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always" codeName="ThisWorkbook" hidePivotFieldList="1"/>
  <mc:AlternateContent xmlns:mc="http://schemas.openxmlformats.org/markup-compatibility/2006">
    <mc:Choice Requires="x15">
      <x15ac:absPath xmlns:x15ac="http://schemas.microsoft.com/office/spreadsheetml/2010/11/ac" url="C:\projects\InternalSystem\web\"/>
    </mc:Choice>
  </mc:AlternateContent>
  <bookViews>
    <workbookView xWindow="-105" yWindow="-105" windowWidth="19425" windowHeight="10425" tabRatio="943" firstSheet="1" activeTab="7"/>
  </bookViews>
  <sheets>
    <sheet name="ward" sheetId="72" state="hidden" r:id="rId1"/>
    <sheet name="Prevention" sheetId="46" r:id="rId2"/>
    <sheet name="VMMC_CIRC" sheetId="7" state="hidden" r:id="rId3"/>
    <sheet name="PrEP_NEW" sheetId="9" state="hidden" r:id="rId4"/>
    <sheet name="PrEP_CT" sheetId="10" state="hidden" r:id="rId5"/>
    <sheet name="TB_PREV" sheetId="23" state="hidden" r:id="rId6"/>
    <sheet name="GEND_GBV" sheetId="11" state="hidden" r:id="rId7"/>
    <sheet name="Testing Path 2 - HTS TST Mod" sheetId="3" r:id="rId8"/>
    <sheet name="HTS_TST_Inpatient Services" sheetId="43" state="hidden" r:id="rId9"/>
    <sheet name="HTS_TST_Pediatric Services" sheetId="31" state="hidden" r:id="rId10"/>
    <sheet name="HTS_TST_Malnutrition Clinics" sheetId="33" state="hidden" r:id="rId11"/>
    <sheet name="HTS_TST_PMTCT Post ANC1_Preg_LD" sheetId="30" state="hidden" r:id="rId12"/>
    <sheet name="HTS_TST_PMTCT Post ANC1_BF" sheetId="78" state="hidden" r:id="rId13"/>
    <sheet name="HTS_TST_STI Clinic" sheetId="40" state="hidden" r:id="rId14"/>
    <sheet name="HTS_TST_Emergency Ward" sheetId="42" state="hidden" r:id="rId15"/>
    <sheet name="HTS_TST_Other PITC" sheetId="39" state="hidden" r:id="rId16"/>
    <sheet name="HTS_TST_VCT" sheetId="41" state="hidden" r:id="rId17"/>
    <sheet name="HTS_TST_SNS" sheetId="73" state="hidden" r:id="rId18"/>
    <sheet name="Testing-All Others" sheetId="14" r:id="rId19"/>
    <sheet name="HTS_INDEX" sheetId="24" state="hidden" r:id="rId20"/>
    <sheet name="HTS_SELF" sheetId="25" state="hidden" r:id="rId21"/>
    <sheet name="PMTCT_STAT" sheetId="26" state="hidden" r:id="rId22"/>
    <sheet name="PMTCT_EID" sheetId="50" state="hidden" r:id="rId23"/>
    <sheet name="TB_STAT" sheetId="27" state="hidden" r:id="rId24"/>
    <sheet name="CXCA_SCRN" sheetId="55" state="hidden" r:id="rId25"/>
    <sheet name="PMTCT_FO" sheetId="54" state="hidden" r:id="rId26"/>
    <sheet name="Treatment" sheetId="15" r:id="rId27"/>
    <sheet name="TX_NEW" sheetId="28" state="hidden" r:id="rId28"/>
    <sheet name="TX_CURR" sheetId="8" state="hidden" r:id="rId29"/>
    <sheet name="TX_RTT" sheetId="37" state="hidden" r:id="rId30"/>
    <sheet name="TX_ML" sheetId="49" state="hidden" r:id="rId31"/>
    <sheet name="PMTCT_ART" sheetId="36" state="hidden" r:id="rId32"/>
    <sheet name="TB_ART" sheetId="35" state="hidden" r:id="rId33"/>
    <sheet name="TX_TB_Do_not_use" sheetId="79" state="hidden" r:id="rId34"/>
    <sheet name="TX_TB" sheetId="52" state="hidden" r:id="rId35"/>
    <sheet name="CXCA_TX" sheetId="53" state="hidden" r:id="rId36"/>
    <sheet name="TX_HIV_HTN" sheetId="80" state="hidden" r:id="rId37"/>
    <sheet name="Viral Suppression" sheetId="16" r:id="rId38"/>
    <sheet name="TX_PVLS" sheetId="34" state="hidden" r:id="rId39"/>
    <sheet name="Health Systems" sheetId="51" r:id="rId40"/>
    <sheet name="KP_Prevention" sheetId="60" r:id="rId41"/>
    <sheet name="KP_Testing Path 2 - HTS TST Mod" sheetId="63" r:id="rId42"/>
    <sheet name="KP_Testing  All Others" sheetId="69" r:id="rId43"/>
    <sheet name="KP Vs Num Validation Check" sheetId="75" state="hidden" r:id="rId44"/>
    <sheet name="Revisions" sheetId="76" state="hidden" r:id="rId45"/>
    <sheet name="Revised Screens" sheetId="77" state="hidden" r:id="rId46"/>
    <sheet name="KP_PREV" sheetId="61" state="hidden" r:id="rId47"/>
    <sheet name="KP_GEND_GBV" sheetId="62" state="hidden" r:id="rId48"/>
    <sheet name="KP_HTS_TST_Community" sheetId="64" state="hidden" r:id="rId49"/>
    <sheet name="KP_HTS_Mobile_Service_Modality" sheetId="66" state="hidden" r:id="rId50"/>
    <sheet name="KP_HTS_SNS_Modality" sheetId="74" state="hidden" r:id="rId51"/>
    <sheet name="KP_HTS_VCT_Service_Modality" sheetId="67" state="hidden" r:id="rId52"/>
    <sheet name="KP_HTS_Other Service Modality" sheetId="68" state="hidden" r:id="rId53"/>
    <sheet name="KP_HTS_INDEX_Community" sheetId="70" state="hidden" r:id="rId54"/>
    <sheet name="KP_HTS_SELF" sheetId="71" state="hidden" r:id="rId55"/>
    <sheet name="SC_ARV_CURR" sheetId="56" state="hidden" r:id="rId56"/>
    <sheet name="masterlist" sheetId="47" state="hidden" r:id="rId57"/>
    <sheet name="Facilities" sheetId="59" state="hidden" r:id="rId58"/>
  </sheets>
  <definedNames>
    <definedName name="_xlnm._FilterDatabase" localSheetId="57" hidden="1">Facilities!$A$1:$I$1</definedName>
    <definedName name="_xlnm._FilterDatabase" localSheetId="53" hidden="1">KP_HTS_INDEX_Community!$A$1:$EO$1</definedName>
    <definedName name="_xlnm._FilterDatabase" localSheetId="46" hidden="1">KP_PREV!$A$1:$F$1</definedName>
    <definedName name="_xlnm._FilterDatabase" localSheetId="0" hidden="1">ward!$A$1:$I$3</definedName>
    <definedName name="_xlcn.WorksheetConnection_DATIMDATAENTRYSCREENwithpivots.xlsxTable21" hidden="1">PrEP_NEW!$A$1:$AD$58</definedName>
    <definedName name="allfacilities" localSheetId="57">Facilities!$F$1:$F$300</definedName>
    <definedName name="allfacilities" localSheetId="0">Facilities!$F$2:$F$300</definedName>
    <definedName name="Baringo">masterlist!$B$2:$B$18</definedName>
    <definedName name="county">masterlist!$A$2:$A$6</definedName>
    <definedName name="Kajiado">masterlist!$C$2:$C$36</definedName>
    <definedName name="Laikipia">masterlist!$D$2:$D$24</definedName>
    <definedName name="Nakuru">masterlist!$E$2:$E$106</definedName>
    <definedName name="prepnew" localSheetId="1">PrEP_NEW!$A$2:$AD$58</definedName>
    <definedName name="prepnew" localSheetId="36">TX_HIV_HTN!$A$2:$AD$58</definedName>
    <definedName name="prepnew">PrEP_NEW!$A$2:$AD$58</definedName>
    <definedName name="_xlnm.Print_Area" localSheetId="39">'Health Systems'!$A$1:$Q$49</definedName>
    <definedName name="_xlnm.Print_Area" localSheetId="1">Prevention!$A$1:$Q$242</definedName>
    <definedName name="_xlnm.Print_Area" localSheetId="7">'Testing Path 2 - HTS TST Mod'!$A$1:$Q$498</definedName>
    <definedName name="_xlnm.Print_Area" localSheetId="18">'Testing-All Others'!$A$1:$Q$425</definedName>
    <definedName name="_xlnm.Print_Area" localSheetId="26">Treatment!$A$1:$T$649</definedName>
    <definedName name="_xlnm.Print_Area" localSheetId="37">'Viral Suppression'!$A$1:$U$120</definedName>
    <definedName name="Samburu">masterlist!$F$2:$F$13</definedName>
  </definedNames>
  <calcPr calcId="162913"/>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DATIM DATA ENTRY SCREEN with pivots .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55" i="3" l="1"/>
  <c r="C15" i="63" l="1"/>
  <c r="Z131" i="63"/>
  <c r="Z156" i="63"/>
  <c r="Z180" i="63"/>
  <c r="Z204" i="63"/>
  <c r="B188" i="63"/>
  <c r="B164" i="63"/>
  <c r="B115" i="63"/>
  <c r="C12" i="63"/>
  <c r="E593" i="15" l="1"/>
  <c r="E600" i="15"/>
  <c r="E607" i="15"/>
  <c r="E617" i="15"/>
  <c r="D149" i="3"/>
  <c r="H350" i="53" l="1"/>
  <c r="I350" i="53"/>
  <c r="J350" i="53"/>
  <c r="K350" i="53"/>
  <c r="L350" i="53"/>
  <c r="M350" i="53"/>
  <c r="N350" i="53"/>
  <c r="O350" i="53"/>
  <c r="P350" i="53"/>
  <c r="Q350" i="53"/>
  <c r="R350" i="53"/>
  <c r="S350" i="53"/>
  <c r="T350" i="53"/>
  <c r="U350" i="53"/>
  <c r="V350" i="53"/>
  <c r="W350" i="53"/>
  <c r="X350" i="53"/>
  <c r="Y350" i="53"/>
  <c r="Z350" i="53"/>
  <c r="AA350" i="53"/>
  <c r="AB350" i="53"/>
  <c r="AC350" i="53"/>
  <c r="AD350" i="53"/>
  <c r="AE350" i="53"/>
  <c r="AF350" i="53"/>
  <c r="AG350" i="53"/>
  <c r="AH350" i="53"/>
  <c r="AI350" i="53"/>
  <c r="AJ350" i="53"/>
  <c r="AK350" i="53"/>
  <c r="AL350" i="53"/>
  <c r="AM350" i="53"/>
  <c r="AN350" i="53"/>
  <c r="AO350" i="53"/>
  <c r="AP350" i="53"/>
  <c r="AQ350" i="53"/>
  <c r="AR350" i="53"/>
  <c r="AS350" i="53"/>
  <c r="AT350" i="53"/>
  <c r="AU350" i="53"/>
  <c r="AV350" i="53"/>
  <c r="AW350" i="53"/>
  <c r="AX350" i="53"/>
  <c r="AY350" i="53"/>
  <c r="AZ350" i="53"/>
  <c r="BA350" i="53"/>
  <c r="BB350" i="53"/>
  <c r="BC350" i="53"/>
  <c r="BD350" i="53"/>
  <c r="BE350" i="53"/>
  <c r="BF350" i="53"/>
  <c r="BG350" i="53"/>
  <c r="BH350" i="53"/>
  <c r="BI350" i="53"/>
  <c r="BJ350" i="53"/>
  <c r="BK350" i="53"/>
  <c r="BL350" i="53"/>
  <c r="BM350" i="53"/>
  <c r="BN350" i="53"/>
  <c r="BO350" i="53"/>
  <c r="BP350" i="53"/>
  <c r="BQ350" i="53"/>
  <c r="BR350" i="53"/>
  <c r="BS350" i="53"/>
  <c r="BT350" i="53"/>
  <c r="BU350" i="53"/>
  <c r="BV350" i="53"/>
  <c r="BW350" i="53"/>
  <c r="BX350" i="53"/>
  <c r="BY350" i="53"/>
  <c r="BZ350" i="53"/>
  <c r="CA350" i="53"/>
  <c r="CB350" i="53"/>
  <c r="CC350" i="53"/>
  <c r="CD350" i="53"/>
  <c r="CE350" i="53"/>
  <c r="CF350" i="53"/>
  <c r="CG350" i="53"/>
  <c r="CH350" i="53"/>
  <c r="CI350" i="53"/>
  <c r="CJ350" i="53"/>
  <c r="CK350" i="53"/>
  <c r="CL350" i="53"/>
  <c r="CM350" i="53"/>
  <c r="CN350" i="53"/>
  <c r="CO350" i="53"/>
  <c r="CP350" i="53"/>
  <c r="CQ350" i="53"/>
  <c r="CR350" i="53"/>
  <c r="CS350" i="53"/>
  <c r="CT350" i="53"/>
  <c r="CU350" i="53"/>
  <c r="CV350" i="53"/>
  <c r="CW350" i="53"/>
  <c r="CX350" i="53"/>
  <c r="CY350" i="53"/>
  <c r="CZ350" i="53"/>
  <c r="DA350" i="53"/>
  <c r="DB350" i="53"/>
  <c r="DC350" i="53"/>
  <c r="DD350" i="53"/>
  <c r="DE350" i="53"/>
  <c r="DF350" i="53"/>
  <c r="DG350" i="53"/>
  <c r="DH350" i="53"/>
  <c r="DI350" i="53"/>
  <c r="DJ350" i="53"/>
  <c r="DK350" i="53"/>
  <c r="DL350" i="53"/>
  <c r="DM350" i="53"/>
  <c r="DN350" i="53"/>
  <c r="DO350" i="53"/>
  <c r="DP350" i="53"/>
  <c r="DQ350" i="53"/>
  <c r="DR350" i="53"/>
  <c r="DS350" i="53"/>
  <c r="DT350" i="53"/>
  <c r="DU350" i="53"/>
  <c r="DV350" i="53"/>
  <c r="DW350" i="53"/>
  <c r="I350" i="52" l="1"/>
  <c r="J350" i="52"/>
  <c r="K350" i="52"/>
  <c r="L350" i="52"/>
  <c r="M350" i="52"/>
  <c r="N350" i="52"/>
  <c r="O350" i="52"/>
  <c r="P350" i="52"/>
  <c r="Q350" i="52"/>
  <c r="R350" i="52"/>
  <c r="S350" i="52"/>
  <c r="T350" i="52"/>
  <c r="U350" i="52"/>
  <c r="V350" i="52"/>
  <c r="W350" i="52"/>
  <c r="X350" i="52"/>
  <c r="Y350" i="52"/>
  <c r="Z350" i="52"/>
  <c r="AA350" i="52"/>
  <c r="AB350" i="52"/>
  <c r="AC350" i="52"/>
  <c r="AD350" i="52"/>
  <c r="AE350" i="52"/>
  <c r="AF350" i="52"/>
  <c r="AG350" i="52"/>
  <c r="AH350" i="52"/>
  <c r="AI350" i="52"/>
  <c r="AJ350" i="52"/>
  <c r="AK350" i="52"/>
  <c r="AL350" i="52"/>
  <c r="AM350" i="52"/>
  <c r="AN350" i="52"/>
  <c r="AO350" i="52"/>
  <c r="AP350" i="52"/>
  <c r="AQ350" i="52"/>
  <c r="AR350" i="52"/>
  <c r="AS350" i="52"/>
  <c r="AT350" i="52"/>
  <c r="AU350" i="52"/>
  <c r="AV350" i="52"/>
  <c r="AW350" i="52"/>
  <c r="AX350" i="52"/>
  <c r="AY350" i="52"/>
  <c r="AZ350" i="52"/>
  <c r="BA350" i="52"/>
  <c r="BB350" i="52"/>
  <c r="BC350" i="52"/>
  <c r="BD350" i="52"/>
  <c r="BE350" i="52"/>
  <c r="BF350" i="52"/>
  <c r="BG350" i="52"/>
  <c r="BH350" i="52"/>
  <c r="BI350" i="52"/>
  <c r="BJ350" i="52"/>
  <c r="BK350" i="52"/>
  <c r="BL350" i="52"/>
  <c r="BM350" i="52"/>
  <c r="BN350" i="52"/>
  <c r="BO350" i="52"/>
  <c r="BP350" i="52"/>
  <c r="BQ350" i="52"/>
  <c r="BR350" i="52"/>
  <c r="BS350" i="52"/>
  <c r="BT350" i="52"/>
  <c r="BU350" i="52"/>
  <c r="BV350" i="52"/>
  <c r="BW350" i="52"/>
  <c r="BX350" i="52"/>
  <c r="BY350" i="52"/>
  <c r="BZ350" i="52"/>
  <c r="CA350" i="52"/>
  <c r="CB350" i="52"/>
  <c r="CC350" i="52"/>
  <c r="CD350" i="52"/>
  <c r="CE350" i="52"/>
  <c r="CF350" i="52"/>
  <c r="CG350" i="52"/>
  <c r="CH350" i="52"/>
  <c r="CI350" i="52"/>
  <c r="CJ350" i="52"/>
  <c r="CK350" i="52"/>
  <c r="CL350" i="52"/>
  <c r="CM350" i="52"/>
  <c r="CN350" i="52"/>
  <c r="CO350" i="52"/>
  <c r="CP350" i="52"/>
  <c r="CQ350" i="52"/>
  <c r="CR350" i="52"/>
  <c r="CS350" i="52"/>
  <c r="CT350" i="52"/>
  <c r="CU350" i="52"/>
  <c r="CV350" i="52"/>
  <c r="CW350" i="52"/>
  <c r="CX350" i="52"/>
  <c r="CY350" i="52"/>
  <c r="CZ350" i="52"/>
  <c r="DA350" i="52"/>
  <c r="DB350" i="52"/>
  <c r="DC350" i="52"/>
  <c r="DD350" i="52"/>
  <c r="DE350" i="52"/>
  <c r="DF350" i="52"/>
  <c r="DG350" i="52"/>
  <c r="DH350" i="52"/>
  <c r="DI350" i="52"/>
  <c r="DJ350" i="52"/>
  <c r="DK350" i="52"/>
  <c r="DL350" i="52"/>
  <c r="DM350" i="52"/>
  <c r="DN350" i="52"/>
  <c r="DO350" i="52"/>
  <c r="DP350" i="52"/>
  <c r="DQ350" i="52"/>
  <c r="DR350" i="52"/>
  <c r="DS350" i="52"/>
  <c r="DT350" i="52"/>
  <c r="DU350" i="52"/>
  <c r="DV350" i="52"/>
  <c r="DW350" i="52"/>
  <c r="DX350" i="52"/>
  <c r="DY350" i="52"/>
  <c r="DZ350" i="52"/>
  <c r="EA350" i="52"/>
  <c r="EB350" i="52"/>
  <c r="EC350" i="52"/>
  <c r="ED350" i="52"/>
  <c r="EE350" i="52"/>
  <c r="EF350" i="52"/>
  <c r="EG350" i="52"/>
  <c r="EH350" i="52"/>
  <c r="EI350" i="52"/>
  <c r="EJ350" i="52"/>
  <c r="EK350" i="52"/>
  <c r="EL350" i="52"/>
  <c r="EM350" i="52"/>
  <c r="EN350" i="52"/>
  <c r="EO350" i="52"/>
  <c r="EP350" i="52"/>
  <c r="EQ350" i="52"/>
  <c r="ER350" i="52"/>
  <c r="ES350" i="52"/>
  <c r="ET350" i="52"/>
  <c r="EU350" i="52"/>
  <c r="EV350" i="52"/>
  <c r="EW350" i="52"/>
  <c r="EX350" i="52"/>
  <c r="EY350" i="52"/>
  <c r="EZ350" i="52"/>
  <c r="FA350" i="52"/>
  <c r="FB350" i="52"/>
  <c r="FC350" i="52"/>
  <c r="FD350" i="52"/>
  <c r="FE350" i="52"/>
  <c r="FF350" i="52"/>
  <c r="FG350" i="52"/>
  <c r="FH350" i="52"/>
  <c r="FI350" i="52"/>
  <c r="FJ350" i="52"/>
  <c r="FK350" i="52"/>
  <c r="FL350" i="52"/>
  <c r="FM350" i="52"/>
  <c r="FN350" i="52"/>
  <c r="FO350" i="52"/>
  <c r="FP350" i="52"/>
  <c r="FQ350" i="52"/>
  <c r="FR350" i="52"/>
  <c r="FS350" i="52"/>
  <c r="FT350" i="52"/>
  <c r="FU350" i="52"/>
  <c r="FV350" i="52"/>
  <c r="FW350" i="52"/>
  <c r="FX350" i="52"/>
  <c r="FY350" i="52"/>
  <c r="FZ350" i="52"/>
  <c r="GA350" i="52"/>
  <c r="GB350" i="52"/>
  <c r="GC350" i="52"/>
  <c r="GD350" i="52"/>
  <c r="GE350" i="52"/>
  <c r="GF350" i="52"/>
  <c r="GG350" i="52"/>
  <c r="GH350" i="52"/>
  <c r="GI350" i="52"/>
  <c r="GJ350" i="52"/>
  <c r="GK350" i="52"/>
  <c r="GL350" i="52"/>
  <c r="GM350" i="52"/>
  <c r="GN350" i="52"/>
  <c r="GO350" i="52"/>
  <c r="GP350" i="52"/>
  <c r="GQ350" i="52"/>
  <c r="GR350" i="52"/>
  <c r="GS350" i="52"/>
  <c r="GT350" i="52"/>
  <c r="GU350" i="52"/>
  <c r="GV350" i="52"/>
  <c r="GW350" i="52"/>
  <c r="GX350" i="52"/>
  <c r="GY350" i="52"/>
  <c r="GZ350" i="52"/>
  <c r="H350" i="80"/>
  <c r="I350" i="80"/>
  <c r="J350" i="80"/>
  <c r="K350" i="80"/>
  <c r="L350" i="80"/>
  <c r="M350" i="80"/>
  <c r="N350" i="80"/>
  <c r="O350" i="80"/>
  <c r="P350" i="80"/>
  <c r="Q350" i="80"/>
  <c r="R350" i="80"/>
  <c r="S350" i="80"/>
  <c r="T350" i="80"/>
  <c r="U350" i="80"/>
  <c r="V350" i="80"/>
  <c r="W350" i="80"/>
  <c r="X350" i="80"/>
  <c r="Y350" i="80"/>
  <c r="Z350" i="80"/>
  <c r="AA350" i="80"/>
  <c r="AB350" i="80"/>
  <c r="AC350" i="80"/>
  <c r="AD350" i="80"/>
  <c r="AE350" i="80"/>
  <c r="AF350" i="80"/>
  <c r="AG350" i="80"/>
  <c r="AH350" i="80"/>
  <c r="AI350" i="80"/>
  <c r="AJ350" i="80"/>
  <c r="AK350" i="80"/>
  <c r="AL350" i="80"/>
  <c r="AM350" i="80"/>
  <c r="AN350" i="80"/>
  <c r="AO350" i="80"/>
  <c r="AP350" i="80"/>
  <c r="AQ350" i="80"/>
  <c r="AR350" i="80"/>
  <c r="AS350" i="80"/>
  <c r="AT350" i="80"/>
  <c r="AU350" i="80"/>
  <c r="AV350" i="80"/>
  <c r="AW350" i="80"/>
  <c r="AX350" i="80"/>
  <c r="AY350" i="80"/>
  <c r="AZ350" i="80"/>
  <c r="BA350" i="80"/>
  <c r="BB350" i="80"/>
  <c r="G350" i="80" l="1"/>
  <c r="A350" i="80"/>
  <c r="AW350" i="79"/>
  <c r="AV350" i="79"/>
  <c r="AU350" i="79"/>
  <c r="AT350" i="79"/>
  <c r="AS350" i="79"/>
  <c r="AR350" i="79"/>
  <c r="AQ350" i="79"/>
  <c r="AP350" i="79"/>
  <c r="AO350" i="79"/>
  <c r="AN350" i="79"/>
  <c r="AM350" i="79"/>
  <c r="AL350" i="79"/>
  <c r="AK350" i="79"/>
  <c r="AJ350" i="79"/>
  <c r="AI350" i="79"/>
  <c r="AH350" i="79"/>
  <c r="AG350" i="79"/>
  <c r="AF350" i="79"/>
  <c r="AE350" i="79"/>
  <c r="AD350" i="79"/>
  <c r="AC350" i="79"/>
  <c r="AB350" i="79"/>
  <c r="AA350" i="79"/>
  <c r="Z350" i="79"/>
  <c r="Y350" i="79"/>
  <c r="X350" i="79"/>
  <c r="W350" i="79"/>
  <c r="V350" i="79"/>
  <c r="U350" i="79"/>
  <c r="T350" i="79"/>
  <c r="S350" i="79"/>
  <c r="R350" i="79"/>
  <c r="Q350" i="79"/>
  <c r="P350" i="79"/>
  <c r="O350" i="79"/>
  <c r="N350" i="79"/>
  <c r="M350" i="79"/>
  <c r="L350" i="79"/>
  <c r="K350" i="79"/>
  <c r="J350" i="79"/>
  <c r="I350" i="79"/>
  <c r="H350" i="79"/>
  <c r="G350" i="79"/>
  <c r="A350" i="79"/>
  <c r="BC349" i="79"/>
  <c r="BD349" i="79" s="1"/>
  <c r="BE349" i="79" s="1"/>
  <c r="BA349" i="79" s="1"/>
  <c r="BC348" i="79"/>
  <c r="BD348" i="79" s="1"/>
  <c r="BE348" i="79" s="1"/>
  <c r="BA348" i="79" s="1"/>
  <c r="BC347" i="79"/>
  <c r="BD347" i="79" s="1"/>
  <c r="BE347" i="79" s="1"/>
  <c r="BA347" i="79" s="1"/>
  <c r="BC346" i="79"/>
  <c r="BD346" i="79" s="1"/>
  <c r="BE346" i="79" s="1"/>
  <c r="BA346" i="79" s="1"/>
  <c r="BC345" i="79"/>
  <c r="BD345" i="79" s="1"/>
  <c r="BE345" i="79" s="1"/>
  <c r="BA345" i="79" s="1"/>
  <c r="BC344" i="79"/>
  <c r="BD344" i="79" s="1"/>
  <c r="BE344" i="79" s="1"/>
  <c r="BA344" i="79" s="1"/>
  <c r="BC343" i="79"/>
  <c r="BD343" i="79" s="1"/>
  <c r="BE343" i="79" s="1"/>
  <c r="BA343" i="79" s="1"/>
  <c r="BD342" i="79"/>
  <c r="BE342" i="79" s="1"/>
  <c r="BA342" i="79" s="1"/>
  <c r="BC342" i="79"/>
  <c r="BC341" i="79"/>
  <c r="BD341" i="79" s="1"/>
  <c r="BE341" i="79" s="1"/>
  <c r="BA341" i="79" s="1"/>
  <c r="BC340" i="79"/>
  <c r="BD340" i="79" s="1"/>
  <c r="BE340" i="79" s="1"/>
  <c r="BA340" i="79" s="1"/>
  <c r="BD339" i="79"/>
  <c r="BE339" i="79" s="1"/>
  <c r="BA339" i="79" s="1"/>
  <c r="BC339" i="79"/>
  <c r="BC338" i="79"/>
  <c r="BD338" i="79" s="1"/>
  <c r="BE338" i="79" s="1"/>
  <c r="BA338" i="79" s="1"/>
  <c r="BC337" i="79"/>
  <c r="BD337" i="79" s="1"/>
  <c r="BE337" i="79" s="1"/>
  <c r="BA337" i="79" s="1"/>
  <c r="BC336" i="79"/>
  <c r="BD336" i="79" s="1"/>
  <c r="BE336" i="79" s="1"/>
  <c r="BA336" i="79" s="1"/>
  <c r="BD335" i="79"/>
  <c r="BE335" i="79" s="1"/>
  <c r="BA335" i="79" s="1"/>
  <c r="BC335" i="79"/>
  <c r="BC334" i="79"/>
  <c r="BD334" i="79" s="1"/>
  <c r="BE334" i="79" s="1"/>
  <c r="BA334" i="79" s="1"/>
  <c r="BC333" i="79"/>
  <c r="BD333" i="79" s="1"/>
  <c r="BE333" i="79" s="1"/>
  <c r="BA333" i="79" s="1"/>
  <c r="BC332" i="79"/>
  <c r="BD332" i="79" s="1"/>
  <c r="BE332" i="79" s="1"/>
  <c r="BA332" i="79" s="1"/>
  <c r="BC331" i="79"/>
  <c r="BD331" i="79" s="1"/>
  <c r="BE331" i="79" s="1"/>
  <c r="BA331" i="79" s="1"/>
  <c r="BC330" i="79"/>
  <c r="BD330" i="79" s="1"/>
  <c r="BE330" i="79" s="1"/>
  <c r="BA330" i="79" s="1"/>
  <c r="BC329" i="79"/>
  <c r="BD329" i="79" s="1"/>
  <c r="BE329" i="79" s="1"/>
  <c r="BA329" i="79" s="1"/>
  <c r="BC328" i="79"/>
  <c r="BD328" i="79" s="1"/>
  <c r="BE328" i="79" s="1"/>
  <c r="BA328" i="79" s="1"/>
  <c r="BC327" i="79"/>
  <c r="BD327" i="79" s="1"/>
  <c r="BE327" i="79" s="1"/>
  <c r="BA327" i="79" s="1"/>
  <c r="BC326" i="79"/>
  <c r="BD326" i="79" s="1"/>
  <c r="BE326" i="79" s="1"/>
  <c r="BA326" i="79" s="1"/>
  <c r="BC325" i="79"/>
  <c r="BD325" i="79" s="1"/>
  <c r="BE325" i="79" s="1"/>
  <c r="BA325" i="79" s="1"/>
  <c r="BC324" i="79"/>
  <c r="BD324" i="79" s="1"/>
  <c r="BE324" i="79" s="1"/>
  <c r="BA324" i="79" s="1"/>
  <c r="BC323" i="79"/>
  <c r="BD323" i="79" s="1"/>
  <c r="BE323" i="79" s="1"/>
  <c r="BA323" i="79" s="1"/>
  <c r="BC322" i="79"/>
  <c r="BD322" i="79" s="1"/>
  <c r="BE322" i="79" s="1"/>
  <c r="BA322" i="79" s="1"/>
  <c r="BC321" i="79"/>
  <c r="BD321" i="79" s="1"/>
  <c r="BE321" i="79" s="1"/>
  <c r="BA321" i="79" s="1"/>
  <c r="BC320" i="79"/>
  <c r="BD320" i="79" s="1"/>
  <c r="BE320" i="79" s="1"/>
  <c r="BA320" i="79" s="1"/>
  <c r="BC319" i="79"/>
  <c r="BD319" i="79" s="1"/>
  <c r="BE319" i="79" s="1"/>
  <c r="BA319" i="79" s="1"/>
  <c r="BC318" i="79"/>
  <c r="BD318" i="79" s="1"/>
  <c r="BE318" i="79" s="1"/>
  <c r="BA318" i="79" s="1"/>
  <c r="BC317" i="79"/>
  <c r="BD317" i="79" s="1"/>
  <c r="BE317" i="79" s="1"/>
  <c r="BA317" i="79" s="1"/>
  <c r="BC316" i="79"/>
  <c r="BD316" i="79" s="1"/>
  <c r="BE316" i="79" s="1"/>
  <c r="BA316" i="79" s="1"/>
  <c r="BC315" i="79"/>
  <c r="BD315" i="79" s="1"/>
  <c r="BE315" i="79" s="1"/>
  <c r="BA315" i="79" s="1"/>
  <c r="BC314" i="79"/>
  <c r="BD314" i="79" s="1"/>
  <c r="BE314" i="79" s="1"/>
  <c r="BA314" i="79" s="1"/>
  <c r="BE313" i="79"/>
  <c r="BA313" i="79" s="1"/>
  <c r="BC313" i="79"/>
  <c r="BD313" i="79" s="1"/>
  <c r="BC312" i="79"/>
  <c r="BD312" i="79" s="1"/>
  <c r="BE312" i="79" s="1"/>
  <c r="BA312" i="79" s="1"/>
  <c r="BC311" i="79"/>
  <c r="BD311" i="79" s="1"/>
  <c r="BE311" i="79" s="1"/>
  <c r="BA311" i="79" s="1"/>
  <c r="BC310" i="79"/>
  <c r="BD310" i="79" s="1"/>
  <c r="BE310" i="79" s="1"/>
  <c r="BA310" i="79" s="1"/>
  <c r="BC309" i="79"/>
  <c r="BD309" i="79" s="1"/>
  <c r="BE309" i="79" s="1"/>
  <c r="BA309" i="79" s="1"/>
  <c r="BC308" i="79"/>
  <c r="BD308" i="79" s="1"/>
  <c r="BE308" i="79" s="1"/>
  <c r="BA308" i="79" s="1"/>
  <c r="BC307" i="79"/>
  <c r="BD307" i="79" s="1"/>
  <c r="BE307" i="79" s="1"/>
  <c r="BA307" i="79" s="1"/>
  <c r="BC306" i="79"/>
  <c r="BD306" i="79" s="1"/>
  <c r="BE306" i="79" s="1"/>
  <c r="BA306" i="79" s="1"/>
  <c r="BC305" i="79"/>
  <c r="BD305" i="79" s="1"/>
  <c r="BE305" i="79" s="1"/>
  <c r="BA305" i="79" s="1"/>
  <c r="BC304" i="79"/>
  <c r="BD304" i="79" s="1"/>
  <c r="BE304" i="79" s="1"/>
  <c r="BA304" i="79" s="1"/>
  <c r="BD303" i="79"/>
  <c r="BE303" i="79" s="1"/>
  <c r="BA303" i="79" s="1"/>
  <c r="BC303" i="79"/>
  <c r="BC302" i="79"/>
  <c r="BD302" i="79" s="1"/>
  <c r="BE302" i="79" s="1"/>
  <c r="BA302" i="79" s="1"/>
  <c r="BE301" i="79"/>
  <c r="BA301" i="79" s="1"/>
  <c r="BC301" i="79"/>
  <c r="BD301" i="79" s="1"/>
  <c r="BC300" i="79"/>
  <c r="BD300" i="79" s="1"/>
  <c r="BE300" i="79" s="1"/>
  <c r="BA300" i="79" s="1"/>
  <c r="BC299" i="79"/>
  <c r="BD299" i="79" s="1"/>
  <c r="BE299" i="79" s="1"/>
  <c r="BA299" i="79" s="1"/>
  <c r="BC298" i="79"/>
  <c r="BD298" i="79" s="1"/>
  <c r="BE298" i="79" s="1"/>
  <c r="BA298" i="79" s="1"/>
  <c r="BC297" i="79"/>
  <c r="BD297" i="79" s="1"/>
  <c r="BE297" i="79" s="1"/>
  <c r="BA297" i="79" s="1"/>
  <c r="BC296" i="79"/>
  <c r="BD296" i="79" s="1"/>
  <c r="BE296" i="79" s="1"/>
  <c r="BA296" i="79" s="1"/>
  <c r="BC295" i="79"/>
  <c r="BD295" i="79" s="1"/>
  <c r="BE295" i="79" s="1"/>
  <c r="BA295" i="79" s="1"/>
  <c r="BD294" i="79"/>
  <c r="BE294" i="79" s="1"/>
  <c r="BA294" i="79" s="1"/>
  <c r="BC294" i="79"/>
  <c r="BE293" i="79"/>
  <c r="BA293" i="79" s="1"/>
  <c r="BC293" i="79"/>
  <c r="BD293" i="79" s="1"/>
  <c r="BC292" i="79"/>
  <c r="BD292" i="79" s="1"/>
  <c r="BE292" i="79" s="1"/>
  <c r="BA292" i="79" s="1"/>
  <c r="BC291" i="79"/>
  <c r="BD291" i="79" s="1"/>
  <c r="BE291" i="79" s="1"/>
  <c r="BA291" i="79" s="1"/>
  <c r="BC290" i="79"/>
  <c r="BD290" i="79" s="1"/>
  <c r="BE290" i="79" s="1"/>
  <c r="BA290" i="79" s="1"/>
  <c r="BE289" i="79"/>
  <c r="BA289" i="79" s="1"/>
  <c r="BC289" i="79"/>
  <c r="BD289" i="79" s="1"/>
  <c r="BC288" i="79"/>
  <c r="BD288" i="79" s="1"/>
  <c r="BE288" i="79" s="1"/>
  <c r="BA288" i="79" s="1"/>
  <c r="BC287" i="79"/>
  <c r="BD287" i="79" s="1"/>
  <c r="BE287" i="79" s="1"/>
  <c r="BA287" i="79" s="1"/>
  <c r="BD286" i="79"/>
  <c r="BE286" i="79" s="1"/>
  <c r="BA286" i="79" s="1"/>
  <c r="BC286" i="79"/>
  <c r="BC285" i="79"/>
  <c r="BD285" i="79" s="1"/>
  <c r="BE285" i="79" s="1"/>
  <c r="BA285" i="79" s="1"/>
  <c r="BC284" i="79"/>
  <c r="BD284" i="79" s="1"/>
  <c r="BE284" i="79" s="1"/>
  <c r="BA284" i="79" s="1"/>
  <c r="BC283" i="79"/>
  <c r="BD283" i="79" s="1"/>
  <c r="BE283" i="79" s="1"/>
  <c r="BA283" i="79" s="1"/>
  <c r="BE282" i="79"/>
  <c r="BA282" i="79" s="1"/>
  <c r="BD282" i="79"/>
  <c r="BC282" i="79"/>
  <c r="BE281" i="79"/>
  <c r="BA281" i="79" s="1"/>
  <c r="BC281" i="79"/>
  <c r="BD281" i="79" s="1"/>
  <c r="BC280" i="79"/>
  <c r="BD280" i="79" s="1"/>
  <c r="BE280" i="79" s="1"/>
  <c r="BA280" i="79" s="1"/>
  <c r="BC279" i="79"/>
  <c r="BD279" i="79" s="1"/>
  <c r="BE279" i="79" s="1"/>
  <c r="BA279" i="79" s="1"/>
  <c r="BC278" i="79"/>
  <c r="BD278" i="79" s="1"/>
  <c r="BE278" i="79" s="1"/>
  <c r="BA278" i="79" s="1"/>
  <c r="BC277" i="79"/>
  <c r="BD277" i="79" s="1"/>
  <c r="BE277" i="79" s="1"/>
  <c r="BA277" i="79" s="1"/>
  <c r="BC276" i="79"/>
  <c r="BD276" i="79" s="1"/>
  <c r="BE276" i="79" s="1"/>
  <c r="BA276" i="79" s="1"/>
  <c r="BC275" i="79"/>
  <c r="BD275" i="79" s="1"/>
  <c r="BE275" i="79" s="1"/>
  <c r="BA275" i="79" s="1"/>
  <c r="BD274" i="79"/>
  <c r="BE274" i="79" s="1"/>
  <c r="BA274" i="79" s="1"/>
  <c r="BC274" i="79"/>
  <c r="BC273" i="79"/>
  <c r="BD273" i="79" s="1"/>
  <c r="BE273" i="79" s="1"/>
  <c r="BA273" i="79" s="1"/>
  <c r="BC272" i="79"/>
  <c r="BD272" i="79" s="1"/>
  <c r="BE272" i="79" s="1"/>
  <c r="BA272" i="79" s="1"/>
  <c r="BD271" i="79"/>
  <c r="BE271" i="79" s="1"/>
  <c r="BA271" i="79" s="1"/>
  <c r="BC271" i="79"/>
  <c r="BC270" i="79"/>
  <c r="BD270" i="79" s="1"/>
  <c r="BE270" i="79" s="1"/>
  <c r="BA270" i="79" s="1"/>
  <c r="BE269" i="79"/>
  <c r="BA269" i="79" s="1"/>
  <c r="BC269" i="79"/>
  <c r="BD269" i="79" s="1"/>
  <c r="BC268" i="79"/>
  <c r="BD268" i="79" s="1"/>
  <c r="BE268" i="79" s="1"/>
  <c r="BA268" i="79" s="1"/>
  <c r="BC267" i="79"/>
  <c r="BD267" i="79" s="1"/>
  <c r="BE267" i="79" s="1"/>
  <c r="BA267" i="79" s="1"/>
  <c r="BC266" i="79"/>
  <c r="BD266" i="79" s="1"/>
  <c r="BE266" i="79" s="1"/>
  <c r="BA266" i="79" s="1"/>
  <c r="BC265" i="79"/>
  <c r="BD265" i="79" s="1"/>
  <c r="BE265" i="79" s="1"/>
  <c r="BA265" i="79" s="1"/>
  <c r="BC264" i="79"/>
  <c r="BD264" i="79" s="1"/>
  <c r="BE264" i="79" s="1"/>
  <c r="BA264" i="79" s="1"/>
  <c r="BD263" i="79"/>
  <c r="BE263" i="79" s="1"/>
  <c r="BA263" i="79" s="1"/>
  <c r="BC263" i="79"/>
  <c r="BC262" i="79"/>
  <c r="BD262" i="79" s="1"/>
  <c r="BE262" i="79" s="1"/>
  <c r="BA262" i="79" s="1"/>
  <c r="BC261" i="79"/>
  <c r="BD261" i="79" s="1"/>
  <c r="BE261" i="79" s="1"/>
  <c r="BA261" i="79" s="1"/>
  <c r="BC260" i="79"/>
  <c r="BD260" i="79" s="1"/>
  <c r="BE260" i="79" s="1"/>
  <c r="BA260" i="79" s="1"/>
  <c r="BC259" i="79"/>
  <c r="BD259" i="79" s="1"/>
  <c r="BE259" i="79" s="1"/>
  <c r="BA259" i="79" s="1"/>
  <c r="BC258" i="79"/>
  <c r="BD258" i="79" s="1"/>
  <c r="BE258" i="79" s="1"/>
  <c r="BA258" i="79" s="1"/>
  <c r="BC257" i="79"/>
  <c r="BD257" i="79" s="1"/>
  <c r="BE257" i="79" s="1"/>
  <c r="BA257" i="79" s="1"/>
  <c r="BC256" i="79"/>
  <c r="BD256" i="79" s="1"/>
  <c r="BE256" i="79" s="1"/>
  <c r="BA256" i="79" s="1"/>
  <c r="BC255" i="79"/>
  <c r="BD255" i="79" s="1"/>
  <c r="BE255" i="79" s="1"/>
  <c r="BA255" i="79" s="1"/>
  <c r="BC254" i="79"/>
  <c r="BD254" i="79" s="1"/>
  <c r="BE254" i="79" s="1"/>
  <c r="BA254" i="79" s="1"/>
  <c r="BC253" i="79"/>
  <c r="BD253" i="79" s="1"/>
  <c r="BE253" i="79" s="1"/>
  <c r="BA253" i="79" s="1"/>
  <c r="BC252" i="79"/>
  <c r="BD252" i="79" s="1"/>
  <c r="BE252" i="79" s="1"/>
  <c r="BA252" i="79" s="1"/>
  <c r="BC251" i="79"/>
  <c r="BD251" i="79" s="1"/>
  <c r="BE251" i="79" s="1"/>
  <c r="BA251" i="79" s="1"/>
  <c r="BC250" i="79"/>
  <c r="BD250" i="79" s="1"/>
  <c r="BE250" i="79" s="1"/>
  <c r="BA250" i="79" s="1"/>
  <c r="BC249" i="79"/>
  <c r="BD249" i="79" s="1"/>
  <c r="BE249" i="79" s="1"/>
  <c r="BA249" i="79" s="1"/>
  <c r="BC248" i="79"/>
  <c r="BD248" i="79" s="1"/>
  <c r="BE248" i="79" s="1"/>
  <c r="BA248" i="79" s="1"/>
  <c r="BC247" i="79"/>
  <c r="BD247" i="79" s="1"/>
  <c r="BE247" i="79" s="1"/>
  <c r="BA247" i="79" s="1"/>
  <c r="BC246" i="79"/>
  <c r="BD246" i="79" s="1"/>
  <c r="BE246" i="79" s="1"/>
  <c r="BA246" i="79" s="1"/>
  <c r="BC245" i="79"/>
  <c r="BD245" i="79" s="1"/>
  <c r="BE245" i="79" s="1"/>
  <c r="BA245" i="79" s="1"/>
  <c r="BC244" i="79"/>
  <c r="BD244" i="79" s="1"/>
  <c r="BE244" i="79" s="1"/>
  <c r="BA244" i="79" s="1"/>
  <c r="BC243" i="79"/>
  <c r="BD243" i="79" s="1"/>
  <c r="BE243" i="79" s="1"/>
  <c r="BA243" i="79" s="1"/>
  <c r="BC242" i="79"/>
  <c r="BD242" i="79" s="1"/>
  <c r="BE242" i="79" s="1"/>
  <c r="BA242" i="79" s="1"/>
  <c r="BC241" i="79"/>
  <c r="BD241" i="79" s="1"/>
  <c r="BE241" i="79" s="1"/>
  <c r="BA241" i="79" s="1"/>
  <c r="BC240" i="79"/>
  <c r="BD240" i="79" s="1"/>
  <c r="BE240" i="79" s="1"/>
  <c r="BA240" i="79" s="1"/>
  <c r="BC239" i="79"/>
  <c r="BD239" i="79" s="1"/>
  <c r="BE239" i="79" s="1"/>
  <c r="BA239" i="79" s="1"/>
  <c r="BC238" i="79"/>
  <c r="BD238" i="79" s="1"/>
  <c r="BE238" i="79" s="1"/>
  <c r="BA238" i="79" s="1"/>
  <c r="BC237" i="79"/>
  <c r="BD237" i="79" s="1"/>
  <c r="BE237" i="79" s="1"/>
  <c r="BA237" i="79" s="1"/>
  <c r="BC236" i="79"/>
  <c r="BD236" i="79" s="1"/>
  <c r="BE236" i="79" s="1"/>
  <c r="BA236" i="79" s="1"/>
  <c r="BC235" i="79"/>
  <c r="BD235" i="79" s="1"/>
  <c r="BE235" i="79" s="1"/>
  <c r="BA235" i="79" s="1"/>
  <c r="BC234" i="79"/>
  <c r="BD234" i="79" s="1"/>
  <c r="BE234" i="79" s="1"/>
  <c r="BA234" i="79" s="1"/>
  <c r="BC233" i="79"/>
  <c r="BD233" i="79" s="1"/>
  <c r="BE233" i="79" s="1"/>
  <c r="BA233" i="79" s="1"/>
  <c r="BC232" i="79"/>
  <c r="BD232" i="79" s="1"/>
  <c r="BE232" i="79" s="1"/>
  <c r="BA232" i="79" s="1"/>
  <c r="BD231" i="79"/>
  <c r="BE231" i="79" s="1"/>
  <c r="BA231" i="79" s="1"/>
  <c r="BC231" i="79"/>
  <c r="BC230" i="79"/>
  <c r="BD230" i="79" s="1"/>
  <c r="BE230" i="79" s="1"/>
  <c r="BA230" i="79" s="1"/>
  <c r="BC229" i="79"/>
  <c r="BD229" i="79" s="1"/>
  <c r="BE229" i="79" s="1"/>
  <c r="BA229" i="79" s="1"/>
  <c r="BC228" i="79"/>
  <c r="BD228" i="79" s="1"/>
  <c r="BE228" i="79" s="1"/>
  <c r="BA228" i="79" s="1"/>
  <c r="BC227" i="79"/>
  <c r="BD227" i="79" s="1"/>
  <c r="BE227" i="79" s="1"/>
  <c r="BA227" i="79" s="1"/>
  <c r="BC226" i="79"/>
  <c r="BD226" i="79" s="1"/>
  <c r="BE226" i="79" s="1"/>
  <c r="BA226" i="79" s="1"/>
  <c r="BC225" i="79"/>
  <c r="BD225" i="79" s="1"/>
  <c r="BE225" i="79" s="1"/>
  <c r="BA225" i="79" s="1"/>
  <c r="BC224" i="79"/>
  <c r="BD224" i="79" s="1"/>
  <c r="BE224" i="79" s="1"/>
  <c r="BA224" i="79" s="1"/>
  <c r="BC223" i="79"/>
  <c r="BD223" i="79" s="1"/>
  <c r="BE223" i="79" s="1"/>
  <c r="BA223" i="79" s="1"/>
  <c r="BC222" i="79"/>
  <c r="BD222" i="79" s="1"/>
  <c r="BE222" i="79" s="1"/>
  <c r="BA222" i="79" s="1"/>
  <c r="BC221" i="79"/>
  <c r="BD221" i="79" s="1"/>
  <c r="BE221" i="79" s="1"/>
  <c r="BA221" i="79" s="1"/>
  <c r="BC220" i="79"/>
  <c r="BD220" i="79" s="1"/>
  <c r="BE220" i="79" s="1"/>
  <c r="BA220" i="79" s="1"/>
  <c r="BC219" i="79"/>
  <c r="BD219" i="79" s="1"/>
  <c r="BE219" i="79" s="1"/>
  <c r="BA219" i="79" s="1"/>
  <c r="BD218" i="79"/>
  <c r="BE218" i="79" s="1"/>
  <c r="BA218" i="79" s="1"/>
  <c r="BC218" i="79"/>
  <c r="BC217" i="79"/>
  <c r="BD217" i="79" s="1"/>
  <c r="BE217" i="79" s="1"/>
  <c r="BA217" i="79" s="1"/>
  <c r="BC216" i="79"/>
  <c r="BD216" i="79" s="1"/>
  <c r="BE216" i="79" s="1"/>
  <c r="BA216" i="79" s="1"/>
  <c r="BC215" i="79"/>
  <c r="BD215" i="79" s="1"/>
  <c r="BE215" i="79" s="1"/>
  <c r="BA215" i="79" s="1"/>
  <c r="BC214" i="79"/>
  <c r="BD214" i="79" s="1"/>
  <c r="BE214" i="79" s="1"/>
  <c r="BA214" i="79" s="1"/>
  <c r="BC213" i="79"/>
  <c r="BD213" i="79" s="1"/>
  <c r="BE213" i="79" s="1"/>
  <c r="BA213" i="79" s="1"/>
  <c r="BC212" i="79"/>
  <c r="BD212" i="79" s="1"/>
  <c r="BE212" i="79" s="1"/>
  <c r="BA212" i="79" s="1"/>
  <c r="BC211" i="79"/>
  <c r="BD211" i="79" s="1"/>
  <c r="BE211" i="79" s="1"/>
  <c r="BA211" i="79" s="1"/>
  <c r="BC210" i="79"/>
  <c r="BD210" i="79" s="1"/>
  <c r="BE210" i="79" s="1"/>
  <c r="BA210" i="79" s="1"/>
  <c r="BC209" i="79"/>
  <c r="BD209" i="79" s="1"/>
  <c r="BE209" i="79" s="1"/>
  <c r="BA209" i="79" s="1"/>
  <c r="BC208" i="79"/>
  <c r="BD208" i="79" s="1"/>
  <c r="BE208" i="79" s="1"/>
  <c r="BA208" i="79" s="1"/>
  <c r="BC207" i="79"/>
  <c r="BD207" i="79" s="1"/>
  <c r="BE207" i="79" s="1"/>
  <c r="BA207" i="79" s="1"/>
  <c r="BC206" i="79"/>
  <c r="BD206" i="79" s="1"/>
  <c r="BE206" i="79" s="1"/>
  <c r="BA206" i="79" s="1"/>
  <c r="BC205" i="79"/>
  <c r="BD205" i="79" s="1"/>
  <c r="BE205" i="79" s="1"/>
  <c r="BA205" i="79" s="1"/>
  <c r="BC204" i="79"/>
  <c r="BD204" i="79" s="1"/>
  <c r="BE204" i="79" s="1"/>
  <c r="BA204" i="79" s="1"/>
  <c r="BC203" i="79"/>
  <c r="BD203" i="79" s="1"/>
  <c r="BE203" i="79" s="1"/>
  <c r="BA203" i="79" s="1"/>
  <c r="BC202" i="79"/>
  <c r="BD202" i="79" s="1"/>
  <c r="BE202" i="79" s="1"/>
  <c r="BA202" i="79" s="1"/>
  <c r="BC201" i="79"/>
  <c r="BD201" i="79" s="1"/>
  <c r="BE201" i="79" s="1"/>
  <c r="BA201" i="79" s="1"/>
  <c r="BC200" i="79"/>
  <c r="BD200" i="79" s="1"/>
  <c r="BE200" i="79" s="1"/>
  <c r="BA200" i="79" s="1"/>
  <c r="BC199" i="79"/>
  <c r="BD199" i="79" s="1"/>
  <c r="BE199" i="79" s="1"/>
  <c r="BA199" i="79" s="1"/>
  <c r="BC198" i="79"/>
  <c r="BD198" i="79" s="1"/>
  <c r="BE198" i="79" s="1"/>
  <c r="BA198" i="79" s="1"/>
  <c r="BC197" i="79"/>
  <c r="BD197" i="79" s="1"/>
  <c r="BE197" i="79" s="1"/>
  <c r="BA197" i="79" s="1"/>
  <c r="BC196" i="79"/>
  <c r="BD196" i="79" s="1"/>
  <c r="BE196" i="79" s="1"/>
  <c r="BA196" i="79" s="1"/>
  <c r="BC195" i="79"/>
  <c r="BD195" i="79" s="1"/>
  <c r="BE195" i="79" s="1"/>
  <c r="BA195" i="79" s="1"/>
  <c r="BC194" i="79"/>
  <c r="BD194" i="79" s="1"/>
  <c r="BE194" i="79" s="1"/>
  <c r="BA194" i="79" s="1"/>
  <c r="BC193" i="79"/>
  <c r="BD193" i="79" s="1"/>
  <c r="BE193" i="79" s="1"/>
  <c r="BA193" i="79" s="1"/>
  <c r="BC192" i="79"/>
  <c r="BD192" i="79" s="1"/>
  <c r="BE192" i="79" s="1"/>
  <c r="BA192" i="79" s="1"/>
  <c r="BC191" i="79"/>
  <c r="BD191" i="79" s="1"/>
  <c r="BE191" i="79" s="1"/>
  <c r="BA191" i="79" s="1"/>
  <c r="BC190" i="79"/>
  <c r="BD190" i="79" s="1"/>
  <c r="BE190" i="79" s="1"/>
  <c r="BA190" i="79" s="1"/>
  <c r="BD189" i="79"/>
  <c r="BE189" i="79" s="1"/>
  <c r="BA189" i="79" s="1"/>
  <c r="BC189" i="79"/>
  <c r="BC188" i="79"/>
  <c r="BD188" i="79" s="1"/>
  <c r="BE188" i="79" s="1"/>
  <c r="BA188" i="79" s="1"/>
  <c r="BC187" i="79"/>
  <c r="BD187" i="79" s="1"/>
  <c r="BE187" i="79" s="1"/>
  <c r="BA187" i="79" s="1"/>
  <c r="BC186" i="79"/>
  <c r="BD186" i="79" s="1"/>
  <c r="BE186" i="79" s="1"/>
  <c r="BA186" i="79" s="1"/>
  <c r="BC185" i="79"/>
  <c r="BD185" i="79" s="1"/>
  <c r="BE185" i="79" s="1"/>
  <c r="BA185" i="79" s="1"/>
  <c r="BC184" i="79"/>
  <c r="BD184" i="79" s="1"/>
  <c r="BE184" i="79" s="1"/>
  <c r="BA184" i="79" s="1"/>
  <c r="BC183" i="79"/>
  <c r="BD183" i="79" s="1"/>
  <c r="BE183" i="79" s="1"/>
  <c r="BA183" i="79" s="1"/>
  <c r="BC182" i="79"/>
  <c r="BD182" i="79" s="1"/>
  <c r="BE182" i="79" s="1"/>
  <c r="BA182" i="79" s="1"/>
  <c r="BC181" i="79"/>
  <c r="BD181" i="79" s="1"/>
  <c r="BE181" i="79" s="1"/>
  <c r="BA181" i="79" s="1"/>
  <c r="BC180" i="79"/>
  <c r="BD180" i="79" s="1"/>
  <c r="BE180" i="79" s="1"/>
  <c r="BA180" i="79" s="1"/>
  <c r="BC179" i="79"/>
  <c r="BD179" i="79" s="1"/>
  <c r="BE179" i="79" s="1"/>
  <c r="BA179" i="79" s="1"/>
  <c r="BC178" i="79"/>
  <c r="BD178" i="79" s="1"/>
  <c r="BE178" i="79" s="1"/>
  <c r="BA178" i="79" s="1"/>
  <c r="BC177" i="79"/>
  <c r="BD177" i="79" s="1"/>
  <c r="BE177" i="79" s="1"/>
  <c r="BA177" i="79" s="1"/>
  <c r="BC176" i="79"/>
  <c r="BD176" i="79" s="1"/>
  <c r="BE176" i="79" s="1"/>
  <c r="BA176" i="79" s="1"/>
  <c r="BC175" i="79"/>
  <c r="BD175" i="79" s="1"/>
  <c r="BE175" i="79" s="1"/>
  <c r="BA175" i="79" s="1"/>
  <c r="BC174" i="79"/>
  <c r="BD174" i="79" s="1"/>
  <c r="BE174" i="79" s="1"/>
  <c r="BA174" i="79" s="1"/>
  <c r="BC173" i="79"/>
  <c r="BD173" i="79" s="1"/>
  <c r="BE173" i="79" s="1"/>
  <c r="BA173" i="79" s="1"/>
  <c r="BC172" i="79"/>
  <c r="BD172" i="79" s="1"/>
  <c r="BE172" i="79" s="1"/>
  <c r="BA172" i="79" s="1"/>
  <c r="BC171" i="79"/>
  <c r="BD171" i="79" s="1"/>
  <c r="BE171" i="79" s="1"/>
  <c r="BA171" i="79" s="1"/>
  <c r="BC170" i="79"/>
  <c r="BD170" i="79" s="1"/>
  <c r="BE170" i="79" s="1"/>
  <c r="BA170" i="79" s="1"/>
  <c r="BC169" i="79"/>
  <c r="BD169" i="79" s="1"/>
  <c r="BE169" i="79" s="1"/>
  <c r="BA169" i="79" s="1"/>
  <c r="BC168" i="79"/>
  <c r="BD168" i="79" s="1"/>
  <c r="BE168" i="79" s="1"/>
  <c r="BA168" i="79" s="1"/>
  <c r="BC167" i="79"/>
  <c r="BD167" i="79" s="1"/>
  <c r="BE167" i="79" s="1"/>
  <c r="BA167" i="79" s="1"/>
  <c r="BC166" i="79"/>
  <c r="BD166" i="79" s="1"/>
  <c r="BE166" i="79" s="1"/>
  <c r="BA166" i="79" s="1"/>
  <c r="BC165" i="79"/>
  <c r="BD165" i="79" s="1"/>
  <c r="BE165" i="79" s="1"/>
  <c r="BA165" i="79" s="1"/>
  <c r="BC164" i="79"/>
  <c r="BD164" i="79" s="1"/>
  <c r="BE164" i="79" s="1"/>
  <c r="BA164" i="79" s="1"/>
  <c r="BC163" i="79"/>
  <c r="BD163" i="79" s="1"/>
  <c r="BE163" i="79" s="1"/>
  <c r="BA163" i="79" s="1"/>
  <c r="BC162" i="79"/>
  <c r="BD162" i="79" s="1"/>
  <c r="BE162" i="79" s="1"/>
  <c r="BA162" i="79" s="1"/>
  <c r="BC161" i="79"/>
  <c r="BD161" i="79" s="1"/>
  <c r="BE161" i="79" s="1"/>
  <c r="BA161" i="79" s="1"/>
  <c r="BC160" i="79"/>
  <c r="BD160" i="79" s="1"/>
  <c r="BE160" i="79" s="1"/>
  <c r="BA160" i="79" s="1"/>
  <c r="BC159" i="79"/>
  <c r="BD159" i="79" s="1"/>
  <c r="BE159" i="79" s="1"/>
  <c r="BA159" i="79" s="1"/>
  <c r="BC158" i="79"/>
  <c r="BD158" i="79" s="1"/>
  <c r="BE158" i="79" s="1"/>
  <c r="BA158" i="79" s="1"/>
  <c r="BD157" i="79"/>
  <c r="BE157" i="79" s="1"/>
  <c r="BA157" i="79" s="1"/>
  <c r="BC157" i="79"/>
  <c r="BC156" i="79"/>
  <c r="BD156" i="79" s="1"/>
  <c r="BE156" i="79" s="1"/>
  <c r="BA156" i="79" s="1"/>
  <c r="BC155" i="79"/>
  <c r="BD155" i="79" s="1"/>
  <c r="BE155" i="79" s="1"/>
  <c r="BA155" i="79" s="1"/>
  <c r="BC154" i="79"/>
  <c r="BD154" i="79" s="1"/>
  <c r="BE154" i="79" s="1"/>
  <c r="BA154" i="79" s="1"/>
  <c r="BC153" i="79"/>
  <c r="BD153" i="79" s="1"/>
  <c r="BE153" i="79" s="1"/>
  <c r="BA153" i="79" s="1"/>
  <c r="BC152" i="79"/>
  <c r="BD152" i="79" s="1"/>
  <c r="BE152" i="79" s="1"/>
  <c r="BA152" i="79" s="1"/>
  <c r="BC151" i="79"/>
  <c r="BD151" i="79" s="1"/>
  <c r="BE151" i="79" s="1"/>
  <c r="BA151" i="79" s="1"/>
  <c r="BC150" i="79"/>
  <c r="BD150" i="79" s="1"/>
  <c r="BE150" i="79" s="1"/>
  <c r="BA150" i="79" s="1"/>
  <c r="BC149" i="79"/>
  <c r="BD149" i="79" s="1"/>
  <c r="BE149" i="79" s="1"/>
  <c r="BA149" i="79" s="1"/>
  <c r="BC148" i="79"/>
  <c r="BD148" i="79" s="1"/>
  <c r="BE148" i="79" s="1"/>
  <c r="BA148" i="79" s="1"/>
  <c r="BC147" i="79"/>
  <c r="BD147" i="79" s="1"/>
  <c r="BE147" i="79" s="1"/>
  <c r="BA147" i="79" s="1"/>
  <c r="BC146" i="79"/>
  <c r="BD146" i="79" s="1"/>
  <c r="BE146" i="79" s="1"/>
  <c r="BA146" i="79" s="1"/>
  <c r="BC145" i="79"/>
  <c r="BD145" i="79" s="1"/>
  <c r="BE145" i="79" s="1"/>
  <c r="BA145" i="79" s="1"/>
  <c r="BC144" i="79"/>
  <c r="BD144" i="79" s="1"/>
  <c r="BE144" i="79" s="1"/>
  <c r="BA144" i="79" s="1"/>
  <c r="BC143" i="79"/>
  <c r="BD143" i="79" s="1"/>
  <c r="BE143" i="79" s="1"/>
  <c r="BA143" i="79" s="1"/>
  <c r="BC142" i="79"/>
  <c r="BD142" i="79" s="1"/>
  <c r="BE142" i="79" s="1"/>
  <c r="BA142" i="79" s="1"/>
  <c r="BC141" i="79"/>
  <c r="BD141" i="79" s="1"/>
  <c r="BE141" i="79" s="1"/>
  <c r="BA141" i="79" s="1"/>
  <c r="BC140" i="79"/>
  <c r="BD140" i="79" s="1"/>
  <c r="BE140" i="79" s="1"/>
  <c r="BA140" i="79" s="1"/>
  <c r="BC139" i="79"/>
  <c r="BD139" i="79" s="1"/>
  <c r="BE139" i="79" s="1"/>
  <c r="BA139" i="79" s="1"/>
  <c r="BC138" i="79"/>
  <c r="BD138" i="79" s="1"/>
  <c r="BE138" i="79" s="1"/>
  <c r="BA138" i="79" s="1"/>
  <c r="BC137" i="79"/>
  <c r="BD137" i="79" s="1"/>
  <c r="BE137" i="79" s="1"/>
  <c r="BA137" i="79" s="1"/>
  <c r="BC136" i="79"/>
  <c r="BD136" i="79" s="1"/>
  <c r="BE136" i="79" s="1"/>
  <c r="BA136" i="79" s="1"/>
  <c r="BC135" i="79"/>
  <c r="BD135" i="79" s="1"/>
  <c r="BE135" i="79" s="1"/>
  <c r="BA135" i="79" s="1"/>
  <c r="BC134" i="79"/>
  <c r="BD134" i="79" s="1"/>
  <c r="BE134" i="79" s="1"/>
  <c r="BA134" i="79" s="1"/>
  <c r="BC133" i="79"/>
  <c r="BD133" i="79" s="1"/>
  <c r="BE133" i="79" s="1"/>
  <c r="BA133" i="79" s="1"/>
  <c r="BC132" i="79"/>
  <c r="BD132" i="79" s="1"/>
  <c r="BE132" i="79" s="1"/>
  <c r="BA132" i="79" s="1"/>
  <c r="BC131" i="79"/>
  <c r="BD131" i="79" s="1"/>
  <c r="BE131" i="79" s="1"/>
  <c r="BA131" i="79" s="1"/>
  <c r="BC130" i="79"/>
  <c r="BD130" i="79" s="1"/>
  <c r="BE130" i="79" s="1"/>
  <c r="BA130" i="79" s="1"/>
  <c r="BC129" i="79"/>
  <c r="BD129" i="79" s="1"/>
  <c r="BE129" i="79" s="1"/>
  <c r="BA129" i="79" s="1"/>
  <c r="BC128" i="79"/>
  <c r="BD128" i="79" s="1"/>
  <c r="BE128" i="79" s="1"/>
  <c r="BA128" i="79" s="1"/>
  <c r="BC127" i="79"/>
  <c r="BD127" i="79" s="1"/>
  <c r="BE127" i="79" s="1"/>
  <c r="BA127" i="79" s="1"/>
  <c r="BC126" i="79"/>
  <c r="BD126" i="79" s="1"/>
  <c r="BE126" i="79" s="1"/>
  <c r="BA126" i="79" s="1"/>
  <c r="BD125" i="79"/>
  <c r="BE125" i="79" s="1"/>
  <c r="BA125" i="79" s="1"/>
  <c r="BC125" i="79"/>
  <c r="BC124" i="79"/>
  <c r="BD124" i="79" s="1"/>
  <c r="BE124" i="79" s="1"/>
  <c r="BA124" i="79" s="1"/>
  <c r="BC123" i="79"/>
  <c r="BD123" i="79" s="1"/>
  <c r="BE123" i="79" s="1"/>
  <c r="BA123" i="79" s="1"/>
  <c r="BC122" i="79"/>
  <c r="BD122" i="79" s="1"/>
  <c r="BE122" i="79" s="1"/>
  <c r="BA122" i="79" s="1"/>
  <c r="BC121" i="79"/>
  <c r="BD121" i="79" s="1"/>
  <c r="BE121" i="79" s="1"/>
  <c r="BA121" i="79" s="1"/>
  <c r="BC120" i="79"/>
  <c r="BD120" i="79" s="1"/>
  <c r="BE120" i="79" s="1"/>
  <c r="BA120" i="79" s="1"/>
  <c r="BC119" i="79"/>
  <c r="BD119" i="79" s="1"/>
  <c r="BE119" i="79" s="1"/>
  <c r="BA119" i="79" s="1"/>
  <c r="BC118" i="79"/>
  <c r="BD118" i="79" s="1"/>
  <c r="BE118" i="79" s="1"/>
  <c r="BA118" i="79" s="1"/>
  <c r="BC117" i="79"/>
  <c r="BD117" i="79" s="1"/>
  <c r="BE117" i="79" s="1"/>
  <c r="BA117" i="79" s="1"/>
  <c r="BC116" i="79"/>
  <c r="BD116" i="79" s="1"/>
  <c r="BE116" i="79" s="1"/>
  <c r="BA116" i="79" s="1"/>
  <c r="BC115" i="79"/>
  <c r="BD115" i="79" s="1"/>
  <c r="BE115" i="79" s="1"/>
  <c r="BA115" i="79" s="1"/>
  <c r="BC114" i="79"/>
  <c r="BD114" i="79" s="1"/>
  <c r="BE114" i="79" s="1"/>
  <c r="BA114" i="79" s="1"/>
  <c r="BC113" i="79"/>
  <c r="BD113" i="79" s="1"/>
  <c r="BE113" i="79" s="1"/>
  <c r="BA113" i="79" s="1"/>
  <c r="BC112" i="79"/>
  <c r="BD112" i="79" s="1"/>
  <c r="BE112" i="79" s="1"/>
  <c r="BA112" i="79" s="1"/>
  <c r="BC111" i="79"/>
  <c r="BD111" i="79" s="1"/>
  <c r="BE111" i="79" s="1"/>
  <c r="BA111" i="79" s="1"/>
  <c r="BC110" i="79"/>
  <c r="BD110" i="79" s="1"/>
  <c r="BE110" i="79" s="1"/>
  <c r="BA110" i="79" s="1"/>
  <c r="BC109" i="79"/>
  <c r="BD109" i="79" s="1"/>
  <c r="BE109" i="79" s="1"/>
  <c r="BA109" i="79" s="1"/>
  <c r="BC108" i="79"/>
  <c r="BD108" i="79" s="1"/>
  <c r="BE108" i="79" s="1"/>
  <c r="BA108" i="79" s="1"/>
  <c r="BC107" i="79"/>
  <c r="BD107" i="79" s="1"/>
  <c r="BE107" i="79" s="1"/>
  <c r="BA107" i="79" s="1"/>
  <c r="BC106" i="79"/>
  <c r="BD106" i="79" s="1"/>
  <c r="BE106" i="79" s="1"/>
  <c r="BA106" i="79" s="1"/>
  <c r="BC105" i="79"/>
  <c r="BD105" i="79" s="1"/>
  <c r="BE105" i="79" s="1"/>
  <c r="BA105" i="79" s="1"/>
  <c r="BC104" i="79"/>
  <c r="BD104" i="79" s="1"/>
  <c r="BE104" i="79" s="1"/>
  <c r="BA104" i="79" s="1"/>
  <c r="BC103" i="79"/>
  <c r="BD103" i="79" s="1"/>
  <c r="BE103" i="79" s="1"/>
  <c r="BA103" i="79" s="1"/>
  <c r="BC102" i="79"/>
  <c r="BD102" i="79" s="1"/>
  <c r="BE102" i="79" s="1"/>
  <c r="BA102" i="79" s="1"/>
  <c r="BC101" i="79"/>
  <c r="BD101" i="79" s="1"/>
  <c r="BE101" i="79" s="1"/>
  <c r="BA101" i="79" s="1"/>
  <c r="BC100" i="79"/>
  <c r="BD100" i="79" s="1"/>
  <c r="BE100" i="79" s="1"/>
  <c r="BA100" i="79" s="1"/>
  <c r="BC99" i="79"/>
  <c r="BD99" i="79" s="1"/>
  <c r="BE99" i="79" s="1"/>
  <c r="BA99" i="79" s="1"/>
  <c r="BC98" i="79"/>
  <c r="BD98" i="79" s="1"/>
  <c r="BE98" i="79" s="1"/>
  <c r="BA98" i="79" s="1"/>
  <c r="BC97" i="79"/>
  <c r="BD97" i="79" s="1"/>
  <c r="BE97" i="79" s="1"/>
  <c r="BA97" i="79" s="1"/>
  <c r="BC96" i="79"/>
  <c r="BD96" i="79" s="1"/>
  <c r="BE96" i="79" s="1"/>
  <c r="BA96" i="79" s="1"/>
  <c r="BC95" i="79"/>
  <c r="BD95" i="79" s="1"/>
  <c r="BE95" i="79" s="1"/>
  <c r="BA95" i="79" s="1"/>
  <c r="BC94" i="79"/>
  <c r="BD94" i="79" s="1"/>
  <c r="BE94" i="79" s="1"/>
  <c r="BA94" i="79" s="1"/>
  <c r="BC93" i="79"/>
  <c r="BD93" i="79" s="1"/>
  <c r="BE93" i="79" s="1"/>
  <c r="BA93" i="79" s="1"/>
  <c r="BC92" i="79"/>
  <c r="BD92" i="79" s="1"/>
  <c r="BE92" i="79" s="1"/>
  <c r="BA92" i="79" s="1"/>
  <c r="BC91" i="79"/>
  <c r="BD91" i="79" s="1"/>
  <c r="BE91" i="79" s="1"/>
  <c r="BA91" i="79" s="1"/>
  <c r="BC90" i="79"/>
  <c r="BD90" i="79" s="1"/>
  <c r="BE90" i="79" s="1"/>
  <c r="BA90" i="79" s="1"/>
  <c r="BC89" i="79"/>
  <c r="BD89" i="79" s="1"/>
  <c r="BE89" i="79" s="1"/>
  <c r="BA89" i="79" s="1"/>
  <c r="BC88" i="79"/>
  <c r="BD88" i="79" s="1"/>
  <c r="BE88" i="79" s="1"/>
  <c r="BA88" i="79" s="1"/>
  <c r="BC87" i="79"/>
  <c r="BD87" i="79" s="1"/>
  <c r="BE87" i="79" s="1"/>
  <c r="BA87" i="79" s="1"/>
  <c r="BC86" i="79"/>
  <c r="BD86" i="79" s="1"/>
  <c r="BE86" i="79" s="1"/>
  <c r="BA86" i="79" s="1"/>
  <c r="BC85" i="79"/>
  <c r="BD85" i="79" s="1"/>
  <c r="BE85" i="79" s="1"/>
  <c r="BA85" i="79" s="1"/>
  <c r="BC84" i="79"/>
  <c r="BD84" i="79" s="1"/>
  <c r="BE84" i="79" s="1"/>
  <c r="BA84" i="79" s="1"/>
  <c r="BC83" i="79"/>
  <c r="BD83" i="79" s="1"/>
  <c r="BE83" i="79" s="1"/>
  <c r="BA83" i="79" s="1"/>
  <c r="BC82" i="79"/>
  <c r="BD82" i="79" s="1"/>
  <c r="BE82" i="79" s="1"/>
  <c r="BA82" i="79" s="1"/>
  <c r="BC81" i="79"/>
  <c r="BD81" i="79" s="1"/>
  <c r="BE81" i="79" s="1"/>
  <c r="BA81" i="79" s="1"/>
  <c r="BC80" i="79"/>
  <c r="BD80" i="79" s="1"/>
  <c r="BE80" i="79" s="1"/>
  <c r="BA80" i="79" s="1"/>
  <c r="BC79" i="79"/>
  <c r="BD79" i="79" s="1"/>
  <c r="BE79" i="79" s="1"/>
  <c r="BA79" i="79" s="1"/>
  <c r="BC78" i="79"/>
  <c r="BD78" i="79" s="1"/>
  <c r="BE78" i="79" s="1"/>
  <c r="BA78" i="79" s="1"/>
  <c r="BC77" i="79"/>
  <c r="BD77" i="79" s="1"/>
  <c r="BE77" i="79" s="1"/>
  <c r="BA77" i="79" s="1"/>
  <c r="BC76" i="79"/>
  <c r="BD76" i="79" s="1"/>
  <c r="BE76" i="79" s="1"/>
  <c r="BA76" i="79" s="1"/>
  <c r="BC75" i="79"/>
  <c r="BD75" i="79" s="1"/>
  <c r="BE75" i="79" s="1"/>
  <c r="BA75" i="79" s="1"/>
  <c r="BC74" i="79"/>
  <c r="BD74" i="79" s="1"/>
  <c r="BE74" i="79" s="1"/>
  <c r="BA74" i="79" s="1"/>
  <c r="BC73" i="79"/>
  <c r="BD73" i="79" s="1"/>
  <c r="BE73" i="79" s="1"/>
  <c r="BA73" i="79" s="1"/>
  <c r="BC72" i="79"/>
  <c r="BD72" i="79" s="1"/>
  <c r="BE72" i="79" s="1"/>
  <c r="BA72" i="79" s="1"/>
  <c r="BC71" i="79"/>
  <c r="BD71" i="79" s="1"/>
  <c r="BE71" i="79" s="1"/>
  <c r="BA71" i="79" s="1"/>
  <c r="BC70" i="79"/>
  <c r="BD70" i="79" s="1"/>
  <c r="BE70" i="79" s="1"/>
  <c r="BA70" i="79" s="1"/>
  <c r="BC69" i="79"/>
  <c r="BD69" i="79" s="1"/>
  <c r="BE69" i="79" s="1"/>
  <c r="BA69" i="79" s="1"/>
  <c r="BC68" i="79"/>
  <c r="BD68" i="79" s="1"/>
  <c r="BE68" i="79" s="1"/>
  <c r="BA68" i="79" s="1"/>
  <c r="BC67" i="79"/>
  <c r="BD67" i="79" s="1"/>
  <c r="BE67" i="79" s="1"/>
  <c r="BA67" i="79" s="1"/>
  <c r="BC66" i="79"/>
  <c r="BD66" i="79" s="1"/>
  <c r="BE66" i="79" s="1"/>
  <c r="BA66" i="79" s="1"/>
  <c r="BC65" i="79"/>
  <c r="BD65" i="79" s="1"/>
  <c r="BE65" i="79" s="1"/>
  <c r="BA65" i="79" s="1"/>
  <c r="BC64" i="79"/>
  <c r="BD64" i="79" s="1"/>
  <c r="BE64" i="79" s="1"/>
  <c r="BA64" i="79" s="1"/>
  <c r="BC63" i="79"/>
  <c r="BD63" i="79" s="1"/>
  <c r="BE63" i="79" s="1"/>
  <c r="BA63" i="79" s="1"/>
  <c r="BC62" i="79"/>
  <c r="BD62" i="79" s="1"/>
  <c r="BE62" i="79" s="1"/>
  <c r="BA62" i="79" s="1"/>
  <c r="BC61" i="79"/>
  <c r="BD61" i="79" s="1"/>
  <c r="BE61" i="79" s="1"/>
  <c r="BA61" i="79" s="1"/>
  <c r="BC60" i="79"/>
  <c r="BD60" i="79" s="1"/>
  <c r="BE60" i="79" s="1"/>
  <c r="BA60" i="79" s="1"/>
  <c r="BC59" i="79"/>
  <c r="BD59" i="79" s="1"/>
  <c r="BE59" i="79" s="1"/>
  <c r="BA59" i="79" s="1"/>
  <c r="BC58" i="79"/>
  <c r="BD58" i="79" s="1"/>
  <c r="BE58" i="79" s="1"/>
  <c r="BA58" i="79" s="1"/>
  <c r="BC57" i="79"/>
  <c r="BD57" i="79" s="1"/>
  <c r="BE57" i="79" s="1"/>
  <c r="BA57" i="79" s="1"/>
  <c r="BC56" i="79"/>
  <c r="BD56" i="79" s="1"/>
  <c r="BE56" i="79" s="1"/>
  <c r="BA56" i="79" s="1"/>
  <c r="BC55" i="79"/>
  <c r="BD55" i="79" s="1"/>
  <c r="BE55" i="79" s="1"/>
  <c r="BA55" i="79" s="1"/>
  <c r="BD54" i="79"/>
  <c r="BE54" i="79" s="1"/>
  <c r="BA54" i="79" s="1"/>
  <c r="BC54" i="79"/>
  <c r="BC53" i="79"/>
  <c r="BD53" i="79" s="1"/>
  <c r="BE53" i="79" s="1"/>
  <c r="BA53" i="79" s="1"/>
  <c r="BC52" i="79"/>
  <c r="BD52" i="79" s="1"/>
  <c r="BE52" i="79" s="1"/>
  <c r="BA52" i="79" s="1"/>
  <c r="BC51" i="79"/>
  <c r="BD51" i="79" s="1"/>
  <c r="BE51" i="79" s="1"/>
  <c r="BA51" i="79" s="1"/>
  <c r="BC50" i="79"/>
  <c r="BD50" i="79" s="1"/>
  <c r="BE50" i="79" s="1"/>
  <c r="BA50" i="79" s="1"/>
  <c r="BC49" i="79"/>
  <c r="BD49" i="79" s="1"/>
  <c r="BE49" i="79" s="1"/>
  <c r="BA49" i="79" s="1"/>
  <c r="BC48" i="79"/>
  <c r="BD48" i="79" s="1"/>
  <c r="BE48" i="79" s="1"/>
  <c r="BA48" i="79" s="1"/>
  <c r="BC47" i="79"/>
  <c r="BD47" i="79" s="1"/>
  <c r="BE47" i="79" s="1"/>
  <c r="BA47" i="79" s="1"/>
  <c r="BC46" i="79"/>
  <c r="BD46" i="79" s="1"/>
  <c r="BE46" i="79" s="1"/>
  <c r="BA46" i="79" s="1"/>
  <c r="BC45" i="79"/>
  <c r="BD45" i="79" s="1"/>
  <c r="BE45" i="79" s="1"/>
  <c r="BA45" i="79" s="1"/>
  <c r="BC44" i="79"/>
  <c r="BD44" i="79" s="1"/>
  <c r="BE44" i="79" s="1"/>
  <c r="BA44" i="79" s="1"/>
  <c r="BC43" i="79"/>
  <c r="BD43" i="79" s="1"/>
  <c r="BE43" i="79" s="1"/>
  <c r="BA43" i="79" s="1"/>
  <c r="BC42" i="79"/>
  <c r="BD42" i="79" s="1"/>
  <c r="BE42" i="79" s="1"/>
  <c r="BA42" i="79" s="1"/>
  <c r="BC41" i="79"/>
  <c r="BD41" i="79" s="1"/>
  <c r="BE41" i="79" s="1"/>
  <c r="BA41" i="79" s="1"/>
  <c r="BC40" i="79"/>
  <c r="BD40" i="79" s="1"/>
  <c r="BE40" i="79" s="1"/>
  <c r="BA40" i="79" s="1"/>
  <c r="BC39" i="79"/>
  <c r="BD39" i="79" s="1"/>
  <c r="BE39" i="79" s="1"/>
  <c r="BA39" i="79" s="1"/>
  <c r="BC38" i="79"/>
  <c r="BD38" i="79" s="1"/>
  <c r="BE38" i="79" s="1"/>
  <c r="BA38" i="79" s="1"/>
  <c r="BC37" i="79"/>
  <c r="BD37" i="79" s="1"/>
  <c r="BE37" i="79" s="1"/>
  <c r="BA37" i="79" s="1"/>
  <c r="BC36" i="79"/>
  <c r="BD36" i="79" s="1"/>
  <c r="BE36" i="79" s="1"/>
  <c r="BA36" i="79" s="1"/>
  <c r="BD35" i="79"/>
  <c r="BE35" i="79" s="1"/>
  <c r="BA35" i="79" s="1"/>
  <c r="BC35" i="79"/>
  <c r="BC34" i="79"/>
  <c r="BD34" i="79" s="1"/>
  <c r="BE34" i="79" s="1"/>
  <c r="BA34" i="79" s="1"/>
  <c r="BC33" i="79"/>
  <c r="BD33" i="79" s="1"/>
  <c r="BE33" i="79" s="1"/>
  <c r="BA33" i="79" s="1"/>
  <c r="BC32" i="79"/>
  <c r="BD32" i="79" s="1"/>
  <c r="BE32" i="79" s="1"/>
  <c r="BA32" i="79" s="1"/>
  <c r="BC31" i="79"/>
  <c r="BD31" i="79" s="1"/>
  <c r="BE31" i="79" s="1"/>
  <c r="BA31" i="79" s="1"/>
  <c r="BC30" i="79"/>
  <c r="BD30" i="79" s="1"/>
  <c r="BE30" i="79" s="1"/>
  <c r="BA30" i="79" s="1"/>
  <c r="BC29" i="79"/>
  <c r="BD29" i="79" s="1"/>
  <c r="BE29" i="79" s="1"/>
  <c r="BA29" i="79" s="1"/>
  <c r="BC28" i="79"/>
  <c r="BD28" i="79" s="1"/>
  <c r="BE28" i="79" s="1"/>
  <c r="BA28" i="79" s="1"/>
  <c r="BC27" i="79"/>
  <c r="BD27" i="79" s="1"/>
  <c r="BE27" i="79" s="1"/>
  <c r="BA27" i="79" s="1"/>
  <c r="BC26" i="79"/>
  <c r="BD26" i="79" s="1"/>
  <c r="BE26" i="79" s="1"/>
  <c r="BA26" i="79" s="1"/>
  <c r="BC25" i="79"/>
  <c r="BD25" i="79" s="1"/>
  <c r="BE25" i="79" s="1"/>
  <c r="BA25" i="79" s="1"/>
  <c r="BC24" i="79"/>
  <c r="BD24" i="79" s="1"/>
  <c r="BE24" i="79" s="1"/>
  <c r="BA24" i="79" s="1"/>
  <c r="BD23" i="79"/>
  <c r="BE23" i="79" s="1"/>
  <c r="BA23" i="79" s="1"/>
  <c r="BC23" i="79"/>
  <c r="BE22" i="79"/>
  <c r="BA22" i="79" s="1"/>
  <c r="BC22" i="79"/>
  <c r="BD22" i="79" s="1"/>
  <c r="BC21" i="79"/>
  <c r="BD21" i="79" s="1"/>
  <c r="BE21" i="79" s="1"/>
  <c r="BA21" i="79" s="1"/>
  <c r="BC20" i="79"/>
  <c r="BD20" i="79" s="1"/>
  <c r="BE20" i="79" s="1"/>
  <c r="BA20" i="79" s="1"/>
  <c r="BC19" i="79"/>
  <c r="BD19" i="79" s="1"/>
  <c r="BE19" i="79" s="1"/>
  <c r="BA19" i="79" s="1"/>
  <c r="BE18" i="79"/>
  <c r="BA18" i="79" s="1"/>
  <c r="BC18" i="79"/>
  <c r="BD18" i="79" s="1"/>
  <c r="BC17" i="79"/>
  <c r="BD17" i="79" s="1"/>
  <c r="BE17" i="79" s="1"/>
  <c r="BA17" i="79" s="1"/>
  <c r="BC16" i="79"/>
  <c r="BD16" i="79" s="1"/>
  <c r="BE16" i="79" s="1"/>
  <c r="BA16" i="79" s="1"/>
  <c r="BC15" i="79"/>
  <c r="BD15" i="79" s="1"/>
  <c r="BE15" i="79" s="1"/>
  <c r="BA15" i="79" s="1"/>
  <c r="BC14" i="79"/>
  <c r="BD14" i="79" s="1"/>
  <c r="BE14" i="79" s="1"/>
  <c r="BA14" i="79" s="1"/>
  <c r="BC13" i="79"/>
  <c r="BD13" i="79" s="1"/>
  <c r="BE13" i="79" s="1"/>
  <c r="BA13" i="79" s="1"/>
  <c r="BC12" i="79"/>
  <c r="BD12" i="79" s="1"/>
  <c r="BE12" i="79" s="1"/>
  <c r="BA12" i="79" s="1"/>
  <c r="BC11" i="79"/>
  <c r="BD11" i="79" s="1"/>
  <c r="BE11" i="79" s="1"/>
  <c r="BA11" i="79" s="1"/>
  <c r="BC10" i="79"/>
  <c r="BD10" i="79" s="1"/>
  <c r="BE10" i="79" s="1"/>
  <c r="BA10" i="79" s="1"/>
  <c r="BC9" i="79"/>
  <c r="BD9" i="79" s="1"/>
  <c r="BE9" i="79" s="1"/>
  <c r="BA9" i="79" s="1"/>
  <c r="BC8" i="79"/>
  <c r="BD8" i="79" s="1"/>
  <c r="BE8" i="79" s="1"/>
  <c r="BA8" i="79" s="1"/>
  <c r="BC7" i="79"/>
  <c r="BD7" i="79" s="1"/>
  <c r="BE7" i="79" s="1"/>
  <c r="BA7" i="79" s="1"/>
  <c r="BC6" i="79"/>
  <c r="BD6" i="79" s="1"/>
  <c r="BE6" i="79" s="1"/>
  <c r="BA6" i="79" s="1"/>
  <c r="BC5" i="79"/>
  <c r="BD5" i="79" s="1"/>
  <c r="BE5" i="79" s="1"/>
  <c r="BA5" i="79" s="1"/>
  <c r="BC4" i="79"/>
  <c r="BD4" i="79" s="1"/>
  <c r="BE4" i="79" s="1"/>
  <c r="BA4" i="79" s="1"/>
  <c r="BC3" i="79"/>
  <c r="BD3" i="79" s="1"/>
  <c r="BE3" i="79" s="1"/>
  <c r="BA3" i="79" s="1"/>
  <c r="BB350" i="79" l="1"/>
  <c r="BC2" i="79"/>
  <c r="BC350" i="79" l="1"/>
  <c r="BD2" i="79"/>
  <c r="BD350" i="79" l="1"/>
  <c r="BE2" i="79"/>
  <c r="H350" i="37"/>
  <c r="I350" i="37"/>
  <c r="J350" i="37"/>
  <c r="K350" i="37"/>
  <c r="L350" i="37"/>
  <c r="M350" i="37"/>
  <c r="N350" i="37"/>
  <c r="O350" i="37"/>
  <c r="P350" i="37"/>
  <c r="Q350" i="37"/>
  <c r="R350" i="37"/>
  <c r="S350" i="37"/>
  <c r="T350" i="37"/>
  <c r="U350" i="37"/>
  <c r="V350" i="37"/>
  <c r="W350" i="37"/>
  <c r="X350" i="37"/>
  <c r="Y350" i="37"/>
  <c r="Z350" i="37"/>
  <c r="AA350" i="37"/>
  <c r="AB350" i="37"/>
  <c r="AC350" i="37"/>
  <c r="AD350" i="37"/>
  <c r="AE350" i="37"/>
  <c r="AF350" i="37"/>
  <c r="AG350" i="37"/>
  <c r="AH350" i="37"/>
  <c r="AI350" i="37"/>
  <c r="AJ350" i="37"/>
  <c r="AK350" i="37"/>
  <c r="AL350" i="37"/>
  <c r="AM350" i="37"/>
  <c r="AN350" i="37"/>
  <c r="AO350" i="37"/>
  <c r="AP350" i="37"/>
  <c r="AQ350" i="37"/>
  <c r="AR350" i="37"/>
  <c r="AS350" i="37"/>
  <c r="AT350" i="37"/>
  <c r="AU350" i="37"/>
  <c r="AV350" i="37"/>
  <c r="AW350" i="37"/>
  <c r="AX350" i="37"/>
  <c r="AY350" i="37"/>
  <c r="AZ350" i="37"/>
  <c r="BA350" i="37"/>
  <c r="BB350" i="37"/>
  <c r="BC350" i="37"/>
  <c r="BD350" i="37"/>
  <c r="BE350" i="37"/>
  <c r="BF350" i="37"/>
  <c r="BG350" i="37"/>
  <c r="BH350" i="37"/>
  <c r="BI350" i="37"/>
  <c r="BJ350" i="37"/>
  <c r="BK350" i="37"/>
  <c r="BL350" i="37"/>
  <c r="BM350" i="37"/>
  <c r="BN350" i="37"/>
  <c r="BO350" i="37"/>
  <c r="BP350" i="37"/>
  <c r="BQ350" i="37"/>
  <c r="BR350" i="37"/>
  <c r="BS350" i="37"/>
  <c r="BT350" i="37"/>
  <c r="BU350" i="37"/>
  <c r="BV350" i="37"/>
  <c r="BW350" i="37"/>
  <c r="BX350" i="37"/>
  <c r="BY350" i="37"/>
  <c r="BZ350" i="37"/>
  <c r="CA350" i="37"/>
  <c r="CB350" i="37"/>
  <c r="CC350" i="37"/>
  <c r="CD350" i="37"/>
  <c r="CE350" i="37"/>
  <c r="CF350" i="37"/>
  <c r="CG350" i="37"/>
  <c r="CH350" i="37"/>
  <c r="CI350" i="37"/>
  <c r="CJ350" i="37"/>
  <c r="CK350" i="37"/>
  <c r="CL350" i="37"/>
  <c r="CM350" i="37"/>
  <c r="CN350" i="37"/>
  <c r="CO350" i="37"/>
  <c r="CP350" i="37"/>
  <c r="CQ350" i="37"/>
  <c r="CR350" i="37"/>
  <c r="CS350" i="37"/>
  <c r="CT350" i="37"/>
  <c r="CU350" i="37"/>
  <c r="CV350" i="37"/>
  <c r="CW350" i="37"/>
  <c r="CX350" i="37"/>
  <c r="CY350" i="37"/>
  <c r="AN350" i="28"/>
  <c r="AO350" i="28"/>
  <c r="AP350" i="28"/>
  <c r="AQ350" i="28"/>
  <c r="AR350" i="28"/>
  <c r="AS350" i="28"/>
  <c r="AT350" i="28"/>
  <c r="AU350" i="28"/>
  <c r="AV350" i="28"/>
  <c r="AW350" i="28"/>
  <c r="AX350" i="28"/>
  <c r="AY350" i="28"/>
  <c r="AZ350" i="28"/>
  <c r="BA350" i="28"/>
  <c r="BB350" i="28"/>
  <c r="BC350" i="28"/>
  <c r="BD350" i="28"/>
  <c r="BE350" i="28"/>
  <c r="BF350" i="28"/>
  <c r="BG350" i="28"/>
  <c r="BH350" i="28"/>
  <c r="BI350" i="28"/>
  <c r="BJ350" i="28"/>
  <c r="BK350" i="28"/>
  <c r="BL350" i="28"/>
  <c r="BM350" i="28"/>
  <c r="BN350" i="28"/>
  <c r="BO350" i="28"/>
  <c r="BP350" i="28"/>
  <c r="BQ350" i="28"/>
  <c r="BR350" i="28"/>
  <c r="BS350" i="28"/>
  <c r="BT350" i="28"/>
  <c r="BU350" i="28"/>
  <c r="BV350" i="28"/>
  <c r="BW350" i="28"/>
  <c r="BX350" i="28"/>
  <c r="BY350" i="28"/>
  <c r="BZ350" i="28"/>
  <c r="CA350" i="28"/>
  <c r="CB350" i="28"/>
  <c r="CC350" i="28"/>
  <c r="CD350" i="28"/>
  <c r="CE350" i="28"/>
  <c r="CF350" i="28"/>
  <c r="CG350" i="28"/>
  <c r="CH350" i="28"/>
  <c r="CI350" i="28"/>
  <c r="CJ350" i="28"/>
  <c r="CK350" i="28"/>
  <c r="CL350" i="28"/>
  <c r="CM350" i="28"/>
  <c r="CN350" i="28"/>
  <c r="CO350" i="28"/>
  <c r="CP350" i="28"/>
  <c r="CQ350" i="28"/>
  <c r="CR350" i="28"/>
  <c r="CS350" i="28"/>
  <c r="CT350" i="28"/>
  <c r="CU350" i="28"/>
  <c r="CV350" i="28"/>
  <c r="CW350" i="28"/>
  <c r="CX350" i="28"/>
  <c r="CY350" i="28"/>
  <c r="BE350" i="79" l="1"/>
  <c r="BA2" i="79"/>
  <c r="BA350" i="79" s="1"/>
  <c r="CH350" i="27"/>
  <c r="CI350" i="27"/>
  <c r="CJ350" i="27"/>
  <c r="CK350" i="27"/>
  <c r="CL350" i="27"/>
  <c r="CM350" i="27"/>
  <c r="CN350" i="27"/>
  <c r="CO350" i="27"/>
  <c r="CP350" i="27"/>
  <c r="CQ350" i="27"/>
  <c r="CR350" i="27"/>
  <c r="CS350" i="27"/>
  <c r="CT350" i="27"/>
  <c r="CU350" i="27"/>
  <c r="CV350" i="27"/>
  <c r="CW350" i="27"/>
  <c r="CX350" i="27"/>
  <c r="CY350" i="27"/>
  <c r="CZ350" i="27"/>
  <c r="DA350" i="27"/>
  <c r="DB350" i="27"/>
  <c r="DC350" i="27"/>
  <c r="DD350" i="27"/>
  <c r="DE350" i="27"/>
  <c r="DF350" i="27"/>
  <c r="DG350" i="27"/>
  <c r="I350" i="50"/>
  <c r="J350" i="50"/>
  <c r="K350" i="50"/>
  <c r="L350" i="50"/>
  <c r="M350" i="50"/>
  <c r="N350" i="50"/>
  <c r="O350" i="50"/>
  <c r="P350" i="50"/>
  <c r="AZ350" i="25"/>
  <c r="B318" i="3"/>
  <c r="AA350" i="78"/>
  <c r="Z350" i="78"/>
  <c r="Y350" i="78"/>
  <c r="X350" i="78"/>
  <c r="W350" i="78"/>
  <c r="V350" i="78"/>
  <c r="U350" i="78"/>
  <c r="T350" i="78"/>
  <c r="S350" i="78"/>
  <c r="R350" i="78"/>
  <c r="Q350" i="78"/>
  <c r="P350" i="78"/>
  <c r="O350" i="78"/>
  <c r="N350" i="78"/>
  <c r="M350" i="78"/>
  <c r="L350" i="78"/>
  <c r="K350" i="78"/>
  <c r="J350" i="78"/>
  <c r="I350" i="78"/>
  <c r="H350" i="78"/>
  <c r="G350" i="78"/>
  <c r="A350" i="78"/>
  <c r="AL350" i="10"/>
  <c r="AM350" i="10"/>
  <c r="AN350" i="10"/>
  <c r="AO350" i="10"/>
  <c r="AP350" i="10"/>
  <c r="AT2" i="10" l="1"/>
  <c r="AM350" i="9"/>
  <c r="AG350" i="9"/>
  <c r="AH350" i="9"/>
  <c r="AI350" i="9"/>
  <c r="AJ350" i="9"/>
  <c r="AK350" i="9"/>
  <c r="AL350" i="9"/>
  <c r="T350" i="35" l="1"/>
  <c r="U350" i="35"/>
  <c r="V350" i="35"/>
  <c r="W350" i="35"/>
  <c r="X350" i="35"/>
  <c r="Y350" i="35"/>
  <c r="Z350" i="35"/>
  <c r="AA350" i="35"/>
  <c r="AB350" i="35"/>
  <c r="AC350" i="35"/>
  <c r="AD350" i="35"/>
  <c r="AE350" i="35"/>
  <c r="AF350" i="35"/>
  <c r="AG350" i="35"/>
  <c r="AH350" i="35"/>
  <c r="AI350" i="35"/>
  <c r="AJ350" i="35"/>
  <c r="AK350" i="35"/>
  <c r="AL350" i="35"/>
  <c r="AM350" i="35"/>
  <c r="AN350" i="35"/>
  <c r="AO350" i="35"/>
  <c r="AP350" i="35"/>
  <c r="AQ350" i="35"/>
  <c r="AR350" i="35"/>
  <c r="AS350" i="35"/>
  <c r="AT350" i="35"/>
  <c r="AU350" i="35"/>
  <c r="AV350" i="35"/>
  <c r="AW350" i="35"/>
  <c r="AX350" i="35"/>
  <c r="AY350" i="35"/>
  <c r="AZ350" i="35"/>
  <c r="BA350" i="35"/>
  <c r="BB350" i="35"/>
  <c r="BC350" i="35"/>
  <c r="BD350" i="35"/>
  <c r="BE350" i="35"/>
  <c r="BF350" i="35"/>
  <c r="BG350" i="35"/>
  <c r="BH350" i="35"/>
  <c r="BI350" i="35"/>
  <c r="BJ350" i="35"/>
  <c r="BK350" i="35"/>
  <c r="BL350" i="35"/>
  <c r="BM350" i="35"/>
  <c r="BN350" i="35"/>
  <c r="BO350" i="35"/>
  <c r="BP350" i="35"/>
  <c r="BQ350" i="35"/>
  <c r="BR350" i="35"/>
  <c r="BS350" i="35"/>
  <c r="BT350" i="35"/>
  <c r="BU350" i="35"/>
  <c r="SP75" i="49" l="1"/>
  <c r="SP203" i="49"/>
  <c r="SP331" i="49"/>
  <c r="SO3" i="49"/>
  <c r="SP3" i="49" s="1"/>
  <c r="SO4" i="49"/>
  <c r="SP4" i="49" s="1"/>
  <c r="SO5" i="49"/>
  <c r="SP5" i="49" s="1"/>
  <c r="SO6" i="49"/>
  <c r="SP6" i="49" s="1"/>
  <c r="SO7" i="49"/>
  <c r="SP7" i="49" s="1"/>
  <c r="SO8" i="49"/>
  <c r="SP8" i="49" s="1"/>
  <c r="SO9" i="49"/>
  <c r="SP9" i="49" s="1"/>
  <c r="SO10" i="49"/>
  <c r="SP10" i="49" s="1"/>
  <c r="SO11" i="49"/>
  <c r="SP11" i="49" s="1"/>
  <c r="SO12" i="49"/>
  <c r="SP12" i="49" s="1"/>
  <c r="SO13" i="49"/>
  <c r="SP13" i="49" s="1"/>
  <c r="SO14" i="49"/>
  <c r="SP14" i="49" s="1"/>
  <c r="SO15" i="49"/>
  <c r="SP15" i="49" s="1"/>
  <c r="SO16" i="49"/>
  <c r="SP16" i="49" s="1"/>
  <c r="SO17" i="49"/>
  <c r="SP17" i="49" s="1"/>
  <c r="SO18" i="49"/>
  <c r="SP18" i="49" s="1"/>
  <c r="SO19" i="49"/>
  <c r="SP19" i="49" s="1"/>
  <c r="SO20" i="49"/>
  <c r="SP20" i="49" s="1"/>
  <c r="SO21" i="49"/>
  <c r="SP21" i="49" s="1"/>
  <c r="SO22" i="49"/>
  <c r="SP22" i="49" s="1"/>
  <c r="SO23" i="49"/>
  <c r="SP23" i="49" s="1"/>
  <c r="SO24" i="49"/>
  <c r="SP24" i="49" s="1"/>
  <c r="SO25" i="49"/>
  <c r="SP25" i="49" s="1"/>
  <c r="SO26" i="49"/>
  <c r="SP26" i="49" s="1"/>
  <c r="SO27" i="49"/>
  <c r="SP27" i="49" s="1"/>
  <c r="SO28" i="49"/>
  <c r="SP28" i="49" s="1"/>
  <c r="SO29" i="49"/>
  <c r="SP29" i="49" s="1"/>
  <c r="SO30" i="49"/>
  <c r="SP30" i="49" s="1"/>
  <c r="SO31" i="49"/>
  <c r="SP31" i="49" s="1"/>
  <c r="SO32" i="49"/>
  <c r="SP32" i="49" s="1"/>
  <c r="SO33" i="49"/>
  <c r="SP33" i="49" s="1"/>
  <c r="SO34" i="49"/>
  <c r="SP34" i="49" s="1"/>
  <c r="SO35" i="49"/>
  <c r="SP35" i="49" s="1"/>
  <c r="SO36" i="49"/>
  <c r="SP36" i="49" s="1"/>
  <c r="SO37" i="49"/>
  <c r="SP37" i="49" s="1"/>
  <c r="SO38" i="49"/>
  <c r="SP38" i="49" s="1"/>
  <c r="SO39" i="49"/>
  <c r="SP39" i="49" s="1"/>
  <c r="SO40" i="49"/>
  <c r="SP40" i="49" s="1"/>
  <c r="SO41" i="49"/>
  <c r="SP41" i="49" s="1"/>
  <c r="SO42" i="49"/>
  <c r="SP42" i="49" s="1"/>
  <c r="SO43" i="49"/>
  <c r="SP43" i="49" s="1"/>
  <c r="SO44" i="49"/>
  <c r="SP44" i="49" s="1"/>
  <c r="SO45" i="49"/>
  <c r="SP45" i="49" s="1"/>
  <c r="SO46" i="49"/>
  <c r="SP46" i="49" s="1"/>
  <c r="SO47" i="49"/>
  <c r="SP47" i="49" s="1"/>
  <c r="SO48" i="49"/>
  <c r="SP48" i="49" s="1"/>
  <c r="SO49" i="49"/>
  <c r="SP49" i="49" s="1"/>
  <c r="SO50" i="49"/>
  <c r="SP50" i="49" s="1"/>
  <c r="SO51" i="49"/>
  <c r="SP51" i="49" s="1"/>
  <c r="SO52" i="49"/>
  <c r="SP52" i="49" s="1"/>
  <c r="SO53" i="49"/>
  <c r="SP53" i="49" s="1"/>
  <c r="SO54" i="49"/>
  <c r="SP54" i="49" s="1"/>
  <c r="SO55" i="49"/>
  <c r="SP55" i="49" s="1"/>
  <c r="SO56" i="49"/>
  <c r="SP56" i="49" s="1"/>
  <c r="SO57" i="49"/>
  <c r="SP57" i="49" s="1"/>
  <c r="SO58" i="49"/>
  <c r="SP58" i="49" s="1"/>
  <c r="SO59" i="49"/>
  <c r="SP59" i="49" s="1"/>
  <c r="SO60" i="49"/>
  <c r="SP60" i="49" s="1"/>
  <c r="SO61" i="49"/>
  <c r="SP61" i="49" s="1"/>
  <c r="SO62" i="49"/>
  <c r="SP62" i="49" s="1"/>
  <c r="SO63" i="49"/>
  <c r="SP63" i="49" s="1"/>
  <c r="SO64" i="49"/>
  <c r="SP64" i="49" s="1"/>
  <c r="SO65" i="49"/>
  <c r="SP65" i="49" s="1"/>
  <c r="SO66" i="49"/>
  <c r="SP66" i="49" s="1"/>
  <c r="SO67" i="49"/>
  <c r="SP67" i="49" s="1"/>
  <c r="SO68" i="49"/>
  <c r="SP68" i="49" s="1"/>
  <c r="SO69" i="49"/>
  <c r="SP69" i="49" s="1"/>
  <c r="SO70" i="49"/>
  <c r="SP70" i="49" s="1"/>
  <c r="SO71" i="49"/>
  <c r="SP71" i="49" s="1"/>
  <c r="SO72" i="49"/>
  <c r="SP72" i="49" s="1"/>
  <c r="SO73" i="49"/>
  <c r="SP73" i="49" s="1"/>
  <c r="SO74" i="49"/>
  <c r="SP74" i="49" s="1"/>
  <c r="SO75" i="49"/>
  <c r="SO76" i="49"/>
  <c r="SP76" i="49" s="1"/>
  <c r="SO77" i="49"/>
  <c r="SP77" i="49" s="1"/>
  <c r="SO78" i="49"/>
  <c r="SP78" i="49" s="1"/>
  <c r="SO79" i="49"/>
  <c r="SP79" i="49" s="1"/>
  <c r="SO80" i="49"/>
  <c r="SP80" i="49" s="1"/>
  <c r="SO81" i="49"/>
  <c r="SP81" i="49" s="1"/>
  <c r="SO82" i="49"/>
  <c r="SP82" i="49" s="1"/>
  <c r="SO83" i="49"/>
  <c r="SP83" i="49" s="1"/>
  <c r="SO84" i="49"/>
  <c r="SP84" i="49" s="1"/>
  <c r="SO85" i="49"/>
  <c r="SP85" i="49" s="1"/>
  <c r="SO86" i="49"/>
  <c r="SP86" i="49" s="1"/>
  <c r="SO87" i="49"/>
  <c r="SP87" i="49" s="1"/>
  <c r="SO88" i="49"/>
  <c r="SP88" i="49" s="1"/>
  <c r="SO89" i="49"/>
  <c r="SP89" i="49" s="1"/>
  <c r="SO90" i="49"/>
  <c r="SP90" i="49" s="1"/>
  <c r="SO91" i="49"/>
  <c r="SP91" i="49" s="1"/>
  <c r="SO92" i="49"/>
  <c r="SP92" i="49" s="1"/>
  <c r="SO93" i="49"/>
  <c r="SP93" i="49" s="1"/>
  <c r="SO94" i="49"/>
  <c r="SP94" i="49" s="1"/>
  <c r="SO95" i="49"/>
  <c r="SP95" i="49" s="1"/>
  <c r="SO96" i="49"/>
  <c r="SP96" i="49" s="1"/>
  <c r="SO97" i="49"/>
  <c r="SP97" i="49" s="1"/>
  <c r="SO98" i="49"/>
  <c r="SP98" i="49" s="1"/>
  <c r="SO99" i="49"/>
  <c r="SP99" i="49" s="1"/>
  <c r="SO100" i="49"/>
  <c r="SP100" i="49" s="1"/>
  <c r="SO101" i="49"/>
  <c r="SP101" i="49" s="1"/>
  <c r="SO102" i="49"/>
  <c r="SP102" i="49" s="1"/>
  <c r="SO103" i="49"/>
  <c r="SP103" i="49" s="1"/>
  <c r="SO104" i="49"/>
  <c r="SP104" i="49" s="1"/>
  <c r="SO105" i="49"/>
  <c r="SP105" i="49" s="1"/>
  <c r="SO106" i="49"/>
  <c r="SP106" i="49" s="1"/>
  <c r="SO107" i="49"/>
  <c r="SP107" i="49" s="1"/>
  <c r="SO108" i="49"/>
  <c r="SP108" i="49" s="1"/>
  <c r="SO109" i="49"/>
  <c r="SP109" i="49" s="1"/>
  <c r="SO110" i="49"/>
  <c r="SP110" i="49" s="1"/>
  <c r="SO111" i="49"/>
  <c r="SP111" i="49" s="1"/>
  <c r="SO112" i="49"/>
  <c r="SP112" i="49" s="1"/>
  <c r="SO113" i="49"/>
  <c r="SP113" i="49" s="1"/>
  <c r="SO114" i="49"/>
  <c r="SP114" i="49" s="1"/>
  <c r="SO115" i="49"/>
  <c r="SP115" i="49" s="1"/>
  <c r="SO116" i="49"/>
  <c r="SP116" i="49" s="1"/>
  <c r="SO117" i="49"/>
  <c r="SP117" i="49" s="1"/>
  <c r="SO118" i="49"/>
  <c r="SP118" i="49" s="1"/>
  <c r="SO119" i="49"/>
  <c r="SP119" i="49" s="1"/>
  <c r="SO120" i="49"/>
  <c r="SP120" i="49" s="1"/>
  <c r="SO121" i="49"/>
  <c r="SP121" i="49" s="1"/>
  <c r="SO122" i="49"/>
  <c r="SP122" i="49" s="1"/>
  <c r="SO123" i="49"/>
  <c r="SP123" i="49" s="1"/>
  <c r="SO124" i="49"/>
  <c r="SP124" i="49" s="1"/>
  <c r="SO125" i="49"/>
  <c r="SP125" i="49" s="1"/>
  <c r="SO126" i="49"/>
  <c r="SP126" i="49" s="1"/>
  <c r="SO127" i="49"/>
  <c r="SP127" i="49" s="1"/>
  <c r="SO128" i="49"/>
  <c r="SP128" i="49" s="1"/>
  <c r="SO129" i="49"/>
  <c r="SP129" i="49" s="1"/>
  <c r="SO130" i="49"/>
  <c r="SP130" i="49" s="1"/>
  <c r="SO131" i="49"/>
  <c r="SP131" i="49" s="1"/>
  <c r="SO132" i="49"/>
  <c r="SP132" i="49" s="1"/>
  <c r="SO133" i="49"/>
  <c r="SP133" i="49" s="1"/>
  <c r="SO134" i="49"/>
  <c r="SP134" i="49" s="1"/>
  <c r="SO135" i="49"/>
  <c r="SP135" i="49" s="1"/>
  <c r="SO136" i="49"/>
  <c r="SP136" i="49" s="1"/>
  <c r="SO137" i="49"/>
  <c r="SP137" i="49" s="1"/>
  <c r="SO138" i="49"/>
  <c r="SP138" i="49" s="1"/>
  <c r="SO139" i="49"/>
  <c r="SP139" i="49" s="1"/>
  <c r="SO140" i="49"/>
  <c r="SP140" i="49" s="1"/>
  <c r="SO141" i="49"/>
  <c r="SP141" i="49" s="1"/>
  <c r="SO142" i="49"/>
  <c r="SP142" i="49" s="1"/>
  <c r="SO143" i="49"/>
  <c r="SP143" i="49" s="1"/>
  <c r="SO144" i="49"/>
  <c r="SP144" i="49" s="1"/>
  <c r="SO145" i="49"/>
  <c r="SP145" i="49" s="1"/>
  <c r="SO146" i="49"/>
  <c r="SP146" i="49" s="1"/>
  <c r="SO147" i="49"/>
  <c r="SP147" i="49" s="1"/>
  <c r="SO148" i="49"/>
  <c r="SP148" i="49" s="1"/>
  <c r="SO149" i="49"/>
  <c r="SP149" i="49" s="1"/>
  <c r="SO150" i="49"/>
  <c r="SP150" i="49" s="1"/>
  <c r="SO151" i="49"/>
  <c r="SP151" i="49" s="1"/>
  <c r="SO152" i="49"/>
  <c r="SP152" i="49" s="1"/>
  <c r="SO153" i="49"/>
  <c r="SP153" i="49" s="1"/>
  <c r="SO154" i="49"/>
  <c r="SP154" i="49" s="1"/>
  <c r="SO155" i="49"/>
  <c r="SP155" i="49" s="1"/>
  <c r="SO156" i="49"/>
  <c r="SP156" i="49" s="1"/>
  <c r="SO157" i="49"/>
  <c r="SP157" i="49" s="1"/>
  <c r="SO158" i="49"/>
  <c r="SP158" i="49" s="1"/>
  <c r="SO159" i="49"/>
  <c r="SP159" i="49" s="1"/>
  <c r="SO160" i="49"/>
  <c r="SP160" i="49" s="1"/>
  <c r="SO161" i="49"/>
  <c r="SP161" i="49" s="1"/>
  <c r="SO162" i="49"/>
  <c r="SP162" i="49" s="1"/>
  <c r="SO163" i="49"/>
  <c r="SP163" i="49" s="1"/>
  <c r="SO164" i="49"/>
  <c r="SP164" i="49" s="1"/>
  <c r="SO165" i="49"/>
  <c r="SP165" i="49" s="1"/>
  <c r="SO166" i="49"/>
  <c r="SP166" i="49" s="1"/>
  <c r="SO167" i="49"/>
  <c r="SP167" i="49" s="1"/>
  <c r="SO168" i="49"/>
  <c r="SP168" i="49" s="1"/>
  <c r="SO169" i="49"/>
  <c r="SP169" i="49" s="1"/>
  <c r="SO170" i="49"/>
  <c r="SP170" i="49" s="1"/>
  <c r="SO171" i="49"/>
  <c r="SP171" i="49" s="1"/>
  <c r="SO172" i="49"/>
  <c r="SP172" i="49" s="1"/>
  <c r="SO173" i="49"/>
  <c r="SP173" i="49" s="1"/>
  <c r="SO174" i="49"/>
  <c r="SP174" i="49" s="1"/>
  <c r="SO175" i="49"/>
  <c r="SP175" i="49" s="1"/>
  <c r="SO176" i="49"/>
  <c r="SP176" i="49" s="1"/>
  <c r="SO177" i="49"/>
  <c r="SP177" i="49" s="1"/>
  <c r="SO178" i="49"/>
  <c r="SP178" i="49" s="1"/>
  <c r="SO179" i="49"/>
  <c r="SP179" i="49" s="1"/>
  <c r="SO180" i="49"/>
  <c r="SP180" i="49" s="1"/>
  <c r="SO181" i="49"/>
  <c r="SP181" i="49" s="1"/>
  <c r="SO182" i="49"/>
  <c r="SP182" i="49" s="1"/>
  <c r="SO183" i="49"/>
  <c r="SP183" i="49" s="1"/>
  <c r="SO184" i="49"/>
  <c r="SP184" i="49" s="1"/>
  <c r="SO185" i="49"/>
  <c r="SP185" i="49" s="1"/>
  <c r="SO186" i="49"/>
  <c r="SP186" i="49" s="1"/>
  <c r="SO187" i="49"/>
  <c r="SP187" i="49" s="1"/>
  <c r="SO188" i="49"/>
  <c r="SP188" i="49" s="1"/>
  <c r="SO189" i="49"/>
  <c r="SP189" i="49" s="1"/>
  <c r="SO190" i="49"/>
  <c r="SP190" i="49" s="1"/>
  <c r="SO191" i="49"/>
  <c r="SP191" i="49" s="1"/>
  <c r="SO192" i="49"/>
  <c r="SP192" i="49" s="1"/>
  <c r="SO193" i="49"/>
  <c r="SP193" i="49" s="1"/>
  <c r="SO194" i="49"/>
  <c r="SP194" i="49" s="1"/>
  <c r="SO195" i="49"/>
  <c r="SP195" i="49" s="1"/>
  <c r="SO196" i="49"/>
  <c r="SP196" i="49" s="1"/>
  <c r="SO197" i="49"/>
  <c r="SP197" i="49" s="1"/>
  <c r="SO198" i="49"/>
  <c r="SP198" i="49" s="1"/>
  <c r="SO199" i="49"/>
  <c r="SP199" i="49" s="1"/>
  <c r="SO200" i="49"/>
  <c r="SP200" i="49" s="1"/>
  <c r="SO201" i="49"/>
  <c r="SP201" i="49" s="1"/>
  <c r="SO202" i="49"/>
  <c r="SP202" i="49" s="1"/>
  <c r="SO203" i="49"/>
  <c r="SO204" i="49"/>
  <c r="SP204" i="49" s="1"/>
  <c r="SO205" i="49"/>
  <c r="SP205" i="49" s="1"/>
  <c r="SO206" i="49"/>
  <c r="SP206" i="49" s="1"/>
  <c r="SO207" i="49"/>
  <c r="SP207" i="49" s="1"/>
  <c r="SO208" i="49"/>
  <c r="SP208" i="49" s="1"/>
  <c r="SO209" i="49"/>
  <c r="SP209" i="49" s="1"/>
  <c r="SO210" i="49"/>
  <c r="SP210" i="49" s="1"/>
  <c r="SO211" i="49"/>
  <c r="SP211" i="49" s="1"/>
  <c r="SO212" i="49"/>
  <c r="SP212" i="49" s="1"/>
  <c r="SO213" i="49"/>
  <c r="SP213" i="49" s="1"/>
  <c r="SO214" i="49"/>
  <c r="SP214" i="49" s="1"/>
  <c r="SO215" i="49"/>
  <c r="SP215" i="49" s="1"/>
  <c r="SO216" i="49"/>
  <c r="SP216" i="49" s="1"/>
  <c r="SO217" i="49"/>
  <c r="SP217" i="49" s="1"/>
  <c r="SO218" i="49"/>
  <c r="SP218" i="49" s="1"/>
  <c r="SO219" i="49"/>
  <c r="SP219" i="49" s="1"/>
  <c r="SO220" i="49"/>
  <c r="SP220" i="49" s="1"/>
  <c r="SO221" i="49"/>
  <c r="SP221" i="49" s="1"/>
  <c r="SO222" i="49"/>
  <c r="SP222" i="49" s="1"/>
  <c r="SO223" i="49"/>
  <c r="SP223" i="49" s="1"/>
  <c r="SO224" i="49"/>
  <c r="SP224" i="49" s="1"/>
  <c r="SO225" i="49"/>
  <c r="SP225" i="49" s="1"/>
  <c r="SO226" i="49"/>
  <c r="SP226" i="49" s="1"/>
  <c r="SO227" i="49"/>
  <c r="SP227" i="49" s="1"/>
  <c r="SO228" i="49"/>
  <c r="SP228" i="49" s="1"/>
  <c r="SO229" i="49"/>
  <c r="SP229" i="49" s="1"/>
  <c r="SO230" i="49"/>
  <c r="SP230" i="49" s="1"/>
  <c r="SO231" i="49"/>
  <c r="SP231" i="49" s="1"/>
  <c r="SO232" i="49"/>
  <c r="SP232" i="49" s="1"/>
  <c r="SO233" i="49"/>
  <c r="SP233" i="49" s="1"/>
  <c r="SO234" i="49"/>
  <c r="SP234" i="49" s="1"/>
  <c r="SO235" i="49"/>
  <c r="SP235" i="49" s="1"/>
  <c r="SO236" i="49"/>
  <c r="SP236" i="49" s="1"/>
  <c r="SO237" i="49"/>
  <c r="SP237" i="49" s="1"/>
  <c r="SO238" i="49"/>
  <c r="SP238" i="49" s="1"/>
  <c r="SO239" i="49"/>
  <c r="SP239" i="49" s="1"/>
  <c r="SO240" i="49"/>
  <c r="SP240" i="49" s="1"/>
  <c r="SO241" i="49"/>
  <c r="SP241" i="49" s="1"/>
  <c r="SO242" i="49"/>
  <c r="SP242" i="49" s="1"/>
  <c r="SO243" i="49"/>
  <c r="SP243" i="49" s="1"/>
  <c r="SO244" i="49"/>
  <c r="SP244" i="49" s="1"/>
  <c r="SO245" i="49"/>
  <c r="SP245" i="49" s="1"/>
  <c r="SO246" i="49"/>
  <c r="SP246" i="49" s="1"/>
  <c r="SO247" i="49"/>
  <c r="SP247" i="49" s="1"/>
  <c r="SO248" i="49"/>
  <c r="SP248" i="49" s="1"/>
  <c r="SO249" i="49"/>
  <c r="SP249" i="49" s="1"/>
  <c r="SO250" i="49"/>
  <c r="SP250" i="49" s="1"/>
  <c r="SO251" i="49"/>
  <c r="SP251" i="49" s="1"/>
  <c r="SO252" i="49"/>
  <c r="SP252" i="49" s="1"/>
  <c r="SO253" i="49"/>
  <c r="SP253" i="49" s="1"/>
  <c r="SO254" i="49"/>
  <c r="SP254" i="49" s="1"/>
  <c r="SO255" i="49"/>
  <c r="SP255" i="49" s="1"/>
  <c r="SO256" i="49"/>
  <c r="SP256" i="49" s="1"/>
  <c r="SO257" i="49"/>
  <c r="SP257" i="49" s="1"/>
  <c r="SO258" i="49"/>
  <c r="SP258" i="49" s="1"/>
  <c r="SO259" i="49"/>
  <c r="SP259" i="49" s="1"/>
  <c r="SO260" i="49"/>
  <c r="SP260" i="49" s="1"/>
  <c r="SO261" i="49"/>
  <c r="SP261" i="49" s="1"/>
  <c r="SO262" i="49"/>
  <c r="SP262" i="49" s="1"/>
  <c r="SO263" i="49"/>
  <c r="SP263" i="49" s="1"/>
  <c r="SO264" i="49"/>
  <c r="SP264" i="49" s="1"/>
  <c r="SO265" i="49"/>
  <c r="SP265" i="49" s="1"/>
  <c r="SO266" i="49"/>
  <c r="SP266" i="49" s="1"/>
  <c r="SO267" i="49"/>
  <c r="SP267" i="49" s="1"/>
  <c r="SO268" i="49"/>
  <c r="SP268" i="49" s="1"/>
  <c r="SO269" i="49"/>
  <c r="SP269" i="49" s="1"/>
  <c r="SO270" i="49"/>
  <c r="SP270" i="49" s="1"/>
  <c r="SO271" i="49"/>
  <c r="SP271" i="49" s="1"/>
  <c r="SO272" i="49"/>
  <c r="SP272" i="49" s="1"/>
  <c r="SO273" i="49"/>
  <c r="SP273" i="49" s="1"/>
  <c r="SO274" i="49"/>
  <c r="SP274" i="49" s="1"/>
  <c r="SO275" i="49"/>
  <c r="SP275" i="49" s="1"/>
  <c r="SO276" i="49"/>
  <c r="SP276" i="49" s="1"/>
  <c r="SO277" i="49"/>
  <c r="SP277" i="49" s="1"/>
  <c r="SO278" i="49"/>
  <c r="SP278" i="49" s="1"/>
  <c r="SO279" i="49"/>
  <c r="SP279" i="49" s="1"/>
  <c r="SO280" i="49"/>
  <c r="SP280" i="49" s="1"/>
  <c r="SO281" i="49"/>
  <c r="SP281" i="49" s="1"/>
  <c r="SO282" i="49"/>
  <c r="SP282" i="49" s="1"/>
  <c r="SO283" i="49"/>
  <c r="SP283" i="49" s="1"/>
  <c r="SO284" i="49"/>
  <c r="SP284" i="49" s="1"/>
  <c r="SO285" i="49"/>
  <c r="SP285" i="49" s="1"/>
  <c r="SO286" i="49"/>
  <c r="SP286" i="49" s="1"/>
  <c r="SO287" i="49"/>
  <c r="SP287" i="49" s="1"/>
  <c r="SO288" i="49"/>
  <c r="SP288" i="49" s="1"/>
  <c r="SO289" i="49"/>
  <c r="SP289" i="49" s="1"/>
  <c r="SO290" i="49"/>
  <c r="SP290" i="49" s="1"/>
  <c r="SO291" i="49"/>
  <c r="SP291" i="49" s="1"/>
  <c r="SO292" i="49"/>
  <c r="SP292" i="49" s="1"/>
  <c r="SO293" i="49"/>
  <c r="SP293" i="49" s="1"/>
  <c r="SO294" i="49"/>
  <c r="SP294" i="49" s="1"/>
  <c r="SO295" i="49"/>
  <c r="SP295" i="49" s="1"/>
  <c r="SO296" i="49"/>
  <c r="SP296" i="49" s="1"/>
  <c r="SO297" i="49"/>
  <c r="SP297" i="49" s="1"/>
  <c r="SO298" i="49"/>
  <c r="SP298" i="49" s="1"/>
  <c r="SO299" i="49"/>
  <c r="SP299" i="49" s="1"/>
  <c r="SO300" i="49"/>
  <c r="SP300" i="49" s="1"/>
  <c r="SO301" i="49"/>
  <c r="SP301" i="49" s="1"/>
  <c r="SO302" i="49"/>
  <c r="SP302" i="49" s="1"/>
  <c r="SO303" i="49"/>
  <c r="SP303" i="49" s="1"/>
  <c r="SO304" i="49"/>
  <c r="SP304" i="49" s="1"/>
  <c r="SO305" i="49"/>
  <c r="SP305" i="49" s="1"/>
  <c r="SO306" i="49"/>
  <c r="SP306" i="49" s="1"/>
  <c r="SO307" i="49"/>
  <c r="SP307" i="49" s="1"/>
  <c r="SO308" i="49"/>
  <c r="SP308" i="49" s="1"/>
  <c r="SO309" i="49"/>
  <c r="SP309" i="49" s="1"/>
  <c r="SO310" i="49"/>
  <c r="SP310" i="49" s="1"/>
  <c r="SO311" i="49"/>
  <c r="SP311" i="49" s="1"/>
  <c r="SO312" i="49"/>
  <c r="SP312" i="49" s="1"/>
  <c r="SO313" i="49"/>
  <c r="SP313" i="49" s="1"/>
  <c r="SO314" i="49"/>
  <c r="SP314" i="49" s="1"/>
  <c r="SO315" i="49"/>
  <c r="SP315" i="49" s="1"/>
  <c r="SO316" i="49"/>
  <c r="SP316" i="49" s="1"/>
  <c r="SO317" i="49"/>
  <c r="SP317" i="49" s="1"/>
  <c r="SO318" i="49"/>
  <c r="SP318" i="49" s="1"/>
  <c r="SO319" i="49"/>
  <c r="SP319" i="49" s="1"/>
  <c r="SO320" i="49"/>
  <c r="SP320" i="49" s="1"/>
  <c r="SO321" i="49"/>
  <c r="SP321" i="49" s="1"/>
  <c r="SO322" i="49"/>
  <c r="SP322" i="49" s="1"/>
  <c r="SO323" i="49"/>
  <c r="SP323" i="49" s="1"/>
  <c r="SO324" i="49"/>
  <c r="SP324" i="49" s="1"/>
  <c r="SO325" i="49"/>
  <c r="SP325" i="49" s="1"/>
  <c r="SO326" i="49"/>
  <c r="SP326" i="49" s="1"/>
  <c r="SO327" i="49"/>
  <c r="SP327" i="49" s="1"/>
  <c r="SO328" i="49"/>
  <c r="SP328" i="49" s="1"/>
  <c r="SO329" i="49"/>
  <c r="SP329" i="49" s="1"/>
  <c r="SO330" i="49"/>
  <c r="SP330" i="49" s="1"/>
  <c r="SO331" i="49"/>
  <c r="SO332" i="49"/>
  <c r="SP332" i="49" s="1"/>
  <c r="SO333" i="49"/>
  <c r="SP333" i="49" s="1"/>
  <c r="SO334" i="49"/>
  <c r="SP334" i="49" s="1"/>
  <c r="SO335" i="49"/>
  <c r="SP335" i="49" s="1"/>
  <c r="SO336" i="49"/>
  <c r="SP336" i="49" s="1"/>
  <c r="SO337" i="49"/>
  <c r="SP337" i="49" s="1"/>
  <c r="SO338" i="49"/>
  <c r="SP338" i="49" s="1"/>
  <c r="SO339" i="49"/>
  <c r="SP339" i="49" s="1"/>
  <c r="SO340" i="49"/>
  <c r="SP340" i="49" s="1"/>
  <c r="SO341" i="49"/>
  <c r="SP341" i="49" s="1"/>
  <c r="SO342" i="49"/>
  <c r="SP342" i="49" s="1"/>
  <c r="SO343" i="49"/>
  <c r="SP343" i="49" s="1"/>
  <c r="SO344" i="49"/>
  <c r="SP344" i="49" s="1"/>
  <c r="SO345" i="49"/>
  <c r="SP345" i="49" s="1"/>
  <c r="SO346" i="49"/>
  <c r="SP346" i="49" s="1"/>
  <c r="SO347" i="49"/>
  <c r="SP347" i="49" s="1"/>
  <c r="SO348" i="49"/>
  <c r="SP348" i="49" s="1"/>
  <c r="SO349" i="49"/>
  <c r="SP349" i="49" s="1"/>
  <c r="SO2" i="49"/>
  <c r="SP2" i="49" s="1"/>
  <c r="H15" i="75" l="1"/>
  <c r="F10" i="75"/>
  <c r="F9" i="75"/>
  <c r="F8" i="75"/>
  <c r="CY3" i="34"/>
  <c r="CZ3" i="34" s="1"/>
  <c r="CY4" i="34"/>
  <c r="CZ4" i="34" s="1"/>
  <c r="CY5" i="34"/>
  <c r="CZ5" i="34" s="1"/>
  <c r="CY6" i="34"/>
  <c r="CZ6" i="34" s="1"/>
  <c r="CY7" i="34"/>
  <c r="CZ7" i="34" s="1"/>
  <c r="CY8" i="34"/>
  <c r="CZ8" i="34" s="1"/>
  <c r="CY9" i="34"/>
  <c r="CZ9" i="34" s="1"/>
  <c r="CY10" i="34"/>
  <c r="CZ10" i="34" s="1"/>
  <c r="CY11" i="34"/>
  <c r="CZ11" i="34" s="1"/>
  <c r="CY12" i="34"/>
  <c r="CZ12" i="34" s="1"/>
  <c r="CY13" i="34"/>
  <c r="CZ13" i="34" s="1"/>
  <c r="CY14" i="34"/>
  <c r="CZ14" i="34" s="1"/>
  <c r="CY15" i="34"/>
  <c r="CZ15" i="34" s="1"/>
  <c r="CY16" i="34"/>
  <c r="CZ16" i="34" s="1"/>
  <c r="CY17" i="34"/>
  <c r="CZ17" i="34" s="1"/>
  <c r="CY18" i="34"/>
  <c r="CZ18" i="34" s="1"/>
  <c r="CY19" i="34"/>
  <c r="CZ19" i="34" s="1"/>
  <c r="CY20" i="34"/>
  <c r="CZ20" i="34" s="1"/>
  <c r="CY21" i="34"/>
  <c r="CZ21" i="34" s="1"/>
  <c r="CY22" i="34"/>
  <c r="CZ22" i="34" s="1"/>
  <c r="CY23" i="34"/>
  <c r="CZ23" i="34" s="1"/>
  <c r="CY24" i="34"/>
  <c r="CZ24" i="34" s="1"/>
  <c r="CY25" i="34"/>
  <c r="CZ25" i="34" s="1"/>
  <c r="CY26" i="34"/>
  <c r="CZ26" i="34" s="1"/>
  <c r="CY27" i="34"/>
  <c r="CZ27" i="34" s="1"/>
  <c r="CY28" i="34"/>
  <c r="CZ28" i="34" s="1"/>
  <c r="CY29" i="34"/>
  <c r="CZ29" i="34" s="1"/>
  <c r="CY30" i="34"/>
  <c r="CZ30" i="34" s="1"/>
  <c r="CY31" i="34"/>
  <c r="CZ31" i="34" s="1"/>
  <c r="CY32" i="34"/>
  <c r="CZ32" i="34" s="1"/>
  <c r="CY33" i="34"/>
  <c r="CZ33" i="34" s="1"/>
  <c r="CY34" i="34"/>
  <c r="CZ34" i="34" s="1"/>
  <c r="CY35" i="34"/>
  <c r="CZ35" i="34" s="1"/>
  <c r="CY36" i="34"/>
  <c r="CZ36" i="34" s="1"/>
  <c r="CY37" i="34"/>
  <c r="CZ37" i="34" s="1"/>
  <c r="CY38" i="34"/>
  <c r="CZ38" i="34" s="1"/>
  <c r="CY39" i="34"/>
  <c r="CZ39" i="34" s="1"/>
  <c r="CY40" i="34"/>
  <c r="CZ40" i="34" s="1"/>
  <c r="CY41" i="34"/>
  <c r="CZ41" i="34" s="1"/>
  <c r="CY42" i="34"/>
  <c r="CZ42" i="34" s="1"/>
  <c r="CY43" i="34"/>
  <c r="CZ43" i="34" s="1"/>
  <c r="CY44" i="34"/>
  <c r="CZ44" i="34" s="1"/>
  <c r="CY45" i="34"/>
  <c r="CZ45" i="34" s="1"/>
  <c r="CY46" i="34"/>
  <c r="CZ46" i="34" s="1"/>
  <c r="CY47" i="34"/>
  <c r="CZ47" i="34" s="1"/>
  <c r="CY48" i="34"/>
  <c r="CZ48" i="34" s="1"/>
  <c r="CY49" i="34"/>
  <c r="CZ49" i="34" s="1"/>
  <c r="CY50" i="34"/>
  <c r="CZ50" i="34" s="1"/>
  <c r="CY51" i="34"/>
  <c r="CZ51" i="34" s="1"/>
  <c r="CY52" i="34"/>
  <c r="CZ52" i="34" s="1"/>
  <c r="CY53" i="34"/>
  <c r="CZ53" i="34" s="1"/>
  <c r="CY54" i="34"/>
  <c r="CZ54" i="34" s="1"/>
  <c r="CY55" i="34"/>
  <c r="CZ55" i="34" s="1"/>
  <c r="CY56" i="34"/>
  <c r="CZ56" i="34" s="1"/>
  <c r="CY57" i="34"/>
  <c r="CZ57" i="34" s="1"/>
  <c r="CY58" i="34"/>
  <c r="CZ58" i="34" s="1"/>
  <c r="CY59" i="34"/>
  <c r="CZ59" i="34" s="1"/>
  <c r="CY60" i="34"/>
  <c r="CZ60" i="34" s="1"/>
  <c r="CY61" i="34"/>
  <c r="CZ61" i="34" s="1"/>
  <c r="CY62" i="34"/>
  <c r="CZ62" i="34" s="1"/>
  <c r="CY63" i="34"/>
  <c r="CZ63" i="34" s="1"/>
  <c r="CY64" i="34"/>
  <c r="CZ64" i="34" s="1"/>
  <c r="CY65" i="34"/>
  <c r="CZ65" i="34" s="1"/>
  <c r="CY66" i="34"/>
  <c r="CZ66" i="34" s="1"/>
  <c r="CY67" i="34"/>
  <c r="CZ67" i="34" s="1"/>
  <c r="CY68" i="34"/>
  <c r="CZ68" i="34" s="1"/>
  <c r="CY69" i="34"/>
  <c r="CZ69" i="34" s="1"/>
  <c r="CY70" i="34"/>
  <c r="CZ70" i="34" s="1"/>
  <c r="CY71" i="34"/>
  <c r="CZ71" i="34" s="1"/>
  <c r="CY72" i="34"/>
  <c r="CZ72" i="34" s="1"/>
  <c r="CY73" i="34"/>
  <c r="CZ73" i="34" s="1"/>
  <c r="CY74" i="34"/>
  <c r="CZ74" i="34" s="1"/>
  <c r="CY75" i="34"/>
  <c r="CZ75" i="34" s="1"/>
  <c r="CY76" i="34"/>
  <c r="CZ76" i="34" s="1"/>
  <c r="CY77" i="34"/>
  <c r="CZ77" i="34" s="1"/>
  <c r="CY78" i="34"/>
  <c r="CZ78" i="34" s="1"/>
  <c r="CY79" i="34"/>
  <c r="CZ79" i="34" s="1"/>
  <c r="CY80" i="34"/>
  <c r="CZ80" i="34" s="1"/>
  <c r="CY81" i="34"/>
  <c r="CZ81" i="34" s="1"/>
  <c r="CY82" i="34"/>
  <c r="CZ82" i="34" s="1"/>
  <c r="CY83" i="34"/>
  <c r="CZ83" i="34" s="1"/>
  <c r="CY84" i="34"/>
  <c r="CZ84" i="34" s="1"/>
  <c r="CY85" i="34"/>
  <c r="CZ85" i="34" s="1"/>
  <c r="CY86" i="34"/>
  <c r="CZ86" i="34" s="1"/>
  <c r="CY87" i="34"/>
  <c r="CZ87" i="34" s="1"/>
  <c r="CY88" i="34"/>
  <c r="CZ88" i="34" s="1"/>
  <c r="CY89" i="34"/>
  <c r="CZ89" i="34" s="1"/>
  <c r="CY90" i="34"/>
  <c r="CZ90" i="34" s="1"/>
  <c r="CY91" i="34"/>
  <c r="CZ91" i="34" s="1"/>
  <c r="CY92" i="34"/>
  <c r="CZ92" i="34" s="1"/>
  <c r="CY93" i="34"/>
  <c r="CZ93" i="34" s="1"/>
  <c r="CY94" i="34"/>
  <c r="CZ94" i="34" s="1"/>
  <c r="CY95" i="34"/>
  <c r="CZ95" i="34" s="1"/>
  <c r="CY96" i="34"/>
  <c r="CZ96" i="34" s="1"/>
  <c r="CY97" i="34"/>
  <c r="CZ97" i="34" s="1"/>
  <c r="CY98" i="34"/>
  <c r="CZ98" i="34" s="1"/>
  <c r="CY99" i="34"/>
  <c r="CZ99" i="34" s="1"/>
  <c r="CY100" i="34"/>
  <c r="CZ100" i="34" s="1"/>
  <c r="CY101" i="34"/>
  <c r="CZ101" i="34" s="1"/>
  <c r="CY102" i="34"/>
  <c r="CZ102" i="34" s="1"/>
  <c r="CY103" i="34"/>
  <c r="CZ103" i="34" s="1"/>
  <c r="CY104" i="34"/>
  <c r="CZ104" i="34" s="1"/>
  <c r="CY105" i="34"/>
  <c r="CZ105" i="34" s="1"/>
  <c r="CY106" i="34"/>
  <c r="CZ106" i="34" s="1"/>
  <c r="CY107" i="34"/>
  <c r="CZ107" i="34" s="1"/>
  <c r="CY108" i="34"/>
  <c r="CZ108" i="34" s="1"/>
  <c r="CY109" i="34"/>
  <c r="CZ109" i="34" s="1"/>
  <c r="CY110" i="34"/>
  <c r="CZ110" i="34" s="1"/>
  <c r="CY111" i="34"/>
  <c r="CZ111" i="34" s="1"/>
  <c r="CY112" i="34"/>
  <c r="CZ112" i="34" s="1"/>
  <c r="CY113" i="34"/>
  <c r="CZ113" i="34" s="1"/>
  <c r="CY114" i="34"/>
  <c r="CZ114" i="34" s="1"/>
  <c r="CY115" i="34"/>
  <c r="CZ115" i="34" s="1"/>
  <c r="CY116" i="34"/>
  <c r="CZ116" i="34" s="1"/>
  <c r="CY117" i="34"/>
  <c r="CZ117" i="34" s="1"/>
  <c r="CY118" i="34"/>
  <c r="CZ118" i="34" s="1"/>
  <c r="CY119" i="34"/>
  <c r="CZ119" i="34" s="1"/>
  <c r="CY120" i="34"/>
  <c r="CZ120" i="34" s="1"/>
  <c r="CY121" i="34"/>
  <c r="CZ121" i="34" s="1"/>
  <c r="CY122" i="34"/>
  <c r="CZ122" i="34" s="1"/>
  <c r="CY123" i="34"/>
  <c r="CZ123" i="34" s="1"/>
  <c r="CY124" i="34"/>
  <c r="CZ124" i="34" s="1"/>
  <c r="CY125" i="34"/>
  <c r="CZ125" i="34" s="1"/>
  <c r="CY126" i="34"/>
  <c r="CZ126" i="34" s="1"/>
  <c r="CY127" i="34"/>
  <c r="CZ127" i="34" s="1"/>
  <c r="CY128" i="34"/>
  <c r="CZ128" i="34" s="1"/>
  <c r="CY129" i="34"/>
  <c r="CZ129" i="34" s="1"/>
  <c r="CY130" i="34"/>
  <c r="CZ130" i="34" s="1"/>
  <c r="CY131" i="34"/>
  <c r="CZ131" i="34" s="1"/>
  <c r="CY132" i="34"/>
  <c r="CZ132" i="34" s="1"/>
  <c r="CY133" i="34"/>
  <c r="CZ133" i="34" s="1"/>
  <c r="CY134" i="34"/>
  <c r="CZ134" i="34" s="1"/>
  <c r="CY135" i="34"/>
  <c r="CZ135" i="34" s="1"/>
  <c r="CY136" i="34"/>
  <c r="CZ136" i="34" s="1"/>
  <c r="CY137" i="34"/>
  <c r="CZ137" i="34" s="1"/>
  <c r="CY138" i="34"/>
  <c r="CZ138" i="34" s="1"/>
  <c r="CY139" i="34"/>
  <c r="CZ139" i="34" s="1"/>
  <c r="CY140" i="34"/>
  <c r="CZ140" i="34" s="1"/>
  <c r="CY141" i="34"/>
  <c r="CZ141" i="34" s="1"/>
  <c r="CY142" i="34"/>
  <c r="CZ142" i="34" s="1"/>
  <c r="CY143" i="34"/>
  <c r="CZ143" i="34" s="1"/>
  <c r="CY144" i="34"/>
  <c r="CZ144" i="34" s="1"/>
  <c r="CY145" i="34"/>
  <c r="CZ145" i="34" s="1"/>
  <c r="CY146" i="34"/>
  <c r="CZ146" i="34" s="1"/>
  <c r="CY147" i="34"/>
  <c r="CZ147" i="34" s="1"/>
  <c r="CY148" i="34"/>
  <c r="CZ148" i="34" s="1"/>
  <c r="CY149" i="34"/>
  <c r="CZ149" i="34" s="1"/>
  <c r="CY150" i="34"/>
  <c r="CZ150" i="34" s="1"/>
  <c r="CY151" i="34"/>
  <c r="CZ151" i="34" s="1"/>
  <c r="CY152" i="34"/>
  <c r="CZ152" i="34" s="1"/>
  <c r="CY153" i="34"/>
  <c r="CZ153" i="34" s="1"/>
  <c r="CY154" i="34"/>
  <c r="CZ154" i="34" s="1"/>
  <c r="CY155" i="34"/>
  <c r="CZ155" i="34" s="1"/>
  <c r="CY156" i="34"/>
  <c r="CZ156" i="34" s="1"/>
  <c r="CY157" i="34"/>
  <c r="CZ157" i="34" s="1"/>
  <c r="CY158" i="34"/>
  <c r="CZ158" i="34" s="1"/>
  <c r="CY159" i="34"/>
  <c r="CZ159" i="34" s="1"/>
  <c r="CY160" i="34"/>
  <c r="CZ160" i="34" s="1"/>
  <c r="CY161" i="34"/>
  <c r="CZ161" i="34" s="1"/>
  <c r="CY162" i="34"/>
  <c r="CZ162" i="34" s="1"/>
  <c r="CY163" i="34"/>
  <c r="CZ163" i="34" s="1"/>
  <c r="CY164" i="34"/>
  <c r="CZ164" i="34" s="1"/>
  <c r="CY165" i="34"/>
  <c r="CZ165" i="34" s="1"/>
  <c r="CY166" i="34"/>
  <c r="CZ166" i="34" s="1"/>
  <c r="CY167" i="34"/>
  <c r="CZ167" i="34" s="1"/>
  <c r="CY168" i="34"/>
  <c r="CZ168" i="34" s="1"/>
  <c r="CY169" i="34"/>
  <c r="CZ169" i="34" s="1"/>
  <c r="CY170" i="34"/>
  <c r="CZ170" i="34" s="1"/>
  <c r="CY171" i="34"/>
  <c r="CZ171" i="34" s="1"/>
  <c r="CY172" i="34"/>
  <c r="CZ172" i="34" s="1"/>
  <c r="CY173" i="34"/>
  <c r="CZ173" i="34" s="1"/>
  <c r="CY174" i="34"/>
  <c r="CZ174" i="34" s="1"/>
  <c r="CY175" i="34"/>
  <c r="CZ175" i="34" s="1"/>
  <c r="CY176" i="34"/>
  <c r="CZ176" i="34" s="1"/>
  <c r="CY177" i="34"/>
  <c r="CZ177" i="34" s="1"/>
  <c r="CY178" i="34"/>
  <c r="CZ178" i="34" s="1"/>
  <c r="CY179" i="34"/>
  <c r="CZ179" i="34" s="1"/>
  <c r="CY180" i="34"/>
  <c r="CZ180" i="34" s="1"/>
  <c r="CY181" i="34"/>
  <c r="CZ181" i="34" s="1"/>
  <c r="CY182" i="34"/>
  <c r="CZ182" i="34" s="1"/>
  <c r="CY183" i="34"/>
  <c r="CZ183" i="34" s="1"/>
  <c r="CY184" i="34"/>
  <c r="CZ184" i="34" s="1"/>
  <c r="CY185" i="34"/>
  <c r="CZ185" i="34" s="1"/>
  <c r="CY186" i="34"/>
  <c r="CZ186" i="34" s="1"/>
  <c r="CY187" i="34"/>
  <c r="CZ187" i="34" s="1"/>
  <c r="CY188" i="34"/>
  <c r="CZ188" i="34" s="1"/>
  <c r="CY189" i="34"/>
  <c r="CZ189" i="34" s="1"/>
  <c r="CY190" i="34"/>
  <c r="CZ190" i="34" s="1"/>
  <c r="CY191" i="34"/>
  <c r="CZ191" i="34" s="1"/>
  <c r="CY192" i="34"/>
  <c r="CZ192" i="34" s="1"/>
  <c r="CY193" i="34"/>
  <c r="CZ193" i="34" s="1"/>
  <c r="CY194" i="34"/>
  <c r="CZ194" i="34" s="1"/>
  <c r="CY195" i="34"/>
  <c r="CZ195" i="34" s="1"/>
  <c r="CY196" i="34"/>
  <c r="CZ196" i="34" s="1"/>
  <c r="CY197" i="34"/>
  <c r="CZ197" i="34" s="1"/>
  <c r="CY198" i="34"/>
  <c r="CZ198" i="34" s="1"/>
  <c r="CY199" i="34"/>
  <c r="CZ199" i="34" s="1"/>
  <c r="CY200" i="34"/>
  <c r="CZ200" i="34" s="1"/>
  <c r="CY201" i="34"/>
  <c r="CZ201" i="34" s="1"/>
  <c r="CY202" i="34"/>
  <c r="CZ202" i="34" s="1"/>
  <c r="CY203" i="34"/>
  <c r="CZ203" i="34" s="1"/>
  <c r="CY204" i="34"/>
  <c r="CZ204" i="34" s="1"/>
  <c r="CY205" i="34"/>
  <c r="CZ205" i="34" s="1"/>
  <c r="CY206" i="34"/>
  <c r="CZ206" i="34" s="1"/>
  <c r="CY207" i="34"/>
  <c r="CZ207" i="34" s="1"/>
  <c r="CY208" i="34"/>
  <c r="CZ208" i="34" s="1"/>
  <c r="CY209" i="34"/>
  <c r="CZ209" i="34" s="1"/>
  <c r="CY210" i="34"/>
  <c r="CZ210" i="34" s="1"/>
  <c r="CY211" i="34"/>
  <c r="CZ211" i="34" s="1"/>
  <c r="CY212" i="34"/>
  <c r="CZ212" i="34" s="1"/>
  <c r="CY213" i="34"/>
  <c r="CZ213" i="34" s="1"/>
  <c r="CY214" i="34"/>
  <c r="CZ214" i="34" s="1"/>
  <c r="CY215" i="34"/>
  <c r="CZ215" i="34" s="1"/>
  <c r="CY216" i="34"/>
  <c r="CZ216" i="34" s="1"/>
  <c r="CY217" i="34"/>
  <c r="CZ217" i="34" s="1"/>
  <c r="CY218" i="34"/>
  <c r="CZ218" i="34" s="1"/>
  <c r="CY219" i="34"/>
  <c r="CZ219" i="34" s="1"/>
  <c r="CY220" i="34"/>
  <c r="CZ220" i="34" s="1"/>
  <c r="CY221" i="34"/>
  <c r="CZ221" i="34" s="1"/>
  <c r="CY222" i="34"/>
  <c r="CZ222" i="34" s="1"/>
  <c r="CY223" i="34"/>
  <c r="CZ223" i="34" s="1"/>
  <c r="CY224" i="34"/>
  <c r="CZ224" i="34" s="1"/>
  <c r="CY225" i="34"/>
  <c r="CZ225" i="34" s="1"/>
  <c r="CY226" i="34"/>
  <c r="CZ226" i="34" s="1"/>
  <c r="CY227" i="34"/>
  <c r="CZ227" i="34" s="1"/>
  <c r="CY228" i="34"/>
  <c r="CZ228" i="34" s="1"/>
  <c r="CY229" i="34"/>
  <c r="CZ229" i="34" s="1"/>
  <c r="CY230" i="34"/>
  <c r="CZ230" i="34" s="1"/>
  <c r="CY231" i="34"/>
  <c r="CZ231" i="34" s="1"/>
  <c r="CY232" i="34"/>
  <c r="CZ232" i="34" s="1"/>
  <c r="CY233" i="34"/>
  <c r="CZ233" i="34" s="1"/>
  <c r="CY234" i="34"/>
  <c r="CZ234" i="34" s="1"/>
  <c r="CY235" i="34"/>
  <c r="CZ235" i="34" s="1"/>
  <c r="CY236" i="34"/>
  <c r="CZ236" i="34" s="1"/>
  <c r="CY237" i="34"/>
  <c r="CZ237" i="34" s="1"/>
  <c r="CY238" i="34"/>
  <c r="CZ238" i="34" s="1"/>
  <c r="CY239" i="34"/>
  <c r="CZ239" i="34" s="1"/>
  <c r="CY240" i="34"/>
  <c r="CZ240" i="34" s="1"/>
  <c r="CY241" i="34"/>
  <c r="CZ241" i="34" s="1"/>
  <c r="CY242" i="34"/>
  <c r="CZ242" i="34" s="1"/>
  <c r="CY243" i="34"/>
  <c r="CZ243" i="34" s="1"/>
  <c r="CY244" i="34"/>
  <c r="CZ244" i="34" s="1"/>
  <c r="CY245" i="34"/>
  <c r="CZ245" i="34" s="1"/>
  <c r="CY246" i="34"/>
  <c r="CZ246" i="34" s="1"/>
  <c r="CY247" i="34"/>
  <c r="CZ247" i="34" s="1"/>
  <c r="CY248" i="34"/>
  <c r="CZ248" i="34" s="1"/>
  <c r="CY249" i="34"/>
  <c r="CZ249" i="34" s="1"/>
  <c r="CY250" i="34"/>
  <c r="CZ250" i="34" s="1"/>
  <c r="CY251" i="34"/>
  <c r="CZ251" i="34" s="1"/>
  <c r="CY252" i="34"/>
  <c r="CZ252" i="34" s="1"/>
  <c r="CY253" i="34"/>
  <c r="CZ253" i="34" s="1"/>
  <c r="CY254" i="34"/>
  <c r="CZ254" i="34" s="1"/>
  <c r="CY255" i="34"/>
  <c r="CZ255" i="34" s="1"/>
  <c r="CY256" i="34"/>
  <c r="CZ256" i="34" s="1"/>
  <c r="CY257" i="34"/>
  <c r="CZ257" i="34" s="1"/>
  <c r="CY258" i="34"/>
  <c r="CZ258" i="34" s="1"/>
  <c r="CY259" i="34"/>
  <c r="CZ259" i="34" s="1"/>
  <c r="CY260" i="34"/>
  <c r="CZ260" i="34" s="1"/>
  <c r="CY261" i="34"/>
  <c r="CZ261" i="34" s="1"/>
  <c r="CY262" i="34"/>
  <c r="CZ262" i="34" s="1"/>
  <c r="CY263" i="34"/>
  <c r="CZ263" i="34" s="1"/>
  <c r="CY264" i="34"/>
  <c r="CZ264" i="34" s="1"/>
  <c r="CY265" i="34"/>
  <c r="CZ265" i="34" s="1"/>
  <c r="CY266" i="34"/>
  <c r="CZ266" i="34" s="1"/>
  <c r="CY267" i="34"/>
  <c r="CZ267" i="34" s="1"/>
  <c r="CY268" i="34"/>
  <c r="CZ268" i="34" s="1"/>
  <c r="CY269" i="34"/>
  <c r="CZ269" i="34" s="1"/>
  <c r="CY270" i="34"/>
  <c r="CZ270" i="34" s="1"/>
  <c r="CY271" i="34"/>
  <c r="CZ271" i="34" s="1"/>
  <c r="CY272" i="34"/>
  <c r="CZ272" i="34" s="1"/>
  <c r="CY273" i="34"/>
  <c r="CZ273" i="34" s="1"/>
  <c r="CY274" i="34"/>
  <c r="CZ274" i="34" s="1"/>
  <c r="CY275" i="34"/>
  <c r="CZ275" i="34" s="1"/>
  <c r="CY276" i="34"/>
  <c r="CZ276" i="34" s="1"/>
  <c r="CY277" i="34"/>
  <c r="CZ277" i="34" s="1"/>
  <c r="CY278" i="34"/>
  <c r="CZ278" i="34" s="1"/>
  <c r="CY279" i="34"/>
  <c r="CZ279" i="34" s="1"/>
  <c r="CY280" i="34"/>
  <c r="CZ280" i="34" s="1"/>
  <c r="CY281" i="34"/>
  <c r="CZ281" i="34" s="1"/>
  <c r="CY282" i="34"/>
  <c r="CZ282" i="34" s="1"/>
  <c r="CY283" i="34"/>
  <c r="CZ283" i="34" s="1"/>
  <c r="CY284" i="34"/>
  <c r="CZ284" i="34" s="1"/>
  <c r="CY285" i="34"/>
  <c r="CZ285" i="34" s="1"/>
  <c r="CY286" i="34"/>
  <c r="CZ286" i="34" s="1"/>
  <c r="CY287" i="34"/>
  <c r="CZ287" i="34" s="1"/>
  <c r="CY288" i="34"/>
  <c r="CZ288" i="34" s="1"/>
  <c r="CY289" i="34"/>
  <c r="CZ289" i="34" s="1"/>
  <c r="CY290" i="34"/>
  <c r="CZ290" i="34" s="1"/>
  <c r="CY291" i="34"/>
  <c r="CZ291" i="34" s="1"/>
  <c r="CY292" i="34"/>
  <c r="CZ292" i="34" s="1"/>
  <c r="CY293" i="34"/>
  <c r="CZ293" i="34" s="1"/>
  <c r="CY294" i="34"/>
  <c r="CZ294" i="34" s="1"/>
  <c r="CY295" i="34"/>
  <c r="CZ295" i="34" s="1"/>
  <c r="CY296" i="34"/>
  <c r="CZ296" i="34" s="1"/>
  <c r="CY297" i="34"/>
  <c r="CZ297" i="34" s="1"/>
  <c r="CY298" i="34"/>
  <c r="CZ298" i="34" s="1"/>
  <c r="CY299" i="34"/>
  <c r="CZ299" i="34" s="1"/>
  <c r="CY300" i="34"/>
  <c r="CZ300" i="34" s="1"/>
  <c r="CY301" i="34"/>
  <c r="CZ301" i="34" s="1"/>
  <c r="CY302" i="34"/>
  <c r="CZ302" i="34" s="1"/>
  <c r="CY303" i="34"/>
  <c r="CZ303" i="34" s="1"/>
  <c r="CY304" i="34"/>
  <c r="CZ304" i="34" s="1"/>
  <c r="CY305" i="34"/>
  <c r="CZ305" i="34" s="1"/>
  <c r="CY306" i="34"/>
  <c r="CZ306" i="34" s="1"/>
  <c r="CY307" i="34"/>
  <c r="CZ307" i="34" s="1"/>
  <c r="CY308" i="34"/>
  <c r="CZ308" i="34" s="1"/>
  <c r="CY309" i="34"/>
  <c r="CZ309" i="34" s="1"/>
  <c r="CY310" i="34"/>
  <c r="CZ310" i="34" s="1"/>
  <c r="CY311" i="34"/>
  <c r="CZ311" i="34" s="1"/>
  <c r="CY312" i="34"/>
  <c r="CZ312" i="34" s="1"/>
  <c r="CY313" i="34"/>
  <c r="CZ313" i="34" s="1"/>
  <c r="CY314" i="34"/>
  <c r="CZ314" i="34" s="1"/>
  <c r="CY315" i="34"/>
  <c r="CZ315" i="34" s="1"/>
  <c r="CY316" i="34"/>
  <c r="CZ316" i="34" s="1"/>
  <c r="CY317" i="34"/>
  <c r="CZ317" i="34" s="1"/>
  <c r="CY318" i="34"/>
  <c r="CZ318" i="34" s="1"/>
  <c r="CY319" i="34"/>
  <c r="CZ319" i="34" s="1"/>
  <c r="CY320" i="34"/>
  <c r="CZ320" i="34" s="1"/>
  <c r="CY321" i="34"/>
  <c r="CZ321" i="34" s="1"/>
  <c r="CY322" i="34"/>
  <c r="CZ322" i="34" s="1"/>
  <c r="CY323" i="34"/>
  <c r="CZ323" i="34" s="1"/>
  <c r="CY324" i="34"/>
  <c r="CZ324" i="34" s="1"/>
  <c r="CY325" i="34"/>
  <c r="CZ325" i="34" s="1"/>
  <c r="CY326" i="34"/>
  <c r="CZ326" i="34" s="1"/>
  <c r="CY327" i="34"/>
  <c r="CZ327" i="34" s="1"/>
  <c r="CY328" i="34"/>
  <c r="CZ328" i="34" s="1"/>
  <c r="CY329" i="34"/>
  <c r="CZ329" i="34" s="1"/>
  <c r="CY330" i="34"/>
  <c r="CZ330" i="34" s="1"/>
  <c r="CY331" i="34"/>
  <c r="CZ331" i="34" s="1"/>
  <c r="CY332" i="34"/>
  <c r="CZ332" i="34" s="1"/>
  <c r="CY333" i="34"/>
  <c r="CZ333" i="34" s="1"/>
  <c r="CY334" i="34"/>
  <c r="CZ334" i="34" s="1"/>
  <c r="CY335" i="34"/>
  <c r="CZ335" i="34" s="1"/>
  <c r="CY336" i="34"/>
  <c r="CZ336" i="34" s="1"/>
  <c r="CY337" i="34"/>
  <c r="CZ337" i="34" s="1"/>
  <c r="CY338" i="34"/>
  <c r="CZ338" i="34" s="1"/>
  <c r="CY339" i="34"/>
  <c r="CZ339" i="34" s="1"/>
  <c r="CY340" i="34"/>
  <c r="CZ340" i="34" s="1"/>
  <c r="CY341" i="34"/>
  <c r="CZ341" i="34" s="1"/>
  <c r="CY342" i="34"/>
  <c r="CZ342" i="34" s="1"/>
  <c r="CY343" i="34"/>
  <c r="CZ343" i="34" s="1"/>
  <c r="CY344" i="34"/>
  <c r="CZ344" i="34" s="1"/>
  <c r="CY345" i="34"/>
  <c r="CZ345" i="34" s="1"/>
  <c r="CY346" i="34"/>
  <c r="CZ346" i="34" s="1"/>
  <c r="CY347" i="34"/>
  <c r="CZ347" i="34" s="1"/>
  <c r="CY348" i="34"/>
  <c r="CZ348" i="34" s="1"/>
  <c r="CY349" i="34"/>
  <c r="CZ349" i="34" s="1"/>
  <c r="CY2" i="34"/>
  <c r="CZ2" i="34" s="1"/>
  <c r="CX3" i="34"/>
  <c r="CX4" i="34"/>
  <c r="CX5" i="34"/>
  <c r="CX6" i="34"/>
  <c r="CX7" i="34"/>
  <c r="CX8" i="34"/>
  <c r="CX9" i="34"/>
  <c r="CX10" i="34"/>
  <c r="CX11" i="34"/>
  <c r="CX12" i="34"/>
  <c r="CX13" i="34"/>
  <c r="CX14" i="34"/>
  <c r="CX15" i="34"/>
  <c r="CX16" i="34"/>
  <c r="CX17" i="34"/>
  <c r="CX18" i="34"/>
  <c r="CX19" i="34"/>
  <c r="CX20" i="34"/>
  <c r="CX21" i="34"/>
  <c r="CX22" i="34"/>
  <c r="CX23" i="34"/>
  <c r="CX24" i="34"/>
  <c r="CX25" i="34"/>
  <c r="CX26" i="34"/>
  <c r="CX27" i="34"/>
  <c r="CX28" i="34"/>
  <c r="CX29" i="34"/>
  <c r="CX30" i="34"/>
  <c r="CX31" i="34"/>
  <c r="CX32" i="34"/>
  <c r="CX33" i="34"/>
  <c r="CX34" i="34"/>
  <c r="CX35" i="34"/>
  <c r="CX36" i="34"/>
  <c r="CX37" i="34"/>
  <c r="CX38" i="34"/>
  <c r="CX39" i="34"/>
  <c r="CX40" i="34"/>
  <c r="CX41" i="34"/>
  <c r="CX42" i="34"/>
  <c r="CX43" i="34"/>
  <c r="CX44" i="34"/>
  <c r="CX45" i="34"/>
  <c r="CX46" i="34"/>
  <c r="CX47" i="34"/>
  <c r="CX48" i="34"/>
  <c r="CX49" i="34"/>
  <c r="CX50" i="34"/>
  <c r="CX51" i="34"/>
  <c r="CX52" i="34"/>
  <c r="CX53" i="34"/>
  <c r="CX54" i="34"/>
  <c r="CX55" i="34"/>
  <c r="CX56" i="34"/>
  <c r="CX57" i="34"/>
  <c r="CX58" i="34"/>
  <c r="CX59" i="34"/>
  <c r="CX60" i="34"/>
  <c r="CX61" i="34"/>
  <c r="CX62" i="34"/>
  <c r="CX63" i="34"/>
  <c r="CX64" i="34"/>
  <c r="CX65" i="34"/>
  <c r="CX66" i="34"/>
  <c r="CX67" i="34"/>
  <c r="CX68" i="34"/>
  <c r="CX69" i="34"/>
  <c r="CX70" i="34"/>
  <c r="CX71" i="34"/>
  <c r="CX72" i="34"/>
  <c r="CX73" i="34"/>
  <c r="CX74" i="34"/>
  <c r="CX75" i="34"/>
  <c r="CX76" i="34"/>
  <c r="CX77" i="34"/>
  <c r="CX78" i="34"/>
  <c r="CX79" i="34"/>
  <c r="CX80" i="34"/>
  <c r="CX81" i="34"/>
  <c r="CX82" i="34"/>
  <c r="CX83" i="34"/>
  <c r="CX84" i="34"/>
  <c r="CX85" i="34"/>
  <c r="CX86" i="34"/>
  <c r="CX87" i="34"/>
  <c r="CX88" i="34"/>
  <c r="CX89" i="34"/>
  <c r="CX90" i="34"/>
  <c r="CX91" i="34"/>
  <c r="CX92" i="34"/>
  <c r="CX93" i="34"/>
  <c r="CX94" i="34"/>
  <c r="CX95" i="34"/>
  <c r="CX96" i="34"/>
  <c r="CX97" i="34"/>
  <c r="CX98" i="34"/>
  <c r="CX99" i="34"/>
  <c r="CX100" i="34"/>
  <c r="CX101" i="34"/>
  <c r="CX102" i="34"/>
  <c r="CX103" i="34"/>
  <c r="CX104" i="34"/>
  <c r="CX105" i="34"/>
  <c r="CX106" i="34"/>
  <c r="CX107" i="34"/>
  <c r="CX108" i="34"/>
  <c r="CX109" i="34"/>
  <c r="CX110" i="34"/>
  <c r="CX111" i="34"/>
  <c r="CX112" i="34"/>
  <c r="CX113" i="34"/>
  <c r="CX114" i="34"/>
  <c r="CX115" i="34"/>
  <c r="CX116" i="34"/>
  <c r="CX117" i="34"/>
  <c r="CX118" i="34"/>
  <c r="CX119" i="34"/>
  <c r="CX120" i="34"/>
  <c r="CX121" i="34"/>
  <c r="CX122" i="34"/>
  <c r="CX123" i="34"/>
  <c r="CX124" i="34"/>
  <c r="CX125" i="34"/>
  <c r="CX126" i="34"/>
  <c r="CX127" i="34"/>
  <c r="CX128" i="34"/>
  <c r="CX129" i="34"/>
  <c r="CX130" i="34"/>
  <c r="CX131" i="34"/>
  <c r="CX132" i="34"/>
  <c r="CX133" i="34"/>
  <c r="CX134" i="34"/>
  <c r="CX135" i="34"/>
  <c r="CX136" i="34"/>
  <c r="CX137" i="34"/>
  <c r="CX138" i="34"/>
  <c r="CX139" i="34"/>
  <c r="CX140" i="34"/>
  <c r="CX141" i="34"/>
  <c r="CX142" i="34"/>
  <c r="CX143" i="34"/>
  <c r="CX144" i="34"/>
  <c r="CX145" i="34"/>
  <c r="CX146" i="34"/>
  <c r="CX147" i="34"/>
  <c r="CX148" i="34"/>
  <c r="CX149" i="34"/>
  <c r="CX150" i="34"/>
  <c r="CX151" i="34"/>
  <c r="CX152" i="34"/>
  <c r="CX153" i="34"/>
  <c r="CX154" i="34"/>
  <c r="CX155" i="34"/>
  <c r="CX156" i="34"/>
  <c r="CX157" i="34"/>
  <c r="CX158" i="34"/>
  <c r="CX159" i="34"/>
  <c r="CX160" i="34"/>
  <c r="CX161" i="34"/>
  <c r="CX162" i="34"/>
  <c r="CX163" i="34"/>
  <c r="CX164" i="34"/>
  <c r="CX165" i="34"/>
  <c r="CX166" i="34"/>
  <c r="CX167" i="34"/>
  <c r="CX168" i="34"/>
  <c r="CX169" i="34"/>
  <c r="CX170" i="34"/>
  <c r="CX171" i="34"/>
  <c r="CX172" i="34"/>
  <c r="CX173" i="34"/>
  <c r="CX174" i="34"/>
  <c r="CX175" i="34"/>
  <c r="CX176" i="34"/>
  <c r="CX177" i="34"/>
  <c r="CX178" i="34"/>
  <c r="CX179" i="34"/>
  <c r="CX180" i="34"/>
  <c r="CX181" i="34"/>
  <c r="CX182" i="34"/>
  <c r="CX183" i="34"/>
  <c r="CX184" i="34"/>
  <c r="CX185" i="34"/>
  <c r="CX186" i="34"/>
  <c r="CX187" i="34"/>
  <c r="CX188" i="34"/>
  <c r="CX189" i="34"/>
  <c r="CX190" i="34"/>
  <c r="CX191" i="34"/>
  <c r="CX192" i="34"/>
  <c r="CX193" i="34"/>
  <c r="CX194" i="34"/>
  <c r="CX195" i="34"/>
  <c r="CX196" i="34"/>
  <c r="CX197" i="34"/>
  <c r="CX198" i="34"/>
  <c r="CX199" i="34"/>
  <c r="CX200" i="34"/>
  <c r="CX201" i="34"/>
  <c r="CX202" i="34"/>
  <c r="CX203" i="34"/>
  <c r="CX204" i="34"/>
  <c r="CX205" i="34"/>
  <c r="CX206" i="34"/>
  <c r="CX207" i="34"/>
  <c r="CX208" i="34"/>
  <c r="CX209" i="34"/>
  <c r="CX210" i="34"/>
  <c r="CX211" i="34"/>
  <c r="CX212" i="34"/>
  <c r="CX213" i="34"/>
  <c r="CX214" i="34"/>
  <c r="CX215" i="34"/>
  <c r="CX216" i="34"/>
  <c r="CX217" i="34"/>
  <c r="CX218" i="34"/>
  <c r="CX219" i="34"/>
  <c r="CX220" i="34"/>
  <c r="CX221" i="34"/>
  <c r="CX222" i="34"/>
  <c r="CX223" i="34"/>
  <c r="CX224" i="34"/>
  <c r="CX225" i="34"/>
  <c r="CX226" i="34"/>
  <c r="CX227" i="34"/>
  <c r="CX228" i="34"/>
  <c r="CX229" i="34"/>
  <c r="CX230" i="34"/>
  <c r="CX231" i="34"/>
  <c r="CX232" i="34"/>
  <c r="CX233" i="34"/>
  <c r="CX234" i="34"/>
  <c r="CX235" i="34"/>
  <c r="CX236" i="34"/>
  <c r="CX237" i="34"/>
  <c r="CX238" i="34"/>
  <c r="CX239" i="34"/>
  <c r="CX240" i="34"/>
  <c r="CX241" i="34"/>
  <c r="CX242" i="34"/>
  <c r="CX243" i="34"/>
  <c r="CX244" i="34"/>
  <c r="CX245" i="34"/>
  <c r="CX246" i="34"/>
  <c r="CX247" i="34"/>
  <c r="CX248" i="34"/>
  <c r="CX249" i="34"/>
  <c r="CX250" i="34"/>
  <c r="CX251" i="34"/>
  <c r="CX252" i="34"/>
  <c r="CX253" i="34"/>
  <c r="CX254" i="34"/>
  <c r="CX255" i="34"/>
  <c r="CX256" i="34"/>
  <c r="CX257" i="34"/>
  <c r="CX258" i="34"/>
  <c r="CX259" i="34"/>
  <c r="CX260" i="34"/>
  <c r="CX261" i="34"/>
  <c r="CX262" i="34"/>
  <c r="CX263" i="34"/>
  <c r="CX264" i="34"/>
  <c r="CX265" i="34"/>
  <c r="CX266" i="34"/>
  <c r="CX267" i="34"/>
  <c r="CX268" i="34"/>
  <c r="CX269" i="34"/>
  <c r="CX270" i="34"/>
  <c r="CX271" i="34"/>
  <c r="CX272" i="34"/>
  <c r="CX273" i="34"/>
  <c r="CX274" i="34"/>
  <c r="CX275" i="34"/>
  <c r="CX276" i="34"/>
  <c r="CX277" i="34"/>
  <c r="CX278" i="34"/>
  <c r="CX279" i="34"/>
  <c r="CX280" i="34"/>
  <c r="CX281" i="34"/>
  <c r="CX282" i="34"/>
  <c r="CX283" i="34"/>
  <c r="CX284" i="34"/>
  <c r="CX285" i="34"/>
  <c r="CX286" i="34"/>
  <c r="CX287" i="34"/>
  <c r="CX288" i="34"/>
  <c r="CX289" i="34"/>
  <c r="CX290" i="34"/>
  <c r="CX291" i="34"/>
  <c r="CX292" i="34"/>
  <c r="CX293" i="34"/>
  <c r="CX294" i="34"/>
  <c r="CX295" i="34"/>
  <c r="CX296" i="34"/>
  <c r="CX297" i="34"/>
  <c r="CX298" i="34"/>
  <c r="CX299" i="34"/>
  <c r="CX300" i="34"/>
  <c r="CX301" i="34"/>
  <c r="CX302" i="34"/>
  <c r="CX303" i="34"/>
  <c r="CX304" i="34"/>
  <c r="CX305" i="34"/>
  <c r="CX306" i="34"/>
  <c r="CX307" i="34"/>
  <c r="CX308" i="34"/>
  <c r="CX309" i="34"/>
  <c r="CX310" i="34"/>
  <c r="CX311" i="34"/>
  <c r="CX312" i="34"/>
  <c r="CX313" i="34"/>
  <c r="CX314" i="34"/>
  <c r="CX315" i="34"/>
  <c r="CX316" i="34"/>
  <c r="CX317" i="34"/>
  <c r="CX318" i="34"/>
  <c r="CX319" i="34"/>
  <c r="CX320" i="34"/>
  <c r="CX321" i="34"/>
  <c r="CX322" i="34"/>
  <c r="CX323" i="34"/>
  <c r="CX324" i="34"/>
  <c r="CX325" i="34"/>
  <c r="CX326" i="34"/>
  <c r="CX327" i="34"/>
  <c r="CX328" i="34"/>
  <c r="CX329" i="34"/>
  <c r="CX330" i="34"/>
  <c r="CX331" i="34"/>
  <c r="CX332" i="34"/>
  <c r="CX333" i="34"/>
  <c r="CX334" i="34"/>
  <c r="CX335" i="34"/>
  <c r="CX336" i="34"/>
  <c r="CX337" i="34"/>
  <c r="CX338" i="34"/>
  <c r="CX339" i="34"/>
  <c r="CX340" i="34"/>
  <c r="CX341" i="34"/>
  <c r="CX342" i="34"/>
  <c r="CX343" i="34"/>
  <c r="CX344" i="34"/>
  <c r="CX345" i="34"/>
  <c r="CX346" i="34"/>
  <c r="CX347" i="34"/>
  <c r="CX348" i="34"/>
  <c r="CX349" i="34"/>
  <c r="CX2" i="34"/>
  <c r="CU3" i="34"/>
  <c r="CV3" i="34" s="1"/>
  <c r="CU4" i="34"/>
  <c r="CV4" i="34" s="1"/>
  <c r="CU5" i="34"/>
  <c r="CV5" i="34" s="1"/>
  <c r="CU6" i="34"/>
  <c r="CV6" i="34" s="1"/>
  <c r="CU7" i="34"/>
  <c r="CV7" i="34" s="1"/>
  <c r="CU8" i="34"/>
  <c r="CV8" i="34" s="1"/>
  <c r="CU9" i="34"/>
  <c r="CV9" i="34" s="1"/>
  <c r="CU10" i="34"/>
  <c r="CV10" i="34" s="1"/>
  <c r="CU11" i="34"/>
  <c r="CV11" i="34" s="1"/>
  <c r="CU12" i="34"/>
  <c r="CV12" i="34" s="1"/>
  <c r="CU13" i="34"/>
  <c r="CV13" i="34" s="1"/>
  <c r="CU14" i="34"/>
  <c r="CV14" i="34" s="1"/>
  <c r="CU15" i="34"/>
  <c r="CV15" i="34" s="1"/>
  <c r="CU16" i="34"/>
  <c r="CU17" i="34"/>
  <c r="CV17" i="34" s="1"/>
  <c r="CU18" i="34"/>
  <c r="CV18" i="34" s="1"/>
  <c r="CU19" i="34"/>
  <c r="CV19" i="34" s="1"/>
  <c r="CU20" i="34"/>
  <c r="CV20" i="34" s="1"/>
  <c r="CU21" i="34"/>
  <c r="CV21" i="34" s="1"/>
  <c r="CU22" i="34"/>
  <c r="CV22" i="34" s="1"/>
  <c r="CU23" i="34"/>
  <c r="CV23" i="34" s="1"/>
  <c r="CU24" i="34"/>
  <c r="CV24" i="34" s="1"/>
  <c r="CU25" i="34"/>
  <c r="CV25" i="34" s="1"/>
  <c r="CU26" i="34"/>
  <c r="CU27" i="34"/>
  <c r="CV27" i="34" s="1"/>
  <c r="CU28" i="34"/>
  <c r="CV28" i="34" s="1"/>
  <c r="CU29" i="34"/>
  <c r="CV29" i="34" s="1"/>
  <c r="CU30" i="34"/>
  <c r="CV30" i="34" s="1"/>
  <c r="CU31" i="34"/>
  <c r="CV31" i="34" s="1"/>
  <c r="CU32" i="34"/>
  <c r="CV32" i="34" s="1"/>
  <c r="CU33" i="34"/>
  <c r="CU34" i="34"/>
  <c r="CV34" i="34" s="1"/>
  <c r="CU35" i="34"/>
  <c r="CV35" i="34" s="1"/>
  <c r="CU36" i="34"/>
  <c r="CV36" i="34" s="1"/>
  <c r="CU37" i="34"/>
  <c r="CV37" i="34" s="1"/>
  <c r="CU38" i="34"/>
  <c r="CV38" i="34" s="1"/>
  <c r="CU39" i="34"/>
  <c r="CV39" i="34" s="1"/>
  <c r="CU40" i="34"/>
  <c r="CV40" i="34" s="1"/>
  <c r="CU41" i="34"/>
  <c r="CV41" i="34" s="1"/>
  <c r="CU42" i="34"/>
  <c r="CV42" i="34" s="1"/>
  <c r="CU43" i="34"/>
  <c r="CV43" i="34" s="1"/>
  <c r="CU44" i="34"/>
  <c r="CV44" i="34" s="1"/>
  <c r="CU45" i="34"/>
  <c r="CV45" i="34" s="1"/>
  <c r="CU46" i="34"/>
  <c r="CV46" i="34" s="1"/>
  <c r="CU47" i="34"/>
  <c r="CV47" i="34" s="1"/>
  <c r="CU48" i="34"/>
  <c r="CV48" i="34" s="1"/>
  <c r="CU49" i="34"/>
  <c r="CV49" i="34" s="1"/>
  <c r="CU50" i="34"/>
  <c r="CV50" i="34" s="1"/>
  <c r="CU51" i="34"/>
  <c r="CV51" i="34" s="1"/>
  <c r="CU52" i="34"/>
  <c r="CV52" i="34" s="1"/>
  <c r="CU53" i="34"/>
  <c r="CV53" i="34" s="1"/>
  <c r="CU54" i="34"/>
  <c r="CV54" i="34" s="1"/>
  <c r="CU55" i="34"/>
  <c r="CV55" i="34" s="1"/>
  <c r="CU56" i="34"/>
  <c r="CV56" i="34" s="1"/>
  <c r="CU57" i="34"/>
  <c r="CV57" i="34" s="1"/>
  <c r="CU58" i="34"/>
  <c r="CV58" i="34" s="1"/>
  <c r="CU59" i="34"/>
  <c r="CU60" i="34"/>
  <c r="CV60" i="34" s="1"/>
  <c r="CU61" i="34"/>
  <c r="CV61" i="34" s="1"/>
  <c r="CU62" i="34"/>
  <c r="CV62" i="34" s="1"/>
  <c r="CU63" i="34"/>
  <c r="CV63" i="34" s="1"/>
  <c r="CU64" i="34"/>
  <c r="CV64" i="34" s="1"/>
  <c r="CU65" i="34"/>
  <c r="CV65" i="34" s="1"/>
  <c r="CU66" i="34"/>
  <c r="CV66" i="34" s="1"/>
  <c r="CU67" i="34"/>
  <c r="CV67" i="34" s="1"/>
  <c r="CU68" i="34"/>
  <c r="CV68" i="34" s="1"/>
  <c r="CU69" i="34"/>
  <c r="CV69" i="34" s="1"/>
  <c r="CU70" i="34"/>
  <c r="CV70" i="34" s="1"/>
  <c r="CU71" i="34"/>
  <c r="CV71" i="34" s="1"/>
  <c r="CU72" i="34"/>
  <c r="CV72" i="34" s="1"/>
  <c r="CU73" i="34"/>
  <c r="CV73" i="34" s="1"/>
  <c r="CU74" i="34"/>
  <c r="CV74" i="34" s="1"/>
  <c r="CU75" i="34"/>
  <c r="CV75" i="34" s="1"/>
  <c r="CU76" i="34"/>
  <c r="CV76" i="34" s="1"/>
  <c r="CU77" i="34"/>
  <c r="CV77" i="34" s="1"/>
  <c r="CU78" i="34"/>
  <c r="CV78" i="34" s="1"/>
  <c r="CU79" i="34"/>
  <c r="CV79" i="34" s="1"/>
  <c r="CU80" i="34"/>
  <c r="CU81" i="34"/>
  <c r="CV81" i="34" s="1"/>
  <c r="CU82" i="34"/>
  <c r="CV82" i="34" s="1"/>
  <c r="CU83" i="34"/>
  <c r="CV83" i="34" s="1"/>
  <c r="CU84" i="34"/>
  <c r="CV84" i="34" s="1"/>
  <c r="CU85" i="34"/>
  <c r="CV85" i="34" s="1"/>
  <c r="CU86" i="34"/>
  <c r="CV86" i="34" s="1"/>
  <c r="CU87" i="34"/>
  <c r="CV87" i="34" s="1"/>
  <c r="CU88" i="34"/>
  <c r="CU89" i="34"/>
  <c r="CV89" i="34" s="1"/>
  <c r="CU90" i="34"/>
  <c r="CV90" i="34" s="1"/>
  <c r="CU91" i="34"/>
  <c r="CV91" i="34" s="1"/>
  <c r="CU92" i="34"/>
  <c r="CV92" i="34" s="1"/>
  <c r="CU93" i="34"/>
  <c r="CV93" i="34" s="1"/>
  <c r="CU94" i="34"/>
  <c r="CV94" i="34" s="1"/>
  <c r="CU95" i="34"/>
  <c r="CV95" i="34" s="1"/>
  <c r="CU96" i="34"/>
  <c r="CV96" i="34" s="1"/>
  <c r="CU97" i="34"/>
  <c r="CV97" i="34" s="1"/>
  <c r="CU98" i="34"/>
  <c r="CV98" i="34" s="1"/>
  <c r="CU99" i="34"/>
  <c r="CV99" i="34" s="1"/>
  <c r="CU100" i="34"/>
  <c r="CV100" i="34" s="1"/>
  <c r="CU101" i="34"/>
  <c r="CV101" i="34" s="1"/>
  <c r="CU102" i="34"/>
  <c r="CV102" i="34" s="1"/>
  <c r="CU103" i="34"/>
  <c r="CV103" i="34" s="1"/>
  <c r="CU104" i="34"/>
  <c r="CV104" i="34" s="1"/>
  <c r="CU105" i="34"/>
  <c r="CV105" i="34" s="1"/>
  <c r="CU106" i="34"/>
  <c r="CV106" i="34" s="1"/>
  <c r="CU107" i="34"/>
  <c r="CV107" i="34" s="1"/>
  <c r="CU108" i="34"/>
  <c r="CV108" i="34" s="1"/>
  <c r="CU109" i="34"/>
  <c r="CV109" i="34" s="1"/>
  <c r="CU110" i="34"/>
  <c r="CV110" i="34" s="1"/>
  <c r="CU111" i="34"/>
  <c r="CV111" i="34" s="1"/>
  <c r="CU112" i="34"/>
  <c r="CV112" i="34" s="1"/>
  <c r="CU113" i="34"/>
  <c r="CV113" i="34" s="1"/>
  <c r="CU114" i="34"/>
  <c r="CV114" i="34" s="1"/>
  <c r="CU115" i="34"/>
  <c r="CV115" i="34" s="1"/>
  <c r="CU116" i="34"/>
  <c r="CV116" i="34" s="1"/>
  <c r="CU117" i="34"/>
  <c r="CV117" i="34" s="1"/>
  <c r="CU118" i="34"/>
  <c r="CV118" i="34" s="1"/>
  <c r="CU119" i="34"/>
  <c r="CV119" i="34" s="1"/>
  <c r="CU120" i="34"/>
  <c r="CV120" i="34" s="1"/>
  <c r="CU121" i="34"/>
  <c r="CV121" i="34" s="1"/>
  <c r="CU122" i="34"/>
  <c r="CV122" i="34" s="1"/>
  <c r="CU123" i="34"/>
  <c r="CV123" i="34" s="1"/>
  <c r="CU124" i="34"/>
  <c r="CV124" i="34" s="1"/>
  <c r="CU125" i="34"/>
  <c r="CV125" i="34" s="1"/>
  <c r="CU126" i="34"/>
  <c r="CV126" i="34" s="1"/>
  <c r="CU127" i="34"/>
  <c r="CV127" i="34" s="1"/>
  <c r="CU128" i="34"/>
  <c r="CV128" i="34" s="1"/>
  <c r="CU129" i="34"/>
  <c r="CV129" i="34" s="1"/>
  <c r="CU130" i="34"/>
  <c r="CV130" i="34" s="1"/>
  <c r="CU131" i="34"/>
  <c r="CV131" i="34" s="1"/>
  <c r="CU132" i="34"/>
  <c r="CV132" i="34" s="1"/>
  <c r="CU133" i="34"/>
  <c r="CV133" i="34" s="1"/>
  <c r="CU134" i="34"/>
  <c r="CV134" i="34" s="1"/>
  <c r="CU135" i="34"/>
  <c r="CV135" i="34" s="1"/>
  <c r="CU136" i="34"/>
  <c r="CV136" i="34" s="1"/>
  <c r="CU137" i="34"/>
  <c r="CV137" i="34" s="1"/>
  <c r="CU138" i="34"/>
  <c r="CV138" i="34" s="1"/>
  <c r="CU139" i="34"/>
  <c r="CV139" i="34" s="1"/>
  <c r="CU140" i="34"/>
  <c r="CV140" i="34" s="1"/>
  <c r="CU141" i="34"/>
  <c r="CV141" i="34" s="1"/>
  <c r="CU142" i="34"/>
  <c r="CV142" i="34" s="1"/>
  <c r="CU143" i="34"/>
  <c r="CV143" i="34" s="1"/>
  <c r="CU144" i="34"/>
  <c r="CV144" i="34" s="1"/>
  <c r="CU145" i="34"/>
  <c r="CU146" i="34"/>
  <c r="CV146" i="34" s="1"/>
  <c r="CU147" i="34"/>
  <c r="CV147" i="34" s="1"/>
  <c r="CU148" i="34"/>
  <c r="CV148" i="34" s="1"/>
  <c r="CU149" i="34"/>
  <c r="CV149" i="34" s="1"/>
  <c r="CU150" i="34"/>
  <c r="CV150" i="34" s="1"/>
  <c r="CU151" i="34"/>
  <c r="CV151" i="34" s="1"/>
  <c r="CU152" i="34"/>
  <c r="CV152" i="34" s="1"/>
  <c r="CU153" i="34"/>
  <c r="CV153" i="34" s="1"/>
  <c r="CU154" i="34"/>
  <c r="CV154" i="34" s="1"/>
  <c r="CU155" i="34"/>
  <c r="CV155" i="34" s="1"/>
  <c r="CU156" i="34"/>
  <c r="CV156" i="34" s="1"/>
  <c r="CU157" i="34"/>
  <c r="CV157" i="34" s="1"/>
  <c r="CU158" i="34"/>
  <c r="CV158" i="34" s="1"/>
  <c r="CU159" i="34"/>
  <c r="CV159" i="34" s="1"/>
  <c r="CU160" i="34"/>
  <c r="CV160" i="34" s="1"/>
  <c r="CU161" i="34"/>
  <c r="CV161" i="34" s="1"/>
  <c r="CU162" i="34"/>
  <c r="CV162" i="34" s="1"/>
  <c r="CU163" i="34"/>
  <c r="CV163" i="34" s="1"/>
  <c r="CU164" i="34"/>
  <c r="CV164" i="34" s="1"/>
  <c r="CU165" i="34"/>
  <c r="CV165" i="34" s="1"/>
  <c r="CU166" i="34"/>
  <c r="CV166" i="34" s="1"/>
  <c r="CU167" i="34"/>
  <c r="CV167" i="34" s="1"/>
  <c r="CU168" i="34"/>
  <c r="CV168" i="34" s="1"/>
  <c r="CU169" i="34"/>
  <c r="CV169" i="34" s="1"/>
  <c r="CU170" i="34"/>
  <c r="CV170" i="34" s="1"/>
  <c r="CU171" i="34"/>
  <c r="CV171" i="34" s="1"/>
  <c r="CU172" i="34"/>
  <c r="CV172" i="34" s="1"/>
  <c r="CU173" i="34"/>
  <c r="CV173" i="34" s="1"/>
  <c r="CU174" i="34"/>
  <c r="CV174" i="34" s="1"/>
  <c r="CU175" i="34"/>
  <c r="CV175" i="34" s="1"/>
  <c r="CU176" i="34"/>
  <c r="CV176" i="34" s="1"/>
  <c r="CU177" i="34"/>
  <c r="CU178" i="34"/>
  <c r="CV178" i="34" s="1"/>
  <c r="CU179" i="34"/>
  <c r="CV179" i="34" s="1"/>
  <c r="CU180" i="34"/>
  <c r="CV180" i="34" s="1"/>
  <c r="CU181" i="34"/>
  <c r="CV181" i="34" s="1"/>
  <c r="CU182" i="34"/>
  <c r="CV182" i="34" s="1"/>
  <c r="CU183" i="34"/>
  <c r="CV183" i="34" s="1"/>
  <c r="CU184" i="34"/>
  <c r="CV184" i="34" s="1"/>
  <c r="CU185" i="34"/>
  <c r="CV185" i="34" s="1"/>
  <c r="CU186" i="34"/>
  <c r="CV186" i="34" s="1"/>
  <c r="CU187" i="34"/>
  <c r="CV187" i="34" s="1"/>
  <c r="CU188" i="34"/>
  <c r="CV188" i="34" s="1"/>
  <c r="CU189" i="34"/>
  <c r="CV189" i="34" s="1"/>
  <c r="CU190" i="34"/>
  <c r="CU191" i="34"/>
  <c r="CV191" i="34" s="1"/>
  <c r="CU192" i="34"/>
  <c r="CV192" i="34" s="1"/>
  <c r="CU193" i="34"/>
  <c r="CV193" i="34" s="1"/>
  <c r="CU194" i="34"/>
  <c r="CV194" i="34" s="1"/>
  <c r="CU195" i="34"/>
  <c r="CV195" i="34" s="1"/>
  <c r="CU196" i="34"/>
  <c r="CV196" i="34" s="1"/>
  <c r="CU197" i="34"/>
  <c r="CV197" i="34" s="1"/>
  <c r="CU198" i="34"/>
  <c r="CV198" i="34" s="1"/>
  <c r="CU199" i="34"/>
  <c r="CV199" i="34" s="1"/>
  <c r="CU200" i="34"/>
  <c r="CV200" i="34" s="1"/>
  <c r="CU201" i="34"/>
  <c r="CV201" i="34" s="1"/>
  <c r="CU202" i="34"/>
  <c r="CV202" i="34" s="1"/>
  <c r="CU203" i="34"/>
  <c r="CV203" i="34" s="1"/>
  <c r="CU204" i="34"/>
  <c r="CV204" i="34" s="1"/>
  <c r="CU205" i="34"/>
  <c r="CU206" i="34"/>
  <c r="CV206" i="34" s="1"/>
  <c r="CU207" i="34"/>
  <c r="CV207" i="34" s="1"/>
  <c r="CU208" i="34"/>
  <c r="CV208" i="34" s="1"/>
  <c r="CU209" i="34"/>
  <c r="CV209" i="34" s="1"/>
  <c r="CU210" i="34"/>
  <c r="CV210" i="34" s="1"/>
  <c r="CU211" i="34"/>
  <c r="CV211" i="34" s="1"/>
  <c r="CU212" i="34"/>
  <c r="CV212" i="34" s="1"/>
  <c r="CU213" i="34"/>
  <c r="CV213" i="34" s="1"/>
  <c r="CU214" i="34"/>
  <c r="CV214" i="34" s="1"/>
  <c r="CU215" i="34"/>
  <c r="CV215" i="34" s="1"/>
  <c r="CU216" i="34"/>
  <c r="CV216" i="34" s="1"/>
  <c r="CU217" i="34"/>
  <c r="CV217" i="34" s="1"/>
  <c r="CU218" i="34"/>
  <c r="CV218" i="34" s="1"/>
  <c r="CU219" i="34"/>
  <c r="CV219" i="34" s="1"/>
  <c r="CU220" i="34"/>
  <c r="CV220" i="34" s="1"/>
  <c r="CU221" i="34"/>
  <c r="CV221" i="34" s="1"/>
  <c r="CU222" i="34"/>
  <c r="CV222" i="34" s="1"/>
  <c r="CU223" i="34"/>
  <c r="CV223" i="34" s="1"/>
  <c r="CU224" i="34"/>
  <c r="CV224" i="34" s="1"/>
  <c r="CU225" i="34"/>
  <c r="CV225" i="34" s="1"/>
  <c r="CU226" i="34"/>
  <c r="CV226" i="34" s="1"/>
  <c r="CU227" i="34"/>
  <c r="CV227" i="34" s="1"/>
  <c r="CU228" i="34"/>
  <c r="CV228" i="34" s="1"/>
  <c r="CU229" i="34"/>
  <c r="CV229" i="34" s="1"/>
  <c r="CU230" i="34"/>
  <c r="CV230" i="34" s="1"/>
  <c r="CU231" i="34"/>
  <c r="CV231" i="34" s="1"/>
  <c r="CU232" i="34"/>
  <c r="CV232" i="34" s="1"/>
  <c r="CU233" i="34"/>
  <c r="CV233" i="34" s="1"/>
  <c r="CU234" i="34"/>
  <c r="CV234" i="34" s="1"/>
  <c r="CU235" i="34"/>
  <c r="CV235" i="34" s="1"/>
  <c r="CU236" i="34"/>
  <c r="CV236" i="34" s="1"/>
  <c r="CU237" i="34"/>
  <c r="CV237" i="34" s="1"/>
  <c r="CU238" i="34"/>
  <c r="CV238" i="34" s="1"/>
  <c r="CU239" i="34"/>
  <c r="CV239" i="34" s="1"/>
  <c r="CU240" i="34"/>
  <c r="CV240" i="34" s="1"/>
  <c r="CU241" i="34"/>
  <c r="CV241" i="34" s="1"/>
  <c r="CU242" i="34"/>
  <c r="CV242" i="34" s="1"/>
  <c r="CU243" i="34"/>
  <c r="CV243" i="34" s="1"/>
  <c r="CU244" i="34"/>
  <c r="CV244" i="34" s="1"/>
  <c r="CU245" i="34"/>
  <c r="CV245" i="34" s="1"/>
  <c r="CU246" i="34"/>
  <c r="CV246" i="34" s="1"/>
  <c r="CU247" i="34"/>
  <c r="CV247" i="34" s="1"/>
  <c r="CU248" i="34"/>
  <c r="CV248" i="34" s="1"/>
  <c r="CU249" i="34"/>
  <c r="CV249" i="34" s="1"/>
  <c r="CU250" i="34"/>
  <c r="CV250" i="34" s="1"/>
  <c r="CU251" i="34"/>
  <c r="CV251" i="34" s="1"/>
  <c r="CU252" i="34"/>
  <c r="CV252" i="34" s="1"/>
  <c r="CU253" i="34"/>
  <c r="CV253" i="34" s="1"/>
  <c r="CU254" i="34"/>
  <c r="CV254" i="34" s="1"/>
  <c r="CU255" i="34"/>
  <c r="CV255" i="34" s="1"/>
  <c r="CU256" i="34"/>
  <c r="CV256" i="34" s="1"/>
  <c r="CU257" i="34"/>
  <c r="CV257" i="34" s="1"/>
  <c r="CU258" i="34"/>
  <c r="CV258" i="34" s="1"/>
  <c r="CU259" i="34"/>
  <c r="CV259" i="34" s="1"/>
  <c r="CU260" i="34"/>
  <c r="CV260" i="34" s="1"/>
  <c r="CU261" i="34"/>
  <c r="CV261" i="34" s="1"/>
  <c r="CU262" i="34"/>
  <c r="CV262" i="34" s="1"/>
  <c r="CU263" i="34"/>
  <c r="CV263" i="34" s="1"/>
  <c r="CU264" i="34"/>
  <c r="CV264" i="34" s="1"/>
  <c r="CU265" i="34"/>
  <c r="CV265" i="34" s="1"/>
  <c r="CU266" i="34"/>
  <c r="CV266" i="34" s="1"/>
  <c r="CU267" i="34"/>
  <c r="CV267" i="34" s="1"/>
  <c r="CU268" i="34"/>
  <c r="CV268" i="34" s="1"/>
  <c r="CU269" i="34"/>
  <c r="CV269" i="34" s="1"/>
  <c r="CU270" i="34"/>
  <c r="CV270" i="34" s="1"/>
  <c r="CU271" i="34"/>
  <c r="CV271" i="34" s="1"/>
  <c r="CU272" i="34"/>
  <c r="CV272" i="34" s="1"/>
  <c r="CU273" i="34"/>
  <c r="CV273" i="34" s="1"/>
  <c r="CU274" i="34"/>
  <c r="CV274" i="34" s="1"/>
  <c r="CU275" i="34"/>
  <c r="CV275" i="34" s="1"/>
  <c r="CU276" i="34"/>
  <c r="CV276" i="34" s="1"/>
  <c r="CU277" i="34"/>
  <c r="CV277" i="34" s="1"/>
  <c r="CU278" i="34"/>
  <c r="CV278" i="34" s="1"/>
  <c r="CU279" i="34"/>
  <c r="CV279" i="34" s="1"/>
  <c r="CU280" i="34"/>
  <c r="CV280" i="34" s="1"/>
  <c r="CU281" i="34"/>
  <c r="CV281" i="34" s="1"/>
  <c r="CU282" i="34"/>
  <c r="CV282" i="34" s="1"/>
  <c r="CU283" i="34"/>
  <c r="CV283" i="34" s="1"/>
  <c r="CU284" i="34"/>
  <c r="CV284" i="34" s="1"/>
  <c r="CU285" i="34"/>
  <c r="CV285" i="34" s="1"/>
  <c r="CU286" i="34"/>
  <c r="CV286" i="34" s="1"/>
  <c r="CU287" i="34"/>
  <c r="CV287" i="34" s="1"/>
  <c r="CU288" i="34"/>
  <c r="CV288" i="34" s="1"/>
  <c r="CU289" i="34"/>
  <c r="CV289" i="34" s="1"/>
  <c r="CU290" i="34"/>
  <c r="CV290" i="34" s="1"/>
  <c r="CU291" i="34"/>
  <c r="CV291" i="34" s="1"/>
  <c r="CU292" i="34"/>
  <c r="CV292" i="34" s="1"/>
  <c r="CU293" i="34"/>
  <c r="CV293" i="34" s="1"/>
  <c r="CU294" i="34"/>
  <c r="CV294" i="34" s="1"/>
  <c r="CU295" i="34"/>
  <c r="CV295" i="34" s="1"/>
  <c r="CU296" i="34"/>
  <c r="CV296" i="34" s="1"/>
  <c r="CU297" i="34"/>
  <c r="CV297" i="34" s="1"/>
  <c r="CU298" i="34"/>
  <c r="CV298" i="34" s="1"/>
  <c r="CU299" i="34"/>
  <c r="CV299" i="34" s="1"/>
  <c r="CU300" i="34"/>
  <c r="CV300" i="34" s="1"/>
  <c r="CU301" i="34"/>
  <c r="CV301" i="34" s="1"/>
  <c r="CU302" i="34"/>
  <c r="CV302" i="34" s="1"/>
  <c r="CU303" i="34"/>
  <c r="CV303" i="34" s="1"/>
  <c r="CU304" i="34"/>
  <c r="CV304" i="34" s="1"/>
  <c r="CU305" i="34"/>
  <c r="CV305" i="34" s="1"/>
  <c r="CU306" i="34"/>
  <c r="CV306" i="34" s="1"/>
  <c r="CU307" i="34"/>
  <c r="CV307" i="34" s="1"/>
  <c r="CU308" i="34"/>
  <c r="CV308" i="34" s="1"/>
  <c r="CU309" i="34"/>
  <c r="CV309" i="34" s="1"/>
  <c r="CU310" i="34"/>
  <c r="CV310" i="34" s="1"/>
  <c r="CU311" i="34"/>
  <c r="CV311" i="34" s="1"/>
  <c r="CU312" i="34"/>
  <c r="CV312" i="34" s="1"/>
  <c r="CU313" i="34"/>
  <c r="CV313" i="34" s="1"/>
  <c r="CU314" i="34"/>
  <c r="CV314" i="34" s="1"/>
  <c r="CU315" i="34"/>
  <c r="CV315" i="34" s="1"/>
  <c r="CU316" i="34"/>
  <c r="CV316" i="34" s="1"/>
  <c r="CU317" i="34"/>
  <c r="CV317" i="34" s="1"/>
  <c r="CU318" i="34"/>
  <c r="CV318" i="34" s="1"/>
  <c r="CU319" i="34"/>
  <c r="CV319" i="34" s="1"/>
  <c r="CU320" i="34"/>
  <c r="CV320" i="34" s="1"/>
  <c r="CU321" i="34"/>
  <c r="CU322" i="34"/>
  <c r="CV322" i="34" s="1"/>
  <c r="CU323" i="34"/>
  <c r="CV323" i="34" s="1"/>
  <c r="CU324" i="34"/>
  <c r="CV324" i="34" s="1"/>
  <c r="CU325" i="34"/>
  <c r="CV325" i="34" s="1"/>
  <c r="CU326" i="34"/>
  <c r="CV326" i="34" s="1"/>
  <c r="CU327" i="34"/>
  <c r="CV327" i="34" s="1"/>
  <c r="CU328" i="34"/>
  <c r="CV328" i="34" s="1"/>
  <c r="CU329" i="34"/>
  <c r="CV329" i="34" s="1"/>
  <c r="CU330" i="34"/>
  <c r="CV330" i="34" s="1"/>
  <c r="CU331" i="34"/>
  <c r="CV331" i="34" s="1"/>
  <c r="CU332" i="34"/>
  <c r="CV332" i="34" s="1"/>
  <c r="CU333" i="34"/>
  <c r="CV333" i="34" s="1"/>
  <c r="CU334" i="34"/>
  <c r="CV334" i="34" s="1"/>
  <c r="CU335" i="34"/>
  <c r="CV335" i="34" s="1"/>
  <c r="CU336" i="34"/>
  <c r="CV336" i="34" s="1"/>
  <c r="CU337" i="34"/>
  <c r="CU338" i="34"/>
  <c r="CV338" i="34" s="1"/>
  <c r="CU339" i="34"/>
  <c r="CV339" i="34" s="1"/>
  <c r="CU340" i="34"/>
  <c r="CV340" i="34" s="1"/>
  <c r="CU341" i="34"/>
  <c r="CV341" i="34" s="1"/>
  <c r="CU342" i="34"/>
  <c r="CV342" i="34" s="1"/>
  <c r="CU343" i="34"/>
  <c r="CV343" i="34" s="1"/>
  <c r="CU344" i="34"/>
  <c r="CV344" i="34" s="1"/>
  <c r="CU345" i="34"/>
  <c r="CV345" i="34" s="1"/>
  <c r="CU346" i="34"/>
  <c r="CV346" i="34" s="1"/>
  <c r="CU347" i="34"/>
  <c r="CV347" i="34" s="1"/>
  <c r="CU348" i="34"/>
  <c r="CV348" i="34" s="1"/>
  <c r="CU349" i="34"/>
  <c r="CV349" i="34" s="1"/>
  <c r="CU2" i="34"/>
  <c r="CV2" i="34" s="1"/>
  <c r="CV16" i="34"/>
  <c r="CV26" i="34"/>
  <c r="CV33" i="34"/>
  <c r="CV59" i="34"/>
  <c r="CV80" i="34"/>
  <c r="CV88" i="34"/>
  <c r="CV145" i="34"/>
  <c r="CV177" i="34"/>
  <c r="CV190" i="34"/>
  <c r="CV205" i="34"/>
  <c r="CV321" i="34"/>
  <c r="CV337" i="34"/>
  <c r="CT2" i="34"/>
  <c r="CT4" i="34"/>
  <c r="CT8" i="34"/>
  <c r="CT16" i="34"/>
  <c r="CT20" i="34"/>
  <c r="CT24" i="34"/>
  <c r="CT29" i="34"/>
  <c r="CT32" i="34"/>
  <c r="CT36" i="34"/>
  <c r="CT40" i="34"/>
  <c r="CT48" i="34"/>
  <c r="CT52" i="34"/>
  <c r="CT53" i="34"/>
  <c r="CT56" i="34"/>
  <c r="CT61" i="34"/>
  <c r="CT64" i="34"/>
  <c r="CT68" i="34"/>
  <c r="CT72" i="34"/>
  <c r="CT80" i="34"/>
  <c r="CT84" i="34"/>
  <c r="CT85" i="34"/>
  <c r="CT88" i="34"/>
  <c r="CT96" i="34"/>
  <c r="CT100" i="34"/>
  <c r="CT104" i="34"/>
  <c r="CT112" i="34"/>
  <c r="CT116" i="34"/>
  <c r="CT120" i="34"/>
  <c r="CT124" i="34"/>
  <c r="CT128" i="34"/>
  <c r="CT129" i="34"/>
  <c r="CT135" i="34"/>
  <c r="CT136" i="34"/>
  <c r="CT143" i="34"/>
  <c r="CT156" i="34"/>
  <c r="CT159" i="34"/>
  <c r="CT161" i="34"/>
  <c r="CT167" i="34"/>
  <c r="CT175" i="34"/>
  <c r="CT180" i="34"/>
  <c r="CT188" i="34"/>
  <c r="CT192" i="34"/>
  <c r="CT193" i="34"/>
  <c r="CT199" i="34"/>
  <c r="CT207" i="34"/>
  <c r="CT217" i="34"/>
  <c r="CT220" i="34"/>
  <c r="CT223" i="34"/>
  <c r="CT225" i="34"/>
  <c r="CT231" i="34"/>
  <c r="CT232" i="34"/>
  <c r="CT239" i="34"/>
  <c r="CT244" i="34"/>
  <c r="CT245" i="34"/>
  <c r="CT252" i="34"/>
  <c r="CT256" i="34"/>
  <c r="CT257" i="34"/>
  <c r="CT263" i="34"/>
  <c r="CT271" i="34"/>
  <c r="CT277" i="34"/>
  <c r="CT281" i="34"/>
  <c r="CT284" i="34"/>
  <c r="CT287" i="34"/>
  <c r="CT295" i="34"/>
  <c r="CT303" i="34"/>
  <c r="CT308" i="34"/>
  <c r="CT309" i="34"/>
  <c r="CT311" i="34"/>
  <c r="CT313" i="34"/>
  <c r="CT318" i="34"/>
  <c r="CT319" i="34"/>
  <c r="CT329" i="34"/>
  <c r="CT334" i="34"/>
  <c r="CT337" i="34"/>
  <c r="CT338" i="34"/>
  <c r="CT343" i="34"/>
  <c r="CT346" i="34"/>
  <c r="CT348" i="34"/>
  <c r="CT3" i="34"/>
  <c r="CT5" i="34"/>
  <c r="CT6" i="34"/>
  <c r="CT7" i="34"/>
  <c r="CT9" i="34"/>
  <c r="CT10" i="34"/>
  <c r="CT11" i="34"/>
  <c r="CT12" i="34"/>
  <c r="CT13" i="34"/>
  <c r="CT14" i="34"/>
  <c r="CT15" i="34"/>
  <c r="CT17" i="34"/>
  <c r="CT18" i="34"/>
  <c r="CT19" i="34"/>
  <c r="CT21" i="34"/>
  <c r="CT22" i="34"/>
  <c r="CT23" i="34"/>
  <c r="CT25" i="34"/>
  <c r="CT26" i="34"/>
  <c r="CT27" i="34"/>
  <c r="CT28" i="34"/>
  <c r="CT30" i="34"/>
  <c r="CT31" i="34"/>
  <c r="CT33" i="34"/>
  <c r="CT34" i="34"/>
  <c r="CT35" i="34"/>
  <c r="CT37" i="34"/>
  <c r="CT38" i="34"/>
  <c r="CT39" i="34"/>
  <c r="CT41" i="34"/>
  <c r="CT42" i="34"/>
  <c r="CT43" i="34"/>
  <c r="CT44" i="34"/>
  <c r="CT45" i="34"/>
  <c r="CT46" i="34"/>
  <c r="CT47" i="34"/>
  <c r="CT49" i="34"/>
  <c r="CT50" i="34"/>
  <c r="CT51" i="34"/>
  <c r="CT54" i="34"/>
  <c r="CT55" i="34"/>
  <c r="CT57" i="34"/>
  <c r="CT58" i="34"/>
  <c r="CT59" i="34"/>
  <c r="CT60" i="34"/>
  <c r="CT62" i="34"/>
  <c r="CT63" i="34"/>
  <c r="CT65" i="34"/>
  <c r="CT66" i="34"/>
  <c r="CT67" i="34"/>
  <c r="CT69" i="34"/>
  <c r="CT70" i="34"/>
  <c r="CT71" i="34"/>
  <c r="CT73" i="34"/>
  <c r="CT74" i="34"/>
  <c r="CT75" i="34"/>
  <c r="CT76" i="34"/>
  <c r="CT77" i="34"/>
  <c r="CT78" i="34"/>
  <c r="CT79" i="34"/>
  <c r="CT81" i="34"/>
  <c r="CT82" i="34"/>
  <c r="CT83" i="34"/>
  <c r="CT86" i="34"/>
  <c r="CT87" i="34"/>
  <c r="CT89" i="34"/>
  <c r="CT90" i="34"/>
  <c r="CT91" i="34"/>
  <c r="CT92" i="34"/>
  <c r="CT93" i="34"/>
  <c r="CT94" i="34"/>
  <c r="CT95" i="34"/>
  <c r="CT97" i="34"/>
  <c r="CT98" i="34"/>
  <c r="CT99" i="34"/>
  <c r="CT101" i="34"/>
  <c r="CT102" i="34"/>
  <c r="CT103" i="34"/>
  <c r="CT105" i="34"/>
  <c r="CT106" i="34"/>
  <c r="CT107" i="34"/>
  <c r="CT108" i="34"/>
  <c r="CT109" i="34"/>
  <c r="CT110" i="34"/>
  <c r="CT111" i="34"/>
  <c r="CT113" i="34"/>
  <c r="CT114" i="34"/>
  <c r="CT115" i="34"/>
  <c r="CT117" i="34"/>
  <c r="CT118" i="34"/>
  <c r="CT119" i="34"/>
  <c r="CT121" i="34"/>
  <c r="CT122" i="34"/>
  <c r="CT123" i="34"/>
  <c r="CT125" i="34"/>
  <c r="CT126" i="34"/>
  <c r="CT127" i="34"/>
  <c r="CT130" i="34"/>
  <c r="CT131" i="34"/>
  <c r="CT132" i="34"/>
  <c r="CT133" i="34"/>
  <c r="CT134" i="34"/>
  <c r="CT137" i="34"/>
  <c r="CT138" i="34"/>
  <c r="CT139" i="34"/>
  <c r="CT140" i="34"/>
  <c r="CT141" i="34"/>
  <c r="CT142" i="34"/>
  <c r="CT144" i="34"/>
  <c r="CT145" i="34"/>
  <c r="CT146" i="34"/>
  <c r="CT147" i="34"/>
  <c r="CT148" i="34"/>
  <c r="CT149" i="34"/>
  <c r="CT150" i="34"/>
  <c r="CT151" i="34"/>
  <c r="CT152" i="34"/>
  <c r="CT153" i="34"/>
  <c r="CT154" i="34"/>
  <c r="CT155" i="34"/>
  <c r="CT157" i="34"/>
  <c r="CT158" i="34"/>
  <c r="CT160" i="34"/>
  <c r="CT162" i="34"/>
  <c r="CT163" i="34"/>
  <c r="CT164" i="34"/>
  <c r="CT165" i="34"/>
  <c r="CT166" i="34"/>
  <c r="CT168" i="34"/>
  <c r="CT169" i="34"/>
  <c r="CT170" i="34"/>
  <c r="CT171" i="34"/>
  <c r="CT172" i="34"/>
  <c r="CT173" i="34"/>
  <c r="CT174" i="34"/>
  <c r="CT176" i="34"/>
  <c r="CT177" i="34"/>
  <c r="CT178" i="34"/>
  <c r="CT179" i="34"/>
  <c r="CT181" i="34"/>
  <c r="CT182" i="34"/>
  <c r="CT183" i="34"/>
  <c r="CT184" i="34"/>
  <c r="CT185" i="34"/>
  <c r="CT186" i="34"/>
  <c r="CT187" i="34"/>
  <c r="CT189" i="34"/>
  <c r="CT190" i="34"/>
  <c r="CT191" i="34"/>
  <c r="CT194" i="34"/>
  <c r="CT195" i="34"/>
  <c r="CT196" i="34"/>
  <c r="CT197" i="34"/>
  <c r="CT198" i="34"/>
  <c r="CT200" i="34"/>
  <c r="CT201" i="34"/>
  <c r="CT202" i="34"/>
  <c r="CT203" i="34"/>
  <c r="CT204" i="34"/>
  <c r="CT205" i="34"/>
  <c r="CT206" i="34"/>
  <c r="CT208" i="34"/>
  <c r="CT209" i="34"/>
  <c r="CT210" i="34"/>
  <c r="CT211" i="34"/>
  <c r="CT212" i="34"/>
  <c r="CT213" i="34"/>
  <c r="CT214" i="34"/>
  <c r="CT215" i="34"/>
  <c r="CT216" i="34"/>
  <c r="CT218" i="34"/>
  <c r="CT219" i="34"/>
  <c r="CT221" i="34"/>
  <c r="CT222" i="34"/>
  <c r="CT224" i="34"/>
  <c r="CT226" i="34"/>
  <c r="CT227" i="34"/>
  <c r="CT228" i="34"/>
  <c r="CT229" i="34"/>
  <c r="CT230" i="34"/>
  <c r="CT233" i="34"/>
  <c r="CT234" i="34"/>
  <c r="CT235" i="34"/>
  <c r="CT236" i="34"/>
  <c r="CT237" i="34"/>
  <c r="CT238" i="34"/>
  <c r="CT240" i="34"/>
  <c r="CT241" i="34"/>
  <c r="CT242" i="34"/>
  <c r="CT243" i="34"/>
  <c r="CT246" i="34"/>
  <c r="CT247" i="34"/>
  <c r="CT248" i="34"/>
  <c r="CT249" i="34"/>
  <c r="CT250" i="34"/>
  <c r="CT251" i="34"/>
  <c r="CT253" i="34"/>
  <c r="CT254" i="34"/>
  <c r="CT255" i="34"/>
  <c r="CT258" i="34"/>
  <c r="CT259" i="34"/>
  <c r="CT260" i="34"/>
  <c r="CT261" i="34"/>
  <c r="CT262" i="34"/>
  <c r="CT264" i="34"/>
  <c r="CT265" i="34"/>
  <c r="CT266" i="34"/>
  <c r="CT267" i="34"/>
  <c r="CT268" i="34"/>
  <c r="CT269" i="34"/>
  <c r="CT270" i="34"/>
  <c r="CT272" i="34"/>
  <c r="CT273" i="34"/>
  <c r="CT274" i="34"/>
  <c r="CT275" i="34"/>
  <c r="CT276" i="34"/>
  <c r="CT278" i="34"/>
  <c r="CT279" i="34"/>
  <c r="CT280" i="34"/>
  <c r="CT282" i="34"/>
  <c r="CT283" i="34"/>
  <c r="CT285" i="34"/>
  <c r="CT286" i="34"/>
  <c r="CT288" i="34"/>
  <c r="CT289" i="34"/>
  <c r="CT290" i="34"/>
  <c r="CT291" i="34"/>
  <c r="CT292" i="34"/>
  <c r="CT293" i="34"/>
  <c r="CT294" i="34"/>
  <c r="CT296" i="34"/>
  <c r="CT297" i="34"/>
  <c r="CT298" i="34"/>
  <c r="CT299" i="34"/>
  <c r="CT300" i="34"/>
  <c r="CT301" i="34"/>
  <c r="CT302" i="34"/>
  <c r="CT304" i="34"/>
  <c r="CT305" i="34"/>
  <c r="CT306" i="34"/>
  <c r="CT307" i="34"/>
  <c r="CT310" i="34"/>
  <c r="CT312" i="34"/>
  <c r="CT314" i="34"/>
  <c r="CT315" i="34"/>
  <c r="CT316" i="34"/>
  <c r="CT317" i="34"/>
  <c r="CT320" i="34"/>
  <c r="CT321" i="34"/>
  <c r="CT322" i="34"/>
  <c r="CT323" i="34"/>
  <c r="CT324" i="34"/>
  <c r="CT325" i="34"/>
  <c r="CT326" i="34"/>
  <c r="CT327" i="34"/>
  <c r="CT328" i="34"/>
  <c r="CT330" i="34"/>
  <c r="CT331" i="34"/>
  <c r="CT332" i="34"/>
  <c r="CT333" i="34"/>
  <c r="CT335" i="34"/>
  <c r="CT336" i="34"/>
  <c r="CT339" i="34"/>
  <c r="CT340" i="34"/>
  <c r="CT341" i="34"/>
  <c r="CT342" i="34"/>
  <c r="CT344" i="34"/>
  <c r="CT345" i="34"/>
  <c r="CT347" i="34"/>
  <c r="CT349" i="34"/>
  <c r="SR29" i="49"/>
  <c r="SR40" i="49"/>
  <c r="SR114" i="49"/>
  <c r="SR194" i="49"/>
  <c r="SR288" i="49"/>
  <c r="SQ3" i="49"/>
  <c r="SR3" i="49" s="1"/>
  <c r="SQ4" i="49"/>
  <c r="SR4" i="49" s="1"/>
  <c r="SQ5" i="49"/>
  <c r="SR5" i="49" s="1"/>
  <c r="SQ6" i="49"/>
  <c r="SR6" i="49" s="1"/>
  <c r="SQ7" i="49"/>
  <c r="SR7" i="49" s="1"/>
  <c r="SQ8" i="49"/>
  <c r="SR8" i="49" s="1"/>
  <c r="SQ9" i="49"/>
  <c r="SR9" i="49" s="1"/>
  <c r="SQ10" i="49"/>
  <c r="SR10" i="49" s="1"/>
  <c r="SQ11" i="49"/>
  <c r="SR11" i="49" s="1"/>
  <c r="SQ12" i="49"/>
  <c r="SR12" i="49" s="1"/>
  <c r="SQ13" i="49"/>
  <c r="SR13" i="49" s="1"/>
  <c r="SQ14" i="49"/>
  <c r="SR14" i="49" s="1"/>
  <c r="SQ15" i="49"/>
  <c r="SR15" i="49" s="1"/>
  <c r="SQ16" i="49"/>
  <c r="SR16" i="49" s="1"/>
  <c r="SQ17" i="49"/>
  <c r="SR17" i="49" s="1"/>
  <c r="SQ18" i="49"/>
  <c r="SR18" i="49" s="1"/>
  <c r="SQ19" i="49"/>
  <c r="SR19" i="49" s="1"/>
  <c r="SQ20" i="49"/>
  <c r="SR20" i="49" s="1"/>
  <c r="SQ21" i="49"/>
  <c r="SR21" i="49" s="1"/>
  <c r="SQ22" i="49"/>
  <c r="SR22" i="49" s="1"/>
  <c r="SQ23" i="49"/>
  <c r="SR23" i="49" s="1"/>
  <c r="SQ24" i="49"/>
  <c r="SR24" i="49" s="1"/>
  <c r="SQ25" i="49"/>
  <c r="SR25" i="49" s="1"/>
  <c r="SQ26" i="49"/>
  <c r="SR26" i="49" s="1"/>
  <c r="SQ27" i="49"/>
  <c r="SR27" i="49" s="1"/>
  <c r="SQ28" i="49"/>
  <c r="SR28" i="49" s="1"/>
  <c r="SQ29" i="49"/>
  <c r="SQ30" i="49"/>
  <c r="SR30" i="49" s="1"/>
  <c r="SQ31" i="49"/>
  <c r="SR31" i="49" s="1"/>
  <c r="SQ32" i="49"/>
  <c r="SR32" i="49" s="1"/>
  <c r="SQ33" i="49"/>
  <c r="SR33" i="49" s="1"/>
  <c r="SQ34" i="49"/>
  <c r="SR34" i="49" s="1"/>
  <c r="SQ35" i="49"/>
  <c r="SR35" i="49" s="1"/>
  <c r="SQ36" i="49"/>
  <c r="SR36" i="49" s="1"/>
  <c r="SQ37" i="49"/>
  <c r="SR37" i="49" s="1"/>
  <c r="SQ38" i="49"/>
  <c r="SR38" i="49" s="1"/>
  <c r="SQ39" i="49"/>
  <c r="SR39" i="49" s="1"/>
  <c r="SQ40" i="49"/>
  <c r="SQ41" i="49"/>
  <c r="SR41" i="49" s="1"/>
  <c r="SQ42" i="49"/>
  <c r="SR42" i="49" s="1"/>
  <c r="SQ43" i="49"/>
  <c r="SR43" i="49" s="1"/>
  <c r="SQ44" i="49"/>
  <c r="SR44" i="49" s="1"/>
  <c r="SQ45" i="49"/>
  <c r="SR45" i="49" s="1"/>
  <c r="SQ46" i="49"/>
  <c r="SR46" i="49" s="1"/>
  <c r="SQ47" i="49"/>
  <c r="SR47" i="49" s="1"/>
  <c r="SQ48" i="49"/>
  <c r="SR48" i="49" s="1"/>
  <c r="SQ49" i="49"/>
  <c r="SR49" i="49" s="1"/>
  <c r="SQ50" i="49"/>
  <c r="SR50" i="49" s="1"/>
  <c r="SQ51" i="49"/>
  <c r="SR51" i="49" s="1"/>
  <c r="SQ52" i="49"/>
  <c r="SR52" i="49" s="1"/>
  <c r="SQ53" i="49"/>
  <c r="SR53" i="49" s="1"/>
  <c r="SQ54" i="49"/>
  <c r="SR54" i="49" s="1"/>
  <c r="SQ55" i="49"/>
  <c r="SR55" i="49" s="1"/>
  <c r="SQ56" i="49"/>
  <c r="SR56" i="49" s="1"/>
  <c r="SQ57" i="49"/>
  <c r="SR57" i="49" s="1"/>
  <c r="SQ58" i="49"/>
  <c r="SR58" i="49" s="1"/>
  <c r="SQ59" i="49"/>
  <c r="SR59" i="49" s="1"/>
  <c r="SQ60" i="49"/>
  <c r="SR60" i="49" s="1"/>
  <c r="SQ61" i="49"/>
  <c r="SR61" i="49" s="1"/>
  <c r="SQ62" i="49"/>
  <c r="SR62" i="49" s="1"/>
  <c r="SQ63" i="49"/>
  <c r="SR63" i="49" s="1"/>
  <c r="SQ64" i="49"/>
  <c r="SR64" i="49" s="1"/>
  <c r="SQ65" i="49"/>
  <c r="SR65" i="49" s="1"/>
  <c r="SQ66" i="49"/>
  <c r="SR66" i="49" s="1"/>
  <c r="SQ67" i="49"/>
  <c r="SR67" i="49" s="1"/>
  <c r="SQ68" i="49"/>
  <c r="SR68" i="49" s="1"/>
  <c r="SQ69" i="49"/>
  <c r="SR69" i="49" s="1"/>
  <c r="SQ70" i="49"/>
  <c r="SR70" i="49" s="1"/>
  <c r="SQ71" i="49"/>
  <c r="SR71" i="49" s="1"/>
  <c r="SQ72" i="49"/>
  <c r="SR72" i="49" s="1"/>
  <c r="SQ73" i="49"/>
  <c r="SR73" i="49" s="1"/>
  <c r="SQ74" i="49"/>
  <c r="SR74" i="49" s="1"/>
  <c r="SQ75" i="49"/>
  <c r="SR75" i="49" s="1"/>
  <c r="SQ76" i="49"/>
  <c r="SR76" i="49" s="1"/>
  <c r="SQ77" i="49"/>
  <c r="SR77" i="49" s="1"/>
  <c r="SQ78" i="49"/>
  <c r="SR78" i="49" s="1"/>
  <c r="SQ79" i="49"/>
  <c r="SR79" i="49" s="1"/>
  <c r="SQ80" i="49"/>
  <c r="SR80" i="49" s="1"/>
  <c r="SQ81" i="49"/>
  <c r="SR81" i="49" s="1"/>
  <c r="SQ82" i="49"/>
  <c r="SR82" i="49" s="1"/>
  <c r="SQ83" i="49"/>
  <c r="SR83" i="49" s="1"/>
  <c r="SQ84" i="49"/>
  <c r="SR84" i="49" s="1"/>
  <c r="SQ85" i="49"/>
  <c r="SR85" i="49" s="1"/>
  <c r="SQ86" i="49"/>
  <c r="SR86" i="49" s="1"/>
  <c r="SQ87" i="49"/>
  <c r="SR87" i="49" s="1"/>
  <c r="SQ88" i="49"/>
  <c r="SR88" i="49" s="1"/>
  <c r="SQ89" i="49"/>
  <c r="SR89" i="49" s="1"/>
  <c r="SQ90" i="49"/>
  <c r="SR90" i="49" s="1"/>
  <c r="SQ91" i="49"/>
  <c r="SR91" i="49" s="1"/>
  <c r="SQ92" i="49"/>
  <c r="SR92" i="49" s="1"/>
  <c r="SQ93" i="49"/>
  <c r="SR93" i="49" s="1"/>
  <c r="SQ94" i="49"/>
  <c r="SR94" i="49" s="1"/>
  <c r="SQ95" i="49"/>
  <c r="SR95" i="49" s="1"/>
  <c r="SQ96" i="49"/>
  <c r="SR96" i="49" s="1"/>
  <c r="SQ97" i="49"/>
  <c r="SR97" i="49" s="1"/>
  <c r="SQ98" i="49"/>
  <c r="SR98" i="49" s="1"/>
  <c r="SQ99" i="49"/>
  <c r="SR99" i="49" s="1"/>
  <c r="SQ100" i="49"/>
  <c r="SR100" i="49" s="1"/>
  <c r="SQ101" i="49"/>
  <c r="SR101" i="49" s="1"/>
  <c r="SQ102" i="49"/>
  <c r="SR102" i="49" s="1"/>
  <c r="SQ103" i="49"/>
  <c r="SR103" i="49" s="1"/>
  <c r="SQ104" i="49"/>
  <c r="SR104" i="49" s="1"/>
  <c r="SQ105" i="49"/>
  <c r="SR105" i="49" s="1"/>
  <c r="SQ106" i="49"/>
  <c r="SR106" i="49" s="1"/>
  <c r="SQ107" i="49"/>
  <c r="SR107" i="49" s="1"/>
  <c r="SQ108" i="49"/>
  <c r="SR108" i="49" s="1"/>
  <c r="SQ109" i="49"/>
  <c r="SR109" i="49" s="1"/>
  <c r="SQ110" i="49"/>
  <c r="SR110" i="49" s="1"/>
  <c r="SQ111" i="49"/>
  <c r="SR111" i="49" s="1"/>
  <c r="SQ112" i="49"/>
  <c r="SR112" i="49" s="1"/>
  <c r="SQ113" i="49"/>
  <c r="SR113" i="49" s="1"/>
  <c r="SQ114" i="49"/>
  <c r="SQ115" i="49"/>
  <c r="SR115" i="49" s="1"/>
  <c r="SQ116" i="49"/>
  <c r="SR116" i="49" s="1"/>
  <c r="SQ117" i="49"/>
  <c r="SR117" i="49" s="1"/>
  <c r="SQ118" i="49"/>
  <c r="SR118" i="49" s="1"/>
  <c r="SQ119" i="49"/>
  <c r="SR119" i="49" s="1"/>
  <c r="SQ120" i="49"/>
  <c r="SR120" i="49" s="1"/>
  <c r="SQ121" i="49"/>
  <c r="SR121" i="49" s="1"/>
  <c r="SQ122" i="49"/>
  <c r="SR122" i="49" s="1"/>
  <c r="SQ123" i="49"/>
  <c r="SR123" i="49" s="1"/>
  <c r="SQ124" i="49"/>
  <c r="SR124" i="49" s="1"/>
  <c r="SQ125" i="49"/>
  <c r="SR125" i="49" s="1"/>
  <c r="SQ126" i="49"/>
  <c r="SR126" i="49" s="1"/>
  <c r="SQ127" i="49"/>
  <c r="SR127" i="49" s="1"/>
  <c r="SQ128" i="49"/>
  <c r="SR128" i="49" s="1"/>
  <c r="SQ129" i="49"/>
  <c r="SR129" i="49" s="1"/>
  <c r="SQ130" i="49"/>
  <c r="SR130" i="49" s="1"/>
  <c r="SQ131" i="49"/>
  <c r="SR131" i="49" s="1"/>
  <c r="SQ132" i="49"/>
  <c r="SR132" i="49" s="1"/>
  <c r="SQ133" i="49"/>
  <c r="SR133" i="49" s="1"/>
  <c r="SQ134" i="49"/>
  <c r="SR134" i="49" s="1"/>
  <c r="SQ135" i="49"/>
  <c r="SR135" i="49" s="1"/>
  <c r="SQ136" i="49"/>
  <c r="SR136" i="49" s="1"/>
  <c r="SQ137" i="49"/>
  <c r="SR137" i="49" s="1"/>
  <c r="SQ138" i="49"/>
  <c r="SR138" i="49" s="1"/>
  <c r="SQ139" i="49"/>
  <c r="SR139" i="49" s="1"/>
  <c r="SQ140" i="49"/>
  <c r="SR140" i="49" s="1"/>
  <c r="SQ141" i="49"/>
  <c r="SR141" i="49" s="1"/>
  <c r="SQ142" i="49"/>
  <c r="SR142" i="49" s="1"/>
  <c r="SQ143" i="49"/>
  <c r="SR143" i="49" s="1"/>
  <c r="SQ144" i="49"/>
  <c r="SR144" i="49" s="1"/>
  <c r="SQ145" i="49"/>
  <c r="SR145" i="49" s="1"/>
  <c r="SQ146" i="49"/>
  <c r="SR146" i="49" s="1"/>
  <c r="SQ147" i="49"/>
  <c r="SR147" i="49" s="1"/>
  <c r="SQ148" i="49"/>
  <c r="SR148" i="49" s="1"/>
  <c r="SQ149" i="49"/>
  <c r="SR149" i="49" s="1"/>
  <c r="SQ150" i="49"/>
  <c r="SR150" i="49" s="1"/>
  <c r="SQ151" i="49"/>
  <c r="SR151" i="49" s="1"/>
  <c r="SQ152" i="49"/>
  <c r="SR152" i="49" s="1"/>
  <c r="SQ153" i="49"/>
  <c r="SR153" i="49" s="1"/>
  <c r="SQ154" i="49"/>
  <c r="SR154" i="49" s="1"/>
  <c r="SQ155" i="49"/>
  <c r="SR155" i="49" s="1"/>
  <c r="SQ156" i="49"/>
  <c r="SR156" i="49" s="1"/>
  <c r="SQ157" i="49"/>
  <c r="SR157" i="49" s="1"/>
  <c r="SQ158" i="49"/>
  <c r="SR158" i="49" s="1"/>
  <c r="SQ159" i="49"/>
  <c r="SR159" i="49" s="1"/>
  <c r="SQ160" i="49"/>
  <c r="SR160" i="49" s="1"/>
  <c r="SQ161" i="49"/>
  <c r="SR161" i="49" s="1"/>
  <c r="SQ162" i="49"/>
  <c r="SR162" i="49" s="1"/>
  <c r="SQ163" i="49"/>
  <c r="SR163" i="49" s="1"/>
  <c r="SQ164" i="49"/>
  <c r="SR164" i="49" s="1"/>
  <c r="SQ165" i="49"/>
  <c r="SR165" i="49" s="1"/>
  <c r="SQ166" i="49"/>
  <c r="SR166" i="49" s="1"/>
  <c r="SQ167" i="49"/>
  <c r="SR167" i="49" s="1"/>
  <c r="SQ168" i="49"/>
  <c r="SR168" i="49" s="1"/>
  <c r="SQ169" i="49"/>
  <c r="SR169" i="49" s="1"/>
  <c r="SQ170" i="49"/>
  <c r="SR170" i="49" s="1"/>
  <c r="SQ171" i="49"/>
  <c r="SR171" i="49" s="1"/>
  <c r="SQ172" i="49"/>
  <c r="SR172" i="49" s="1"/>
  <c r="SQ173" i="49"/>
  <c r="SR173" i="49" s="1"/>
  <c r="SQ174" i="49"/>
  <c r="SR174" i="49" s="1"/>
  <c r="SQ175" i="49"/>
  <c r="SR175" i="49" s="1"/>
  <c r="SQ176" i="49"/>
  <c r="SR176" i="49" s="1"/>
  <c r="SQ177" i="49"/>
  <c r="SR177" i="49" s="1"/>
  <c r="SQ178" i="49"/>
  <c r="SR178" i="49" s="1"/>
  <c r="SQ179" i="49"/>
  <c r="SR179" i="49" s="1"/>
  <c r="SQ180" i="49"/>
  <c r="SR180" i="49" s="1"/>
  <c r="SQ181" i="49"/>
  <c r="SR181" i="49" s="1"/>
  <c r="SQ182" i="49"/>
  <c r="SR182" i="49" s="1"/>
  <c r="SQ183" i="49"/>
  <c r="SR183" i="49" s="1"/>
  <c r="SQ184" i="49"/>
  <c r="SR184" i="49" s="1"/>
  <c r="SQ185" i="49"/>
  <c r="SR185" i="49" s="1"/>
  <c r="SQ186" i="49"/>
  <c r="SR186" i="49" s="1"/>
  <c r="SQ187" i="49"/>
  <c r="SR187" i="49" s="1"/>
  <c r="SQ188" i="49"/>
  <c r="SR188" i="49" s="1"/>
  <c r="SQ189" i="49"/>
  <c r="SR189" i="49" s="1"/>
  <c r="SQ190" i="49"/>
  <c r="SR190" i="49" s="1"/>
  <c r="SQ191" i="49"/>
  <c r="SR191" i="49" s="1"/>
  <c r="SQ192" i="49"/>
  <c r="SR192" i="49" s="1"/>
  <c r="SQ193" i="49"/>
  <c r="SR193" i="49" s="1"/>
  <c r="SQ194" i="49"/>
  <c r="SQ195" i="49"/>
  <c r="SR195" i="49" s="1"/>
  <c r="SQ196" i="49"/>
  <c r="SR196" i="49" s="1"/>
  <c r="SQ197" i="49"/>
  <c r="SR197" i="49" s="1"/>
  <c r="SQ198" i="49"/>
  <c r="SR198" i="49" s="1"/>
  <c r="SQ199" i="49"/>
  <c r="SR199" i="49" s="1"/>
  <c r="SQ200" i="49"/>
  <c r="SR200" i="49" s="1"/>
  <c r="SQ201" i="49"/>
  <c r="SR201" i="49" s="1"/>
  <c r="SQ202" i="49"/>
  <c r="SR202" i="49" s="1"/>
  <c r="SQ203" i="49"/>
  <c r="SR203" i="49" s="1"/>
  <c r="SQ204" i="49"/>
  <c r="SR204" i="49" s="1"/>
  <c r="SQ205" i="49"/>
  <c r="SR205" i="49" s="1"/>
  <c r="SQ206" i="49"/>
  <c r="SR206" i="49" s="1"/>
  <c r="SQ207" i="49"/>
  <c r="SR207" i="49" s="1"/>
  <c r="SQ208" i="49"/>
  <c r="SR208" i="49" s="1"/>
  <c r="SQ209" i="49"/>
  <c r="SR209" i="49" s="1"/>
  <c r="SQ210" i="49"/>
  <c r="SR210" i="49" s="1"/>
  <c r="SQ211" i="49"/>
  <c r="SR211" i="49" s="1"/>
  <c r="SQ212" i="49"/>
  <c r="SR212" i="49" s="1"/>
  <c r="SQ213" i="49"/>
  <c r="SR213" i="49" s="1"/>
  <c r="SQ214" i="49"/>
  <c r="SR214" i="49" s="1"/>
  <c r="SQ215" i="49"/>
  <c r="SR215" i="49" s="1"/>
  <c r="SQ216" i="49"/>
  <c r="SR216" i="49" s="1"/>
  <c r="SQ217" i="49"/>
  <c r="SR217" i="49" s="1"/>
  <c r="SQ218" i="49"/>
  <c r="SR218" i="49" s="1"/>
  <c r="SQ219" i="49"/>
  <c r="SR219" i="49" s="1"/>
  <c r="SQ220" i="49"/>
  <c r="SR220" i="49" s="1"/>
  <c r="SQ221" i="49"/>
  <c r="SR221" i="49" s="1"/>
  <c r="SQ222" i="49"/>
  <c r="SR222" i="49" s="1"/>
  <c r="SQ223" i="49"/>
  <c r="SR223" i="49" s="1"/>
  <c r="SQ224" i="49"/>
  <c r="SR224" i="49" s="1"/>
  <c r="SQ225" i="49"/>
  <c r="SR225" i="49" s="1"/>
  <c r="SQ226" i="49"/>
  <c r="SR226" i="49" s="1"/>
  <c r="SQ227" i="49"/>
  <c r="SR227" i="49" s="1"/>
  <c r="SQ228" i="49"/>
  <c r="SR228" i="49" s="1"/>
  <c r="SQ229" i="49"/>
  <c r="SR229" i="49" s="1"/>
  <c r="SQ230" i="49"/>
  <c r="SR230" i="49" s="1"/>
  <c r="SQ231" i="49"/>
  <c r="SR231" i="49" s="1"/>
  <c r="SQ232" i="49"/>
  <c r="SR232" i="49" s="1"/>
  <c r="SQ233" i="49"/>
  <c r="SR233" i="49" s="1"/>
  <c r="SQ234" i="49"/>
  <c r="SR234" i="49" s="1"/>
  <c r="SQ235" i="49"/>
  <c r="SR235" i="49" s="1"/>
  <c r="SQ236" i="49"/>
  <c r="SR236" i="49" s="1"/>
  <c r="SQ237" i="49"/>
  <c r="SR237" i="49" s="1"/>
  <c r="SQ238" i="49"/>
  <c r="SR238" i="49" s="1"/>
  <c r="SQ239" i="49"/>
  <c r="SR239" i="49" s="1"/>
  <c r="SQ240" i="49"/>
  <c r="SR240" i="49" s="1"/>
  <c r="SQ241" i="49"/>
  <c r="SR241" i="49" s="1"/>
  <c r="SQ242" i="49"/>
  <c r="SR242" i="49" s="1"/>
  <c r="SQ243" i="49"/>
  <c r="SR243" i="49" s="1"/>
  <c r="SQ244" i="49"/>
  <c r="SR244" i="49" s="1"/>
  <c r="SQ245" i="49"/>
  <c r="SR245" i="49" s="1"/>
  <c r="SQ246" i="49"/>
  <c r="SR246" i="49" s="1"/>
  <c r="SQ247" i="49"/>
  <c r="SR247" i="49" s="1"/>
  <c r="SQ248" i="49"/>
  <c r="SR248" i="49" s="1"/>
  <c r="SQ249" i="49"/>
  <c r="SR249" i="49" s="1"/>
  <c r="SQ250" i="49"/>
  <c r="SR250" i="49" s="1"/>
  <c r="SQ251" i="49"/>
  <c r="SR251" i="49" s="1"/>
  <c r="SQ252" i="49"/>
  <c r="SR252" i="49" s="1"/>
  <c r="SQ253" i="49"/>
  <c r="SR253" i="49" s="1"/>
  <c r="SQ254" i="49"/>
  <c r="SR254" i="49" s="1"/>
  <c r="SQ255" i="49"/>
  <c r="SR255" i="49" s="1"/>
  <c r="SQ256" i="49"/>
  <c r="SR256" i="49" s="1"/>
  <c r="SQ257" i="49"/>
  <c r="SR257" i="49" s="1"/>
  <c r="SQ258" i="49"/>
  <c r="SR258" i="49" s="1"/>
  <c r="SQ259" i="49"/>
  <c r="SR259" i="49" s="1"/>
  <c r="SQ260" i="49"/>
  <c r="SR260" i="49" s="1"/>
  <c r="SQ261" i="49"/>
  <c r="SR261" i="49" s="1"/>
  <c r="SQ262" i="49"/>
  <c r="SR262" i="49" s="1"/>
  <c r="SQ263" i="49"/>
  <c r="SR263" i="49" s="1"/>
  <c r="SQ264" i="49"/>
  <c r="SR264" i="49" s="1"/>
  <c r="SQ265" i="49"/>
  <c r="SR265" i="49" s="1"/>
  <c r="SQ266" i="49"/>
  <c r="SR266" i="49" s="1"/>
  <c r="SQ267" i="49"/>
  <c r="SR267" i="49" s="1"/>
  <c r="SQ268" i="49"/>
  <c r="SR268" i="49" s="1"/>
  <c r="SQ269" i="49"/>
  <c r="SR269" i="49" s="1"/>
  <c r="SQ270" i="49"/>
  <c r="SR270" i="49" s="1"/>
  <c r="SQ271" i="49"/>
  <c r="SR271" i="49" s="1"/>
  <c r="SQ272" i="49"/>
  <c r="SR272" i="49" s="1"/>
  <c r="SQ273" i="49"/>
  <c r="SR273" i="49" s="1"/>
  <c r="SQ274" i="49"/>
  <c r="SR274" i="49" s="1"/>
  <c r="SQ275" i="49"/>
  <c r="SR275" i="49" s="1"/>
  <c r="SQ276" i="49"/>
  <c r="SR276" i="49" s="1"/>
  <c r="SQ277" i="49"/>
  <c r="SR277" i="49" s="1"/>
  <c r="SQ278" i="49"/>
  <c r="SR278" i="49" s="1"/>
  <c r="SQ279" i="49"/>
  <c r="SR279" i="49" s="1"/>
  <c r="SQ280" i="49"/>
  <c r="SR280" i="49" s="1"/>
  <c r="SQ281" i="49"/>
  <c r="SR281" i="49" s="1"/>
  <c r="SQ282" i="49"/>
  <c r="SR282" i="49" s="1"/>
  <c r="SQ283" i="49"/>
  <c r="SR283" i="49" s="1"/>
  <c r="SQ284" i="49"/>
  <c r="SR284" i="49" s="1"/>
  <c r="SQ285" i="49"/>
  <c r="SR285" i="49" s="1"/>
  <c r="SQ286" i="49"/>
  <c r="SR286" i="49" s="1"/>
  <c r="SQ287" i="49"/>
  <c r="SR287" i="49" s="1"/>
  <c r="SQ288" i="49"/>
  <c r="SQ289" i="49"/>
  <c r="SR289" i="49" s="1"/>
  <c r="SQ290" i="49"/>
  <c r="SR290" i="49" s="1"/>
  <c r="SQ291" i="49"/>
  <c r="SR291" i="49" s="1"/>
  <c r="SQ292" i="49"/>
  <c r="SR292" i="49" s="1"/>
  <c r="SQ293" i="49"/>
  <c r="SR293" i="49" s="1"/>
  <c r="SQ294" i="49"/>
  <c r="SR294" i="49" s="1"/>
  <c r="SQ295" i="49"/>
  <c r="SR295" i="49" s="1"/>
  <c r="SQ296" i="49"/>
  <c r="SR296" i="49" s="1"/>
  <c r="SQ297" i="49"/>
  <c r="SR297" i="49" s="1"/>
  <c r="SQ298" i="49"/>
  <c r="SR298" i="49" s="1"/>
  <c r="SQ299" i="49"/>
  <c r="SR299" i="49" s="1"/>
  <c r="SQ300" i="49"/>
  <c r="SR300" i="49" s="1"/>
  <c r="SQ301" i="49"/>
  <c r="SR301" i="49" s="1"/>
  <c r="SQ302" i="49"/>
  <c r="SR302" i="49" s="1"/>
  <c r="SQ303" i="49"/>
  <c r="SR303" i="49" s="1"/>
  <c r="SQ304" i="49"/>
  <c r="SR304" i="49" s="1"/>
  <c r="SQ305" i="49"/>
  <c r="SR305" i="49" s="1"/>
  <c r="SQ306" i="49"/>
  <c r="SR306" i="49" s="1"/>
  <c r="SQ307" i="49"/>
  <c r="SR307" i="49" s="1"/>
  <c r="SQ308" i="49"/>
  <c r="SR308" i="49" s="1"/>
  <c r="SQ309" i="49"/>
  <c r="SR309" i="49" s="1"/>
  <c r="SQ310" i="49"/>
  <c r="SR310" i="49" s="1"/>
  <c r="SQ311" i="49"/>
  <c r="SR311" i="49" s="1"/>
  <c r="SQ312" i="49"/>
  <c r="SR312" i="49" s="1"/>
  <c r="SQ313" i="49"/>
  <c r="SR313" i="49" s="1"/>
  <c r="SQ314" i="49"/>
  <c r="SR314" i="49" s="1"/>
  <c r="SQ315" i="49"/>
  <c r="SR315" i="49" s="1"/>
  <c r="SQ316" i="49"/>
  <c r="SR316" i="49" s="1"/>
  <c r="SQ317" i="49"/>
  <c r="SR317" i="49" s="1"/>
  <c r="SQ318" i="49"/>
  <c r="SR318" i="49" s="1"/>
  <c r="SQ319" i="49"/>
  <c r="SR319" i="49" s="1"/>
  <c r="SQ320" i="49"/>
  <c r="SR320" i="49" s="1"/>
  <c r="SQ321" i="49"/>
  <c r="SR321" i="49" s="1"/>
  <c r="SQ322" i="49"/>
  <c r="SR322" i="49" s="1"/>
  <c r="SQ323" i="49"/>
  <c r="SR323" i="49" s="1"/>
  <c r="SQ324" i="49"/>
  <c r="SR324" i="49" s="1"/>
  <c r="SQ325" i="49"/>
  <c r="SR325" i="49" s="1"/>
  <c r="SQ326" i="49"/>
  <c r="SR326" i="49" s="1"/>
  <c r="SQ327" i="49"/>
  <c r="SR327" i="49" s="1"/>
  <c r="SQ328" i="49"/>
  <c r="SR328" i="49" s="1"/>
  <c r="SQ329" i="49"/>
  <c r="SR329" i="49" s="1"/>
  <c r="SQ330" i="49"/>
  <c r="SR330" i="49" s="1"/>
  <c r="SQ331" i="49"/>
  <c r="SR331" i="49" s="1"/>
  <c r="SQ332" i="49"/>
  <c r="SR332" i="49" s="1"/>
  <c r="SQ333" i="49"/>
  <c r="SR333" i="49" s="1"/>
  <c r="SQ334" i="49"/>
  <c r="SR334" i="49" s="1"/>
  <c r="SQ335" i="49"/>
  <c r="SR335" i="49" s="1"/>
  <c r="SQ336" i="49"/>
  <c r="SR336" i="49" s="1"/>
  <c r="SQ337" i="49"/>
  <c r="SR337" i="49" s="1"/>
  <c r="SQ338" i="49"/>
  <c r="SR338" i="49" s="1"/>
  <c r="SQ339" i="49"/>
  <c r="SR339" i="49" s="1"/>
  <c r="SQ340" i="49"/>
  <c r="SR340" i="49" s="1"/>
  <c r="SQ341" i="49"/>
  <c r="SR341" i="49" s="1"/>
  <c r="SQ342" i="49"/>
  <c r="SR342" i="49" s="1"/>
  <c r="SQ343" i="49"/>
  <c r="SR343" i="49" s="1"/>
  <c r="SQ344" i="49"/>
  <c r="SR344" i="49" s="1"/>
  <c r="SQ345" i="49"/>
  <c r="SR345" i="49" s="1"/>
  <c r="SQ346" i="49"/>
  <c r="SR346" i="49" s="1"/>
  <c r="SQ347" i="49"/>
  <c r="SR347" i="49" s="1"/>
  <c r="SQ348" i="49"/>
  <c r="SR348" i="49" s="1"/>
  <c r="SQ349" i="49"/>
  <c r="SR349" i="49" s="1"/>
  <c r="SQ2" i="49"/>
  <c r="SR2" i="49" s="1"/>
  <c r="SN53" i="49"/>
  <c r="SN66" i="49"/>
  <c r="SN109" i="49"/>
  <c r="SN146" i="49"/>
  <c r="SN269" i="49"/>
  <c r="SM3" i="49"/>
  <c r="SN3" i="49" s="1"/>
  <c r="SM4" i="49"/>
  <c r="SN4" i="49" s="1"/>
  <c r="SM5" i="49"/>
  <c r="SN5" i="49" s="1"/>
  <c r="SM6" i="49"/>
  <c r="SN6" i="49" s="1"/>
  <c r="SM7" i="49"/>
  <c r="SN7" i="49" s="1"/>
  <c r="SM8" i="49"/>
  <c r="SN8" i="49" s="1"/>
  <c r="SM9" i="49"/>
  <c r="SN9" i="49" s="1"/>
  <c r="SM10" i="49"/>
  <c r="SN10" i="49" s="1"/>
  <c r="SM11" i="49"/>
  <c r="SN11" i="49" s="1"/>
  <c r="SM12" i="49"/>
  <c r="SN12" i="49" s="1"/>
  <c r="SM13" i="49"/>
  <c r="SN13" i="49" s="1"/>
  <c r="SM14" i="49"/>
  <c r="SN14" i="49" s="1"/>
  <c r="SM15" i="49"/>
  <c r="SN15" i="49" s="1"/>
  <c r="SM16" i="49"/>
  <c r="SN16" i="49" s="1"/>
  <c r="SM17" i="49"/>
  <c r="SN17" i="49" s="1"/>
  <c r="SM18" i="49"/>
  <c r="SN18" i="49" s="1"/>
  <c r="SM19" i="49"/>
  <c r="SN19" i="49" s="1"/>
  <c r="SM20" i="49"/>
  <c r="SN20" i="49" s="1"/>
  <c r="SM21" i="49"/>
  <c r="SN21" i="49" s="1"/>
  <c r="SM22" i="49"/>
  <c r="SN22" i="49" s="1"/>
  <c r="SM23" i="49"/>
  <c r="SN23" i="49" s="1"/>
  <c r="SM24" i="49"/>
  <c r="SN24" i="49" s="1"/>
  <c r="SM25" i="49"/>
  <c r="SN25" i="49" s="1"/>
  <c r="SM26" i="49"/>
  <c r="SN26" i="49" s="1"/>
  <c r="SM27" i="49"/>
  <c r="SN27" i="49" s="1"/>
  <c r="SM28" i="49"/>
  <c r="SN28" i="49" s="1"/>
  <c r="SM29" i="49"/>
  <c r="SN29" i="49" s="1"/>
  <c r="SM30" i="49"/>
  <c r="SN30" i="49" s="1"/>
  <c r="SM31" i="49"/>
  <c r="SN31" i="49" s="1"/>
  <c r="SM32" i="49"/>
  <c r="SN32" i="49" s="1"/>
  <c r="SM33" i="49"/>
  <c r="SN33" i="49" s="1"/>
  <c r="SM34" i="49"/>
  <c r="SN34" i="49" s="1"/>
  <c r="SM35" i="49"/>
  <c r="SN35" i="49" s="1"/>
  <c r="SM36" i="49"/>
  <c r="SN36" i="49" s="1"/>
  <c r="SM37" i="49"/>
  <c r="SN37" i="49" s="1"/>
  <c r="SM38" i="49"/>
  <c r="SN38" i="49" s="1"/>
  <c r="SM39" i="49"/>
  <c r="SN39" i="49" s="1"/>
  <c r="SM40" i="49"/>
  <c r="SN40" i="49" s="1"/>
  <c r="SM41" i="49"/>
  <c r="SN41" i="49" s="1"/>
  <c r="SM42" i="49"/>
  <c r="SN42" i="49" s="1"/>
  <c r="SM43" i="49"/>
  <c r="SN43" i="49" s="1"/>
  <c r="SM44" i="49"/>
  <c r="SN44" i="49" s="1"/>
  <c r="SM45" i="49"/>
  <c r="SN45" i="49" s="1"/>
  <c r="SM46" i="49"/>
  <c r="SN46" i="49" s="1"/>
  <c r="SM47" i="49"/>
  <c r="SN47" i="49" s="1"/>
  <c r="SM48" i="49"/>
  <c r="SN48" i="49" s="1"/>
  <c r="SM49" i="49"/>
  <c r="SN49" i="49" s="1"/>
  <c r="SM50" i="49"/>
  <c r="SN50" i="49" s="1"/>
  <c r="SM51" i="49"/>
  <c r="SN51" i="49" s="1"/>
  <c r="SM52" i="49"/>
  <c r="SN52" i="49" s="1"/>
  <c r="SM53" i="49"/>
  <c r="SM54" i="49"/>
  <c r="SN54" i="49" s="1"/>
  <c r="SM55" i="49"/>
  <c r="SN55" i="49" s="1"/>
  <c r="SM56" i="49"/>
  <c r="SN56" i="49" s="1"/>
  <c r="SM57" i="49"/>
  <c r="SN57" i="49" s="1"/>
  <c r="SM58" i="49"/>
  <c r="SN58" i="49" s="1"/>
  <c r="SM59" i="49"/>
  <c r="SN59" i="49" s="1"/>
  <c r="SM60" i="49"/>
  <c r="SN60" i="49" s="1"/>
  <c r="SM61" i="49"/>
  <c r="SN61" i="49" s="1"/>
  <c r="SM62" i="49"/>
  <c r="SN62" i="49" s="1"/>
  <c r="SM63" i="49"/>
  <c r="SN63" i="49" s="1"/>
  <c r="SM64" i="49"/>
  <c r="SN64" i="49" s="1"/>
  <c r="SM65" i="49"/>
  <c r="SN65" i="49" s="1"/>
  <c r="SM66" i="49"/>
  <c r="SM67" i="49"/>
  <c r="SN67" i="49" s="1"/>
  <c r="SM68" i="49"/>
  <c r="SN68" i="49" s="1"/>
  <c r="SM69" i="49"/>
  <c r="SN69" i="49" s="1"/>
  <c r="SM70" i="49"/>
  <c r="SN70" i="49" s="1"/>
  <c r="SM71" i="49"/>
  <c r="SN71" i="49" s="1"/>
  <c r="SM72" i="49"/>
  <c r="SN72" i="49" s="1"/>
  <c r="SM73" i="49"/>
  <c r="SN73" i="49" s="1"/>
  <c r="SM74" i="49"/>
  <c r="SN74" i="49" s="1"/>
  <c r="SM75" i="49"/>
  <c r="SN75" i="49" s="1"/>
  <c r="SM76" i="49"/>
  <c r="SN76" i="49" s="1"/>
  <c r="SM77" i="49"/>
  <c r="SN77" i="49" s="1"/>
  <c r="SM78" i="49"/>
  <c r="SN78" i="49" s="1"/>
  <c r="SM79" i="49"/>
  <c r="SN79" i="49" s="1"/>
  <c r="SM80" i="49"/>
  <c r="SN80" i="49" s="1"/>
  <c r="SM81" i="49"/>
  <c r="SN81" i="49" s="1"/>
  <c r="SM82" i="49"/>
  <c r="SN82" i="49" s="1"/>
  <c r="SM83" i="49"/>
  <c r="SN83" i="49" s="1"/>
  <c r="SM84" i="49"/>
  <c r="SN84" i="49" s="1"/>
  <c r="SM85" i="49"/>
  <c r="SN85" i="49" s="1"/>
  <c r="SM86" i="49"/>
  <c r="SN86" i="49" s="1"/>
  <c r="SM87" i="49"/>
  <c r="SN87" i="49" s="1"/>
  <c r="SM88" i="49"/>
  <c r="SN88" i="49" s="1"/>
  <c r="SM89" i="49"/>
  <c r="SN89" i="49" s="1"/>
  <c r="SM90" i="49"/>
  <c r="SN90" i="49" s="1"/>
  <c r="SM91" i="49"/>
  <c r="SN91" i="49" s="1"/>
  <c r="SM92" i="49"/>
  <c r="SN92" i="49" s="1"/>
  <c r="SM93" i="49"/>
  <c r="SN93" i="49" s="1"/>
  <c r="SM94" i="49"/>
  <c r="SN94" i="49" s="1"/>
  <c r="SM95" i="49"/>
  <c r="SN95" i="49" s="1"/>
  <c r="SM96" i="49"/>
  <c r="SN96" i="49" s="1"/>
  <c r="SM97" i="49"/>
  <c r="SN97" i="49" s="1"/>
  <c r="SM98" i="49"/>
  <c r="SN98" i="49" s="1"/>
  <c r="SM99" i="49"/>
  <c r="SN99" i="49" s="1"/>
  <c r="SM100" i="49"/>
  <c r="SN100" i="49" s="1"/>
  <c r="SM101" i="49"/>
  <c r="SN101" i="49" s="1"/>
  <c r="SM102" i="49"/>
  <c r="SN102" i="49" s="1"/>
  <c r="SM103" i="49"/>
  <c r="SN103" i="49" s="1"/>
  <c r="SM104" i="49"/>
  <c r="SN104" i="49" s="1"/>
  <c r="SM105" i="49"/>
  <c r="SN105" i="49" s="1"/>
  <c r="SM106" i="49"/>
  <c r="SN106" i="49" s="1"/>
  <c r="SM107" i="49"/>
  <c r="SN107" i="49" s="1"/>
  <c r="SM108" i="49"/>
  <c r="SN108" i="49" s="1"/>
  <c r="SM109" i="49"/>
  <c r="SM110" i="49"/>
  <c r="SN110" i="49" s="1"/>
  <c r="SM111" i="49"/>
  <c r="SN111" i="49" s="1"/>
  <c r="SM112" i="49"/>
  <c r="SN112" i="49" s="1"/>
  <c r="SM113" i="49"/>
  <c r="SN113" i="49" s="1"/>
  <c r="SM114" i="49"/>
  <c r="SN114" i="49" s="1"/>
  <c r="SM115" i="49"/>
  <c r="SN115" i="49" s="1"/>
  <c r="SM116" i="49"/>
  <c r="SN116" i="49" s="1"/>
  <c r="SM117" i="49"/>
  <c r="SN117" i="49" s="1"/>
  <c r="SM118" i="49"/>
  <c r="SN118" i="49" s="1"/>
  <c r="SM119" i="49"/>
  <c r="SN119" i="49" s="1"/>
  <c r="SM120" i="49"/>
  <c r="SN120" i="49" s="1"/>
  <c r="SM121" i="49"/>
  <c r="SN121" i="49" s="1"/>
  <c r="SM122" i="49"/>
  <c r="SN122" i="49" s="1"/>
  <c r="SM123" i="49"/>
  <c r="SN123" i="49" s="1"/>
  <c r="SM124" i="49"/>
  <c r="SN124" i="49" s="1"/>
  <c r="SM125" i="49"/>
  <c r="SN125" i="49" s="1"/>
  <c r="SM126" i="49"/>
  <c r="SN126" i="49" s="1"/>
  <c r="SM127" i="49"/>
  <c r="SN127" i="49" s="1"/>
  <c r="SM128" i="49"/>
  <c r="SN128" i="49" s="1"/>
  <c r="SM129" i="49"/>
  <c r="SN129" i="49" s="1"/>
  <c r="SM130" i="49"/>
  <c r="SN130" i="49" s="1"/>
  <c r="SM131" i="49"/>
  <c r="SN131" i="49" s="1"/>
  <c r="SM132" i="49"/>
  <c r="SN132" i="49" s="1"/>
  <c r="SM133" i="49"/>
  <c r="SN133" i="49" s="1"/>
  <c r="SM134" i="49"/>
  <c r="SN134" i="49" s="1"/>
  <c r="SM135" i="49"/>
  <c r="SN135" i="49" s="1"/>
  <c r="SM136" i="49"/>
  <c r="SN136" i="49" s="1"/>
  <c r="SM137" i="49"/>
  <c r="SN137" i="49" s="1"/>
  <c r="SM138" i="49"/>
  <c r="SN138" i="49" s="1"/>
  <c r="SM139" i="49"/>
  <c r="SN139" i="49" s="1"/>
  <c r="SM140" i="49"/>
  <c r="SN140" i="49" s="1"/>
  <c r="SM141" i="49"/>
  <c r="SN141" i="49" s="1"/>
  <c r="SM142" i="49"/>
  <c r="SN142" i="49" s="1"/>
  <c r="SM143" i="49"/>
  <c r="SN143" i="49" s="1"/>
  <c r="SM144" i="49"/>
  <c r="SN144" i="49" s="1"/>
  <c r="SM145" i="49"/>
  <c r="SN145" i="49" s="1"/>
  <c r="SM146" i="49"/>
  <c r="SM147" i="49"/>
  <c r="SN147" i="49" s="1"/>
  <c r="SM148" i="49"/>
  <c r="SN148" i="49" s="1"/>
  <c r="SM149" i="49"/>
  <c r="SN149" i="49" s="1"/>
  <c r="SM150" i="49"/>
  <c r="SN150" i="49" s="1"/>
  <c r="SM151" i="49"/>
  <c r="SN151" i="49" s="1"/>
  <c r="SM152" i="49"/>
  <c r="SN152" i="49" s="1"/>
  <c r="SM153" i="49"/>
  <c r="SN153" i="49" s="1"/>
  <c r="SM154" i="49"/>
  <c r="SN154" i="49" s="1"/>
  <c r="SM155" i="49"/>
  <c r="SN155" i="49" s="1"/>
  <c r="SM156" i="49"/>
  <c r="SN156" i="49" s="1"/>
  <c r="SM157" i="49"/>
  <c r="SN157" i="49" s="1"/>
  <c r="SM158" i="49"/>
  <c r="SN158" i="49" s="1"/>
  <c r="SM159" i="49"/>
  <c r="SN159" i="49" s="1"/>
  <c r="SM160" i="49"/>
  <c r="SN160" i="49" s="1"/>
  <c r="SM161" i="49"/>
  <c r="SN161" i="49" s="1"/>
  <c r="SM162" i="49"/>
  <c r="SN162" i="49" s="1"/>
  <c r="SM163" i="49"/>
  <c r="SN163" i="49" s="1"/>
  <c r="SM164" i="49"/>
  <c r="SN164" i="49" s="1"/>
  <c r="SM165" i="49"/>
  <c r="SN165" i="49" s="1"/>
  <c r="SM166" i="49"/>
  <c r="SN166" i="49" s="1"/>
  <c r="SM167" i="49"/>
  <c r="SN167" i="49" s="1"/>
  <c r="SM168" i="49"/>
  <c r="SN168" i="49" s="1"/>
  <c r="SM169" i="49"/>
  <c r="SN169" i="49" s="1"/>
  <c r="SM170" i="49"/>
  <c r="SN170" i="49" s="1"/>
  <c r="SM171" i="49"/>
  <c r="SN171" i="49" s="1"/>
  <c r="SM172" i="49"/>
  <c r="SN172" i="49" s="1"/>
  <c r="SM173" i="49"/>
  <c r="SN173" i="49" s="1"/>
  <c r="SM174" i="49"/>
  <c r="SN174" i="49" s="1"/>
  <c r="SM175" i="49"/>
  <c r="SN175" i="49" s="1"/>
  <c r="SM176" i="49"/>
  <c r="SN176" i="49" s="1"/>
  <c r="SM177" i="49"/>
  <c r="SN177" i="49" s="1"/>
  <c r="SM178" i="49"/>
  <c r="SN178" i="49" s="1"/>
  <c r="SM179" i="49"/>
  <c r="SN179" i="49" s="1"/>
  <c r="SM180" i="49"/>
  <c r="SN180" i="49" s="1"/>
  <c r="SM181" i="49"/>
  <c r="SN181" i="49" s="1"/>
  <c r="SM182" i="49"/>
  <c r="SN182" i="49" s="1"/>
  <c r="SM183" i="49"/>
  <c r="SN183" i="49" s="1"/>
  <c r="SM184" i="49"/>
  <c r="SN184" i="49" s="1"/>
  <c r="SM185" i="49"/>
  <c r="SN185" i="49" s="1"/>
  <c r="SM186" i="49"/>
  <c r="SN186" i="49" s="1"/>
  <c r="SM187" i="49"/>
  <c r="SN187" i="49" s="1"/>
  <c r="SM188" i="49"/>
  <c r="SN188" i="49" s="1"/>
  <c r="SM189" i="49"/>
  <c r="SN189" i="49" s="1"/>
  <c r="SM190" i="49"/>
  <c r="SN190" i="49" s="1"/>
  <c r="SM191" i="49"/>
  <c r="SN191" i="49" s="1"/>
  <c r="SM192" i="49"/>
  <c r="SN192" i="49" s="1"/>
  <c r="SM193" i="49"/>
  <c r="SN193" i="49" s="1"/>
  <c r="SM194" i="49"/>
  <c r="SN194" i="49" s="1"/>
  <c r="SM195" i="49"/>
  <c r="SN195" i="49" s="1"/>
  <c r="SM196" i="49"/>
  <c r="SN196" i="49" s="1"/>
  <c r="SM197" i="49"/>
  <c r="SN197" i="49" s="1"/>
  <c r="SM198" i="49"/>
  <c r="SN198" i="49" s="1"/>
  <c r="SM199" i="49"/>
  <c r="SN199" i="49" s="1"/>
  <c r="SM200" i="49"/>
  <c r="SN200" i="49" s="1"/>
  <c r="SM201" i="49"/>
  <c r="SN201" i="49" s="1"/>
  <c r="SM202" i="49"/>
  <c r="SN202" i="49" s="1"/>
  <c r="SM203" i="49"/>
  <c r="SN203" i="49" s="1"/>
  <c r="SM204" i="49"/>
  <c r="SN204" i="49" s="1"/>
  <c r="SM205" i="49"/>
  <c r="SN205" i="49" s="1"/>
  <c r="SM206" i="49"/>
  <c r="SN206" i="49" s="1"/>
  <c r="SM207" i="49"/>
  <c r="SN207" i="49" s="1"/>
  <c r="SM208" i="49"/>
  <c r="SN208" i="49" s="1"/>
  <c r="SM209" i="49"/>
  <c r="SN209" i="49" s="1"/>
  <c r="SM210" i="49"/>
  <c r="SN210" i="49" s="1"/>
  <c r="SM211" i="49"/>
  <c r="SN211" i="49" s="1"/>
  <c r="SM212" i="49"/>
  <c r="SN212" i="49" s="1"/>
  <c r="SM213" i="49"/>
  <c r="SN213" i="49" s="1"/>
  <c r="SM214" i="49"/>
  <c r="SN214" i="49" s="1"/>
  <c r="SM215" i="49"/>
  <c r="SN215" i="49" s="1"/>
  <c r="SM216" i="49"/>
  <c r="SN216" i="49" s="1"/>
  <c r="SM217" i="49"/>
  <c r="SN217" i="49" s="1"/>
  <c r="SM218" i="49"/>
  <c r="SN218" i="49" s="1"/>
  <c r="SM219" i="49"/>
  <c r="SN219" i="49" s="1"/>
  <c r="SM220" i="49"/>
  <c r="SN220" i="49" s="1"/>
  <c r="SM221" i="49"/>
  <c r="SN221" i="49" s="1"/>
  <c r="SM222" i="49"/>
  <c r="SN222" i="49" s="1"/>
  <c r="SM223" i="49"/>
  <c r="SN223" i="49" s="1"/>
  <c r="SM224" i="49"/>
  <c r="SN224" i="49" s="1"/>
  <c r="SM225" i="49"/>
  <c r="SN225" i="49" s="1"/>
  <c r="SM226" i="49"/>
  <c r="SN226" i="49" s="1"/>
  <c r="SM227" i="49"/>
  <c r="SN227" i="49" s="1"/>
  <c r="SM228" i="49"/>
  <c r="SN228" i="49" s="1"/>
  <c r="SM229" i="49"/>
  <c r="SN229" i="49" s="1"/>
  <c r="SM230" i="49"/>
  <c r="SN230" i="49" s="1"/>
  <c r="SM231" i="49"/>
  <c r="SN231" i="49" s="1"/>
  <c r="SM232" i="49"/>
  <c r="SN232" i="49" s="1"/>
  <c r="SM233" i="49"/>
  <c r="SN233" i="49" s="1"/>
  <c r="SM234" i="49"/>
  <c r="SN234" i="49" s="1"/>
  <c r="SM235" i="49"/>
  <c r="SN235" i="49" s="1"/>
  <c r="SM236" i="49"/>
  <c r="SN236" i="49" s="1"/>
  <c r="SM237" i="49"/>
  <c r="SN237" i="49" s="1"/>
  <c r="SM238" i="49"/>
  <c r="SN238" i="49" s="1"/>
  <c r="SM239" i="49"/>
  <c r="SN239" i="49" s="1"/>
  <c r="SM240" i="49"/>
  <c r="SN240" i="49" s="1"/>
  <c r="SM241" i="49"/>
  <c r="SN241" i="49" s="1"/>
  <c r="SM242" i="49"/>
  <c r="SN242" i="49" s="1"/>
  <c r="SM243" i="49"/>
  <c r="SN243" i="49" s="1"/>
  <c r="SM244" i="49"/>
  <c r="SN244" i="49" s="1"/>
  <c r="SM245" i="49"/>
  <c r="SN245" i="49" s="1"/>
  <c r="SM246" i="49"/>
  <c r="SN246" i="49" s="1"/>
  <c r="SM247" i="49"/>
  <c r="SN247" i="49" s="1"/>
  <c r="SM248" i="49"/>
  <c r="SN248" i="49" s="1"/>
  <c r="SM249" i="49"/>
  <c r="SN249" i="49" s="1"/>
  <c r="SM250" i="49"/>
  <c r="SN250" i="49" s="1"/>
  <c r="SM251" i="49"/>
  <c r="SN251" i="49" s="1"/>
  <c r="SM252" i="49"/>
  <c r="SN252" i="49" s="1"/>
  <c r="SM253" i="49"/>
  <c r="SN253" i="49" s="1"/>
  <c r="SM254" i="49"/>
  <c r="SN254" i="49" s="1"/>
  <c r="SM255" i="49"/>
  <c r="SN255" i="49" s="1"/>
  <c r="SM256" i="49"/>
  <c r="SN256" i="49" s="1"/>
  <c r="SM257" i="49"/>
  <c r="SN257" i="49" s="1"/>
  <c r="SM258" i="49"/>
  <c r="SN258" i="49" s="1"/>
  <c r="SM259" i="49"/>
  <c r="SN259" i="49" s="1"/>
  <c r="SM260" i="49"/>
  <c r="SN260" i="49" s="1"/>
  <c r="SM261" i="49"/>
  <c r="SN261" i="49" s="1"/>
  <c r="SM262" i="49"/>
  <c r="SN262" i="49" s="1"/>
  <c r="SM263" i="49"/>
  <c r="SN263" i="49" s="1"/>
  <c r="SM264" i="49"/>
  <c r="SN264" i="49" s="1"/>
  <c r="SM265" i="49"/>
  <c r="SN265" i="49" s="1"/>
  <c r="SM266" i="49"/>
  <c r="SN266" i="49" s="1"/>
  <c r="SM267" i="49"/>
  <c r="SN267" i="49" s="1"/>
  <c r="SM268" i="49"/>
  <c r="SN268" i="49" s="1"/>
  <c r="SM269" i="49"/>
  <c r="SM270" i="49"/>
  <c r="SN270" i="49" s="1"/>
  <c r="SM271" i="49"/>
  <c r="SN271" i="49" s="1"/>
  <c r="SM272" i="49"/>
  <c r="SN272" i="49" s="1"/>
  <c r="SM273" i="49"/>
  <c r="SN273" i="49" s="1"/>
  <c r="SM274" i="49"/>
  <c r="SN274" i="49" s="1"/>
  <c r="SM275" i="49"/>
  <c r="SN275" i="49" s="1"/>
  <c r="SM276" i="49"/>
  <c r="SN276" i="49" s="1"/>
  <c r="SM277" i="49"/>
  <c r="SN277" i="49" s="1"/>
  <c r="SM278" i="49"/>
  <c r="SN278" i="49" s="1"/>
  <c r="SM279" i="49"/>
  <c r="SN279" i="49" s="1"/>
  <c r="SM280" i="49"/>
  <c r="SN280" i="49" s="1"/>
  <c r="SM281" i="49"/>
  <c r="SN281" i="49" s="1"/>
  <c r="SM282" i="49"/>
  <c r="SN282" i="49" s="1"/>
  <c r="SM283" i="49"/>
  <c r="SN283" i="49" s="1"/>
  <c r="SM284" i="49"/>
  <c r="SN284" i="49" s="1"/>
  <c r="SM285" i="49"/>
  <c r="SN285" i="49" s="1"/>
  <c r="SM286" i="49"/>
  <c r="SN286" i="49" s="1"/>
  <c r="SM287" i="49"/>
  <c r="SN287" i="49" s="1"/>
  <c r="SM288" i="49"/>
  <c r="SN288" i="49" s="1"/>
  <c r="SM289" i="49"/>
  <c r="SN289" i="49" s="1"/>
  <c r="SM290" i="49"/>
  <c r="SN290" i="49" s="1"/>
  <c r="SM291" i="49"/>
  <c r="SN291" i="49" s="1"/>
  <c r="SM292" i="49"/>
  <c r="SN292" i="49" s="1"/>
  <c r="SM293" i="49"/>
  <c r="SN293" i="49" s="1"/>
  <c r="SM294" i="49"/>
  <c r="SN294" i="49" s="1"/>
  <c r="SM295" i="49"/>
  <c r="SN295" i="49" s="1"/>
  <c r="SM296" i="49"/>
  <c r="SN296" i="49" s="1"/>
  <c r="SM297" i="49"/>
  <c r="SN297" i="49" s="1"/>
  <c r="SM298" i="49"/>
  <c r="SN298" i="49" s="1"/>
  <c r="SM299" i="49"/>
  <c r="SN299" i="49" s="1"/>
  <c r="SM300" i="49"/>
  <c r="SN300" i="49" s="1"/>
  <c r="SM301" i="49"/>
  <c r="SN301" i="49" s="1"/>
  <c r="SM302" i="49"/>
  <c r="SN302" i="49" s="1"/>
  <c r="SM303" i="49"/>
  <c r="SN303" i="49" s="1"/>
  <c r="SM304" i="49"/>
  <c r="SN304" i="49" s="1"/>
  <c r="SM305" i="49"/>
  <c r="SN305" i="49" s="1"/>
  <c r="SM306" i="49"/>
  <c r="SN306" i="49" s="1"/>
  <c r="SM307" i="49"/>
  <c r="SN307" i="49" s="1"/>
  <c r="SM308" i="49"/>
  <c r="SN308" i="49" s="1"/>
  <c r="SM309" i="49"/>
  <c r="SN309" i="49" s="1"/>
  <c r="SM310" i="49"/>
  <c r="SN310" i="49" s="1"/>
  <c r="SM311" i="49"/>
  <c r="SN311" i="49" s="1"/>
  <c r="SM312" i="49"/>
  <c r="SN312" i="49" s="1"/>
  <c r="SM313" i="49"/>
  <c r="SN313" i="49" s="1"/>
  <c r="SM314" i="49"/>
  <c r="SN314" i="49" s="1"/>
  <c r="SM315" i="49"/>
  <c r="SN315" i="49" s="1"/>
  <c r="SM316" i="49"/>
  <c r="SN316" i="49" s="1"/>
  <c r="SM317" i="49"/>
  <c r="SN317" i="49" s="1"/>
  <c r="SM318" i="49"/>
  <c r="SN318" i="49" s="1"/>
  <c r="SM319" i="49"/>
  <c r="SN319" i="49" s="1"/>
  <c r="SM320" i="49"/>
  <c r="SN320" i="49" s="1"/>
  <c r="SM321" i="49"/>
  <c r="SN321" i="49" s="1"/>
  <c r="SM322" i="49"/>
  <c r="SN322" i="49" s="1"/>
  <c r="SM323" i="49"/>
  <c r="SN323" i="49" s="1"/>
  <c r="SM324" i="49"/>
  <c r="SN324" i="49" s="1"/>
  <c r="SM325" i="49"/>
  <c r="SN325" i="49" s="1"/>
  <c r="SM326" i="49"/>
  <c r="SN326" i="49" s="1"/>
  <c r="SM327" i="49"/>
  <c r="SN327" i="49" s="1"/>
  <c r="SM328" i="49"/>
  <c r="SN328" i="49" s="1"/>
  <c r="SM329" i="49"/>
  <c r="SN329" i="49" s="1"/>
  <c r="SM330" i="49"/>
  <c r="SN330" i="49" s="1"/>
  <c r="SM331" i="49"/>
  <c r="SN331" i="49" s="1"/>
  <c r="SM332" i="49"/>
  <c r="SN332" i="49" s="1"/>
  <c r="SM333" i="49"/>
  <c r="SN333" i="49" s="1"/>
  <c r="SM334" i="49"/>
  <c r="SN334" i="49" s="1"/>
  <c r="SM335" i="49"/>
  <c r="SN335" i="49" s="1"/>
  <c r="SM336" i="49"/>
  <c r="SN336" i="49" s="1"/>
  <c r="SM337" i="49"/>
  <c r="SN337" i="49" s="1"/>
  <c r="SM338" i="49"/>
  <c r="SN338" i="49" s="1"/>
  <c r="SM339" i="49"/>
  <c r="SN339" i="49" s="1"/>
  <c r="SM340" i="49"/>
  <c r="SN340" i="49" s="1"/>
  <c r="SM341" i="49"/>
  <c r="SN341" i="49" s="1"/>
  <c r="SM342" i="49"/>
  <c r="SN342" i="49" s="1"/>
  <c r="SM343" i="49"/>
  <c r="SN343" i="49" s="1"/>
  <c r="SM344" i="49"/>
  <c r="SN344" i="49" s="1"/>
  <c r="SM345" i="49"/>
  <c r="SN345" i="49" s="1"/>
  <c r="SM346" i="49"/>
  <c r="SN346" i="49" s="1"/>
  <c r="SM347" i="49"/>
  <c r="SN347" i="49" s="1"/>
  <c r="SM348" i="49"/>
  <c r="SN348" i="49" s="1"/>
  <c r="SM349" i="49"/>
  <c r="SN349" i="49" s="1"/>
  <c r="SM2" i="49"/>
  <c r="SN2" i="49" s="1"/>
  <c r="SL30" i="49"/>
  <c r="SL46" i="49"/>
  <c r="SL69" i="49"/>
  <c r="SL128" i="49"/>
  <c r="SL184" i="49"/>
  <c r="SL264" i="49"/>
  <c r="SL349" i="49"/>
  <c r="SK3" i="49"/>
  <c r="SL3" i="49" s="1"/>
  <c r="SK4" i="49"/>
  <c r="SL4" i="49" s="1"/>
  <c r="SK5" i="49"/>
  <c r="SL5" i="49" s="1"/>
  <c r="SK6" i="49"/>
  <c r="SL6" i="49" s="1"/>
  <c r="SK7" i="49"/>
  <c r="SL7" i="49" s="1"/>
  <c r="SK8" i="49"/>
  <c r="SL8" i="49" s="1"/>
  <c r="SK9" i="49"/>
  <c r="SL9" i="49" s="1"/>
  <c r="SK10" i="49"/>
  <c r="SL10" i="49" s="1"/>
  <c r="SK11" i="49"/>
  <c r="SL11" i="49" s="1"/>
  <c r="SK12" i="49"/>
  <c r="SL12" i="49" s="1"/>
  <c r="SK13" i="49"/>
  <c r="SL13" i="49" s="1"/>
  <c r="SK14" i="49"/>
  <c r="SL14" i="49" s="1"/>
  <c r="SK15" i="49"/>
  <c r="SL15" i="49" s="1"/>
  <c r="SK16" i="49"/>
  <c r="SL16" i="49" s="1"/>
  <c r="SK17" i="49"/>
  <c r="SL17" i="49" s="1"/>
  <c r="SK18" i="49"/>
  <c r="SL18" i="49" s="1"/>
  <c r="SK19" i="49"/>
  <c r="SL19" i="49" s="1"/>
  <c r="SK20" i="49"/>
  <c r="SL20" i="49" s="1"/>
  <c r="SK21" i="49"/>
  <c r="SL21" i="49" s="1"/>
  <c r="SK22" i="49"/>
  <c r="SL22" i="49" s="1"/>
  <c r="SK23" i="49"/>
  <c r="SL23" i="49" s="1"/>
  <c r="SK24" i="49"/>
  <c r="SL24" i="49" s="1"/>
  <c r="SK25" i="49"/>
  <c r="SL25" i="49" s="1"/>
  <c r="SK26" i="49"/>
  <c r="SL26" i="49" s="1"/>
  <c r="SK27" i="49"/>
  <c r="SL27" i="49" s="1"/>
  <c r="SK28" i="49"/>
  <c r="SL28" i="49" s="1"/>
  <c r="SK29" i="49"/>
  <c r="SL29" i="49" s="1"/>
  <c r="SK30" i="49"/>
  <c r="SK31" i="49"/>
  <c r="SL31" i="49" s="1"/>
  <c r="SK32" i="49"/>
  <c r="SL32" i="49" s="1"/>
  <c r="SK33" i="49"/>
  <c r="SL33" i="49" s="1"/>
  <c r="SK34" i="49"/>
  <c r="SL34" i="49" s="1"/>
  <c r="SK35" i="49"/>
  <c r="SL35" i="49" s="1"/>
  <c r="SK36" i="49"/>
  <c r="SL36" i="49" s="1"/>
  <c r="SK37" i="49"/>
  <c r="SL37" i="49" s="1"/>
  <c r="SK38" i="49"/>
  <c r="SL38" i="49" s="1"/>
  <c r="SK39" i="49"/>
  <c r="SL39" i="49" s="1"/>
  <c r="SK40" i="49"/>
  <c r="SL40" i="49" s="1"/>
  <c r="SK41" i="49"/>
  <c r="SL41" i="49" s="1"/>
  <c r="SK42" i="49"/>
  <c r="SL42" i="49" s="1"/>
  <c r="SK43" i="49"/>
  <c r="SL43" i="49" s="1"/>
  <c r="SK44" i="49"/>
  <c r="SL44" i="49" s="1"/>
  <c r="SK45" i="49"/>
  <c r="SL45" i="49" s="1"/>
  <c r="SK46" i="49"/>
  <c r="SK47" i="49"/>
  <c r="SL47" i="49" s="1"/>
  <c r="SK48" i="49"/>
  <c r="SL48" i="49" s="1"/>
  <c r="SK49" i="49"/>
  <c r="SL49" i="49" s="1"/>
  <c r="SK50" i="49"/>
  <c r="SL50" i="49" s="1"/>
  <c r="SK51" i="49"/>
  <c r="SL51" i="49" s="1"/>
  <c r="SK52" i="49"/>
  <c r="SL52" i="49" s="1"/>
  <c r="SK53" i="49"/>
  <c r="SL53" i="49" s="1"/>
  <c r="SK54" i="49"/>
  <c r="SL54" i="49" s="1"/>
  <c r="SK55" i="49"/>
  <c r="SL55" i="49" s="1"/>
  <c r="SK56" i="49"/>
  <c r="SL56" i="49" s="1"/>
  <c r="SK57" i="49"/>
  <c r="SL57" i="49" s="1"/>
  <c r="SK58" i="49"/>
  <c r="SL58" i="49" s="1"/>
  <c r="SK59" i="49"/>
  <c r="SL59" i="49" s="1"/>
  <c r="SK60" i="49"/>
  <c r="SL60" i="49" s="1"/>
  <c r="SK61" i="49"/>
  <c r="SL61" i="49" s="1"/>
  <c r="SK62" i="49"/>
  <c r="SL62" i="49" s="1"/>
  <c r="SK63" i="49"/>
  <c r="SL63" i="49" s="1"/>
  <c r="SK64" i="49"/>
  <c r="SL64" i="49" s="1"/>
  <c r="SK65" i="49"/>
  <c r="SL65" i="49" s="1"/>
  <c r="SK66" i="49"/>
  <c r="SL66" i="49" s="1"/>
  <c r="SK67" i="49"/>
  <c r="SL67" i="49" s="1"/>
  <c r="SK68" i="49"/>
  <c r="SL68" i="49" s="1"/>
  <c r="SK69" i="49"/>
  <c r="SK70" i="49"/>
  <c r="SL70" i="49" s="1"/>
  <c r="SK71" i="49"/>
  <c r="SL71" i="49" s="1"/>
  <c r="SK72" i="49"/>
  <c r="SL72" i="49" s="1"/>
  <c r="SK73" i="49"/>
  <c r="SL73" i="49" s="1"/>
  <c r="SK74" i="49"/>
  <c r="SL74" i="49" s="1"/>
  <c r="SK75" i="49"/>
  <c r="SL75" i="49" s="1"/>
  <c r="SK76" i="49"/>
  <c r="SL76" i="49" s="1"/>
  <c r="SK77" i="49"/>
  <c r="SL77" i="49" s="1"/>
  <c r="SK78" i="49"/>
  <c r="SL78" i="49" s="1"/>
  <c r="SK79" i="49"/>
  <c r="SL79" i="49" s="1"/>
  <c r="SK80" i="49"/>
  <c r="SL80" i="49" s="1"/>
  <c r="SK81" i="49"/>
  <c r="SL81" i="49" s="1"/>
  <c r="SK82" i="49"/>
  <c r="SL82" i="49" s="1"/>
  <c r="SK83" i="49"/>
  <c r="SL83" i="49" s="1"/>
  <c r="SK84" i="49"/>
  <c r="SL84" i="49" s="1"/>
  <c r="SK85" i="49"/>
  <c r="SL85" i="49" s="1"/>
  <c r="SK86" i="49"/>
  <c r="SL86" i="49" s="1"/>
  <c r="SK87" i="49"/>
  <c r="SL87" i="49" s="1"/>
  <c r="SK88" i="49"/>
  <c r="SL88" i="49" s="1"/>
  <c r="SK89" i="49"/>
  <c r="SL89" i="49" s="1"/>
  <c r="SK90" i="49"/>
  <c r="SL90" i="49" s="1"/>
  <c r="SK91" i="49"/>
  <c r="SL91" i="49" s="1"/>
  <c r="SK92" i="49"/>
  <c r="SL92" i="49" s="1"/>
  <c r="SK93" i="49"/>
  <c r="SL93" i="49" s="1"/>
  <c r="SK94" i="49"/>
  <c r="SL94" i="49" s="1"/>
  <c r="SK95" i="49"/>
  <c r="SL95" i="49" s="1"/>
  <c r="SK96" i="49"/>
  <c r="SL96" i="49" s="1"/>
  <c r="SK97" i="49"/>
  <c r="SL97" i="49" s="1"/>
  <c r="SK98" i="49"/>
  <c r="SL98" i="49" s="1"/>
  <c r="SK99" i="49"/>
  <c r="SL99" i="49" s="1"/>
  <c r="SK100" i="49"/>
  <c r="SL100" i="49" s="1"/>
  <c r="SK101" i="49"/>
  <c r="SL101" i="49" s="1"/>
  <c r="SK102" i="49"/>
  <c r="SL102" i="49" s="1"/>
  <c r="SK103" i="49"/>
  <c r="SL103" i="49" s="1"/>
  <c r="SK104" i="49"/>
  <c r="SL104" i="49" s="1"/>
  <c r="SK105" i="49"/>
  <c r="SL105" i="49" s="1"/>
  <c r="SK106" i="49"/>
  <c r="SL106" i="49" s="1"/>
  <c r="SK107" i="49"/>
  <c r="SL107" i="49" s="1"/>
  <c r="SK108" i="49"/>
  <c r="SL108" i="49" s="1"/>
  <c r="SK109" i="49"/>
  <c r="SL109" i="49" s="1"/>
  <c r="SK110" i="49"/>
  <c r="SL110" i="49" s="1"/>
  <c r="SK111" i="49"/>
  <c r="SL111" i="49" s="1"/>
  <c r="SK112" i="49"/>
  <c r="SL112" i="49" s="1"/>
  <c r="SK113" i="49"/>
  <c r="SL113" i="49" s="1"/>
  <c r="SK114" i="49"/>
  <c r="SL114" i="49" s="1"/>
  <c r="SK115" i="49"/>
  <c r="SL115" i="49" s="1"/>
  <c r="SK116" i="49"/>
  <c r="SL116" i="49" s="1"/>
  <c r="SK117" i="49"/>
  <c r="SL117" i="49" s="1"/>
  <c r="SK118" i="49"/>
  <c r="SL118" i="49" s="1"/>
  <c r="SK119" i="49"/>
  <c r="SL119" i="49" s="1"/>
  <c r="SK120" i="49"/>
  <c r="SL120" i="49" s="1"/>
  <c r="SK121" i="49"/>
  <c r="SL121" i="49" s="1"/>
  <c r="SK122" i="49"/>
  <c r="SL122" i="49" s="1"/>
  <c r="SK123" i="49"/>
  <c r="SL123" i="49" s="1"/>
  <c r="SK124" i="49"/>
  <c r="SL124" i="49" s="1"/>
  <c r="SK125" i="49"/>
  <c r="SL125" i="49" s="1"/>
  <c r="SK126" i="49"/>
  <c r="SL126" i="49" s="1"/>
  <c r="SK127" i="49"/>
  <c r="SL127" i="49" s="1"/>
  <c r="SK128" i="49"/>
  <c r="SK129" i="49"/>
  <c r="SL129" i="49" s="1"/>
  <c r="SK130" i="49"/>
  <c r="SL130" i="49" s="1"/>
  <c r="SK131" i="49"/>
  <c r="SL131" i="49" s="1"/>
  <c r="SK132" i="49"/>
  <c r="SL132" i="49" s="1"/>
  <c r="SK133" i="49"/>
  <c r="SL133" i="49" s="1"/>
  <c r="SK134" i="49"/>
  <c r="SL134" i="49" s="1"/>
  <c r="SK135" i="49"/>
  <c r="SL135" i="49" s="1"/>
  <c r="SK136" i="49"/>
  <c r="SL136" i="49" s="1"/>
  <c r="SK137" i="49"/>
  <c r="SL137" i="49" s="1"/>
  <c r="SK138" i="49"/>
  <c r="SL138" i="49" s="1"/>
  <c r="SK139" i="49"/>
  <c r="SL139" i="49" s="1"/>
  <c r="SK140" i="49"/>
  <c r="SL140" i="49" s="1"/>
  <c r="SK141" i="49"/>
  <c r="SL141" i="49" s="1"/>
  <c r="SK142" i="49"/>
  <c r="SL142" i="49" s="1"/>
  <c r="SK143" i="49"/>
  <c r="SL143" i="49" s="1"/>
  <c r="SK144" i="49"/>
  <c r="SL144" i="49" s="1"/>
  <c r="SK145" i="49"/>
  <c r="SL145" i="49" s="1"/>
  <c r="SK146" i="49"/>
  <c r="SL146" i="49" s="1"/>
  <c r="SK147" i="49"/>
  <c r="SL147" i="49" s="1"/>
  <c r="SK148" i="49"/>
  <c r="SL148" i="49" s="1"/>
  <c r="SK149" i="49"/>
  <c r="SL149" i="49" s="1"/>
  <c r="SK150" i="49"/>
  <c r="SL150" i="49" s="1"/>
  <c r="SK151" i="49"/>
  <c r="SL151" i="49" s="1"/>
  <c r="SK152" i="49"/>
  <c r="SL152" i="49" s="1"/>
  <c r="SK153" i="49"/>
  <c r="SL153" i="49" s="1"/>
  <c r="SK154" i="49"/>
  <c r="SL154" i="49" s="1"/>
  <c r="SK155" i="49"/>
  <c r="SL155" i="49" s="1"/>
  <c r="SK156" i="49"/>
  <c r="SL156" i="49" s="1"/>
  <c r="SK157" i="49"/>
  <c r="SL157" i="49" s="1"/>
  <c r="SK158" i="49"/>
  <c r="SL158" i="49" s="1"/>
  <c r="SK159" i="49"/>
  <c r="SL159" i="49" s="1"/>
  <c r="SK160" i="49"/>
  <c r="SL160" i="49" s="1"/>
  <c r="SK161" i="49"/>
  <c r="SL161" i="49" s="1"/>
  <c r="SK162" i="49"/>
  <c r="SL162" i="49" s="1"/>
  <c r="SK163" i="49"/>
  <c r="SL163" i="49" s="1"/>
  <c r="SK164" i="49"/>
  <c r="SL164" i="49" s="1"/>
  <c r="SK165" i="49"/>
  <c r="SL165" i="49" s="1"/>
  <c r="SK166" i="49"/>
  <c r="SL166" i="49" s="1"/>
  <c r="SK167" i="49"/>
  <c r="SL167" i="49" s="1"/>
  <c r="SK168" i="49"/>
  <c r="SL168" i="49" s="1"/>
  <c r="SK169" i="49"/>
  <c r="SL169" i="49" s="1"/>
  <c r="SK170" i="49"/>
  <c r="SL170" i="49" s="1"/>
  <c r="SK171" i="49"/>
  <c r="SL171" i="49" s="1"/>
  <c r="SK172" i="49"/>
  <c r="SL172" i="49" s="1"/>
  <c r="SK173" i="49"/>
  <c r="SL173" i="49" s="1"/>
  <c r="SK174" i="49"/>
  <c r="SL174" i="49" s="1"/>
  <c r="SK175" i="49"/>
  <c r="SL175" i="49" s="1"/>
  <c r="SK176" i="49"/>
  <c r="SL176" i="49" s="1"/>
  <c r="SK177" i="49"/>
  <c r="SL177" i="49" s="1"/>
  <c r="SK178" i="49"/>
  <c r="SL178" i="49" s="1"/>
  <c r="SK179" i="49"/>
  <c r="SL179" i="49" s="1"/>
  <c r="SK180" i="49"/>
  <c r="SL180" i="49" s="1"/>
  <c r="SK181" i="49"/>
  <c r="SL181" i="49" s="1"/>
  <c r="SK182" i="49"/>
  <c r="SL182" i="49" s="1"/>
  <c r="SK183" i="49"/>
  <c r="SL183" i="49" s="1"/>
  <c r="SK184" i="49"/>
  <c r="SK185" i="49"/>
  <c r="SL185" i="49" s="1"/>
  <c r="SK186" i="49"/>
  <c r="SL186" i="49" s="1"/>
  <c r="SK187" i="49"/>
  <c r="SL187" i="49" s="1"/>
  <c r="SK188" i="49"/>
  <c r="SL188" i="49" s="1"/>
  <c r="SK189" i="49"/>
  <c r="SL189" i="49" s="1"/>
  <c r="SK190" i="49"/>
  <c r="SL190" i="49" s="1"/>
  <c r="SK191" i="49"/>
  <c r="SL191" i="49" s="1"/>
  <c r="SK192" i="49"/>
  <c r="SL192" i="49" s="1"/>
  <c r="SK193" i="49"/>
  <c r="SL193" i="49" s="1"/>
  <c r="SK194" i="49"/>
  <c r="SL194" i="49" s="1"/>
  <c r="SK195" i="49"/>
  <c r="SL195" i="49" s="1"/>
  <c r="SK196" i="49"/>
  <c r="SL196" i="49" s="1"/>
  <c r="SK197" i="49"/>
  <c r="SL197" i="49" s="1"/>
  <c r="SK198" i="49"/>
  <c r="SL198" i="49" s="1"/>
  <c r="SK199" i="49"/>
  <c r="SL199" i="49" s="1"/>
  <c r="SK200" i="49"/>
  <c r="SL200" i="49" s="1"/>
  <c r="SK201" i="49"/>
  <c r="SL201" i="49" s="1"/>
  <c r="SK202" i="49"/>
  <c r="SL202" i="49" s="1"/>
  <c r="SK203" i="49"/>
  <c r="SL203" i="49" s="1"/>
  <c r="SK204" i="49"/>
  <c r="SL204" i="49" s="1"/>
  <c r="SK205" i="49"/>
  <c r="SL205" i="49" s="1"/>
  <c r="SK206" i="49"/>
  <c r="SL206" i="49" s="1"/>
  <c r="SK207" i="49"/>
  <c r="SL207" i="49" s="1"/>
  <c r="SK208" i="49"/>
  <c r="SL208" i="49" s="1"/>
  <c r="SK209" i="49"/>
  <c r="SL209" i="49" s="1"/>
  <c r="SK210" i="49"/>
  <c r="SL210" i="49" s="1"/>
  <c r="SK211" i="49"/>
  <c r="SL211" i="49" s="1"/>
  <c r="SK212" i="49"/>
  <c r="SL212" i="49" s="1"/>
  <c r="SK213" i="49"/>
  <c r="SL213" i="49" s="1"/>
  <c r="SK214" i="49"/>
  <c r="SL214" i="49" s="1"/>
  <c r="SK215" i="49"/>
  <c r="SL215" i="49" s="1"/>
  <c r="SK216" i="49"/>
  <c r="SL216" i="49" s="1"/>
  <c r="SK217" i="49"/>
  <c r="SL217" i="49" s="1"/>
  <c r="SK218" i="49"/>
  <c r="SL218" i="49" s="1"/>
  <c r="SK219" i="49"/>
  <c r="SL219" i="49" s="1"/>
  <c r="SK220" i="49"/>
  <c r="SL220" i="49" s="1"/>
  <c r="SK221" i="49"/>
  <c r="SL221" i="49" s="1"/>
  <c r="SK222" i="49"/>
  <c r="SL222" i="49" s="1"/>
  <c r="SK223" i="49"/>
  <c r="SL223" i="49" s="1"/>
  <c r="SK224" i="49"/>
  <c r="SL224" i="49" s="1"/>
  <c r="SK225" i="49"/>
  <c r="SL225" i="49" s="1"/>
  <c r="SK226" i="49"/>
  <c r="SL226" i="49" s="1"/>
  <c r="SK227" i="49"/>
  <c r="SL227" i="49" s="1"/>
  <c r="SK228" i="49"/>
  <c r="SL228" i="49" s="1"/>
  <c r="SK229" i="49"/>
  <c r="SL229" i="49" s="1"/>
  <c r="SK230" i="49"/>
  <c r="SL230" i="49" s="1"/>
  <c r="SK231" i="49"/>
  <c r="SL231" i="49" s="1"/>
  <c r="SK232" i="49"/>
  <c r="SL232" i="49" s="1"/>
  <c r="SK233" i="49"/>
  <c r="SL233" i="49" s="1"/>
  <c r="SK234" i="49"/>
  <c r="SL234" i="49" s="1"/>
  <c r="SK235" i="49"/>
  <c r="SL235" i="49" s="1"/>
  <c r="SK236" i="49"/>
  <c r="SL236" i="49" s="1"/>
  <c r="SK237" i="49"/>
  <c r="SL237" i="49" s="1"/>
  <c r="SK238" i="49"/>
  <c r="SL238" i="49" s="1"/>
  <c r="SK239" i="49"/>
  <c r="SL239" i="49" s="1"/>
  <c r="SK240" i="49"/>
  <c r="SL240" i="49" s="1"/>
  <c r="SK241" i="49"/>
  <c r="SL241" i="49" s="1"/>
  <c r="SK242" i="49"/>
  <c r="SL242" i="49" s="1"/>
  <c r="SK243" i="49"/>
  <c r="SL243" i="49" s="1"/>
  <c r="SK244" i="49"/>
  <c r="SL244" i="49" s="1"/>
  <c r="SK245" i="49"/>
  <c r="SL245" i="49" s="1"/>
  <c r="SK246" i="49"/>
  <c r="SL246" i="49" s="1"/>
  <c r="SK247" i="49"/>
  <c r="SL247" i="49" s="1"/>
  <c r="SK248" i="49"/>
  <c r="SL248" i="49" s="1"/>
  <c r="SK249" i="49"/>
  <c r="SL249" i="49" s="1"/>
  <c r="SK250" i="49"/>
  <c r="SL250" i="49" s="1"/>
  <c r="SK251" i="49"/>
  <c r="SL251" i="49" s="1"/>
  <c r="SK252" i="49"/>
  <c r="SL252" i="49" s="1"/>
  <c r="SK253" i="49"/>
  <c r="SL253" i="49" s="1"/>
  <c r="SK254" i="49"/>
  <c r="SL254" i="49" s="1"/>
  <c r="SK255" i="49"/>
  <c r="SL255" i="49" s="1"/>
  <c r="SK256" i="49"/>
  <c r="SL256" i="49" s="1"/>
  <c r="SK257" i="49"/>
  <c r="SL257" i="49" s="1"/>
  <c r="SK258" i="49"/>
  <c r="SL258" i="49" s="1"/>
  <c r="SK259" i="49"/>
  <c r="SL259" i="49" s="1"/>
  <c r="SK260" i="49"/>
  <c r="SL260" i="49" s="1"/>
  <c r="SK261" i="49"/>
  <c r="SL261" i="49" s="1"/>
  <c r="SK262" i="49"/>
  <c r="SL262" i="49" s="1"/>
  <c r="SK263" i="49"/>
  <c r="SL263" i="49" s="1"/>
  <c r="SK264" i="49"/>
  <c r="SK265" i="49"/>
  <c r="SL265" i="49" s="1"/>
  <c r="SK266" i="49"/>
  <c r="SL266" i="49" s="1"/>
  <c r="SK267" i="49"/>
  <c r="SL267" i="49" s="1"/>
  <c r="SK268" i="49"/>
  <c r="SL268" i="49" s="1"/>
  <c r="SK269" i="49"/>
  <c r="SL269" i="49" s="1"/>
  <c r="SK270" i="49"/>
  <c r="SL270" i="49" s="1"/>
  <c r="SK271" i="49"/>
  <c r="SL271" i="49" s="1"/>
  <c r="SK272" i="49"/>
  <c r="SL272" i="49" s="1"/>
  <c r="SK273" i="49"/>
  <c r="SL273" i="49" s="1"/>
  <c r="SK274" i="49"/>
  <c r="SL274" i="49" s="1"/>
  <c r="SK275" i="49"/>
  <c r="SL275" i="49" s="1"/>
  <c r="SK276" i="49"/>
  <c r="SL276" i="49" s="1"/>
  <c r="SK277" i="49"/>
  <c r="SL277" i="49" s="1"/>
  <c r="SK278" i="49"/>
  <c r="SL278" i="49" s="1"/>
  <c r="SK279" i="49"/>
  <c r="SL279" i="49" s="1"/>
  <c r="SK280" i="49"/>
  <c r="SL280" i="49" s="1"/>
  <c r="SK281" i="49"/>
  <c r="SL281" i="49" s="1"/>
  <c r="SK282" i="49"/>
  <c r="SL282" i="49" s="1"/>
  <c r="SK283" i="49"/>
  <c r="SL283" i="49" s="1"/>
  <c r="SK284" i="49"/>
  <c r="SL284" i="49" s="1"/>
  <c r="SK285" i="49"/>
  <c r="SL285" i="49" s="1"/>
  <c r="SK286" i="49"/>
  <c r="SL286" i="49" s="1"/>
  <c r="SK287" i="49"/>
  <c r="SL287" i="49" s="1"/>
  <c r="SK288" i="49"/>
  <c r="SL288" i="49" s="1"/>
  <c r="SK289" i="49"/>
  <c r="SL289" i="49" s="1"/>
  <c r="SK290" i="49"/>
  <c r="SL290" i="49" s="1"/>
  <c r="SK291" i="49"/>
  <c r="SL291" i="49" s="1"/>
  <c r="SK292" i="49"/>
  <c r="SL292" i="49" s="1"/>
  <c r="SK293" i="49"/>
  <c r="SL293" i="49" s="1"/>
  <c r="SK294" i="49"/>
  <c r="SL294" i="49" s="1"/>
  <c r="SK295" i="49"/>
  <c r="SL295" i="49" s="1"/>
  <c r="SK296" i="49"/>
  <c r="SL296" i="49" s="1"/>
  <c r="SK297" i="49"/>
  <c r="SL297" i="49" s="1"/>
  <c r="SK298" i="49"/>
  <c r="SL298" i="49" s="1"/>
  <c r="SK299" i="49"/>
  <c r="SL299" i="49" s="1"/>
  <c r="SK300" i="49"/>
  <c r="SL300" i="49" s="1"/>
  <c r="SK301" i="49"/>
  <c r="SL301" i="49" s="1"/>
  <c r="SK302" i="49"/>
  <c r="SL302" i="49" s="1"/>
  <c r="SK303" i="49"/>
  <c r="SL303" i="49" s="1"/>
  <c r="SK304" i="49"/>
  <c r="SL304" i="49" s="1"/>
  <c r="SK305" i="49"/>
  <c r="SL305" i="49" s="1"/>
  <c r="SK306" i="49"/>
  <c r="SL306" i="49" s="1"/>
  <c r="SK307" i="49"/>
  <c r="SL307" i="49" s="1"/>
  <c r="SK308" i="49"/>
  <c r="SL308" i="49" s="1"/>
  <c r="SK309" i="49"/>
  <c r="SL309" i="49" s="1"/>
  <c r="SK310" i="49"/>
  <c r="SL310" i="49" s="1"/>
  <c r="SK311" i="49"/>
  <c r="SL311" i="49" s="1"/>
  <c r="SK312" i="49"/>
  <c r="SL312" i="49" s="1"/>
  <c r="SK313" i="49"/>
  <c r="SL313" i="49" s="1"/>
  <c r="SK314" i="49"/>
  <c r="SL314" i="49" s="1"/>
  <c r="SK315" i="49"/>
  <c r="SL315" i="49" s="1"/>
  <c r="SK316" i="49"/>
  <c r="SL316" i="49" s="1"/>
  <c r="SK317" i="49"/>
  <c r="SL317" i="49" s="1"/>
  <c r="SK318" i="49"/>
  <c r="SL318" i="49" s="1"/>
  <c r="SK319" i="49"/>
  <c r="SL319" i="49" s="1"/>
  <c r="SK320" i="49"/>
  <c r="SL320" i="49" s="1"/>
  <c r="SK321" i="49"/>
  <c r="SL321" i="49" s="1"/>
  <c r="SK322" i="49"/>
  <c r="SL322" i="49" s="1"/>
  <c r="SK323" i="49"/>
  <c r="SL323" i="49" s="1"/>
  <c r="SK324" i="49"/>
  <c r="SL324" i="49" s="1"/>
  <c r="SK325" i="49"/>
  <c r="SL325" i="49" s="1"/>
  <c r="SK326" i="49"/>
  <c r="SL326" i="49" s="1"/>
  <c r="SK327" i="49"/>
  <c r="SL327" i="49" s="1"/>
  <c r="SK328" i="49"/>
  <c r="SL328" i="49" s="1"/>
  <c r="SK329" i="49"/>
  <c r="SL329" i="49" s="1"/>
  <c r="SK330" i="49"/>
  <c r="SL330" i="49" s="1"/>
  <c r="SK331" i="49"/>
  <c r="SL331" i="49" s="1"/>
  <c r="SK332" i="49"/>
  <c r="SL332" i="49" s="1"/>
  <c r="SK333" i="49"/>
  <c r="SL333" i="49" s="1"/>
  <c r="SK334" i="49"/>
  <c r="SL334" i="49" s="1"/>
  <c r="SK335" i="49"/>
  <c r="SL335" i="49" s="1"/>
  <c r="SK336" i="49"/>
  <c r="SL336" i="49" s="1"/>
  <c r="SK337" i="49"/>
  <c r="SL337" i="49" s="1"/>
  <c r="SK338" i="49"/>
  <c r="SL338" i="49" s="1"/>
  <c r="SK339" i="49"/>
  <c r="SL339" i="49" s="1"/>
  <c r="SK340" i="49"/>
  <c r="SL340" i="49" s="1"/>
  <c r="SK341" i="49"/>
  <c r="SL341" i="49" s="1"/>
  <c r="SK342" i="49"/>
  <c r="SL342" i="49" s="1"/>
  <c r="SK343" i="49"/>
  <c r="SL343" i="49" s="1"/>
  <c r="SK344" i="49"/>
  <c r="SL344" i="49" s="1"/>
  <c r="SK345" i="49"/>
  <c r="SL345" i="49" s="1"/>
  <c r="SK346" i="49"/>
  <c r="SL346" i="49" s="1"/>
  <c r="SK347" i="49"/>
  <c r="SL347" i="49" s="1"/>
  <c r="SK348" i="49"/>
  <c r="SL348" i="49" s="1"/>
  <c r="SK349" i="49"/>
  <c r="SK2" i="49"/>
  <c r="SL2" i="49" s="1"/>
  <c r="SJ6" i="49"/>
  <c r="SJ45" i="49"/>
  <c r="SJ124" i="49"/>
  <c r="SJ181" i="49"/>
  <c r="SJ244" i="49"/>
  <c r="SJ286" i="49"/>
  <c r="SJ349" i="49"/>
  <c r="SI3" i="49"/>
  <c r="SJ3" i="49" s="1"/>
  <c r="SI4" i="49"/>
  <c r="SJ4" i="49" s="1"/>
  <c r="SI5" i="49"/>
  <c r="SJ5" i="49" s="1"/>
  <c r="SI6" i="49"/>
  <c r="SI7" i="49"/>
  <c r="SJ7" i="49" s="1"/>
  <c r="SI8" i="49"/>
  <c r="SJ8" i="49" s="1"/>
  <c r="SI9" i="49"/>
  <c r="SJ9" i="49" s="1"/>
  <c r="SI10" i="49"/>
  <c r="SJ10" i="49" s="1"/>
  <c r="SI11" i="49"/>
  <c r="SJ11" i="49" s="1"/>
  <c r="SI12" i="49"/>
  <c r="SJ12" i="49" s="1"/>
  <c r="SI13" i="49"/>
  <c r="SJ13" i="49" s="1"/>
  <c r="SI14" i="49"/>
  <c r="SJ14" i="49" s="1"/>
  <c r="SI15" i="49"/>
  <c r="SJ15" i="49" s="1"/>
  <c r="SI16" i="49"/>
  <c r="SJ16" i="49" s="1"/>
  <c r="SI17" i="49"/>
  <c r="SJ17" i="49" s="1"/>
  <c r="SI18" i="49"/>
  <c r="SJ18" i="49" s="1"/>
  <c r="SI19" i="49"/>
  <c r="SJ19" i="49" s="1"/>
  <c r="SI20" i="49"/>
  <c r="SJ20" i="49" s="1"/>
  <c r="SI21" i="49"/>
  <c r="SJ21" i="49" s="1"/>
  <c r="SI22" i="49"/>
  <c r="SJ22" i="49" s="1"/>
  <c r="SI23" i="49"/>
  <c r="SJ23" i="49" s="1"/>
  <c r="SI24" i="49"/>
  <c r="SJ24" i="49" s="1"/>
  <c r="SI25" i="49"/>
  <c r="SJ25" i="49" s="1"/>
  <c r="SI26" i="49"/>
  <c r="SJ26" i="49" s="1"/>
  <c r="SI27" i="49"/>
  <c r="SJ27" i="49" s="1"/>
  <c r="SI28" i="49"/>
  <c r="SJ28" i="49" s="1"/>
  <c r="SI29" i="49"/>
  <c r="SJ29" i="49" s="1"/>
  <c r="SI30" i="49"/>
  <c r="SJ30" i="49" s="1"/>
  <c r="SI31" i="49"/>
  <c r="SJ31" i="49" s="1"/>
  <c r="SI32" i="49"/>
  <c r="SJ32" i="49" s="1"/>
  <c r="SI33" i="49"/>
  <c r="SJ33" i="49" s="1"/>
  <c r="SI34" i="49"/>
  <c r="SJ34" i="49" s="1"/>
  <c r="SI35" i="49"/>
  <c r="SJ35" i="49" s="1"/>
  <c r="SI36" i="49"/>
  <c r="SJ36" i="49" s="1"/>
  <c r="SI37" i="49"/>
  <c r="SJ37" i="49" s="1"/>
  <c r="SI38" i="49"/>
  <c r="SJ38" i="49" s="1"/>
  <c r="SI39" i="49"/>
  <c r="SJ39" i="49" s="1"/>
  <c r="SI40" i="49"/>
  <c r="SJ40" i="49" s="1"/>
  <c r="SI41" i="49"/>
  <c r="SJ41" i="49" s="1"/>
  <c r="SI42" i="49"/>
  <c r="SJ42" i="49" s="1"/>
  <c r="SI43" i="49"/>
  <c r="SJ43" i="49" s="1"/>
  <c r="SI44" i="49"/>
  <c r="SJ44" i="49" s="1"/>
  <c r="SI45" i="49"/>
  <c r="SI46" i="49"/>
  <c r="SJ46" i="49" s="1"/>
  <c r="SI47" i="49"/>
  <c r="SJ47" i="49" s="1"/>
  <c r="SI48" i="49"/>
  <c r="SJ48" i="49" s="1"/>
  <c r="SI49" i="49"/>
  <c r="SJ49" i="49" s="1"/>
  <c r="SI50" i="49"/>
  <c r="SJ50" i="49" s="1"/>
  <c r="SI51" i="49"/>
  <c r="SJ51" i="49" s="1"/>
  <c r="SI52" i="49"/>
  <c r="SJ52" i="49" s="1"/>
  <c r="SI53" i="49"/>
  <c r="SJ53" i="49" s="1"/>
  <c r="SI54" i="49"/>
  <c r="SJ54" i="49" s="1"/>
  <c r="SI55" i="49"/>
  <c r="SJ55" i="49" s="1"/>
  <c r="SI56" i="49"/>
  <c r="SJ56" i="49" s="1"/>
  <c r="SI57" i="49"/>
  <c r="SJ57" i="49" s="1"/>
  <c r="SI58" i="49"/>
  <c r="SJ58" i="49" s="1"/>
  <c r="SI59" i="49"/>
  <c r="SJ59" i="49" s="1"/>
  <c r="SI60" i="49"/>
  <c r="SJ60" i="49" s="1"/>
  <c r="SI61" i="49"/>
  <c r="SJ61" i="49" s="1"/>
  <c r="SI62" i="49"/>
  <c r="SJ62" i="49" s="1"/>
  <c r="SI63" i="49"/>
  <c r="SJ63" i="49" s="1"/>
  <c r="SI64" i="49"/>
  <c r="SJ64" i="49" s="1"/>
  <c r="SI65" i="49"/>
  <c r="SJ65" i="49" s="1"/>
  <c r="SI66" i="49"/>
  <c r="SJ66" i="49" s="1"/>
  <c r="SI67" i="49"/>
  <c r="SJ67" i="49" s="1"/>
  <c r="SI68" i="49"/>
  <c r="SJ68" i="49" s="1"/>
  <c r="SI69" i="49"/>
  <c r="SJ69" i="49" s="1"/>
  <c r="SI70" i="49"/>
  <c r="SJ70" i="49" s="1"/>
  <c r="SI71" i="49"/>
  <c r="SJ71" i="49" s="1"/>
  <c r="SI72" i="49"/>
  <c r="SJ72" i="49" s="1"/>
  <c r="SI73" i="49"/>
  <c r="SJ73" i="49" s="1"/>
  <c r="SI74" i="49"/>
  <c r="SJ74" i="49" s="1"/>
  <c r="SI75" i="49"/>
  <c r="SJ75" i="49" s="1"/>
  <c r="SI76" i="49"/>
  <c r="SJ76" i="49" s="1"/>
  <c r="SI77" i="49"/>
  <c r="SJ77" i="49" s="1"/>
  <c r="SI78" i="49"/>
  <c r="SJ78" i="49" s="1"/>
  <c r="SI79" i="49"/>
  <c r="SJ79" i="49" s="1"/>
  <c r="SI80" i="49"/>
  <c r="SJ80" i="49" s="1"/>
  <c r="SI81" i="49"/>
  <c r="SJ81" i="49" s="1"/>
  <c r="SI82" i="49"/>
  <c r="SJ82" i="49" s="1"/>
  <c r="SI83" i="49"/>
  <c r="SJ83" i="49" s="1"/>
  <c r="SI84" i="49"/>
  <c r="SJ84" i="49" s="1"/>
  <c r="SI85" i="49"/>
  <c r="SJ85" i="49" s="1"/>
  <c r="SI86" i="49"/>
  <c r="SJ86" i="49" s="1"/>
  <c r="SI87" i="49"/>
  <c r="SJ87" i="49" s="1"/>
  <c r="SI88" i="49"/>
  <c r="SJ88" i="49" s="1"/>
  <c r="SI89" i="49"/>
  <c r="SJ89" i="49" s="1"/>
  <c r="SI90" i="49"/>
  <c r="SJ90" i="49" s="1"/>
  <c r="SI91" i="49"/>
  <c r="SJ91" i="49" s="1"/>
  <c r="SI92" i="49"/>
  <c r="SJ92" i="49" s="1"/>
  <c r="SI93" i="49"/>
  <c r="SJ93" i="49" s="1"/>
  <c r="SI94" i="49"/>
  <c r="SJ94" i="49" s="1"/>
  <c r="SI95" i="49"/>
  <c r="SJ95" i="49" s="1"/>
  <c r="SI96" i="49"/>
  <c r="SJ96" i="49" s="1"/>
  <c r="SI97" i="49"/>
  <c r="SJ97" i="49" s="1"/>
  <c r="SI98" i="49"/>
  <c r="SJ98" i="49" s="1"/>
  <c r="SI99" i="49"/>
  <c r="SJ99" i="49" s="1"/>
  <c r="SI100" i="49"/>
  <c r="SJ100" i="49" s="1"/>
  <c r="SI101" i="49"/>
  <c r="SJ101" i="49" s="1"/>
  <c r="SI102" i="49"/>
  <c r="SJ102" i="49" s="1"/>
  <c r="SI103" i="49"/>
  <c r="SJ103" i="49" s="1"/>
  <c r="SI104" i="49"/>
  <c r="SJ104" i="49" s="1"/>
  <c r="SI105" i="49"/>
  <c r="SJ105" i="49" s="1"/>
  <c r="SI106" i="49"/>
  <c r="SJ106" i="49" s="1"/>
  <c r="SI107" i="49"/>
  <c r="SJ107" i="49" s="1"/>
  <c r="SI108" i="49"/>
  <c r="SJ108" i="49" s="1"/>
  <c r="SI109" i="49"/>
  <c r="SJ109" i="49" s="1"/>
  <c r="SI110" i="49"/>
  <c r="SJ110" i="49" s="1"/>
  <c r="SI111" i="49"/>
  <c r="SJ111" i="49" s="1"/>
  <c r="SI112" i="49"/>
  <c r="SJ112" i="49" s="1"/>
  <c r="SI113" i="49"/>
  <c r="SJ113" i="49" s="1"/>
  <c r="SI114" i="49"/>
  <c r="SJ114" i="49" s="1"/>
  <c r="SI115" i="49"/>
  <c r="SJ115" i="49" s="1"/>
  <c r="SI116" i="49"/>
  <c r="SJ116" i="49" s="1"/>
  <c r="SI117" i="49"/>
  <c r="SJ117" i="49" s="1"/>
  <c r="SI118" i="49"/>
  <c r="SJ118" i="49" s="1"/>
  <c r="SI119" i="49"/>
  <c r="SJ119" i="49" s="1"/>
  <c r="SI120" i="49"/>
  <c r="SJ120" i="49" s="1"/>
  <c r="SI121" i="49"/>
  <c r="SJ121" i="49" s="1"/>
  <c r="SI122" i="49"/>
  <c r="SJ122" i="49" s="1"/>
  <c r="SI123" i="49"/>
  <c r="SJ123" i="49" s="1"/>
  <c r="SI124" i="49"/>
  <c r="SI125" i="49"/>
  <c r="SJ125" i="49" s="1"/>
  <c r="SI126" i="49"/>
  <c r="SJ126" i="49" s="1"/>
  <c r="SI127" i="49"/>
  <c r="SJ127" i="49" s="1"/>
  <c r="SI128" i="49"/>
  <c r="SJ128" i="49" s="1"/>
  <c r="SI129" i="49"/>
  <c r="SJ129" i="49" s="1"/>
  <c r="SI130" i="49"/>
  <c r="SJ130" i="49" s="1"/>
  <c r="SI131" i="49"/>
  <c r="SJ131" i="49" s="1"/>
  <c r="SI132" i="49"/>
  <c r="SJ132" i="49" s="1"/>
  <c r="SI133" i="49"/>
  <c r="SJ133" i="49" s="1"/>
  <c r="SI134" i="49"/>
  <c r="SJ134" i="49" s="1"/>
  <c r="SI135" i="49"/>
  <c r="SJ135" i="49" s="1"/>
  <c r="SI136" i="49"/>
  <c r="SJ136" i="49" s="1"/>
  <c r="SI137" i="49"/>
  <c r="SJ137" i="49" s="1"/>
  <c r="SI138" i="49"/>
  <c r="SJ138" i="49" s="1"/>
  <c r="SI139" i="49"/>
  <c r="SJ139" i="49" s="1"/>
  <c r="SI140" i="49"/>
  <c r="SJ140" i="49" s="1"/>
  <c r="SI141" i="49"/>
  <c r="SJ141" i="49" s="1"/>
  <c r="SI142" i="49"/>
  <c r="SJ142" i="49" s="1"/>
  <c r="SI143" i="49"/>
  <c r="SJ143" i="49" s="1"/>
  <c r="SI144" i="49"/>
  <c r="SJ144" i="49" s="1"/>
  <c r="SI145" i="49"/>
  <c r="SJ145" i="49" s="1"/>
  <c r="SI146" i="49"/>
  <c r="SJ146" i="49" s="1"/>
  <c r="SI147" i="49"/>
  <c r="SJ147" i="49" s="1"/>
  <c r="SI148" i="49"/>
  <c r="SJ148" i="49" s="1"/>
  <c r="SI149" i="49"/>
  <c r="SJ149" i="49" s="1"/>
  <c r="SI150" i="49"/>
  <c r="SJ150" i="49" s="1"/>
  <c r="SI151" i="49"/>
  <c r="SJ151" i="49" s="1"/>
  <c r="SI152" i="49"/>
  <c r="SJ152" i="49" s="1"/>
  <c r="SI153" i="49"/>
  <c r="SJ153" i="49" s="1"/>
  <c r="SI154" i="49"/>
  <c r="SJ154" i="49" s="1"/>
  <c r="SI155" i="49"/>
  <c r="SJ155" i="49" s="1"/>
  <c r="SI156" i="49"/>
  <c r="SJ156" i="49" s="1"/>
  <c r="SI157" i="49"/>
  <c r="SJ157" i="49" s="1"/>
  <c r="SI158" i="49"/>
  <c r="SJ158" i="49" s="1"/>
  <c r="SI159" i="49"/>
  <c r="SJ159" i="49" s="1"/>
  <c r="SI160" i="49"/>
  <c r="SJ160" i="49" s="1"/>
  <c r="SI161" i="49"/>
  <c r="SJ161" i="49" s="1"/>
  <c r="SI162" i="49"/>
  <c r="SJ162" i="49" s="1"/>
  <c r="SI163" i="49"/>
  <c r="SJ163" i="49" s="1"/>
  <c r="SI164" i="49"/>
  <c r="SJ164" i="49" s="1"/>
  <c r="SI165" i="49"/>
  <c r="SJ165" i="49" s="1"/>
  <c r="SI166" i="49"/>
  <c r="SJ166" i="49" s="1"/>
  <c r="SI167" i="49"/>
  <c r="SJ167" i="49" s="1"/>
  <c r="SI168" i="49"/>
  <c r="SJ168" i="49" s="1"/>
  <c r="SI169" i="49"/>
  <c r="SJ169" i="49" s="1"/>
  <c r="SI170" i="49"/>
  <c r="SJ170" i="49" s="1"/>
  <c r="SI171" i="49"/>
  <c r="SJ171" i="49" s="1"/>
  <c r="SI172" i="49"/>
  <c r="SJ172" i="49" s="1"/>
  <c r="SI173" i="49"/>
  <c r="SJ173" i="49" s="1"/>
  <c r="SI174" i="49"/>
  <c r="SJ174" i="49" s="1"/>
  <c r="SI175" i="49"/>
  <c r="SJ175" i="49" s="1"/>
  <c r="SI176" i="49"/>
  <c r="SJ176" i="49" s="1"/>
  <c r="SI177" i="49"/>
  <c r="SJ177" i="49" s="1"/>
  <c r="SI178" i="49"/>
  <c r="SJ178" i="49" s="1"/>
  <c r="SI179" i="49"/>
  <c r="SJ179" i="49" s="1"/>
  <c r="SI180" i="49"/>
  <c r="SJ180" i="49" s="1"/>
  <c r="SI181" i="49"/>
  <c r="SI182" i="49"/>
  <c r="SJ182" i="49" s="1"/>
  <c r="SI183" i="49"/>
  <c r="SJ183" i="49" s="1"/>
  <c r="SI184" i="49"/>
  <c r="SJ184" i="49" s="1"/>
  <c r="SI185" i="49"/>
  <c r="SJ185" i="49" s="1"/>
  <c r="SI186" i="49"/>
  <c r="SJ186" i="49" s="1"/>
  <c r="SI187" i="49"/>
  <c r="SJ187" i="49" s="1"/>
  <c r="SI188" i="49"/>
  <c r="SJ188" i="49" s="1"/>
  <c r="SI189" i="49"/>
  <c r="SJ189" i="49" s="1"/>
  <c r="SI190" i="49"/>
  <c r="SJ190" i="49" s="1"/>
  <c r="SI191" i="49"/>
  <c r="SJ191" i="49" s="1"/>
  <c r="SI192" i="49"/>
  <c r="SJ192" i="49" s="1"/>
  <c r="SI193" i="49"/>
  <c r="SJ193" i="49" s="1"/>
  <c r="SI194" i="49"/>
  <c r="SJ194" i="49" s="1"/>
  <c r="SI195" i="49"/>
  <c r="SJ195" i="49" s="1"/>
  <c r="SI196" i="49"/>
  <c r="SJ196" i="49" s="1"/>
  <c r="SI197" i="49"/>
  <c r="SJ197" i="49" s="1"/>
  <c r="SI198" i="49"/>
  <c r="SJ198" i="49" s="1"/>
  <c r="SI199" i="49"/>
  <c r="SJ199" i="49" s="1"/>
  <c r="SI200" i="49"/>
  <c r="SJ200" i="49" s="1"/>
  <c r="SI201" i="49"/>
  <c r="SJ201" i="49" s="1"/>
  <c r="SI202" i="49"/>
  <c r="SJ202" i="49" s="1"/>
  <c r="SI203" i="49"/>
  <c r="SJ203" i="49" s="1"/>
  <c r="SI204" i="49"/>
  <c r="SJ204" i="49" s="1"/>
  <c r="SI205" i="49"/>
  <c r="SJ205" i="49" s="1"/>
  <c r="SI206" i="49"/>
  <c r="SJ206" i="49" s="1"/>
  <c r="SI207" i="49"/>
  <c r="SJ207" i="49" s="1"/>
  <c r="SI208" i="49"/>
  <c r="SJ208" i="49" s="1"/>
  <c r="SI209" i="49"/>
  <c r="SJ209" i="49" s="1"/>
  <c r="SI210" i="49"/>
  <c r="SJ210" i="49" s="1"/>
  <c r="SI211" i="49"/>
  <c r="SJ211" i="49" s="1"/>
  <c r="SI212" i="49"/>
  <c r="SJ212" i="49" s="1"/>
  <c r="SI213" i="49"/>
  <c r="SJ213" i="49" s="1"/>
  <c r="SI214" i="49"/>
  <c r="SJ214" i="49" s="1"/>
  <c r="SI215" i="49"/>
  <c r="SJ215" i="49" s="1"/>
  <c r="SI216" i="49"/>
  <c r="SJ216" i="49" s="1"/>
  <c r="SI217" i="49"/>
  <c r="SJ217" i="49" s="1"/>
  <c r="SI218" i="49"/>
  <c r="SJ218" i="49" s="1"/>
  <c r="SI219" i="49"/>
  <c r="SJ219" i="49" s="1"/>
  <c r="SI220" i="49"/>
  <c r="SJ220" i="49" s="1"/>
  <c r="SI221" i="49"/>
  <c r="SJ221" i="49" s="1"/>
  <c r="SI222" i="49"/>
  <c r="SJ222" i="49" s="1"/>
  <c r="SI223" i="49"/>
  <c r="SJ223" i="49" s="1"/>
  <c r="SI224" i="49"/>
  <c r="SJ224" i="49" s="1"/>
  <c r="SI225" i="49"/>
  <c r="SJ225" i="49" s="1"/>
  <c r="SI226" i="49"/>
  <c r="SJ226" i="49" s="1"/>
  <c r="SI227" i="49"/>
  <c r="SJ227" i="49" s="1"/>
  <c r="SI228" i="49"/>
  <c r="SJ228" i="49" s="1"/>
  <c r="SI229" i="49"/>
  <c r="SJ229" i="49" s="1"/>
  <c r="SI230" i="49"/>
  <c r="SJ230" i="49" s="1"/>
  <c r="SI231" i="49"/>
  <c r="SJ231" i="49" s="1"/>
  <c r="SI232" i="49"/>
  <c r="SJ232" i="49" s="1"/>
  <c r="SI233" i="49"/>
  <c r="SJ233" i="49" s="1"/>
  <c r="SI234" i="49"/>
  <c r="SJ234" i="49" s="1"/>
  <c r="SI235" i="49"/>
  <c r="SJ235" i="49" s="1"/>
  <c r="SI236" i="49"/>
  <c r="SJ236" i="49" s="1"/>
  <c r="SI237" i="49"/>
  <c r="SJ237" i="49" s="1"/>
  <c r="SI238" i="49"/>
  <c r="SJ238" i="49" s="1"/>
  <c r="SI239" i="49"/>
  <c r="SJ239" i="49" s="1"/>
  <c r="SI240" i="49"/>
  <c r="SJ240" i="49" s="1"/>
  <c r="SI241" i="49"/>
  <c r="SJ241" i="49" s="1"/>
  <c r="SI242" i="49"/>
  <c r="SJ242" i="49" s="1"/>
  <c r="SI243" i="49"/>
  <c r="SJ243" i="49" s="1"/>
  <c r="SI244" i="49"/>
  <c r="SI245" i="49"/>
  <c r="SJ245" i="49" s="1"/>
  <c r="SI246" i="49"/>
  <c r="SJ246" i="49" s="1"/>
  <c r="SI247" i="49"/>
  <c r="SJ247" i="49" s="1"/>
  <c r="SI248" i="49"/>
  <c r="SJ248" i="49" s="1"/>
  <c r="SI249" i="49"/>
  <c r="SJ249" i="49" s="1"/>
  <c r="SI250" i="49"/>
  <c r="SJ250" i="49" s="1"/>
  <c r="SI251" i="49"/>
  <c r="SJ251" i="49" s="1"/>
  <c r="SI252" i="49"/>
  <c r="SJ252" i="49" s="1"/>
  <c r="SI253" i="49"/>
  <c r="SJ253" i="49" s="1"/>
  <c r="SI254" i="49"/>
  <c r="SJ254" i="49" s="1"/>
  <c r="SI255" i="49"/>
  <c r="SJ255" i="49" s="1"/>
  <c r="SI256" i="49"/>
  <c r="SJ256" i="49" s="1"/>
  <c r="SI257" i="49"/>
  <c r="SJ257" i="49" s="1"/>
  <c r="SI258" i="49"/>
  <c r="SJ258" i="49" s="1"/>
  <c r="SI259" i="49"/>
  <c r="SJ259" i="49" s="1"/>
  <c r="SI260" i="49"/>
  <c r="SJ260" i="49" s="1"/>
  <c r="SI261" i="49"/>
  <c r="SJ261" i="49" s="1"/>
  <c r="SI262" i="49"/>
  <c r="SJ262" i="49" s="1"/>
  <c r="SI263" i="49"/>
  <c r="SJ263" i="49" s="1"/>
  <c r="SI264" i="49"/>
  <c r="SJ264" i="49" s="1"/>
  <c r="SI265" i="49"/>
  <c r="SJ265" i="49" s="1"/>
  <c r="SI266" i="49"/>
  <c r="SJ266" i="49" s="1"/>
  <c r="SI267" i="49"/>
  <c r="SJ267" i="49" s="1"/>
  <c r="SI268" i="49"/>
  <c r="SJ268" i="49" s="1"/>
  <c r="SI269" i="49"/>
  <c r="SJ269" i="49" s="1"/>
  <c r="SI270" i="49"/>
  <c r="SJ270" i="49" s="1"/>
  <c r="SI271" i="49"/>
  <c r="SJ271" i="49" s="1"/>
  <c r="SI272" i="49"/>
  <c r="SJ272" i="49" s="1"/>
  <c r="SI273" i="49"/>
  <c r="SJ273" i="49" s="1"/>
  <c r="SI274" i="49"/>
  <c r="SJ274" i="49" s="1"/>
  <c r="SI275" i="49"/>
  <c r="SJ275" i="49" s="1"/>
  <c r="SI276" i="49"/>
  <c r="SJ276" i="49" s="1"/>
  <c r="SI277" i="49"/>
  <c r="SJ277" i="49" s="1"/>
  <c r="SI278" i="49"/>
  <c r="SJ278" i="49" s="1"/>
  <c r="SI279" i="49"/>
  <c r="SJ279" i="49" s="1"/>
  <c r="SI280" i="49"/>
  <c r="SJ280" i="49" s="1"/>
  <c r="SI281" i="49"/>
  <c r="SJ281" i="49" s="1"/>
  <c r="SI282" i="49"/>
  <c r="SJ282" i="49" s="1"/>
  <c r="SI283" i="49"/>
  <c r="SJ283" i="49" s="1"/>
  <c r="SI284" i="49"/>
  <c r="SJ284" i="49" s="1"/>
  <c r="SI285" i="49"/>
  <c r="SJ285" i="49" s="1"/>
  <c r="SI286" i="49"/>
  <c r="SI287" i="49"/>
  <c r="SJ287" i="49" s="1"/>
  <c r="SI288" i="49"/>
  <c r="SJ288" i="49" s="1"/>
  <c r="SI289" i="49"/>
  <c r="SJ289" i="49" s="1"/>
  <c r="SI290" i="49"/>
  <c r="SJ290" i="49" s="1"/>
  <c r="SI291" i="49"/>
  <c r="SJ291" i="49" s="1"/>
  <c r="SI292" i="49"/>
  <c r="SJ292" i="49" s="1"/>
  <c r="SI293" i="49"/>
  <c r="SJ293" i="49" s="1"/>
  <c r="SI294" i="49"/>
  <c r="SJ294" i="49" s="1"/>
  <c r="SI295" i="49"/>
  <c r="SJ295" i="49" s="1"/>
  <c r="SI296" i="49"/>
  <c r="SJ296" i="49" s="1"/>
  <c r="SI297" i="49"/>
  <c r="SJ297" i="49" s="1"/>
  <c r="SI298" i="49"/>
  <c r="SJ298" i="49" s="1"/>
  <c r="SI299" i="49"/>
  <c r="SJ299" i="49" s="1"/>
  <c r="SI300" i="49"/>
  <c r="SJ300" i="49" s="1"/>
  <c r="SI301" i="49"/>
  <c r="SJ301" i="49" s="1"/>
  <c r="SI302" i="49"/>
  <c r="SJ302" i="49" s="1"/>
  <c r="SI303" i="49"/>
  <c r="SJ303" i="49" s="1"/>
  <c r="SI304" i="49"/>
  <c r="SJ304" i="49" s="1"/>
  <c r="SI305" i="49"/>
  <c r="SJ305" i="49" s="1"/>
  <c r="SI306" i="49"/>
  <c r="SJ306" i="49" s="1"/>
  <c r="SI307" i="49"/>
  <c r="SJ307" i="49" s="1"/>
  <c r="SI308" i="49"/>
  <c r="SJ308" i="49" s="1"/>
  <c r="SI309" i="49"/>
  <c r="SJ309" i="49" s="1"/>
  <c r="SI310" i="49"/>
  <c r="SJ310" i="49" s="1"/>
  <c r="SI311" i="49"/>
  <c r="SJ311" i="49" s="1"/>
  <c r="SI312" i="49"/>
  <c r="SJ312" i="49" s="1"/>
  <c r="SI313" i="49"/>
  <c r="SJ313" i="49" s="1"/>
  <c r="SI314" i="49"/>
  <c r="SJ314" i="49" s="1"/>
  <c r="SI315" i="49"/>
  <c r="SJ315" i="49" s="1"/>
  <c r="SI316" i="49"/>
  <c r="SJ316" i="49" s="1"/>
  <c r="SI317" i="49"/>
  <c r="SJ317" i="49" s="1"/>
  <c r="SI318" i="49"/>
  <c r="SJ318" i="49" s="1"/>
  <c r="SI319" i="49"/>
  <c r="SJ319" i="49" s="1"/>
  <c r="SI320" i="49"/>
  <c r="SJ320" i="49" s="1"/>
  <c r="SI321" i="49"/>
  <c r="SJ321" i="49" s="1"/>
  <c r="SI322" i="49"/>
  <c r="SJ322" i="49" s="1"/>
  <c r="SI323" i="49"/>
  <c r="SJ323" i="49" s="1"/>
  <c r="SI324" i="49"/>
  <c r="SJ324" i="49" s="1"/>
  <c r="SI325" i="49"/>
  <c r="SJ325" i="49" s="1"/>
  <c r="SI326" i="49"/>
  <c r="SJ326" i="49" s="1"/>
  <c r="SI327" i="49"/>
  <c r="SJ327" i="49" s="1"/>
  <c r="SI328" i="49"/>
  <c r="SJ328" i="49" s="1"/>
  <c r="SI329" i="49"/>
  <c r="SJ329" i="49" s="1"/>
  <c r="SI330" i="49"/>
  <c r="SJ330" i="49" s="1"/>
  <c r="SI331" i="49"/>
  <c r="SJ331" i="49" s="1"/>
  <c r="SI332" i="49"/>
  <c r="SJ332" i="49" s="1"/>
  <c r="SI333" i="49"/>
  <c r="SJ333" i="49" s="1"/>
  <c r="SI334" i="49"/>
  <c r="SJ334" i="49" s="1"/>
  <c r="SI335" i="49"/>
  <c r="SJ335" i="49" s="1"/>
  <c r="SI336" i="49"/>
  <c r="SJ336" i="49" s="1"/>
  <c r="SI337" i="49"/>
  <c r="SJ337" i="49" s="1"/>
  <c r="SI338" i="49"/>
  <c r="SJ338" i="49" s="1"/>
  <c r="SI339" i="49"/>
  <c r="SJ339" i="49" s="1"/>
  <c r="SI340" i="49"/>
  <c r="SJ340" i="49" s="1"/>
  <c r="SI341" i="49"/>
  <c r="SJ341" i="49" s="1"/>
  <c r="SI342" i="49"/>
  <c r="SJ342" i="49" s="1"/>
  <c r="SI343" i="49"/>
  <c r="SJ343" i="49" s="1"/>
  <c r="SI344" i="49"/>
  <c r="SJ344" i="49" s="1"/>
  <c r="SI345" i="49"/>
  <c r="SJ345" i="49" s="1"/>
  <c r="SI346" i="49"/>
  <c r="SJ346" i="49" s="1"/>
  <c r="SI347" i="49"/>
  <c r="SJ347" i="49" s="1"/>
  <c r="SI348" i="49"/>
  <c r="SJ348" i="49" s="1"/>
  <c r="SI349" i="49"/>
  <c r="SI2" i="49"/>
  <c r="SJ2" i="49" s="1"/>
  <c r="SH13" i="49"/>
  <c r="SH29" i="49"/>
  <c r="SH61" i="49"/>
  <c r="SH77" i="49"/>
  <c r="SH118" i="49"/>
  <c r="SH140" i="49"/>
  <c r="SH173" i="49"/>
  <c r="SH182" i="49"/>
  <c r="SH237" i="49"/>
  <c r="SH301" i="49"/>
  <c r="SG3" i="49"/>
  <c r="SH3" i="49" s="1"/>
  <c r="SG4" i="49"/>
  <c r="SH4" i="49" s="1"/>
  <c r="SG5" i="49"/>
  <c r="SH5" i="49" s="1"/>
  <c r="SG6" i="49"/>
  <c r="SH6" i="49" s="1"/>
  <c r="SG7" i="49"/>
  <c r="SH7" i="49" s="1"/>
  <c r="SG8" i="49"/>
  <c r="SH8" i="49" s="1"/>
  <c r="SG9" i="49"/>
  <c r="SH9" i="49" s="1"/>
  <c r="SG10" i="49"/>
  <c r="SH10" i="49" s="1"/>
  <c r="SG11" i="49"/>
  <c r="SH11" i="49" s="1"/>
  <c r="SG12" i="49"/>
  <c r="SH12" i="49" s="1"/>
  <c r="SG13" i="49"/>
  <c r="SG14" i="49"/>
  <c r="SH14" i="49" s="1"/>
  <c r="SG15" i="49"/>
  <c r="SH15" i="49" s="1"/>
  <c r="SG16" i="49"/>
  <c r="SH16" i="49" s="1"/>
  <c r="SG17" i="49"/>
  <c r="SH17" i="49" s="1"/>
  <c r="SG18" i="49"/>
  <c r="SH18" i="49" s="1"/>
  <c r="SG19" i="49"/>
  <c r="SH19" i="49" s="1"/>
  <c r="SG20" i="49"/>
  <c r="SH20" i="49" s="1"/>
  <c r="SG21" i="49"/>
  <c r="SH21" i="49" s="1"/>
  <c r="SG22" i="49"/>
  <c r="SH22" i="49" s="1"/>
  <c r="SG23" i="49"/>
  <c r="SH23" i="49" s="1"/>
  <c r="SG24" i="49"/>
  <c r="SH24" i="49" s="1"/>
  <c r="SG25" i="49"/>
  <c r="SH25" i="49" s="1"/>
  <c r="SG26" i="49"/>
  <c r="SH26" i="49" s="1"/>
  <c r="SG27" i="49"/>
  <c r="SH27" i="49" s="1"/>
  <c r="SG28" i="49"/>
  <c r="SH28" i="49" s="1"/>
  <c r="SG29" i="49"/>
  <c r="SG30" i="49"/>
  <c r="SH30" i="49" s="1"/>
  <c r="SG31" i="49"/>
  <c r="SH31" i="49" s="1"/>
  <c r="SG32" i="49"/>
  <c r="SH32" i="49" s="1"/>
  <c r="SG33" i="49"/>
  <c r="SH33" i="49" s="1"/>
  <c r="SG34" i="49"/>
  <c r="SH34" i="49" s="1"/>
  <c r="SG35" i="49"/>
  <c r="SH35" i="49" s="1"/>
  <c r="SG36" i="49"/>
  <c r="SH36" i="49" s="1"/>
  <c r="SG37" i="49"/>
  <c r="SH37" i="49" s="1"/>
  <c r="SG38" i="49"/>
  <c r="SH38" i="49" s="1"/>
  <c r="SG39" i="49"/>
  <c r="SH39" i="49" s="1"/>
  <c r="SG40" i="49"/>
  <c r="SH40" i="49" s="1"/>
  <c r="SG41" i="49"/>
  <c r="SH41" i="49" s="1"/>
  <c r="SG42" i="49"/>
  <c r="SH42" i="49" s="1"/>
  <c r="SG43" i="49"/>
  <c r="SH43" i="49" s="1"/>
  <c r="SG44" i="49"/>
  <c r="SH44" i="49" s="1"/>
  <c r="SG45" i="49"/>
  <c r="SH45" i="49" s="1"/>
  <c r="SG46" i="49"/>
  <c r="SH46" i="49" s="1"/>
  <c r="SG47" i="49"/>
  <c r="SH47" i="49" s="1"/>
  <c r="SG48" i="49"/>
  <c r="SH48" i="49" s="1"/>
  <c r="SG49" i="49"/>
  <c r="SH49" i="49" s="1"/>
  <c r="SG50" i="49"/>
  <c r="SH50" i="49" s="1"/>
  <c r="SG51" i="49"/>
  <c r="SH51" i="49" s="1"/>
  <c r="SG52" i="49"/>
  <c r="SH52" i="49" s="1"/>
  <c r="SG53" i="49"/>
  <c r="SH53" i="49" s="1"/>
  <c r="SG54" i="49"/>
  <c r="SH54" i="49" s="1"/>
  <c r="SG55" i="49"/>
  <c r="SH55" i="49" s="1"/>
  <c r="SG56" i="49"/>
  <c r="SH56" i="49" s="1"/>
  <c r="SG57" i="49"/>
  <c r="SH57" i="49" s="1"/>
  <c r="SG58" i="49"/>
  <c r="SH58" i="49" s="1"/>
  <c r="SG59" i="49"/>
  <c r="SH59" i="49" s="1"/>
  <c r="SG60" i="49"/>
  <c r="SH60" i="49" s="1"/>
  <c r="SG61" i="49"/>
  <c r="SG62" i="49"/>
  <c r="SH62" i="49" s="1"/>
  <c r="SG63" i="49"/>
  <c r="SH63" i="49" s="1"/>
  <c r="SG64" i="49"/>
  <c r="SH64" i="49" s="1"/>
  <c r="SG65" i="49"/>
  <c r="SH65" i="49" s="1"/>
  <c r="SG66" i="49"/>
  <c r="SH66" i="49" s="1"/>
  <c r="SG67" i="49"/>
  <c r="SH67" i="49" s="1"/>
  <c r="SG68" i="49"/>
  <c r="SH68" i="49" s="1"/>
  <c r="SG69" i="49"/>
  <c r="SH69" i="49" s="1"/>
  <c r="SG70" i="49"/>
  <c r="SH70" i="49" s="1"/>
  <c r="SG71" i="49"/>
  <c r="SH71" i="49" s="1"/>
  <c r="SG72" i="49"/>
  <c r="SH72" i="49" s="1"/>
  <c r="SG73" i="49"/>
  <c r="SH73" i="49" s="1"/>
  <c r="SG74" i="49"/>
  <c r="SH74" i="49" s="1"/>
  <c r="SG75" i="49"/>
  <c r="SH75" i="49" s="1"/>
  <c r="SG76" i="49"/>
  <c r="SH76" i="49" s="1"/>
  <c r="SG77" i="49"/>
  <c r="SG78" i="49"/>
  <c r="SH78" i="49" s="1"/>
  <c r="SG79" i="49"/>
  <c r="SH79" i="49" s="1"/>
  <c r="SG80" i="49"/>
  <c r="SH80" i="49" s="1"/>
  <c r="SG81" i="49"/>
  <c r="SH81" i="49" s="1"/>
  <c r="SG82" i="49"/>
  <c r="SH82" i="49" s="1"/>
  <c r="SG83" i="49"/>
  <c r="SH83" i="49" s="1"/>
  <c r="SG84" i="49"/>
  <c r="SH84" i="49" s="1"/>
  <c r="SG85" i="49"/>
  <c r="SH85" i="49" s="1"/>
  <c r="SG86" i="49"/>
  <c r="SH86" i="49" s="1"/>
  <c r="SG87" i="49"/>
  <c r="SH87" i="49" s="1"/>
  <c r="SG88" i="49"/>
  <c r="SH88" i="49" s="1"/>
  <c r="SG89" i="49"/>
  <c r="SH89" i="49" s="1"/>
  <c r="SG90" i="49"/>
  <c r="SH90" i="49" s="1"/>
  <c r="SG91" i="49"/>
  <c r="SH91" i="49" s="1"/>
  <c r="SG92" i="49"/>
  <c r="SH92" i="49" s="1"/>
  <c r="SG93" i="49"/>
  <c r="SH93" i="49" s="1"/>
  <c r="SG94" i="49"/>
  <c r="SH94" i="49" s="1"/>
  <c r="SG95" i="49"/>
  <c r="SH95" i="49" s="1"/>
  <c r="SG96" i="49"/>
  <c r="SH96" i="49" s="1"/>
  <c r="SG97" i="49"/>
  <c r="SH97" i="49" s="1"/>
  <c r="SG98" i="49"/>
  <c r="SH98" i="49" s="1"/>
  <c r="SG99" i="49"/>
  <c r="SH99" i="49" s="1"/>
  <c r="SG100" i="49"/>
  <c r="SH100" i="49" s="1"/>
  <c r="SG101" i="49"/>
  <c r="SH101" i="49" s="1"/>
  <c r="SG102" i="49"/>
  <c r="SH102" i="49" s="1"/>
  <c r="SG103" i="49"/>
  <c r="SH103" i="49" s="1"/>
  <c r="SG104" i="49"/>
  <c r="SH104" i="49" s="1"/>
  <c r="SG105" i="49"/>
  <c r="SH105" i="49" s="1"/>
  <c r="SG106" i="49"/>
  <c r="SH106" i="49" s="1"/>
  <c r="SG107" i="49"/>
  <c r="SH107" i="49" s="1"/>
  <c r="SG108" i="49"/>
  <c r="SH108" i="49" s="1"/>
  <c r="SG109" i="49"/>
  <c r="SH109" i="49" s="1"/>
  <c r="SG110" i="49"/>
  <c r="SH110" i="49" s="1"/>
  <c r="SG111" i="49"/>
  <c r="SH111" i="49" s="1"/>
  <c r="SG112" i="49"/>
  <c r="SH112" i="49" s="1"/>
  <c r="SG113" i="49"/>
  <c r="SH113" i="49" s="1"/>
  <c r="SG114" i="49"/>
  <c r="SH114" i="49" s="1"/>
  <c r="SG115" i="49"/>
  <c r="SH115" i="49" s="1"/>
  <c r="SG116" i="49"/>
  <c r="SH116" i="49" s="1"/>
  <c r="SG117" i="49"/>
  <c r="SH117" i="49" s="1"/>
  <c r="SG118" i="49"/>
  <c r="SG119" i="49"/>
  <c r="SH119" i="49" s="1"/>
  <c r="SG120" i="49"/>
  <c r="SH120" i="49" s="1"/>
  <c r="SG121" i="49"/>
  <c r="SH121" i="49" s="1"/>
  <c r="SG122" i="49"/>
  <c r="SH122" i="49" s="1"/>
  <c r="SG123" i="49"/>
  <c r="SH123" i="49" s="1"/>
  <c r="SG124" i="49"/>
  <c r="SH124" i="49" s="1"/>
  <c r="SG125" i="49"/>
  <c r="SH125" i="49" s="1"/>
  <c r="SG126" i="49"/>
  <c r="SH126" i="49" s="1"/>
  <c r="SG127" i="49"/>
  <c r="SH127" i="49" s="1"/>
  <c r="SG128" i="49"/>
  <c r="SH128" i="49" s="1"/>
  <c r="SG129" i="49"/>
  <c r="SH129" i="49" s="1"/>
  <c r="SG130" i="49"/>
  <c r="SH130" i="49" s="1"/>
  <c r="SG131" i="49"/>
  <c r="SH131" i="49" s="1"/>
  <c r="SG132" i="49"/>
  <c r="SH132" i="49" s="1"/>
  <c r="SG133" i="49"/>
  <c r="SH133" i="49" s="1"/>
  <c r="SG134" i="49"/>
  <c r="SH134" i="49" s="1"/>
  <c r="SG135" i="49"/>
  <c r="SH135" i="49" s="1"/>
  <c r="SG136" i="49"/>
  <c r="SH136" i="49" s="1"/>
  <c r="SG137" i="49"/>
  <c r="SH137" i="49" s="1"/>
  <c r="SG138" i="49"/>
  <c r="SH138" i="49" s="1"/>
  <c r="SG139" i="49"/>
  <c r="SH139" i="49" s="1"/>
  <c r="SG140" i="49"/>
  <c r="SG141" i="49"/>
  <c r="SH141" i="49" s="1"/>
  <c r="SG142" i="49"/>
  <c r="SH142" i="49" s="1"/>
  <c r="SG143" i="49"/>
  <c r="SH143" i="49" s="1"/>
  <c r="SG144" i="49"/>
  <c r="SH144" i="49" s="1"/>
  <c r="SG145" i="49"/>
  <c r="SH145" i="49" s="1"/>
  <c r="SG146" i="49"/>
  <c r="SH146" i="49" s="1"/>
  <c r="SG147" i="49"/>
  <c r="SH147" i="49" s="1"/>
  <c r="SG148" i="49"/>
  <c r="SH148" i="49" s="1"/>
  <c r="SG149" i="49"/>
  <c r="SH149" i="49" s="1"/>
  <c r="SG150" i="49"/>
  <c r="SH150" i="49" s="1"/>
  <c r="SG151" i="49"/>
  <c r="SH151" i="49" s="1"/>
  <c r="SG152" i="49"/>
  <c r="SH152" i="49" s="1"/>
  <c r="SG153" i="49"/>
  <c r="SH153" i="49" s="1"/>
  <c r="SG154" i="49"/>
  <c r="SH154" i="49" s="1"/>
  <c r="SG155" i="49"/>
  <c r="SH155" i="49" s="1"/>
  <c r="SG156" i="49"/>
  <c r="SH156" i="49" s="1"/>
  <c r="SG157" i="49"/>
  <c r="SH157" i="49" s="1"/>
  <c r="SG158" i="49"/>
  <c r="SH158" i="49" s="1"/>
  <c r="SG159" i="49"/>
  <c r="SH159" i="49" s="1"/>
  <c r="SG160" i="49"/>
  <c r="SH160" i="49" s="1"/>
  <c r="SG161" i="49"/>
  <c r="SH161" i="49" s="1"/>
  <c r="SG162" i="49"/>
  <c r="SH162" i="49" s="1"/>
  <c r="SG163" i="49"/>
  <c r="SH163" i="49" s="1"/>
  <c r="SG164" i="49"/>
  <c r="SH164" i="49" s="1"/>
  <c r="SG165" i="49"/>
  <c r="SH165" i="49" s="1"/>
  <c r="SG166" i="49"/>
  <c r="SH166" i="49" s="1"/>
  <c r="SG167" i="49"/>
  <c r="SH167" i="49" s="1"/>
  <c r="SG168" i="49"/>
  <c r="SH168" i="49" s="1"/>
  <c r="SG169" i="49"/>
  <c r="SH169" i="49" s="1"/>
  <c r="SG170" i="49"/>
  <c r="SH170" i="49" s="1"/>
  <c r="SG171" i="49"/>
  <c r="SH171" i="49" s="1"/>
  <c r="SG172" i="49"/>
  <c r="SH172" i="49" s="1"/>
  <c r="SG173" i="49"/>
  <c r="SG174" i="49"/>
  <c r="SH174" i="49" s="1"/>
  <c r="SG175" i="49"/>
  <c r="SH175" i="49" s="1"/>
  <c r="SG176" i="49"/>
  <c r="SH176" i="49" s="1"/>
  <c r="SG177" i="49"/>
  <c r="SH177" i="49" s="1"/>
  <c r="SG178" i="49"/>
  <c r="SH178" i="49" s="1"/>
  <c r="SG179" i="49"/>
  <c r="SH179" i="49" s="1"/>
  <c r="SG180" i="49"/>
  <c r="SH180" i="49" s="1"/>
  <c r="SG181" i="49"/>
  <c r="SH181" i="49" s="1"/>
  <c r="SG182" i="49"/>
  <c r="SG183" i="49"/>
  <c r="SH183" i="49" s="1"/>
  <c r="SG184" i="49"/>
  <c r="SH184" i="49" s="1"/>
  <c r="SG185" i="49"/>
  <c r="SH185" i="49" s="1"/>
  <c r="SG186" i="49"/>
  <c r="SH186" i="49" s="1"/>
  <c r="SG187" i="49"/>
  <c r="SH187" i="49" s="1"/>
  <c r="SG188" i="49"/>
  <c r="SH188" i="49" s="1"/>
  <c r="SG189" i="49"/>
  <c r="SH189" i="49" s="1"/>
  <c r="SG190" i="49"/>
  <c r="SH190" i="49" s="1"/>
  <c r="SG191" i="49"/>
  <c r="SH191" i="49" s="1"/>
  <c r="SG192" i="49"/>
  <c r="SH192" i="49" s="1"/>
  <c r="SG193" i="49"/>
  <c r="SH193" i="49" s="1"/>
  <c r="SG194" i="49"/>
  <c r="SH194" i="49" s="1"/>
  <c r="SG195" i="49"/>
  <c r="SH195" i="49" s="1"/>
  <c r="SG196" i="49"/>
  <c r="SH196" i="49" s="1"/>
  <c r="SG197" i="49"/>
  <c r="SH197" i="49" s="1"/>
  <c r="SG198" i="49"/>
  <c r="SH198" i="49" s="1"/>
  <c r="SG199" i="49"/>
  <c r="SH199" i="49" s="1"/>
  <c r="SG200" i="49"/>
  <c r="SH200" i="49" s="1"/>
  <c r="SG201" i="49"/>
  <c r="SH201" i="49" s="1"/>
  <c r="SG202" i="49"/>
  <c r="SH202" i="49" s="1"/>
  <c r="SG203" i="49"/>
  <c r="SH203" i="49" s="1"/>
  <c r="SG204" i="49"/>
  <c r="SH204" i="49" s="1"/>
  <c r="SG205" i="49"/>
  <c r="SH205" i="49" s="1"/>
  <c r="SG206" i="49"/>
  <c r="SH206" i="49" s="1"/>
  <c r="SG207" i="49"/>
  <c r="SH207" i="49" s="1"/>
  <c r="SG208" i="49"/>
  <c r="SH208" i="49" s="1"/>
  <c r="SG209" i="49"/>
  <c r="SH209" i="49" s="1"/>
  <c r="SG210" i="49"/>
  <c r="SH210" i="49" s="1"/>
  <c r="SG211" i="49"/>
  <c r="SH211" i="49" s="1"/>
  <c r="SG212" i="49"/>
  <c r="SH212" i="49" s="1"/>
  <c r="SG213" i="49"/>
  <c r="SH213" i="49" s="1"/>
  <c r="SG214" i="49"/>
  <c r="SH214" i="49" s="1"/>
  <c r="SG215" i="49"/>
  <c r="SH215" i="49" s="1"/>
  <c r="SG216" i="49"/>
  <c r="SH216" i="49" s="1"/>
  <c r="SG217" i="49"/>
  <c r="SH217" i="49" s="1"/>
  <c r="SG218" i="49"/>
  <c r="SH218" i="49" s="1"/>
  <c r="SG219" i="49"/>
  <c r="SH219" i="49" s="1"/>
  <c r="SG220" i="49"/>
  <c r="SH220" i="49" s="1"/>
  <c r="SG221" i="49"/>
  <c r="SH221" i="49" s="1"/>
  <c r="SG222" i="49"/>
  <c r="SH222" i="49" s="1"/>
  <c r="SG223" i="49"/>
  <c r="SH223" i="49" s="1"/>
  <c r="SG224" i="49"/>
  <c r="SH224" i="49" s="1"/>
  <c r="SG225" i="49"/>
  <c r="SH225" i="49" s="1"/>
  <c r="SG226" i="49"/>
  <c r="SH226" i="49" s="1"/>
  <c r="SG227" i="49"/>
  <c r="SH227" i="49" s="1"/>
  <c r="SG228" i="49"/>
  <c r="SH228" i="49" s="1"/>
  <c r="SG229" i="49"/>
  <c r="SH229" i="49" s="1"/>
  <c r="SG230" i="49"/>
  <c r="SH230" i="49" s="1"/>
  <c r="SG231" i="49"/>
  <c r="SH231" i="49" s="1"/>
  <c r="SG232" i="49"/>
  <c r="SH232" i="49" s="1"/>
  <c r="SG233" i="49"/>
  <c r="SH233" i="49" s="1"/>
  <c r="SG234" i="49"/>
  <c r="SH234" i="49" s="1"/>
  <c r="SG235" i="49"/>
  <c r="SH235" i="49" s="1"/>
  <c r="SG236" i="49"/>
  <c r="SH236" i="49" s="1"/>
  <c r="SG237" i="49"/>
  <c r="SG238" i="49"/>
  <c r="SH238" i="49" s="1"/>
  <c r="SG239" i="49"/>
  <c r="SH239" i="49" s="1"/>
  <c r="SG240" i="49"/>
  <c r="SH240" i="49" s="1"/>
  <c r="SG241" i="49"/>
  <c r="SH241" i="49" s="1"/>
  <c r="SG242" i="49"/>
  <c r="SH242" i="49" s="1"/>
  <c r="SG243" i="49"/>
  <c r="SH243" i="49" s="1"/>
  <c r="SG244" i="49"/>
  <c r="SH244" i="49" s="1"/>
  <c r="SG245" i="49"/>
  <c r="SH245" i="49" s="1"/>
  <c r="SG246" i="49"/>
  <c r="SH246" i="49" s="1"/>
  <c r="SG247" i="49"/>
  <c r="SH247" i="49" s="1"/>
  <c r="SG248" i="49"/>
  <c r="SH248" i="49" s="1"/>
  <c r="SG249" i="49"/>
  <c r="SH249" i="49" s="1"/>
  <c r="SG250" i="49"/>
  <c r="SH250" i="49" s="1"/>
  <c r="SG251" i="49"/>
  <c r="SH251" i="49" s="1"/>
  <c r="SG252" i="49"/>
  <c r="SH252" i="49" s="1"/>
  <c r="SG253" i="49"/>
  <c r="SH253" i="49" s="1"/>
  <c r="SG254" i="49"/>
  <c r="SH254" i="49" s="1"/>
  <c r="SG255" i="49"/>
  <c r="SH255" i="49" s="1"/>
  <c r="SG256" i="49"/>
  <c r="SH256" i="49" s="1"/>
  <c r="SG257" i="49"/>
  <c r="SH257" i="49" s="1"/>
  <c r="SG258" i="49"/>
  <c r="SH258" i="49" s="1"/>
  <c r="SG259" i="49"/>
  <c r="SH259" i="49" s="1"/>
  <c r="SG260" i="49"/>
  <c r="SH260" i="49" s="1"/>
  <c r="SG261" i="49"/>
  <c r="SH261" i="49" s="1"/>
  <c r="SG262" i="49"/>
  <c r="SH262" i="49" s="1"/>
  <c r="SG263" i="49"/>
  <c r="SH263" i="49" s="1"/>
  <c r="SG264" i="49"/>
  <c r="SH264" i="49" s="1"/>
  <c r="SG265" i="49"/>
  <c r="SH265" i="49" s="1"/>
  <c r="SG266" i="49"/>
  <c r="SH266" i="49" s="1"/>
  <c r="SG267" i="49"/>
  <c r="SH267" i="49" s="1"/>
  <c r="SG268" i="49"/>
  <c r="SH268" i="49" s="1"/>
  <c r="SG269" i="49"/>
  <c r="SH269" i="49" s="1"/>
  <c r="SG270" i="49"/>
  <c r="SH270" i="49" s="1"/>
  <c r="SG271" i="49"/>
  <c r="SH271" i="49" s="1"/>
  <c r="SG272" i="49"/>
  <c r="SH272" i="49" s="1"/>
  <c r="SG273" i="49"/>
  <c r="SH273" i="49" s="1"/>
  <c r="SG274" i="49"/>
  <c r="SH274" i="49" s="1"/>
  <c r="SG275" i="49"/>
  <c r="SH275" i="49" s="1"/>
  <c r="SG276" i="49"/>
  <c r="SH276" i="49" s="1"/>
  <c r="SG277" i="49"/>
  <c r="SH277" i="49" s="1"/>
  <c r="SG278" i="49"/>
  <c r="SH278" i="49" s="1"/>
  <c r="SG279" i="49"/>
  <c r="SH279" i="49" s="1"/>
  <c r="SG280" i="49"/>
  <c r="SH280" i="49" s="1"/>
  <c r="SG281" i="49"/>
  <c r="SH281" i="49" s="1"/>
  <c r="SG282" i="49"/>
  <c r="SH282" i="49" s="1"/>
  <c r="SG283" i="49"/>
  <c r="SH283" i="49" s="1"/>
  <c r="SG284" i="49"/>
  <c r="SH284" i="49" s="1"/>
  <c r="SG285" i="49"/>
  <c r="SH285" i="49" s="1"/>
  <c r="SG286" i="49"/>
  <c r="SH286" i="49" s="1"/>
  <c r="SG287" i="49"/>
  <c r="SH287" i="49" s="1"/>
  <c r="SG288" i="49"/>
  <c r="SH288" i="49" s="1"/>
  <c r="SG289" i="49"/>
  <c r="SH289" i="49" s="1"/>
  <c r="SG290" i="49"/>
  <c r="SH290" i="49" s="1"/>
  <c r="SG291" i="49"/>
  <c r="SH291" i="49" s="1"/>
  <c r="SG292" i="49"/>
  <c r="SH292" i="49" s="1"/>
  <c r="SG293" i="49"/>
  <c r="SH293" i="49" s="1"/>
  <c r="SG294" i="49"/>
  <c r="SH294" i="49" s="1"/>
  <c r="SG295" i="49"/>
  <c r="SH295" i="49" s="1"/>
  <c r="SG296" i="49"/>
  <c r="SH296" i="49" s="1"/>
  <c r="SG297" i="49"/>
  <c r="SH297" i="49" s="1"/>
  <c r="SG298" i="49"/>
  <c r="SH298" i="49" s="1"/>
  <c r="SG299" i="49"/>
  <c r="SH299" i="49" s="1"/>
  <c r="SG300" i="49"/>
  <c r="SH300" i="49" s="1"/>
  <c r="SG301" i="49"/>
  <c r="SG302" i="49"/>
  <c r="SH302" i="49" s="1"/>
  <c r="SG303" i="49"/>
  <c r="SH303" i="49" s="1"/>
  <c r="SG304" i="49"/>
  <c r="SH304" i="49" s="1"/>
  <c r="SG305" i="49"/>
  <c r="SH305" i="49" s="1"/>
  <c r="SG306" i="49"/>
  <c r="SH306" i="49" s="1"/>
  <c r="SG307" i="49"/>
  <c r="SH307" i="49" s="1"/>
  <c r="SG308" i="49"/>
  <c r="SH308" i="49" s="1"/>
  <c r="SG309" i="49"/>
  <c r="SH309" i="49" s="1"/>
  <c r="SG310" i="49"/>
  <c r="SH310" i="49" s="1"/>
  <c r="SG311" i="49"/>
  <c r="SH311" i="49" s="1"/>
  <c r="SG312" i="49"/>
  <c r="SH312" i="49" s="1"/>
  <c r="SG313" i="49"/>
  <c r="SH313" i="49" s="1"/>
  <c r="SG314" i="49"/>
  <c r="SH314" i="49" s="1"/>
  <c r="SG315" i="49"/>
  <c r="SH315" i="49" s="1"/>
  <c r="SG316" i="49"/>
  <c r="SH316" i="49" s="1"/>
  <c r="SG317" i="49"/>
  <c r="SH317" i="49" s="1"/>
  <c r="SG318" i="49"/>
  <c r="SH318" i="49" s="1"/>
  <c r="SG319" i="49"/>
  <c r="SH319" i="49" s="1"/>
  <c r="SG320" i="49"/>
  <c r="SH320" i="49" s="1"/>
  <c r="SG321" i="49"/>
  <c r="SH321" i="49" s="1"/>
  <c r="SG322" i="49"/>
  <c r="SH322" i="49" s="1"/>
  <c r="SG323" i="49"/>
  <c r="SH323" i="49" s="1"/>
  <c r="SG324" i="49"/>
  <c r="SH324" i="49" s="1"/>
  <c r="SG325" i="49"/>
  <c r="SH325" i="49" s="1"/>
  <c r="SG326" i="49"/>
  <c r="SH326" i="49" s="1"/>
  <c r="SG327" i="49"/>
  <c r="SH327" i="49" s="1"/>
  <c r="SG328" i="49"/>
  <c r="SH328" i="49" s="1"/>
  <c r="SG329" i="49"/>
  <c r="SH329" i="49" s="1"/>
  <c r="SG330" i="49"/>
  <c r="SH330" i="49" s="1"/>
  <c r="SG331" i="49"/>
  <c r="SH331" i="49" s="1"/>
  <c r="SG332" i="49"/>
  <c r="SH332" i="49" s="1"/>
  <c r="SG333" i="49"/>
  <c r="SH333" i="49" s="1"/>
  <c r="SG334" i="49"/>
  <c r="SH334" i="49" s="1"/>
  <c r="SG335" i="49"/>
  <c r="SH335" i="49" s="1"/>
  <c r="SG336" i="49"/>
  <c r="SH336" i="49" s="1"/>
  <c r="SG337" i="49"/>
  <c r="SH337" i="49" s="1"/>
  <c r="SG338" i="49"/>
  <c r="SH338" i="49" s="1"/>
  <c r="SG339" i="49"/>
  <c r="SH339" i="49" s="1"/>
  <c r="SG340" i="49"/>
  <c r="SH340" i="49" s="1"/>
  <c r="SG341" i="49"/>
  <c r="SH341" i="49" s="1"/>
  <c r="SG342" i="49"/>
  <c r="SH342" i="49" s="1"/>
  <c r="SG343" i="49"/>
  <c r="SH343" i="49" s="1"/>
  <c r="SG344" i="49"/>
  <c r="SH344" i="49" s="1"/>
  <c r="SG345" i="49"/>
  <c r="SH345" i="49" s="1"/>
  <c r="SG346" i="49"/>
  <c r="SH346" i="49" s="1"/>
  <c r="SG347" i="49"/>
  <c r="SH347" i="49" s="1"/>
  <c r="SG348" i="49"/>
  <c r="SH348" i="49" s="1"/>
  <c r="SG349" i="49"/>
  <c r="SH349" i="49" s="1"/>
  <c r="SG2" i="49"/>
  <c r="SH2" i="49" s="1"/>
  <c r="EQ3" i="37"/>
  <c r="ER3" i="37" s="1"/>
  <c r="EQ4" i="37"/>
  <c r="ER4" i="37" s="1"/>
  <c r="EQ5" i="37"/>
  <c r="ER5" i="37" s="1"/>
  <c r="EQ6" i="37"/>
  <c r="ER6" i="37" s="1"/>
  <c r="EQ7" i="37"/>
  <c r="ER7" i="37" s="1"/>
  <c r="EQ8" i="37"/>
  <c r="ER8" i="37" s="1"/>
  <c r="EQ9" i="37"/>
  <c r="ER9" i="37" s="1"/>
  <c r="EQ10" i="37"/>
  <c r="ER10" i="37" s="1"/>
  <c r="EQ11" i="37"/>
  <c r="ER11" i="37" s="1"/>
  <c r="EQ12" i="37"/>
  <c r="ER12" i="37" s="1"/>
  <c r="EQ13" i="37"/>
  <c r="ER13" i="37" s="1"/>
  <c r="EQ14" i="37"/>
  <c r="ER14" i="37" s="1"/>
  <c r="EQ15" i="37"/>
  <c r="ER15" i="37" s="1"/>
  <c r="EQ16" i="37"/>
  <c r="ER16" i="37" s="1"/>
  <c r="EQ17" i="37"/>
  <c r="ER17" i="37" s="1"/>
  <c r="EQ18" i="37"/>
  <c r="ER18" i="37" s="1"/>
  <c r="EQ19" i="37"/>
  <c r="ER19" i="37" s="1"/>
  <c r="EQ20" i="37"/>
  <c r="ER20" i="37" s="1"/>
  <c r="EQ21" i="37"/>
  <c r="ER21" i="37" s="1"/>
  <c r="EQ22" i="37"/>
  <c r="ER22" i="37" s="1"/>
  <c r="EQ23" i="37"/>
  <c r="ER23" i="37" s="1"/>
  <c r="EQ24" i="37"/>
  <c r="ER24" i="37" s="1"/>
  <c r="EQ25" i="37"/>
  <c r="ER25" i="37" s="1"/>
  <c r="EQ26" i="37"/>
  <c r="ER26" i="37" s="1"/>
  <c r="EQ27" i="37"/>
  <c r="ER27" i="37" s="1"/>
  <c r="EQ28" i="37"/>
  <c r="ER28" i="37" s="1"/>
  <c r="EQ29" i="37"/>
  <c r="ER29" i="37" s="1"/>
  <c r="EQ30" i="37"/>
  <c r="ER30" i="37" s="1"/>
  <c r="EQ31" i="37"/>
  <c r="ER31" i="37" s="1"/>
  <c r="EQ32" i="37"/>
  <c r="ER32" i="37" s="1"/>
  <c r="EQ33" i="37"/>
  <c r="ER33" i="37" s="1"/>
  <c r="EQ34" i="37"/>
  <c r="ER34" i="37" s="1"/>
  <c r="EQ35" i="37"/>
  <c r="ER35" i="37" s="1"/>
  <c r="EQ36" i="37"/>
  <c r="ER36" i="37" s="1"/>
  <c r="EQ37" i="37"/>
  <c r="ER37" i="37" s="1"/>
  <c r="EQ38" i="37"/>
  <c r="ER38" i="37" s="1"/>
  <c r="EQ39" i="37"/>
  <c r="ER39" i="37" s="1"/>
  <c r="EQ40" i="37"/>
  <c r="ER40" i="37" s="1"/>
  <c r="EQ41" i="37"/>
  <c r="ER41" i="37" s="1"/>
  <c r="EQ42" i="37"/>
  <c r="ER42" i="37" s="1"/>
  <c r="EQ43" i="37"/>
  <c r="ER43" i="37" s="1"/>
  <c r="EQ44" i="37"/>
  <c r="ER44" i="37" s="1"/>
  <c r="EQ45" i="37"/>
  <c r="ER45" i="37" s="1"/>
  <c r="EQ46" i="37"/>
  <c r="ER46" i="37" s="1"/>
  <c r="EQ47" i="37"/>
  <c r="ER47" i="37" s="1"/>
  <c r="EQ48" i="37"/>
  <c r="ER48" i="37" s="1"/>
  <c r="EQ49" i="37"/>
  <c r="ER49" i="37" s="1"/>
  <c r="EQ50" i="37"/>
  <c r="ER50" i="37" s="1"/>
  <c r="EQ51" i="37"/>
  <c r="ER51" i="37" s="1"/>
  <c r="EQ52" i="37"/>
  <c r="ER52" i="37" s="1"/>
  <c r="EQ53" i="37"/>
  <c r="ER53" i="37" s="1"/>
  <c r="EQ54" i="37"/>
  <c r="ER54" i="37" s="1"/>
  <c r="EQ55" i="37"/>
  <c r="ER55" i="37" s="1"/>
  <c r="EQ56" i="37"/>
  <c r="ER56" i="37" s="1"/>
  <c r="EQ57" i="37"/>
  <c r="ER57" i="37" s="1"/>
  <c r="EQ58" i="37"/>
  <c r="ER58" i="37" s="1"/>
  <c r="EQ59" i="37"/>
  <c r="ER59" i="37" s="1"/>
  <c r="EQ60" i="37"/>
  <c r="ER60" i="37" s="1"/>
  <c r="EQ61" i="37"/>
  <c r="ER61" i="37" s="1"/>
  <c r="EQ62" i="37"/>
  <c r="ER62" i="37" s="1"/>
  <c r="EQ63" i="37"/>
  <c r="ER63" i="37" s="1"/>
  <c r="EQ64" i="37"/>
  <c r="ER64" i="37" s="1"/>
  <c r="EQ65" i="37"/>
  <c r="ER65" i="37" s="1"/>
  <c r="EQ66" i="37"/>
  <c r="ER66" i="37" s="1"/>
  <c r="EQ67" i="37"/>
  <c r="ER67" i="37" s="1"/>
  <c r="EQ68" i="37"/>
  <c r="ER68" i="37" s="1"/>
  <c r="EQ69" i="37"/>
  <c r="ER69" i="37" s="1"/>
  <c r="EQ70" i="37"/>
  <c r="ER70" i="37" s="1"/>
  <c r="EQ71" i="37"/>
  <c r="ER71" i="37" s="1"/>
  <c r="EQ72" i="37"/>
  <c r="ER72" i="37" s="1"/>
  <c r="EQ73" i="37"/>
  <c r="ER73" i="37" s="1"/>
  <c r="EQ74" i="37"/>
  <c r="ER74" i="37" s="1"/>
  <c r="EQ75" i="37"/>
  <c r="ER75" i="37" s="1"/>
  <c r="EQ76" i="37"/>
  <c r="ER76" i="37" s="1"/>
  <c r="EQ77" i="37"/>
  <c r="ER77" i="37" s="1"/>
  <c r="EQ78" i="37"/>
  <c r="ER78" i="37" s="1"/>
  <c r="EQ79" i="37"/>
  <c r="ER79" i="37" s="1"/>
  <c r="EQ80" i="37"/>
  <c r="ER80" i="37" s="1"/>
  <c r="EQ81" i="37"/>
  <c r="ER81" i="37" s="1"/>
  <c r="EQ82" i="37"/>
  <c r="ER82" i="37" s="1"/>
  <c r="EQ83" i="37"/>
  <c r="ER83" i="37" s="1"/>
  <c r="EQ84" i="37"/>
  <c r="ER84" i="37" s="1"/>
  <c r="EQ85" i="37"/>
  <c r="ER85" i="37" s="1"/>
  <c r="EQ86" i="37"/>
  <c r="ER86" i="37" s="1"/>
  <c r="EQ87" i="37"/>
  <c r="ER87" i="37" s="1"/>
  <c r="EQ88" i="37"/>
  <c r="ER88" i="37" s="1"/>
  <c r="EQ89" i="37"/>
  <c r="ER89" i="37" s="1"/>
  <c r="EQ90" i="37"/>
  <c r="ER90" i="37" s="1"/>
  <c r="EQ91" i="37"/>
  <c r="ER91" i="37" s="1"/>
  <c r="EQ92" i="37"/>
  <c r="ER92" i="37" s="1"/>
  <c r="EQ93" i="37"/>
  <c r="ER93" i="37" s="1"/>
  <c r="EQ94" i="37"/>
  <c r="ER94" i="37" s="1"/>
  <c r="EQ95" i="37"/>
  <c r="ER95" i="37" s="1"/>
  <c r="EQ96" i="37"/>
  <c r="ER96" i="37" s="1"/>
  <c r="EQ97" i="37"/>
  <c r="ER97" i="37" s="1"/>
  <c r="EQ98" i="37"/>
  <c r="ER98" i="37" s="1"/>
  <c r="EQ99" i="37"/>
  <c r="ER99" i="37" s="1"/>
  <c r="EQ100" i="37"/>
  <c r="ER100" i="37" s="1"/>
  <c r="EQ101" i="37"/>
  <c r="ER101" i="37" s="1"/>
  <c r="EQ102" i="37"/>
  <c r="ER102" i="37" s="1"/>
  <c r="EQ103" i="37"/>
  <c r="ER103" i="37" s="1"/>
  <c r="EQ104" i="37"/>
  <c r="ER104" i="37" s="1"/>
  <c r="EQ105" i="37"/>
  <c r="ER105" i="37" s="1"/>
  <c r="EQ106" i="37"/>
  <c r="ER106" i="37" s="1"/>
  <c r="EQ107" i="37"/>
  <c r="ER107" i="37" s="1"/>
  <c r="EQ108" i="37"/>
  <c r="ER108" i="37" s="1"/>
  <c r="EQ109" i="37"/>
  <c r="ER109" i="37" s="1"/>
  <c r="EQ110" i="37"/>
  <c r="ER110" i="37" s="1"/>
  <c r="EQ111" i="37"/>
  <c r="ER111" i="37" s="1"/>
  <c r="EQ112" i="37"/>
  <c r="ER112" i="37" s="1"/>
  <c r="EQ113" i="37"/>
  <c r="ER113" i="37" s="1"/>
  <c r="EQ114" i="37"/>
  <c r="ER114" i="37" s="1"/>
  <c r="EQ115" i="37"/>
  <c r="ER115" i="37" s="1"/>
  <c r="EQ116" i="37"/>
  <c r="ER116" i="37" s="1"/>
  <c r="EQ117" i="37"/>
  <c r="ER117" i="37" s="1"/>
  <c r="EQ118" i="37"/>
  <c r="ER118" i="37" s="1"/>
  <c r="EQ119" i="37"/>
  <c r="ER119" i="37" s="1"/>
  <c r="EQ120" i="37"/>
  <c r="ER120" i="37" s="1"/>
  <c r="EQ121" i="37"/>
  <c r="ER121" i="37" s="1"/>
  <c r="EQ122" i="37"/>
  <c r="ER122" i="37" s="1"/>
  <c r="EQ123" i="37"/>
  <c r="ER123" i="37" s="1"/>
  <c r="EQ124" i="37"/>
  <c r="ER124" i="37" s="1"/>
  <c r="EQ125" i="37"/>
  <c r="ER125" i="37" s="1"/>
  <c r="EQ126" i="37"/>
  <c r="ER126" i="37" s="1"/>
  <c r="EQ127" i="37"/>
  <c r="ER127" i="37" s="1"/>
  <c r="EQ128" i="37"/>
  <c r="ER128" i="37" s="1"/>
  <c r="EQ129" i="37"/>
  <c r="ER129" i="37" s="1"/>
  <c r="EQ130" i="37"/>
  <c r="ER130" i="37" s="1"/>
  <c r="EQ131" i="37"/>
  <c r="ER131" i="37" s="1"/>
  <c r="EQ132" i="37"/>
  <c r="ER132" i="37" s="1"/>
  <c r="EQ133" i="37"/>
  <c r="ER133" i="37" s="1"/>
  <c r="EQ134" i="37"/>
  <c r="ER134" i="37" s="1"/>
  <c r="EQ135" i="37"/>
  <c r="ER135" i="37" s="1"/>
  <c r="EQ136" i="37"/>
  <c r="ER136" i="37" s="1"/>
  <c r="EQ137" i="37"/>
  <c r="ER137" i="37" s="1"/>
  <c r="EQ138" i="37"/>
  <c r="ER138" i="37" s="1"/>
  <c r="EQ139" i="37"/>
  <c r="ER139" i="37" s="1"/>
  <c r="EQ140" i="37"/>
  <c r="ER140" i="37" s="1"/>
  <c r="EQ141" i="37"/>
  <c r="ER141" i="37" s="1"/>
  <c r="EQ142" i="37"/>
  <c r="ER142" i="37" s="1"/>
  <c r="EQ143" i="37"/>
  <c r="ER143" i="37" s="1"/>
  <c r="EQ144" i="37"/>
  <c r="ER144" i="37" s="1"/>
  <c r="EQ145" i="37"/>
  <c r="ER145" i="37" s="1"/>
  <c r="EQ146" i="37"/>
  <c r="ER146" i="37" s="1"/>
  <c r="EQ147" i="37"/>
  <c r="ER147" i="37" s="1"/>
  <c r="EQ148" i="37"/>
  <c r="ER148" i="37" s="1"/>
  <c r="EQ149" i="37"/>
  <c r="ER149" i="37" s="1"/>
  <c r="EQ150" i="37"/>
  <c r="ER150" i="37" s="1"/>
  <c r="EQ151" i="37"/>
  <c r="ER151" i="37" s="1"/>
  <c r="EQ152" i="37"/>
  <c r="ER152" i="37" s="1"/>
  <c r="EQ153" i="37"/>
  <c r="ER153" i="37" s="1"/>
  <c r="EQ154" i="37"/>
  <c r="ER154" i="37" s="1"/>
  <c r="EQ155" i="37"/>
  <c r="ER155" i="37" s="1"/>
  <c r="EQ156" i="37"/>
  <c r="ER156" i="37" s="1"/>
  <c r="EQ157" i="37"/>
  <c r="ER157" i="37" s="1"/>
  <c r="EQ158" i="37"/>
  <c r="ER158" i="37" s="1"/>
  <c r="EQ159" i="37"/>
  <c r="ER159" i="37" s="1"/>
  <c r="EQ160" i="37"/>
  <c r="ER160" i="37" s="1"/>
  <c r="EQ161" i="37"/>
  <c r="ER161" i="37" s="1"/>
  <c r="EQ162" i="37"/>
  <c r="ER162" i="37" s="1"/>
  <c r="EQ163" i="37"/>
  <c r="ER163" i="37" s="1"/>
  <c r="EQ164" i="37"/>
  <c r="ER164" i="37" s="1"/>
  <c r="EQ165" i="37"/>
  <c r="ER165" i="37" s="1"/>
  <c r="EQ166" i="37"/>
  <c r="ER166" i="37" s="1"/>
  <c r="EQ167" i="37"/>
  <c r="ER167" i="37" s="1"/>
  <c r="EQ168" i="37"/>
  <c r="ER168" i="37" s="1"/>
  <c r="EQ169" i="37"/>
  <c r="ER169" i="37" s="1"/>
  <c r="EQ170" i="37"/>
  <c r="ER170" i="37" s="1"/>
  <c r="EQ171" i="37"/>
  <c r="ER171" i="37" s="1"/>
  <c r="EQ172" i="37"/>
  <c r="ER172" i="37" s="1"/>
  <c r="EQ173" i="37"/>
  <c r="ER173" i="37" s="1"/>
  <c r="EQ174" i="37"/>
  <c r="ER174" i="37" s="1"/>
  <c r="EQ175" i="37"/>
  <c r="ER175" i="37" s="1"/>
  <c r="EQ176" i="37"/>
  <c r="ER176" i="37" s="1"/>
  <c r="EQ177" i="37"/>
  <c r="ER177" i="37" s="1"/>
  <c r="EQ178" i="37"/>
  <c r="ER178" i="37" s="1"/>
  <c r="EQ179" i="37"/>
  <c r="ER179" i="37" s="1"/>
  <c r="EQ180" i="37"/>
  <c r="ER180" i="37" s="1"/>
  <c r="EQ181" i="37"/>
  <c r="ER181" i="37" s="1"/>
  <c r="EQ182" i="37"/>
  <c r="ER182" i="37" s="1"/>
  <c r="EQ183" i="37"/>
  <c r="ER183" i="37" s="1"/>
  <c r="EQ184" i="37"/>
  <c r="ER184" i="37" s="1"/>
  <c r="EQ185" i="37"/>
  <c r="ER185" i="37" s="1"/>
  <c r="EQ186" i="37"/>
  <c r="ER186" i="37" s="1"/>
  <c r="EQ187" i="37"/>
  <c r="ER187" i="37" s="1"/>
  <c r="EQ188" i="37"/>
  <c r="ER188" i="37" s="1"/>
  <c r="EQ189" i="37"/>
  <c r="ER189" i="37" s="1"/>
  <c r="EQ190" i="37"/>
  <c r="ER190" i="37" s="1"/>
  <c r="EQ191" i="37"/>
  <c r="ER191" i="37" s="1"/>
  <c r="EQ192" i="37"/>
  <c r="ER192" i="37" s="1"/>
  <c r="EQ193" i="37"/>
  <c r="ER193" i="37" s="1"/>
  <c r="EQ194" i="37"/>
  <c r="ER194" i="37" s="1"/>
  <c r="EQ195" i="37"/>
  <c r="ER195" i="37" s="1"/>
  <c r="EQ196" i="37"/>
  <c r="ER196" i="37" s="1"/>
  <c r="EQ197" i="37"/>
  <c r="ER197" i="37" s="1"/>
  <c r="EQ198" i="37"/>
  <c r="ER198" i="37" s="1"/>
  <c r="EQ199" i="37"/>
  <c r="ER199" i="37" s="1"/>
  <c r="EQ200" i="37"/>
  <c r="ER200" i="37" s="1"/>
  <c r="EQ201" i="37"/>
  <c r="ER201" i="37" s="1"/>
  <c r="EQ202" i="37"/>
  <c r="ER202" i="37" s="1"/>
  <c r="EQ203" i="37"/>
  <c r="ER203" i="37" s="1"/>
  <c r="EQ204" i="37"/>
  <c r="ER204" i="37" s="1"/>
  <c r="EQ205" i="37"/>
  <c r="ER205" i="37" s="1"/>
  <c r="EQ206" i="37"/>
  <c r="ER206" i="37" s="1"/>
  <c r="EQ207" i="37"/>
  <c r="ER207" i="37" s="1"/>
  <c r="EQ208" i="37"/>
  <c r="ER208" i="37" s="1"/>
  <c r="EQ209" i="37"/>
  <c r="ER209" i="37" s="1"/>
  <c r="EQ210" i="37"/>
  <c r="ER210" i="37" s="1"/>
  <c r="EQ211" i="37"/>
  <c r="ER211" i="37" s="1"/>
  <c r="EQ212" i="37"/>
  <c r="ER212" i="37" s="1"/>
  <c r="EQ213" i="37"/>
  <c r="ER213" i="37" s="1"/>
  <c r="EQ214" i="37"/>
  <c r="ER214" i="37" s="1"/>
  <c r="EQ215" i="37"/>
  <c r="ER215" i="37" s="1"/>
  <c r="EQ216" i="37"/>
  <c r="ER216" i="37" s="1"/>
  <c r="EQ217" i="37"/>
  <c r="ER217" i="37" s="1"/>
  <c r="EQ218" i="37"/>
  <c r="ER218" i="37" s="1"/>
  <c r="EQ219" i="37"/>
  <c r="ER219" i="37" s="1"/>
  <c r="EQ220" i="37"/>
  <c r="ER220" i="37" s="1"/>
  <c r="EQ221" i="37"/>
  <c r="ER221" i="37" s="1"/>
  <c r="EQ222" i="37"/>
  <c r="ER222" i="37" s="1"/>
  <c r="EQ223" i="37"/>
  <c r="ER223" i="37" s="1"/>
  <c r="EQ224" i="37"/>
  <c r="ER224" i="37" s="1"/>
  <c r="EQ225" i="37"/>
  <c r="ER225" i="37" s="1"/>
  <c r="EQ226" i="37"/>
  <c r="ER226" i="37" s="1"/>
  <c r="EQ227" i="37"/>
  <c r="ER227" i="37" s="1"/>
  <c r="EQ228" i="37"/>
  <c r="ER228" i="37" s="1"/>
  <c r="EQ229" i="37"/>
  <c r="ER229" i="37" s="1"/>
  <c r="EQ230" i="37"/>
  <c r="ER230" i="37" s="1"/>
  <c r="EQ231" i="37"/>
  <c r="ER231" i="37" s="1"/>
  <c r="EQ232" i="37"/>
  <c r="ER232" i="37" s="1"/>
  <c r="EQ233" i="37"/>
  <c r="ER233" i="37" s="1"/>
  <c r="EQ234" i="37"/>
  <c r="ER234" i="37" s="1"/>
  <c r="EQ235" i="37"/>
  <c r="ER235" i="37" s="1"/>
  <c r="EQ236" i="37"/>
  <c r="ER236" i="37" s="1"/>
  <c r="EQ237" i="37"/>
  <c r="ER237" i="37" s="1"/>
  <c r="EQ238" i="37"/>
  <c r="ER238" i="37" s="1"/>
  <c r="EQ239" i="37"/>
  <c r="ER239" i="37" s="1"/>
  <c r="EQ240" i="37"/>
  <c r="ER240" i="37" s="1"/>
  <c r="EQ241" i="37"/>
  <c r="ER241" i="37" s="1"/>
  <c r="EQ242" i="37"/>
  <c r="ER242" i="37" s="1"/>
  <c r="EQ243" i="37"/>
  <c r="ER243" i="37" s="1"/>
  <c r="EQ244" i="37"/>
  <c r="ER244" i="37" s="1"/>
  <c r="EQ245" i="37"/>
  <c r="ER245" i="37" s="1"/>
  <c r="EQ246" i="37"/>
  <c r="ER246" i="37" s="1"/>
  <c r="EQ247" i="37"/>
  <c r="ER247" i="37" s="1"/>
  <c r="EQ248" i="37"/>
  <c r="ER248" i="37" s="1"/>
  <c r="EQ249" i="37"/>
  <c r="ER249" i="37" s="1"/>
  <c r="EQ250" i="37"/>
  <c r="ER250" i="37" s="1"/>
  <c r="EQ251" i="37"/>
  <c r="ER251" i="37" s="1"/>
  <c r="EQ252" i="37"/>
  <c r="ER252" i="37" s="1"/>
  <c r="EQ253" i="37"/>
  <c r="ER253" i="37" s="1"/>
  <c r="EQ254" i="37"/>
  <c r="ER254" i="37" s="1"/>
  <c r="EQ255" i="37"/>
  <c r="ER255" i="37" s="1"/>
  <c r="EQ256" i="37"/>
  <c r="ER256" i="37" s="1"/>
  <c r="EQ257" i="37"/>
  <c r="ER257" i="37" s="1"/>
  <c r="EQ258" i="37"/>
  <c r="ER258" i="37" s="1"/>
  <c r="EQ259" i="37"/>
  <c r="ER259" i="37" s="1"/>
  <c r="EQ260" i="37"/>
  <c r="ER260" i="37" s="1"/>
  <c r="EQ261" i="37"/>
  <c r="ER261" i="37" s="1"/>
  <c r="EQ262" i="37"/>
  <c r="ER262" i="37" s="1"/>
  <c r="EQ263" i="37"/>
  <c r="ER263" i="37" s="1"/>
  <c r="EQ264" i="37"/>
  <c r="ER264" i="37" s="1"/>
  <c r="EQ265" i="37"/>
  <c r="ER265" i="37" s="1"/>
  <c r="EQ266" i="37"/>
  <c r="ER266" i="37" s="1"/>
  <c r="EQ267" i="37"/>
  <c r="ER267" i="37" s="1"/>
  <c r="EQ268" i="37"/>
  <c r="ER268" i="37" s="1"/>
  <c r="EQ269" i="37"/>
  <c r="ER269" i="37" s="1"/>
  <c r="EQ270" i="37"/>
  <c r="ER270" i="37" s="1"/>
  <c r="EQ271" i="37"/>
  <c r="ER271" i="37" s="1"/>
  <c r="EQ272" i="37"/>
  <c r="ER272" i="37" s="1"/>
  <c r="EQ273" i="37"/>
  <c r="ER273" i="37" s="1"/>
  <c r="EQ274" i="37"/>
  <c r="ER274" i="37" s="1"/>
  <c r="EQ275" i="37"/>
  <c r="ER275" i="37" s="1"/>
  <c r="EQ276" i="37"/>
  <c r="ER276" i="37" s="1"/>
  <c r="EQ277" i="37"/>
  <c r="ER277" i="37" s="1"/>
  <c r="EQ278" i="37"/>
  <c r="ER278" i="37" s="1"/>
  <c r="EQ279" i="37"/>
  <c r="ER279" i="37" s="1"/>
  <c r="EQ280" i="37"/>
  <c r="ER280" i="37" s="1"/>
  <c r="EQ281" i="37"/>
  <c r="ER281" i="37" s="1"/>
  <c r="EQ282" i="37"/>
  <c r="ER282" i="37" s="1"/>
  <c r="EQ283" i="37"/>
  <c r="ER283" i="37" s="1"/>
  <c r="EQ284" i="37"/>
  <c r="ER284" i="37" s="1"/>
  <c r="EQ285" i="37"/>
  <c r="ER285" i="37" s="1"/>
  <c r="EQ286" i="37"/>
  <c r="ER286" i="37" s="1"/>
  <c r="EQ287" i="37"/>
  <c r="ER287" i="37" s="1"/>
  <c r="EQ288" i="37"/>
  <c r="ER288" i="37" s="1"/>
  <c r="EQ289" i="37"/>
  <c r="ER289" i="37" s="1"/>
  <c r="EQ290" i="37"/>
  <c r="ER290" i="37" s="1"/>
  <c r="EQ291" i="37"/>
  <c r="ER291" i="37" s="1"/>
  <c r="EQ292" i="37"/>
  <c r="ER292" i="37" s="1"/>
  <c r="EQ293" i="37"/>
  <c r="ER293" i="37" s="1"/>
  <c r="EQ294" i="37"/>
  <c r="ER294" i="37" s="1"/>
  <c r="EQ295" i="37"/>
  <c r="ER295" i="37" s="1"/>
  <c r="EQ296" i="37"/>
  <c r="ER296" i="37" s="1"/>
  <c r="EQ297" i="37"/>
  <c r="ER297" i="37" s="1"/>
  <c r="EQ298" i="37"/>
  <c r="ER298" i="37" s="1"/>
  <c r="EQ299" i="37"/>
  <c r="ER299" i="37" s="1"/>
  <c r="EQ300" i="37"/>
  <c r="ER300" i="37" s="1"/>
  <c r="EQ301" i="37"/>
  <c r="ER301" i="37" s="1"/>
  <c r="EQ302" i="37"/>
  <c r="ER302" i="37" s="1"/>
  <c r="EQ303" i="37"/>
  <c r="ER303" i="37" s="1"/>
  <c r="EQ304" i="37"/>
  <c r="ER304" i="37" s="1"/>
  <c r="EQ305" i="37"/>
  <c r="ER305" i="37" s="1"/>
  <c r="EQ306" i="37"/>
  <c r="ER306" i="37" s="1"/>
  <c r="EQ307" i="37"/>
  <c r="ER307" i="37" s="1"/>
  <c r="EQ308" i="37"/>
  <c r="ER308" i="37" s="1"/>
  <c r="EQ309" i="37"/>
  <c r="ER309" i="37" s="1"/>
  <c r="EQ310" i="37"/>
  <c r="ER310" i="37" s="1"/>
  <c r="EQ311" i="37"/>
  <c r="ER311" i="37" s="1"/>
  <c r="EQ312" i="37"/>
  <c r="ER312" i="37" s="1"/>
  <c r="EQ313" i="37"/>
  <c r="ER313" i="37" s="1"/>
  <c r="EQ314" i="37"/>
  <c r="ER314" i="37" s="1"/>
  <c r="EQ315" i="37"/>
  <c r="ER315" i="37" s="1"/>
  <c r="EQ316" i="37"/>
  <c r="ER316" i="37" s="1"/>
  <c r="EQ317" i="37"/>
  <c r="ER317" i="37" s="1"/>
  <c r="EQ318" i="37"/>
  <c r="ER318" i="37" s="1"/>
  <c r="EQ319" i="37"/>
  <c r="ER319" i="37" s="1"/>
  <c r="EQ320" i="37"/>
  <c r="ER320" i="37" s="1"/>
  <c r="EQ321" i="37"/>
  <c r="ER321" i="37" s="1"/>
  <c r="EQ322" i="37"/>
  <c r="ER322" i="37" s="1"/>
  <c r="EQ323" i="37"/>
  <c r="ER323" i="37" s="1"/>
  <c r="EQ324" i="37"/>
  <c r="ER324" i="37" s="1"/>
  <c r="EQ325" i="37"/>
  <c r="ER325" i="37" s="1"/>
  <c r="EQ326" i="37"/>
  <c r="ER326" i="37" s="1"/>
  <c r="EQ327" i="37"/>
  <c r="ER327" i="37" s="1"/>
  <c r="EQ328" i="37"/>
  <c r="ER328" i="37" s="1"/>
  <c r="EQ329" i="37"/>
  <c r="ER329" i="37" s="1"/>
  <c r="EQ330" i="37"/>
  <c r="ER330" i="37" s="1"/>
  <c r="EQ331" i="37"/>
  <c r="ER331" i="37" s="1"/>
  <c r="EQ332" i="37"/>
  <c r="ER332" i="37" s="1"/>
  <c r="EQ333" i="37"/>
  <c r="ER333" i="37" s="1"/>
  <c r="EQ334" i="37"/>
  <c r="ER334" i="37" s="1"/>
  <c r="EQ335" i="37"/>
  <c r="ER335" i="37" s="1"/>
  <c r="EQ336" i="37"/>
  <c r="ER336" i="37" s="1"/>
  <c r="EQ337" i="37"/>
  <c r="ER337" i="37" s="1"/>
  <c r="EQ338" i="37"/>
  <c r="ER338" i="37" s="1"/>
  <c r="EQ339" i="37"/>
  <c r="ER339" i="37" s="1"/>
  <c r="EQ340" i="37"/>
  <c r="ER340" i="37" s="1"/>
  <c r="EQ341" i="37"/>
  <c r="ER341" i="37" s="1"/>
  <c r="EQ342" i="37"/>
  <c r="ER342" i="37" s="1"/>
  <c r="EQ343" i="37"/>
  <c r="ER343" i="37" s="1"/>
  <c r="EQ344" i="37"/>
  <c r="ER344" i="37" s="1"/>
  <c r="EQ345" i="37"/>
  <c r="ER345" i="37" s="1"/>
  <c r="EQ346" i="37"/>
  <c r="ER346" i="37" s="1"/>
  <c r="EQ347" i="37"/>
  <c r="ER347" i="37" s="1"/>
  <c r="EQ348" i="37"/>
  <c r="ER348" i="37" s="1"/>
  <c r="EQ349" i="37"/>
  <c r="ER349" i="37" s="1"/>
  <c r="EQ2" i="37"/>
  <c r="ER2" i="37" s="1"/>
  <c r="BN3" i="8"/>
  <c r="BO3" i="8" s="1"/>
  <c r="BN4" i="8"/>
  <c r="BO4" i="8" s="1"/>
  <c r="BN5" i="8"/>
  <c r="BO5" i="8" s="1"/>
  <c r="BN6" i="8"/>
  <c r="BO6" i="8" s="1"/>
  <c r="BN7" i="8"/>
  <c r="BO7" i="8" s="1"/>
  <c r="BN8" i="8"/>
  <c r="BO8" i="8" s="1"/>
  <c r="BN9" i="8"/>
  <c r="BO9" i="8" s="1"/>
  <c r="BN10" i="8"/>
  <c r="BO10" i="8" s="1"/>
  <c r="BN11" i="8"/>
  <c r="BO11" i="8" s="1"/>
  <c r="BN12" i="8"/>
  <c r="BO12" i="8" s="1"/>
  <c r="BN13" i="8"/>
  <c r="BO13" i="8" s="1"/>
  <c r="BN14" i="8"/>
  <c r="BO14" i="8" s="1"/>
  <c r="BN15" i="8"/>
  <c r="BO15" i="8" s="1"/>
  <c r="BN16" i="8"/>
  <c r="BO16" i="8" s="1"/>
  <c r="BN17" i="8"/>
  <c r="BO17" i="8" s="1"/>
  <c r="BN18" i="8"/>
  <c r="BO18" i="8" s="1"/>
  <c r="BN19" i="8"/>
  <c r="BO19" i="8" s="1"/>
  <c r="BN20" i="8"/>
  <c r="BO20" i="8" s="1"/>
  <c r="BN21" i="8"/>
  <c r="BO21" i="8" s="1"/>
  <c r="BN22" i="8"/>
  <c r="BO22" i="8" s="1"/>
  <c r="BN23" i="8"/>
  <c r="BO23" i="8" s="1"/>
  <c r="BN24" i="8"/>
  <c r="BO24" i="8" s="1"/>
  <c r="BN25" i="8"/>
  <c r="BO25" i="8" s="1"/>
  <c r="BN26" i="8"/>
  <c r="BO26" i="8" s="1"/>
  <c r="BN27" i="8"/>
  <c r="BO27" i="8" s="1"/>
  <c r="BN28" i="8"/>
  <c r="BO28" i="8" s="1"/>
  <c r="BN29" i="8"/>
  <c r="BO29" i="8" s="1"/>
  <c r="BN30" i="8"/>
  <c r="BO30" i="8" s="1"/>
  <c r="BN31" i="8"/>
  <c r="BO31" i="8" s="1"/>
  <c r="BN32" i="8"/>
  <c r="BO32" i="8" s="1"/>
  <c r="BN33" i="8"/>
  <c r="BO33" i="8" s="1"/>
  <c r="BN34" i="8"/>
  <c r="BO34" i="8" s="1"/>
  <c r="BN35" i="8"/>
  <c r="BO35" i="8" s="1"/>
  <c r="BN36" i="8"/>
  <c r="BO36" i="8" s="1"/>
  <c r="BN37" i="8"/>
  <c r="BO37" i="8" s="1"/>
  <c r="BN38" i="8"/>
  <c r="BO38" i="8" s="1"/>
  <c r="BN39" i="8"/>
  <c r="BO39" i="8" s="1"/>
  <c r="BN40" i="8"/>
  <c r="BO40" i="8" s="1"/>
  <c r="BN41" i="8"/>
  <c r="BO41" i="8" s="1"/>
  <c r="BN42" i="8"/>
  <c r="BO42" i="8" s="1"/>
  <c r="BN43" i="8"/>
  <c r="BO43" i="8" s="1"/>
  <c r="BN44" i="8"/>
  <c r="BO44" i="8" s="1"/>
  <c r="BN45" i="8"/>
  <c r="BO45" i="8" s="1"/>
  <c r="BN46" i="8"/>
  <c r="BO46" i="8" s="1"/>
  <c r="BN47" i="8"/>
  <c r="BO47" i="8" s="1"/>
  <c r="BN48" i="8"/>
  <c r="BO48" i="8" s="1"/>
  <c r="BN49" i="8"/>
  <c r="BO49" i="8" s="1"/>
  <c r="BN50" i="8"/>
  <c r="BO50" i="8" s="1"/>
  <c r="BN51" i="8"/>
  <c r="BO51" i="8" s="1"/>
  <c r="BN52" i="8"/>
  <c r="BO52" i="8" s="1"/>
  <c r="BN53" i="8"/>
  <c r="BO53" i="8" s="1"/>
  <c r="BN54" i="8"/>
  <c r="BO54" i="8" s="1"/>
  <c r="BN55" i="8"/>
  <c r="BO55" i="8" s="1"/>
  <c r="BN56" i="8"/>
  <c r="BO56" i="8" s="1"/>
  <c r="BN57" i="8"/>
  <c r="BO57" i="8" s="1"/>
  <c r="BN58" i="8"/>
  <c r="BO58" i="8" s="1"/>
  <c r="BN59" i="8"/>
  <c r="BO59" i="8" s="1"/>
  <c r="BN60" i="8"/>
  <c r="BO60" i="8" s="1"/>
  <c r="BN61" i="8"/>
  <c r="BO61" i="8" s="1"/>
  <c r="BN62" i="8"/>
  <c r="BO62" i="8" s="1"/>
  <c r="BN63" i="8"/>
  <c r="BO63" i="8" s="1"/>
  <c r="BN64" i="8"/>
  <c r="BO64" i="8" s="1"/>
  <c r="BN65" i="8"/>
  <c r="BO65" i="8" s="1"/>
  <c r="BN66" i="8"/>
  <c r="BO66" i="8" s="1"/>
  <c r="BN67" i="8"/>
  <c r="BO67" i="8" s="1"/>
  <c r="BN68" i="8"/>
  <c r="BO68" i="8" s="1"/>
  <c r="BN69" i="8"/>
  <c r="BO69" i="8" s="1"/>
  <c r="BN70" i="8"/>
  <c r="BO70" i="8" s="1"/>
  <c r="BN71" i="8"/>
  <c r="BO71" i="8" s="1"/>
  <c r="BN72" i="8"/>
  <c r="BO72" i="8" s="1"/>
  <c r="BN73" i="8"/>
  <c r="BO73" i="8" s="1"/>
  <c r="BN74" i="8"/>
  <c r="BO74" i="8" s="1"/>
  <c r="BN75" i="8"/>
  <c r="BO75" i="8" s="1"/>
  <c r="BN76" i="8"/>
  <c r="BO76" i="8" s="1"/>
  <c r="BN77" i="8"/>
  <c r="BO77" i="8" s="1"/>
  <c r="BN78" i="8"/>
  <c r="BO78" i="8" s="1"/>
  <c r="BN79" i="8"/>
  <c r="BO79" i="8" s="1"/>
  <c r="BN80" i="8"/>
  <c r="BO80" i="8" s="1"/>
  <c r="BN81" i="8"/>
  <c r="BO81" i="8" s="1"/>
  <c r="BN82" i="8"/>
  <c r="BO82" i="8" s="1"/>
  <c r="BN83" i="8"/>
  <c r="BO83" i="8" s="1"/>
  <c r="BN84" i="8"/>
  <c r="BO84" i="8" s="1"/>
  <c r="BN85" i="8"/>
  <c r="BO85" i="8" s="1"/>
  <c r="BN86" i="8"/>
  <c r="BO86" i="8" s="1"/>
  <c r="BN87" i="8"/>
  <c r="BO87" i="8" s="1"/>
  <c r="BN88" i="8"/>
  <c r="BO88" i="8" s="1"/>
  <c r="BN89" i="8"/>
  <c r="BO89" i="8" s="1"/>
  <c r="BN90" i="8"/>
  <c r="BO90" i="8" s="1"/>
  <c r="BN91" i="8"/>
  <c r="BO91" i="8" s="1"/>
  <c r="BN92" i="8"/>
  <c r="BO92" i="8" s="1"/>
  <c r="BN93" i="8"/>
  <c r="BO93" i="8" s="1"/>
  <c r="BN94" i="8"/>
  <c r="BO94" i="8" s="1"/>
  <c r="BN95" i="8"/>
  <c r="BO95" i="8" s="1"/>
  <c r="BN96" i="8"/>
  <c r="BO96" i="8" s="1"/>
  <c r="BN97" i="8"/>
  <c r="BO97" i="8" s="1"/>
  <c r="BN98" i="8"/>
  <c r="BO98" i="8" s="1"/>
  <c r="BN99" i="8"/>
  <c r="BO99" i="8" s="1"/>
  <c r="BN100" i="8"/>
  <c r="BO100" i="8" s="1"/>
  <c r="BN101" i="8"/>
  <c r="BO101" i="8" s="1"/>
  <c r="BN102" i="8"/>
  <c r="BO102" i="8" s="1"/>
  <c r="BN103" i="8"/>
  <c r="BO103" i="8" s="1"/>
  <c r="BN104" i="8"/>
  <c r="BO104" i="8" s="1"/>
  <c r="BN105" i="8"/>
  <c r="BO105" i="8" s="1"/>
  <c r="BN106" i="8"/>
  <c r="BO106" i="8" s="1"/>
  <c r="BN107" i="8"/>
  <c r="BO107" i="8" s="1"/>
  <c r="BN108" i="8"/>
  <c r="BO108" i="8" s="1"/>
  <c r="BN109" i="8"/>
  <c r="BO109" i="8" s="1"/>
  <c r="BN110" i="8"/>
  <c r="BO110" i="8" s="1"/>
  <c r="BN111" i="8"/>
  <c r="BO111" i="8" s="1"/>
  <c r="BN112" i="8"/>
  <c r="BO112" i="8" s="1"/>
  <c r="BN113" i="8"/>
  <c r="BO113" i="8" s="1"/>
  <c r="BN114" i="8"/>
  <c r="BO114" i="8" s="1"/>
  <c r="BN115" i="8"/>
  <c r="BO115" i="8" s="1"/>
  <c r="BN116" i="8"/>
  <c r="BO116" i="8" s="1"/>
  <c r="BN117" i="8"/>
  <c r="BO117" i="8" s="1"/>
  <c r="BN118" i="8"/>
  <c r="BO118" i="8" s="1"/>
  <c r="BN119" i="8"/>
  <c r="BO119" i="8" s="1"/>
  <c r="BN120" i="8"/>
  <c r="BO120" i="8" s="1"/>
  <c r="BN121" i="8"/>
  <c r="BO121" i="8" s="1"/>
  <c r="BN122" i="8"/>
  <c r="BO122" i="8" s="1"/>
  <c r="BN123" i="8"/>
  <c r="BO123" i="8" s="1"/>
  <c r="BN124" i="8"/>
  <c r="BO124" i="8" s="1"/>
  <c r="BN125" i="8"/>
  <c r="BO125" i="8" s="1"/>
  <c r="BN126" i="8"/>
  <c r="BO126" i="8" s="1"/>
  <c r="BN127" i="8"/>
  <c r="BO127" i="8" s="1"/>
  <c r="BN128" i="8"/>
  <c r="BO128" i="8" s="1"/>
  <c r="BN129" i="8"/>
  <c r="BO129" i="8" s="1"/>
  <c r="BN130" i="8"/>
  <c r="BO130" i="8" s="1"/>
  <c r="BN131" i="8"/>
  <c r="BO131" i="8" s="1"/>
  <c r="BN132" i="8"/>
  <c r="BO132" i="8" s="1"/>
  <c r="BN133" i="8"/>
  <c r="BO133" i="8" s="1"/>
  <c r="BN134" i="8"/>
  <c r="BO134" i="8" s="1"/>
  <c r="BN135" i="8"/>
  <c r="BO135" i="8" s="1"/>
  <c r="BN136" i="8"/>
  <c r="BO136" i="8" s="1"/>
  <c r="BN137" i="8"/>
  <c r="BO137" i="8" s="1"/>
  <c r="BN138" i="8"/>
  <c r="BO138" i="8" s="1"/>
  <c r="BN139" i="8"/>
  <c r="BO139" i="8" s="1"/>
  <c r="BN140" i="8"/>
  <c r="BO140" i="8" s="1"/>
  <c r="BN141" i="8"/>
  <c r="BO141" i="8" s="1"/>
  <c r="BN142" i="8"/>
  <c r="BO142" i="8" s="1"/>
  <c r="BN143" i="8"/>
  <c r="BO143" i="8" s="1"/>
  <c r="BN144" i="8"/>
  <c r="BO144" i="8" s="1"/>
  <c r="BN145" i="8"/>
  <c r="BO145" i="8" s="1"/>
  <c r="BN146" i="8"/>
  <c r="BO146" i="8" s="1"/>
  <c r="BN147" i="8"/>
  <c r="BO147" i="8" s="1"/>
  <c r="BN148" i="8"/>
  <c r="BO148" i="8" s="1"/>
  <c r="BN149" i="8"/>
  <c r="BO149" i="8" s="1"/>
  <c r="BN150" i="8"/>
  <c r="BO150" i="8" s="1"/>
  <c r="BN151" i="8"/>
  <c r="BO151" i="8" s="1"/>
  <c r="BN152" i="8"/>
  <c r="BO152" i="8" s="1"/>
  <c r="BN153" i="8"/>
  <c r="BO153" i="8" s="1"/>
  <c r="BN154" i="8"/>
  <c r="BO154" i="8" s="1"/>
  <c r="BN155" i="8"/>
  <c r="BO155" i="8" s="1"/>
  <c r="BN156" i="8"/>
  <c r="BO156" i="8" s="1"/>
  <c r="BN157" i="8"/>
  <c r="BO157" i="8" s="1"/>
  <c r="BN158" i="8"/>
  <c r="BO158" i="8" s="1"/>
  <c r="BN159" i="8"/>
  <c r="BO159" i="8" s="1"/>
  <c r="BN160" i="8"/>
  <c r="BO160" i="8" s="1"/>
  <c r="BN161" i="8"/>
  <c r="BO161" i="8" s="1"/>
  <c r="BN162" i="8"/>
  <c r="BO162" i="8" s="1"/>
  <c r="BN163" i="8"/>
  <c r="BO163" i="8" s="1"/>
  <c r="BN164" i="8"/>
  <c r="BO164" i="8" s="1"/>
  <c r="BN165" i="8"/>
  <c r="BO165" i="8" s="1"/>
  <c r="BN166" i="8"/>
  <c r="BO166" i="8" s="1"/>
  <c r="BN167" i="8"/>
  <c r="BO167" i="8" s="1"/>
  <c r="BN168" i="8"/>
  <c r="BO168" i="8" s="1"/>
  <c r="BN169" i="8"/>
  <c r="BO169" i="8" s="1"/>
  <c r="BN170" i="8"/>
  <c r="BO170" i="8" s="1"/>
  <c r="BN171" i="8"/>
  <c r="BO171" i="8" s="1"/>
  <c r="BN172" i="8"/>
  <c r="BO172" i="8" s="1"/>
  <c r="BN173" i="8"/>
  <c r="BO173" i="8" s="1"/>
  <c r="BN174" i="8"/>
  <c r="BO174" i="8" s="1"/>
  <c r="BN175" i="8"/>
  <c r="BO175" i="8" s="1"/>
  <c r="BN176" i="8"/>
  <c r="BO176" i="8" s="1"/>
  <c r="BN177" i="8"/>
  <c r="BO177" i="8" s="1"/>
  <c r="BN178" i="8"/>
  <c r="BO178" i="8" s="1"/>
  <c r="BN179" i="8"/>
  <c r="BO179" i="8" s="1"/>
  <c r="BN180" i="8"/>
  <c r="BO180" i="8" s="1"/>
  <c r="BN181" i="8"/>
  <c r="BO181" i="8" s="1"/>
  <c r="BN182" i="8"/>
  <c r="BO182" i="8" s="1"/>
  <c r="BN183" i="8"/>
  <c r="BO183" i="8" s="1"/>
  <c r="BN184" i="8"/>
  <c r="BO184" i="8" s="1"/>
  <c r="BN185" i="8"/>
  <c r="BO185" i="8" s="1"/>
  <c r="BN186" i="8"/>
  <c r="BO186" i="8" s="1"/>
  <c r="BN187" i="8"/>
  <c r="BO187" i="8" s="1"/>
  <c r="BN188" i="8"/>
  <c r="BO188" i="8" s="1"/>
  <c r="BN189" i="8"/>
  <c r="BO189" i="8" s="1"/>
  <c r="BN190" i="8"/>
  <c r="BO190" i="8" s="1"/>
  <c r="BN191" i="8"/>
  <c r="BO191" i="8" s="1"/>
  <c r="BN192" i="8"/>
  <c r="BO192" i="8" s="1"/>
  <c r="BN193" i="8"/>
  <c r="BO193" i="8" s="1"/>
  <c r="BN194" i="8"/>
  <c r="BO194" i="8" s="1"/>
  <c r="BN195" i="8"/>
  <c r="BO195" i="8" s="1"/>
  <c r="BN196" i="8"/>
  <c r="BO196" i="8" s="1"/>
  <c r="BN197" i="8"/>
  <c r="BO197" i="8" s="1"/>
  <c r="BN198" i="8"/>
  <c r="BO198" i="8" s="1"/>
  <c r="BN199" i="8"/>
  <c r="BO199" i="8" s="1"/>
  <c r="BN200" i="8"/>
  <c r="BO200" i="8" s="1"/>
  <c r="BN201" i="8"/>
  <c r="BO201" i="8" s="1"/>
  <c r="BN202" i="8"/>
  <c r="BO202" i="8" s="1"/>
  <c r="BN203" i="8"/>
  <c r="BO203" i="8" s="1"/>
  <c r="BN204" i="8"/>
  <c r="BO204" i="8" s="1"/>
  <c r="BN205" i="8"/>
  <c r="BO205" i="8" s="1"/>
  <c r="BN206" i="8"/>
  <c r="BO206" i="8" s="1"/>
  <c r="BN207" i="8"/>
  <c r="BO207" i="8" s="1"/>
  <c r="BN208" i="8"/>
  <c r="BO208" i="8" s="1"/>
  <c r="BN209" i="8"/>
  <c r="BO209" i="8" s="1"/>
  <c r="BN210" i="8"/>
  <c r="BO210" i="8" s="1"/>
  <c r="BN211" i="8"/>
  <c r="BO211" i="8" s="1"/>
  <c r="BN212" i="8"/>
  <c r="BO212" i="8" s="1"/>
  <c r="BN213" i="8"/>
  <c r="BO213" i="8" s="1"/>
  <c r="BN214" i="8"/>
  <c r="BO214" i="8" s="1"/>
  <c r="BN215" i="8"/>
  <c r="BO215" i="8" s="1"/>
  <c r="BN216" i="8"/>
  <c r="BO216" i="8" s="1"/>
  <c r="BN217" i="8"/>
  <c r="BO217" i="8" s="1"/>
  <c r="BN218" i="8"/>
  <c r="BO218" i="8" s="1"/>
  <c r="BN219" i="8"/>
  <c r="BO219" i="8" s="1"/>
  <c r="BN220" i="8"/>
  <c r="BO220" i="8" s="1"/>
  <c r="BN221" i="8"/>
  <c r="BO221" i="8" s="1"/>
  <c r="BN222" i="8"/>
  <c r="BO222" i="8" s="1"/>
  <c r="BN223" i="8"/>
  <c r="BO223" i="8" s="1"/>
  <c r="BN224" i="8"/>
  <c r="BO224" i="8" s="1"/>
  <c r="BN225" i="8"/>
  <c r="BO225" i="8" s="1"/>
  <c r="BN226" i="8"/>
  <c r="BO226" i="8" s="1"/>
  <c r="BN227" i="8"/>
  <c r="BO227" i="8" s="1"/>
  <c r="BN228" i="8"/>
  <c r="BO228" i="8" s="1"/>
  <c r="BN229" i="8"/>
  <c r="BO229" i="8" s="1"/>
  <c r="BN230" i="8"/>
  <c r="BO230" i="8" s="1"/>
  <c r="BN231" i="8"/>
  <c r="BO231" i="8" s="1"/>
  <c r="BN232" i="8"/>
  <c r="BO232" i="8" s="1"/>
  <c r="BN233" i="8"/>
  <c r="BO233" i="8" s="1"/>
  <c r="BN234" i="8"/>
  <c r="BO234" i="8" s="1"/>
  <c r="BN235" i="8"/>
  <c r="BO235" i="8" s="1"/>
  <c r="BN236" i="8"/>
  <c r="BO236" i="8" s="1"/>
  <c r="BN237" i="8"/>
  <c r="BO237" i="8" s="1"/>
  <c r="BN238" i="8"/>
  <c r="BO238" i="8" s="1"/>
  <c r="BN239" i="8"/>
  <c r="BO239" i="8" s="1"/>
  <c r="BN240" i="8"/>
  <c r="BO240" i="8" s="1"/>
  <c r="BN241" i="8"/>
  <c r="BO241" i="8" s="1"/>
  <c r="BN242" i="8"/>
  <c r="BO242" i="8" s="1"/>
  <c r="BN243" i="8"/>
  <c r="BO243" i="8" s="1"/>
  <c r="BN244" i="8"/>
  <c r="BO244" i="8" s="1"/>
  <c r="BN245" i="8"/>
  <c r="BO245" i="8" s="1"/>
  <c r="BN246" i="8"/>
  <c r="BO246" i="8" s="1"/>
  <c r="BN247" i="8"/>
  <c r="BO247" i="8" s="1"/>
  <c r="BN248" i="8"/>
  <c r="BO248" i="8" s="1"/>
  <c r="BN249" i="8"/>
  <c r="BO249" i="8" s="1"/>
  <c r="BN250" i="8"/>
  <c r="BO250" i="8" s="1"/>
  <c r="BN251" i="8"/>
  <c r="BO251" i="8" s="1"/>
  <c r="BN252" i="8"/>
  <c r="BO252" i="8" s="1"/>
  <c r="BN253" i="8"/>
  <c r="BO253" i="8" s="1"/>
  <c r="BN254" i="8"/>
  <c r="BO254" i="8" s="1"/>
  <c r="BN255" i="8"/>
  <c r="BO255" i="8" s="1"/>
  <c r="BN256" i="8"/>
  <c r="BO256" i="8" s="1"/>
  <c r="BN257" i="8"/>
  <c r="BO257" i="8" s="1"/>
  <c r="BN258" i="8"/>
  <c r="BO258" i="8" s="1"/>
  <c r="BN259" i="8"/>
  <c r="BO259" i="8" s="1"/>
  <c r="BN260" i="8"/>
  <c r="BO260" i="8" s="1"/>
  <c r="BN261" i="8"/>
  <c r="BO261" i="8" s="1"/>
  <c r="BN262" i="8"/>
  <c r="BO262" i="8" s="1"/>
  <c r="BN263" i="8"/>
  <c r="BO263" i="8" s="1"/>
  <c r="BN264" i="8"/>
  <c r="BO264" i="8" s="1"/>
  <c r="BN265" i="8"/>
  <c r="BO265" i="8" s="1"/>
  <c r="BN266" i="8"/>
  <c r="BO266" i="8" s="1"/>
  <c r="BN267" i="8"/>
  <c r="BO267" i="8" s="1"/>
  <c r="BN268" i="8"/>
  <c r="BO268" i="8" s="1"/>
  <c r="BN269" i="8"/>
  <c r="BO269" i="8" s="1"/>
  <c r="BN270" i="8"/>
  <c r="BO270" i="8" s="1"/>
  <c r="BN271" i="8"/>
  <c r="BO271" i="8" s="1"/>
  <c r="BN272" i="8"/>
  <c r="BO272" i="8" s="1"/>
  <c r="BN273" i="8"/>
  <c r="BO273" i="8" s="1"/>
  <c r="BN274" i="8"/>
  <c r="BO274" i="8" s="1"/>
  <c r="BN275" i="8"/>
  <c r="BO275" i="8" s="1"/>
  <c r="BN276" i="8"/>
  <c r="BO276" i="8" s="1"/>
  <c r="BN277" i="8"/>
  <c r="BO277" i="8" s="1"/>
  <c r="BN278" i="8"/>
  <c r="BO278" i="8" s="1"/>
  <c r="BN279" i="8"/>
  <c r="BO279" i="8" s="1"/>
  <c r="BN280" i="8"/>
  <c r="BO280" i="8" s="1"/>
  <c r="BN281" i="8"/>
  <c r="BO281" i="8" s="1"/>
  <c r="BN282" i="8"/>
  <c r="BO282" i="8" s="1"/>
  <c r="BN283" i="8"/>
  <c r="BO283" i="8" s="1"/>
  <c r="BN284" i="8"/>
  <c r="BO284" i="8" s="1"/>
  <c r="BN285" i="8"/>
  <c r="BO285" i="8" s="1"/>
  <c r="BN286" i="8"/>
  <c r="BO286" i="8" s="1"/>
  <c r="BN287" i="8"/>
  <c r="BO287" i="8" s="1"/>
  <c r="BN288" i="8"/>
  <c r="BO288" i="8" s="1"/>
  <c r="BN289" i="8"/>
  <c r="BO289" i="8" s="1"/>
  <c r="BN290" i="8"/>
  <c r="BO290" i="8" s="1"/>
  <c r="BN291" i="8"/>
  <c r="BO291" i="8" s="1"/>
  <c r="BN292" i="8"/>
  <c r="BO292" i="8" s="1"/>
  <c r="BN293" i="8"/>
  <c r="BO293" i="8" s="1"/>
  <c r="BN294" i="8"/>
  <c r="BO294" i="8" s="1"/>
  <c r="BN295" i="8"/>
  <c r="BO295" i="8" s="1"/>
  <c r="BN296" i="8"/>
  <c r="BO296" i="8" s="1"/>
  <c r="BN297" i="8"/>
  <c r="BO297" i="8" s="1"/>
  <c r="BN298" i="8"/>
  <c r="BO298" i="8" s="1"/>
  <c r="BN299" i="8"/>
  <c r="BO299" i="8" s="1"/>
  <c r="BN300" i="8"/>
  <c r="BO300" i="8" s="1"/>
  <c r="BN301" i="8"/>
  <c r="BO301" i="8" s="1"/>
  <c r="BN302" i="8"/>
  <c r="BO302" i="8" s="1"/>
  <c r="BN303" i="8"/>
  <c r="BO303" i="8" s="1"/>
  <c r="BN304" i="8"/>
  <c r="BO304" i="8" s="1"/>
  <c r="BN305" i="8"/>
  <c r="BO305" i="8" s="1"/>
  <c r="BN306" i="8"/>
  <c r="BO306" i="8" s="1"/>
  <c r="BN307" i="8"/>
  <c r="BO307" i="8" s="1"/>
  <c r="BN308" i="8"/>
  <c r="BO308" i="8" s="1"/>
  <c r="BN309" i="8"/>
  <c r="BO309" i="8" s="1"/>
  <c r="BN310" i="8"/>
  <c r="BO310" i="8" s="1"/>
  <c r="BN311" i="8"/>
  <c r="BO311" i="8" s="1"/>
  <c r="BN312" i="8"/>
  <c r="BO312" i="8" s="1"/>
  <c r="BN313" i="8"/>
  <c r="BO313" i="8" s="1"/>
  <c r="BN314" i="8"/>
  <c r="BO314" i="8" s="1"/>
  <c r="BN315" i="8"/>
  <c r="BO315" i="8" s="1"/>
  <c r="BN316" i="8"/>
  <c r="BO316" i="8" s="1"/>
  <c r="BN317" i="8"/>
  <c r="BO317" i="8" s="1"/>
  <c r="BN318" i="8"/>
  <c r="BO318" i="8" s="1"/>
  <c r="BN319" i="8"/>
  <c r="BO319" i="8" s="1"/>
  <c r="BN320" i="8"/>
  <c r="BO320" i="8" s="1"/>
  <c r="BN321" i="8"/>
  <c r="BO321" i="8" s="1"/>
  <c r="BN322" i="8"/>
  <c r="BO322" i="8" s="1"/>
  <c r="BN323" i="8"/>
  <c r="BO323" i="8" s="1"/>
  <c r="BN324" i="8"/>
  <c r="BO324" i="8" s="1"/>
  <c r="BN325" i="8"/>
  <c r="BO325" i="8" s="1"/>
  <c r="BN326" i="8"/>
  <c r="BO326" i="8" s="1"/>
  <c r="BN327" i="8"/>
  <c r="BO327" i="8" s="1"/>
  <c r="BN328" i="8"/>
  <c r="BO328" i="8" s="1"/>
  <c r="BN329" i="8"/>
  <c r="BO329" i="8" s="1"/>
  <c r="BN330" i="8"/>
  <c r="BO330" i="8" s="1"/>
  <c r="BN331" i="8"/>
  <c r="BO331" i="8" s="1"/>
  <c r="BN332" i="8"/>
  <c r="BO332" i="8" s="1"/>
  <c r="BN333" i="8"/>
  <c r="BO333" i="8" s="1"/>
  <c r="BN334" i="8"/>
  <c r="BO334" i="8" s="1"/>
  <c r="BN335" i="8"/>
  <c r="BO335" i="8" s="1"/>
  <c r="BN336" i="8"/>
  <c r="BO336" i="8" s="1"/>
  <c r="BN337" i="8"/>
  <c r="BO337" i="8" s="1"/>
  <c r="BN338" i="8"/>
  <c r="BO338" i="8" s="1"/>
  <c r="BN339" i="8"/>
  <c r="BO339" i="8" s="1"/>
  <c r="BN340" i="8"/>
  <c r="BO340" i="8" s="1"/>
  <c r="BN341" i="8"/>
  <c r="BO341" i="8" s="1"/>
  <c r="BN342" i="8"/>
  <c r="BO342" i="8" s="1"/>
  <c r="BN343" i="8"/>
  <c r="BO343" i="8" s="1"/>
  <c r="BN344" i="8"/>
  <c r="BO344" i="8" s="1"/>
  <c r="BN345" i="8"/>
  <c r="BO345" i="8" s="1"/>
  <c r="BN346" i="8"/>
  <c r="BO346" i="8" s="1"/>
  <c r="BN347" i="8"/>
  <c r="BO347" i="8" s="1"/>
  <c r="BN348" i="8"/>
  <c r="BO348" i="8" s="1"/>
  <c r="BN349" i="8"/>
  <c r="BO349" i="8" s="1"/>
  <c r="BN2" i="8"/>
  <c r="BO2" i="8" s="1"/>
  <c r="DI3" i="28"/>
  <c r="DJ3" i="28" s="1"/>
  <c r="DI4" i="28"/>
  <c r="DJ4" i="28" s="1"/>
  <c r="DI5" i="28"/>
  <c r="DJ5" i="28" s="1"/>
  <c r="DI6" i="28"/>
  <c r="DJ6" i="28" s="1"/>
  <c r="DI7" i="28"/>
  <c r="DJ7" i="28" s="1"/>
  <c r="DI8" i="28"/>
  <c r="DJ8" i="28" s="1"/>
  <c r="DI9" i="28"/>
  <c r="DJ9" i="28" s="1"/>
  <c r="DI10" i="28"/>
  <c r="DJ10" i="28" s="1"/>
  <c r="DI11" i="28"/>
  <c r="DJ11" i="28" s="1"/>
  <c r="DI12" i="28"/>
  <c r="DJ12" i="28" s="1"/>
  <c r="DI13" i="28"/>
  <c r="DJ13" i="28" s="1"/>
  <c r="DI14" i="28"/>
  <c r="DJ14" i="28" s="1"/>
  <c r="DI15" i="28"/>
  <c r="DJ15" i="28" s="1"/>
  <c r="DI16" i="28"/>
  <c r="DJ16" i="28" s="1"/>
  <c r="DI17" i="28"/>
  <c r="DJ17" i="28" s="1"/>
  <c r="DI18" i="28"/>
  <c r="DJ18" i="28" s="1"/>
  <c r="DI19" i="28"/>
  <c r="DJ19" i="28" s="1"/>
  <c r="DI20" i="28"/>
  <c r="DJ20" i="28" s="1"/>
  <c r="DI21" i="28"/>
  <c r="DJ21" i="28" s="1"/>
  <c r="DI22" i="28"/>
  <c r="DJ22" i="28" s="1"/>
  <c r="DI23" i="28"/>
  <c r="DJ23" i="28" s="1"/>
  <c r="DI24" i="28"/>
  <c r="DJ24" i="28" s="1"/>
  <c r="DI25" i="28"/>
  <c r="DJ25" i="28" s="1"/>
  <c r="DI26" i="28"/>
  <c r="DJ26" i="28" s="1"/>
  <c r="DI27" i="28"/>
  <c r="DJ27" i="28" s="1"/>
  <c r="DI28" i="28"/>
  <c r="DJ28" i="28" s="1"/>
  <c r="DI29" i="28"/>
  <c r="DJ29" i="28" s="1"/>
  <c r="DI30" i="28"/>
  <c r="DJ30" i="28" s="1"/>
  <c r="DI31" i="28"/>
  <c r="DJ31" i="28" s="1"/>
  <c r="DI32" i="28"/>
  <c r="DJ32" i="28" s="1"/>
  <c r="DI33" i="28"/>
  <c r="DJ33" i="28" s="1"/>
  <c r="DI34" i="28"/>
  <c r="DJ34" i="28" s="1"/>
  <c r="DI35" i="28"/>
  <c r="DJ35" i="28" s="1"/>
  <c r="DI36" i="28"/>
  <c r="DJ36" i="28" s="1"/>
  <c r="DI37" i="28"/>
  <c r="DJ37" i="28" s="1"/>
  <c r="DI38" i="28"/>
  <c r="DJ38" i="28" s="1"/>
  <c r="DI39" i="28"/>
  <c r="DJ39" i="28" s="1"/>
  <c r="DI40" i="28"/>
  <c r="DJ40" i="28" s="1"/>
  <c r="DI41" i="28"/>
  <c r="DJ41" i="28" s="1"/>
  <c r="DI42" i="28"/>
  <c r="DJ42" i="28" s="1"/>
  <c r="DI43" i="28"/>
  <c r="DJ43" i="28" s="1"/>
  <c r="DI44" i="28"/>
  <c r="DJ44" i="28" s="1"/>
  <c r="DI45" i="28"/>
  <c r="DJ45" i="28" s="1"/>
  <c r="DI46" i="28"/>
  <c r="DJ46" i="28" s="1"/>
  <c r="DI47" i="28"/>
  <c r="DJ47" i="28" s="1"/>
  <c r="DI48" i="28"/>
  <c r="DJ48" i="28" s="1"/>
  <c r="DI49" i="28"/>
  <c r="DJ49" i="28" s="1"/>
  <c r="DI50" i="28"/>
  <c r="DJ50" i="28" s="1"/>
  <c r="DI51" i="28"/>
  <c r="DJ51" i="28" s="1"/>
  <c r="DI52" i="28"/>
  <c r="DJ52" i="28" s="1"/>
  <c r="DI53" i="28"/>
  <c r="DJ53" i="28" s="1"/>
  <c r="DI54" i="28"/>
  <c r="DJ54" i="28" s="1"/>
  <c r="DI55" i="28"/>
  <c r="DJ55" i="28" s="1"/>
  <c r="DI56" i="28"/>
  <c r="DJ56" i="28" s="1"/>
  <c r="DI57" i="28"/>
  <c r="DJ57" i="28" s="1"/>
  <c r="DI58" i="28"/>
  <c r="DJ58" i="28" s="1"/>
  <c r="DI59" i="28"/>
  <c r="DJ59" i="28" s="1"/>
  <c r="DI60" i="28"/>
  <c r="DJ60" i="28" s="1"/>
  <c r="DI61" i="28"/>
  <c r="DJ61" i="28" s="1"/>
  <c r="DI62" i="28"/>
  <c r="DJ62" i="28" s="1"/>
  <c r="DI63" i="28"/>
  <c r="DJ63" i="28" s="1"/>
  <c r="DI64" i="28"/>
  <c r="DJ64" i="28" s="1"/>
  <c r="DI65" i="28"/>
  <c r="DJ65" i="28" s="1"/>
  <c r="DI66" i="28"/>
  <c r="DJ66" i="28" s="1"/>
  <c r="DI67" i="28"/>
  <c r="DJ67" i="28" s="1"/>
  <c r="DI68" i="28"/>
  <c r="DJ68" i="28" s="1"/>
  <c r="DI69" i="28"/>
  <c r="DJ69" i="28" s="1"/>
  <c r="DI70" i="28"/>
  <c r="DJ70" i="28" s="1"/>
  <c r="DI71" i="28"/>
  <c r="DJ71" i="28" s="1"/>
  <c r="DI72" i="28"/>
  <c r="DJ72" i="28" s="1"/>
  <c r="DI73" i="28"/>
  <c r="DJ73" i="28" s="1"/>
  <c r="DI74" i="28"/>
  <c r="DJ74" i="28" s="1"/>
  <c r="DI75" i="28"/>
  <c r="DJ75" i="28" s="1"/>
  <c r="DI76" i="28"/>
  <c r="DJ76" i="28" s="1"/>
  <c r="DI77" i="28"/>
  <c r="DJ77" i="28" s="1"/>
  <c r="DI78" i="28"/>
  <c r="DJ78" i="28" s="1"/>
  <c r="DI79" i="28"/>
  <c r="DJ79" i="28" s="1"/>
  <c r="DI80" i="28"/>
  <c r="DJ80" i="28" s="1"/>
  <c r="DI81" i="28"/>
  <c r="DJ81" i="28" s="1"/>
  <c r="DI82" i="28"/>
  <c r="DJ82" i="28" s="1"/>
  <c r="DI83" i="28"/>
  <c r="DJ83" i="28" s="1"/>
  <c r="DI84" i="28"/>
  <c r="DJ84" i="28" s="1"/>
  <c r="DI85" i="28"/>
  <c r="DJ85" i="28" s="1"/>
  <c r="DI86" i="28"/>
  <c r="DJ86" i="28" s="1"/>
  <c r="DI87" i="28"/>
  <c r="DJ87" i="28" s="1"/>
  <c r="DI88" i="28"/>
  <c r="DJ88" i="28" s="1"/>
  <c r="DI89" i="28"/>
  <c r="DJ89" i="28" s="1"/>
  <c r="DI90" i="28"/>
  <c r="DJ90" i="28" s="1"/>
  <c r="DI91" i="28"/>
  <c r="DJ91" i="28" s="1"/>
  <c r="DI92" i="28"/>
  <c r="DJ92" i="28" s="1"/>
  <c r="DI93" i="28"/>
  <c r="DJ93" i="28" s="1"/>
  <c r="DI94" i="28"/>
  <c r="DJ94" i="28" s="1"/>
  <c r="DI95" i="28"/>
  <c r="DJ95" i="28" s="1"/>
  <c r="DI96" i="28"/>
  <c r="DJ96" i="28" s="1"/>
  <c r="DI97" i="28"/>
  <c r="DJ97" i="28" s="1"/>
  <c r="DI98" i="28"/>
  <c r="DJ98" i="28" s="1"/>
  <c r="DI99" i="28"/>
  <c r="DJ99" i="28" s="1"/>
  <c r="DI100" i="28"/>
  <c r="DJ100" i="28" s="1"/>
  <c r="DI101" i="28"/>
  <c r="DJ101" i="28" s="1"/>
  <c r="DI102" i="28"/>
  <c r="DJ102" i="28" s="1"/>
  <c r="DI103" i="28"/>
  <c r="DJ103" i="28" s="1"/>
  <c r="DI104" i="28"/>
  <c r="DJ104" i="28" s="1"/>
  <c r="DI105" i="28"/>
  <c r="DJ105" i="28" s="1"/>
  <c r="DI106" i="28"/>
  <c r="DJ106" i="28" s="1"/>
  <c r="DI107" i="28"/>
  <c r="DJ107" i="28" s="1"/>
  <c r="DI108" i="28"/>
  <c r="DJ108" i="28" s="1"/>
  <c r="DI109" i="28"/>
  <c r="DJ109" i="28" s="1"/>
  <c r="DI110" i="28"/>
  <c r="DJ110" i="28" s="1"/>
  <c r="DI111" i="28"/>
  <c r="DJ111" i="28" s="1"/>
  <c r="DI112" i="28"/>
  <c r="DJ112" i="28" s="1"/>
  <c r="DI113" i="28"/>
  <c r="DJ113" i="28" s="1"/>
  <c r="DI114" i="28"/>
  <c r="DJ114" i="28" s="1"/>
  <c r="DI115" i="28"/>
  <c r="DJ115" i="28" s="1"/>
  <c r="DI116" i="28"/>
  <c r="DJ116" i="28" s="1"/>
  <c r="DI117" i="28"/>
  <c r="DJ117" i="28" s="1"/>
  <c r="DI118" i="28"/>
  <c r="DJ118" i="28" s="1"/>
  <c r="DI119" i="28"/>
  <c r="DJ119" i="28" s="1"/>
  <c r="DI120" i="28"/>
  <c r="DJ120" i="28" s="1"/>
  <c r="DI121" i="28"/>
  <c r="DJ121" i="28" s="1"/>
  <c r="DI122" i="28"/>
  <c r="DJ122" i="28" s="1"/>
  <c r="DI123" i="28"/>
  <c r="DJ123" i="28" s="1"/>
  <c r="DI124" i="28"/>
  <c r="DJ124" i="28" s="1"/>
  <c r="DI125" i="28"/>
  <c r="DJ125" i="28" s="1"/>
  <c r="DI126" i="28"/>
  <c r="DJ126" i="28" s="1"/>
  <c r="DI127" i="28"/>
  <c r="DJ127" i="28" s="1"/>
  <c r="DI128" i="28"/>
  <c r="DJ128" i="28" s="1"/>
  <c r="DI129" i="28"/>
  <c r="DJ129" i="28" s="1"/>
  <c r="DI130" i="28"/>
  <c r="DJ130" i="28" s="1"/>
  <c r="DI131" i="28"/>
  <c r="DJ131" i="28" s="1"/>
  <c r="DI132" i="28"/>
  <c r="DJ132" i="28" s="1"/>
  <c r="DI133" i="28"/>
  <c r="DJ133" i="28" s="1"/>
  <c r="DI134" i="28"/>
  <c r="DJ134" i="28" s="1"/>
  <c r="DI135" i="28"/>
  <c r="DJ135" i="28" s="1"/>
  <c r="DI136" i="28"/>
  <c r="DJ136" i="28" s="1"/>
  <c r="DI137" i="28"/>
  <c r="DJ137" i="28" s="1"/>
  <c r="DI138" i="28"/>
  <c r="DJ138" i="28" s="1"/>
  <c r="DI139" i="28"/>
  <c r="DJ139" i="28" s="1"/>
  <c r="DI140" i="28"/>
  <c r="DJ140" i="28" s="1"/>
  <c r="DI141" i="28"/>
  <c r="DJ141" i="28" s="1"/>
  <c r="DI142" i="28"/>
  <c r="DJ142" i="28" s="1"/>
  <c r="DI143" i="28"/>
  <c r="DJ143" i="28" s="1"/>
  <c r="DI144" i="28"/>
  <c r="DJ144" i="28" s="1"/>
  <c r="DI145" i="28"/>
  <c r="DJ145" i="28" s="1"/>
  <c r="DI146" i="28"/>
  <c r="DJ146" i="28" s="1"/>
  <c r="DI147" i="28"/>
  <c r="DJ147" i="28" s="1"/>
  <c r="DI148" i="28"/>
  <c r="DJ148" i="28" s="1"/>
  <c r="DI149" i="28"/>
  <c r="DJ149" i="28" s="1"/>
  <c r="DI150" i="28"/>
  <c r="DJ150" i="28" s="1"/>
  <c r="DI151" i="28"/>
  <c r="DJ151" i="28" s="1"/>
  <c r="DI152" i="28"/>
  <c r="DJ152" i="28" s="1"/>
  <c r="DI153" i="28"/>
  <c r="DJ153" i="28" s="1"/>
  <c r="DI154" i="28"/>
  <c r="DJ154" i="28" s="1"/>
  <c r="DI155" i="28"/>
  <c r="DJ155" i="28" s="1"/>
  <c r="DI156" i="28"/>
  <c r="DJ156" i="28" s="1"/>
  <c r="DI157" i="28"/>
  <c r="DJ157" i="28" s="1"/>
  <c r="DI158" i="28"/>
  <c r="DJ158" i="28" s="1"/>
  <c r="DI159" i="28"/>
  <c r="DJ159" i="28" s="1"/>
  <c r="DI160" i="28"/>
  <c r="DJ160" i="28" s="1"/>
  <c r="DI161" i="28"/>
  <c r="DJ161" i="28" s="1"/>
  <c r="DI162" i="28"/>
  <c r="DJ162" i="28" s="1"/>
  <c r="DI163" i="28"/>
  <c r="DJ163" i="28" s="1"/>
  <c r="DI164" i="28"/>
  <c r="DJ164" i="28" s="1"/>
  <c r="DI165" i="28"/>
  <c r="DJ165" i="28" s="1"/>
  <c r="DI166" i="28"/>
  <c r="DJ166" i="28" s="1"/>
  <c r="DI167" i="28"/>
  <c r="DJ167" i="28" s="1"/>
  <c r="DI168" i="28"/>
  <c r="DJ168" i="28" s="1"/>
  <c r="DI169" i="28"/>
  <c r="DJ169" i="28" s="1"/>
  <c r="DI170" i="28"/>
  <c r="DJ170" i="28" s="1"/>
  <c r="DI171" i="28"/>
  <c r="DJ171" i="28" s="1"/>
  <c r="DI172" i="28"/>
  <c r="DJ172" i="28" s="1"/>
  <c r="DI173" i="28"/>
  <c r="DJ173" i="28" s="1"/>
  <c r="DI174" i="28"/>
  <c r="DJ174" i="28" s="1"/>
  <c r="DI175" i="28"/>
  <c r="DJ175" i="28" s="1"/>
  <c r="DI176" i="28"/>
  <c r="DJ176" i="28" s="1"/>
  <c r="DI177" i="28"/>
  <c r="DJ177" i="28" s="1"/>
  <c r="DI178" i="28"/>
  <c r="DJ178" i="28" s="1"/>
  <c r="DI179" i="28"/>
  <c r="DJ179" i="28" s="1"/>
  <c r="DI180" i="28"/>
  <c r="DJ180" i="28" s="1"/>
  <c r="DI181" i="28"/>
  <c r="DJ181" i="28" s="1"/>
  <c r="DI182" i="28"/>
  <c r="DJ182" i="28" s="1"/>
  <c r="DI183" i="28"/>
  <c r="DJ183" i="28" s="1"/>
  <c r="DI184" i="28"/>
  <c r="DJ184" i="28" s="1"/>
  <c r="DI185" i="28"/>
  <c r="DJ185" i="28" s="1"/>
  <c r="DI186" i="28"/>
  <c r="DJ186" i="28" s="1"/>
  <c r="DI187" i="28"/>
  <c r="DJ187" i="28" s="1"/>
  <c r="DI188" i="28"/>
  <c r="DJ188" i="28" s="1"/>
  <c r="DI189" i="28"/>
  <c r="DJ189" i="28" s="1"/>
  <c r="DI190" i="28"/>
  <c r="DJ190" i="28" s="1"/>
  <c r="DI191" i="28"/>
  <c r="DJ191" i="28" s="1"/>
  <c r="DI192" i="28"/>
  <c r="DJ192" i="28" s="1"/>
  <c r="DI193" i="28"/>
  <c r="DJ193" i="28" s="1"/>
  <c r="DI194" i="28"/>
  <c r="DJ194" i="28" s="1"/>
  <c r="DI195" i="28"/>
  <c r="DJ195" i="28" s="1"/>
  <c r="DI196" i="28"/>
  <c r="DJ196" i="28" s="1"/>
  <c r="DI197" i="28"/>
  <c r="DJ197" i="28" s="1"/>
  <c r="DI198" i="28"/>
  <c r="DJ198" i="28" s="1"/>
  <c r="DI199" i="28"/>
  <c r="DJ199" i="28" s="1"/>
  <c r="DI200" i="28"/>
  <c r="DJ200" i="28" s="1"/>
  <c r="DI201" i="28"/>
  <c r="DJ201" i="28" s="1"/>
  <c r="DI202" i="28"/>
  <c r="DJ202" i="28" s="1"/>
  <c r="DI203" i="28"/>
  <c r="DJ203" i="28" s="1"/>
  <c r="DI204" i="28"/>
  <c r="DJ204" i="28" s="1"/>
  <c r="DI205" i="28"/>
  <c r="DJ205" i="28" s="1"/>
  <c r="DI206" i="28"/>
  <c r="DJ206" i="28" s="1"/>
  <c r="DI207" i="28"/>
  <c r="DJ207" i="28" s="1"/>
  <c r="DI208" i="28"/>
  <c r="DJ208" i="28" s="1"/>
  <c r="DI209" i="28"/>
  <c r="DJ209" i="28" s="1"/>
  <c r="DI210" i="28"/>
  <c r="DJ210" i="28" s="1"/>
  <c r="DI211" i="28"/>
  <c r="DJ211" i="28" s="1"/>
  <c r="DI212" i="28"/>
  <c r="DJ212" i="28" s="1"/>
  <c r="DI213" i="28"/>
  <c r="DJ213" i="28" s="1"/>
  <c r="DI214" i="28"/>
  <c r="DJ214" i="28" s="1"/>
  <c r="DI215" i="28"/>
  <c r="DJ215" i="28" s="1"/>
  <c r="DI216" i="28"/>
  <c r="DJ216" i="28" s="1"/>
  <c r="DI217" i="28"/>
  <c r="DJ217" i="28" s="1"/>
  <c r="DI218" i="28"/>
  <c r="DJ218" i="28" s="1"/>
  <c r="DI219" i="28"/>
  <c r="DJ219" i="28" s="1"/>
  <c r="DI220" i="28"/>
  <c r="DJ220" i="28" s="1"/>
  <c r="DI221" i="28"/>
  <c r="DJ221" i="28" s="1"/>
  <c r="DI222" i="28"/>
  <c r="DJ222" i="28" s="1"/>
  <c r="DI223" i="28"/>
  <c r="DJ223" i="28" s="1"/>
  <c r="DI224" i="28"/>
  <c r="DJ224" i="28" s="1"/>
  <c r="DI225" i="28"/>
  <c r="DJ225" i="28" s="1"/>
  <c r="DI226" i="28"/>
  <c r="DJ226" i="28" s="1"/>
  <c r="DI227" i="28"/>
  <c r="DJ227" i="28" s="1"/>
  <c r="DI228" i="28"/>
  <c r="DJ228" i="28" s="1"/>
  <c r="DI229" i="28"/>
  <c r="DJ229" i="28" s="1"/>
  <c r="DI230" i="28"/>
  <c r="DJ230" i="28" s="1"/>
  <c r="DI231" i="28"/>
  <c r="DJ231" i="28" s="1"/>
  <c r="DI232" i="28"/>
  <c r="DJ232" i="28" s="1"/>
  <c r="DI233" i="28"/>
  <c r="DJ233" i="28" s="1"/>
  <c r="DI234" i="28"/>
  <c r="DJ234" i="28" s="1"/>
  <c r="DI235" i="28"/>
  <c r="DJ235" i="28" s="1"/>
  <c r="DI236" i="28"/>
  <c r="DJ236" i="28" s="1"/>
  <c r="DI237" i="28"/>
  <c r="DJ237" i="28" s="1"/>
  <c r="DI238" i="28"/>
  <c r="DJ238" i="28" s="1"/>
  <c r="DI239" i="28"/>
  <c r="DJ239" i="28" s="1"/>
  <c r="DI240" i="28"/>
  <c r="DJ240" i="28" s="1"/>
  <c r="DI241" i="28"/>
  <c r="DJ241" i="28" s="1"/>
  <c r="DI242" i="28"/>
  <c r="DJ242" i="28" s="1"/>
  <c r="DI243" i="28"/>
  <c r="DJ243" i="28" s="1"/>
  <c r="DI244" i="28"/>
  <c r="DJ244" i="28" s="1"/>
  <c r="DI245" i="28"/>
  <c r="DJ245" i="28" s="1"/>
  <c r="DI246" i="28"/>
  <c r="DJ246" i="28" s="1"/>
  <c r="DI247" i="28"/>
  <c r="DJ247" i="28" s="1"/>
  <c r="DI248" i="28"/>
  <c r="DJ248" i="28" s="1"/>
  <c r="DI249" i="28"/>
  <c r="DJ249" i="28" s="1"/>
  <c r="DI250" i="28"/>
  <c r="DJ250" i="28" s="1"/>
  <c r="DI251" i="28"/>
  <c r="DJ251" i="28" s="1"/>
  <c r="DI252" i="28"/>
  <c r="DJ252" i="28" s="1"/>
  <c r="DI253" i="28"/>
  <c r="DJ253" i="28" s="1"/>
  <c r="DI254" i="28"/>
  <c r="DJ254" i="28" s="1"/>
  <c r="DI255" i="28"/>
  <c r="DJ255" i="28" s="1"/>
  <c r="DI256" i="28"/>
  <c r="DJ256" i="28" s="1"/>
  <c r="DI257" i="28"/>
  <c r="DJ257" i="28" s="1"/>
  <c r="DI258" i="28"/>
  <c r="DJ258" i="28" s="1"/>
  <c r="DI259" i="28"/>
  <c r="DJ259" i="28" s="1"/>
  <c r="DI260" i="28"/>
  <c r="DJ260" i="28" s="1"/>
  <c r="DI261" i="28"/>
  <c r="DJ261" i="28" s="1"/>
  <c r="DI262" i="28"/>
  <c r="DJ262" i="28" s="1"/>
  <c r="DI263" i="28"/>
  <c r="DJ263" i="28" s="1"/>
  <c r="DI264" i="28"/>
  <c r="DJ264" i="28" s="1"/>
  <c r="DI265" i="28"/>
  <c r="DJ265" i="28" s="1"/>
  <c r="DI266" i="28"/>
  <c r="DJ266" i="28" s="1"/>
  <c r="DI267" i="28"/>
  <c r="DJ267" i="28" s="1"/>
  <c r="DI268" i="28"/>
  <c r="DJ268" i="28" s="1"/>
  <c r="DI269" i="28"/>
  <c r="DJ269" i="28" s="1"/>
  <c r="DI270" i="28"/>
  <c r="DJ270" i="28" s="1"/>
  <c r="DI271" i="28"/>
  <c r="DJ271" i="28" s="1"/>
  <c r="DI272" i="28"/>
  <c r="DJ272" i="28" s="1"/>
  <c r="DI273" i="28"/>
  <c r="DJ273" i="28" s="1"/>
  <c r="DI274" i="28"/>
  <c r="DJ274" i="28" s="1"/>
  <c r="DI275" i="28"/>
  <c r="DJ275" i="28" s="1"/>
  <c r="DI276" i="28"/>
  <c r="DJ276" i="28" s="1"/>
  <c r="DI277" i="28"/>
  <c r="DJ277" i="28" s="1"/>
  <c r="DI278" i="28"/>
  <c r="DJ278" i="28" s="1"/>
  <c r="DI279" i="28"/>
  <c r="DJ279" i="28" s="1"/>
  <c r="DI280" i="28"/>
  <c r="DJ280" i="28" s="1"/>
  <c r="DI281" i="28"/>
  <c r="DJ281" i="28" s="1"/>
  <c r="DI282" i="28"/>
  <c r="DJ282" i="28" s="1"/>
  <c r="DI283" i="28"/>
  <c r="DJ283" i="28" s="1"/>
  <c r="DI284" i="28"/>
  <c r="DJ284" i="28" s="1"/>
  <c r="DI285" i="28"/>
  <c r="DJ285" i="28" s="1"/>
  <c r="DI286" i="28"/>
  <c r="DJ286" i="28" s="1"/>
  <c r="DI287" i="28"/>
  <c r="DJ287" i="28" s="1"/>
  <c r="DI288" i="28"/>
  <c r="DJ288" i="28" s="1"/>
  <c r="DI289" i="28"/>
  <c r="DJ289" i="28" s="1"/>
  <c r="DI290" i="28"/>
  <c r="DJ290" i="28" s="1"/>
  <c r="DI291" i="28"/>
  <c r="DJ291" i="28" s="1"/>
  <c r="DI292" i="28"/>
  <c r="DJ292" i="28" s="1"/>
  <c r="DI293" i="28"/>
  <c r="DJ293" i="28" s="1"/>
  <c r="DI294" i="28"/>
  <c r="DJ294" i="28" s="1"/>
  <c r="DI295" i="28"/>
  <c r="DJ295" i="28" s="1"/>
  <c r="DI296" i="28"/>
  <c r="DJ296" i="28" s="1"/>
  <c r="DI297" i="28"/>
  <c r="DJ297" i="28" s="1"/>
  <c r="DI298" i="28"/>
  <c r="DJ298" i="28" s="1"/>
  <c r="DI299" i="28"/>
  <c r="DJ299" i="28" s="1"/>
  <c r="DI300" i="28"/>
  <c r="DJ300" i="28" s="1"/>
  <c r="DI301" i="28"/>
  <c r="DJ301" i="28" s="1"/>
  <c r="DI302" i="28"/>
  <c r="DJ302" i="28" s="1"/>
  <c r="DI303" i="28"/>
  <c r="DJ303" i="28" s="1"/>
  <c r="DI304" i="28"/>
  <c r="DJ304" i="28" s="1"/>
  <c r="DI305" i="28"/>
  <c r="DJ305" i="28" s="1"/>
  <c r="DI306" i="28"/>
  <c r="DJ306" i="28" s="1"/>
  <c r="DI307" i="28"/>
  <c r="DJ307" i="28" s="1"/>
  <c r="DI308" i="28"/>
  <c r="DJ308" i="28" s="1"/>
  <c r="DI309" i="28"/>
  <c r="DJ309" i="28" s="1"/>
  <c r="DI310" i="28"/>
  <c r="DJ310" i="28" s="1"/>
  <c r="DI311" i="28"/>
  <c r="DJ311" i="28" s="1"/>
  <c r="DI312" i="28"/>
  <c r="DJ312" i="28" s="1"/>
  <c r="DI313" i="28"/>
  <c r="DJ313" i="28" s="1"/>
  <c r="DI314" i="28"/>
  <c r="DJ314" i="28" s="1"/>
  <c r="DI315" i="28"/>
  <c r="DJ315" i="28" s="1"/>
  <c r="DI316" i="28"/>
  <c r="DJ316" i="28" s="1"/>
  <c r="DI317" i="28"/>
  <c r="DJ317" i="28" s="1"/>
  <c r="DI318" i="28"/>
  <c r="DJ318" i="28" s="1"/>
  <c r="DI319" i="28"/>
  <c r="DJ319" i="28" s="1"/>
  <c r="DI320" i="28"/>
  <c r="DJ320" i="28" s="1"/>
  <c r="DI321" i="28"/>
  <c r="DJ321" i="28" s="1"/>
  <c r="DI322" i="28"/>
  <c r="DJ322" i="28" s="1"/>
  <c r="DI323" i="28"/>
  <c r="DJ323" i="28" s="1"/>
  <c r="DI324" i="28"/>
  <c r="DJ324" i="28" s="1"/>
  <c r="DI325" i="28"/>
  <c r="DJ325" i="28" s="1"/>
  <c r="DI326" i="28"/>
  <c r="DJ326" i="28" s="1"/>
  <c r="DI327" i="28"/>
  <c r="DJ327" i="28" s="1"/>
  <c r="DI328" i="28"/>
  <c r="DJ328" i="28" s="1"/>
  <c r="DI329" i="28"/>
  <c r="DJ329" i="28" s="1"/>
  <c r="DI330" i="28"/>
  <c r="DJ330" i="28" s="1"/>
  <c r="DI331" i="28"/>
  <c r="DJ331" i="28" s="1"/>
  <c r="DI332" i="28"/>
  <c r="DJ332" i="28" s="1"/>
  <c r="DI333" i="28"/>
  <c r="DJ333" i="28" s="1"/>
  <c r="DI334" i="28"/>
  <c r="DJ334" i="28" s="1"/>
  <c r="DI335" i="28"/>
  <c r="DJ335" i="28" s="1"/>
  <c r="DI336" i="28"/>
  <c r="DJ336" i="28" s="1"/>
  <c r="DI337" i="28"/>
  <c r="DJ337" i="28" s="1"/>
  <c r="DI338" i="28"/>
  <c r="DJ338" i="28" s="1"/>
  <c r="DI339" i="28"/>
  <c r="DJ339" i="28" s="1"/>
  <c r="DI340" i="28"/>
  <c r="DJ340" i="28" s="1"/>
  <c r="DI341" i="28"/>
  <c r="DJ341" i="28" s="1"/>
  <c r="DI342" i="28"/>
  <c r="DJ342" i="28" s="1"/>
  <c r="DI343" i="28"/>
  <c r="DJ343" i="28" s="1"/>
  <c r="DI344" i="28"/>
  <c r="DJ344" i="28" s="1"/>
  <c r="DI345" i="28"/>
  <c r="DJ345" i="28" s="1"/>
  <c r="DI346" i="28"/>
  <c r="DJ346" i="28" s="1"/>
  <c r="DI347" i="28"/>
  <c r="DJ347" i="28" s="1"/>
  <c r="DI348" i="28"/>
  <c r="DJ348" i="28" s="1"/>
  <c r="DI349" i="28"/>
  <c r="DJ349" i="28" s="1"/>
  <c r="DI2" i="28"/>
  <c r="DJ2" i="28" s="1"/>
  <c r="BS3" i="71"/>
  <c r="BS6" i="71"/>
  <c r="BS22" i="71"/>
  <c r="BS23" i="71"/>
  <c r="BS27" i="71"/>
  <c r="BS30" i="71"/>
  <c r="BS31" i="71"/>
  <c r="BS35" i="71"/>
  <c r="BS47" i="71"/>
  <c r="BS48" i="71"/>
  <c r="BR3" i="71"/>
  <c r="BR4" i="71"/>
  <c r="BS4" i="71" s="1"/>
  <c r="BR5" i="71"/>
  <c r="BS5" i="71" s="1"/>
  <c r="BR6" i="71"/>
  <c r="BR7" i="71"/>
  <c r="BS7" i="71" s="1"/>
  <c r="BR8" i="71"/>
  <c r="BS8" i="71" s="1"/>
  <c r="BR9" i="71"/>
  <c r="BS9" i="71" s="1"/>
  <c r="BR10" i="71"/>
  <c r="BS10" i="71" s="1"/>
  <c r="BR11" i="71"/>
  <c r="BS11" i="71" s="1"/>
  <c r="BR12" i="71"/>
  <c r="BS12" i="71" s="1"/>
  <c r="BR13" i="71"/>
  <c r="BS13" i="71" s="1"/>
  <c r="BR14" i="71"/>
  <c r="BS14" i="71" s="1"/>
  <c r="BR15" i="71"/>
  <c r="BS15" i="71" s="1"/>
  <c r="BR16" i="71"/>
  <c r="BS16" i="71" s="1"/>
  <c r="BR17" i="71"/>
  <c r="BS17" i="71" s="1"/>
  <c r="BR18" i="71"/>
  <c r="BS18" i="71" s="1"/>
  <c r="BR19" i="71"/>
  <c r="BS19" i="71" s="1"/>
  <c r="BR20" i="71"/>
  <c r="BS20" i="71" s="1"/>
  <c r="BR21" i="71"/>
  <c r="BS21" i="71" s="1"/>
  <c r="BR22" i="71"/>
  <c r="BR23" i="71"/>
  <c r="BR24" i="71"/>
  <c r="BS24" i="71" s="1"/>
  <c r="BR25" i="71"/>
  <c r="BS25" i="71" s="1"/>
  <c r="BR26" i="71"/>
  <c r="BS26" i="71" s="1"/>
  <c r="BR27" i="71"/>
  <c r="BR28" i="71"/>
  <c r="BS28" i="71" s="1"/>
  <c r="BR29" i="71"/>
  <c r="BS29" i="71" s="1"/>
  <c r="BR30" i="71"/>
  <c r="BR31" i="71"/>
  <c r="BR32" i="71"/>
  <c r="BS32" i="71" s="1"/>
  <c r="BR33" i="71"/>
  <c r="BS33" i="71" s="1"/>
  <c r="BR34" i="71"/>
  <c r="BS34" i="71" s="1"/>
  <c r="BR35" i="71"/>
  <c r="BR36" i="71"/>
  <c r="BS36" i="71" s="1"/>
  <c r="BR37" i="71"/>
  <c r="BS37" i="71" s="1"/>
  <c r="BR38" i="71"/>
  <c r="BS38" i="71" s="1"/>
  <c r="BR39" i="71"/>
  <c r="BS39" i="71" s="1"/>
  <c r="BR40" i="71"/>
  <c r="BS40" i="71" s="1"/>
  <c r="BR41" i="71"/>
  <c r="BS41" i="71" s="1"/>
  <c r="BR42" i="71"/>
  <c r="BS42" i="71" s="1"/>
  <c r="BR43" i="71"/>
  <c r="BS43" i="71" s="1"/>
  <c r="BR44" i="71"/>
  <c r="BS44" i="71" s="1"/>
  <c r="BR45" i="71"/>
  <c r="BS45" i="71" s="1"/>
  <c r="BR46" i="71"/>
  <c r="BS46" i="71" s="1"/>
  <c r="BR47" i="71"/>
  <c r="BR48" i="71"/>
  <c r="BR49" i="71"/>
  <c r="BS49" i="71" s="1"/>
  <c r="BR2" i="71"/>
  <c r="BS2" i="71" s="1"/>
  <c r="AD3" i="64"/>
  <c r="AE3" i="64" s="1"/>
  <c r="AD4" i="64"/>
  <c r="AE4" i="64" s="1"/>
  <c r="AD5" i="64"/>
  <c r="AE5" i="64" s="1"/>
  <c r="AD6" i="64"/>
  <c r="AE6" i="64" s="1"/>
  <c r="AD7" i="64"/>
  <c r="AE7" i="64" s="1"/>
  <c r="AD8" i="64"/>
  <c r="AE8" i="64"/>
  <c r="AD9" i="64"/>
  <c r="AE9" i="64" s="1"/>
  <c r="AD10" i="64"/>
  <c r="AE10" i="64" s="1"/>
  <c r="AD11" i="64"/>
  <c r="AE11" i="64" s="1"/>
  <c r="AD12" i="64"/>
  <c r="AE12" i="64" s="1"/>
  <c r="AD13" i="64"/>
  <c r="AE13" i="64" s="1"/>
  <c r="AD14" i="64"/>
  <c r="AE14" i="64" s="1"/>
  <c r="AD15" i="64"/>
  <c r="AE15" i="64" s="1"/>
  <c r="AD16" i="64"/>
  <c r="AE16" i="64"/>
  <c r="AD17" i="64"/>
  <c r="AE17" i="64" s="1"/>
  <c r="AD18" i="64"/>
  <c r="AE18" i="64" s="1"/>
  <c r="AD19" i="64"/>
  <c r="AE19" i="64" s="1"/>
  <c r="AD20" i="64"/>
  <c r="AE20" i="64" s="1"/>
  <c r="AD21" i="64"/>
  <c r="AE21" i="64" s="1"/>
  <c r="AD22" i="64"/>
  <c r="AE22" i="64"/>
  <c r="AD23" i="64"/>
  <c r="AE23" i="64" s="1"/>
  <c r="AD24" i="64"/>
  <c r="AE24" i="64" s="1"/>
  <c r="AD25" i="64"/>
  <c r="AE25" i="64" s="1"/>
  <c r="AD26" i="64"/>
  <c r="AE26" i="64" s="1"/>
  <c r="AD27" i="64"/>
  <c r="AE27" i="64" s="1"/>
  <c r="AD28" i="64"/>
  <c r="AE28" i="64"/>
  <c r="AD29" i="64"/>
  <c r="AE29" i="64" s="1"/>
  <c r="AD30" i="64"/>
  <c r="AE30" i="64" s="1"/>
  <c r="AD31" i="64"/>
  <c r="AE31" i="64" s="1"/>
  <c r="AD32" i="64"/>
  <c r="AE32" i="64" s="1"/>
  <c r="AD33" i="64"/>
  <c r="AE33" i="64" s="1"/>
  <c r="AD34" i="64"/>
  <c r="AE34" i="64"/>
  <c r="AD35" i="64"/>
  <c r="AE35" i="64" s="1"/>
  <c r="AD36" i="64"/>
  <c r="AE36" i="64" s="1"/>
  <c r="AD2" i="64"/>
  <c r="AE2" i="64" s="1"/>
  <c r="AR327" i="9"/>
  <c r="AT3" i="10"/>
  <c r="AU3" i="10" s="1"/>
  <c r="AT4" i="10"/>
  <c r="AU4" i="10" s="1"/>
  <c r="AT5" i="10"/>
  <c r="AU5" i="10" s="1"/>
  <c r="AT6" i="10"/>
  <c r="AU6" i="10" s="1"/>
  <c r="AT7" i="10"/>
  <c r="AU7" i="10" s="1"/>
  <c r="AT8" i="10"/>
  <c r="AU8" i="10" s="1"/>
  <c r="AT9" i="10"/>
  <c r="AU9" i="10" s="1"/>
  <c r="AT10" i="10"/>
  <c r="AU10" i="10" s="1"/>
  <c r="AT11" i="10"/>
  <c r="AU11" i="10" s="1"/>
  <c r="AT12" i="10"/>
  <c r="AU12" i="10" s="1"/>
  <c r="AT13" i="10"/>
  <c r="AU13" i="10" s="1"/>
  <c r="AT14" i="10"/>
  <c r="AU14" i="10" s="1"/>
  <c r="AT15" i="10"/>
  <c r="AU15" i="10" s="1"/>
  <c r="AT16" i="10"/>
  <c r="AU16" i="10" s="1"/>
  <c r="AT17" i="10"/>
  <c r="AU17" i="10" s="1"/>
  <c r="AT18" i="10"/>
  <c r="AU18" i="10" s="1"/>
  <c r="AT19" i="10"/>
  <c r="AU19" i="10" s="1"/>
  <c r="AT20" i="10"/>
  <c r="AU20" i="10" s="1"/>
  <c r="AT21" i="10"/>
  <c r="AU21" i="10" s="1"/>
  <c r="AT22" i="10"/>
  <c r="AU22" i="10" s="1"/>
  <c r="AT23" i="10"/>
  <c r="AU23" i="10" s="1"/>
  <c r="AT24" i="10"/>
  <c r="AU24" i="10" s="1"/>
  <c r="AT25" i="10"/>
  <c r="AU25" i="10" s="1"/>
  <c r="AT26" i="10"/>
  <c r="AU26" i="10" s="1"/>
  <c r="AT27" i="10"/>
  <c r="AU27" i="10" s="1"/>
  <c r="AT28" i="10"/>
  <c r="AU28" i="10" s="1"/>
  <c r="AT29" i="10"/>
  <c r="AU29" i="10" s="1"/>
  <c r="AT30" i="10"/>
  <c r="AU30" i="10" s="1"/>
  <c r="AT31" i="10"/>
  <c r="AU31" i="10" s="1"/>
  <c r="AT32" i="10"/>
  <c r="AU32" i="10" s="1"/>
  <c r="AT33" i="10"/>
  <c r="AU33" i="10" s="1"/>
  <c r="AT34" i="10"/>
  <c r="AU34" i="10" s="1"/>
  <c r="AT35" i="10"/>
  <c r="AU35" i="10" s="1"/>
  <c r="AT36" i="10"/>
  <c r="AU36" i="10" s="1"/>
  <c r="AT37" i="10"/>
  <c r="AU37" i="10" s="1"/>
  <c r="AT38" i="10"/>
  <c r="AU38" i="10" s="1"/>
  <c r="AT39" i="10"/>
  <c r="AU39" i="10" s="1"/>
  <c r="AT40" i="10"/>
  <c r="AU40" i="10" s="1"/>
  <c r="AT41" i="10"/>
  <c r="AU41" i="10" s="1"/>
  <c r="AT42" i="10"/>
  <c r="AU42" i="10" s="1"/>
  <c r="AT43" i="10"/>
  <c r="AU43" i="10" s="1"/>
  <c r="AT44" i="10"/>
  <c r="AU44" i="10" s="1"/>
  <c r="AT45" i="10"/>
  <c r="AU45" i="10" s="1"/>
  <c r="AT46" i="10"/>
  <c r="AU46" i="10" s="1"/>
  <c r="AT47" i="10"/>
  <c r="AU47" i="10" s="1"/>
  <c r="AT48" i="10"/>
  <c r="AU48" i="10" s="1"/>
  <c r="AT49" i="10"/>
  <c r="AU49" i="10" s="1"/>
  <c r="AT50" i="10"/>
  <c r="AU50" i="10" s="1"/>
  <c r="AT51" i="10"/>
  <c r="AU51" i="10" s="1"/>
  <c r="AT52" i="10"/>
  <c r="AU52" i="10" s="1"/>
  <c r="AT53" i="10"/>
  <c r="AU53" i="10" s="1"/>
  <c r="AT54" i="10"/>
  <c r="AU54" i="10" s="1"/>
  <c r="AT55" i="10"/>
  <c r="AU55" i="10" s="1"/>
  <c r="AT56" i="10"/>
  <c r="AU56" i="10" s="1"/>
  <c r="AT57" i="10"/>
  <c r="AU57" i="10" s="1"/>
  <c r="AT58" i="10"/>
  <c r="AU58" i="10" s="1"/>
  <c r="AT59" i="10"/>
  <c r="AU59" i="10" s="1"/>
  <c r="AT60" i="10"/>
  <c r="AU60" i="10" s="1"/>
  <c r="AT61" i="10"/>
  <c r="AU61" i="10" s="1"/>
  <c r="AT62" i="10"/>
  <c r="AU62" i="10" s="1"/>
  <c r="AT63" i="10"/>
  <c r="AU63" i="10" s="1"/>
  <c r="AT64" i="10"/>
  <c r="AU64" i="10" s="1"/>
  <c r="AT65" i="10"/>
  <c r="AU65" i="10" s="1"/>
  <c r="AT66" i="10"/>
  <c r="AU66" i="10" s="1"/>
  <c r="AT67" i="10"/>
  <c r="AU67" i="10" s="1"/>
  <c r="AT68" i="10"/>
  <c r="AU68" i="10" s="1"/>
  <c r="AT69" i="10"/>
  <c r="AU69" i="10" s="1"/>
  <c r="AT70" i="10"/>
  <c r="AU70" i="10" s="1"/>
  <c r="AT71" i="10"/>
  <c r="AU71" i="10" s="1"/>
  <c r="AT72" i="10"/>
  <c r="AU72" i="10" s="1"/>
  <c r="AT73" i="10"/>
  <c r="AU73" i="10" s="1"/>
  <c r="AT74" i="10"/>
  <c r="AU74" i="10" s="1"/>
  <c r="AT75" i="10"/>
  <c r="AU75" i="10" s="1"/>
  <c r="AT76" i="10"/>
  <c r="AU76" i="10" s="1"/>
  <c r="AT77" i="10"/>
  <c r="AU77" i="10" s="1"/>
  <c r="AT78" i="10"/>
  <c r="AU78" i="10" s="1"/>
  <c r="AT79" i="10"/>
  <c r="AU79" i="10" s="1"/>
  <c r="AT80" i="10"/>
  <c r="AU80" i="10" s="1"/>
  <c r="AT81" i="10"/>
  <c r="AU81" i="10" s="1"/>
  <c r="AT82" i="10"/>
  <c r="AU82" i="10" s="1"/>
  <c r="AT83" i="10"/>
  <c r="AU83" i="10" s="1"/>
  <c r="AT84" i="10"/>
  <c r="AU84" i="10" s="1"/>
  <c r="AT85" i="10"/>
  <c r="AU85" i="10" s="1"/>
  <c r="AT86" i="10"/>
  <c r="AU86" i="10" s="1"/>
  <c r="AT87" i="10"/>
  <c r="AU87" i="10" s="1"/>
  <c r="AT88" i="10"/>
  <c r="AU88" i="10" s="1"/>
  <c r="AT89" i="10"/>
  <c r="AU89" i="10" s="1"/>
  <c r="AT90" i="10"/>
  <c r="AU90" i="10" s="1"/>
  <c r="AT91" i="10"/>
  <c r="AU91" i="10" s="1"/>
  <c r="AT92" i="10"/>
  <c r="AU92" i="10" s="1"/>
  <c r="AT93" i="10"/>
  <c r="AU93" i="10" s="1"/>
  <c r="AT94" i="10"/>
  <c r="AU94" i="10" s="1"/>
  <c r="AT95" i="10"/>
  <c r="AU95" i="10" s="1"/>
  <c r="AT96" i="10"/>
  <c r="AU96" i="10" s="1"/>
  <c r="AT97" i="10"/>
  <c r="AU97" i="10" s="1"/>
  <c r="AT98" i="10"/>
  <c r="AU98" i="10" s="1"/>
  <c r="AT99" i="10"/>
  <c r="AU99" i="10" s="1"/>
  <c r="AT100" i="10"/>
  <c r="AU100" i="10" s="1"/>
  <c r="AT101" i="10"/>
  <c r="AU101" i="10" s="1"/>
  <c r="AT102" i="10"/>
  <c r="AU102" i="10" s="1"/>
  <c r="AT103" i="10"/>
  <c r="AU103" i="10" s="1"/>
  <c r="AT104" i="10"/>
  <c r="AU104" i="10" s="1"/>
  <c r="AT105" i="10"/>
  <c r="AU105" i="10" s="1"/>
  <c r="AT106" i="10"/>
  <c r="AU106" i="10" s="1"/>
  <c r="AT107" i="10"/>
  <c r="AU107" i="10" s="1"/>
  <c r="AT108" i="10"/>
  <c r="AU108" i="10" s="1"/>
  <c r="AT109" i="10"/>
  <c r="AU109" i="10" s="1"/>
  <c r="AT110" i="10"/>
  <c r="AU110" i="10" s="1"/>
  <c r="AT111" i="10"/>
  <c r="AU111" i="10" s="1"/>
  <c r="AT112" i="10"/>
  <c r="AU112" i="10" s="1"/>
  <c r="AT113" i="10"/>
  <c r="AU113" i="10" s="1"/>
  <c r="AT114" i="10"/>
  <c r="AU114" i="10" s="1"/>
  <c r="AT115" i="10"/>
  <c r="AU115" i="10" s="1"/>
  <c r="AT116" i="10"/>
  <c r="AU116" i="10" s="1"/>
  <c r="AT117" i="10"/>
  <c r="AU117" i="10" s="1"/>
  <c r="AT118" i="10"/>
  <c r="AU118" i="10" s="1"/>
  <c r="AT119" i="10"/>
  <c r="AU119" i="10" s="1"/>
  <c r="AT120" i="10"/>
  <c r="AU120" i="10" s="1"/>
  <c r="AT121" i="10"/>
  <c r="AU121" i="10" s="1"/>
  <c r="AT122" i="10"/>
  <c r="AU122" i="10" s="1"/>
  <c r="AT123" i="10"/>
  <c r="AU123" i="10" s="1"/>
  <c r="AT124" i="10"/>
  <c r="AU124" i="10" s="1"/>
  <c r="AT125" i="10"/>
  <c r="AU125" i="10" s="1"/>
  <c r="AT126" i="10"/>
  <c r="AU126" i="10" s="1"/>
  <c r="AT127" i="10"/>
  <c r="AU127" i="10" s="1"/>
  <c r="AT128" i="10"/>
  <c r="AU128" i="10" s="1"/>
  <c r="AT129" i="10"/>
  <c r="AU129" i="10" s="1"/>
  <c r="AT130" i="10"/>
  <c r="AU130" i="10" s="1"/>
  <c r="AT131" i="10"/>
  <c r="AU131" i="10" s="1"/>
  <c r="AT132" i="10"/>
  <c r="AU132" i="10" s="1"/>
  <c r="AT133" i="10"/>
  <c r="AU133" i="10" s="1"/>
  <c r="AT134" i="10"/>
  <c r="AU134" i="10" s="1"/>
  <c r="AT135" i="10"/>
  <c r="AU135" i="10" s="1"/>
  <c r="AT136" i="10"/>
  <c r="AU136" i="10" s="1"/>
  <c r="AT137" i="10"/>
  <c r="AU137" i="10" s="1"/>
  <c r="AT138" i="10"/>
  <c r="AU138" i="10" s="1"/>
  <c r="AT139" i="10"/>
  <c r="AU139" i="10" s="1"/>
  <c r="AT140" i="10"/>
  <c r="AU140" i="10" s="1"/>
  <c r="AT141" i="10"/>
  <c r="AU141" i="10" s="1"/>
  <c r="AT142" i="10"/>
  <c r="AU142" i="10" s="1"/>
  <c r="AT143" i="10"/>
  <c r="AU143" i="10" s="1"/>
  <c r="AT144" i="10"/>
  <c r="AU144" i="10" s="1"/>
  <c r="AT145" i="10"/>
  <c r="AU145" i="10" s="1"/>
  <c r="AT146" i="10"/>
  <c r="AU146" i="10" s="1"/>
  <c r="AT147" i="10"/>
  <c r="AU147" i="10" s="1"/>
  <c r="AT148" i="10"/>
  <c r="AU148" i="10" s="1"/>
  <c r="AT149" i="10"/>
  <c r="AU149" i="10" s="1"/>
  <c r="AT150" i="10"/>
  <c r="AU150" i="10" s="1"/>
  <c r="AT151" i="10"/>
  <c r="AU151" i="10" s="1"/>
  <c r="AT152" i="10"/>
  <c r="AU152" i="10" s="1"/>
  <c r="AT153" i="10"/>
  <c r="AU153" i="10" s="1"/>
  <c r="AT154" i="10"/>
  <c r="AU154" i="10" s="1"/>
  <c r="AT155" i="10"/>
  <c r="AU155" i="10" s="1"/>
  <c r="AT156" i="10"/>
  <c r="AU156" i="10" s="1"/>
  <c r="AT157" i="10"/>
  <c r="AU157" i="10" s="1"/>
  <c r="AT158" i="10"/>
  <c r="AU158" i="10" s="1"/>
  <c r="AT159" i="10"/>
  <c r="AU159" i="10" s="1"/>
  <c r="AT160" i="10"/>
  <c r="AU160" i="10" s="1"/>
  <c r="AT161" i="10"/>
  <c r="AU161" i="10" s="1"/>
  <c r="AT162" i="10"/>
  <c r="AU162" i="10" s="1"/>
  <c r="AT163" i="10"/>
  <c r="AU163" i="10" s="1"/>
  <c r="AT164" i="10"/>
  <c r="AU164" i="10" s="1"/>
  <c r="AT165" i="10"/>
  <c r="AU165" i="10" s="1"/>
  <c r="AT166" i="10"/>
  <c r="AU166" i="10" s="1"/>
  <c r="AT167" i="10"/>
  <c r="AU167" i="10" s="1"/>
  <c r="AT168" i="10"/>
  <c r="AU168" i="10" s="1"/>
  <c r="AT169" i="10"/>
  <c r="AU169" i="10" s="1"/>
  <c r="AT170" i="10"/>
  <c r="AU170" i="10" s="1"/>
  <c r="AT171" i="10"/>
  <c r="AU171" i="10" s="1"/>
  <c r="AT172" i="10"/>
  <c r="AU172" i="10" s="1"/>
  <c r="AT173" i="10"/>
  <c r="AU173" i="10" s="1"/>
  <c r="AT174" i="10"/>
  <c r="AU174" i="10" s="1"/>
  <c r="AT175" i="10"/>
  <c r="AU175" i="10" s="1"/>
  <c r="AT176" i="10"/>
  <c r="AU176" i="10" s="1"/>
  <c r="AT177" i="10"/>
  <c r="AU177" i="10" s="1"/>
  <c r="AT178" i="10"/>
  <c r="AU178" i="10" s="1"/>
  <c r="AT179" i="10"/>
  <c r="AU179" i="10" s="1"/>
  <c r="AT180" i="10"/>
  <c r="AU180" i="10" s="1"/>
  <c r="AT181" i="10"/>
  <c r="AU181" i="10" s="1"/>
  <c r="AT182" i="10"/>
  <c r="AU182" i="10" s="1"/>
  <c r="AT183" i="10"/>
  <c r="AU183" i="10" s="1"/>
  <c r="AT184" i="10"/>
  <c r="AU184" i="10" s="1"/>
  <c r="AT185" i="10"/>
  <c r="AU185" i="10" s="1"/>
  <c r="AT186" i="10"/>
  <c r="AU186" i="10" s="1"/>
  <c r="AT187" i="10"/>
  <c r="AU187" i="10" s="1"/>
  <c r="AT188" i="10"/>
  <c r="AU188" i="10" s="1"/>
  <c r="AT189" i="10"/>
  <c r="AU189" i="10" s="1"/>
  <c r="AT190" i="10"/>
  <c r="AU190" i="10" s="1"/>
  <c r="AT191" i="10"/>
  <c r="AU191" i="10" s="1"/>
  <c r="AT192" i="10"/>
  <c r="AU192" i="10" s="1"/>
  <c r="AT193" i="10"/>
  <c r="AU193" i="10" s="1"/>
  <c r="AT194" i="10"/>
  <c r="AU194" i="10" s="1"/>
  <c r="AT195" i="10"/>
  <c r="AU195" i="10" s="1"/>
  <c r="AT196" i="10"/>
  <c r="AU196" i="10" s="1"/>
  <c r="AT197" i="10"/>
  <c r="AU197" i="10" s="1"/>
  <c r="AT198" i="10"/>
  <c r="AU198" i="10" s="1"/>
  <c r="AT199" i="10"/>
  <c r="AU199" i="10" s="1"/>
  <c r="AT200" i="10"/>
  <c r="AU200" i="10" s="1"/>
  <c r="AT201" i="10"/>
  <c r="AU201" i="10" s="1"/>
  <c r="AT202" i="10"/>
  <c r="AU202" i="10" s="1"/>
  <c r="AT203" i="10"/>
  <c r="AU203" i="10" s="1"/>
  <c r="AT204" i="10"/>
  <c r="AU204" i="10" s="1"/>
  <c r="AT205" i="10"/>
  <c r="AU205" i="10" s="1"/>
  <c r="AT206" i="10"/>
  <c r="AU206" i="10" s="1"/>
  <c r="AT207" i="10"/>
  <c r="AU207" i="10" s="1"/>
  <c r="AT208" i="10"/>
  <c r="AU208" i="10" s="1"/>
  <c r="AT209" i="10"/>
  <c r="AU209" i="10" s="1"/>
  <c r="AT210" i="10"/>
  <c r="AU210" i="10" s="1"/>
  <c r="AT211" i="10"/>
  <c r="AU211" i="10" s="1"/>
  <c r="AT212" i="10"/>
  <c r="AU212" i="10" s="1"/>
  <c r="AT213" i="10"/>
  <c r="AU213" i="10" s="1"/>
  <c r="AT214" i="10"/>
  <c r="AU214" i="10" s="1"/>
  <c r="AT215" i="10"/>
  <c r="AU215" i="10" s="1"/>
  <c r="AT216" i="10"/>
  <c r="AU216" i="10" s="1"/>
  <c r="AT217" i="10"/>
  <c r="AU217" i="10" s="1"/>
  <c r="AT218" i="10"/>
  <c r="AU218" i="10" s="1"/>
  <c r="AT219" i="10"/>
  <c r="AU219" i="10" s="1"/>
  <c r="AT220" i="10"/>
  <c r="AU220" i="10" s="1"/>
  <c r="AT221" i="10"/>
  <c r="AU221" i="10" s="1"/>
  <c r="AT222" i="10"/>
  <c r="AU222" i="10" s="1"/>
  <c r="AT223" i="10"/>
  <c r="AU223" i="10" s="1"/>
  <c r="AT224" i="10"/>
  <c r="AU224" i="10" s="1"/>
  <c r="AT225" i="10"/>
  <c r="AU225" i="10" s="1"/>
  <c r="AT226" i="10"/>
  <c r="AU226" i="10" s="1"/>
  <c r="AT227" i="10"/>
  <c r="AU227" i="10" s="1"/>
  <c r="AT228" i="10"/>
  <c r="AU228" i="10" s="1"/>
  <c r="AT229" i="10"/>
  <c r="AU229" i="10" s="1"/>
  <c r="AT230" i="10"/>
  <c r="AU230" i="10" s="1"/>
  <c r="AT231" i="10"/>
  <c r="AU231" i="10" s="1"/>
  <c r="AT232" i="10"/>
  <c r="AU232" i="10" s="1"/>
  <c r="AT233" i="10"/>
  <c r="AU233" i="10" s="1"/>
  <c r="AT234" i="10"/>
  <c r="AU234" i="10" s="1"/>
  <c r="AT235" i="10"/>
  <c r="AU235" i="10" s="1"/>
  <c r="AT236" i="10"/>
  <c r="AU236" i="10" s="1"/>
  <c r="AT237" i="10"/>
  <c r="AU237" i="10" s="1"/>
  <c r="AT238" i="10"/>
  <c r="AU238" i="10" s="1"/>
  <c r="AT239" i="10"/>
  <c r="AU239" i="10" s="1"/>
  <c r="AT240" i="10"/>
  <c r="AU240" i="10" s="1"/>
  <c r="AT241" i="10"/>
  <c r="AU241" i="10" s="1"/>
  <c r="AT242" i="10"/>
  <c r="AU242" i="10" s="1"/>
  <c r="AT243" i="10"/>
  <c r="AU243" i="10" s="1"/>
  <c r="AT244" i="10"/>
  <c r="AU244" i="10" s="1"/>
  <c r="AT245" i="10"/>
  <c r="AU245" i="10" s="1"/>
  <c r="AT246" i="10"/>
  <c r="AU246" i="10" s="1"/>
  <c r="AT247" i="10"/>
  <c r="AU247" i="10" s="1"/>
  <c r="AT248" i="10"/>
  <c r="AU248" i="10" s="1"/>
  <c r="AT249" i="10"/>
  <c r="AU249" i="10" s="1"/>
  <c r="AT250" i="10"/>
  <c r="AU250" i="10" s="1"/>
  <c r="AT251" i="10"/>
  <c r="AU251" i="10" s="1"/>
  <c r="AT252" i="10"/>
  <c r="AU252" i="10" s="1"/>
  <c r="AT253" i="10"/>
  <c r="AU253" i="10" s="1"/>
  <c r="AT254" i="10"/>
  <c r="AU254" i="10" s="1"/>
  <c r="AT255" i="10"/>
  <c r="AU255" i="10" s="1"/>
  <c r="AT256" i="10"/>
  <c r="AU256" i="10" s="1"/>
  <c r="AT257" i="10"/>
  <c r="AU257" i="10" s="1"/>
  <c r="AT258" i="10"/>
  <c r="AU258" i="10" s="1"/>
  <c r="AT259" i="10"/>
  <c r="AU259" i="10" s="1"/>
  <c r="AT260" i="10"/>
  <c r="AU260" i="10" s="1"/>
  <c r="AT261" i="10"/>
  <c r="AU261" i="10" s="1"/>
  <c r="AT262" i="10"/>
  <c r="AU262" i="10" s="1"/>
  <c r="AT263" i="10"/>
  <c r="AU263" i="10" s="1"/>
  <c r="AT264" i="10"/>
  <c r="AU264" i="10" s="1"/>
  <c r="AT265" i="10"/>
  <c r="AU265" i="10" s="1"/>
  <c r="AT266" i="10"/>
  <c r="AU266" i="10" s="1"/>
  <c r="AT267" i="10"/>
  <c r="AU267" i="10" s="1"/>
  <c r="AT268" i="10"/>
  <c r="AU268" i="10" s="1"/>
  <c r="AT269" i="10"/>
  <c r="AU269" i="10" s="1"/>
  <c r="AT270" i="10"/>
  <c r="AU270" i="10" s="1"/>
  <c r="AT271" i="10"/>
  <c r="AU271" i="10" s="1"/>
  <c r="AT272" i="10"/>
  <c r="AU272" i="10" s="1"/>
  <c r="AT273" i="10"/>
  <c r="AU273" i="10" s="1"/>
  <c r="AT274" i="10"/>
  <c r="AU274" i="10" s="1"/>
  <c r="AT275" i="10"/>
  <c r="AU275" i="10" s="1"/>
  <c r="AT276" i="10"/>
  <c r="AU276" i="10" s="1"/>
  <c r="AT277" i="10"/>
  <c r="AU277" i="10" s="1"/>
  <c r="AT278" i="10"/>
  <c r="AU278" i="10" s="1"/>
  <c r="AT279" i="10"/>
  <c r="AU279" i="10" s="1"/>
  <c r="AT280" i="10"/>
  <c r="AU280" i="10" s="1"/>
  <c r="AT281" i="10"/>
  <c r="AU281" i="10" s="1"/>
  <c r="AT282" i="10"/>
  <c r="AU282" i="10" s="1"/>
  <c r="AT283" i="10"/>
  <c r="AU283" i="10" s="1"/>
  <c r="AT284" i="10"/>
  <c r="AU284" i="10" s="1"/>
  <c r="AT285" i="10"/>
  <c r="AU285" i="10" s="1"/>
  <c r="AT286" i="10"/>
  <c r="AU286" i="10" s="1"/>
  <c r="AT287" i="10"/>
  <c r="AU287" i="10" s="1"/>
  <c r="AT288" i="10"/>
  <c r="AU288" i="10" s="1"/>
  <c r="AT289" i="10"/>
  <c r="AU289" i="10" s="1"/>
  <c r="AT290" i="10"/>
  <c r="AU290" i="10" s="1"/>
  <c r="AT291" i="10"/>
  <c r="AU291" i="10" s="1"/>
  <c r="AT292" i="10"/>
  <c r="AU292" i="10" s="1"/>
  <c r="AT293" i="10"/>
  <c r="AU293" i="10" s="1"/>
  <c r="AT294" i="10"/>
  <c r="AU294" i="10" s="1"/>
  <c r="AT295" i="10"/>
  <c r="AU295" i="10" s="1"/>
  <c r="AT296" i="10"/>
  <c r="AU296" i="10" s="1"/>
  <c r="AT297" i="10"/>
  <c r="AU297" i="10" s="1"/>
  <c r="AT298" i="10"/>
  <c r="AU298" i="10" s="1"/>
  <c r="AT299" i="10"/>
  <c r="AU299" i="10" s="1"/>
  <c r="AT300" i="10"/>
  <c r="AU300" i="10" s="1"/>
  <c r="AT301" i="10"/>
  <c r="AU301" i="10" s="1"/>
  <c r="AT302" i="10"/>
  <c r="AU302" i="10" s="1"/>
  <c r="AT303" i="10"/>
  <c r="AU303" i="10" s="1"/>
  <c r="AT304" i="10"/>
  <c r="AU304" i="10" s="1"/>
  <c r="AT305" i="10"/>
  <c r="AU305" i="10" s="1"/>
  <c r="AT306" i="10"/>
  <c r="AU306" i="10" s="1"/>
  <c r="AT307" i="10"/>
  <c r="AU307" i="10" s="1"/>
  <c r="AT308" i="10"/>
  <c r="AU308" i="10" s="1"/>
  <c r="AT309" i="10"/>
  <c r="AU309" i="10" s="1"/>
  <c r="AT310" i="10"/>
  <c r="AU310" i="10" s="1"/>
  <c r="AT311" i="10"/>
  <c r="AU311" i="10" s="1"/>
  <c r="AT312" i="10"/>
  <c r="AU312" i="10" s="1"/>
  <c r="AT313" i="10"/>
  <c r="AU313" i="10" s="1"/>
  <c r="AT314" i="10"/>
  <c r="AU314" i="10" s="1"/>
  <c r="AT315" i="10"/>
  <c r="AU315" i="10" s="1"/>
  <c r="AT316" i="10"/>
  <c r="AU316" i="10" s="1"/>
  <c r="AT317" i="10"/>
  <c r="AU317" i="10" s="1"/>
  <c r="AT318" i="10"/>
  <c r="AU318" i="10" s="1"/>
  <c r="AT319" i="10"/>
  <c r="AU319" i="10" s="1"/>
  <c r="AT320" i="10"/>
  <c r="AU320" i="10" s="1"/>
  <c r="AT321" i="10"/>
  <c r="AU321" i="10" s="1"/>
  <c r="AT322" i="10"/>
  <c r="AU322" i="10" s="1"/>
  <c r="AT323" i="10"/>
  <c r="AU323" i="10" s="1"/>
  <c r="AT324" i="10"/>
  <c r="AU324" i="10" s="1"/>
  <c r="AT325" i="10"/>
  <c r="AU325" i="10" s="1"/>
  <c r="AT326" i="10"/>
  <c r="AU326" i="10" s="1"/>
  <c r="AT327" i="10"/>
  <c r="AU327" i="10" s="1"/>
  <c r="AT328" i="10"/>
  <c r="AU328" i="10" s="1"/>
  <c r="AT329" i="10"/>
  <c r="AU329" i="10" s="1"/>
  <c r="AT330" i="10"/>
  <c r="AU330" i="10" s="1"/>
  <c r="AT331" i="10"/>
  <c r="AU331" i="10" s="1"/>
  <c r="AT332" i="10"/>
  <c r="AU332" i="10" s="1"/>
  <c r="AT333" i="10"/>
  <c r="AU333" i="10" s="1"/>
  <c r="AT334" i="10"/>
  <c r="AU334" i="10" s="1"/>
  <c r="AT335" i="10"/>
  <c r="AU335" i="10" s="1"/>
  <c r="AT336" i="10"/>
  <c r="AU336" i="10" s="1"/>
  <c r="AT337" i="10"/>
  <c r="AU337" i="10" s="1"/>
  <c r="AT338" i="10"/>
  <c r="AU338" i="10" s="1"/>
  <c r="AT339" i="10"/>
  <c r="AU339" i="10" s="1"/>
  <c r="AT340" i="10"/>
  <c r="AU340" i="10" s="1"/>
  <c r="AT341" i="10"/>
  <c r="AU341" i="10" s="1"/>
  <c r="AT342" i="10"/>
  <c r="AU342" i="10" s="1"/>
  <c r="AT343" i="10"/>
  <c r="AU343" i="10" s="1"/>
  <c r="AT344" i="10"/>
  <c r="AU344" i="10" s="1"/>
  <c r="AT345" i="10"/>
  <c r="AU345" i="10" s="1"/>
  <c r="AT346" i="10"/>
  <c r="AU346" i="10" s="1"/>
  <c r="AT347" i="10"/>
  <c r="AU347" i="10" s="1"/>
  <c r="AT348" i="10"/>
  <c r="AU348" i="10" s="1"/>
  <c r="AT349" i="10"/>
  <c r="AU349" i="10" s="1"/>
  <c r="AU2" i="10"/>
  <c r="AQ3" i="9"/>
  <c r="AR3" i="9" s="1"/>
  <c r="AQ4" i="9"/>
  <c r="AR4" i="9" s="1"/>
  <c r="AQ5" i="9"/>
  <c r="AR5" i="9" s="1"/>
  <c r="AQ6" i="9"/>
  <c r="AR6" i="9" s="1"/>
  <c r="AQ7" i="9"/>
  <c r="AR7" i="9" s="1"/>
  <c r="AQ8" i="9"/>
  <c r="AR8" i="9" s="1"/>
  <c r="AQ9" i="9"/>
  <c r="AR9" i="9" s="1"/>
  <c r="AQ10" i="9"/>
  <c r="AR10" i="9" s="1"/>
  <c r="AQ11" i="9"/>
  <c r="AR11" i="9" s="1"/>
  <c r="AQ12" i="9"/>
  <c r="AR12" i="9" s="1"/>
  <c r="AQ13" i="9"/>
  <c r="AR13" i="9" s="1"/>
  <c r="AQ14" i="9"/>
  <c r="AR14" i="9" s="1"/>
  <c r="AQ15" i="9"/>
  <c r="AR15" i="9" s="1"/>
  <c r="AQ16" i="9"/>
  <c r="AR16" i="9" s="1"/>
  <c r="AQ17" i="9"/>
  <c r="AR17" i="9" s="1"/>
  <c r="AQ18" i="9"/>
  <c r="AR18" i="9" s="1"/>
  <c r="AQ19" i="9"/>
  <c r="AR19" i="9" s="1"/>
  <c r="AQ20" i="9"/>
  <c r="AR20" i="9" s="1"/>
  <c r="AQ21" i="9"/>
  <c r="AR21" i="9" s="1"/>
  <c r="AQ22" i="9"/>
  <c r="AR22" i="9" s="1"/>
  <c r="AQ23" i="9"/>
  <c r="AR23" i="9" s="1"/>
  <c r="AQ24" i="9"/>
  <c r="AR24" i="9" s="1"/>
  <c r="AQ25" i="9"/>
  <c r="AR25" i="9" s="1"/>
  <c r="AQ26" i="9"/>
  <c r="AR26" i="9" s="1"/>
  <c r="AQ27" i="9"/>
  <c r="AR27" i="9" s="1"/>
  <c r="AQ28" i="9"/>
  <c r="AR28" i="9" s="1"/>
  <c r="AQ29" i="9"/>
  <c r="AR29" i="9" s="1"/>
  <c r="AQ30" i="9"/>
  <c r="AR30" i="9" s="1"/>
  <c r="AQ31" i="9"/>
  <c r="AR31" i="9" s="1"/>
  <c r="AQ32" i="9"/>
  <c r="AR32" i="9" s="1"/>
  <c r="AQ33" i="9"/>
  <c r="AR33" i="9" s="1"/>
  <c r="AQ34" i="9"/>
  <c r="AR34" i="9" s="1"/>
  <c r="AQ35" i="9"/>
  <c r="AR35" i="9" s="1"/>
  <c r="AQ36" i="9"/>
  <c r="AR36" i="9" s="1"/>
  <c r="AQ37" i="9"/>
  <c r="AR37" i="9" s="1"/>
  <c r="AQ38" i="9"/>
  <c r="AR38" i="9" s="1"/>
  <c r="AQ39" i="9"/>
  <c r="AR39" i="9" s="1"/>
  <c r="AQ40" i="9"/>
  <c r="AR40" i="9" s="1"/>
  <c r="AQ41" i="9"/>
  <c r="AR41" i="9" s="1"/>
  <c r="AQ42" i="9"/>
  <c r="AR42" i="9" s="1"/>
  <c r="AQ43" i="9"/>
  <c r="AR43" i="9" s="1"/>
  <c r="AQ44" i="9"/>
  <c r="AR44" i="9" s="1"/>
  <c r="AQ45" i="9"/>
  <c r="AR45" i="9" s="1"/>
  <c r="AQ46" i="9"/>
  <c r="AR46" i="9" s="1"/>
  <c r="AQ47" i="9"/>
  <c r="AR47" i="9" s="1"/>
  <c r="AQ48" i="9"/>
  <c r="AR48" i="9" s="1"/>
  <c r="AQ49" i="9"/>
  <c r="AR49" i="9" s="1"/>
  <c r="AQ50" i="9"/>
  <c r="AR50" i="9" s="1"/>
  <c r="AQ51" i="9"/>
  <c r="AR51" i="9" s="1"/>
  <c r="AQ52" i="9"/>
  <c r="AR52" i="9" s="1"/>
  <c r="AQ53" i="9"/>
  <c r="AR53" i="9" s="1"/>
  <c r="AQ54" i="9"/>
  <c r="AR54" i="9" s="1"/>
  <c r="AQ55" i="9"/>
  <c r="AR55" i="9" s="1"/>
  <c r="AQ56" i="9"/>
  <c r="AR56" i="9" s="1"/>
  <c r="AQ57" i="9"/>
  <c r="AR57" i="9" s="1"/>
  <c r="AQ58" i="9"/>
  <c r="AR58" i="9" s="1"/>
  <c r="AQ59" i="9"/>
  <c r="AR59" i="9" s="1"/>
  <c r="AQ60" i="9"/>
  <c r="AR60" i="9" s="1"/>
  <c r="AQ61" i="9"/>
  <c r="AR61" i="9" s="1"/>
  <c r="AQ62" i="9"/>
  <c r="AR62" i="9" s="1"/>
  <c r="AQ63" i="9"/>
  <c r="AR63" i="9" s="1"/>
  <c r="AQ64" i="9"/>
  <c r="AR64" i="9" s="1"/>
  <c r="AQ65" i="9"/>
  <c r="AR65" i="9" s="1"/>
  <c r="AQ66" i="9"/>
  <c r="AR66" i="9" s="1"/>
  <c r="AQ67" i="9"/>
  <c r="AR67" i="9" s="1"/>
  <c r="AQ68" i="9"/>
  <c r="AR68" i="9" s="1"/>
  <c r="AQ69" i="9"/>
  <c r="AR69" i="9" s="1"/>
  <c r="AQ70" i="9"/>
  <c r="AR70" i="9" s="1"/>
  <c r="AQ71" i="9"/>
  <c r="AR71" i="9" s="1"/>
  <c r="AQ72" i="9"/>
  <c r="AR72" i="9" s="1"/>
  <c r="AQ73" i="9"/>
  <c r="AR73" i="9" s="1"/>
  <c r="AQ74" i="9"/>
  <c r="AR74" i="9" s="1"/>
  <c r="AQ75" i="9"/>
  <c r="AR75" i="9" s="1"/>
  <c r="AQ76" i="9"/>
  <c r="AR76" i="9" s="1"/>
  <c r="AQ77" i="9"/>
  <c r="AR77" i="9" s="1"/>
  <c r="AQ78" i="9"/>
  <c r="AR78" i="9" s="1"/>
  <c r="AQ79" i="9"/>
  <c r="AR79" i="9" s="1"/>
  <c r="AQ80" i="9"/>
  <c r="AR80" i="9" s="1"/>
  <c r="AQ81" i="9"/>
  <c r="AR81" i="9" s="1"/>
  <c r="AQ82" i="9"/>
  <c r="AR82" i="9" s="1"/>
  <c r="AQ83" i="9"/>
  <c r="AR83" i="9" s="1"/>
  <c r="AQ84" i="9"/>
  <c r="AR84" i="9" s="1"/>
  <c r="AQ85" i="9"/>
  <c r="AR85" i="9" s="1"/>
  <c r="AQ86" i="9"/>
  <c r="AR86" i="9" s="1"/>
  <c r="AQ87" i="9"/>
  <c r="AR87" i="9" s="1"/>
  <c r="AQ88" i="9"/>
  <c r="AR88" i="9" s="1"/>
  <c r="AQ89" i="9"/>
  <c r="AR89" i="9" s="1"/>
  <c r="AQ90" i="9"/>
  <c r="AR90" i="9" s="1"/>
  <c r="AQ91" i="9"/>
  <c r="AR91" i="9" s="1"/>
  <c r="AQ92" i="9"/>
  <c r="AR92" i="9" s="1"/>
  <c r="AQ93" i="9"/>
  <c r="AR93" i="9" s="1"/>
  <c r="AQ94" i="9"/>
  <c r="AR94" i="9" s="1"/>
  <c r="AQ95" i="9"/>
  <c r="AR95" i="9" s="1"/>
  <c r="AQ96" i="9"/>
  <c r="AR96" i="9" s="1"/>
  <c r="AQ97" i="9"/>
  <c r="AR97" i="9" s="1"/>
  <c r="AQ98" i="9"/>
  <c r="AR98" i="9" s="1"/>
  <c r="AQ99" i="9"/>
  <c r="AR99" i="9" s="1"/>
  <c r="AQ100" i="9"/>
  <c r="AR100" i="9" s="1"/>
  <c r="AQ101" i="9"/>
  <c r="AR101" i="9" s="1"/>
  <c r="AQ102" i="9"/>
  <c r="AR102" i="9" s="1"/>
  <c r="AQ103" i="9"/>
  <c r="AR103" i="9" s="1"/>
  <c r="AQ104" i="9"/>
  <c r="AR104" i="9" s="1"/>
  <c r="AQ105" i="9"/>
  <c r="AR105" i="9" s="1"/>
  <c r="AQ106" i="9"/>
  <c r="AR106" i="9" s="1"/>
  <c r="AQ107" i="9"/>
  <c r="AR107" i="9" s="1"/>
  <c r="AQ108" i="9"/>
  <c r="AR108" i="9" s="1"/>
  <c r="AQ109" i="9"/>
  <c r="AR109" i="9" s="1"/>
  <c r="AQ110" i="9"/>
  <c r="AR110" i="9" s="1"/>
  <c r="AQ111" i="9"/>
  <c r="AR111" i="9" s="1"/>
  <c r="AQ112" i="9"/>
  <c r="AR112" i="9" s="1"/>
  <c r="AQ113" i="9"/>
  <c r="AR113" i="9" s="1"/>
  <c r="AQ114" i="9"/>
  <c r="AR114" i="9" s="1"/>
  <c r="AQ115" i="9"/>
  <c r="AR115" i="9" s="1"/>
  <c r="AQ116" i="9"/>
  <c r="AR116" i="9" s="1"/>
  <c r="AQ117" i="9"/>
  <c r="AR117" i="9" s="1"/>
  <c r="AQ118" i="9"/>
  <c r="AR118" i="9" s="1"/>
  <c r="AQ119" i="9"/>
  <c r="AR119" i="9" s="1"/>
  <c r="AQ120" i="9"/>
  <c r="AR120" i="9" s="1"/>
  <c r="AQ121" i="9"/>
  <c r="AR121" i="9" s="1"/>
  <c r="AQ122" i="9"/>
  <c r="AR122" i="9" s="1"/>
  <c r="AQ123" i="9"/>
  <c r="AR123" i="9" s="1"/>
  <c r="AQ124" i="9"/>
  <c r="AR124" i="9" s="1"/>
  <c r="AQ125" i="9"/>
  <c r="AR125" i="9" s="1"/>
  <c r="AQ126" i="9"/>
  <c r="AR126" i="9" s="1"/>
  <c r="AQ127" i="9"/>
  <c r="AR127" i="9" s="1"/>
  <c r="AQ128" i="9"/>
  <c r="AR128" i="9" s="1"/>
  <c r="AQ129" i="9"/>
  <c r="AR129" i="9" s="1"/>
  <c r="AQ130" i="9"/>
  <c r="AR130" i="9" s="1"/>
  <c r="AQ131" i="9"/>
  <c r="AR131" i="9" s="1"/>
  <c r="AQ132" i="9"/>
  <c r="AR132" i="9" s="1"/>
  <c r="AQ133" i="9"/>
  <c r="AR133" i="9" s="1"/>
  <c r="AQ134" i="9"/>
  <c r="AR134" i="9" s="1"/>
  <c r="AQ135" i="9"/>
  <c r="AR135" i="9" s="1"/>
  <c r="AQ136" i="9"/>
  <c r="AR136" i="9" s="1"/>
  <c r="AQ137" i="9"/>
  <c r="AR137" i="9" s="1"/>
  <c r="AQ138" i="9"/>
  <c r="AR138" i="9" s="1"/>
  <c r="AQ139" i="9"/>
  <c r="AR139" i="9" s="1"/>
  <c r="AQ140" i="9"/>
  <c r="AR140" i="9" s="1"/>
  <c r="AQ141" i="9"/>
  <c r="AR141" i="9" s="1"/>
  <c r="AQ142" i="9"/>
  <c r="AR142" i="9" s="1"/>
  <c r="AQ143" i="9"/>
  <c r="AR143" i="9" s="1"/>
  <c r="AQ144" i="9"/>
  <c r="AR144" i="9" s="1"/>
  <c r="AQ145" i="9"/>
  <c r="AR145" i="9" s="1"/>
  <c r="AQ146" i="9"/>
  <c r="AR146" i="9" s="1"/>
  <c r="AQ147" i="9"/>
  <c r="AR147" i="9" s="1"/>
  <c r="AQ148" i="9"/>
  <c r="AR148" i="9" s="1"/>
  <c r="AQ149" i="9"/>
  <c r="AR149" i="9" s="1"/>
  <c r="AQ150" i="9"/>
  <c r="AR150" i="9" s="1"/>
  <c r="AQ151" i="9"/>
  <c r="AR151" i="9" s="1"/>
  <c r="AQ152" i="9"/>
  <c r="AR152" i="9" s="1"/>
  <c r="AQ153" i="9"/>
  <c r="AR153" i="9" s="1"/>
  <c r="AQ154" i="9"/>
  <c r="AR154" i="9" s="1"/>
  <c r="AQ155" i="9"/>
  <c r="AR155" i="9" s="1"/>
  <c r="AQ156" i="9"/>
  <c r="AR156" i="9" s="1"/>
  <c r="AQ157" i="9"/>
  <c r="AR157" i="9" s="1"/>
  <c r="AQ158" i="9"/>
  <c r="AR158" i="9" s="1"/>
  <c r="AQ159" i="9"/>
  <c r="AR159" i="9" s="1"/>
  <c r="AQ160" i="9"/>
  <c r="AR160" i="9" s="1"/>
  <c r="AQ161" i="9"/>
  <c r="AR161" i="9" s="1"/>
  <c r="AQ162" i="9"/>
  <c r="AR162" i="9" s="1"/>
  <c r="AQ163" i="9"/>
  <c r="AR163" i="9" s="1"/>
  <c r="AQ164" i="9"/>
  <c r="AR164" i="9" s="1"/>
  <c r="AQ165" i="9"/>
  <c r="AR165" i="9" s="1"/>
  <c r="AQ166" i="9"/>
  <c r="AR166" i="9" s="1"/>
  <c r="AQ167" i="9"/>
  <c r="AR167" i="9" s="1"/>
  <c r="AQ168" i="9"/>
  <c r="AR168" i="9" s="1"/>
  <c r="AQ169" i="9"/>
  <c r="AR169" i="9" s="1"/>
  <c r="AQ170" i="9"/>
  <c r="AR170" i="9" s="1"/>
  <c r="AQ171" i="9"/>
  <c r="AR171" i="9" s="1"/>
  <c r="AQ172" i="9"/>
  <c r="AR172" i="9" s="1"/>
  <c r="AQ173" i="9"/>
  <c r="AR173" i="9" s="1"/>
  <c r="AQ174" i="9"/>
  <c r="AR174" i="9" s="1"/>
  <c r="AQ175" i="9"/>
  <c r="AR175" i="9" s="1"/>
  <c r="AQ176" i="9"/>
  <c r="AR176" i="9" s="1"/>
  <c r="AQ177" i="9"/>
  <c r="AR177" i="9" s="1"/>
  <c r="AQ178" i="9"/>
  <c r="AR178" i="9" s="1"/>
  <c r="AQ179" i="9"/>
  <c r="AR179" i="9" s="1"/>
  <c r="AQ180" i="9"/>
  <c r="AR180" i="9" s="1"/>
  <c r="AQ181" i="9"/>
  <c r="AR181" i="9" s="1"/>
  <c r="AQ182" i="9"/>
  <c r="AR182" i="9" s="1"/>
  <c r="AQ183" i="9"/>
  <c r="AR183" i="9" s="1"/>
  <c r="AQ184" i="9"/>
  <c r="AR184" i="9" s="1"/>
  <c r="AQ185" i="9"/>
  <c r="AR185" i="9" s="1"/>
  <c r="AQ186" i="9"/>
  <c r="AR186" i="9" s="1"/>
  <c r="AQ187" i="9"/>
  <c r="AR187" i="9" s="1"/>
  <c r="AQ188" i="9"/>
  <c r="AR188" i="9" s="1"/>
  <c r="AQ189" i="9"/>
  <c r="AR189" i="9" s="1"/>
  <c r="AQ190" i="9"/>
  <c r="AR190" i="9" s="1"/>
  <c r="AQ191" i="9"/>
  <c r="AR191" i="9" s="1"/>
  <c r="AQ192" i="9"/>
  <c r="AR192" i="9" s="1"/>
  <c r="AQ193" i="9"/>
  <c r="AR193" i="9" s="1"/>
  <c r="AQ194" i="9"/>
  <c r="AR194" i="9" s="1"/>
  <c r="AQ195" i="9"/>
  <c r="AR195" i="9" s="1"/>
  <c r="AQ196" i="9"/>
  <c r="AR196" i="9" s="1"/>
  <c r="AQ197" i="9"/>
  <c r="AR197" i="9" s="1"/>
  <c r="AQ198" i="9"/>
  <c r="AR198" i="9" s="1"/>
  <c r="AQ199" i="9"/>
  <c r="AR199" i="9" s="1"/>
  <c r="AQ200" i="9"/>
  <c r="AR200" i="9" s="1"/>
  <c r="AQ201" i="9"/>
  <c r="AR201" i="9" s="1"/>
  <c r="AQ202" i="9"/>
  <c r="AR202" i="9" s="1"/>
  <c r="AQ203" i="9"/>
  <c r="AR203" i="9" s="1"/>
  <c r="AQ204" i="9"/>
  <c r="AR204" i="9" s="1"/>
  <c r="AQ205" i="9"/>
  <c r="AR205" i="9" s="1"/>
  <c r="AQ206" i="9"/>
  <c r="AR206" i="9" s="1"/>
  <c r="AQ207" i="9"/>
  <c r="AR207" i="9" s="1"/>
  <c r="AQ208" i="9"/>
  <c r="AR208" i="9" s="1"/>
  <c r="AQ209" i="9"/>
  <c r="AR209" i="9" s="1"/>
  <c r="AQ210" i="9"/>
  <c r="AR210" i="9" s="1"/>
  <c r="AQ211" i="9"/>
  <c r="AR211" i="9" s="1"/>
  <c r="AQ212" i="9"/>
  <c r="AR212" i="9" s="1"/>
  <c r="AQ213" i="9"/>
  <c r="AR213" i="9" s="1"/>
  <c r="AQ214" i="9"/>
  <c r="AR214" i="9" s="1"/>
  <c r="AQ215" i="9"/>
  <c r="AR215" i="9" s="1"/>
  <c r="AQ216" i="9"/>
  <c r="AR216" i="9" s="1"/>
  <c r="AQ217" i="9"/>
  <c r="AR217" i="9" s="1"/>
  <c r="AQ218" i="9"/>
  <c r="AR218" i="9" s="1"/>
  <c r="AQ219" i="9"/>
  <c r="AR219" i="9" s="1"/>
  <c r="AQ220" i="9"/>
  <c r="AR220" i="9" s="1"/>
  <c r="AQ221" i="9"/>
  <c r="AR221" i="9" s="1"/>
  <c r="AQ222" i="9"/>
  <c r="AR222" i="9" s="1"/>
  <c r="AQ223" i="9"/>
  <c r="AR223" i="9" s="1"/>
  <c r="AQ224" i="9"/>
  <c r="AR224" i="9" s="1"/>
  <c r="AQ225" i="9"/>
  <c r="AR225" i="9" s="1"/>
  <c r="AQ226" i="9"/>
  <c r="AR226" i="9" s="1"/>
  <c r="AQ227" i="9"/>
  <c r="AR227" i="9" s="1"/>
  <c r="AQ228" i="9"/>
  <c r="AR228" i="9" s="1"/>
  <c r="AQ229" i="9"/>
  <c r="AR229" i="9" s="1"/>
  <c r="AQ230" i="9"/>
  <c r="AR230" i="9" s="1"/>
  <c r="AQ231" i="9"/>
  <c r="AR231" i="9" s="1"/>
  <c r="AQ232" i="9"/>
  <c r="AR232" i="9" s="1"/>
  <c r="AQ233" i="9"/>
  <c r="AR233" i="9" s="1"/>
  <c r="AQ234" i="9"/>
  <c r="AR234" i="9" s="1"/>
  <c r="AQ235" i="9"/>
  <c r="AR235" i="9" s="1"/>
  <c r="AQ236" i="9"/>
  <c r="AR236" i="9" s="1"/>
  <c r="AQ237" i="9"/>
  <c r="AR237" i="9" s="1"/>
  <c r="AQ238" i="9"/>
  <c r="AR238" i="9" s="1"/>
  <c r="AQ239" i="9"/>
  <c r="AR239" i="9" s="1"/>
  <c r="AQ240" i="9"/>
  <c r="AR240" i="9" s="1"/>
  <c r="AQ241" i="9"/>
  <c r="AR241" i="9" s="1"/>
  <c r="AQ242" i="9"/>
  <c r="AR242" i="9" s="1"/>
  <c r="AQ243" i="9"/>
  <c r="AR243" i="9" s="1"/>
  <c r="AQ244" i="9"/>
  <c r="AR244" i="9" s="1"/>
  <c r="AQ245" i="9"/>
  <c r="AR245" i="9" s="1"/>
  <c r="AQ246" i="9"/>
  <c r="AR246" i="9" s="1"/>
  <c r="AQ247" i="9"/>
  <c r="AR247" i="9" s="1"/>
  <c r="AQ248" i="9"/>
  <c r="AR248" i="9" s="1"/>
  <c r="AQ249" i="9"/>
  <c r="AR249" i="9" s="1"/>
  <c r="AQ250" i="9"/>
  <c r="AR250" i="9" s="1"/>
  <c r="AQ251" i="9"/>
  <c r="AR251" i="9" s="1"/>
  <c r="AQ252" i="9"/>
  <c r="AR252" i="9" s="1"/>
  <c r="AQ253" i="9"/>
  <c r="AR253" i="9" s="1"/>
  <c r="AQ254" i="9"/>
  <c r="AR254" i="9" s="1"/>
  <c r="AQ255" i="9"/>
  <c r="AR255" i="9" s="1"/>
  <c r="AQ256" i="9"/>
  <c r="AR256" i="9" s="1"/>
  <c r="AQ257" i="9"/>
  <c r="AR257" i="9" s="1"/>
  <c r="AQ258" i="9"/>
  <c r="AR258" i="9" s="1"/>
  <c r="AQ259" i="9"/>
  <c r="AR259" i="9" s="1"/>
  <c r="AQ260" i="9"/>
  <c r="AR260" i="9" s="1"/>
  <c r="AQ261" i="9"/>
  <c r="AR261" i="9" s="1"/>
  <c r="AQ262" i="9"/>
  <c r="AR262" i="9" s="1"/>
  <c r="AQ263" i="9"/>
  <c r="AR263" i="9" s="1"/>
  <c r="AQ264" i="9"/>
  <c r="AR264" i="9" s="1"/>
  <c r="AQ265" i="9"/>
  <c r="AR265" i="9" s="1"/>
  <c r="AQ266" i="9"/>
  <c r="AR266" i="9" s="1"/>
  <c r="AQ267" i="9"/>
  <c r="AR267" i="9" s="1"/>
  <c r="AQ268" i="9"/>
  <c r="AR268" i="9" s="1"/>
  <c r="AQ269" i="9"/>
  <c r="AR269" i="9" s="1"/>
  <c r="AQ270" i="9"/>
  <c r="AR270" i="9" s="1"/>
  <c r="AQ271" i="9"/>
  <c r="AR271" i="9" s="1"/>
  <c r="AQ272" i="9"/>
  <c r="AR272" i="9" s="1"/>
  <c r="AQ273" i="9"/>
  <c r="AR273" i="9" s="1"/>
  <c r="AQ274" i="9"/>
  <c r="AR274" i="9" s="1"/>
  <c r="AQ275" i="9"/>
  <c r="AR275" i="9" s="1"/>
  <c r="AQ276" i="9"/>
  <c r="AR276" i="9" s="1"/>
  <c r="AQ277" i="9"/>
  <c r="AR277" i="9" s="1"/>
  <c r="AQ278" i="9"/>
  <c r="AR278" i="9" s="1"/>
  <c r="AQ279" i="9"/>
  <c r="AR279" i="9" s="1"/>
  <c r="AQ280" i="9"/>
  <c r="AR280" i="9" s="1"/>
  <c r="AQ281" i="9"/>
  <c r="AR281" i="9" s="1"/>
  <c r="AQ282" i="9"/>
  <c r="AR282" i="9" s="1"/>
  <c r="AQ283" i="9"/>
  <c r="AR283" i="9" s="1"/>
  <c r="AQ284" i="9"/>
  <c r="AR284" i="9" s="1"/>
  <c r="AQ285" i="9"/>
  <c r="AR285" i="9" s="1"/>
  <c r="AQ286" i="9"/>
  <c r="AR286" i="9" s="1"/>
  <c r="AQ287" i="9"/>
  <c r="AR287" i="9" s="1"/>
  <c r="AQ288" i="9"/>
  <c r="AR288" i="9" s="1"/>
  <c r="AQ289" i="9"/>
  <c r="AR289" i="9" s="1"/>
  <c r="AQ290" i="9"/>
  <c r="AR290" i="9" s="1"/>
  <c r="AQ291" i="9"/>
  <c r="AR291" i="9" s="1"/>
  <c r="AQ292" i="9"/>
  <c r="AR292" i="9" s="1"/>
  <c r="AQ293" i="9"/>
  <c r="AR293" i="9" s="1"/>
  <c r="AQ294" i="9"/>
  <c r="AR294" i="9" s="1"/>
  <c r="AQ295" i="9"/>
  <c r="AR295" i="9" s="1"/>
  <c r="AQ296" i="9"/>
  <c r="AR296" i="9" s="1"/>
  <c r="AQ297" i="9"/>
  <c r="AR297" i="9" s="1"/>
  <c r="AQ298" i="9"/>
  <c r="AR298" i="9" s="1"/>
  <c r="AQ299" i="9"/>
  <c r="AR299" i="9" s="1"/>
  <c r="AQ300" i="9"/>
  <c r="AR300" i="9" s="1"/>
  <c r="AQ301" i="9"/>
  <c r="AR301" i="9" s="1"/>
  <c r="AQ302" i="9"/>
  <c r="AR302" i="9" s="1"/>
  <c r="AQ303" i="9"/>
  <c r="AR303" i="9" s="1"/>
  <c r="AQ304" i="9"/>
  <c r="AR304" i="9" s="1"/>
  <c r="AQ305" i="9"/>
  <c r="AR305" i="9" s="1"/>
  <c r="AQ306" i="9"/>
  <c r="AR306" i="9" s="1"/>
  <c r="AQ307" i="9"/>
  <c r="AR307" i="9" s="1"/>
  <c r="AQ308" i="9"/>
  <c r="AR308" i="9" s="1"/>
  <c r="AQ309" i="9"/>
  <c r="AR309" i="9" s="1"/>
  <c r="AQ310" i="9"/>
  <c r="AR310" i="9" s="1"/>
  <c r="AQ311" i="9"/>
  <c r="AR311" i="9" s="1"/>
  <c r="AQ312" i="9"/>
  <c r="AR312" i="9" s="1"/>
  <c r="AQ313" i="9"/>
  <c r="AR313" i="9" s="1"/>
  <c r="AQ314" i="9"/>
  <c r="AR314" i="9" s="1"/>
  <c r="AQ315" i="9"/>
  <c r="AR315" i="9" s="1"/>
  <c r="AQ316" i="9"/>
  <c r="AR316" i="9" s="1"/>
  <c r="AQ317" i="9"/>
  <c r="AR317" i="9" s="1"/>
  <c r="AQ318" i="9"/>
  <c r="AR318" i="9" s="1"/>
  <c r="AQ319" i="9"/>
  <c r="AR319" i="9" s="1"/>
  <c r="AQ320" i="9"/>
  <c r="AR320" i="9" s="1"/>
  <c r="AQ321" i="9"/>
  <c r="AR321" i="9" s="1"/>
  <c r="AQ322" i="9"/>
  <c r="AR322" i="9" s="1"/>
  <c r="AQ323" i="9"/>
  <c r="AR323" i="9" s="1"/>
  <c r="AQ324" i="9"/>
  <c r="AR324" i="9" s="1"/>
  <c r="AQ325" i="9"/>
  <c r="AR325" i="9" s="1"/>
  <c r="AQ326" i="9"/>
  <c r="AR326" i="9" s="1"/>
  <c r="AQ327" i="9"/>
  <c r="AQ328" i="9"/>
  <c r="AR328" i="9" s="1"/>
  <c r="AQ329" i="9"/>
  <c r="AR329" i="9" s="1"/>
  <c r="AQ330" i="9"/>
  <c r="AR330" i="9" s="1"/>
  <c r="AQ331" i="9"/>
  <c r="AR331" i="9" s="1"/>
  <c r="AQ332" i="9"/>
  <c r="AR332" i="9" s="1"/>
  <c r="AQ333" i="9"/>
  <c r="AR333" i="9" s="1"/>
  <c r="AQ334" i="9"/>
  <c r="AR334" i="9" s="1"/>
  <c r="AQ335" i="9"/>
  <c r="AR335" i="9" s="1"/>
  <c r="AQ336" i="9"/>
  <c r="AR336" i="9" s="1"/>
  <c r="AQ337" i="9"/>
  <c r="AR337" i="9" s="1"/>
  <c r="AQ338" i="9"/>
  <c r="AR338" i="9" s="1"/>
  <c r="AQ339" i="9"/>
  <c r="AR339" i="9" s="1"/>
  <c r="AQ340" i="9"/>
  <c r="AR340" i="9" s="1"/>
  <c r="AQ341" i="9"/>
  <c r="AR341" i="9" s="1"/>
  <c r="AQ342" i="9"/>
  <c r="AR342" i="9" s="1"/>
  <c r="AQ343" i="9"/>
  <c r="AR343" i="9" s="1"/>
  <c r="AQ344" i="9"/>
  <c r="AR344" i="9" s="1"/>
  <c r="AQ345" i="9"/>
  <c r="AR345" i="9" s="1"/>
  <c r="AQ346" i="9"/>
  <c r="AR346" i="9" s="1"/>
  <c r="AQ347" i="9"/>
  <c r="AR347" i="9" s="1"/>
  <c r="AQ348" i="9"/>
  <c r="AR348" i="9" s="1"/>
  <c r="AQ349" i="9"/>
  <c r="AR349" i="9" s="1"/>
  <c r="AQ2" i="9"/>
  <c r="AR2" i="9" s="1"/>
  <c r="H16" i="75" l="1"/>
  <c r="H6" i="75"/>
  <c r="H8" i="75"/>
  <c r="H10" i="75"/>
  <c r="H7" i="75"/>
  <c r="H5" i="75"/>
  <c r="H12" i="75"/>
  <c r="H13" i="75"/>
  <c r="H4" i="75"/>
  <c r="H14" i="75"/>
  <c r="H9" i="75"/>
  <c r="H11" i="75"/>
  <c r="H17" i="75"/>
  <c r="H18" i="75"/>
  <c r="H350" i="49"/>
  <c r="I350" i="49"/>
  <c r="J350" i="49"/>
  <c r="K350" i="49"/>
  <c r="L350" i="49"/>
  <c r="M350" i="49"/>
  <c r="N350" i="49"/>
  <c r="O350" i="49"/>
  <c r="P350" i="49"/>
  <c r="Q350" i="49"/>
  <c r="R350" i="49"/>
  <c r="S350" i="49"/>
  <c r="T350" i="49"/>
  <c r="U350" i="49"/>
  <c r="V350" i="49"/>
  <c r="W350" i="49"/>
  <c r="X350" i="49"/>
  <c r="Y350" i="49"/>
  <c r="Z350" i="49"/>
  <c r="AA350" i="49"/>
  <c r="AB350" i="49"/>
  <c r="AC350" i="49"/>
  <c r="AD350" i="49"/>
  <c r="AE350" i="49"/>
  <c r="AF350" i="49"/>
  <c r="AG350" i="49"/>
  <c r="AH350" i="49"/>
  <c r="AI350" i="49"/>
  <c r="AJ350" i="49"/>
  <c r="AK350" i="49"/>
  <c r="AL350" i="49"/>
  <c r="AM350" i="49"/>
  <c r="AN350" i="49"/>
  <c r="AO350" i="49"/>
  <c r="AP350" i="49"/>
  <c r="AQ350" i="49"/>
  <c r="AR350" i="49"/>
  <c r="AS350" i="49"/>
  <c r="AT350" i="49"/>
  <c r="AU350" i="49"/>
  <c r="AV350" i="49"/>
  <c r="AW350" i="49"/>
  <c r="AX350" i="49"/>
  <c r="AY350" i="49"/>
  <c r="AZ350" i="49"/>
  <c r="BA350" i="49"/>
  <c r="BB350" i="49"/>
  <c r="BC350" i="49"/>
  <c r="BD350" i="49"/>
  <c r="BE350" i="49"/>
  <c r="BF350" i="49"/>
  <c r="BG350" i="49"/>
  <c r="BH350" i="49"/>
  <c r="BI350" i="49"/>
  <c r="BJ350" i="49"/>
  <c r="BK350" i="49"/>
  <c r="BL350" i="49"/>
  <c r="BM350" i="49"/>
  <c r="BN350" i="49"/>
  <c r="BO350" i="49"/>
  <c r="BP350" i="49"/>
  <c r="BQ350" i="49"/>
  <c r="BR350" i="49"/>
  <c r="BS350" i="49"/>
  <c r="BT350" i="49"/>
  <c r="BU350" i="49"/>
  <c r="BV350" i="49"/>
  <c r="BW350" i="49"/>
  <c r="BX350" i="49"/>
  <c r="BY350" i="49"/>
  <c r="BZ350" i="49"/>
  <c r="CA350" i="49"/>
  <c r="CB350" i="49"/>
  <c r="CC350" i="49"/>
  <c r="CD350" i="49"/>
  <c r="CE350" i="49"/>
  <c r="CF350" i="49"/>
  <c r="CG350" i="49"/>
  <c r="CH350" i="49"/>
  <c r="CI350" i="49"/>
  <c r="CJ350" i="49"/>
  <c r="CK350" i="49"/>
  <c r="CL350" i="49"/>
  <c r="CM350" i="49"/>
  <c r="CN350" i="49"/>
  <c r="CO350" i="49"/>
  <c r="CP350" i="49"/>
  <c r="CQ350" i="49"/>
  <c r="CR350" i="49"/>
  <c r="CS350" i="49"/>
  <c r="CT350" i="49"/>
  <c r="CU350" i="49"/>
  <c r="CV350" i="49"/>
  <c r="CW350" i="49"/>
  <c r="CX350" i="49"/>
  <c r="CY350" i="49"/>
  <c r="CZ350" i="49"/>
  <c r="DA350" i="49"/>
  <c r="DB350" i="49"/>
  <c r="DC350" i="49"/>
  <c r="DD350" i="49"/>
  <c r="DE350" i="49"/>
  <c r="DF350" i="49"/>
  <c r="DG350" i="49"/>
  <c r="DH350" i="49"/>
  <c r="DI350" i="49"/>
  <c r="DJ350" i="49"/>
  <c r="DK350" i="49"/>
  <c r="DL350" i="49"/>
  <c r="DM350" i="49"/>
  <c r="DN350" i="49"/>
  <c r="DO350" i="49"/>
  <c r="DP350" i="49"/>
  <c r="DQ350" i="49"/>
  <c r="DR350" i="49"/>
  <c r="DS350" i="49"/>
  <c r="DT350" i="49"/>
  <c r="DU350" i="49"/>
  <c r="DV350" i="49"/>
  <c r="DW350" i="49"/>
  <c r="DX350" i="49"/>
  <c r="DY350" i="49"/>
  <c r="DZ350" i="49"/>
  <c r="EA350" i="49"/>
  <c r="EB350" i="49"/>
  <c r="EC350" i="49"/>
  <c r="ED350" i="49"/>
  <c r="EE350" i="49"/>
  <c r="EF350" i="49"/>
  <c r="EG350" i="49"/>
  <c r="EH350" i="49"/>
  <c r="EI350" i="49"/>
  <c r="EJ350" i="49"/>
  <c r="EK350" i="49"/>
  <c r="EL350" i="49"/>
  <c r="EM350" i="49"/>
  <c r="EN350" i="49"/>
  <c r="EO350" i="49"/>
  <c r="EP350" i="49"/>
  <c r="EQ350" i="49"/>
  <c r="ER350" i="49"/>
  <c r="ES350" i="49"/>
  <c r="ET350" i="49"/>
  <c r="EU350" i="49"/>
  <c r="EV350" i="49"/>
  <c r="EW350" i="49"/>
  <c r="EX350" i="49"/>
  <c r="EY350" i="49"/>
  <c r="EZ350" i="49"/>
  <c r="FA350" i="49"/>
  <c r="FB350" i="49"/>
  <c r="FC350" i="49"/>
  <c r="FD350" i="49"/>
  <c r="FE350" i="49"/>
  <c r="FF350" i="49"/>
  <c r="FG350" i="49"/>
  <c r="FH350" i="49"/>
  <c r="FI350" i="49"/>
  <c r="FJ350" i="49"/>
  <c r="FK350" i="49"/>
  <c r="FL350" i="49"/>
  <c r="FM350" i="49"/>
  <c r="FN350" i="49"/>
  <c r="FO350" i="49"/>
  <c r="FP350" i="49"/>
  <c r="FQ350" i="49"/>
  <c r="FR350" i="49"/>
  <c r="FS350" i="49"/>
  <c r="FT350" i="49"/>
  <c r="FU350" i="49"/>
  <c r="FV350" i="49"/>
  <c r="FW350" i="49"/>
  <c r="FX350" i="49"/>
  <c r="FY350" i="49"/>
  <c r="FZ350" i="49"/>
  <c r="GA350" i="49"/>
  <c r="GB350" i="49"/>
  <c r="GC350" i="49"/>
  <c r="GD350" i="49"/>
  <c r="GE350" i="49"/>
  <c r="GF350" i="49"/>
  <c r="GG350" i="49"/>
  <c r="GH350" i="49"/>
  <c r="GI350" i="49"/>
  <c r="GJ350" i="49"/>
  <c r="GK350" i="49"/>
  <c r="GL350" i="49"/>
  <c r="GM350" i="49"/>
  <c r="GN350" i="49"/>
  <c r="GO350" i="49"/>
  <c r="GP350" i="49"/>
  <c r="GQ350" i="49"/>
  <c r="GR350" i="49"/>
  <c r="GS350" i="49"/>
  <c r="GT350" i="49"/>
  <c r="GU350" i="49"/>
  <c r="GV350" i="49"/>
  <c r="GW350" i="49"/>
  <c r="GX350" i="49"/>
  <c r="GY350" i="49"/>
  <c r="GZ350" i="49"/>
  <c r="HA350" i="49"/>
  <c r="HB350" i="49"/>
  <c r="HC350" i="49"/>
  <c r="HD350" i="49"/>
  <c r="HE350" i="49"/>
  <c r="HF350" i="49"/>
  <c r="HG350" i="49"/>
  <c r="HH350" i="49"/>
  <c r="HI350" i="49"/>
  <c r="HJ350" i="49"/>
  <c r="HK350" i="49"/>
  <c r="HL350" i="49"/>
  <c r="HM350" i="49"/>
  <c r="HN350" i="49"/>
  <c r="HO350" i="49"/>
  <c r="HP350" i="49"/>
  <c r="HQ350" i="49"/>
  <c r="HR350" i="49"/>
  <c r="HS350" i="49"/>
  <c r="HT350" i="49"/>
  <c r="HU350" i="49"/>
  <c r="HV350" i="49"/>
  <c r="HW350" i="49"/>
  <c r="HX350" i="49"/>
  <c r="HY350" i="49"/>
  <c r="HZ350" i="49"/>
  <c r="IA350" i="49"/>
  <c r="IB350" i="49"/>
  <c r="IC350" i="49"/>
  <c r="ID350" i="49"/>
  <c r="IE350" i="49"/>
  <c r="IF350" i="49"/>
  <c r="IG350" i="49"/>
  <c r="IH350" i="49"/>
  <c r="II350" i="49"/>
  <c r="IJ350" i="49"/>
  <c r="IK350" i="49"/>
  <c r="IL350" i="49"/>
  <c r="IM350" i="49"/>
  <c r="IN350" i="49"/>
  <c r="IO350" i="49"/>
  <c r="IP350" i="49"/>
  <c r="IQ350" i="49"/>
  <c r="IR350" i="49"/>
  <c r="IS350" i="49"/>
  <c r="IT350" i="49"/>
  <c r="IU350" i="49"/>
  <c r="IV350" i="49"/>
  <c r="IW350" i="49"/>
  <c r="IX350" i="49"/>
  <c r="IY350" i="49"/>
  <c r="IZ350" i="49"/>
  <c r="JA350" i="49"/>
  <c r="JB350" i="49"/>
  <c r="JC350" i="49"/>
  <c r="JD350" i="49"/>
  <c r="JE350" i="49"/>
  <c r="JF350" i="49"/>
  <c r="JG350" i="49"/>
  <c r="JH350" i="49"/>
  <c r="JI350" i="49"/>
  <c r="JJ350" i="49"/>
  <c r="JK350" i="49"/>
  <c r="JL350" i="49"/>
  <c r="JM350" i="49"/>
  <c r="JN350" i="49"/>
  <c r="JO350" i="49"/>
  <c r="JP350" i="49"/>
  <c r="JQ350" i="49"/>
  <c r="JR350" i="49"/>
  <c r="JS350" i="49"/>
  <c r="JT350" i="49"/>
  <c r="JU350" i="49"/>
  <c r="JV350" i="49"/>
  <c r="JW350" i="49"/>
  <c r="JX350" i="49"/>
  <c r="JY350" i="49"/>
  <c r="JZ350" i="49"/>
  <c r="KA350" i="49"/>
  <c r="KB350" i="49"/>
  <c r="KC350" i="49"/>
  <c r="KD350" i="49"/>
  <c r="KE350" i="49"/>
  <c r="KF350" i="49"/>
  <c r="KG350" i="49"/>
  <c r="KH350" i="49"/>
  <c r="KI350" i="49"/>
  <c r="KJ350" i="49"/>
  <c r="KK350" i="49"/>
  <c r="KL350" i="49"/>
  <c r="KM350" i="49"/>
  <c r="KN350" i="49"/>
  <c r="KO350" i="49"/>
  <c r="KP350" i="49"/>
  <c r="KQ350" i="49"/>
  <c r="KR350" i="49"/>
  <c r="KS350" i="49"/>
  <c r="KT350" i="49"/>
  <c r="KU350" i="49"/>
  <c r="KV350" i="49"/>
  <c r="KW350" i="49"/>
  <c r="KX350" i="49"/>
  <c r="KY350" i="49"/>
  <c r="KZ350" i="49"/>
  <c r="LA350" i="49"/>
  <c r="LB350" i="49"/>
  <c r="LC350" i="49"/>
  <c r="LD350" i="49"/>
  <c r="LE350" i="49"/>
  <c r="LF350" i="49"/>
  <c r="LG350" i="49"/>
  <c r="LH350" i="49"/>
  <c r="LI350" i="49"/>
  <c r="LJ350" i="49"/>
  <c r="LK350" i="49"/>
  <c r="LL350" i="49"/>
  <c r="LM350" i="49"/>
  <c r="LN350" i="49"/>
  <c r="LO350" i="49"/>
  <c r="LP350" i="49"/>
  <c r="LQ350" i="49"/>
  <c r="LR350" i="49"/>
  <c r="LS350" i="49"/>
  <c r="LT350" i="49"/>
  <c r="LU350" i="49"/>
  <c r="LV350" i="49"/>
  <c r="LW350" i="49"/>
  <c r="LX350" i="49"/>
  <c r="LY350" i="49"/>
  <c r="LZ350" i="49"/>
  <c r="MA350" i="49"/>
  <c r="MB350" i="49"/>
  <c r="MC350" i="49"/>
  <c r="MD350" i="49"/>
  <c r="ME350" i="49"/>
  <c r="MF350" i="49"/>
  <c r="MG350" i="49"/>
  <c r="MH350" i="49"/>
  <c r="MI350" i="49"/>
  <c r="MJ350" i="49"/>
  <c r="MK350" i="49"/>
  <c r="ML350" i="49"/>
  <c r="MM350" i="49"/>
  <c r="MN350" i="49"/>
  <c r="MO350" i="49"/>
  <c r="MP350" i="49"/>
  <c r="MQ350" i="49"/>
  <c r="MR350" i="49"/>
  <c r="MS350" i="49"/>
  <c r="MT350" i="49"/>
  <c r="MU350" i="49"/>
  <c r="MV350" i="49"/>
  <c r="MW350" i="49"/>
  <c r="MX350" i="49"/>
  <c r="MY350" i="49"/>
  <c r="MZ350" i="49"/>
  <c r="NA350" i="49"/>
  <c r="NB350" i="49"/>
  <c r="NC350" i="49"/>
  <c r="ND350" i="49"/>
  <c r="NE350" i="49"/>
  <c r="NF350" i="49"/>
  <c r="NG350" i="49"/>
  <c r="NH350" i="49"/>
  <c r="NI350" i="49"/>
  <c r="NJ350" i="49"/>
  <c r="NK350" i="49"/>
  <c r="NL350" i="49"/>
  <c r="NM350" i="49"/>
  <c r="NN350" i="49"/>
  <c r="NO350" i="49"/>
  <c r="NP350" i="49"/>
  <c r="NQ350" i="49"/>
  <c r="NR350" i="49"/>
  <c r="NS350" i="49"/>
  <c r="NT350" i="49"/>
  <c r="NU350" i="49"/>
  <c r="NV350" i="49"/>
  <c r="NW350" i="49"/>
  <c r="NX350" i="49"/>
  <c r="NY350" i="49"/>
  <c r="NZ350" i="49"/>
  <c r="OA350" i="49"/>
  <c r="OB350" i="49"/>
  <c r="OC350" i="49"/>
  <c r="OD350" i="49"/>
  <c r="OE350" i="49"/>
  <c r="OF350" i="49"/>
  <c r="OG350" i="49"/>
  <c r="OH350" i="49"/>
  <c r="OI350" i="49"/>
  <c r="OJ350" i="49"/>
  <c r="OK350" i="49"/>
  <c r="OL350" i="49"/>
  <c r="OM350" i="49"/>
  <c r="ON350" i="49"/>
  <c r="OO350" i="49"/>
  <c r="OP350" i="49"/>
  <c r="OQ350" i="49"/>
  <c r="OR350" i="49"/>
  <c r="OS350" i="49"/>
  <c r="OT350" i="49"/>
  <c r="OU350" i="49"/>
  <c r="OV350" i="49"/>
  <c r="OW350" i="49"/>
  <c r="OX350" i="49"/>
  <c r="OY350" i="49"/>
  <c r="OZ350" i="49"/>
  <c r="PA350" i="49"/>
  <c r="PB350" i="49"/>
  <c r="PC350" i="49"/>
  <c r="PD350" i="49"/>
  <c r="PE350" i="49"/>
  <c r="PF350" i="49"/>
  <c r="PG350" i="49"/>
  <c r="PH350" i="49"/>
  <c r="PI350" i="49"/>
  <c r="PJ350" i="49"/>
  <c r="PK350" i="49"/>
  <c r="PL350" i="49"/>
  <c r="PM350" i="49"/>
  <c r="PN350" i="49"/>
  <c r="PO350" i="49"/>
  <c r="PP350" i="49"/>
  <c r="PQ350" i="49"/>
  <c r="PR350" i="49"/>
  <c r="PS350" i="49"/>
  <c r="PT350" i="49"/>
  <c r="PU350" i="49"/>
  <c r="PV350" i="49"/>
  <c r="PW350" i="49"/>
  <c r="PX350" i="49"/>
  <c r="PY350" i="49"/>
  <c r="PZ350" i="49"/>
  <c r="QA350" i="49"/>
  <c r="QB350" i="49"/>
  <c r="QC350" i="49"/>
  <c r="QD350" i="49"/>
  <c r="QE350" i="49"/>
  <c r="QF350" i="49"/>
  <c r="QG350" i="49"/>
  <c r="QH350" i="49"/>
  <c r="QI350" i="49"/>
  <c r="QJ350" i="49"/>
  <c r="QK350" i="49"/>
  <c r="QL350" i="49"/>
  <c r="QM350" i="49"/>
  <c r="QN350" i="49"/>
  <c r="QO350" i="49"/>
  <c r="QP350" i="49"/>
  <c r="QQ350" i="49"/>
  <c r="QR350" i="49"/>
  <c r="QS350" i="49"/>
  <c r="QT350" i="49"/>
  <c r="QU350" i="49"/>
  <c r="QV350" i="49"/>
  <c r="QW350" i="49"/>
  <c r="QX350" i="49"/>
  <c r="QY350" i="49"/>
  <c r="QZ350" i="49"/>
  <c r="RA350" i="49"/>
  <c r="RB350" i="49"/>
  <c r="RC350" i="49"/>
  <c r="RD350" i="49"/>
  <c r="RE350" i="49"/>
  <c r="RF350" i="49"/>
  <c r="RG350" i="49"/>
  <c r="RH350" i="49"/>
  <c r="RI350" i="49"/>
  <c r="RJ350" i="49"/>
  <c r="RK350" i="49"/>
  <c r="RL350" i="49"/>
  <c r="RM350" i="49"/>
  <c r="RN350" i="49"/>
  <c r="RO350" i="49"/>
  <c r="RP350" i="49"/>
  <c r="RQ350" i="49"/>
  <c r="RR350" i="49"/>
  <c r="RS350" i="49"/>
  <c r="RT350" i="49"/>
  <c r="RU350" i="49"/>
  <c r="RV350" i="49"/>
  <c r="RW350" i="49"/>
  <c r="RX350" i="49"/>
  <c r="RY350" i="49"/>
  <c r="RZ350" i="49"/>
  <c r="SA350" i="49"/>
  <c r="SB350" i="49"/>
  <c r="SC350" i="49"/>
  <c r="CZ350" i="37"/>
  <c r="DA350" i="37"/>
  <c r="DB350" i="37"/>
  <c r="DC350" i="37"/>
  <c r="DD350" i="37"/>
  <c r="DE350" i="37"/>
  <c r="DF350" i="37"/>
  <c r="DG350" i="37"/>
  <c r="DH350" i="37"/>
  <c r="DI350" i="37"/>
  <c r="DJ350" i="37"/>
  <c r="DK350" i="37"/>
  <c r="DL350" i="37"/>
  <c r="DM350" i="37"/>
  <c r="DN350" i="37"/>
  <c r="DO350" i="37"/>
  <c r="DP350" i="37"/>
  <c r="DQ350" i="37"/>
  <c r="DR350" i="37"/>
  <c r="DS350" i="37"/>
  <c r="DT350" i="37"/>
  <c r="DU350" i="37"/>
  <c r="DV350" i="37"/>
  <c r="DW350" i="37"/>
  <c r="DX350" i="37"/>
  <c r="DY350" i="37"/>
  <c r="DZ350" i="37"/>
  <c r="EA350" i="37"/>
  <c r="EB350" i="37"/>
  <c r="EC350" i="37"/>
  <c r="ED350" i="37"/>
  <c r="EE350" i="37"/>
  <c r="EI350" i="37"/>
  <c r="EJ350" i="37"/>
  <c r="EK350" i="37"/>
  <c r="EL350" i="37"/>
  <c r="EM350" i="37"/>
  <c r="EF350" i="37"/>
  <c r="EG350" i="37"/>
  <c r="EH350" i="37"/>
  <c r="H350" i="34" l="1"/>
  <c r="I350" i="34"/>
  <c r="J350" i="34"/>
  <c r="K350" i="34"/>
  <c r="L350" i="34"/>
  <c r="M350" i="34"/>
  <c r="N350" i="34"/>
  <c r="O350" i="34"/>
  <c r="P350" i="34"/>
  <c r="Q350" i="34"/>
  <c r="R350" i="34"/>
  <c r="S350" i="34"/>
  <c r="T350" i="34"/>
  <c r="U350" i="34"/>
  <c r="V350" i="34"/>
  <c r="W350" i="34"/>
  <c r="X350" i="34"/>
  <c r="Y350" i="34"/>
  <c r="Z350" i="34"/>
  <c r="AA350" i="34"/>
  <c r="AB350" i="34"/>
  <c r="AC350" i="34"/>
  <c r="AD350" i="34"/>
  <c r="AE350" i="34"/>
  <c r="AF350" i="34"/>
  <c r="AG350" i="34"/>
  <c r="AH350" i="34"/>
  <c r="AI350" i="34"/>
  <c r="AJ350" i="34"/>
  <c r="AK350" i="34"/>
  <c r="AL350" i="34"/>
  <c r="AM350" i="34"/>
  <c r="AN350" i="34"/>
  <c r="AO350" i="34"/>
  <c r="AP350" i="34"/>
  <c r="AQ350" i="34"/>
  <c r="AR350" i="34"/>
  <c r="AS350" i="34"/>
  <c r="AT350" i="34"/>
  <c r="AU350" i="34"/>
  <c r="AV350" i="34"/>
  <c r="AW350" i="34"/>
  <c r="AX350" i="34"/>
  <c r="AY350" i="34"/>
  <c r="AZ350" i="34"/>
  <c r="BA350" i="34"/>
  <c r="BB350" i="34"/>
  <c r="BC350" i="34"/>
  <c r="BD350" i="34"/>
  <c r="BE350" i="34"/>
  <c r="BF350" i="34"/>
  <c r="BG350" i="34"/>
  <c r="BH350" i="34"/>
  <c r="BI350" i="34"/>
  <c r="BJ350" i="34"/>
  <c r="BK350" i="34"/>
  <c r="BL350" i="34"/>
  <c r="BM350" i="34"/>
  <c r="BN350" i="34"/>
  <c r="BO350" i="34"/>
  <c r="BP350" i="34"/>
  <c r="BQ350" i="34"/>
  <c r="BR350" i="34"/>
  <c r="BS350" i="34"/>
  <c r="BT350" i="34"/>
  <c r="BU350" i="34"/>
  <c r="BV350" i="34"/>
  <c r="BW350" i="34"/>
  <c r="BX350" i="34"/>
  <c r="BY350" i="34"/>
  <c r="BZ350" i="34"/>
  <c r="CA350" i="34"/>
  <c r="CB350" i="34"/>
  <c r="CC350" i="34"/>
  <c r="CD350" i="34"/>
  <c r="CE350" i="34"/>
  <c r="CF350" i="34"/>
  <c r="CG350" i="34"/>
  <c r="CH350" i="34"/>
  <c r="CI350" i="34"/>
  <c r="CJ350" i="34"/>
  <c r="CK350" i="34"/>
  <c r="CL350" i="34"/>
  <c r="CM350" i="34"/>
  <c r="CN350" i="34"/>
  <c r="AM350" i="28"/>
  <c r="AL350" i="28"/>
  <c r="AK350" i="28"/>
  <c r="W350" i="28"/>
  <c r="V350" i="28"/>
  <c r="U350" i="28"/>
  <c r="P325" i="15"/>
  <c r="P322" i="15"/>
  <c r="P319" i="15"/>
  <c r="P316" i="15"/>
  <c r="P313" i="15"/>
  <c r="P310" i="15"/>
  <c r="BG50" i="74" l="1"/>
  <c r="BF50" i="74"/>
  <c r="BE50" i="74"/>
  <c r="BD50" i="74"/>
  <c r="BC50" i="74"/>
  <c r="BB50" i="74"/>
  <c r="BA50" i="74"/>
  <c r="AZ50" i="74"/>
  <c r="AY50" i="74"/>
  <c r="AX50" i="74"/>
  <c r="AW50" i="74"/>
  <c r="AV50" i="74"/>
  <c r="AU50" i="74"/>
  <c r="AT50" i="74"/>
  <c r="AS50" i="74"/>
  <c r="AR50" i="74"/>
  <c r="AQ50" i="74"/>
  <c r="AP50" i="74"/>
  <c r="AO50" i="74"/>
  <c r="AN50" i="74"/>
  <c r="AM50" i="74"/>
  <c r="AL50" i="74"/>
  <c r="AK50" i="74"/>
  <c r="AJ50" i="74"/>
  <c r="AI50" i="74"/>
  <c r="AH50" i="74"/>
  <c r="AG50" i="74"/>
  <c r="AF50" i="74"/>
  <c r="AE50" i="74"/>
  <c r="AD50" i="74"/>
  <c r="AC50" i="74"/>
  <c r="AB50" i="74"/>
  <c r="AA50" i="74"/>
  <c r="Z50" i="74"/>
  <c r="Y50" i="74"/>
  <c r="X50" i="74"/>
  <c r="W50" i="74"/>
  <c r="V50" i="74"/>
  <c r="U50" i="74"/>
  <c r="T50" i="74"/>
  <c r="S50" i="74"/>
  <c r="R50" i="74"/>
  <c r="Q50" i="74"/>
  <c r="P50" i="74"/>
  <c r="O50" i="74"/>
  <c r="N50" i="74"/>
  <c r="M50" i="74"/>
  <c r="L50" i="74"/>
  <c r="K50" i="74"/>
  <c r="J50" i="74"/>
  <c r="I50" i="74"/>
  <c r="H50" i="74"/>
  <c r="G50" i="74"/>
  <c r="A50" i="74"/>
  <c r="B140" i="63"/>
  <c r="AD350" i="56" l="1"/>
  <c r="AE350" i="56"/>
  <c r="AF350" i="56"/>
  <c r="BI350" i="8" l="1"/>
  <c r="BJ350" i="8"/>
  <c r="BK350" i="8"/>
  <c r="BL350" i="8"/>
  <c r="BM350" i="8"/>
  <c r="BH350" i="8"/>
  <c r="EM350" i="24"/>
  <c r="EN350" i="24"/>
  <c r="EO350" i="24"/>
  <c r="EP350" i="24"/>
  <c r="EQ350" i="24"/>
  <c r="ER350" i="24"/>
  <c r="AJ350" i="10"/>
  <c r="AK350" i="10"/>
  <c r="BG350" i="73" l="1"/>
  <c r="BF350" i="73"/>
  <c r="BE350" i="73"/>
  <c r="BD350" i="73"/>
  <c r="BC350" i="73"/>
  <c r="BB350" i="73"/>
  <c r="BA350" i="73"/>
  <c r="AZ350" i="73"/>
  <c r="AY350" i="73"/>
  <c r="AX350" i="73"/>
  <c r="AW350" i="73"/>
  <c r="AV350" i="73"/>
  <c r="AU350" i="73"/>
  <c r="AT350" i="73"/>
  <c r="AS350" i="73"/>
  <c r="AR350" i="73"/>
  <c r="AQ350" i="73"/>
  <c r="AP350" i="73"/>
  <c r="AO350" i="73"/>
  <c r="AN350" i="73"/>
  <c r="AM350" i="73"/>
  <c r="AL350" i="73"/>
  <c r="AK350" i="73"/>
  <c r="AJ350" i="73"/>
  <c r="AI350" i="73"/>
  <c r="AH350" i="73"/>
  <c r="AG350" i="73"/>
  <c r="AF350" i="73"/>
  <c r="AE350" i="73"/>
  <c r="AD350" i="73"/>
  <c r="AC350" i="73"/>
  <c r="AB350" i="73"/>
  <c r="AA350" i="73"/>
  <c r="Z350" i="73"/>
  <c r="Y350" i="73"/>
  <c r="X350" i="73"/>
  <c r="W350" i="73"/>
  <c r="V350" i="73"/>
  <c r="U350" i="73"/>
  <c r="T350" i="73"/>
  <c r="S350" i="73"/>
  <c r="R350" i="73"/>
  <c r="Q350" i="73"/>
  <c r="P350" i="73"/>
  <c r="O350" i="73"/>
  <c r="N350" i="73"/>
  <c r="M350" i="73"/>
  <c r="L350" i="73"/>
  <c r="K350" i="73"/>
  <c r="J350" i="73"/>
  <c r="I350" i="73"/>
  <c r="H350" i="73"/>
  <c r="G350" i="73"/>
  <c r="A350" i="73"/>
  <c r="D170" i="46" l="1"/>
  <c r="O170" i="46"/>
  <c r="N2" i="69" l="1"/>
  <c r="N2" i="63"/>
  <c r="Q3" i="60"/>
  <c r="N577" i="15"/>
  <c r="N425" i="15"/>
  <c r="D3" i="60" l="1"/>
  <c r="H3" i="60" s="1"/>
  <c r="L3" i="60" s="1"/>
  <c r="B41" i="60" s="1"/>
  <c r="A50" i="67"/>
  <c r="H50" i="67"/>
  <c r="I50" i="67"/>
  <c r="J50" i="67"/>
  <c r="K50" i="67"/>
  <c r="L50" i="67"/>
  <c r="M50" i="67"/>
  <c r="N50" i="67"/>
  <c r="O50" i="67"/>
  <c r="P50" i="67"/>
  <c r="Q50" i="67"/>
  <c r="R50" i="67"/>
  <c r="S50" i="67"/>
  <c r="T50" i="67"/>
  <c r="U50" i="67"/>
  <c r="V50" i="67"/>
  <c r="W50" i="67"/>
  <c r="X50" i="67"/>
  <c r="Y50" i="67"/>
  <c r="Z50" i="67"/>
  <c r="AA50" i="67"/>
  <c r="AB50" i="67"/>
  <c r="AC50" i="67"/>
  <c r="AD50" i="67"/>
  <c r="AE50" i="67"/>
  <c r="AF50" i="67"/>
  <c r="AG50" i="67"/>
  <c r="AH50" i="67"/>
  <c r="AI50" i="67"/>
  <c r="AJ50" i="67"/>
  <c r="AK50" i="67"/>
  <c r="AL50" i="67"/>
  <c r="AM50" i="67"/>
  <c r="AN50" i="67"/>
  <c r="AO50" i="67"/>
  <c r="AP50" i="67"/>
  <c r="AQ50" i="67"/>
  <c r="AR50" i="67"/>
  <c r="AS50" i="67"/>
  <c r="AT50" i="67"/>
  <c r="AU50" i="67"/>
  <c r="AV50" i="67"/>
  <c r="AW50" i="67"/>
  <c r="AX50" i="67"/>
  <c r="AY50" i="67"/>
  <c r="AZ50" i="67"/>
  <c r="BA50" i="67"/>
  <c r="BB50" i="67"/>
  <c r="BC50" i="67"/>
  <c r="BD50" i="67"/>
  <c r="BE50" i="67"/>
  <c r="BF50" i="67"/>
  <c r="BG50" i="67"/>
  <c r="G50" i="67"/>
  <c r="A37" i="64"/>
  <c r="H2" i="46"/>
  <c r="G167" i="46" l="1"/>
  <c r="G161" i="46"/>
  <c r="G157" i="46"/>
  <c r="G154" i="46"/>
  <c r="G164" i="46"/>
  <c r="G147" i="46"/>
  <c r="G98" i="46"/>
  <c r="G81" i="46"/>
  <c r="G95" i="46"/>
  <c r="G88" i="46"/>
  <c r="G101" i="46"/>
  <c r="G84" i="46"/>
  <c r="G91" i="46"/>
  <c r="G144" i="46"/>
  <c r="A50" i="61"/>
  <c r="A45" i="62"/>
  <c r="BK50" i="71" l="1"/>
  <c r="BJ50" i="71"/>
  <c r="BI50" i="71"/>
  <c r="BH50" i="71"/>
  <c r="BG50" i="71"/>
  <c r="BF50" i="71"/>
  <c r="BE50" i="71"/>
  <c r="BD50" i="71"/>
  <c r="BC50" i="71"/>
  <c r="BB50" i="71"/>
  <c r="BA50" i="71"/>
  <c r="AZ50" i="71"/>
  <c r="AY50" i="71"/>
  <c r="AX50" i="71"/>
  <c r="AW50" i="71"/>
  <c r="BQ50" i="71"/>
  <c r="J50" i="71"/>
  <c r="K50" i="71"/>
  <c r="L50" i="71"/>
  <c r="M50" i="71"/>
  <c r="N50" i="71"/>
  <c r="O50" i="71"/>
  <c r="P50" i="71"/>
  <c r="Q50" i="71"/>
  <c r="R50" i="71"/>
  <c r="S50" i="71"/>
  <c r="T50" i="71"/>
  <c r="U50" i="71"/>
  <c r="V50" i="71"/>
  <c r="W50" i="71"/>
  <c r="X50" i="71"/>
  <c r="Y50" i="71"/>
  <c r="Z50" i="71"/>
  <c r="AA50" i="71"/>
  <c r="AB50" i="71"/>
  <c r="AC50" i="71"/>
  <c r="AD50" i="71"/>
  <c r="AE50" i="71"/>
  <c r="AF50" i="71"/>
  <c r="AG50" i="71"/>
  <c r="AH50" i="71"/>
  <c r="AI50" i="71"/>
  <c r="AJ50" i="71"/>
  <c r="AK50" i="71"/>
  <c r="AL50" i="71"/>
  <c r="AM50" i="71"/>
  <c r="AN50" i="71"/>
  <c r="AO50" i="71"/>
  <c r="AP50" i="71"/>
  <c r="AQ50" i="71"/>
  <c r="AR50" i="71"/>
  <c r="AS50" i="71"/>
  <c r="AT50" i="71"/>
  <c r="AU50" i="71"/>
  <c r="AV50" i="71"/>
  <c r="BL50" i="71"/>
  <c r="BM50" i="71"/>
  <c r="BN50" i="71"/>
  <c r="BO50" i="71"/>
  <c r="BP50" i="71"/>
  <c r="I50" i="71"/>
  <c r="H50" i="71"/>
  <c r="G50" i="71"/>
  <c r="A50" i="71"/>
  <c r="C110" i="63"/>
  <c r="C107" i="63"/>
  <c r="C113" i="63" s="1"/>
  <c r="C2" i="69"/>
  <c r="C2" i="63"/>
  <c r="G2" i="69" l="1"/>
  <c r="G2" i="63"/>
  <c r="K81" i="69" a="1"/>
  <c r="H84" i="69" a="1"/>
  <c r="H84" i="69" s="1"/>
  <c r="L84" i="69" a="1"/>
  <c r="L84" i="69" s="1"/>
  <c r="C94" i="69" a="1"/>
  <c r="F84" i="69" a="1"/>
  <c r="F84" i="69" s="1"/>
  <c r="L81" i="69" a="1"/>
  <c r="L81" i="69" s="1"/>
  <c r="D13" i="72"/>
  <c r="F13" i="72" s="1"/>
  <c r="D12" i="72"/>
  <c r="F12" i="72" s="1"/>
  <c r="D11" i="72"/>
  <c r="F11" i="72" s="1"/>
  <c r="D10" i="72"/>
  <c r="F10" i="72" s="1"/>
  <c r="D9" i="72"/>
  <c r="F9" i="72" s="1"/>
  <c r="D8" i="72"/>
  <c r="F8" i="72" s="1"/>
  <c r="D7" i="72"/>
  <c r="F7" i="72" s="1"/>
  <c r="D6" i="72"/>
  <c r="F6" i="72" s="1"/>
  <c r="D5" i="72"/>
  <c r="F5" i="72" s="1"/>
  <c r="D4" i="72"/>
  <c r="F4" i="72" s="1"/>
  <c r="D3" i="72"/>
  <c r="F3" i="72" s="1"/>
  <c r="D45" i="63" l="1" a="1"/>
  <c r="D45" i="63" s="1"/>
  <c r="F45" i="63" a="1"/>
  <c r="F45" i="63" s="1"/>
  <c r="H45" i="63" a="1"/>
  <c r="H45" i="63" s="1"/>
  <c r="J45" i="63" a="1"/>
  <c r="J45" i="63" s="1"/>
  <c r="L45" i="63" a="1"/>
  <c r="L45" i="63" s="1"/>
  <c r="N45" i="63" a="1"/>
  <c r="N45" i="63" s="1"/>
  <c r="C52" i="63" a="1"/>
  <c r="C52" i="63" s="1"/>
  <c r="E52" i="63" a="1"/>
  <c r="E52" i="63" s="1"/>
  <c r="G52" i="63" a="1"/>
  <c r="G52" i="63" s="1"/>
  <c r="I52" i="63" a="1"/>
  <c r="I52" i="63" s="1"/>
  <c r="K52" i="63" a="1"/>
  <c r="K52" i="63" s="1"/>
  <c r="M52" i="63" a="1"/>
  <c r="M52" i="63" s="1"/>
  <c r="O52" i="63" a="1"/>
  <c r="O52" i="63" s="1"/>
  <c r="D59" i="63" a="1"/>
  <c r="D59" i="63" s="1"/>
  <c r="C62" i="63" a="1"/>
  <c r="C62" i="63" s="1"/>
  <c r="E62" i="63" a="1"/>
  <c r="E62" i="63" s="1"/>
  <c r="C92" i="63" a="1"/>
  <c r="C92" i="63" s="1"/>
  <c r="E92" i="63" a="1"/>
  <c r="E92" i="63" s="1"/>
  <c r="G92" i="63" a="1"/>
  <c r="G92" i="63" s="1"/>
  <c r="I92" i="63" a="1"/>
  <c r="I92" i="63" s="1"/>
  <c r="K92" i="63" a="1"/>
  <c r="K92" i="63" s="1"/>
  <c r="M92" i="63" a="1"/>
  <c r="M92" i="63" s="1"/>
  <c r="O92" i="63" a="1"/>
  <c r="O92" i="63" s="1"/>
  <c r="D95" i="63" a="1"/>
  <c r="D95" i="63" s="1"/>
  <c r="F95" i="63" a="1"/>
  <c r="F95" i="63" s="1"/>
  <c r="H95" i="63" a="1"/>
  <c r="H95" i="63" s="1"/>
  <c r="J95" i="63" a="1"/>
  <c r="J95" i="63" s="1"/>
  <c r="L95" i="63" a="1"/>
  <c r="L95" i="63" s="1"/>
  <c r="N95" i="63" a="1"/>
  <c r="N95" i="63" s="1"/>
  <c r="D82" i="63" a="1"/>
  <c r="D82" i="63" s="1"/>
  <c r="F82" i="63" a="1"/>
  <c r="F82" i="63" s="1"/>
  <c r="H82" i="63" a="1"/>
  <c r="H82" i="63" s="1"/>
  <c r="J82" i="63" a="1"/>
  <c r="J82" i="63" s="1"/>
  <c r="L82" i="63" a="1"/>
  <c r="L82" i="63" s="1"/>
  <c r="N82" i="63" a="1"/>
  <c r="N82" i="63" s="1"/>
  <c r="C85" i="63" a="1"/>
  <c r="C85" i="63" s="1"/>
  <c r="E85" i="63" a="1"/>
  <c r="E85" i="63" s="1"/>
  <c r="G85" i="63" a="1"/>
  <c r="G85" i="63" s="1"/>
  <c r="I85" i="63" a="1"/>
  <c r="I85" i="63" s="1"/>
  <c r="K85" i="63" a="1"/>
  <c r="K85" i="63" s="1"/>
  <c r="M85" i="63" a="1"/>
  <c r="M85" i="63" s="1"/>
  <c r="O85" i="63" a="1"/>
  <c r="O85" i="63" s="1"/>
  <c r="E99" i="63"/>
  <c r="E102" i="63"/>
  <c r="J85" i="63" a="1"/>
  <c r="J85" i="63" s="1"/>
  <c r="N85" i="63" a="1"/>
  <c r="N85" i="63" s="1"/>
  <c r="D48" i="63" a="1"/>
  <c r="D48" i="63" s="1"/>
  <c r="J48" i="63" a="1"/>
  <c r="J48" i="63" s="1"/>
  <c r="N48" i="63" a="1"/>
  <c r="N48" i="63" s="1"/>
  <c r="C55" i="63" a="1"/>
  <c r="C55" i="63" s="1"/>
  <c r="C48" i="63" a="1"/>
  <c r="C48" i="63" s="1"/>
  <c r="E48" i="63" a="1"/>
  <c r="E48" i="63" s="1"/>
  <c r="G48" i="63" a="1"/>
  <c r="G48" i="63" s="1"/>
  <c r="I48" i="63" a="1"/>
  <c r="I48" i="63" s="1"/>
  <c r="K48" i="63" a="1"/>
  <c r="K48" i="63" s="1"/>
  <c r="M48" i="63" a="1"/>
  <c r="M48" i="63" s="1"/>
  <c r="O48" i="63" a="1"/>
  <c r="O48" i="63" s="1"/>
  <c r="D55" i="63" a="1"/>
  <c r="D55" i="63" s="1"/>
  <c r="F55" i="63" a="1"/>
  <c r="F55" i="63" s="1"/>
  <c r="H55" i="63" a="1"/>
  <c r="H55" i="63" s="1"/>
  <c r="J55" i="63" a="1"/>
  <c r="J55" i="63" s="1"/>
  <c r="L55" i="63" a="1"/>
  <c r="L55" i="63" s="1"/>
  <c r="N55" i="63" a="1"/>
  <c r="N55" i="63" s="1"/>
  <c r="C73" i="63" a="1"/>
  <c r="C73" i="63" s="1"/>
  <c r="E73" i="63" a="1"/>
  <c r="E73" i="63" s="1"/>
  <c r="G73" i="63" a="1"/>
  <c r="G73" i="63" s="1"/>
  <c r="I73" i="63" a="1"/>
  <c r="I73" i="63" s="1"/>
  <c r="K73" i="63" a="1"/>
  <c r="K73" i="63" s="1"/>
  <c r="M73" i="63" a="1"/>
  <c r="M73" i="63" s="1"/>
  <c r="O73" i="63" a="1"/>
  <c r="O73" i="63" s="1"/>
  <c r="D76" i="63" a="1"/>
  <c r="D76" i="63" s="1"/>
  <c r="F76" i="63" a="1"/>
  <c r="F76" i="63" s="1"/>
  <c r="H76" i="63" a="1"/>
  <c r="H76" i="63" s="1"/>
  <c r="J76" i="63" a="1"/>
  <c r="J76" i="63" s="1"/>
  <c r="L76" i="63" a="1"/>
  <c r="L76" i="63" s="1"/>
  <c r="N76" i="63" a="1"/>
  <c r="N76" i="63" s="1"/>
  <c r="H85" i="63" a="1"/>
  <c r="H85" i="63" s="1"/>
  <c r="C99" i="63"/>
  <c r="F48" i="63" a="1"/>
  <c r="F48" i="63" s="1"/>
  <c r="H48" i="63" a="1"/>
  <c r="H48" i="63" s="1"/>
  <c r="L48" i="63" a="1"/>
  <c r="L48" i="63" s="1"/>
  <c r="C45" i="63" a="1"/>
  <c r="C45" i="63" s="1"/>
  <c r="E45" i="63" a="1"/>
  <c r="E45" i="63" s="1"/>
  <c r="G45" i="63" a="1"/>
  <c r="G45" i="63" s="1"/>
  <c r="I45" i="63" a="1"/>
  <c r="I45" i="63" s="1"/>
  <c r="K45" i="63" a="1"/>
  <c r="K45" i="63" s="1"/>
  <c r="M45" i="63" a="1"/>
  <c r="M45" i="63" s="1"/>
  <c r="O45" i="63" a="1"/>
  <c r="O45" i="63" s="1"/>
  <c r="D52" i="63" a="1"/>
  <c r="D52" i="63" s="1"/>
  <c r="F52" i="63" a="1"/>
  <c r="F52" i="63" s="1"/>
  <c r="H52" i="63" a="1"/>
  <c r="H52" i="63" s="1"/>
  <c r="J52" i="63" a="1"/>
  <c r="J52" i="63" s="1"/>
  <c r="L52" i="63" a="1"/>
  <c r="L52" i="63" s="1"/>
  <c r="N52" i="63" a="1"/>
  <c r="N52" i="63" s="1"/>
  <c r="C59" i="63" a="1"/>
  <c r="C59" i="63" s="1"/>
  <c r="E59" i="63" a="1"/>
  <c r="E59" i="63" s="1"/>
  <c r="D62" i="63" a="1"/>
  <c r="D62" i="63" s="1"/>
  <c r="D92" i="63" a="1"/>
  <c r="D92" i="63" s="1"/>
  <c r="F92" i="63" a="1"/>
  <c r="F92" i="63" s="1"/>
  <c r="H92" i="63" a="1"/>
  <c r="H92" i="63" s="1"/>
  <c r="J92" i="63" a="1"/>
  <c r="J92" i="63" s="1"/>
  <c r="L92" i="63" a="1"/>
  <c r="L92" i="63" s="1"/>
  <c r="N92" i="63" a="1"/>
  <c r="N92" i="63" s="1"/>
  <c r="C95" i="63" a="1"/>
  <c r="C95" i="63" s="1"/>
  <c r="E95" i="63" a="1"/>
  <c r="E95" i="63" s="1"/>
  <c r="G95" i="63" a="1"/>
  <c r="G95" i="63" s="1"/>
  <c r="I95" i="63" a="1"/>
  <c r="I95" i="63" s="1"/>
  <c r="K95" i="63" a="1"/>
  <c r="K95" i="63" s="1"/>
  <c r="M95" i="63" a="1"/>
  <c r="M95" i="63" s="1"/>
  <c r="O95" i="63" a="1"/>
  <c r="O95" i="63" s="1"/>
  <c r="C82" i="63" a="1"/>
  <c r="C82" i="63" s="1"/>
  <c r="E82" i="63" a="1"/>
  <c r="E82" i="63" s="1"/>
  <c r="G82" i="63" a="1"/>
  <c r="G82" i="63" s="1"/>
  <c r="I82" i="63" a="1"/>
  <c r="I82" i="63" s="1"/>
  <c r="K82" i="63" a="1"/>
  <c r="K82" i="63" s="1"/>
  <c r="M82" i="63" a="1"/>
  <c r="M82" i="63" s="1"/>
  <c r="O82" i="63" a="1"/>
  <c r="O82" i="63" s="1"/>
  <c r="D85" i="63" a="1"/>
  <c r="D85" i="63" s="1"/>
  <c r="F85" i="63" a="1"/>
  <c r="F85" i="63" s="1"/>
  <c r="L85" i="63" a="1"/>
  <c r="L85" i="63" s="1"/>
  <c r="C102" i="63"/>
  <c r="K55" i="63" a="1"/>
  <c r="K55" i="63" s="1"/>
  <c r="D73" i="63" a="1"/>
  <c r="D73" i="63" s="1"/>
  <c r="L73" i="63" a="1"/>
  <c r="L73" i="63" s="1"/>
  <c r="G76" i="63" a="1"/>
  <c r="G76" i="63" s="1"/>
  <c r="O76" i="63" a="1"/>
  <c r="O76" i="63" s="1"/>
  <c r="E55" i="63" a="1"/>
  <c r="E55" i="63" s="1"/>
  <c r="M55" i="63" a="1"/>
  <c r="M55" i="63" s="1"/>
  <c r="F73" i="63" a="1"/>
  <c r="F73" i="63" s="1"/>
  <c r="N73" i="63" a="1"/>
  <c r="N73" i="63" s="1"/>
  <c r="I76" i="63" a="1"/>
  <c r="I76" i="63" s="1"/>
  <c r="O55" i="63" a="1"/>
  <c r="O55" i="63" s="1"/>
  <c r="H73" i="63" a="1"/>
  <c r="H73" i="63" s="1"/>
  <c r="K76" i="63" a="1"/>
  <c r="K76" i="63" s="1"/>
  <c r="D99" i="63"/>
  <c r="J73" i="63" a="1"/>
  <c r="J73" i="63" s="1"/>
  <c r="M76" i="63" a="1"/>
  <c r="M76" i="63" s="1"/>
  <c r="D102" i="63"/>
  <c r="G55" i="63" a="1"/>
  <c r="G55" i="63" s="1"/>
  <c r="C76" i="63" a="1"/>
  <c r="C76" i="63" s="1"/>
  <c r="I55" i="63" a="1"/>
  <c r="I55" i="63" s="1"/>
  <c r="E76" i="63" a="1"/>
  <c r="E76" i="63" s="1"/>
  <c r="J84" i="69" a="1"/>
  <c r="J84" i="69" s="1"/>
  <c r="C110" i="69"/>
  <c r="D110" i="69" a="1"/>
  <c r="D110" i="69" s="1"/>
  <c r="I129" i="69"/>
  <c r="K81" i="69"/>
  <c r="C94" i="69"/>
  <c r="K84" i="69" a="1"/>
  <c r="K84" i="69" s="1"/>
  <c r="J81" i="69" a="1"/>
  <c r="J81" i="69" s="1"/>
  <c r="G81" i="69" a="1"/>
  <c r="G81" i="69" s="1"/>
  <c r="C129" i="69" a="1"/>
  <c r="C129" i="69" s="1"/>
  <c r="E129" i="69" a="1"/>
  <c r="E129" i="69" s="1"/>
  <c r="E84" i="69" a="1"/>
  <c r="E84" i="69" s="1"/>
  <c r="D122" i="69" a="1"/>
  <c r="D122" i="69" s="1"/>
  <c r="D81" i="69" a="1"/>
  <c r="D81" i="69" s="1"/>
  <c r="F81" i="69" a="1"/>
  <c r="F81" i="69" s="1"/>
  <c r="C81" i="69" a="1"/>
  <c r="C81" i="69" s="1"/>
  <c r="C100" i="69" a="1"/>
  <c r="C100" i="69" s="1"/>
  <c r="N159" i="63" a="1"/>
  <c r="N159" i="63" s="1"/>
  <c r="J159" i="63" a="1"/>
  <c r="J159" i="63" s="1"/>
  <c r="F159" i="63" a="1"/>
  <c r="F159" i="63" s="1"/>
  <c r="N156" i="63" a="1"/>
  <c r="N156" i="63" s="1"/>
  <c r="J156" i="63" a="1"/>
  <c r="J156" i="63" s="1"/>
  <c r="F156" i="63" a="1"/>
  <c r="F156" i="63" s="1"/>
  <c r="P150" i="63" a="1"/>
  <c r="P150" i="63" s="1"/>
  <c r="L150" i="63" a="1"/>
  <c r="L150" i="63" s="1"/>
  <c r="H150" i="63" a="1"/>
  <c r="H150" i="63" s="1"/>
  <c r="D150" i="63" a="1"/>
  <c r="D150" i="63" s="1"/>
  <c r="N147" i="63" a="1"/>
  <c r="N147" i="63" s="1"/>
  <c r="J147" i="63" a="1"/>
  <c r="J147" i="63" s="1"/>
  <c r="F147" i="63" a="1"/>
  <c r="F147" i="63" s="1"/>
  <c r="M159" i="63" a="1"/>
  <c r="M159" i="63" s="1"/>
  <c r="I159" i="63" a="1"/>
  <c r="I159" i="63" s="1"/>
  <c r="E159" i="63" a="1"/>
  <c r="E159" i="63" s="1"/>
  <c r="M156" i="63" a="1"/>
  <c r="M156" i="63" s="1"/>
  <c r="I156" i="63" a="1"/>
  <c r="I156" i="63" s="1"/>
  <c r="E156" i="63" a="1"/>
  <c r="E156" i="63" s="1"/>
  <c r="O150" i="63" a="1"/>
  <c r="O150" i="63" s="1"/>
  <c r="K150" i="63" a="1"/>
  <c r="K150" i="63" s="1"/>
  <c r="G150" i="63" a="1"/>
  <c r="G150" i="63" s="1"/>
  <c r="C150" i="63" a="1"/>
  <c r="C150" i="63" s="1"/>
  <c r="M147" i="63" a="1"/>
  <c r="M147" i="63" s="1"/>
  <c r="I147" i="63" a="1"/>
  <c r="I147" i="63" s="1"/>
  <c r="E147" i="63" a="1"/>
  <c r="E147" i="63" s="1"/>
  <c r="L159" i="63" a="1"/>
  <c r="L159" i="63" s="1"/>
  <c r="H159" i="63" a="1"/>
  <c r="H159" i="63" s="1"/>
  <c r="D159" i="63" a="1"/>
  <c r="D159" i="63" s="1"/>
  <c r="L156" i="63" a="1"/>
  <c r="L156" i="63" s="1"/>
  <c r="H156" i="63" a="1"/>
  <c r="H156" i="63" s="1"/>
  <c r="D156" i="63" a="1"/>
  <c r="D156" i="63" s="1"/>
  <c r="N150" i="63" a="1"/>
  <c r="N150" i="63" s="1"/>
  <c r="J150" i="63" a="1"/>
  <c r="J150" i="63" s="1"/>
  <c r="F150" i="63" a="1"/>
  <c r="F150" i="63" s="1"/>
  <c r="P147" i="63" a="1"/>
  <c r="P147" i="63" s="1"/>
  <c r="L147" i="63" a="1"/>
  <c r="L147" i="63" s="1"/>
  <c r="H147" i="63" a="1"/>
  <c r="H147" i="63" s="1"/>
  <c r="D147" i="63" a="1"/>
  <c r="D147" i="63" s="1"/>
  <c r="K159" i="63" a="1"/>
  <c r="K159" i="63" s="1"/>
  <c r="G159" i="63" a="1"/>
  <c r="G159" i="63" s="1"/>
  <c r="C159" i="63" a="1"/>
  <c r="C159" i="63" s="1"/>
  <c r="K156" i="63" a="1"/>
  <c r="K156" i="63" s="1"/>
  <c r="G156" i="63" a="1"/>
  <c r="G156" i="63" s="1"/>
  <c r="C156" i="63" a="1"/>
  <c r="C156" i="63" s="1"/>
  <c r="M150" i="63" a="1"/>
  <c r="M150" i="63" s="1"/>
  <c r="I150" i="63" a="1"/>
  <c r="I150" i="63" s="1"/>
  <c r="E150" i="63" a="1"/>
  <c r="E150" i="63" s="1"/>
  <c r="O147" i="63" a="1"/>
  <c r="O147" i="63" s="1"/>
  <c r="K147" i="63" a="1"/>
  <c r="K147" i="63" s="1"/>
  <c r="G147" i="63" a="1"/>
  <c r="G147" i="63" s="1"/>
  <c r="C147" i="63" a="1"/>
  <c r="C147" i="63" s="1"/>
  <c r="C119" i="69" a="1"/>
  <c r="C119" i="69" s="1"/>
  <c r="D97" i="69" a="1"/>
  <c r="D97" i="69" s="1"/>
  <c r="E97" i="69" a="1"/>
  <c r="E97" i="69" s="1"/>
  <c r="F97" i="69" a="1"/>
  <c r="F97" i="69" s="1"/>
  <c r="J97" i="69" a="1"/>
  <c r="J97" i="69" s="1"/>
  <c r="E94" i="69" a="1"/>
  <c r="E94" i="69" s="1"/>
  <c r="I94" i="69" a="1"/>
  <c r="I94" i="69" s="1"/>
  <c r="K97" i="69" a="1"/>
  <c r="K97" i="69" s="1"/>
  <c r="F94" i="69" a="1"/>
  <c r="F94" i="69" s="1"/>
  <c r="J94" i="69" a="1"/>
  <c r="J94" i="69" s="1"/>
  <c r="H97" i="69" a="1"/>
  <c r="H97" i="69" s="1"/>
  <c r="L97" i="69" a="1"/>
  <c r="L97" i="69" s="1"/>
  <c r="G94" i="69" a="1"/>
  <c r="G94" i="69" s="1"/>
  <c r="K94" i="69" a="1"/>
  <c r="K94" i="69" s="1"/>
  <c r="I97" i="69" a="1"/>
  <c r="I97" i="69" s="1"/>
  <c r="D94" i="69" a="1"/>
  <c r="D94" i="69" s="1"/>
  <c r="H94" i="69" a="1"/>
  <c r="H94" i="69" s="1"/>
  <c r="L94" i="69" a="1"/>
  <c r="L94" i="69" s="1"/>
  <c r="G97" i="69" a="1"/>
  <c r="G97" i="69" s="1"/>
  <c r="M195" i="63" a="1"/>
  <c r="M195" i="63" s="1"/>
  <c r="K2" i="63"/>
  <c r="D113" i="69" a="1"/>
  <c r="D113" i="69" s="1"/>
  <c r="C122" i="69" a="1"/>
  <c r="C122" i="69" s="1"/>
  <c r="E81" i="69" a="1"/>
  <c r="E81" i="69" s="1"/>
  <c r="I84" i="69" a="1"/>
  <c r="I84" i="69" s="1"/>
  <c r="I81" i="69" a="1"/>
  <c r="I81" i="69" s="1"/>
  <c r="C97" i="69" a="1"/>
  <c r="C97" i="69" s="1"/>
  <c r="H81" i="69" a="1"/>
  <c r="H81" i="69" s="1"/>
  <c r="G84" i="69" a="1"/>
  <c r="G84" i="69" s="1"/>
  <c r="K2" i="69"/>
  <c r="C113" i="69" a="1"/>
  <c r="C113" i="69" s="1"/>
  <c r="C116" i="69" a="1"/>
  <c r="C116" i="69" s="1"/>
  <c r="M207" i="63" a="1"/>
  <c r="M207" i="63" s="1"/>
  <c r="C84" i="69" a="1"/>
  <c r="C84" i="69" s="1"/>
  <c r="D119" i="69" a="1"/>
  <c r="D119" i="69" s="1"/>
  <c r="D116" i="69" a="1"/>
  <c r="D116" i="69" s="1"/>
  <c r="D84" i="69" a="1"/>
  <c r="D84" i="69" s="1"/>
  <c r="BG50" i="68"/>
  <c r="BF50" i="68"/>
  <c r="N207" i="63" s="1" a="1"/>
  <c r="N207" i="63" s="1"/>
  <c r="BE50" i="68"/>
  <c r="BD50" i="68"/>
  <c r="L207" i="63" s="1" a="1"/>
  <c r="L207" i="63" s="1"/>
  <c r="BC50" i="68"/>
  <c r="K207" i="63" s="1" a="1"/>
  <c r="K207" i="63" s="1"/>
  <c r="BB50" i="68"/>
  <c r="J207" i="63" s="1" a="1"/>
  <c r="J207" i="63" s="1"/>
  <c r="BA50" i="68"/>
  <c r="I207" i="63" s="1" a="1"/>
  <c r="I207" i="63" s="1"/>
  <c r="AZ50" i="68"/>
  <c r="H207" i="63" s="1" a="1"/>
  <c r="H207" i="63" s="1"/>
  <c r="AY50" i="68"/>
  <c r="G207" i="63" s="1" a="1"/>
  <c r="G207" i="63" s="1"/>
  <c r="AX50" i="68"/>
  <c r="F207" i="63" s="1" a="1"/>
  <c r="F207" i="63" s="1"/>
  <c r="AW50" i="68"/>
  <c r="E207" i="63" s="1" a="1"/>
  <c r="E207" i="63" s="1"/>
  <c r="AV50" i="68"/>
  <c r="D207" i="63" s="1" a="1"/>
  <c r="D207" i="63" s="1"/>
  <c r="AU50" i="68"/>
  <c r="C207" i="63" s="1" a="1"/>
  <c r="C207" i="63" s="1"/>
  <c r="AT50" i="68"/>
  <c r="N204" i="63" s="1" a="1"/>
  <c r="N204" i="63" s="1"/>
  <c r="AS50" i="68"/>
  <c r="M204" i="63" s="1" a="1"/>
  <c r="M204" i="63" s="1"/>
  <c r="AR50" i="68"/>
  <c r="L204" i="63" s="1" a="1"/>
  <c r="L204" i="63" s="1"/>
  <c r="AQ50" i="68"/>
  <c r="K204" i="63" s="1" a="1"/>
  <c r="K204" i="63" s="1"/>
  <c r="AP50" i="68"/>
  <c r="J204" i="63" s="1" a="1"/>
  <c r="J204" i="63" s="1"/>
  <c r="AO50" i="68"/>
  <c r="I204" i="63" s="1" a="1"/>
  <c r="I204" i="63" s="1"/>
  <c r="AN50" i="68"/>
  <c r="H204" i="63" s="1" a="1"/>
  <c r="H204" i="63" s="1"/>
  <c r="AM50" i="68"/>
  <c r="G204" i="63" s="1" a="1"/>
  <c r="G204" i="63" s="1"/>
  <c r="AL50" i="68"/>
  <c r="F204" i="63" s="1" a="1"/>
  <c r="F204" i="63" s="1"/>
  <c r="AK50" i="68"/>
  <c r="E204" i="63" s="1" a="1"/>
  <c r="E204" i="63" s="1"/>
  <c r="AJ50" i="68"/>
  <c r="D204" i="63" s="1" a="1"/>
  <c r="D204" i="63" s="1"/>
  <c r="AI50" i="68"/>
  <c r="C204" i="63" s="1" a="1"/>
  <c r="C204" i="63" s="1"/>
  <c r="AH50" i="68"/>
  <c r="P198" i="63" s="1" a="1"/>
  <c r="P198" i="63" s="1"/>
  <c r="AG50" i="68"/>
  <c r="O198" i="63" s="1" a="1"/>
  <c r="O198" i="63" s="1"/>
  <c r="AF50" i="68"/>
  <c r="N198" i="63" s="1" a="1"/>
  <c r="N198" i="63" s="1"/>
  <c r="AE50" i="68"/>
  <c r="M198" i="63" s="1" a="1"/>
  <c r="M198" i="63" s="1"/>
  <c r="AD50" i="68"/>
  <c r="L198" i="63" s="1" a="1"/>
  <c r="L198" i="63" s="1"/>
  <c r="AC50" i="68"/>
  <c r="K198" i="63" s="1" a="1"/>
  <c r="K198" i="63" s="1"/>
  <c r="AB50" i="68"/>
  <c r="J198" i="63" s="1" a="1"/>
  <c r="J198" i="63" s="1"/>
  <c r="AA50" i="68"/>
  <c r="I198" i="63" s="1" a="1"/>
  <c r="I198" i="63" s="1"/>
  <c r="Z50" i="68"/>
  <c r="H198" i="63" s="1" a="1"/>
  <c r="H198" i="63" s="1"/>
  <c r="Y50" i="68"/>
  <c r="G198" i="63" s="1" a="1"/>
  <c r="G198" i="63" s="1"/>
  <c r="X50" i="68"/>
  <c r="F198" i="63" s="1" a="1"/>
  <c r="F198" i="63" s="1"/>
  <c r="W50" i="68"/>
  <c r="E198" i="63" s="1" a="1"/>
  <c r="E198" i="63" s="1"/>
  <c r="V50" i="68"/>
  <c r="D198" i="63" s="1" a="1"/>
  <c r="D198" i="63" s="1"/>
  <c r="U50" i="68"/>
  <c r="C198" i="63" s="1" a="1"/>
  <c r="C198" i="63" s="1"/>
  <c r="T50" i="68"/>
  <c r="P195" i="63" s="1" a="1"/>
  <c r="P195" i="63" s="1"/>
  <c r="S50" i="68"/>
  <c r="O195" i="63" s="1" a="1"/>
  <c r="O195" i="63" s="1"/>
  <c r="R50" i="68"/>
  <c r="N195" i="63" s="1" a="1"/>
  <c r="N195" i="63" s="1"/>
  <c r="Q50" i="68"/>
  <c r="P50" i="68"/>
  <c r="L195" i="63" s="1" a="1"/>
  <c r="L195" i="63" s="1"/>
  <c r="O50" i="68"/>
  <c r="K195" i="63" s="1" a="1"/>
  <c r="K195" i="63" s="1"/>
  <c r="N50" i="68"/>
  <c r="J195" i="63" s="1" a="1"/>
  <c r="J195" i="63" s="1"/>
  <c r="M50" i="68"/>
  <c r="I195" i="63" s="1" a="1"/>
  <c r="I195" i="63" s="1"/>
  <c r="L50" i="68"/>
  <c r="H195" i="63" s="1" a="1"/>
  <c r="H195" i="63" s="1"/>
  <c r="K50" i="68"/>
  <c r="G195" i="63" s="1" a="1"/>
  <c r="G195" i="63" s="1"/>
  <c r="J50" i="68"/>
  <c r="F195" i="63" s="1" a="1"/>
  <c r="F195" i="63" s="1"/>
  <c r="I50" i="68"/>
  <c r="E195" i="63" s="1" a="1"/>
  <c r="E195" i="63" s="1"/>
  <c r="H50" i="68"/>
  <c r="D195" i="63" s="1" a="1"/>
  <c r="D195" i="63" s="1"/>
  <c r="G50" i="68"/>
  <c r="C195" i="63" s="1" a="1"/>
  <c r="C195" i="63" s="1"/>
  <c r="A50" i="68"/>
  <c r="H46" i="70"/>
  <c r="I46" i="70"/>
  <c r="J46" i="70"/>
  <c r="K46" i="70"/>
  <c r="L46" i="70"/>
  <c r="M46" i="70"/>
  <c r="N46" i="70"/>
  <c r="O46" i="70"/>
  <c r="P46" i="70"/>
  <c r="Q46" i="70"/>
  <c r="R46" i="70"/>
  <c r="S46" i="70"/>
  <c r="T46" i="70"/>
  <c r="U46" i="70"/>
  <c r="V46" i="70"/>
  <c r="W46" i="70"/>
  <c r="X46" i="70"/>
  <c r="Y46" i="70"/>
  <c r="Z46" i="70"/>
  <c r="AA46" i="70"/>
  <c r="AB46" i="70"/>
  <c r="AC46" i="70"/>
  <c r="AD46" i="70"/>
  <c r="AE46" i="70"/>
  <c r="AF46" i="70"/>
  <c r="AG46" i="70"/>
  <c r="AH46" i="70"/>
  <c r="AI46" i="70"/>
  <c r="AJ46" i="70"/>
  <c r="AK46" i="70"/>
  <c r="AL46" i="70"/>
  <c r="AM46" i="70"/>
  <c r="AN46" i="70"/>
  <c r="AO46" i="70"/>
  <c r="AP46" i="70"/>
  <c r="AQ46" i="70"/>
  <c r="AR46" i="70"/>
  <c r="AS46" i="70"/>
  <c r="AT46" i="70"/>
  <c r="AU46" i="70"/>
  <c r="AV46" i="70"/>
  <c r="AW46" i="70"/>
  <c r="AX46" i="70"/>
  <c r="AY46" i="70"/>
  <c r="AZ46" i="70"/>
  <c r="BA46" i="70"/>
  <c r="BB46" i="70"/>
  <c r="BC46" i="70"/>
  <c r="BD46" i="70"/>
  <c r="BE46" i="70"/>
  <c r="BF46" i="70"/>
  <c r="BG46" i="70"/>
  <c r="BH46" i="70"/>
  <c r="BI46" i="70"/>
  <c r="BJ46" i="70"/>
  <c r="BK46" i="70"/>
  <c r="BL46" i="70"/>
  <c r="BM46" i="70"/>
  <c r="BN46" i="70"/>
  <c r="BO46" i="70"/>
  <c r="BP46" i="70"/>
  <c r="BQ46" i="70"/>
  <c r="BR46" i="70"/>
  <c r="BS46" i="70"/>
  <c r="BT46" i="70"/>
  <c r="BU46" i="70"/>
  <c r="BV46" i="70"/>
  <c r="BW46" i="70"/>
  <c r="BX46" i="70"/>
  <c r="BY46" i="70"/>
  <c r="BZ46" i="70"/>
  <c r="CA46" i="70"/>
  <c r="CB46" i="70"/>
  <c r="CC46" i="70"/>
  <c r="CD46" i="70"/>
  <c r="CE46" i="70"/>
  <c r="CF46" i="70"/>
  <c r="CG46" i="70"/>
  <c r="CH46" i="70"/>
  <c r="CI46" i="70"/>
  <c r="CJ46" i="70"/>
  <c r="CK46" i="70"/>
  <c r="CL46" i="70"/>
  <c r="CM46" i="70"/>
  <c r="CN46" i="70"/>
  <c r="CO46" i="70"/>
  <c r="CP46" i="70"/>
  <c r="CQ46" i="70"/>
  <c r="CR46" i="70"/>
  <c r="CS46" i="70"/>
  <c r="CT46" i="70"/>
  <c r="CU46" i="70"/>
  <c r="CV46" i="70"/>
  <c r="CW46" i="70"/>
  <c r="CX46" i="70"/>
  <c r="CY46" i="70"/>
  <c r="CZ46" i="70"/>
  <c r="DA46" i="70"/>
  <c r="DB46" i="70"/>
  <c r="DC46" i="70"/>
  <c r="DD46" i="70"/>
  <c r="DE46" i="70"/>
  <c r="DF46" i="70"/>
  <c r="DG46" i="70"/>
  <c r="DH46" i="70"/>
  <c r="DI46" i="70"/>
  <c r="DJ46" i="70"/>
  <c r="DK46" i="70"/>
  <c r="DL46" i="70"/>
  <c r="DM46" i="70"/>
  <c r="DN46" i="70"/>
  <c r="DO46" i="70"/>
  <c r="DP46" i="70"/>
  <c r="DQ46" i="70"/>
  <c r="DR46" i="70"/>
  <c r="DS46" i="70"/>
  <c r="DT46" i="70"/>
  <c r="DU46" i="70"/>
  <c r="DV46" i="70"/>
  <c r="DW46" i="70"/>
  <c r="DX46" i="70"/>
  <c r="DY46" i="70"/>
  <c r="DZ46" i="70"/>
  <c r="EA46" i="70"/>
  <c r="EB46" i="70"/>
  <c r="EC46" i="70"/>
  <c r="ED46" i="70"/>
  <c r="EE46" i="70"/>
  <c r="EF46" i="70"/>
  <c r="EG46" i="70"/>
  <c r="EH46" i="70"/>
  <c r="EI46" i="70"/>
  <c r="EJ46" i="70"/>
  <c r="EK46" i="70"/>
  <c r="EL46" i="70"/>
  <c r="G46" i="70"/>
  <c r="A46" i="70"/>
  <c r="N183" i="63" a="1"/>
  <c r="N183" i="63" s="1"/>
  <c r="M183" i="63" a="1"/>
  <c r="M183" i="63" s="1"/>
  <c r="L183" i="63" a="1"/>
  <c r="L183" i="63" s="1"/>
  <c r="K183" i="63" a="1"/>
  <c r="K183" i="63" s="1"/>
  <c r="J183" i="63" a="1"/>
  <c r="J183" i="63" s="1"/>
  <c r="I183" i="63" a="1"/>
  <c r="I183" i="63" s="1"/>
  <c r="H183" i="63" a="1"/>
  <c r="H183" i="63" s="1"/>
  <c r="G183" i="63" a="1"/>
  <c r="G183" i="63" s="1"/>
  <c r="F183" i="63" a="1"/>
  <c r="F183" i="63" s="1"/>
  <c r="E183" i="63" a="1"/>
  <c r="E183" i="63" s="1"/>
  <c r="D183" i="63" a="1"/>
  <c r="D183" i="63" s="1"/>
  <c r="C183" i="63" a="1"/>
  <c r="C183" i="63" s="1"/>
  <c r="N180" i="63" a="1"/>
  <c r="N180" i="63" s="1"/>
  <c r="M180" i="63" a="1"/>
  <c r="M180" i="63" s="1"/>
  <c r="L180" i="63" a="1"/>
  <c r="L180" i="63" s="1"/>
  <c r="K180" i="63" a="1"/>
  <c r="K180" i="63" s="1"/>
  <c r="J180" i="63" a="1"/>
  <c r="J180" i="63" s="1"/>
  <c r="I180" i="63" a="1"/>
  <c r="I180" i="63" s="1"/>
  <c r="H180" i="63" a="1"/>
  <c r="H180" i="63" s="1"/>
  <c r="G180" i="63" a="1"/>
  <c r="G180" i="63" s="1"/>
  <c r="F180" i="63" a="1"/>
  <c r="F180" i="63" s="1"/>
  <c r="E180" i="63" a="1"/>
  <c r="E180" i="63" s="1"/>
  <c r="D180" i="63" a="1"/>
  <c r="D180" i="63" s="1"/>
  <c r="C180" i="63" a="1"/>
  <c r="C180" i="63" s="1"/>
  <c r="P174" i="63" a="1"/>
  <c r="P174" i="63" s="1"/>
  <c r="O174" i="63" a="1"/>
  <c r="O174" i="63" s="1"/>
  <c r="N174" i="63" a="1"/>
  <c r="N174" i="63" s="1"/>
  <c r="M174" i="63" a="1"/>
  <c r="M174" i="63" s="1"/>
  <c r="L174" i="63" a="1"/>
  <c r="L174" i="63" s="1"/>
  <c r="K174" i="63" a="1"/>
  <c r="K174" i="63" s="1"/>
  <c r="J174" i="63" a="1"/>
  <c r="J174" i="63" s="1"/>
  <c r="I174" i="63" a="1"/>
  <c r="I174" i="63" s="1"/>
  <c r="H174" i="63" a="1"/>
  <c r="H174" i="63" s="1"/>
  <c r="G174" i="63" a="1"/>
  <c r="G174" i="63" s="1"/>
  <c r="F174" i="63" a="1"/>
  <c r="F174" i="63" s="1"/>
  <c r="E174" i="63" a="1"/>
  <c r="E174" i="63" s="1"/>
  <c r="D174" i="63" a="1"/>
  <c r="D174" i="63" s="1"/>
  <c r="C174" i="63" a="1"/>
  <c r="C174" i="63" s="1"/>
  <c r="P171" i="63" a="1"/>
  <c r="P171" i="63" s="1"/>
  <c r="O171" i="63" a="1"/>
  <c r="O171" i="63" s="1"/>
  <c r="N171" i="63" a="1"/>
  <c r="N171" i="63" s="1"/>
  <c r="M171" i="63" a="1"/>
  <c r="M171" i="63" s="1"/>
  <c r="L171" i="63" a="1"/>
  <c r="L171" i="63" s="1"/>
  <c r="K171" i="63" a="1"/>
  <c r="K171" i="63" s="1"/>
  <c r="J171" i="63" a="1"/>
  <c r="J171" i="63" s="1"/>
  <c r="I171" i="63" a="1"/>
  <c r="I171" i="63" s="1"/>
  <c r="H171" i="63" a="1"/>
  <c r="H171" i="63" s="1"/>
  <c r="G171" i="63" a="1"/>
  <c r="G171" i="63" s="1"/>
  <c r="F171" i="63" a="1"/>
  <c r="F171" i="63" s="1"/>
  <c r="E171" i="63" a="1"/>
  <c r="E171" i="63" s="1"/>
  <c r="D171" i="63" a="1"/>
  <c r="D171" i="63" s="1"/>
  <c r="C171" i="63" a="1"/>
  <c r="C171" i="63" s="1"/>
  <c r="BG50" i="66"/>
  <c r="BF50" i="66"/>
  <c r="N134" i="63" s="1" a="1"/>
  <c r="N134" i="63" s="1"/>
  <c r="BE50" i="66"/>
  <c r="M134" i="63" s="1" a="1"/>
  <c r="M134" i="63" s="1"/>
  <c r="BD50" i="66"/>
  <c r="L134" i="63" s="1" a="1"/>
  <c r="L134" i="63" s="1"/>
  <c r="BC50" i="66"/>
  <c r="K134" i="63" s="1" a="1"/>
  <c r="K134" i="63" s="1"/>
  <c r="BB50" i="66"/>
  <c r="J134" i="63" s="1" a="1"/>
  <c r="J134" i="63" s="1"/>
  <c r="BA50" i="66"/>
  <c r="I134" i="63" s="1" a="1"/>
  <c r="I134" i="63" s="1"/>
  <c r="AZ50" i="66"/>
  <c r="H134" i="63" s="1" a="1"/>
  <c r="H134" i="63" s="1"/>
  <c r="AY50" i="66"/>
  <c r="G134" i="63" s="1" a="1"/>
  <c r="G134" i="63" s="1"/>
  <c r="AX50" i="66"/>
  <c r="F134" i="63" s="1" a="1"/>
  <c r="F134" i="63" s="1"/>
  <c r="AW50" i="66"/>
  <c r="E134" i="63" s="1" a="1"/>
  <c r="E134" i="63" s="1"/>
  <c r="AV50" i="66"/>
  <c r="D134" i="63" s="1" a="1"/>
  <c r="D134" i="63" s="1"/>
  <c r="AU50" i="66"/>
  <c r="C134" i="63" s="1" a="1"/>
  <c r="C134" i="63" s="1"/>
  <c r="AT50" i="66"/>
  <c r="N131" i="63" s="1" a="1"/>
  <c r="N131" i="63" s="1"/>
  <c r="AS50" i="66"/>
  <c r="M131" i="63" s="1" a="1"/>
  <c r="M131" i="63" s="1"/>
  <c r="AR50" i="66"/>
  <c r="L131" i="63" s="1" a="1"/>
  <c r="L131" i="63" s="1"/>
  <c r="AQ50" i="66"/>
  <c r="K131" i="63" s="1" a="1"/>
  <c r="K131" i="63" s="1"/>
  <c r="AP50" i="66"/>
  <c r="J131" i="63" s="1" a="1"/>
  <c r="J131" i="63" s="1"/>
  <c r="AO50" i="66"/>
  <c r="I131" i="63" s="1" a="1"/>
  <c r="I131" i="63" s="1"/>
  <c r="AN50" i="66"/>
  <c r="H131" i="63" s="1" a="1"/>
  <c r="H131" i="63" s="1"/>
  <c r="AM50" i="66"/>
  <c r="G131" i="63" s="1" a="1"/>
  <c r="G131" i="63" s="1"/>
  <c r="AL50" i="66"/>
  <c r="F131" i="63" s="1" a="1"/>
  <c r="F131" i="63" s="1"/>
  <c r="AK50" i="66"/>
  <c r="E131" i="63" s="1" a="1"/>
  <c r="E131" i="63" s="1"/>
  <c r="AJ50" i="66"/>
  <c r="D131" i="63" s="1" a="1"/>
  <c r="D131" i="63" s="1"/>
  <c r="AI50" i="66"/>
  <c r="C131" i="63" s="1" a="1"/>
  <c r="C131" i="63" s="1"/>
  <c r="AH50" i="66"/>
  <c r="P125" i="63" s="1" a="1"/>
  <c r="P125" i="63" s="1"/>
  <c r="AG50" i="66"/>
  <c r="O125" i="63" s="1" a="1"/>
  <c r="O125" i="63" s="1"/>
  <c r="AF50" i="66"/>
  <c r="N125" i="63" s="1" a="1"/>
  <c r="N125" i="63" s="1"/>
  <c r="AE50" i="66"/>
  <c r="M125" i="63" s="1" a="1"/>
  <c r="M125" i="63" s="1"/>
  <c r="AD50" i="66"/>
  <c r="L125" i="63" s="1" a="1"/>
  <c r="L125" i="63" s="1"/>
  <c r="AC50" i="66"/>
  <c r="K125" i="63" s="1" a="1"/>
  <c r="K125" i="63" s="1"/>
  <c r="AB50" i="66"/>
  <c r="J125" i="63" s="1" a="1"/>
  <c r="J125" i="63" s="1"/>
  <c r="AA50" i="66"/>
  <c r="I125" i="63" s="1" a="1"/>
  <c r="I125" i="63" s="1"/>
  <c r="Z50" i="66"/>
  <c r="H125" i="63" s="1" a="1"/>
  <c r="H125" i="63" s="1"/>
  <c r="Y50" i="66"/>
  <c r="G125" i="63" s="1" a="1"/>
  <c r="G125" i="63" s="1"/>
  <c r="X50" i="66"/>
  <c r="F125" i="63" s="1" a="1"/>
  <c r="F125" i="63" s="1"/>
  <c r="W50" i="66"/>
  <c r="E125" i="63" s="1" a="1"/>
  <c r="E125" i="63" s="1"/>
  <c r="V50" i="66"/>
  <c r="D125" i="63" s="1" a="1"/>
  <c r="D125" i="63" s="1"/>
  <c r="U50" i="66"/>
  <c r="C125" i="63" s="1" a="1"/>
  <c r="C125" i="63" s="1"/>
  <c r="T50" i="66"/>
  <c r="P122" i="63" s="1" a="1"/>
  <c r="P122" i="63" s="1"/>
  <c r="S50" i="66"/>
  <c r="O122" i="63" s="1" a="1"/>
  <c r="O122" i="63" s="1"/>
  <c r="R50" i="66"/>
  <c r="N122" i="63" s="1" a="1"/>
  <c r="N122" i="63" s="1"/>
  <c r="Q50" i="66"/>
  <c r="M122" i="63" s="1" a="1"/>
  <c r="M122" i="63" s="1"/>
  <c r="P50" i="66"/>
  <c r="L122" i="63" s="1" a="1"/>
  <c r="L122" i="63" s="1"/>
  <c r="O50" i="66"/>
  <c r="K122" i="63" s="1" a="1"/>
  <c r="K122" i="63" s="1"/>
  <c r="N50" i="66"/>
  <c r="J122" i="63" s="1" a="1"/>
  <c r="J122" i="63" s="1"/>
  <c r="M50" i="66"/>
  <c r="I122" i="63" s="1" a="1"/>
  <c r="I122" i="63" s="1"/>
  <c r="L50" i="66"/>
  <c r="H122" i="63" s="1" a="1"/>
  <c r="H122" i="63" s="1"/>
  <c r="K50" i="66"/>
  <c r="G122" i="63" s="1" a="1"/>
  <c r="G122" i="63" s="1"/>
  <c r="J50" i="66"/>
  <c r="F122" i="63" s="1" a="1"/>
  <c r="F122" i="63" s="1"/>
  <c r="I50" i="66"/>
  <c r="E122" i="63" s="1" a="1"/>
  <c r="E122" i="63" s="1"/>
  <c r="H50" i="66"/>
  <c r="D122" i="63" s="1" a="1"/>
  <c r="D122" i="63" s="1"/>
  <c r="G50" i="66"/>
  <c r="C122" i="63" s="1" a="1"/>
  <c r="C122" i="63" s="1"/>
  <c r="A50" i="66"/>
  <c r="Z37" i="64"/>
  <c r="Y37" i="64"/>
  <c r="X37" i="64"/>
  <c r="W37" i="64"/>
  <c r="V37" i="64"/>
  <c r="D34" i="63" s="1" a="1"/>
  <c r="D34" i="63" s="1"/>
  <c r="D34" i="3" s="1"/>
  <c r="U37" i="64"/>
  <c r="C34" i="63" s="1" a="1"/>
  <c r="C34" i="63" s="1"/>
  <c r="C34" i="3" s="1"/>
  <c r="T37" i="64"/>
  <c r="S37" i="64"/>
  <c r="D31" i="63" s="1" a="1"/>
  <c r="D31" i="63" s="1"/>
  <c r="D31" i="3" s="1"/>
  <c r="R37" i="64"/>
  <c r="C31" i="63" s="1" a="1"/>
  <c r="C31" i="63" s="1"/>
  <c r="Q37" i="64"/>
  <c r="P37" i="64"/>
  <c r="D28" i="63" s="1" a="1"/>
  <c r="D28" i="63" s="1"/>
  <c r="D28" i="3" s="1"/>
  <c r="O37" i="64"/>
  <c r="C28" i="63" s="1" a="1"/>
  <c r="C28" i="63" s="1"/>
  <c r="C28" i="3" s="1"/>
  <c r="N37" i="64"/>
  <c r="M37" i="64"/>
  <c r="D25" i="63" s="1" a="1"/>
  <c r="D25" i="63" s="1"/>
  <c r="D25" i="3" s="1"/>
  <c r="L37" i="64"/>
  <c r="C25" i="63" s="1" a="1"/>
  <c r="C25" i="63" s="1"/>
  <c r="K37" i="64"/>
  <c r="J37" i="64"/>
  <c r="D22" i="63" s="1" a="1"/>
  <c r="D22" i="63" s="1"/>
  <c r="D22" i="3" s="1"/>
  <c r="I37" i="64"/>
  <c r="C22" i="63" s="1" a="1"/>
  <c r="C22" i="63" s="1"/>
  <c r="H37" i="64"/>
  <c r="G37" i="64"/>
  <c r="P52" i="63" l="1"/>
  <c r="P45" i="63"/>
  <c r="F99" i="63"/>
  <c r="P55" i="63"/>
  <c r="C70" i="63"/>
  <c r="C79" i="63"/>
  <c r="C65" i="63"/>
  <c r="P48" i="63"/>
  <c r="B69" i="69"/>
  <c r="B37" i="63"/>
  <c r="F102" i="63"/>
  <c r="C89" i="63"/>
  <c r="C41" i="63" s="1"/>
  <c r="E113" i="69"/>
  <c r="M97" i="69"/>
  <c r="E122" i="69"/>
  <c r="C103" i="69"/>
  <c r="E119" i="69"/>
  <c r="AD37" i="64"/>
  <c r="AE37" i="64" s="1"/>
  <c r="M81" i="69"/>
  <c r="M94" i="69"/>
  <c r="E116" i="69"/>
  <c r="C162" i="63"/>
  <c r="C210" i="63"/>
  <c r="C73" i="69"/>
  <c r="C22" i="3"/>
  <c r="M84" i="69"/>
  <c r="C87" i="69"/>
  <c r="E110" i="69"/>
  <c r="C186" i="63"/>
  <c r="C137" i="63"/>
  <c r="E25" i="63"/>
  <c r="C25" i="3"/>
  <c r="E31" i="63"/>
  <c r="C31" i="3"/>
  <c r="E28" i="63"/>
  <c r="E34" i="63"/>
  <c r="E22" i="63"/>
  <c r="AE45" i="62"/>
  <c r="N60" i="60" s="1" a="1"/>
  <c r="N60" i="60" s="1"/>
  <c r="AF45" i="62"/>
  <c r="D64" i="60" s="1" a="1"/>
  <c r="D64" i="60" s="1"/>
  <c r="AG45" i="62"/>
  <c r="E64" i="60" s="1" a="1"/>
  <c r="E64" i="60" s="1"/>
  <c r="AH45" i="62"/>
  <c r="F64" i="60" s="1" a="1"/>
  <c r="F64" i="60" s="1"/>
  <c r="AI45" i="62"/>
  <c r="G64" i="60" s="1" a="1"/>
  <c r="G64" i="60" s="1"/>
  <c r="AJ45" i="62"/>
  <c r="H64" i="60" s="1" a="1"/>
  <c r="H64" i="60" s="1"/>
  <c r="AK45" i="62"/>
  <c r="I64" i="60" s="1" a="1"/>
  <c r="I64" i="60" s="1"/>
  <c r="AL45" i="62"/>
  <c r="J64" i="60" s="1" a="1"/>
  <c r="J64" i="60" s="1"/>
  <c r="AM45" i="62"/>
  <c r="K64" i="60" s="1" a="1"/>
  <c r="K64" i="60" s="1"/>
  <c r="AN45" i="62"/>
  <c r="L64" i="60" s="1" a="1"/>
  <c r="L64" i="60" s="1"/>
  <c r="AO45" i="62"/>
  <c r="M64" i="60" s="1" a="1"/>
  <c r="M64" i="60" s="1"/>
  <c r="AP45" i="62"/>
  <c r="N64" i="60" s="1" a="1"/>
  <c r="N64" i="60" s="1"/>
  <c r="AQ45" i="62"/>
  <c r="D67" i="60" s="1" a="1"/>
  <c r="D67" i="60" s="1"/>
  <c r="AR45" i="62"/>
  <c r="E67" i="60" s="1" a="1"/>
  <c r="E67" i="60" s="1"/>
  <c r="AS45" i="62"/>
  <c r="F67" i="60" s="1" a="1"/>
  <c r="F67" i="60" s="1"/>
  <c r="AT45" i="62"/>
  <c r="G67" i="60" s="1" a="1"/>
  <c r="G67" i="60" s="1"/>
  <c r="AU45" i="62"/>
  <c r="H67" i="60" s="1" a="1"/>
  <c r="H67" i="60" s="1"/>
  <c r="AV45" i="62"/>
  <c r="I67" i="60" s="1" a="1"/>
  <c r="I67" i="60" s="1"/>
  <c r="AW45" i="62"/>
  <c r="J67" i="60" s="1" a="1"/>
  <c r="J67" i="60" s="1"/>
  <c r="AX45" i="62"/>
  <c r="K67" i="60" s="1" a="1"/>
  <c r="K67" i="60" s="1"/>
  <c r="AY45" i="62"/>
  <c r="L67" i="60" s="1" a="1"/>
  <c r="L67" i="60" s="1"/>
  <c r="AZ45" i="62"/>
  <c r="M67" i="60" s="1" a="1"/>
  <c r="M67" i="60" s="1"/>
  <c r="BA45" i="62"/>
  <c r="N67" i="60" s="1" a="1"/>
  <c r="N67" i="60" s="1"/>
  <c r="BB45" i="62"/>
  <c r="D72" i="60" s="1" a="1"/>
  <c r="D72" i="60" s="1"/>
  <c r="BC45" i="62"/>
  <c r="E72" i="60" s="1" a="1"/>
  <c r="E72" i="60" s="1"/>
  <c r="BD45" i="62"/>
  <c r="F72" i="60" s="1" a="1"/>
  <c r="F72" i="60" s="1"/>
  <c r="BE45" i="62"/>
  <c r="G72" i="60" s="1" a="1"/>
  <c r="G72" i="60" s="1"/>
  <c r="BF45" i="62"/>
  <c r="H72" i="60" s="1" a="1"/>
  <c r="H72" i="60" s="1"/>
  <c r="BG45" i="62"/>
  <c r="I72" i="60" s="1" a="1"/>
  <c r="I72" i="60" s="1"/>
  <c r="BH45" i="62"/>
  <c r="J72" i="60" s="1" a="1"/>
  <c r="J72" i="60" s="1"/>
  <c r="BI45" i="62"/>
  <c r="K72" i="60" s="1" a="1"/>
  <c r="K72" i="60" s="1"/>
  <c r="BJ45" i="62"/>
  <c r="L72" i="60" s="1" a="1"/>
  <c r="L72" i="60" s="1"/>
  <c r="BK45" i="62"/>
  <c r="M72" i="60" s="1" a="1"/>
  <c r="M72" i="60" s="1"/>
  <c r="BL45" i="62"/>
  <c r="N72" i="60" s="1" a="1"/>
  <c r="N72" i="60" s="1"/>
  <c r="BM45" i="62"/>
  <c r="D75" i="60" s="1" a="1"/>
  <c r="D75" i="60" s="1"/>
  <c r="BN45" i="62"/>
  <c r="E75" i="60" s="1" a="1"/>
  <c r="E75" i="60" s="1"/>
  <c r="BO45" i="62"/>
  <c r="F75" i="60" s="1" a="1"/>
  <c r="F75" i="60" s="1"/>
  <c r="BP45" i="62"/>
  <c r="G75" i="60" s="1" a="1"/>
  <c r="G75" i="60" s="1"/>
  <c r="BQ45" i="62"/>
  <c r="H75" i="60" s="1" a="1"/>
  <c r="H75" i="60" s="1"/>
  <c r="BR45" i="62"/>
  <c r="I75" i="60" s="1" a="1"/>
  <c r="I75" i="60" s="1"/>
  <c r="BS45" i="62"/>
  <c r="J75" i="60" s="1" a="1"/>
  <c r="J75" i="60" s="1"/>
  <c r="BT45" i="62"/>
  <c r="K75" i="60" s="1" a="1"/>
  <c r="K75" i="60" s="1"/>
  <c r="BU45" i="62"/>
  <c r="L75" i="60" s="1" a="1"/>
  <c r="L75" i="60" s="1"/>
  <c r="BV45" i="62"/>
  <c r="M75" i="60" s="1" a="1"/>
  <c r="M75" i="60" s="1"/>
  <c r="BW45" i="62"/>
  <c r="N75" i="60" s="1" a="1"/>
  <c r="N75" i="60" s="1"/>
  <c r="AD45" i="62"/>
  <c r="M60" i="60" s="1" a="1"/>
  <c r="M60" i="60" s="1"/>
  <c r="AC45" i="62"/>
  <c r="L60" i="60" s="1" a="1"/>
  <c r="L60" i="60" s="1"/>
  <c r="AB45" i="62"/>
  <c r="K60" i="60" s="1" a="1"/>
  <c r="K60" i="60" s="1"/>
  <c r="AA45" i="62"/>
  <c r="J60" i="60" s="1" a="1"/>
  <c r="J60" i="60" s="1"/>
  <c r="Z45" i="62"/>
  <c r="I60" i="60" s="1" a="1"/>
  <c r="I60" i="60" s="1"/>
  <c r="Y45" i="62"/>
  <c r="H60" i="60" s="1" a="1"/>
  <c r="H60" i="60" s="1"/>
  <c r="X45" i="62"/>
  <c r="G60" i="60" s="1" a="1"/>
  <c r="G60" i="60" s="1"/>
  <c r="W45" i="62"/>
  <c r="F60" i="60" s="1" a="1"/>
  <c r="F60" i="60" s="1"/>
  <c r="V45" i="62"/>
  <c r="E60" i="60" s="1" a="1"/>
  <c r="E60" i="60" s="1"/>
  <c r="U45" i="62"/>
  <c r="D60" i="60" s="1" a="1"/>
  <c r="D60" i="60" s="1"/>
  <c r="T45" i="62"/>
  <c r="N57" i="60" s="1" a="1"/>
  <c r="N57" i="60" s="1"/>
  <c r="S45" i="62"/>
  <c r="M57" i="60" s="1" a="1"/>
  <c r="M57" i="60" s="1"/>
  <c r="R45" i="62"/>
  <c r="L57" i="60" s="1" a="1"/>
  <c r="L57" i="60" s="1"/>
  <c r="Q45" i="62"/>
  <c r="K57" i="60" s="1" a="1"/>
  <c r="K57" i="60" s="1"/>
  <c r="P45" i="62"/>
  <c r="J57" i="60" s="1" a="1"/>
  <c r="J57" i="60" s="1"/>
  <c r="O45" i="62"/>
  <c r="I57" i="60" s="1" a="1"/>
  <c r="I57" i="60" s="1"/>
  <c r="N45" i="62"/>
  <c r="H57" i="60" s="1" a="1"/>
  <c r="H57" i="60" s="1"/>
  <c r="M45" i="62"/>
  <c r="G57" i="60" s="1" a="1"/>
  <c r="G57" i="60" s="1"/>
  <c r="L45" i="62"/>
  <c r="F57" i="60" s="1" a="1"/>
  <c r="F57" i="60" s="1"/>
  <c r="K45" i="62"/>
  <c r="E57" i="60" s="1" a="1"/>
  <c r="E57" i="60" s="1"/>
  <c r="J45" i="62"/>
  <c r="D57" i="60" s="1" a="1"/>
  <c r="D57" i="60" s="1"/>
  <c r="I45" i="62"/>
  <c r="H45" i="62"/>
  <c r="G45" i="62"/>
  <c r="H50" i="61"/>
  <c r="G12" i="60" s="1" a="1"/>
  <c r="G12" i="60" s="1"/>
  <c r="I50" i="61"/>
  <c r="G15" i="60" s="1" a="1"/>
  <c r="G15" i="60" s="1"/>
  <c r="J50" i="61"/>
  <c r="G18" i="60" s="1" a="1"/>
  <c r="G18" i="60" s="1"/>
  <c r="K50" i="61"/>
  <c r="G21" i="60" s="1" a="1"/>
  <c r="G21" i="60" s="1"/>
  <c r="L50" i="61"/>
  <c r="G24" i="60" s="1" a="1"/>
  <c r="G24" i="60" s="1"/>
  <c r="M50" i="61"/>
  <c r="F29" i="60" s="1" a="1"/>
  <c r="F29" i="60" s="1"/>
  <c r="N50" i="61"/>
  <c r="H29" i="60" s="1" a="1"/>
  <c r="H29" i="60" s="1"/>
  <c r="O50" i="61"/>
  <c r="J29" i="60" s="1" a="1"/>
  <c r="J29" i="60" s="1"/>
  <c r="P50" i="61"/>
  <c r="L29" i="60" s="1" a="1"/>
  <c r="L29" i="60" s="1"/>
  <c r="Q50" i="61"/>
  <c r="N29" i="60" s="1" a="1"/>
  <c r="N29" i="60" s="1"/>
  <c r="R50" i="61"/>
  <c r="S50" i="61"/>
  <c r="F32" i="60" s="1" a="1"/>
  <c r="F32" i="60" s="1"/>
  <c r="T50" i="61"/>
  <c r="H32" i="60" s="1" a="1"/>
  <c r="H32" i="60" s="1"/>
  <c r="U50" i="61"/>
  <c r="J32" i="60" s="1" a="1"/>
  <c r="J32" i="60" s="1"/>
  <c r="V50" i="61"/>
  <c r="L32" i="60" s="1" a="1"/>
  <c r="L32" i="60" s="1"/>
  <c r="W50" i="61"/>
  <c r="N32" i="60" s="1" a="1"/>
  <c r="N32" i="60" s="1"/>
  <c r="X50" i="61"/>
  <c r="Y50" i="61"/>
  <c r="F35" i="60" s="1" a="1"/>
  <c r="F35" i="60" s="1"/>
  <c r="Z50" i="61"/>
  <c r="H35" i="60" s="1" a="1"/>
  <c r="H35" i="60" s="1"/>
  <c r="AA50" i="61"/>
  <c r="J35" i="60" s="1" a="1"/>
  <c r="J35" i="60" s="1"/>
  <c r="AB50" i="61"/>
  <c r="L35" i="60" s="1" a="1"/>
  <c r="L35" i="60" s="1"/>
  <c r="AC50" i="61"/>
  <c r="N35" i="60" s="1" a="1"/>
  <c r="N35" i="60" s="1"/>
  <c r="AD50" i="61"/>
  <c r="G50" i="61"/>
  <c r="B8" i="63"/>
  <c r="B104" i="63"/>
  <c r="AB350" i="9"/>
  <c r="AC350" i="9"/>
  <c r="AD350" i="9"/>
  <c r="AE350" i="9"/>
  <c r="AF350" i="9"/>
  <c r="G77" i="46" s="1"/>
  <c r="AE350" i="10"/>
  <c r="AF350" i="10"/>
  <c r="AG350" i="10"/>
  <c r="AH350" i="10"/>
  <c r="AI350" i="10"/>
  <c r="DA350" i="28"/>
  <c r="DB350" i="28"/>
  <c r="DC350" i="28"/>
  <c r="DD350" i="28"/>
  <c r="DE350" i="28"/>
  <c r="G140" i="46" a="1"/>
  <c r="G140" i="46" s="1"/>
  <c r="Q35" i="60" l="1"/>
  <c r="Q29" i="60"/>
  <c r="D8" i="60"/>
  <c r="Q32" i="60"/>
  <c r="E52" i="60"/>
  <c r="D78" i="60"/>
  <c r="E49" i="60"/>
  <c r="G71" i="46" a="1"/>
  <c r="G71" i="46" s="1"/>
  <c r="G131" i="46" a="1"/>
  <c r="G131" i="46" s="1"/>
  <c r="G74" i="46" a="1"/>
  <c r="G74" i="46" s="1"/>
  <c r="G134" i="46" a="1"/>
  <c r="G134" i="46" s="1"/>
  <c r="G65" i="46" a="1"/>
  <c r="G65" i="46" s="1"/>
  <c r="G137" i="46" a="1"/>
  <c r="G137" i="46" s="1"/>
  <c r="G68" i="46" a="1"/>
  <c r="G68" i="46" s="1"/>
  <c r="G128" i="46" a="1"/>
  <c r="G128" i="46" s="1"/>
  <c r="C2" i="15"/>
  <c r="G2" i="15" s="1"/>
  <c r="F566" i="15" l="1" a="1"/>
  <c r="J566" i="15" a="1"/>
  <c r="N566" i="15" a="1"/>
  <c r="N566" i="15" s="1"/>
  <c r="F561" i="15" a="1"/>
  <c r="F561" i="15" s="1"/>
  <c r="J561" i="15" a="1"/>
  <c r="N561" i="15" a="1"/>
  <c r="F549" i="15" a="1"/>
  <c r="F549" i="15" s="1"/>
  <c r="J549" i="15" a="1"/>
  <c r="J549" i="15" s="1"/>
  <c r="N549" i="15" a="1"/>
  <c r="F544" i="15" a="1"/>
  <c r="F544" i="15" s="1"/>
  <c r="J544" i="15" a="1"/>
  <c r="J544" i="15" s="1"/>
  <c r="N544" i="15" a="1"/>
  <c r="N544" i="15" s="1"/>
  <c r="L566" i="15" a="1"/>
  <c r="L561" i="15" a="1"/>
  <c r="L561" i="15" s="1"/>
  <c r="H549" i="15" a="1"/>
  <c r="H549" i="15" s="1"/>
  <c r="P549" i="15" a="1"/>
  <c r="P549" i="15" s="1"/>
  <c r="P544" i="15" a="1"/>
  <c r="P544" i="15" s="1"/>
  <c r="M566" i="15" a="1"/>
  <c r="M566" i="15" s="1"/>
  <c r="M561" i="15" a="1"/>
  <c r="M561" i="15" s="1"/>
  <c r="I549" i="15" a="1"/>
  <c r="I549" i="15" s="1"/>
  <c r="E549" i="15" a="1"/>
  <c r="E549" i="15" s="1"/>
  <c r="M544" i="15" a="1"/>
  <c r="M544" i="15" s="1"/>
  <c r="E544" i="15" a="1"/>
  <c r="E544" i="15" s="1"/>
  <c r="G566" i="15" a="1"/>
  <c r="G566" i="15" s="1"/>
  <c r="K566" i="15" a="1"/>
  <c r="K566" i="15" s="1"/>
  <c r="O566" i="15" a="1"/>
  <c r="O566" i="15" s="1"/>
  <c r="G561" i="15" a="1"/>
  <c r="G561" i="15" s="1"/>
  <c r="K561" i="15" a="1"/>
  <c r="K561" i="15" s="1"/>
  <c r="O561" i="15" a="1"/>
  <c r="O561" i="15" s="1"/>
  <c r="G549" i="15" a="1"/>
  <c r="G549" i="15" s="1"/>
  <c r="K549" i="15" a="1"/>
  <c r="K549" i="15" s="1"/>
  <c r="O549" i="15" a="1"/>
  <c r="O549" i="15" s="1"/>
  <c r="G544" i="15" a="1"/>
  <c r="G544" i="15" s="1"/>
  <c r="K544" i="15" a="1"/>
  <c r="K544" i="15" s="1"/>
  <c r="O544" i="15" a="1"/>
  <c r="O544" i="15" s="1"/>
  <c r="H566" i="15" a="1"/>
  <c r="H566" i="15" s="1"/>
  <c r="P566" i="15" a="1"/>
  <c r="P566" i="15" s="1"/>
  <c r="H561" i="15" a="1"/>
  <c r="H561" i="15" s="1"/>
  <c r="P561" i="15" a="1"/>
  <c r="P561" i="15" s="1"/>
  <c r="L549" i="15" a="1"/>
  <c r="L549" i="15" s="1"/>
  <c r="H544" i="15" a="1"/>
  <c r="H544" i="15" s="1"/>
  <c r="L544" i="15" a="1"/>
  <c r="L544" i="15" s="1"/>
  <c r="I566" i="15" a="1"/>
  <c r="I566" i="15" s="1"/>
  <c r="E566" i="15" a="1"/>
  <c r="E566" i="15" s="1"/>
  <c r="I561" i="15" a="1"/>
  <c r="I561" i="15" s="1"/>
  <c r="E561" i="15" a="1"/>
  <c r="E561" i="15" s="1"/>
  <c r="M549" i="15" a="1"/>
  <c r="M549" i="15" s="1"/>
  <c r="I544" i="15" a="1"/>
  <c r="I544" i="15" s="1"/>
  <c r="L566" i="15"/>
  <c r="J561" i="15"/>
  <c r="N561" i="15"/>
  <c r="J566" i="15"/>
  <c r="N549" i="15"/>
  <c r="F566" i="15"/>
  <c r="M511" i="15" a="1"/>
  <c r="M511" i="15" s="1"/>
  <c r="H503" i="15" a="1"/>
  <c r="H503" i="15" s="1"/>
  <c r="O503" i="15" a="1"/>
  <c r="O503" i="15" s="1"/>
  <c r="F500" i="15" a="1"/>
  <c r="F500" i="15" s="1"/>
  <c r="K500" i="15" a="1"/>
  <c r="K500" i="15" s="1"/>
  <c r="P500" i="15" a="1"/>
  <c r="P500" i="15" s="1"/>
  <c r="N492" i="15" a="1"/>
  <c r="N492" i="15" s="1"/>
  <c r="E489" i="15" a="1"/>
  <c r="E489" i="15" s="1"/>
  <c r="K489" i="15" a="1"/>
  <c r="K489" i="15" s="1"/>
  <c r="R489" i="15" a="1"/>
  <c r="R489" i="15" s="1"/>
  <c r="H481" i="15" a="1"/>
  <c r="H481" i="15" s="1"/>
  <c r="O481" i="15" a="1"/>
  <c r="O481" i="15" s="1"/>
  <c r="G478" i="15" a="1"/>
  <c r="G478" i="15" s="1"/>
  <c r="O478" i="15" a="1"/>
  <c r="O478" i="15" s="1"/>
  <c r="G470" i="15" a="1"/>
  <c r="G470" i="15" s="1"/>
  <c r="M470" i="15" a="1"/>
  <c r="M470" i="15" s="1"/>
  <c r="E467" i="15" a="1"/>
  <c r="E467" i="15" s="1"/>
  <c r="R467" i="15" a="1"/>
  <c r="R467" i="15" s="1"/>
  <c r="H451" i="15" a="1"/>
  <c r="H451" i="15" s="1"/>
  <c r="G448" i="15" a="1"/>
  <c r="G448" i="15" s="1"/>
  <c r="N448" i="15" a="1"/>
  <c r="N448" i="15" s="1"/>
  <c r="H439" i="15" a="1"/>
  <c r="H439" i="15" s="1"/>
  <c r="P439" i="15" a="1"/>
  <c r="P439" i="15" s="1"/>
  <c r="H436" i="15"/>
  <c r="P436" i="15"/>
  <c r="D517" i="15" a="1"/>
  <c r="D517" i="15" s="1"/>
  <c r="F478" i="15" a="1"/>
  <c r="F478" i="15" s="1"/>
  <c r="G439" i="15" a="1"/>
  <c r="G439" i="15" s="1"/>
  <c r="I511" i="15" a="1"/>
  <c r="I511" i="15" s="1"/>
  <c r="I503" i="15" a="1"/>
  <c r="I503" i="15" s="1"/>
  <c r="Q500" i="15" a="1"/>
  <c r="Q500" i="15" s="1"/>
  <c r="H492" i="15" a="1"/>
  <c r="H492" i="15" s="1"/>
  <c r="O492" i="15" a="1"/>
  <c r="O492" i="15" s="1"/>
  <c r="F489" i="15" a="1"/>
  <c r="F489" i="15" s="1"/>
  <c r="L489" i="15" a="1"/>
  <c r="L489" i="15" s="1"/>
  <c r="I481" i="15" a="1"/>
  <c r="I481" i="15" s="1"/>
  <c r="P481" i="15" a="1"/>
  <c r="P481" i="15" s="1"/>
  <c r="H478" i="15" a="1"/>
  <c r="H478" i="15" s="1"/>
  <c r="P478" i="15" a="1"/>
  <c r="P478" i="15" s="1"/>
  <c r="N470" i="15" a="1"/>
  <c r="N470" i="15" s="1"/>
  <c r="F467" i="15" a="1"/>
  <c r="F467" i="15" s="1"/>
  <c r="L467" i="15" a="1"/>
  <c r="L467" i="15" s="1"/>
  <c r="C467" i="15" a="1"/>
  <c r="C467" i="15" s="1"/>
  <c r="I451" i="15" a="1"/>
  <c r="I451" i="15" s="1"/>
  <c r="P451" i="15" a="1"/>
  <c r="P451" i="15" s="1"/>
  <c r="O448" i="15" a="1"/>
  <c r="O448" i="15" s="1"/>
  <c r="I439" i="15" a="1"/>
  <c r="I439" i="15" s="1"/>
  <c r="Q439" i="15" a="1"/>
  <c r="Q439" i="15" s="1"/>
  <c r="I436" i="15"/>
  <c r="Q436" i="15"/>
  <c r="N503" i="15" a="1"/>
  <c r="N503" i="15" s="1"/>
  <c r="G492" i="15" a="1"/>
  <c r="G492" i="15" s="1"/>
  <c r="F470" i="15" a="1"/>
  <c r="F470" i="15" s="1"/>
  <c r="G436" i="15"/>
  <c r="F511" i="15" a="1"/>
  <c r="F511" i="15" s="1"/>
  <c r="J503" i="15" a="1"/>
  <c r="J503" i="15" s="1"/>
  <c r="P503" i="15" a="1"/>
  <c r="P503" i="15" s="1"/>
  <c r="G500" i="15" a="1"/>
  <c r="G500" i="15" s="1"/>
  <c r="L500" i="15" a="1"/>
  <c r="L500" i="15" s="1"/>
  <c r="R500" i="15" a="1"/>
  <c r="R500" i="15" s="1"/>
  <c r="I492" i="15" a="1"/>
  <c r="I492" i="15" s="1"/>
  <c r="M489" i="15" a="1"/>
  <c r="M489" i="15" s="1"/>
  <c r="C489" i="15" a="1"/>
  <c r="C489" i="15" s="1"/>
  <c r="J481" i="15" a="1"/>
  <c r="J481" i="15" s="1"/>
  <c r="Q481" i="15" a="1"/>
  <c r="Q481" i="15" s="1"/>
  <c r="I478" i="15" a="1"/>
  <c r="I478" i="15" s="1"/>
  <c r="Q478" i="15" a="1"/>
  <c r="Q478" i="15" s="1"/>
  <c r="H470" i="15" a="1"/>
  <c r="H470" i="15" s="1"/>
  <c r="O470" i="15" a="1"/>
  <c r="O470" i="15" s="1"/>
  <c r="G467" i="15" a="1"/>
  <c r="G467" i="15" s="1"/>
  <c r="M467" i="15" a="1"/>
  <c r="M467" i="15" s="1"/>
  <c r="J451" i="15" a="1"/>
  <c r="J451" i="15" s="1"/>
  <c r="Q451" i="15" a="1"/>
  <c r="Q451" i="15" s="1"/>
  <c r="H448" i="15" a="1"/>
  <c r="H448" i="15" s="1"/>
  <c r="P448" i="15" a="1"/>
  <c r="P448" i="15" s="1"/>
  <c r="J439" i="15" a="1"/>
  <c r="J439" i="15" s="1"/>
  <c r="R439" i="15" a="1"/>
  <c r="R439" i="15" s="1"/>
  <c r="J436" i="15"/>
  <c r="R436" i="15"/>
  <c r="D489" i="15" a="1"/>
  <c r="D489" i="15" s="1"/>
  <c r="N478" i="15" a="1"/>
  <c r="N478" i="15" s="1"/>
  <c r="Q467" i="15" a="1"/>
  <c r="Q467" i="15" s="1"/>
  <c r="O439" i="15" a="1"/>
  <c r="O439" i="15" s="1"/>
  <c r="D529" i="15" a="1"/>
  <c r="D529" i="15" s="1"/>
  <c r="D503" i="15" a="1"/>
  <c r="D503" i="15" s="1"/>
  <c r="K503" i="15" a="1"/>
  <c r="K503" i="15" s="1"/>
  <c r="Q503" i="15" a="1"/>
  <c r="Q503" i="15" s="1"/>
  <c r="M500" i="15" a="1"/>
  <c r="M500" i="15" s="1"/>
  <c r="C500" i="15" a="1"/>
  <c r="C500" i="15" s="1"/>
  <c r="J492" i="15" a="1"/>
  <c r="J492" i="15" s="1"/>
  <c r="P492" i="15" a="1"/>
  <c r="P492" i="15" s="1"/>
  <c r="G489" i="15" a="1"/>
  <c r="G489" i="15" s="1"/>
  <c r="N489" i="15" a="1"/>
  <c r="N489" i="15" s="1"/>
  <c r="D481" i="15" a="1"/>
  <c r="D481" i="15" s="1"/>
  <c r="K481" i="15" a="1"/>
  <c r="K481" i="15" s="1"/>
  <c r="R481" i="15" a="1"/>
  <c r="R481" i="15" s="1"/>
  <c r="J478" i="15" a="1"/>
  <c r="J478" i="15" s="1"/>
  <c r="R478" i="15" a="1"/>
  <c r="R478" i="15" s="1"/>
  <c r="I470" i="15" a="1"/>
  <c r="I470" i="15" s="1"/>
  <c r="P470" i="15" a="1"/>
  <c r="P470" i="15" s="1"/>
  <c r="N467" i="15" a="1"/>
  <c r="N467" i="15" s="1"/>
  <c r="D451" i="15" a="1"/>
  <c r="D451" i="15" s="1"/>
  <c r="K451" i="15" a="1"/>
  <c r="K451" i="15" s="1"/>
  <c r="R451" i="15" a="1"/>
  <c r="R451" i="15" s="1"/>
  <c r="I448" i="15" a="1"/>
  <c r="I448" i="15" s="1"/>
  <c r="Q448" i="15" a="1"/>
  <c r="Q448" i="15" s="1"/>
  <c r="K439" i="15" a="1"/>
  <c r="K439" i="15" s="1"/>
  <c r="D439" i="15" a="1"/>
  <c r="D439" i="15" s="1"/>
  <c r="K436" i="15"/>
  <c r="E436" i="15"/>
  <c r="O451" i="15" a="1"/>
  <c r="O451" i="15" s="1"/>
  <c r="M525" i="15" a="1"/>
  <c r="M525" i="15" s="1"/>
  <c r="E503" i="15" a="1"/>
  <c r="E503" i="15" s="1"/>
  <c r="R503" i="15" a="1"/>
  <c r="R503" i="15" s="1"/>
  <c r="H500" i="15" a="1"/>
  <c r="H500" i="15" s="1"/>
  <c r="N500" i="15" a="1"/>
  <c r="N500" i="15" s="1"/>
  <c r="D492" i="15" a="1"/>
  <c r="D492" i="15" s="1"/>
  <c r="K492" i="15" a="1"/>
  <c r="K492" i="15" s="1"/>
  <c r="Q492" i="15" a="1"/>
  <c r="Q492" i="15" s="1"/>
  <c r="H489" i="15" a="1"/>
  <c r="H489" i="15" s="1"/>
  <c r="E481" i="15" a="1"/>
  <c r="E481" i="15" s="1"/>
  <c r="C481" i="15" a="1"/>
  <c r="C481" i="15" s="1"/>
  <c r="K478" i="15" a="1"/>
  <c r="K478" i="15" s="1"/>
  <c r="C478" i="15" a="1"/>
  <c r="C478" i="15" s="1"/>
  <c r="J470" i="15" a="1"/>
  <c r="J470" i="15" s="1"/>
  <c r="Q470" i="15" a="1"/>
  <c r="Q470" i="15" s="1"/>
  <c r="H467" i="15" a="1"/>
  <c r="H467" i="15" s="1"/>
  <c r="O467" i="15" a="1"/>
  <c r="O467" i="15" s="1"/>
  <c r="E451" i="15" a="1"/>
  <c r="E451" i="15" s="1"/>
  <c r="L451" i="15" a="1"/>
  <c r="L451" i="15" s="1"/>
  <c r="C451" i="15" a="1"/>
  <c r="C451" i="15" s="1"/>
  <c r="J448" i="15" a="1"/>
  <c r="J448" i="15" s="1"/>
  <c r="R448" i="15" a="1"/>
  <c r="R448" i="15" s="1"/>
  <c r="L439" i="15" a="1"/>
  <c r="L439" i="15" s="1"/>
  <c r="E439" i="15" a="1"/>
  <c r="E439" i="15" s="1"/>
  <c r="L436" i="15"/>
  <c r="L470" i="15" a="1"/>
  <c r="L470" i="15" s="1"/>
  <c r="O436" i="15"/>
  <c r="I525" i="15" a="1"/>
  <c r="I525" i="15" s="1"/>
  <c r="F503" i="15" a="1"/>
  <c r="F503" i="15" s="1"/>
  <c r="L503" i="15" a="1"/>
  <c r="L503" i="15" s="1"/>
  <c r="C503" i="15" a="1"/>
  <c r="C503" i="15" s="1"/>
  <c r="I500" i="15" a="1"/>
  <c r="I500" i="15" s="1"/>
  <c r="E492" i="15" a="1"/>
  <c r="E492" i="15" s="1"/>
  <c r="R492" i="15" a="1"/>
  <c r="R492" i="15" s="1"/>
  <c r="I489" i="15" a="1"/>
  <c r="I489" i="15" s="1"/>
  <c r="O489" i="15" a="1"/>
  <c r="O489" i="15" s="1"/>
  <c r="F481" i="15" a="1"/>
  <c r="F481" i="15" s="1"/>
  <c r="L481" i="15" a="1"/>
  <c r="L481" i="15" s="1"/>
  <c r="D478" i="15" a="1"/>
  <c r="D478" i="15" s="1"/>
  <c r="L478" i="15" a="1"/>
  <c r="L478" i="15" s="1"/>
  <c r="D470" i="15" a="1"/>
  <c r="D470" i="15" s="1"/>
  <c r="K470" i="15" a="1"/>
  <c r="K470" i="15" s="1"/>
  <c r="R470" i="15" a="1"/>
  <c r="R470" i="15" s="1"/>
  <c r="I467" i="15" a="1"/>
  <c r="I467" i="15" s="1"/>
  <c r="F451" i="15" a="1"/>
  <c r="F451" i="15" s="1"/>
  <c r="M451" i="15" a="1"/>
  <c r="M451" i="15" s="1"/>
  <c r="D448" i="15" a="1"/>
  <c r="D448" i="15" s="1"/>
  <c r="K448" i="15" a="1"/>
  <c r="K448" i="15" s="1"/>
  <c r="C448" i="15" a="1"/>
  <c r="C448" i="15" s="1"/>
  <c r="M439" i="15" a="1"/>
  <c r="M439" i="15" s="1"/>
  <c r="C439" i="15" a="1"/>
  <c r="C439" i="15" s="1"/>
  <c r="M436" i="15"/>
  <c r="M492" i="15" a="1"/>
  <c r="M492" i="15" s="1"/>
  <c r="Q489" i="15" a="1"/>
  <c r="Q489" i="15" s="1"/>
  <c r="D467" i="15" a="1"/>
  <c r="D467" i="15" s="1"/>
  <c r="F448" i="15" a="1"/>
  <c r="F448" i="15" s="1"/>
  <c r="F525" i="15" a="1"/>
  <c r="F525" i="15" s="1"/>
  <c r="G503" i="15" a="1"/>
  <c r="G503" i="15" s="1"/>
  <c r="M503" i="15" a="1"/>
  <c r="M503" i="15" s="1"/>
  <c r="D500" i="15" a="1"/>
  <c r="D500" i="15" s="1"/>
  <c r="J500" i="15" a="1"/>
  <c r="J500" i="15" s="1"/>
  <c r="O500" i="15" a="1"/>
  <c r="O500" i="15" s="1"/>
  <c r="F492" i="15" a="1"/>
  <c r="F492" i="15" s="1"/>
  <c r="L492" i="15" a="1"/>
  <c r="L492" i="15" s="1"/>
  <c r="C492" i="15" a="1"/>
  <c r="C492" i="15" s="1"/>
  <c r="J489" i="15" a="1"/>
  <c r="J489" i="15" s="1"/>
  <c r="P489" i="15" a="1"/>
  <c r="P489" i="15" s="1"/>
  <c r="G481" i="15" a="1"/>
  <c r="G481" i="15" s="1"/>
  <c r="M481" i="15" a="1"/>
  <c r="M481" i="15" s="1"/>
  <c r="E478" i="15" a="1"/>
  <c r="E478" i="15" s="1"/>
  <c r="M478" i="15" a="1"/>
  <c r="M478" i="15" s="1"/>
  <c r="E470" i="15" a="1"/>
  <c r="E470" i="15" s="1"/>
  <c r="C470" i="15" a="1"/>
  <c r="C470" i="15" s="1"/>
  <c r="J467" i="15" a="1"/>
  <c r="J467" i="15" s="1"/>
  <c r="P467" i="15" a="1"/>
  <c r="P467" i="15" s="1"/>
  <c r="G451" i="15" a="1"/>
  <c r="G451" i="15" s="1"/>
  <c r="N451" i="15" a="1"/>
  <c r="N451" i="15" s="1"/>
  <c r="E448" i="15" a="1"/>
  <c r="E448" i="15" s="1"/>
  <c r="L448" i="15" a="1"/>
  <c r="L448" i="15" s="1"/>
  <c r="F439" i="15" a="1"/>
  <c r="F439" i="15" s="1"/>
  <c r="N439" i="15" a="1"/>
  <c r="N439" i="15" s="1"/>
  <c r="F436" i="15"/>
  <c r="N436" i="15"/>
  <c r="E500" i="15" a="1"/>
  <c r="E500" i="15" s="1"/>
  <c r="N481" i="15" a="1"/>
  <c r="N481" i="15" s="1"/>
  <c r="K467" i="15" a="1"/>
  <c r="K467" i="15" s="1"/>
  <c r="M448" i="15" a="1"/>
  <c r="M448" i="15" s="1"/>
  <c r="C178" i="15"/>
  <c r="P165" i="15"/>
  <c r="H152" i="15"/>
  <c r="P152" i="15"/>
  <c r="K178" i="15"/>
  <c r="M156" i="15"/>
  <c r="L156" i="15"/>
  <c r="J169" i="15"/>
  <c r="K152" i="15"/>
  <c r="I165" i="15"/>
  <c r="H182" i="15"/>
  <c r="C182" i="15"/>
  <c r="O165" i="15"/>
  <c r="N182" i="15"/>
  <c r="N156" i="15"/>
  <c r="K156" i="15"/>
  <c r="M152" i="15"/>
  <c r="L152" i="15"/>
  <c r="R165" i="15"/>
  <c r="Q182" i="15"/>
  <c r="Q156" i="15"/>
  <c r="P178" i="15"/>
  <c r="K165" i="15"/>
  <c r="G165" i="15"/>
  <c r="F182" i="15"/>
  <c r="F156" i="15"/>
  <c r="R152" i="15"/>
  <c r="G152" i="15"/>
  <c r="M182" i="15"/>
  <c r="L182" i="15"/>
  <c r="C152" i="15"/>
  <c r="J165" i="15"/>
  <c r="I182" i="15"/>
  <c r="I156" i="15"/>
  <c r="H178" i="15"/>
  <c r="O182" i="15"/>
  <c r="O156" i="15"/>
  <c r="N178" i="15"/>
  <c r="N152" i="15"/>
  <c r="E182" i="15"/>
  <c r="D182" i="15"/>
  <c r="R182" i="15"/>
  <c r="R156" i="15"/>
  <c r="Q178" i="15"/>
  <c r="Q152" i="15"/>
  <c r="P169" i="15"/>
  <c r="G182" i="15"/>
  <c r="G156" i="15"/>
  <c r="F178" i="15"/>
  <c r="F152" i="15"/>
  <c r="M178" i="15"/>
  <c r="L178" i="15"/>
  <c r="J182" i="15"/>
  <c r="J156" i="15"/>
  <c r="I178" i="15"/>
  <c r="I152" i="15"/>
  <c r="H169" i="15"/>
  <c r="O178" i="15"/>
  <c r="O152" i="15"/>
  <c r="N169" i="15"/>
  <c r="R178" i="15"/>
  <c r="G178" i="15"/>
  <c r="M169" i="15"/>
  <c r="L169" i="15"/>
  <c r="J178" i="15"/>
  <c r="J152" i="15"/>
  <c r="I169" i="15"/>
  <c r="C156" i="15"/>
  <c r="P156" i="15"/>
  <c r="O169" i="15"/>
  <c r="K182" i="15"/>
  <c r="N165" i="15"/>
  <c r="D178" i="15"/>
  <c r="M165" i="15"/>
  <c r="L165" i="15"/>
  <c r="R169" i="15"/>
  <c r="K169" i="15"/>
  <c r="Q165" i="15"/>
  <c r="P182" i="15"/>
  <c r="H156" i="15"/>
  <c r="G169" i="15"/>
  <c r="C165" i="15"/>
  <c r="F165" i="15"/>
  <c r="E178" i="15"/>
  <c r="Q169" i="15"/>
  <c r="C169" i="15"/>
  <c r="H165" i="15"/>
  <c r="F169" i="15"/>
  <c r="P195" i="15"/>
  <c r="N195" i="15"/>
  <c r="L195" i="15"/>
  <c r="R195" i="15"/>
  <c r="H195" i="15"/>
  <c r="F195" i="15"/>
  <c r="D195" i="15"/>
  <c r="J195" i="15"/>
  <c r="E195" i="15"/>
  <c r="I195" i="15"/>
  <c r="P191" i="15"/>
  <c r="N191" i="15"/>
  <c r="L191" i="15"/>
  <c r="R191" i="15"/>
  <c r="G195" i="15"/>
  <c r="C195" i="15"/>
  <c r="H191" i="15"/>
  <c r="F191" i="15"/>
  <c r="D191" i="15"/>
  <c r="J191" i="15"/>
  <c r="O195" i="15"/>
  <c r="M195" i="15"/>
  <c r="K195" i="15"/>
  <c r="Q195" i="15"/>
  <c r="O191" i="15"/>
  <c r="M191" i="15"/>
  <c r="K191" i="15"/>
  <c r="Q191" i="15"/>
  <c r="G191" i="15"/>
  <c r="E191" i="15"/>
  <c r="C191" i="15"/>
  <c r="I191" i="15"/>
  <c r="F51" i="15"/>
  <c r="J51" i="15"/>
  <c r="N51" i="15"/>
  <c r="R51" i="15"/>
  <c r="F47" i="15"/>
  <c r="J47" i="15"/>
  <c r="N47" i="15"/>
  <c r="R47" i="15"/>
  <c r="I38" i="15"/>
  <c r="M38" i="15"/>
  <c r="Q38" i="15"/>
  <c r="F34" i="15"/>
  <c r="J34" i="15"/>
  <c r="N34" i="15"/>
  <c r="R34" i="15"/>
  <c r="Q25" i="15"/>
  <c r="P21" i="15"/>
  <c r="G51" i="15"/>
  <c r="K51" i="15"/>
  <c r="O51" i="15"/>
  <c r="C51" i="15"/>
  <c r="G47" i="15"/>
  <c r="K47" i="15"/>
  <c r="O47" i="15"/>
  <c r="C47" i="15"/>
  <c r="J38" i="15"/>
  <c r="N38" i="15"/>
  <c r="R38" i="15"/>
  <c r="G34" i="15"/>
  <c r="K34" i="15"/>
  <c r="H51" i="15"/>
  <c r="P51" i="15"/>
  <c r="H47" i="15"/>
  <c r="P47" i="15"/>
  <c r="K38" i="15"/>
  <c r="F38" i="15"/>
  <c r="L34" i="15"/>
  <c r="Q34" i="15"/>
  <c r="R21" i="15"/>
  <c r="P25" i="15"/>
  <c r="D51" i="15"/>
  <c r="L51" i="15"/>
  <c r="L47" i="15"/>
  <c r="O38" i="15"/>
  <c r="H34" i="15"/>
  <c r="M51" i="15"/>
  <c r="E47" i="15"/>
  <c r="H38" i="15"/>
  <c r="I34" i="15"/>
  <c r="I51" i="15"/>
  <c r="Q51" i="15"/>
  <c r="I47" i="15"/>
  <c r="Q47" i="15"/>
  <c r="L38" i="15"/>
  <c r="C38" i="15"/>
  <c r="M34" i="15"/>
  <c r="C34" i="15"/>
  <c r="D47" i="15"/>
  <c r="G38" i="15"/>
  <c r="O34" i="15"/>
  <c r="R25" i="15"/>
  <c r="E51" i="15"/>
  <c r="M47" i="15"/>
  <c r="P38" i="15"/>
  <c r="P34" i="15"/>
  <c r="Q21" i="15"/>
  <c r="D243" i="15"/>
  <c r="H243" i="15"/>
  <c r="L243" i="15"/>
  <c r="P243" i="15"/>
  <c r="E246" i="15"/>
  <c r="I246" i="15"/>
  <c r="M246" i="15"/>
  <c r="Q246" i="15"/>
  <c r="F254" i="15"/>
  <c r="J254" i="15"/>
  <c r="N254" i="15"/>
  <c r="R254" i="15"/>
  <c r="G257" i="15"/>
  <c r="K257" i="15"/>
  <c r="O257" i="15"/>
  <c r="D265" i="15"/>
  <c r="H265" i="15"/>
  <c r="L265" i="15"/>
  <c r="P265" i="15"/>
  <c r="E243" i="15"/>
  <c r="I243" i="15"/>
  <c r="M243" i="15"/>
  <c r="Q243" i="15"/>
  <c r="F246" i="15"/>
  <c r="J246" i="15"/>
  <c r="N246" i="15"/>
  <c r="R246" i="15"/>
  <c r="G254" i="15"/>
  <c r="K254" i="15"/>
  <c r="O254" i="15"/>
  <c r="D257" i="15"/>
  <c r="H257" i="15"/>
  <c r="L257" i="15"/>
  <c r="P257" i="15"/>
  <c r="E265" i="15"/>
  <c r="I265" i="15"/>
  <c r="M265" i="15"/>
  <c r="Q265" i="15"/>
  <c r="F268" i="15"/>
  <c r="J268" i="15"/>
  <c r="N268" i="15"/>
  <c r="R268" i="15"/>
  <c r="G276" i="15"/>
  <c r="K276" i="15"/>
  <c r="O276" i="15"/>
  <c r="D279" i="15"/>
  <c r="H279" i="15"/>
  <c r="L279" i="15"/>
  <c r="P279" i="15"/>
  <c r="E287" i="15"/>
  <c r="I287" i="15"/>
  <c r="M287" i="15"/>
  <c r="Q287" i="15"/>
  <c r="F290" i="15"/>
  <c r="J290" i="15"/>
  <c r="N290" i="15"/>
  <c r="R290" i="15"/>
  <c r="G298" i="15"/>
  <c r="K298" i="15"/>
  <c r="O298" i="15"/>
  <c r="D301" i="15"/>
  <c r="H301" i="15"/>
  <c r="L301" i="15"/>
  <c r="P301" i="15"/>
  <c r="E331" i="15"/>
  <c r="I331" i="15"/>
  <c r="M331" i="15"/>
  <c r="Q331" i="15"/>
  <c r="F334" i="15"/>
  <c r="J334" i="15"/>
  <c r="N334" i="15"/>
  <c r="R334" i="15"/>
  <c r="G342" i="15"/>
  <c r="K342" i="15"/>
  <c r="O342" i="15"/>
  <c r="D345" i="15"/>
  <c r="H345" i="15"/>
  <c r="L345" i="15"/>
  <c r="P345" i="15"/>
  <c r="E353" i="15"/>
  <c r="I353" i="15"/>
  <c r="M353" i="15"/>
  <c r="Q353" i="15"/>
  <c r="F356" i="15"/>
  <c r="J356" i="15"/>
  <c r="N356" i="15"/>
  <c r="R356" i="15"/>
  <c r="G364" i="15"/>
  <c r="K364" i="15"/>
  <c r="O364" i="15"/>
  <c r="D367" i="15"/>
  <c r="H367" i="15"/>
  <c r="L367" i="15"/>
  <c r="P367" i="15"/>
  <c r="E375" i="15"/>
  <c r="I375" i="15"/>
  <c r="M375" i="15"/>
  <c r="Q375" i="15"/>
  <c r="F378" i="15"/>
  <c r="J378" i="15"/>
  <c r="N378" i="15"/>
  <c r="R378" i="15"/>
  <c r="G386" i="15"/>
  <c r="K386" i="15"/>
  <c r="F243" i="15"/>
  <c r="N243" i="15"/>
  <c r="G246" i="15"/>
  <c r="O246" i="15"/>
  <c r="H254" i="15"/>
  <c r="P254" i="15"/>
  <c r="I257" i="15"/>
  <c r="Q257" i="15"/>
  <c r="J265" i="15"/>
  <c r="R265" i="15"/>
  <c r="H268" i="15"/>
  <c r="M268" i="15"/>
  <c r="D276" i="15"/>
  <c r="I276" i="15"/>
  <c r="N276" i="15"/>
  <c r="E279" i="15"/>
  <c r="J279" i="15"/>
  <c r="O279" i="15"/>
  <c r="F287" i="15"/>
  <c r="K287" i="15"/>
  <c r="P287" i="15"/>
  <c r="G290" i="15"/>
  <c r="L290" i="15"/>
  <c r="Q290" i="15"/>
  <c r="H298" i="15"/>
  <c r="M298" i="15"/>
  <c r="R298" i="15"/>
  <c r="I301" i="15"/>
  <c r="N301" i="15"/>
  <c r="D331" i="15"/>
  <c r="J331" i="15"/>
  <c r="O331" i="15"/>
  <c r="E334" i="15"/>
  <c r="K334" i="15"/>
  <c r="P334" i="15"/>
  <c r="F342" i="15"/>
  <c r="L342" i="15"/>
  <c r="Q342" i="15"/>
  <c r="G345" i="15"/>
  <c r="M345" i="15"/>
  <c r="R345" i="15"/>
  <c r="H353" i="15"/>
  <c r="N353" i="15"/>
  <c r="D356" i="15"/>
  <c r="I356" i="15"/>
  <c r="O356" i="15"/>
  <c r="E364" i="15"/>
  <c r="J364" i="15"/>
  <c r="P364" i="15"/>
  <c r="F367" i="15"/>
  <c r="K367" i="15"/>
  <c r="Q367" i="15"/>
  <c r="G375" i="15"/>
  <c r="L375" i="15"/>
  <c r="R375" i="15"/>
  <c r="H378" i="15"/>
  <c r="M378" i="15"/>
  <c r="D386" i="15"/>
  <c r="I386" i="15"/>
  <c r="N386" i="15"/>
  <c r="R386" i="15"/>
  <c r="G389" i="15"/>
  <c r="K389" i="15"/>
  <c r="O389" i="15"/>
  <c r="D397" i="15"/>
  <c r="H397" i="15"/>
  <c r="L397" i="15"/>
  <c r="P397" i="15"/>
  <c r="E400" i="15"/>
  <c r="I400" i="15"/>
  <c r="M400" i="15"/>
  <c r="Q400" i="15"/>
  <c r="G243" i="15"/>
  <c r="O243" i="15"/>
  <c r="H246" i="15"/>
  <c r="P246" i="15"/>
  <c r="I254" i="15"/>
  <c r="Q254" i="15"/>
  <c r="J257" i="15"/>
  <c r="R257" i="15"/>
  <c r="K265" i="15"/>
  <c r="D268" i="15"/>
  <c r="I268" i="15"/>
  <c r="O268" i="15"/>
  <c r="E276" i="15"/>
  <c r="J276" i="15"/>
  <c r="P276" i="15"/>
  <c r="F279" i="15"/>
  <c r="K279" i="15"/>
  <c r="Q279" i="15"/>
  <c r="G287" i="15"/>
  <c r="L287" i="15"/>
  <c r="R287" i="15"/>
  <c r="H290" i="15"/>
  <c r="M290" i="15"/>
  <c r="D298" i="15"/>
  <c r="I298" i="15"/>
  <c r="N298" i="15"/>
  <c r="E301" i="15"/>
  <c r="J301" i="15"/>
  <c r="O301" i="15"/>
  <c r="F331" i="15"/>
  <c r="K331" i="15"/>
  <c r="P331" i="15"/>
  <c r="G334" i="15"/>
  <c r="L334" i="15"/>
  <c r="Q334" i="15"/>
  <c r="H342" i="15"/>
  <c r="M342" i="15"/>
  <c r="R342" i="15"/>
  <c r="I345" i="15"/>
  <c r="N345" i="15"/>
  <c r="D353" i="15"/>
  <c r="J353" i="15"/>
  <c r="O353" i="15"/>
  <c r="E356" i="15"/>
  <c r="K356" i="15"/>
  <c r="P356" i="15"/>
  <c r="F364" i="15"/>
  <c r="L364" i="15"/>
  <c r="Q364" i="15"/>
  <c r="G367" i="15"/>
  <c r="M367" i="15"/>
  <c r="R367" i="15"/>
  <c r="H375" i="15"/>
  <c r="N375" i="15"/>
  <c r="D378" i="15"/>
  <c r="I378" i="15"/>
  <c r="O378" i="15"/>
  <c r="E386" i="15"/>
  <c r="J386" i="15"/>
  <c r="O386" i="15"/>
  <c r="D389" i="15"/>
  <c r="H389" i="15"/>
  <c r="L389" i="15"/>
  <c r="P389" i="15"/>
  <c r="E397" i="15"/>
  <c r="I397" i="15"/>
  <c r="M397" i="15"/>
  <c r="Q397" i="15"/>
  <c r="F400" i="15"/>
  <c r="J400" i="15"/>
  <c r="N400" i="15"/>
  <c r="R400" i="15"/>
  <c r="O653" i="15" a="1"/>
  <c r="O653" i="15" s="1"/>
  <c r="O646" i="15" a="1"/>
  <c r="O646" i="15" s="1"/>
  <c r="O639" i="15" a="1"/>
  <c r="O639" i="15" s="1"/>
  <c r="J243" i="15"/>
  <c r="R243" i="15"/>
  <c r="K246" i="15"/>
  <c r="D254" i="15"/>
  <c r="L254" i="15"/>
  <c r="E257" i="15"/>
  <c r="M257" i="15"/>
  <c r="F265" i="15"/>
  <c r="N265" i="15"/>
  <c r="E268" i="15"/>
  <c r="K268" i="15"/>
  <c r="P268" i="15"/>
  <c r="F276" i="15"/>
  <c r="L276" i="15"/>
  <c r="Q276" i="15"/>
  <c r="G279" i="15"/>
  <c r="M279" i="15"/>
  <c r="R279" i="15"/>
  <c r="H287" i="15"/>
  <c r="N287" i="15"/>
  <c r="D290" i="15"/>
  <c r="I290" i="15"/>
  <c r="O290" i="15"/>
  <c r="E298" i="15"/>
  <c r="J298" i="15"/>
  <c r="P298" i="15"/>
  <c r="F301" i="15"/>
  <c r="K301" i="15"/>
  <c r="Q301" i="15"/>
  <c r="G331" i="15"/>
  <c r="L331" i="15"/>
  <c r="R331" i="15"/>
  <c r="H334" i="15"/>
  <c r="M334" i="15"/>
  <c r="D342" i="15"/>
  <c r="I342" i="15"/>
  <c r="N342" i="15"/>
  <c r="E345" i="15"/>
  <c r="J345" i="15"/>
  <c r="O345" i="15"/>
  <c r="F353" i="15"/>
  <c r="K353" i="15"/>
  <c r="P353" i="15"/>
  <c r="G356" i="15"/>
  <c r="L356" i="15"/>
  <c r="Q356" i="15"/>
  <c r="H364" i="15"/>
  <c r="M364" i="15"/>
  <c r="R364" i="15"/>
  <c r="I367" i="15"/>
  <c r="N367" i="15"/>
  <c r="D375" i="15"/>
  <c r="J375" i="15"/>
  <c r="O375" i="15"/>
  <c r="E378" i="15"/>
  <c r="K378" i="15"/>
  <c r="P378" i="15"/>
  <c r="F386" i="15"/>
  <c r="L386" i="15"/>
  <c r="P386" i="15"/>
  <c r="E389" i="15"/>
  <c r="I389" i="15"/>
  <c r="M389" i="15"/>
  <c r="Q389" i="15"/>
  <c r="F397" i="15"/>
  <c r="J397" i="15"/>
  <c r="N397" i="15"/>
  <c r="R397" i="15"/>
  <c r="G400" i="15"/>
  <c r="K400" i="15"/>
  <c r="O400" i="15"/>
  <c r="M653" i="15" a="1"/>
  <c r="M653" i="15" s="1"/>
  <c r="P653" i="15" a="1"/>
  <c r="P653" i="15" s="1"/>
  <c r="P646" i="15" a="1"/>
  <c r="P646" i="15" s="1"/>
  <c r="M639" i="15" a="1"/>
  <c r="M639" i="15" s="1"/>
  <c r="P639" i="15" a="1"/>
  <c r="P639" i="15" s="1"/>
  <c r="K243" i="15"/>
  <c r="M254" i="15"/>
  <c r="O265" i="15"/>
  <c r="H276" i="15"/>
  <c r="N279" i="15"/>
  <c r="E290" i="15"/>
  <c r="L298" i="15"/>
  <c r="R301" i="15"/>
  <c r="I334" i="15"/>
  <c r="P342" i="15"/>
  <c r="G353" i="15"/>
  <c r="M356" i="15"/>
  <c r="E367" i="15"/>
  <c r="K375" i="15"/>
  <c r="Q378" i="15"/>
  <c r="F389" i="15"/>
  <c r="G397" i="15"/>
  <c r="H400" i="15"/>
  <c r="N629" i="15" a="1"/>
  <c r="N629" i="15" s="1"/>
  <c r="N622" i="15" a="1"/>
  <c r="N622" i="15" s="1"/>
  <c r="N605" i="15" a="1"/>
  <c r="N605" i="15" s="1"/>
  <c r="M591" i="15" a="1"/>
  <c r="M591" i="15" s="1"/>
  <c r="P679" i="15"/>
  <c r="Q668" i="15"/>
  <c r="O420" i="15" a="1"/>
  <c r="O420" i="15" s="1"/>
  <c r="P417" i="15" a="1"/>
  <c r="P417" i="15" s="1"/>
  <c r="E254" i="15"/>
  <c r="Q268" i="15"/>
  <c r="I279" i="15"/>
  <c r="O287" i="15"/>
  <c r="F298" i="15"/>
  <c r="M301" i="15"/>
  <c r="J342" i="15"/>
  <c r="Q345" i="15"/>
  <c r="N364" i="15"/>
  <c r="L378" i="15"/>
  <c r="R389" i="15"/>
  <c r="P622" i="15" a="1"/>
  <c r="P622" i="15" s="1"/>
  <c r="N615" i="15" a="1"/>
  <c r="N615" i="15" s="1"/>
  <c r="P605" i="15" a="1"/>
  <c r="P605" i="15" s="1"/>
  <c r="N598" i="15" a="1"/>
  <c r="N598" i="15" s="1"/>
  <c r="Q671" i="15"/>
  <c r="P668" i="15"/>
  <c r="Q420" i="15" a="1"/>
  <c r="Q420" i="15" s="1"/>
  <c r="D246" i="15"/>
  <c r="F257" i="15"/>
  <c r="G268" i="15"/>
  <c r="M276" i="15"/>
  <c r="D287" i="15"/>
  <c r="K290" i="15"/>
  <c r="Q298" i="15"/>
  <c r="H331" i="15"/>
  <c r="O334" i="15"/>
  <c r="F345" i="15"/>
  <c r="L353" i="15"/>
  <c r="D364" i="15"/>
  <c r="J367" i="15"/>
  <c r="P375" i="15"/>
  <c r="H386" i="15"/>
  <c r="J389" i="15"/>
  <c r="K397" i="15"/>
  <c r="L400" i="15"/>
  <c r="N639" i="15" a="1"/>
  <c r="N639" i="15" s="1"/>
  <c r="O615" i="15" a="1"/>
  <c r="O615" i="15" s="1"/>
  <c r="O598" i="15" a="1"/>
  <c r="O598" i="15" s="1"/>
  <c r="P591" i="15" a="1"/>
  <c r="P591" i="15" s="1"/>
  <c r="Q679" i="15"/>
  <c r="P682" i="15"/>
  <c r="O671" i="15"/>
  <c r="P420" i="15" a="1"/>
  <c r="P420" i="15" s="1"/>
  <c r="G265" i="15"/>
  <c r="D334" i="15"/>
  <c r="H356" i="15"/>
  <c r="F375" i="15"/>
  <c r="Q386" i="15"/>
  <c r="D400" i="15"/>
  <c r="N653" i="15" a="1"/>
  <c r="N653" i="15" s="1"/>
  <c r="P629" i="15" a="1"/>
  <c r="P629" i="15" s="1"/>
  <c r="O679" i="15"/>
  <c r="R682" i="15"/>
  <c r="L246" i="15"/>
  <c r="N257" i="15"/>
  <c r="L268" i="15"/>
  <c r="R276" i="15"/>
  <c r="J287" i="15"/>
  <c r="P290" i="15"/>
  <c r="G301" i="15"/>
  <c r="N331" i="15"/>
  <c r="E342" i="15"/>
  <c r="K345" i="15"/>
  <c r="R353" i="15"/>
  <c r="I364" i="15"/>
  <c r="O367" i="15"/>
  <c r="G378" i="15"/>
  <c r="M386" i="15"/>
  <c r="N389" i="15"/>
  <c r="O397" i="15"/>
  <c r="P400" i="15"/>
  <c r="N646" i="15" a="1"/>
  <c r="N646" i="15" s="1"/>
  <c r="O629" i="15" a="1"/>
  <c r="O629" i="15" s="1"/>
  <c r="O622" i="15" a="1"/>
  <c r="O622" i="15" s="1"/>
  <c r="M615" i="15" a="1"/>
  <c r="M615" i="15" s="1"/>
  <c r="P615" i="15" a="1"/>
  <c r="P615" i="15" s="1"/>
  <c r="O605" i="15" a="1"/>
  <c r="O605" i="15" s="1"/>
  <c r="M598" i="15" a="1"/>
  <c r="M598" i="15" s="1"/>
  <c r="P598" i="15" a="1"/>
  <c r="P598" i="15" s="1"/>
  <c r="N591" i="15" a="1"/>
  <c r="N591" i="15" s="1"/>
  <c r="Q682" i="15"/>
  <c r="P671" i="15"/>
  <c r="O668" i="15"/>
  <c r="Q417" i="15" a="1"/>
  <c r="Q417" i="15" s="1"/>
  <c r="M629" i="15" a="1"/>
  <c r="M629" i="15" s="1"/>
  <c r="M622" i="15" a="1"/>
  <c r="M622" i="15" s="1"/>
  <c r="M605" i="15" a="1"/>
  <c r="M605" i="15" s="1"/>
  <c r="O591" i="15" a="1"/>
  <c r="O591" i="15" s="1"/>
  <c r="O417" i="15" a="1"/>
  <c r="O417" i="15" s="1"/>
  <c r="F199" i="15"/>
  <c r="N325" i="15"/>
  <c r="F325" i="15"/>
  <c r="J322" i="15"/>
  <c r="H319" i="15"/>
  <c r="L316" i="15"/>
  <c r="L313" i="15"/>
  <c r="F313" i="15"/>
  <c r="H310" i="15"/>
  <c r="J325" i="15"/>
  <c r="N322" i="15"/>
  <c r="F322" i="15"/>
  <c r="J319" i="15"/>
  <c r="H316" i="15"/>
  <c r="N313" i="15"/>
  <c r="L310" i="15"/>
  <c r="F310" i="15"/>
  <c r="L325" i="15"/>
  <c r="L322" i="15"/>
  <c r="N319" i="15"/>
  <c r="F319" i="15"/>
  <c r="J316" i="15"/>
  <c r="H313" i="15"/>
  <c r="N310" i="15"/>
  <c r="H325" i="15"/>
  <c r="H322" i="15"/>
  <c r="L319" i="15"/>
  <c r="N316" i="15"/>
  <c r="F316" i="15"/>
  <c r="J313" i="15"/>
  <c r="J310" i="15"/>
  <c r="C279" i="15"/>
  <c r="C276" i="15"/>
  <c r="F205" i="15"/>
  <c r="F202" i="15"/>
  <c r="G103" i="15"/>
  <c r="G100" i="15"/>
  <c r="E100" i="15"/>
  <c r="F103" i="15"/>
  <c r="F100" i="15"/>
  <c r="E103" i="15"/>
  <c r="E45" i="60"/>
  <c r="F68" i="15" a="1"/>
  <c r="F68" i="15" s="1"/>
  <c r="F77" i="15" a="1"/>
  <c r="F77" i="15" s="1"/>
  <c r="F65" i="15" a="1"/>
  <c r="F65" i="15" s="1"/>
  <c r="F74" i="15" a="1"/>
  <c r="F74" i="15" s="1"/>
  <c r="F71" i="15" a="1"/>
  <c r="F71" i="15" s="1"/>
  <c r="N2" i="51"/>
  <c r="H350" i="56"/>
  <c r="I350" i="56"/>
  <c r="J350" i="56"/>
  <c r="K350" i="56"/>
  <c r="L350" i="56"/>
  <c r="M350" i="56"/>
  <c r="N350" i="56"/>
  <c r="O350" i="56"/>
  <c r="P350" i="56"/>
  <c r="Q350" i="56"/>
  <c r="R350" i="56"/>
  <c r="S350" i="56"/>
  <c r="T350" i="56"/>
  <c r="U350" i="56"/>
  <c r="V350" i="56"/>
  <c r="W350" i="56"/>
  <c r="X350" i="56"/>
  <c r="Y350" i="56"/>
  <c r="Z350" i="56"/>
  <c r="AA350" i="56"/>
  <c r="AB350" i="56"/>
  <c r="AC350" i="56"/>
  <c r="G350" i="56"/>
  <c r="A350" i="56"/>
  <c r="N387" i="14"/>
  <c r="N2" i="14"/>
  <c r="N304" i="14" l="1"/>
  <c r="N142" i="14"/>
  <c r="Q566" i="15"/>
  <c r="S191" i="15"/>
  <c r="S169" i="15"/>
  <c r="S165" i="15"/>
  <c r="S47" i="15"/>
  <c r="S51" i="15"/>
  <c r="S178" i="15"/>
  <c r="S195" i="15"/>
  <c r="S156" i="15"/>
  <c r="S182" i="15"/>
  <c r="S152" i="15"/>
  <c r="Q561" i="15"/>
  <c r="Q544" i="15"/>
  <c r="Q549" i="15"/>
  <c r="S34" i="15"/>
  <c r="S38" i="15"/>
  <c r="C282" i="15"/>
  <c r="H350" i="55"/>
  <c r="I350" i="55"/>
  <c r="J350" i="55"/>
  <c r="K350" i="55"/>
  <c r="L350" i="55"/>
  <c r="M350" i="55"/>
  <c r="N350" i="55"/>
  <c r="O350" i="55"/>
  <c r="P350" i="55"/>
  <c r="Q350" i="55"/>
  <c r="R350" i="55"/>
  <c r="S350" i="55"/>
  <c r="T350" i="55"/>
  <c r="U350" i="55"/>
  <c r="V350" i="55"/>
  <c r="W350" i="55"/>
  <c r="X350" i="55"/>
  <c r="Y350" i="55"/>
  <c r="Z350" i="55"/>
  <c r="AA350" i="55"/>
  <c r="AB350" i="55"/>
  <c r="AC350" i="55"/>
  <c r="AD350" i="55"/>
  <c r="AE350" i="55"/>
  <c r="AF350" i="55"/>
  <c r="AG350" i="55"/>
  <c r="AH350" i="55"/>
  <c r="AI350" i="55"/>
  <c r="AJ350" i="55"/>
  <c r="AK350" i="55"/>
  <c r="AL350" i="55"/>
  <c r="AM350" i="55"/>
  <c r="AN350" i="55"/>
  <c r="AO350" i="55"/>
  <c r="AP350" i="55"/>
  <c r="AQ350" i="55"/>
  <c r="AR350" i="55"/>
  <c r="AS350" i="55"/>
  <c r="AT350" i="55"/>
  <c r="AU350" i="55"/>
  <c r="AV350" i="55"/>
  <c r="AW350" i="55"/>
  <c r="AX350" i="55"/>
  <c r="AY350" i="55"/>
  <c r="AZ350" i="55"/>
  <c r="BA350" i="55"/>
  <c r="BB350" i="55"/>
  <c r="BC350" i="55"/>
  <c r="BD350" i="55"/>
  <c r="BE350" i="55"/>
  <c r="BF350" i="55"/>
  <c r="BG350" i="55"/>
  <c r="BH350" i="55"/>
  <c r="BI350" i="55"/>
  <c r="BJ350" i="55"/>
  <c r="BK350" i="55"/>
  <c r="BL350" i="55"/>
  <c r="BM350" i="55"/>
  <c r="BN350" i="55"/>
  <c r="BO350" i="55"/>
  <c r="BP350" i="55"/>
  <c r="BQ350" i="55"/>
  <c r="BR350" i="55"/>
  <c r="BS350" i="55"/>
  <c r="BT350" i="55"/>
  <c r="BU350" i="55"/>
  <c r="BV350" i="55"/>
  <c r="BW350" i="55"/>
  <c r="BX350" i="55"/>
  <c r="BY350" i="55"/>
  <c r="BZ350" i="55"/>
  <c r="CA350" i="55"/>
  <c r="CB350" i="55"/>
  <c r="CC350" i="55"/>
  <c r="CD350" i="55"/>
  <c r="CE350" i="55"/>
  <c r="CF350" i="55"/>
  <c r="CG350" i="55"/>
  <c r="CH350" i="55"/>
  <c r="CI350" i="55"/>
  <c r="CJ350" i="55"/>
  <c r="CK350" i="55"/>
  <c r="CL350" i="55"/>
  <c r="CM350" i="55"/>
  <c r="CN350" i="55"/>
  <c r="CO350" i="55"/>
  <c r="CP350" i="55"/>
  <c r="CQ350" i="55"/>
  <c r="CR350" i="55"/>
  <c r="CS350" i="55"/>
  <c r="CT350" i="55"/>
  <c r="CU350" i="55"/>
  <c r="CV350" i="55"/>
  <c r="G350" i="55"/>
  <c r="A350" i="55"/>
  <c r="H350" i="54"/>
  <c r="I350" i="54"/>
  <c r="J350" i="54"/>
  <c r="K350" i="54"/>
  <c r="G350" i="54"/>
  <c r="A350" i="54"/>
  <c r="J591" i="15" a="1"/>
  <c r="J591" i="15" s="1"/>
  <c r="K591" i="15" a="1"/>
  <c r="K591" i="15" s="1"/>
  <c r="L591" i="15" a="1"/>
  <c r="L591" i="15" s="1"/>
  <c r="I598" i="15" a="1"/>
  <c r="I598" i="15" s="1"/>
  <c r="J598" i="15" a="1"/>
  <c r="J598" i="15" s="1"/>
  <c r="K598" i="15" a="1"/>
  <c r="K598" i="15" s="1"/>
  <c r="L598" i="15" a="1"/>
  <c r="L598" i="15" s="1"/>
  <c r="I605" i="15" a="1"/>
  <c r="I605" i="15" s="1"/>
  <c r="J605" i="15" a="1"/>
  <c r="J605" i="15" s="1"/>
  <c r="K605" i="15" a="1"/>
  <c r="K605" i="15" s="1"/>
  <c r="L605" i="15" a="1"/>
  <c r="L605" i="15" s="1"/>
  <c r="I615" i="15" a="1"/>
  <c r="I615" i="15" s="1"/>
  <c r="J615" i="15" a="1"/>
  <c r="J615" i="15" s="1"/>
  <c r="K615" i="15" a="1"/>
  <c r="K615" i="15" s="1"/>
  <c r="L615" i="15" a="1"/>
  <c r="L615" i="15" s="1"/>
  <c r="I622" i="15" a="1"/>
  <c r="I622" i="15" s="1"/>
  <c r="J622" i="15" a="1"/>
  <c r="J622" i="15" s="1"/>
  <c r="K622" i="15" a="1"/>
  <c r="K622" i="15" s="1"/>
  <c r="L622" i="15" a="1"/>
  <c r="L622" i="15" s="1"/>
  <c r="I629" i="15" a="1"/>
  <c r="I629" i="15" s="1"/>
  <c r="J629" i="15" a="1"/>
  <c r="J629" i="15" s="1"/>
  <c r="K629" i="15" a="1"/>
  <c r="K629" i="15" s="1"/>
  <c r="L629" i="15" a="1"/>
  <c r="L629" i="15" s="1"/>
  <c r="I639" i="15" a="1"/>
  <c r="I639" i="15" s="1"/>
  <c r="J639" i="15" a="1"/>
  <c r="J639" i="15" s="1"/>
  <c r="K639" i="15" a="1"/>
  <c r="K639" i="15" s="1"/>
  <c r="L639" i="15" a="1"/>
  <c r="L639" i="15" s="1"/>
  <c r="I646" i="15" a="1"/>
  <c r="I646" i="15" s="1"/>
  <c r="J646" i="15" a="1"/>
  <c r="J646" i="15" s="1"/>
  <c r="K646" i="15" a="1"/>
  <c r="K646" i="15" s="1"/>
  <c r="L646" i="15" a="1"/>
  <c r="L646" i="15" s="1"/>
  <c r="M646" i="15" a="1"/>
  <c r="M646" i="15" s="1"/>
  <c r="I653" i="15" a="1"/>
  <c r="I653" i="15" s="1"/>
  <c r="J653" i="15" a="1"/>
  <c r="J653" i="15" s="1"/>
  <c r="K653" i="15" a="1"/>
  <c r="K653" i="15" s="1"/>
  <c r="L653" i="15" a="1"/>
  <c r="L653" i="15" s="1"/>
  <c r="G350" i="53"/>
  <c r="A350" i="53"/>
  <c r="H350" i="52"/>
  <c r="G350" i="52"/>
  <c r="A350" i="52"/>
  <c r="C2" i="51"/>
  <c r="G2" i="51" s="1"/>
  <c r="N2" i="16"/>
  <c r="N2" i="15"/>
  <c r="N2" i="3"/>
  <c r="C555" i="15" l="1"/>
  <c r="C538" i="15"/>
  <c r="O511" i="15"/>
  <c r="D436" i="15"/>
  <c r="C436" i="15"/>
  <c r="C185" i="15"/>
  <c r="C146" i="15"/>
  <c r="C159" i="15"/>
  <c r="C41" i="15"/>
  <c r="C28" i="15"/>
  <c r="C172" i="15"/>
  <c r="D17" i="51"/>
  <c r="D39" i="51"/>
  <c r="N407" i="15"/>
  <c r="N232" i="15"/>
  <c r="N136" i="15"/>
  <c r="N201" i="3"/>
  <c r="N454" i="3"/>
  <c r="N354" i="3"/>
  <c r="H350" i="50"/>
  <c r="A350" i="50"/>
  <c r="G350" i="50"/>
  <c r="G350" i="49"/>
  <c r="S478" i="15" l="1"/>
  <c r="S448" i="15"/>
  <c r="S489" i="15"/>
  <c r="S503" i="15"/>
  <c r="S481" i="15"/>
  <c r="D484" i="15" s="1"/>
  <c r="S439" i="15"/>
  <c r="S492" i="15"/>
  <c r="S451" i="15"/>
  <c r="S436" i="15"/>
  <c r="S470" i="15"/>
  <c r="S467" i="15"/>
  <c r="S500" i="15"/>
  <c r="C141" i="15"/>
  <c r="D33" i="51" a="1"/>
  <c r="D33" i="51" s="1"/>
  <c r="N8" i="51" a="1"/>
  <c r="N8" i="51" s="1"/>
  <c r="I23" i="51" a="1"/>
  <c r="I23" i="51" s="1"/>
  <c r="D14" i="51" a="1"/>
  <c r="D14" i="51" s="1"/>
  <c r="I45" i="51" a="1"/>
  <c r="I45" i="51" s="1"/>
  <c r="N11" i="51" a="1"/>
  <c r="N11" i="51" s="1"/>
  <c r="D8" i="51" a="1"/>
  <c r="D8" i="51" s="1"/>
  <c r="I8" i="51" a="1"/>
  <c r="I8" i="51" s="1"/>
  <c r="D20" i="51" a="1"/>
  <c r="D20" i="51" s="1"/>
  <c r="D11" i="51" a="1"/>
  <c r="D11" i="51" s="1"/>
  <c r="D45" i="51" a="1"/>
  <c r="D45" i="51" s="1"/>
  <c r="N33" i="51" a="1"/>
  <c r="N33" i="51" s="1"/>
  <c r="I30" i="51" a="1"/>
  <c r="I30" i="51" s="1"/>
  <c r="D23" i="51" a="1"/>
  <c r="D23" i="51" s="1"/>
  <c r="N30" i="51" a="1"/>
  <c r="N30" i="51" s="1"/>
  <c r="I33" i="51" a="1"/>
  <c r="I33" i="51" s="1"/>
  <c r="D36" i="51" a="1"/>
  <c r="D36" i="51" s="1"/>
  <c r="I42" i="51" a="1"/>
  <c r="I42" i="51" s="1"/>
  <c r="I20" i="51" a="1"/>
  <c r="I20" i="51" s="1"/>
  <c r="D30" i="51" a="1"/>
  <c r="D30" i="51" s="1"/>
  <c r="I11" i="51" a="1"/>
  <c r="I11" i="51" s="1"/>
  <c r="D42" i="51" a="1"/>
  <c r="D42" i="51" s="1"/>
  <c r="A350" i="49"/>
  <c r="D454" i="15" l="1"/>
  <c r="D506" i="15"/>
  <c r="D442" i="15"/>
  <c r="D495" i="15"/>
  <c r="D473" i="15"/>
  <c r="N66" i="16"/>
  <c r="G350" i="34"/>
  <c r="A350" i="34"/>
  <c r="C2" i="16"/>
  <c r="G2" i="16" s="1"/>
  <c r="D91" i="16" s="1"/>
  <c r="H350" i="35"/>
  <c r="I350" i="35"/>
  <c r="J350" i="35"/>
  <c r="K350" i="35"/>
  <c r="L350" i="35"/>
  <c r="M350" i="35"/>
  <c r="N350" i="35"/>
  <c r="O350" i="35"/>
  <c r="P350" i="35"/>
  <c r="J668" i="15" s="1"/>
  <c r="Q350" i="35"/>
  <c r="K668" i="15" s="1"/>
  <c r="R350" i="35"/>
  <c r="L668" i="15" s="1"/>
  <c r="S350" i="35"/>
  <c r="M668" i="15" s="1"/>
  <c r="N668" i="15"/>
  <c r="R668" i="15"/>
  <c r="J671" i="15"/>
  <c r="K671" i="15"/>
  <c r="L671" i="15"/>
  <c r="M671" i="15"/>
  <c r="N671" i="15"/>
  <c r="R671" i="15"/>
  <c r="J679" i="15"/>
  <c r="K679" i="15"/>
  <c r="L679" i="15"/>
  <c r="M679" i="15"/>
  <c r="N679" i="15"/>
  <c r="R679" i="15"/>
  <c r="J682" i="15"/>
  <c r="K682" i="15"/>
  <c r="L682" i="15"/>
  <c r="M682" i="15"/>
  <c r="N682" i="15"/>
  <c r="O682" i="15"/>
  <c r="G350" i="35"/>
  <c r="A350" i="35"/>
  <c r="H350" i="36"/>
  <c r="I350" i="36"/>
  <c r="J350" i="36"/>
  <c r="K350" i="36"/>
  <c r="L350" i="36"/>
  <c r="M350" i="36"/>
  <c r="N350" i="36"/>
  <c r="K417" i="15" s="1" a="1"/>
  <c r="K417" i="15" s="1"/>
  <c r="O350" i="36"/>
  <c r="L417" i="15" s="1" a="1"/>
  <c r="L417" i="15" s="1"/>
  <c r="P350" i="36"/>
  <c r="M417" i="15" s="1" a="1"/>
  <c r="M417" i="15" s="1"/>
  <c r="Q350" i="36"/>
  <c r="N417" i="15" s="1" a="1"/>
  <c r="N417" i="15" s="1"/>
  <c r="U350" i="36"/>
  <c r="R417" i="15" s="1" a="1"/>
  <c r="R417" i="15" s="1"/>
  <c r="V350" i="36"/>
  <c r="W350" i="36"/>
  <c r="X350" i="36"/>
  <c r="Y350" i="36"/>
  <c r="Z350" i="36"/>
  <c r="AA350" i="36"/>
  <c r="AB350" i="36"/>
  <c r="K420" i="15" s="1" a="1"/>
  <c r="K420" i="15" s="1"/>
  <c r="AC350" i="36"/>
  <c r="L420" i="15" s="1" a="1"/>
  <c r="L420" i="15" s="1"/>
  <c r="AD350" i="36"/>
  <c r="M420" i="15" s="1" a="1"/>
  <c r="M420" i="15" s="1"/>
  <c r="AE350" i="36"/>
  <c r="N420" i="15" s="1" a="1"/>
  <c r="N420" i="15" s="1"/>
  <c r="AI350" i="36"/>
  <c r="R420" i="15" s="1" a="1"/>
  <c r="R420" i="15" s="1"/>
  <c r="G350" i="36"/>
  <c r="A350" i="36"/>
  <c r="G350" i="37"/>
  <c r="A350" i="37"/>
  <c r="H350" i="8"/>
  <c r="I350" i="8"/>
  <c r="J350" i="8"/>
  <c r="K350" i="8"/>
  <c r="L350" i="8"/>
  <c r="M350" i="8"/>
  <c r="N350" i="8"/>
  <c r="O350" i="8"/>
  <c r="P350" i="8"/>
  <c r="Q350" i="8"/>
  <c r="R350" i="8"/>
  <c r="S350" i="8"/>
  <c r="C100" i="15" s="1"/>
  <c r="T350" i="8"/>
  <c r="D100" i="15" s="1"/>
  <c r="U350" i="8"/>
  <c r="V350" i="8"/>
  <c r="W350" i="8"/>
  <c r="X350" i="8"/>
  <c r="Y350" i="8"/>
  <c r="Z350" i="8"/>
  <c r="AA350" i="8"/>
  <c r="AB350" i="8"/>
  <c r="AC350" i="8"/>
  <c r="AD350" i="8"/>
  <c r="AE350" i="8"/>
  <c r="AF350" i="8"/>
  <c r="C103" i="15" s="1"/>
  <c r="AG350" i="8"/>
  <c r="D103" i="15" s="1"/>
  <c r="AH350" i="8"/>
  <c r="AI350" i="8"/>
  <c r="AJ350" i="8"/>
  <c r="AK350" i="8"/>
  <c r="AL350" i="8"/>
  <c r="AM350" i="8"/>
  <c r="AN350" i="8"/>
  <c r="AO350" i="8"/>
  <c r="AP350" i="8"/>
  <c r="AQ350" i="8"/>
  <c r="AR350" i="8"/>
  <c r="AS350" i="8"/>
  <c r="AT350" i="8"/>
  <c r="AU350" i="8"/>
  <c r="AV350" i="8"/>
  <c r="AW350" i="8"/>
  <c r="AX350" i="8"/>
  <c r="AY350" i="8"/>
  <c r="AZ350" i="8"/>
  <c r="BA350" i="8"/>
  <c r="BB350" i="8"/>
  <c r="BC350" i="8"/>
  <c r="BD350" i="8"/>
  <c r="G350" i="8"/>
  <c r="A350" i="8"/>
  <c r="H350" i="28"/>
  <c r="I350" i="28"/>
  <c r="J350" i="28"/>
  <c r="K350" i="28"/>
  <c r="F21" i="15" s="1"/>
  <c r="L350" i="28"/>
  <c r="G21" i="15" s="1"/>
  <c r="M350" i="28"/>
  <c r="H21" i="15" s="1"/>
  <c r="N350" i="28"/>
  <c r="I21" i="15" s="1"/>
  <c r="O350" i="28"/>
  <c r="J21" i="15" s="1"/>
  <c r="P350" i="28"/>
  <c r="K21" i="15" s="1"/>
  <c r="Q350" i="28"/>
  <c r="L21" i="15" s="1"/>
  <c r="R350" i="28"/>
  <c r="M21" i="15" s="1"/>
  <c r="S350" i="28"/>
  <c r="N21" i="15" s="1"/>
  <c r="T350" i="28"/>
  <c r="O21" i="15" s="1"/>
  <c r="X350" i="28"/>
  <c r="Y350" i="28"/>
  <c r="Z350" i="28"/>
  <c r="AA350" i="28"/>
  <c r="F25" i="15" s="1"/>
  <c r="AB350" i="28"/>
  <c r="G25" i="15" s="1"/>
  <c r="AC350" i="28"/>
  <c r="H25" i="15" s="1"/>
  <c r="AD350" i="28"/>
  <c r="I25" i="15" s="1"/>
  <c r="AE350" i="28"/>
  <c r="J25" i="15" s="1"/>
  <c r="AF350" i="28"/>
  <c r="K25" i="15" s="1"/>
  <c r="AG350" i="28"/>
  <c r="L25" i="15" s="1"/>
  <c r="AH350" i="28"/>
  <c r="M25" i="15" s="1"/>
  <c r="AI350" i="28"/>
  <c r="N25" i="15" s="1"/>
  <c r="AJ350" i="28"/>
  <c r="O25" i="15" s="1"/>
  <c r="CZ350" i="28"/>
  <c r="G350" i="28"/>
  <c r="A350" i="28"/>
  <c r="BK350" i="27"/>
  <c r="BL350" i="27"/>
  <c r="BM350" i="27"/>
  <c r="BN350" i="27"/>
  <c r="BO350" i="27"/>
  <c r="BP350" i="27"/>
  <c r="BQ350" i="27"/>
  <c r="BR350" i="27"/>
  <c r="BS350" i="27"/>
  <c r="BT350" i="27"/>
  <c r="BU350" i="27"/>
  <c r="BV350" i="27"/>
  <c r="BW350" i="27"/>
  <c r="BX350" i="27"/>
  <c r="BY350" i="27"/>
  <c r="BZ350" i="27"/>
  <c r="CA350" i="27"/>
  <c r="CB350" i="27"/>
  <c r="CC350" i="27"/>
  <c r="CD350" i="27"/>
  <c r="CE350" i="27"/>
  <c r="CF350" i="27"/>
  <c r="CG350" i="27"/>
  <c r="DH350" i="27"/>
  <c r="DI350" i="27"/>
  <c r="DJ350" i="27"/>
  <c r="DK350" i="27"/>
  <c r="DL350" i="27"/>
  <c r="DM350" i="27"/>
  <c r="DN350" i="27"/>
  <c r="DO350" i="27"/>
  <c r="DP350" i="27"/>
  <c r="DQ350" i="27"/>
  <c r="DR350" i="27"/>
  <c r="DS350" i="27"/>
  <c r="DT350" i="27"/>
  <c r="DU350" i="27"/>
  <c r="DV350" i="27"/>
  <c r="DW350" i="27"/>
  <c r="DX350" i="27"/>
  <c r="DY350" i="27"/>
  <c r="DZ350" i="27"/>
  <c r="EA350" i="27"/>
  <c r="EB350" i="27"/>
  <c r="EC350" i="27"/>
  <c r="ED350" i="27"/>
  <c r="EE350" i="27"/>
  <c r="EF350" i="27"/>
  <c r="EG350" i="27"/>
  <c r="EH350" i="27"/>
  <c r="H350" i="27"/>
  <c r="I350" i="27"/>
  <c r="J350" i="27"/>
  <c r="K350" i="27"/>
  <c r="L350" i="27"/>
  <c r="M350" i="27"/>
  <c r="N350" i="27"/>
  <c r="O350" i="27"/>
  <c r="P350" i="27"/>
  <c r="Q350" i="27"/>
  <c r="R350" i="27"/>
  <c r="S350" i="27"/>
  <c r="T350" i="27"/>
  <c r="U350" i="27"/>
  <c r="V350" i="27"/>
  <c r="W350" i="27"/>
  <c r="X350" i="27"/>
  <c r="Y350" i="27"/>
  <c r="Z350" i="27"/>
  <c r="AA350" i="27"/>
  <c r="AB350" i="27"/>
  <c r="AC350" i="27"/>
  <c r="AD350" i="27"/>
  <c r="AE350" i="27"/>
  <c r="AF350" i="27"/>
  <c r="AG350" i="27"/>
  <c r="AH350" i="27"/>
  <c r="AI350" i="27"/>
  <c r="AJ350" i="27"/>
  <c r="AK350" i="27"/>
  <c r="AL350" i="27"/>
  <c r="AM350" i="27"/>
  <c r="AN350" i="27"/>
  <c r="AO350" i="27"/>
  <c r="AP350" i="27"/>
  <c r="AQ350" i="27"/>
  <c r="AR350" i="27"/>
  <c r="AS350" i="27"/>
  <c r="AT350" i="27"/>
  <c r="AU350" i="27"/>
  <c r="AV350" i="27"/>
  <c r="AW350" i="27"/>
  <c r="AX350" i="27"/>
  <c r="AY350" i="27"/>
  <c r="AZ350" i="27"/>
  <c r="BA350" i="27"/>
  <c r="BB350" i="27"/>
  <c r="BC350" i="27"/>
  <c r="BD350" i="27"/>
  <c r="BE350" i="27"/>
  <c r="BF350" i="27"/>
  <c r="BG350" i="27"/>
  <c r="BH350" i="27"/>
  <c r="BI350" i="27"/>
  <c r="BJ350" i="27"/>
  <c r="G350" i="27"/>
  <c r="A350" i="27"/>
  <c r="N221" i="14"/>
  <c r="H350" i="26"/>
  <c r="I350" i="26"/>
  <c r="J350"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AI350" i="26"/>
  <c r="AJ350" i="26"/>
  <c r="AK350" i="26"/>
  <c r="AL350" i="26"/>
  <c r="AM350" i="26"/>
  <c r="AN350" i="26"/>
  <c r="AO350" i="26"/>
  <c r="AP350" i="26"/>
  <c r="AQ350" i="26"/>
  <c r="AR350" i="26"/>
  <c r="AS350" i="26"/>
  <c r="AT350" i="26"/>
  <c r="AU350" i="26"/>
  <c r="AV350" i="26"/>
  <c r="AW350" i="26"/>
  <c r="AX350" i="26"/>
  <c r="AY350" i="26"/>
  <c r="AZ350" i="26"/>
  <c r="BA350" i="26"/>
  <c r="BB350" i="26"/>
  <c r="BC350" i="26"/>
  <c r="BD350" i="26"/>
  <c r="BE350" i="26"/>
  <c r="BF350" i="26"/>
  <c r="BG350" i="26"/>
  <c r="BH350" i="26"/>
  <c r="BI350" i="26"/>
  <c r="BJ350" i="26"/>
  <c r="G350" i="26"/>
  <c r="A350" i="26"/>
  <c r="H350" i="25"/>
  <c r="I350" i="25"/>
  <c r="J350" i="25"/>
  <c r="K350" i="25"/>
  <c r="L350" i="25"/>
  <c r="M350" i="25"/>
  <c r="N350" i="25"/>
  <c r="O350" i="25"/>
  <c r="P350" i="25"/>
  <c r="Q350" i="25"/>
  <c r="R350" i="25"/>
  <c r="S350" i="25"/>
  <c r="T350" i="25"/>
  <c r="U350" i="25"/>
  <c r="V350" i="25"/>
  <c r="W350" i="25"/>
  <c r="X350" i="25"/>
  <c r="Y350" i="25"/>
  <c r="Z350" i="25"/>
  <c r="AA350" i="25"/>
  <c r="AB350" i="25"/>
  <c r="AC350" i="25"/>
  <c r="AD350" i="25"/>
  <c r="AE350" i="25"/>
  <c r="AF350" i="25"/>
  <c r="AG350" i="25"/>
  <c r="AH350" i="25"/>
  <c r="AI350" i="25"/>
  <c r="AJ350" i="25"/>
  <c r="AK350" i="25"/>
  <c r="AL350" i="25"/>
  <c r="AM350" i="25"/>
  <c r="AN350" i="25"/>
  <c r="AO350" i="25"/>
  <c r="AP350" i="25"/>
  <c r="AQ350" i="25"/>
  <c r="AR350" i="25"/>
  <c r="AS350" i="25"/>
  <c r="AT350" i="25"/>
  <c r="AU350" i="25"/>
  <c r="AV350" i="25"/>
  <c r="AW350" i="25"/>
  <c r="AX350" i="25"/>
  <c r="AY350" i="25"/>
  <c r="G350" i="25"/>
  <c r="A350" i="25"/>
  <c r="H350" i="24"/>
  <c r="I350" i="24"/>
  <c r="J350" i="24"/>
  <c r="K350" i="24"/>
  <c r="L350" i="24"/>
  <c r="M350" i="24"/>
  <c r="N350" i="24"/>
  <c r="O350" i="24"/>
  <c r="P350" i="24"/>
  <c r="Q350" i="24"/>
  <c r="R350" i="24"/>
  <c r="S350" i="24"/>
  <c r="T350" i="24"/>
  <c r="U350" i="24"/>
  <c r="V350" i="24"/>
  <c r="W350" i="24"/>
  <c r="X350" i="24"/>
  <c r="Y350" i="24"/>
  <c r="Z350" i="24"/>
  <c r="AA350" i="24"/>
  <c r="AB350" i="24"/>
  <c r="AC350" i="24"/>
  <c r="AD350" i="24"/>
  <c r="AE350" i="24"/>
  <c r="AF350" i="24"/>
  <c r="AG350" i="24"/>
  <c r="AH350" i="24"/>
  <c r="AI350" i="24"/>
  <c r="AJ350" i="24"/>
  <c r="AK350" i="24"/>
  <c r="AL350" i="24"/>
  <c r="AM350" i="24"/>
  <c r="AN350" i="24"/>
  <c r="AO350" i="24"/>
  <c r="AP350" i="24"/>
  <c r="AQ350" i="24"/>
  <c r="AR350" i="24"/>
  <c r="AS350" i="24"/>
  <c r="AT350" i="24"/>
  <c r="AU350" i="24"/>
  <c r="AV350" i="24"/>
  <c r="AW350" i="24"/>
  <c r="AX350" i="24"/>
  <c r="AY350" i="24"/>
  <c r="AZ350" i="24"/>
  <c r="BA350" i="24"/>
  <c r="BB350" i="24"/>
  <c r="BC350" i="24"/>
  <c r="BD350" i="24"/>
  <c r="BE350" i="24"/>
  <c r="BF350" i="24"/>
  <c r="BG350" i="24"/>
  <c r="BH350" i="24"/>
  <c r="BI350" i="24"/>
  <c r="BJ350" i="24"/>
  <c r="BK350" i="24"/>
  <c r="BL350" i="24"/>
  <c r="BM350" i="24"/>
  <c r="BN350" i="24"/>
  <c r="BO350" i="24"/>
  <c r="BP350" i="24"/>
  <c r="BQ350" i="24"/>
  <c r="BR350" i="24"/>
  <c r="BS350" i="24"/>
  <c r="BT350" i="24"/>
  <c r="BU350" i="24"/>
  <c r="BV350" i="24"/>
  <c r="BW350" i="24"/>
  <c r="BX350" i="24"/>
  <c r="BY350" i="24"/>
  <c r="BZ350" i="24"/>
  <c r="CA350" i="24"/>
  <c r="CB350" i="24"/>
  <c r="CC350" i="24"/>
  <c r="CD350" i="24"/>
  <c r="CE350" i="24"/>
  <c r="CF350" i="24"/>
  <c r="CG350" i="24"/>
  <c r="CH350" i="24"/>
  <c r="CI350" i="24"/>
  <c r="CJ350" i="24"/>
  <c r="CK350" i="24"/>
  <c r="CL350" i="24"/>
  <c r="CM350" i="24"/>
  <c r="CN350" i="24"/>
  <c r="CO350" i="24"/>
  <c r="CP350" i="24"/>
  <c r="CQ350" i="24"/>
  <c r="CR350" i="24"/>
  <c r="CS350" i="24"/>
  <c r="CT350" i="24"/>
  <c r="CU350" i="24"/>
  <c r="CV350" i="24"/>
  <c r="CW350" i="24"/>
  <c r="CX350" i="24"/>
  <c r="CY350" i="24"/>
  <c r="CZ350" i="24"/>
  <c r="DA350" i="24"/>
  <c r="DB350" i="24"/>
  <c r="DC350" i="24"/>
  <c r="DD350" i="24"/>
  <c r="DE350" i="24"/>
  <c r="DF350" i="24"/>
  <c r="DG350" i="24"/>
  <c r="DH350" i="24"/>
  <c r="DI350" i="24"/>
  <c r="DJ350" i="24"/>
  <c r="DK350" i="24"/>
  <c r="DL350" i="24"/>
  <c r="DM350" i="24"/>
  <c r="DN350" i="24"/>
  <c r="DO350" i="24"/>
  <c r="DP350" i="24"/>
  <c r="DQ350" i="24"/>
  <c r="DR350" i="24"/>
  <c r="DS350" i="24"/>
  <c r="DT350" i="24"/>
  <c r="DU350" i="24"/>
  <c r="DV350" i="24"/>
  <c r="DW350" i="24"/>
  <c r="DX350" i="24"/>
  <c r="DY350" i="24"/>
  <c r="DZ350" i="24"/>
  <c r="EA350" i="24"/>
  <c r="EB350" i="24"/>
  <c r="EC350" i="24"/>
  <c r="ED350" i="24"/>
  <c r="EE350" i="24"/>
  <c r="EF350" i="24"/>
  <c r="EG350" i="24"/>
  <c r="EH350" i="24"/>
  <c r="EI350" i="24"/>
  <c r="EJ350" i="24"/>
  <c r="EK350" i="24"/>
  <c r="EL350" i="24"/>
  <c r="G350" i="24"/>
  <c r="A350" i="24"/>
  <c r="C2" i="14"/>
  <c r="C142" i="14" s="1"/>
  <c r="BG350" i="41"/>
  <c r="BF350" i="41"/>
  <c r="BE350" i="41"/>
  <c r="BD350" i="41"/>
  <c r="BC350" i="41"/>
  <c r="BB350" i="41"/>
  <c r="BA350" i="41"/>
  <c r="AZ350" i="41"/>
  <c r="AY350" i="41"/>
  <c r="AX350" i="41"/>
  <c r="AW350" i="41"/>
  <c r="AV350" i="41"/>
  <c r="AU350" i="41"/>
  <c r="AT350" i="41"/>
  <c r="AS350" i="41"/>
  <c r="AR350" i="41"/>
  <c r="AQ350" i="41"/>
  <c r="AP350" i="41"/>
  <c r="AO350" i="41"/>
  <c r="AN350" i="41"/>
  <c r="AM350" i="41"/>
  <c r="AL350" i="41"/>
  <c r="AK350" i="41"/>
  <c r="AJ350" i="41"/>
  <c r="AI350" i="41"/>
  <c r="AH350" i="41"/>
  <c r="AG350" i="41"/>
  <c r="AF350" i="41"/>
  <c r="AE350" i="41"/>
  <c r="AD350" i="41"/>
  <c r="AC350" i="41"/>
  <c r="AB350" i="41"/>
  <c r="AA350" i="41"/>
  <c r="Z350" i="41"/>
  <c r="Y350" i="41"/>
  <c r="X350" i="41"/>
  <c r="W350" i="41"/>
  <c r="V350" i="41"/>
  <c r="U350" i="41"/>
  <c r="T350" i="41"/>
  <c r="S350" i="41"/>
  <c r="R350" i="41"/>
  <c r="Q350" i="41"/>
  <c r="P350" i="41"/>
  <c r="O350" i="41"/>
  <c r="N350" i="41"/>
  <c r="M350" i="41"/>
  <c r="L350" i="41"/>
  <c r="K350" i="41"/>
  <c r="J350" i="41"/>
  <c r="I350" i="41"/>
  <c r="H350" i="41"/>
  <c r="G350" i="41"/>
  <c r="A350" i="41"/>
  <c r="BG400" i="46"/>
  <c r="BF400" i="46"/>
  <c r="BE400" i="46"/>
  <c r="BD400" i="46"/>
  <c r="BC400" i="46"/>
  <c r="BB400" i="46"/>
  <c r="BA400" i="46"/>
  <c r="AZ400" i="46"/>
  <c r="AY400" i="46"/>
  <c r="AX400" i="46"/>
  <c r="AW400" i="46"/>
  <c r="AV400" i="46"/>
  <c r="AU400" i="46"/>
  <c r="AT400" i="46"/>
  <c r="AS400" i="46"/>
  <c r="AR400" i="46"/>
  <c r="AQ400" i="46"/>
  <c r="AP400" i="46"/>
  <c r="AO400" i="46"/>
  <c r="AN400" i="46"/>
  <c r="AM400" i="46"/>
  <c r="AL400" i="46"/>
  <c r="AK400" i="46"/>
  <c r="AJ400" i="46"/>
  <c r="AI400" i="46"/>
  <c r="AH400" i="46"/>
  <c r="AG400" i="46"/>
  <c r="AF400" i="46"/>
  <c r="AE400" i="46"/>
  <c r="AD400" i="46"/>
  <c r="AC400" i="46"/>
  <c r="AB400" i="46"/>
  <c r="AA400" i="46"/>
  <c r="Z400" i="46"/>
  <c r="Y400" i="46"/>
  <c r="X400" i="46"/>
  <c r="W400" i="46"/>
  <c r="V400" i="46"/>
  <c r="U400" i="46"/>
  <c r="T400" i="46"/>
  <c r="S400" i="46"/>
  <c r="Q400" i="46"/>
  <c r="A400" i="46"/>
  <c r="BG350" i="39"/>
  <c r="BF350" i="39"/>
  <c r="BE350" i="39"/>
  <c r="BD350" i="39"/>
  <c r="BC350" i="39"/>
  <c r="BB350" i="39"/>
  <c r="BA350" i="39"/>
  <c r="AZ350" i="39"/>
  <c r="AY350" i="39"/>
  <c r="AX350" i="39"/>
  <c r="AW350" i="39"/>
  <c r="AV350" i="39"/>
  <c r="AU350" i="39"/>
  <c r="AT350" i="39"/>
  <c r="AS350" i="39"/>
  <c r="AR350" i="39"/>
  <c r="AQ350" i="39"/>
  <c r="AP350" i="39"/>
  <c r="AO350" i="39"/>
  <c r="AN350" i="39"/>
  <c r="AM350" i="39"/>
  <c r="AL350" i="39"/>
  <c r="AK350" i="39"/>
  <c r="AJ350" i="39"/>
  <c r="AI350" i="39"/>
  <c r="AH350" i="39"/>
  <c r="AG350" i="39"/>
  <c r="AF350" i="39"/>
  <c r="AE350" i="39"/>
  <c r="AD350" i="39"/>
  <c r="AC350" i="39"/>
  <c r="AB350" i="39"/>
  <c r="AA350" i="39"/>
  <c r="Z350" i="39"/>
  <c r="Y350" i="39"/>
  <c r="X350" i="39"/>
  <c r="W350" i="39"/>
  <c r="V350" i="39"/>
  <c r="U350" i="39"/>
  <c r="T350" i="39"/>
  <c r="S350" i="39"/>
  <c r="R350" i="39"/>
  <c r="Q350" i="39"/>
  <c r="P350" i="39"/>
  <c r="O350" i="39"/>
  <c r="N350" i="39"/>
  <c r="M350" i="39"/>
  <c r="L350" i="39"/>
  <c r="K350" i="39"/>
  <c r="J350" i="39"/>
  <c r="I350" i="39"/>
  <c r="H350" i="39"/>
  <c r="G350" i="39"/>
  <c r="A350" i="39"/>
  <c r="BG350" i="42"/>
  <c r="BF350" i="42"/>
  <c r="BE350" i="42"/>
  <c r="BD350" i="42"/>
  <c r="BC350" i="42"/>
  <c r="BB350" i="42"/>
  <c r="BA350" i="42"/>
  <c r="AZ350" i="42"/>
  <c r="AY350" i="42"/>
  <c r="AX350" i="42"/>
  <c r="AW350" i="42"/>
  <c r="AV350" i="42"/>
  <c r="AU350" i="42"/>
  <c r="AT350" i="42"/>
  <c r="AS350" i="42"/>
  <c r="AR350" i="42"/>
  <c r="AQ350" i="42"/>
  <c r="AP350" i="42"/>
  <c r="AO350" i="42"/>
  <c r="AN350" i="42"/>
  <c r="AM350" i="42"/>
  <c r="AL350" i="42"/>
  <c r="AK350" i="42"/>
  <c r="AJ350" i="42"/>
  <c r="AI350" i="42"/>
  <c r="AH350" i="42"/>
  <c r="AG350" i="42"/>
  <c r="AF350" i="42"/>
  <c r="AE350" i="42"/>
  <c r="AD350" i="42"/>
  <c r="AC350" i="42"/>
  <c r="AB350" i="42"/>
  <c r="AA350" i="42"/>
  <c r="Z350" i="42"/>
  <c r="Y350" i="42"/>
  <c r="X350" i="42"/>
  <c r="W350" i="42"/>
  <c r="V350" i="42"/>
  <c r="U350" i="42"/>
  <c r="T350" i="42"/>
  <c r="S350" i="42"/>
  <c r="R350" i="42"/>
  <c r="Q350" i="42"/>
  <c r="P350" i="42"/>
  <c r="O350" i="42"/>
  <c r="N350" i="42"/>
  <c r="M350" i="42"/>
  <c r="L350" i="42"/>
  <c r="K350" i="42"/>
  <c r="J350" i="42"/>
  <c r="I350" i="42"/>
  <c r="H350" i="42"/>
  <c r="G350" i="42"/>
  <c r="A350" i="42"/>
  <c r="AE350" i="40"/>
  <c r="AF350" i="40"/>
  <c r="AG350" i="40"/>
  <c r="AH350" i="40"/>
  <c r="AI350" i="40"/>
  <c r="AJ350" i="40"/>
  <c r="AK350" i="40"/>
  <c r="AL350" i="40"/>
  <c r="AM350" i="40"/>
  <c r="AN350" i="40"/>
  <c r="AO350" i="40"/>
  <c r="AP350" i="40"/>
  <c r="AQ350" i="40"/>
  <c r="AR350" i="40"/>
  <c r="AS350" i="40"/>
  <c r="AT350" i="40"/>
  <c r="AU350" i="40"/>
  <c r="AV350" i="40"/>
  <c r="AW350" i="40"/>
  <c r="AX350" i="40"/>
  <c r="AY350" i="40"/>
  <c r="AZ350" i="40"/>
  <c r="BA350" i="40"/>
  <c r="BB350" i="40"/>
  <c r="BC350" i="40"/>
  <c r="BD350" i="40"/>
  <c r="BE350" i="40"/>
  <c r="BF350" i="40"/>
  <c r="BG350" i="40"/>
  <c r="AD350" i="40"/>
  <c r="AC350" i="40"/>
  <c r="AB350" i="40"/>
  <c r="AA350" i="40"/>
  <c r="Z350" i="40"/>
  <c r="Y350" i="40"/>
  <c r="X350" i="40"/>
  <c r="W350" i="40"/>
  <c r="V350" i="40"/>
  <c r="U350" i="40"/>
  <c r="T350" i="40"/>
  <c r="S350" i="40"/>
  <c r="R350" i="40"/>
  <c r="Q350" i="40"/>
  <c r="P350" i="40"/>
  <c r="O350" i="40"/>
  <c r="N350" i="40"/>
  <c r="M350" i="40"/>
  <c r="L350" i="40"/>
  <c r="K350" i="40"/>
  <c r="J350" i="40"/>
  <c r="I350" i="40"/>
  <c r="H350" i="40"/>
  <c r="G350" i="40"/>
  <c r="A350" i="40"/>
  <c r="L350" i="30"/>
  <c r="M350" i="30"/>
  <c r="N350" i="30"/>
  <c r="O350" i="30"/>
  <c r="P350" i="30"/>
  <c r="Q350" i="30"/>
  <c r="R350" i="30"/>
  <c r="S350" i="30"/>
  <c r="T350" i="30"/>
  <c r="U350" i="30"/>
  <c r="V350" i="30"/>
  <c r="W350" i="30"/>
  <c r="X350" i="30"/>
  <c r="Y350" i="30"/>
  <c r="Z350" i="30"/>
  <c r="AA350" i="30"/>
  <c r="K350" i="30"/>
  <c r="J350" i="30"/>
  <c r="I350" i="30"/>
  <c r="H350" i="30"/>
  <c r="G350" i="30"/>
  <c r="A350" i="30"/>
  <c r="S350" i="33"/>
  <c r="R350" i="33"/>
  <c r="Q350" i="33"/>
  <c r="P350" i="33"/>
  <c r="O350" i="33"/>
  <c r="N350" i="33"/>
  <c r="M350" i="33"/>
  <c r="L350" i="33"/>
  <c r="K350" i="33"/>
  <c r="J350" i="33"/>
  <c r="I350" i="33"/>
  <c r="H350" i="33"/>
  <c r="G350" i="33"/>
  <c r="A350" i="33"/>
  <c r="S350" i="31"/>
  <c r="R350" i="31"/>
  <c r="Q350" i="31"/>
  <c r="P350" i="31"/>
  <c r="O350" i="31"/>
  <c r="N350" i="31"/>
  <c r="M350" i="31"/>
  <c r="L350" i="31"/>
  <c r="K350" i="31"/>
  <c r="J350" i="31"/>
  <c r="I350" i="31"/>
  <c r="H350" i="31"/>
  <c r="G350" i="31"/>
  <c r="A350" i="31"/>
  <c r="C2" i="3"/>
  <c r="AJ350" i="43"/>
  <c r="AK350" i="43"/>
  <c r="AL350" i="43"/>
  <c r="AM350" i="43"/>
  <c r="AN350" i="43"/>
  <c r="AO350" i="43"/>
  <c r="AP350" i="43"/>
  <c r="AQ350" i="43"/>
  <c r="AR350" i="43"/>
  <c r="AS350" i="43"/>
  <c r="AT350" i="43"/>
  <c r="AU350" i="43"/>
  <c r="AV350" i="43"/>
  <c r="AW350" i="43"/>
  <c r="AX350" i="43"/>
  <c r="AY350" i="43"/>
  <c r="AZ350" i="43"/>
  <c r="BA350" i="43"/>
  <c r="BB350" i="43"/>
  <c r="BC350" i="43"/>
  <c r="BD350" i="43"/>
  <c r="BE350" i="43"/>
  <c r="BF350" i="43"/>
  <c r="BG350" i="43"/>
  <c r="AI350" i="43"/>
  <c r="AE350" i="43"/>
  <c r="AF350" i="43"/>
  <c r="AG350" i="43"/>
  <c r="AH350" i="43"/>
  <c r="AD350" i="43"/>
  <c r="AC350" i="43"/>
  <c r="AB350" i="43"/>
  <c r="AA350" i="43"/>
  <c r="Z350" i="43"/>
  <c r="Y350" i="43"/>
  <c r="X350" i="43"/>
  <c r="W350" i="43"/>
  <c r="V350" i="43"/>
  <c r="U350" i="43"/>
  <c r="T350" i="43"/>
  <c r="S350" i="43"/>
  <c r="R350" i="43"/>
  <c r="Q350" i="43"/>
  <c r="P350" i="43"/>
  <c r="O350" i="43"/>
  <c r="N350" i="43"/>
  <c r="M350" i="43"/>
  <c r="L350" i="43"/>
  <c r="K350" i="43"/>
  <c r="J350" i="43"/>
  <c r="I350" i="43"/>
  <c r="H350" i="43"/>
  <c r="G350" i="43"/>
  <c r="A350" i="43"/>
  <c r="N74" i="14"/>
  <c r="C461" i="15" l="1"/>
  <c r="C430" i="15"/>
  <c r="Q16" i="16"/>
  <c r="R16" i="16"/>
  <c r="P16" i="16"/>
  <c r="J78" i="16"/>
  <c r="N78" i="16"/>
  <c r="R78" i="16"/>
  <c r="E83" i="16"/>
  <c r="I83" i="16"/>
  <c r="M83" i="16"/>
  <c r="F78" i="16"/>
  <c r="Q83" i="16"/>
  <c r="H16" i="16"/>
  <c r="O16" i="16"/>
  <c r="J83" i="16"/>
  <c r="J21" i="16"/>
  <c r="H21" i="16"/>
  <c r="G16" i="16"/>
  <c r="G21" i="16"/>
  <c r="I16" i="16"/>
  <c r="M21" i="16"/>
  <c r="L21" i="16"/>
  <c r="K83" i="16"/>
  <c r="L83" i="16"/>
  <c r="Q21" i="16"/>
  <c r="D78" i="16"/>
  <c r="P83" i="16"/>
  <c r="E21" i="16"/>
  <c r="D21" i="16"/>
  <c r="N83" i="16"/>
  <c r="K21" i="16"/>
  <c r="R83" i="16"/>
  <c r="D83" i="16"/>
  <c r="I21" i="16"/>
  <c r="H83" i="16"/>
  <c r="N16" i="16"/>
  <c r="O83" i="16"/>
  <c r="M16" i="16"/>
  <c r="F83" i="16"/>
  <c r="L16" i="16"/>
  <c r="M78" i="16"/>
  <c r="J16" i="16"/>
  <c r="H78" i="16"/>
  <c r="K16" i="16"/>
  <c r="K78" i="16"/>
  <c r="Q78" i="16"/>
  <c r="F16" i="16"/>
  <c r="G83" i="16"/>
  <c r="E16" i="16"/>
  <c r="O78" i="16"/>
  <c r="D16" i="16"/>
  <c r="O21" i="16"/>
  <c r="E78" i="16"/>
  <c r="P21" i="16"/>
  <c r="N21" i="16"/>
  <c r="I78" i="16"/>
  <c r="P78" i="16"/>
  <c r="G78" i="16"/>
  <c r="L78" i="16"/>
  <c r="F21" i="16"/>
  <c r="R21" i="16"/>
  <c r="K2" i="14"/>
  <c r="B89" i="3" s="1"/>
  <c r="G2" i="14"/>
  <c r="G2" i="3"/>
  <c r="K2" i="3"/>
  <c r="C387" i="14"/>
  <c r="C201" i="3"/>
  <c r="C74" i="14"/>
  <c r="C304" i="14"/>
  <c r="C66" i="16"/>
  <c r="C221" i="14"/>
  <c r="BE350" i="11"/>
  <c r="BF350" i="11"/>
  <c r="BG350" i="11"/>
  <c r="BH350" i="11"/>
  <c r="BI350" i="11"/>
  <c r="BJ350" i="11"/>
  <c r="BK350" i="11"/>
  <c r="BL350" i="11"/>
  <c r="BM350" i="11"/>
  <c r="BN350" i="11"/>
  <c r="BO350" i="11"/>
  <c r="BP350" i="11"/>
  <c r="BQ350" i="11"/>
  <c r="BR350" i="11"/>
  <c r="BS350" i="11"/>
  <c r="BT350" i="11"/>
  <c r="BU350" i="11"/>
  <c r="BV350" i="11"/>
  <c r="BW350" i="11"/>
  <c r="BD350" i="11"/>
  <c r="BC350" i="11"/>
  <c r="BB350" i="11"/>
  <c r="BA350" i="11"/>
  <c r="AZ350" i="11"/>
  <c r="AY350" i="11"/>
  <c r="AX350" i="11"/>
  <c r="AW350" i="11"/>
  <c r="AV350" i="11"/>
  <c r="AU350" i="11"/>
  <c r="AT350" i="11"/>
  <c r="AS350" i="11"/>
  <c r="AR350" i="11"/>
  <c r="AQ350" i="11"/>
  <c r="AP350" i="11"/>
  <c r="AO350" i="11"/>
  <c r="AN350" i="11"/>
  <c r="AM350" i="11"/>
  <c r="AL350" i="11"/>
  <c r="AK350" i="11"/>
  <c r="AJ350" i="11"/>
  <c r="AI350" i="11"/>
  <c r="AH350" i="11"/>
  <c r="AG350" i="11"/>
  <c r="AF350" i="11"/>
  <c r="AE350" i="11"/>
  <c r="AD350" i="11"/>
  <c r="AC350" i="11"/>
  <c r="AB350" i="11"/>
  <c r="AA350" i="11"/>
  <c r="Z350" i="11"/>
  <c r="Y350" i="11"/>
  <c r="X350" i="11"/>
  <c r="W350" i="11"/>
  <c r="V350" i="11"/>
  <c r="U350" i="11"/>
  <c r="T350" i="11"/>
  <c r="S350" i="11"/>
  <c r="R350" i="11"/>
  <c r="Q350" i="11"/>
  <c r="P350" i="11"/>
  <c r="O350" i="11"/>
  <c r="N350" i="11"/>
  <c r="M350" i="11"/>
  <c r="L350" i="11"/>
  <c r="K350" i="11"/>
  <c r="J350" i="11"/>
  <c r="I350" i="11"/>
  <c r="H350" i="11"/>
  <c r="G350" i="11"/>
  <c r="A350" i="11"/>
  <c r="I350" i="23"/>
  <c r="J350" i="23"/>
  <c r="K350" i="23"/>
  <c r="L350" i="23"/>
  <c r="M350" i="23"/>
  <c r="N350" i="23"/>
  <c r="O350" i="23"/>
  <c r="P350" i="23"/>
  <c r="Q350" i="23"/>
  <c r="R350" i="23"/>
  <c r="S350" i="23"/>
  <c r="T350" i="23"/>
  <c r="U350" i="23"/>
  <c r="V350" i="23"/>
  <c r="W350" i="23"/>
  <c r="X350" i="23"/>
  <c r="Y350" i="23"/>
  <c r="Z350" i="23"/>
  <c r="AA350" i="23"/>
  <c r="AB350" i="23"/>
  <c r="AC350" i="23"/>
  <c r="AD350" i="23"/>
  <c r="AE350" i="23"/>
  <c r="AF350" i="23"/>
  <c r="AG350" i="23"/>
  <c r="AH350" i="23"/>
  <c r="AI350" i="23"/>
  <c r="AJ350" i="23"/>
  <c r="AK350" i="23"/>
  <c r="AL350" i="23"/>
  <c r="AM350" i="23"/>
  <c r="AN350" i="23"/>
  <c r="AO350" i="23"/>
  <c r="AP350" i="23"/>
  <c r="AQ350" i="23"/>
  <c r="AR350" i="23"/>
  <c r="AS350" i="23"/>
  <c r="AT350" i="23"/>
  <c r="AU350" i="23"/>
  <c r="AV350" i="23"/>
  <c r="AW350" i="23"/>
  <c r="AX350" i="23"/>
  <c r="AY350" i="23"/>
  <c r="AZ350" i="23"/>
  <c r="BA350" i="23"/>
  <c r="BB350" i="23"/>
  <c r="BC350" i="23"/>
  <c r="BD350" i="23"/>
  <c r="H350" i="23"/>
  <c r="G350" i="23"/>
  <c r="A350" i="23"/>
  <c r="O46" i="46"/>
  <c r="AB350" i="10"/>
  <c r="AC350" i="10"/>
  <c r="AD350" i="10"/>
  <c r="AA350" i="10"/>
  <c r="AT350" i="10" s="1"/>
  <c r="Z350" i="10"/>
  <c r="Y350" i="10"/>
  <c r="X350" i="10"/>
  <c r="W350" i="10"/>
  <c r="V350" i="10"/>
  <c r="U350" i="10"/>
  <c r="T350" i="10"/>
  <c r="S350" i="10"/>
  <c r="R350" i="10"/>
  <c r="Q350" i="10"/>
  <c r="P350" i="10"/>
  <c r="O350" i="10"/>
  <c r="N350" i="10"/>
  <c r="M350" i="10"/>
  <c r="L350" i="10"/>
  <c r="K350" i="10"/>
  <c r="J350" i="10"/>
  <c r="I350" i="10"/>
  <c r="H350" i="10"/>
  <c r="G350" i="10"/>
  <c r="A350" i="10"/>
  <c r="D46" i="46"/>
  <c r="Y350" i="9"/>
  <c r="Z350" i="9"/>
  <c r="AA350" i="9"/>
  <c r="AQ350" i="9" s="1"/>
  <c r="J350" i="9"/>
  <c r="K350" i="9"/>
  <c r="L350" i="9"/>
  <c r="M350" i="9"/>
  <c r="N350" i="9"/>
  <c r="O350" i="9"/>
  <c r="P350" i="9"/>
  <c r="Q350" i="9"/>
  <c r="R350" i="9"/>
  <c r="S350" i="9"/>
  <c r="T350" i="9"/>
  <c r="U350" i="9"/>
  <c r="V350" i="9"/>
  <c r="W350" i="9"/>
  <c r="X350" i="9"/>
  <c r="H350" i="9"/>
  <c r="I350" i="9"/>
  <c r="G350" i="9"/>
  <c r="A350" i="9"/>
  <c r="O2" i="46"/>
  <c r="H20" i="7"/>
  <c r="I20" i="7"/>
  <c r="J20" i="7"/>
  <c r="K20" i="7"/>
  <c r="L20" i="7"/>
  <c r="M20" i="7"/>
  <c r="N20" i="7"/>
  <c r="O20" i="7"/>
  <c r="P20" i="7"/>
  <c r="Q20" i="7"/>
  <c r="R20" i="7"/>
  <c r="S20" i="7"/>
  <c r="T20" i="7"/>
  <c r="U20" i="7"/>
  <c r="V20" i="7"/>
  <c r="W20" i="7"/>
  <c r="X20" i="7"/>
  <c r="Y20" i="7"/>
  <c r="Z20" i="7"/>
  <c r="AA20" i="7"/>
  <c r="AB20" i="7"/>
  <c r="AC20" i="7"/>
  <c r="AD20" i="7"/>
  <c r="AE20" i="7"/>
  <c r="AF20" i="7"/>
  <c r="AG20" i="7"/>
  <c r="AH20" i="7"/>
  <c r="AI20" i="7"/>
  <c r="AJ20" i="7"/>
  <c r="AK20" i="7"/>
  <c r="AL20" i="7"/>
  <c r="AM20" i="7"/>
  <c r="AN20" i="7"/>
  <c r="AO20" i="7"/>
  <c r="AP20" i="7"/>
  <c r="AQ20" i="7"/>
  <c r="AR20" i="7"/>
  <c r="AS20" i="7"/>
  <c r="AT20" i="7"/>
  <c r="AU20" i="7"/>
  <c r="AV20" i="7"/>
  <c r="AW20" i="7"/>
  <c r="AX20" i="7"/>
  <c r="AY20" i="7"/>
  <c r="AZ20" i="7"/>
  <c r="BA20" i="7"/>
  <c r="BB20" i="7"/>
  <c r="BC20" i="7"/>
  <c r="BD20" i="7"/>
  <c r="BE20" i="7"/>
  <c r="BF20" i="7"/>
  <c r="BG20" i="7"/>
  <c r="BH20" i="7"/>
  <c r="BI20" i="7"/>
  <c r="BJ20" i="7"/>
  <c r="BK20" i="7"/>
  <c r="BL20" i="7"/>
  <c r="BM20" i="7"/>
  <c r="BN20" i="7"/>
  <c r="G20" i="7"/>
  <c r="A20" i="7"/>
  <c r="R4" i="46" a="1"/>
  <c r="D262" i="3" l="1"/>
  <c r="H262" i="3"/>
  <c r="L262" i="3"/>
  <c r="F265" i="3"/>
  <c r="J265" i="3"/>
  <c r="N265" i="3"/>
  <c r="C241" i="3"/>
  <c r="G241" i="3"/>
  <c r="K241" i="3"/>
  <c r="O241" i="3"/>
  <c r="E244" i="3"/>
  <c r="I244" i="3"/>
  <c r="M244" i="3"/>
  <c r="F251" i="3"/>
  <c r="J251" i="3"/>
  <c r="N251" i="3"/>
  <c r="D254" i="3"/>
  <c r="H254" i="3"/>
  <c r="L254" i="3"/>
  <c r="E272" i="3"/>
  <c r="I272" i="3"/>
  <c r="M272" i="3"/>
  <c r="C275" i="3"/>
  <c r="G275" i="3"/>
  <c r="K275" i="3"/>
  <c r="O275" i="3"/>
  <c r="C288" i="3"/>
  <c r="G288" i="3"/>
  <c r="K288" i="3"/>
  <c r="O288" i="3"/>
  <c r="E291" i="3"/>
  <c r="I291" i="3"/>
  <c r="M291" i="3"/>
  <c r="G262" i="3"/>
  <c r="I265" i="3"/>
  <c r="F241" i="3"/>
  <c r="N241" i="3"/>
  <c r="L244" i="3"/>
  <c r="I251" i="3"/>
  <c r="G254" i="3"/>
  <c r="D272" i="3"/>
  <c r="L291" i="3"/>
  <c r="E262" i="3"/>
  <c r="I262" i="3"/>
  <c r="M262" i="3"/>
  <c r="C265" i="3"/>
  <c r="G265" i="3"/>
  <c r="K265" i="3"/>
  <c r="O265" i="3"/>
  <c r="D241" i="3"/>
  <c r="H241" i="3"/>
  <c r="L241" i="3"/>
  <c r="F244" i="3"/>
  <c r="J244" i="3"/>
  <c r="N244" i="3"/>
  <c r="C251" i="3"/>
  <c r="G251" i="3"/>
  <c r="K251" i="3"/>
  <c r="O251" i="3"/>
  <c r="E254" i="3"/>
  <c r="I254" i="3"/>
  <c r="M254" i="3"/>
  <c r="F272" i="3"/>
  <c r="J272" i="3"/>
  <c r="N272" i="3"/>
  <c r="D275" i="3"/>
  <c r="H275" i="3"/>
  <c r="L275" i="3"/>
  <c r="D288" i="3"/>
  <c r="H288" i="3"/>
  <c r="L288" i="3"/>
  <c r="F291" i="3"/>
  <c r="J291" i="3"/>
  <c r="N291" i="3"/>
  <c r="K262" i="3"/>
  <c r="E265" i="3"/>
  <c r="M265" i="3"/>
  <c r="J241" i="3"/>
  <c r="H244" i="3"/>
  <c r="M251" i="3"/>
  <c r="K254" i="3"/>
  <c r="L272" i="3"/>
  <c r="J275" i="3"/>
  <c r="F288" i="3"/>
  <c r="N288" i="3"/>
  <c r="H291" i="3"/>
  <c r="F262" i="3"/>
  <c r="J262" i="3"/>
  <c r="N262" i="3"/>
  <c r="D265" i="3"/>
  <c r="H265" i="3"/>
  <c r="L265" i="3"/>
  <c r="E241" i="3"/>
  <c r="I241" i="3"/>
  <c r="M241" i="3"/>
  <c r="C244" i="3"/>
  <c r="G244" i="3"/>
  <c r="K244" i="3"/>
  <c r="O244" i="3"/>
  <c r="D251" i="3"/>
  <c r="H251" i="3"/>
  <c r="L251" i="3"/>
  <c r="F254" i="3"/>
  <c r="J254" i="3"/>
  <c r="N254" i="3"/>
  <c r="C272" i="3"/>
  <c r="G272" i="3"/>
  <c r="K272" i="3"/>
  <c r="O272" i="3"/>
  <c r="E275" i="3"/>
  <c r="I275" i="3"/>
  <c r="M275" i="3"/>
  <c r="E288" i="3"/>
  <c r="I288" i="3"/>
  <c r="M288" i="3"/>
  <c r="C291" i="3"/>
  <c r="G291" i="3"/>
  <c r="K291" i="3"/>
  <c r="O291" i="3"/>
  <c r="C262" i="3"/>
  <c r="O262" i="3"/>
  <c r="D244" i="3"/>
  <c r="E251" i="3"/>
  <c r="C254" i="3"/>
  <c r="O254" i="3"/>
  <c r="H272" i="3"/>
  <c r="F275" i="3"/>
  <c r="N275" i="3"/>
  <c r="J288" i="3"/>
  <c r="D291" i="3"/>
  <c r="E97" i="3"/>
  <c r="I97" i="3"/>
  <c r="M97" i="3"/>
  <c r="C100" i="3"/>
  <c r="G100" i="3"/>
  <c r="K100" i="3"/>
  <c r="O100" i="3"/>
  <c r="E104" i="3"/>
  <c r="I104" i="3"/>
  <c r="M104" i="3"/>
  <c r="C107" i="3"/>
  <c r="G107" i="3"/>
  <c r="K107" i="3"/>
  <c r="O107" i="3"/>
  <c r="D111" i="3"/>
  <c r="E114" i="3"/>
  <c r="D144" i="3"/>
  <c r="H144" i="3"/>
  <c r="L144" i="3"/>
  <c r="F147" i="3"/>
  <c r="J147" i="3"/>
  <c r="N147" i="3"/>
  <c r="C125" i="3"/>
  <c r="G125" i="3"/>
  <c r="K125" i="3"/>
  <c r="O125" i="3"/>
  <c r="E128" i="3"/>
  <c r="I128" i="3"/>
  <c r="M128" i="3"/>
  <c r="F134" i="3"/>
  <c r="J134" i="3"/>
  <c r="N134" i="3"/>
  <c r="D137" i="3"/>
  <c r="H137" i="3"/>
  <c r="L137" i="3"/>
  <c r="F97" i="3"/>
  <c r="J97" i="3"/>
  <c r="N97" i="3"/>
  <c r="D100" i="3"/>
  <c r="H100" i="3"/>
  <c r="F104" i="3"/>
  <c r="D107" i="3"/>
  <c r="L107" i="3"/>
  <c r="E111" i="3"/>
  <c r="C147" i="3"/>
  <c r="K147" i="3"/>
  <c r="D125" i="3"/>
  <c r="L125" i="3"/>
  <c r="F128" i="3"/>
  <c r="J128" i="3"/>
  <c r="C134" i="3"/>
  <c r="K134" i="3"/>
  <c r="E137" i="3"/>
  <c r="M137" i="3"/>
  <c r="C97" i="3"/>
  <c r="K97" i="3"/>
  <c r="E100" i="3"/>
  <c r="M100" i="3"/>
  <c r="G104" i="3"/>
  <c r="O104" i="3"/>
  <c r="I107" i="3"/>
  <c r="C111" i="3" a="1"/>
  <c r="C111" i="3" s="1"/>
  <c r="N144" i="3"/>
  <c r="H147" i="3"/>
  <c r="I125" i="3"/>
  <c r="G128" i="3"/>
  <c r="O128" i="3"/>
  <c r="D134" i="3"/>
  <c r="L134" i="3"/>
  <c r="F137" i="3"/>
  <c r="J137" i="3"/>
  <c r="D151" i="3"/>
  <c r="D154" i="3"/>
  <c r="D97" i="3"/>
  <c r="L97" i="3"/>
  <c r="F100" i="3"/>
  <c r="L100" i="3"/>
  <c r="J104" i="3"/>
  <c r="N104" i="3"/>
  <c r="H107" i="3"/>
  <c r="E144" i="3"/>
  <c r="I144" i="3"/>
  <c r="M144" i="3"/>
  <c r="G147" i="3"/>
  <c r="O147" i="3"/>
  <c r="H125" i="3"/>
  <c r="N128" i="3"/>
  <c r="G134" i="3"/>
  <c r="O134" i="3"/>
  <c r="I137" i="3"/>
  <c r="C151" i="3"/>
  <c r="C154" i="3"/>
  <c r="G97" i="3"/>
  <c r="O97" i="3"/>
  <c r="I100" i="3"/>
  <c r="C104" i="3"/>
  <c r="K104" i="3"/>
  <c r="E107" i="3"/>
  <c r="M107" i="3"/>
  <c r="C114" i="3"/>
  <c r="F144" i="3"/>
  <c r="J144" i="3"/>
  <c r="D147" i="3"/>
  <c r="L147" i="3"/>
  <c r="E125" i="3"/>
  <c r="M125" i="3"/>
  <c r="C128" i="3"/>
  <c r="K128" i="3"/>
  <c r="H134" i="3"/>
  <c r="N137" i="3"/>
  <c r="H97" i="3"/>
  <c r="J100" i="3"/>
  <c r="L104" i="3"/>
  <c r="N107" i="3"/>
  <c r="G144" i="3"/>
  <c r="I147" i="3"/>
  <c r="J125" i="3"/>
  <c r="L128" i="3"/>
  <c r="M134" i="3"/>
  <c r="O137" i="3"/>
  <c r="C137" i="3"/>
  <c r="E151" i="3"/>
  <c r="E134" i="3"/>
  <c r="E154" i="3"/>
  <c r="J107" i="3"/>
  <c r="F125" i="3"/>
  <c r="K137" i="3"/>
  <c r="N100" i="3"/>
  <c r="K144" i="3"/>
  <c r="M147" i="3"/>
  <c r="N125" i="3"/>
  <c r="D128" i="3"/>
  <c r="G137" i="3"/>
  <c r="H104" i="3"/>
  <c r="C144" i="3"/>
  <c r="H128" i="3"/>
  <c r="D104" i="3"/>
  <c r="F107" i="3"/>
  <c r="D114" i="3"/>
  <c r="O144" i="3"/>
  <c r="E147" i="3"/>
  <c r="I134" i="3"/>
  <c r="B37" i="3"/>
  <c r="K142" i="14"/>
  <c r="J72" i="3"/>
  <c r="F72" i="3"/>
  <c r="M56" i="3"/>
  <c r="I56" i="3"/>
  <c r="E56" i="3"/>
  <c r="M53" i="3"/>
  <c r="I53" i="3"/>
  <c r="E53" i="3"/>
  <c r="M50" i="3"/>
  <c r="I50" i="3"/>
  <c r="E50" i="3"/>
  <c r="M47" i="3"/>
  <c r="I47" i="3"/>
  <c r="E47" i="3"/>
  <c r="C56" i="3"/>
  <c r="K53" i="3"/>
  <c r="C53" i="3"/>
  <c r="C50" i="3"/>
  <c r="C47" i="3"/>
  <c r="C72" i="3"/>
  <c r="F56" i="3"/>
  <c r="J53" i="3"/>
  <c r="F53" i="3"/>
  <c r="F50" i="3"/>
  <c r="J47" i="3"/>
  <c r="M72" i="3"/>
  <c r="I72" i="3"/>
  <c r="E72" i="3"/>
  <c r="L56" i="3"/>
  <c r="H56" i="3"/>
  <c r="D56" i="3"/>
  <c r="L53" i="3"/>
  <c r="H53" i="3"/>
  <c r="D53" i="3"/>
  <c r="L50" i="3"/>
  <c r="H50" i="3"/>
  <c r="D50" i="3"/>
  <c r="L47" i="3"/>
  <c r="H47" i="3"/>
  <c r="D47" i="3"/>
  <c r="K56" i="3"/>
  <c r="G56" i="3"/>
  <c r="G53" i="3"/>
  <c r="G50" i="3"/>
  <c r="G47" i="3"/>
  <c r="K72" i="3"/>
  <c r="F47" i="3"/>
  <c r="L72" i="3"/>
  <c r="H72" i="3"/>
  <c r="D72" i="3"/>
  <c r="K50" i="3"/>
  <c r="K47" i="3"/>
  <c r="G72" i="3"/>
  <c r="J56" i="3"/>
  <c r="J50" i="3"/>
  <c r="J327" i="3"/>
  <c r="L324" i="3"/>
  <c r="D324" i="3"/>
  <c r="I327" i="3"/>
  <c r="K324" i="3"/>
  <c r="C324" i="3"/>
  <c r="H327" i="3"/>
  <c r="J324" i="3"/>
  <c r="G327" i="3"/>
  <c r="I324" i="3"/>
  <c r="F327" i="3"/>
  <c r="H324" i="3"/>
  <c r="G324" i="3"/>
  <c r="L327" i="3"/>
  <c r="D327" i="3"/>
  <c r="F324" i="3"/>
  <c r="E327" i="3"/>
  <c r="K327" i="3"/>
  <c r="C327" i="3"/>
  <c r="E324" i="3"/>
  <c r="H197" i="14"/>
  <c r="F197" i="14"/>
  <c r="H212" i="14"/>
  <c r="F212" i="14"/>
  <c r="I138" i="14"/>
  <c r="G138" i="14"/>
  <c r="B428" i="3"/>
  <c r="B304" i="3"/>
  <c r="P438" i="3"/>
  <c r="N447" i="3"/>
  <c r="M447" i="3"/>
  <c r="L447" i="3"/>
  <c r="K447" i="3"/>
  <c r="J447" i="3"/>
  <c r="I447" i="3"/>
  <c r="H447" i="3"/>
  <c r="G447" i="3"/>
  <c r="F447" i="3"/>
  <c r="E447" i="3"/>
  <c r="D447" i="3"/>
  <c r="C447" i="3"/>
  <c r="N438" i="3"/>
  <c r="J438" i="3"/>
  <c r="H438" i="3"/>
  <c r="F438" i="3"/>
  <c r="C438" i="3"/>
  <c r="K435" i="3"/>
  <c r="D435" i="3"/>
  <c r="P435" i="3"/>
  <c r="N444" i="3"/>
  <c r="M444" i="3"/>
  <c r="L444" i="3"/>
  <c r="K444" i="3"/>
  <c r="J444" i="3"/>
  <c r="I444" i="3"/>
  <c r="H444" i="3"/>
  <c r="G444" i="3"/>
  <c r="F444" i="3"/>
  <c r="E444" i="3"/>
  <c r="D444" i="3"/>
  <c r="C444" i="3"/>
  <c r="O438" i="3"/>
  <c r="M438" i="3"/>
  <c r="L438" i="3"/>
  <c r="K438" i="3"/>
  <c r="I438" i="3"/>
  <c r="G438" i="3"/>
  <c r="E438" i="3"/>
  <c r="D438" i="3"/>
  <c r="O435" i="3"/>
  <c r="N435" i="3"/>
  <c r="M435" i="3"/>
  <c r="L435" i="3"/>
  <c r="J435" i="3"/>
  <c r="I435" i="3"/>
  <c r="H435" i="3"/>
  <c r="G435" i="3"/>
  <c r="F435" i="3"/>
  <c r="E435" i="3"/>
  <c r="C435" i="3"/>
  <c r="L170" i="46"/>
  <c r="B204" i="46" s="1"/>
  <c r="R4" i="46"/>
  <c r="R400" i="46" s="1"/>
  <c r="B78" i="14"/>
  <c r="B355" i="3"/>
  <c r="B217" i="3"/>
  <c r="B78" i="3"/>
  <c r="B332" i="3"/>
  <c r="B202" i="3"/>
  <c r="B8" i="3"/>
  <c r="B293" i="3"/>
  <c r="B160" i="3"/>
  <c r="B403" i="3"/>
  <c r="B184" i="3"/>
  <c r="B379" i="3"/>
  <c r="K425" i="15"/>
  <c r="K577" i="15"/>
  <c r="K407" i="15"/>
  <c r="K2" i="15"/>
  <c r="B551" i="15" s="1"/>
  <c r="K387" i="14"/>
  <c r="K304" i="14"/>
  <c r="K221" i="14"/>
  <c r="K201" i="3"/>
  <c r="L46" i="46"/>
  <c r="B50" i="46" s="1"/>
  <c r="L2" i="46"/>
  <c r="F420" i="15" a="1"/>
  <c r="F420" i="15" s="1"/>
  <c r="I420" i="15" a="1"/>
  <c r="I420" i="15" s="1"/>
  <c r="G417" i="15" a="1"/>
  <c r="G417" i="15" s="1"/>
  <c r="J417" i="15" a="1"/>
  <c r="J417" i="15" s="1"/>
  <c r="E417" i="15" a="1"/>
  <c r="E417" i="15" s="1"/>
  <c r="H417" i="15" a="1"/>
  <c r="H417" i="15" s="1"/>
  <c r="F417" i="15" a="1"/>
  <c r="F417" i="15" s="1"/>
  <c r="G420" i="15" a="1"/>
  <c r="G420" i="15" s="1"/>
  <c r="J420" i="15" a="1"/>
  <c r="J420" i="15" s="1"/>
  <c r="H420" i="15" a="1"/>
  <c r="H420" i="15" s="1"/>
  <c r="E420" i="15" a="1"/>
  <c r="E420" i="15" s="1"/>
  <c r="I417" i="15" a="1"/>
  <c r="I417" i="15" s="1"/>
  <c r="G591" i="15" a="1"/>
  <c r="G591" i="15" s="1"/>
  <c r="G646" i="15" a="1"/>
  <c r="G646" i="15" s="1"/>
  <c r="H653" i="15" a="1"/>
  <c r="H653" i="15" s="1"/>
  <c r="H622" i="15" a="1"/>
  <c r="H622" i="15" s="1"/>
  <c r="E605" i="15" a="1"/>
  <c r="E605" i="15" s="1"/>
  <c r="I591" i="15" a="1"/>
  <c r="I591" i="15" s="1"/>
  <c r="H615" i="15" a="1"/>
  <c r="H615" i="15" s="1"/>
  <c r="H646" i="15" a="1"/>
  <c r="H646" i="15" s="1"/>
  <c r="H605" i="15" a="1"/>
  <c r="H605" i="15" s="1"/>
  <c r="H591" i="15" a="1"/>
  <c r="H591" i="15" s="1"/>
  <c r="E629" i="15" a="1"/>
  <c r="E629" i="15" s="1"/>
  <c r="E615" i="15" a="1"/>
  <c r="E615" i="15" s="1"/>
  <c r="F591" i="15" a="1"/>
  <c r="F591" i="15" s="1"/>
  <c r="F646" i="15" a="1"/>
  <c r="F646" i="15" s="1"/>
  <c r="E646" i="15" a="1"/>
  <c r="E646" i="15" s="1"/>
  <c r="F615" i="15" a="1"/>
  <c r="F615" i="15" s="1"/>
  <c r="E591" i="15" a="1"/>
  <c r="E591" i="15" s="1"/>
  <c r="E639" i="15" a="1"/>
  <c r="E639" i="15" s="1"/>
  <c r="E641" i="15" s="1"/>
  <c r="G605" i="15" a="1"/>
  <c r="G605" i="15" s="1"/>
  <c r="E622" i="15" a="1"/>
  <c r="E622" i="15" s="1"/>
  <c r="H639" i="15" a="1"/>
  <c r="H639" i="15" s="1"/>
  <c r="F605" i="15" a="1"/>
  <c r="F605" i="15" s="1"/>
  <c r="G639" i="15" a="1"/>
  <c r="G639" i="15" s="1"/>
  <c r="G598" i="15" a="1"/>
  <c r="G598" i="15" s="1"/>
  <c r="H629" i="15" a="1"/>
  <c r="H629" i="15" s="1"/>
  <c r="G615" i="15" a="1"/>
  <c r="G615" i="15" s="1"/>
  <c r="F653" i="15" a="1"/>
  <c r="F653" i="15" s="1"/>
  <c r="F639" i="15" a="1"/>
  <c r="F639" i="15" s="1"/>
  <c r="E653" i="15" a="1"/>
  <c r="E653" i="15" s="1"/>
  <c r="G629" i="15" a="1"/>
  <c r="G629" i="15" s="1"/>
  <c r="H598" i="15" a="1"/>
  <c r="H598" i="15" s="1"/>
  <c r="F629" i="15" a="1"/>
  <c r="F629" i="15" s="1"/>
  <c r="F622" i="15" a="1"/>
  <c r="F622" i="15" s="1"/>
  <c r="E598" i="15" a="1"/>
  <c r="E598" i="15" s="1"/>
  <c r="G653" i="15" a="1"/>
  <c r="G653" i="15" s="1"/>
  <c r="G622" i="15" a="1"/>
  <c r="G622" i="15" s="1"/>
  <c r="F598" i="15" a="1"/>
  <c r="F598" i="15" s="1"/>
  <c r="D410" i="14" a="1"/>
  <c r="D410" i="14" s="1"/>
  <c r="D392" i="14" a="1"/>
  <c r="D392" i="14" s="1"/>
  <c r="J364" i="14" a="1"/>
  <c r="J364" i="14" s="1"/>
  <c r="M364" i="14" a="1"/>
  <c r="M364" i="14" s="1"/>
  <c r="G359" i="14" a="1"/>
  <c r="G359" i="14" s="1"/>
  <c r="L359" i="14" a="1"/>
  <c r="L359" i="14" s="1"/>
  <c r="G354" i="14" a="1"/>
  <c r="G354" i="14" s="1"/>
  <c r="M354" i="14" a="1"/>
  <c r="M354" i="14" s="1"/>
  <c r="J346" i="14" a="1"/>
  <c r="J346" i="14" s="1"/>
  <c r="M346" i="14" a="1"/>
  <c r="M346" i="14" s="1"/>
  <c r="J341" i="14" a="1"/>
  <c r="J341" i="14" s="1"/>
  <c r="E341" i="14" a="1"/>
  <c r="E341" i="14" s="1"/>
  <c r="H336" i="14" a="1"/>
  <c r="H336" i="14" s="1"/>
  <c r="K336" i="14" a="1"/>
  <c r="K336" i="14" s="1"/>
  <c r="E336" i="14" a="1"/>
  <c r="E336" i="14" s="1"/>
  <c r="J328" i="14" a="1"/>
  <c r="J328" i="14" s="1"/>
  <c r="M328" i="14" a="1"/>
  <c r="M328" i="14" s="1"/>
  <c r="J323" i="14" a="1"/>
  <c r="J323" i="14" s="1"/>
  <c r="M323" i="14" a="1"/>
  <c r="M323" i="14" s="1"/>
  <c r="J318" i="14" a="1"/>
  <c r="J318" i="14" s="1"/>
  <c r="M318" i="14" a="1"/>
  <c r="M318" i="14" s="1"/>
  <c r="F364" i="14" a="1"/>
  <c r="F364" i="14" s="1"/>
  <c r="H359" i="14" a="1"/>
  <c r="H359" i="14" s="1"/>
  <c r="E359" i="14" a="1"/>
  <c r="E359" i="14" s="1"/>
  <c r="K354" i="14" a="1"/>
  <c r="K354" i="14" s="1"/>
  <c r="I346" i="14" a="1"/>
  <c r="I346" i="14" s="1"/>
  <c r="F341" i="14" a="1"/>
  <c r="F341" i="14" s="1"/>
  <c r="L341" i="14" a="1"/>
  <c r="L341" i="14" s="1"/>
  <c r="F328" i="14" a="1"/>
  <c r="F328" i="14" s="1"/>
  <c r="I323" i="14" a="1"/>
  <c r="I323" i="14" s="1"/>
  <c r="F318" i="14" a="1"/>
  <c r="F318" i="14" s="1"/>
  <c r="E318" i="14" a="1"/>
  <c r="E318" i="14" s="1"/>
  <c r="G364" i="14" a="1"/>
  <c r="G364" i="14" s="1"/>
  <c r="F359" i="14" a="1"/>
  <c r="F359" i="14" s="1"/>
  <c r="I359" i="14" a="1"/>
  <c r="I359" i="14" s="1"/>
  <c r="F354" i="14" a="1"/>
  <c r="F354" i="14" s="1"/>
  <c r="G346" i="14" a="1"/>
  <c r="G346" i="14" s="1"/>
  <c r="M336" i="14" a="1"/>
  <c r="M336" i="14" s="1"/>
  <c r="L328" i="14" a="1"/>
  <c r="L328" i="14" s="1"/>
  <c r="G318" i="14" a="1"/>
  <c r="G318" i="14" s="1"/>
  <c r="D407" i="14" a="1"/>
  <c r="D407" i="14" s="1"/>
  <c r="H364" i="14" a="1"/>
  <c r="H364" i="14" s="1"/>
  <c r="K364" i="14" a="1"/>
  <c r="K364" i="14" s="1"/>
  <c r="J359" i="14" a="1"/>
  <c r="J359" i="14" s="1"/>
  <c r="M359" i="14" a="1"/>
  <c r="M359" i="14" s="1"/>
  <c r="J354" i="14" a="1"/>
  <c r="J354" i="14" s="1"/>
  <c r="E354" i="14" a="1"/>
  <c r="E354" i="14" s="1"/>
  <c r="H346" i="14" a="1"/>
  <c r="H346" i="14" s="1"/>
  <c r="K346" i="14" a="1"/>
  <c r="K346" i="14" s="1"/>
  <c r="E346" i="14" a="1"/>
  <c r="E346" i="14" s="1"/>
  <c r="H341" i="14" a="1"/>
  <c r="H341" i="14" s="1"/>
  <c r="K341" i="14" a="1"/>
  <c r="K341" i="14" s="1"/>
  <c r="F336" i="14" a="1"/>
  <c r="F336" i="14" s="1"/>
  <c r="I336" i="14" a="1"/>
  <c r="I336" i="14" s="1"/>
  <c r="H328" i="14" a="1"/>
  <c r="H328" i="14" s="1"/>
  <c r="K328" i="14" a="1"/>
  <c r="K328" i="14" s="1"/>
  <c r="E328" i="14" a="1"/>
  <c r="E328" i="14" s="1"/>
  <c r="H323" i="14" a="1"/>
  <c r="H323" i="14" s="1"/>
  <c r="K323" i="14" a="1"/>
  <c r="K323" i="14" s="1"/>
  <c r="E323" i="14" a="1"/>
  <c r="E323" i="14" s="1"/>
  <c r="H318" i="14" a="1"/>
  <c r="H318" i="14" s="1"/>
  <c r="K318" i="14" a="1"/>
  <c r="K318" i="14" s="1"/>
  <c r="D404" i="14" a="1"/>
  <c r="D404" i="14" s="1"/>
  <c r="E364" i="14" a="1"/>
  <c r="E364" i="14" s="1"/>
  <c r="K359" i="14" a="1"/>
  <c r="K359" i="14" s="1"/>
  <c r="H354" i="14" a="1"/>
  <c r="H354" i="14" s="1"/>
  <c r="F346" i="14" a="1"/>
  <c r="F346" i="14" s="1"/>
  <c r="I341" i="14" a="1"/>
  <c r="I341" i="14" s="1"/>
  <c r="G336" i="14" a="1"/>
  <c r="G336" i="14" s="1"/>
  <c r="L336" i="14" a="1"/>
  <c r="L336" i="14" s="1"/>
  <c r="I328" i="14" a="1"/>
  <c r="I328" i="14" s="1"/>
  <c r="F323" i="14" a="1"/>
  <c r="F323" i="14" s="1"/>
  <c r="D401" i="14" a="1"/>
  <c r="D401" i="14" s="1"/>
  <c r="L364" i="14" a="1"/>
  <c r="L364" i="14" s="1"/>
  <c r="I354" i="14" a="1"/>
  <c r="I354" i="14" s="1"/>
  <c r="L346" i="14" a="1"/>
  <c r="L346" i="14" s="1"/>
  <c r="M341" i="14" a="1"/>
  <c r="M341" i="14" s="1"/>
  <c r="G328" i="14" a="1"/>
  <c r="G328" i="14" s="1"/>
  <c r="G323" i="14" a="1"/>
  <c r="G323" i="14" s="1"/>
  <c r="L318" i="14" a="1"/>
  <c r="L318" i="14" s="1"/>
  <c r="I364" i="14" a="1"/>
  <c r="I364" i="14" s="1"/>
  <c r="I318" i="14" a="1"/>
  <c r="I318" i="14" s="1"/>
  <c r="L354" i="14" a="1"/>
  <c r="L354" i="14" s="1"/>
  <c r="G341" i="14" a="1"/>
  <c r="G341" i="14" s="1"/>
  <c r="J336" i="14" a="1"/>
  <c r="J336" i="14" s="1"/>
  <c r="L323" i="14" a="1"/>
  <c r="L323" i="14" s="1"/>
  <c r="C301" i="15"/>
  <c r="C367" i="15"/>
  <c r="C290" i="15"/>
  <c r="C254" i="15"/>
  <c r="C268" i="15"/>
  <c r="C378" i="15"/>
  <c r="C334" i="15"/>
  <c r="C257" i="15"/>
  <c r="C386" i="15"/>
  <c r="C389" i="15"/>
  <c r="C364" i="15"/>
  <c r="C375" i="15"/>
  <c r="C331" i="15"/>
  <c r="C397" i="15"/>
  <c r="C353" i="15"/>
  <c r="C287" i="15"/>
  <c r="C298" i="15"/>
  <c r="C265" i="15"/>
  <c r="C345" i="15"/>
  <c r="C342" i="15"/>
  <c r="C400" i="15"/>
  <c r="C356" i="15"/>
  <c r="H217" i="14"/>
  <c r="F217" i="14"/>
  <c r="H209" i="14"/>
  <c r="F209" i="14"/>
  <c r="H194" i="14"/>
  <c r="F194" i="14"/>
  <c r="F93" i="15"/>
  <c r="C246" i="15"/>
  <c r="C243" i="15"/>
  <c r="E682" i="15"/>
  <c r="I682" i="15"/>
  <c r="D679" i="15"/>
  <c r="H679" i="15"/>
  <c r="C679" i="15"/>
  <c r="G671" i="15"/>
  <c r="F668" i="15"/>
  <c r="F212" i="15"/>
  <c r="F130" i="15"/>
  <c r="F118" i="15"/>
  <c r="H112" i="15"/>
  <c r="L112" i="15"/>
  <c r="G110" i="15"/>
  <c r="L110" i="15"/>
  <c r="F96" i="15"/>
  <c r="J96" i="15"/>
  <c r="K93" i="15"/>
  <c r="H93" i="15"/>
  <c r="F127" i="15"/>
  <c r="K110" i="15"/>
  <c r="G96" i="15"/>
  <c r="G93" i="15"/>
  <c r="F682" i="15"/>
  <c r="E679" i="15"/>
  <c r="I679" i="15"/>
  <c r="D671" i="15"/>
  <c r="H671" i="15"/>
  <c r="C671" i="15"/>
  <c r="G668" i="15"/>
  <c r="F221" i="15"/>
  <c r="F209" i="15"/>
  <c r="E112" i="15"/>
  <c r="I112" i="15"/>
  <c r="D112" i="15"/>
  <c r="D110" i="15"/>
  <c r="K96" i="15"/>
  <c r="J93" i="15"/>
  <c r="I93" i="15"/>
  <c r="D61" i="15"/>
  <c r="H682" i="15"/>
  <c r="C682" i="15"/>
  <c r="F671" i="15"/>
  <c r="I668" i="15"/>
  <c r="F124" i="15"/>
  <c r="J112" i="15"/>
  <c r="H110" i="15"/>
  <c r="H96" i="15"/>
  <c r="C96" i="15"/>
  <c r="M93" i="15"/>
  <c r="F679" i="15"/>
  <c r="I671" i="15"/>
  <c r="D668" i="15"/>
  <c r="F218" i="15"/>
  <c r="F121" i="15"/>
  <c r="K112" i="15"/>
  <c r="J110" i="15"/>
  <c r="I96" i="15"/>
  <c r="D93" i="15"/>
  <c r="C668" i="15"/>
  <c r="G112" i="15"/>
  <c r="E96" i="15"/>
  <c r="L93" i="15"/>
  <c r="C25" i="15"/>
  <c r="D682" i="15"/>
  <c r="G679" i="15"/>
  <c r="E668" i="15"/>
  <c r="F215" i="15"/>
  <c r="F112" i="15"/>
  <c r="D96" i="15"/>
  <c r="L96" i="15"/>
  <c r="C93" i="15"/>
  <c r="E93" i="15"/>
  <c r="G682" i="15"/>
  <c r="E671" i="15"/>
  <c r="H668" i="15"/>
  <c r="F110" i="15"/>
  <c r="M96" i="15"/>
  <c r="E110" i="15"/>
  <c r="C83" i="16"/>
  <c r="G46" i="16"/>
  <c r="G40" i="16"/>
  <c r="D32" i="16"/>
  <c r="G111" i="16"/>
  <c r="G105" i="16"/>
  <c r="G99" i="16"/>
  <c r="C78" i="16"/>
  <c r="C21" i="16"/>
  <c r="G49" i="16"/>
  <c r="G43" i="16"/>
  <c r="G37" i="16"/>
  <c r="D29" i="16"/>
  <c r="C16" i="16"/>
  <c r="G108" i="16"/>
  <c r="G102" i="16"/>
  <c r="D94" i="16"/>
  <c r="I110" i="15"/>
  <c r="C21" i="15"/>
  <c r="C109" i="14"/>
  <c r="G106" i="14"/>
  <c r="K106" i="14"/>
  <c r="E103" i="14"/>
  <c r="I103" i="14"/>
  <c r="C103" i="14"/>
  <c r="G93" i="14"/>
  <c r="K93" i="14"/>
  <c r="E90" i="14"/>
  <c r="I90" i="14"/>
  <c r="C90" i="14"/>
  <c r="D106" i="14"/>
  <c r="H106" i="14"/>
  <c r="L106" i="14"/>
  <c r="F103" i="14"/>
  <c r="J103" i="14"/>
  <c r="D93" i="14"/>
  <c r="H93" i="14"/>
  <c r="L93" i="14"/>
  <c r="F90" i="14"/>
  <c r="J90" i="14"/>
  <c r="C138" i="14"/>
  <c r="J106" i="14"/>
  <c r="H103" i="14"/>
  <c r="F93" i="14"/>
  <c r="D90" i="14"/>
  <c r="L90" i="14"/>
  <c r="F106" i="14"/>
  <c r="L103" i="14"/>
  <c r="H90" i="14"/>
  <c r="E138" i="14"/>
  <c r="I106" i="14"/>
  <c r="G103" i="14"/>
  <c r="E93" i="14"/>
  <c r="C93" i="14"/>
  <c r="K90" i="14"/>
  <c r="E106" i="14"/>
  <c r="C106" i="14"/>
  <c r="K103" i="14"/>
  <c r="I93" i="14"/>
  <c r="G90" i="14"/>
  <c r="D103" i="14"/>
  <c r="J93" i="14"/>
  <c r="K74" i="14"/>
  <c r="K12" i="46" a="1"/>
  <c r="K12" i="46" s="1"/>
  <c r="D474" i="3"/>
  <c r="H474" i="3"/>
  <c r="L474" i="3"/>
  <c r="D471" i="3"/>
  <c r="H471" i="3"/>
  <c r="L471" i="3"/>
  <c r="D465" i="3"/>
  <c r="H465" i="3"/>
  <c r="L465" i="3"/>
  <c r="P465" i="3"/>
  <c r="F462" i="3"/>
  <c r="J462" i="3"/>
  <c r="N462" i="3"/>
  <c r="F422" i="3"/>
  <c r="J422" i="3"/>
  <c r="N422" i="3"/>
  <c r="F419" i="3"/>
  <c r="J419" i="3"/>
  <c r="N419" i="3"/>
  <c r="F413" i="3"/>
  <c r="J413" i="3"/>
  <c r="N413" i="3"/>
  <c r="D410" i="3"/>
  <c r="H410" i="3"/>
  <c r="L410" i="3"/>
  <c r="P410" i="3"/>
  <c r="F398" i="3"/>
  <c r="J398" i="3"/>
  <c r="N398" i="3"/>
  <c r="F395" i="3"/>
  <c r="J395" i="3"/>
  <c r="N395" i="3"/>
  <c r="F389" i="3"/>
  <c r="J389" i="3"/>
  <c r="N389" i="3"/>
  <c r="D386" i="3"/>
  <c r="H386" i="3"/>
  <c r="L386" i="3"/>
  <c r="P386" i="3"/>
  <c r="D374" i="3"/>
  <c r="H374" i="3"/>
  <c r="L374" i="3"/>
  <c r="D371" i="3"/>
  <c r="H371" i="3"/>
  <c r="L371" i="3"/>
  <c r="D365" i="3"/>
  <c r="H365" i="3"/>
  <c r="L365" i="3"/>
  <c r="P365" i="3"/>
  <c r="F362" i="3"/>
  <c r="J362" i="3"/>
  <c r="N362" i="3"/>
  <c r="F313" i="3"/>
  <c r="J313" i="3"/>
  <c r="D310" i="3"/>
  <c r="H310" i="3"/>
  <c r="L310" i="3"/>
  <c r="D211" i="3"/>
  <c r="H211" i="3"/>
  <c r="F208" i="3"/>
  <c r="G193" i="3"/>
  <c r="E190" i="3"/>
  <c r="C190" i="3"/>
  <c r="G208" i="3"/>
  <c r="F190" i="3"/>
  <c r="E474" i="3"/>
  <c r="I474" i="3"/>
  <c r="M474" i="3"/>
  <c r="E471" i="3"/>
  <c r="I471" i="3"/>
  <c r="M471" i="3"/>
  <c r="E465" i="3"/>
  <c r="I465" i="3"/>
  <c r="M465" i="3"/>
  <c r="C465" i="3"/>
  <c r="G462" i="3"/>
  <c r="K462" i="3"/>
  <c r="O462" i="3"/>
  <c r="G422" i="3"/>
  <c r="K422" i="3"/>
  <c r="C422" i="3"/>
  <c r="G419" i="3"/>
  <c r="K419" i="3"/>
  <c r="C419" i="3"/>
  <c r="G413" i="3"/>
  <c r="K413" i="3"/>
  <c r="O413" i="3"/>
  <c r="E410" i="3"/>
  <c r="I410" i="3"/>
  <c r="M410" i="3"/>
  <c r="C410" i="3"/>
  <c r="G398" i="3"/>
  <c r="K398" i="3"/>
  <c r="C398" i="3"/>
  <c r="G395" i="3"/>
  <c r="K395" i="3"/>
  <c r="C395" i="3"/>
  <c r="G389" i="3"/>
  <c r="K389" i="3"/>
  <c r="O389" i="3"/>
  <c r="E386" i="3"/>
  <c r="I386" i="3"/>
  <c r="M386" i="3"/>
  <c r="C386" i="3"/>
  <c r="E374" i="3"/>
  <c r="I374" i="3"/>
  <c r="M374" i="3"/>
  <c r="E371" i="3"/>
  <c r="I371" i="3"/>
  <c r="M371" i="3"/>
  <c r="E365" i="3"/>
  <c r="I365" i="3"/>
  <c r="M365" i="3"/>
  <c r="C365" i="3"/>
  <c r="G362" i="3"/>
  <c r="K362" i="3"/>
  <c r="O362" i="3"/>
  <c r="G313" i="3"/>
  <c r="K313" i="3"/>
  <c r="E310" i="3"/>
  <c r="I310" i="3"/>
  <c r="C310" i="3"/>
  <c r="E211" i="3"/>
  <c r="C211" i="3"/>
  <c r="D193" i="3"/>
  <c r="H193" i="3"/>
  <c r="F474" i="3"/>
  <c r="J474" i="3"/>
  <c r="N474" i="3"/>
  <c r="F471" i="3"/>
  <c r="J471" i="3"/>
  <c r="N471" i="3"/>
  <c r="F465" i="3"/>
  <c r="J465" i="3"/>
  <c r="N465" i="3"/>
  <c r="D462" i="3"/>
  <c r="H462" i="3"/>
  <c r="L462" i="3"/>
  <c r="P462" i="3"/>
  <c r="D422" i="3"/>
  <c r="H422" i="3"/>
  <c r="L422" i="3"/>
  <c r="D419" i="3"/>
  <c r="H419" i="3"/>
  <c r="L419" i="3"/>
  <c r="D413" i="3"/>
  <c r="H413" i="3"/>
  <c r="L413" i="3"/>
  <c r="P413" i="3"/>
  <c r="F410" i="3"/>
  <c r="J410" i="3"/>
  <c r="N410" i="3"/>
  <c r="D398" i="3"/>
  <c r="H398" i="3"/>
  <c r="L398" i="3"/>
  <c r="D395" i="3"/>
  <c r="H395" i="3"/>
  <c r="L395" i="3"/>
  <c r="D389" i="3"/>
  <c r="H389" i="3"/>
  <c r="L389" i="3"/>
  <c r="P389" i="3"/>
  <c r="F386" i="3"/>
  <c r="J386" i="3"/>
  <c r="N386" i="3"/>
  <c r="F374" i="3"/>
  <c r="J374" i="3"/>
  <c r="N374" i="3"/>
  <c r="F371" i="3"/>
  <c r="J371" i="3"/>
  <c r="N371" i="3"/>
  <c r="F365" i="3"/>
  <c r="J365" i="3"/>
  <c r="N365" i="3"/>
  <c r="D362" i="3"/>
  <c r="H362" i="3"/>
  <c r="L362" i="3"/>
  <c r="P362" i="3"/>
  <c r="D313" i="3"/>
  <c r="H313" i="3"/>
  <c r="L313" i="3"/>
  <c r="F310" i="3"/>
  <c r="J310" i="3"/>
  <c r="F211" i="3"/>
  <c r="D208" i="3"/>
  <c r="H208" i="3"/>
  <c r="E193" i="3"/>
  <c r="C193" i="3"/>
  <c r="G190" i="3"/>
  <c r="G474" i="3"/>
  <c r="K474" i="3"/>
  <c r="C474" i="3"/>
  <c r="G471" i="3"/>
  <c r="K471" i="3"/>
  <c r="C471" i="3"/>
  <c r="G465" i="3"/>
  <c r="K465" i="3"/>
  <c r="O465" i="3"/>
  <c r="E462" i="3"/>
  <c r="I462" i="3"/>
  <c r="M462" i="3"/>
  <c r="C462" i="3"/>
  <c r="E422" i="3"/>
  <c r="I422" i="3"/>
  <c r="M422" i="3"/>
  <c r="E419" i="3"/>
  <c r="I419" i="3"/>
  <c r="M419" i="3"/>
  <c r="E413" i="3"/>
  <c r="I413" i="3"/>
  <c r="M413" i="3"/>
  <c r="C413" i="3"/>
  <c r="G410" i="3"/>
  <c r="K410" i="3"/>
  <c r="O410" i="3"/>
  <c r="E398" i="3"/>
  <c r="I398" i="3"/>
  <c r="M398" i="3"/>
  <c r="E395" i="3"/>
  <c r="I395" i="3"/>
  <c r="M395" i="3"/>
  <c r="E389" i="3"/>
  <c r="I389" i="3"/>
  <c r="M389" i="3"/>
  <c r="C389" i="3"/>
  <c r="G386" i="3"/>
  <c r="K386" i="3"/>
  <c r="O386" i="3"/>
  <c r="G374" i="3"/>
  <c r="K374" i="3"/>
  <c r="C374" i="3"/>
  <c r="G371" i="3"/>
  <c r="K371" i="3"/>
  <c r="C371" i="3"/>
  <c r="G365" i="3"/>
  <c r="K365" i="3"/>
  <c r="O365" i="3"/>
  <c r="E362" i="3"/>
  <c r="I362" i="3"/>
  <c r="M362" i="3"/>
  <c r="C362" i="3"/>
  <c r="E313" i="3"/>
  <c r="I313" i="3"/>
  <c r="C313" i="3"/>
  <c r="G310" i="3"/>
  <c r="K310" i="3"/>
  <c r="G211" i="3"/>
  <c r="E208" i="3"/>
  <c r="C208" i="3"/>
  <c r="F193" i="3"/>
  <c r="D190" i="3"/>
  <c r="H190" i="3"/>
  <c r="D179" i="3"/>
  <c r="H179" i="3"/>
  <c r="L179" i="3"/>
  <c r="D176" i="3"/>
  <c r="H176" i="3"/>
  <c r="L176" i="3"/>
  <c r="D170" i="3"/>
  <c r="H170" i="3"/>
  <c r="L170" i="3"/>
  <c r="P170" i="3"/>
  <c r="F167" i="3"/>
  <c r="J167" i="3"/>
  <c r="N167" i="3"/>
  <c r="J179" i="3"/>
  <c r="N179" i="3"/>
  <c r="J176" i="3"/>
  <c r="J170" i="3"/>
  <c r="D167" i="3"/>
  <c r="L167" i="3"/>
  <c r="G179" i="3"/>
  <c r="G176" i="3"/>
  <c r="C176" i="3"/>
  <c r="K170" i="3"/>
  <c r="E167" i="3"/>
  <c r="M167" i="3"/>
  <c r="E179" i="3"/>
  <c r="I179" i="3"/>
  <c r="M179" i="3"/>
  <c r="E176" i="3"/>
  <c r="I176" i="3"/>
  <c r="M176" i="3"/>
  <c r="E170" i="3"/>
  <c r="I170" i="3"/>
  <c r="M170" i="3"/>
  <c r="C170" i="3"/>
  <c r="G167" i="3"/>
  <c r="K167" i="3"/>
  <c r="O167" i="3"/>
  <c r="F179" i="3"/>
  <c r="F176" i="3"/>
  <c r="N176" i="3"/>
  <c r="F170" i="3"/>
  <c r="N170" i="3"/>
  <c r="H167" i="3"/>
  <c r="P167" i="3"/>
  <c r="K179" i="3"/>
  <c r="C179" i="3"/>
  <c r="K176" i="3"/>
  <c r="G170" i="3"/>
  <c r="O170" i="3"/>
  <c r="I167" i="3"/>
  <c r="C167" i="3"/>
  <c r="F202" i="46" a="1"/>
  <c r="F202" i="46" s="1"/>
  <c r="H202" i="46" a="1"/>
  <c r="H202" i="46" s="1"/>
  <c r="N220" i="46" a="1"/>
  <c r="N220" i="46" s="1"/>
  <c r="L220" i="46" a="1"/>
  <c r="L220" i="46" s="1"/>
  <c r="J220" i="46" a="1"/>
  <c r="J220" i="46" s="1"/>
  <c r="H220" i="46" a="1"/>
  <c r="H220" i="46" s="1"/>
  <c r="F220" i="46" a="1"/>
  <c r="F220" i="46" s="1"/>
  <c r="D227" i="46" a="1"/>
  <c r="D227" i="46" s="1"/>
  <c r="K227" i="46" a="1"/>
  <c r="K227" i="46" s="1"/>
  <c r="G227" i="46" a="1"/>
  <c r="G227" i="46" s="1"/>
  <c r="N230" i="46" a="1"/>
  <c r="N230" i="46" s="1"/>
  <c r="K230" i="46" a="1"/>
  <c r="K230" i="46" s="1"/>
  <c r="F230" i="46" a="1"/>
  <c r="F230" i="46" s="1"/>
  <c r="M235" i="46" a="1"/>
  <c r="M235" i="46" s="1"/>
  <c r="H235" i="46" a="1"/>
  <c r="H235" i="46" s="1"/>
  <c r="E235" i="46" a="1"/>
  <c r="E235" i="46" s="1"/>
  <c r="M238" i="46" a="1"/>
  <c r="M238" i="46" s="1"/>
  <c r="H238" i="46" a="1"/>
  <c r="H238" i="46" s="1"/>
  <c r="E238" i="46" a="1"/>
  <c r="E238" i="46" s="1"/>
  <c r="H199" i="46" a="1"/>
  <c r="H199" i="46" s="1"/>
  <c r="N223" i="46" a="1"/>
  <c r="N223" i="46" s="1"/>
  <c r="L223" i="46" a="1"/>
  <c r="L223" i="46" s="1"/>
  <c r="J223" i="46" a="1"/>
  <c r="J223" i="46" s="1"/>
  <c r="H223" i="46" a="1"/>
  <c r="H223" i="46" s="1"/>
  <c r="F223" i="46" a="1"/>
  <c r="F223" i="46" s="1"/>
  <c r="N227" i="46" a="1"/>
  <c r="N227" i="46" s="1"/>
  <c r="J227" i="46" a="1"/>
  <c r="J227" i="46" s="1"/>
  <c r="F227" i="46" a="1"/>
  <c r="F227" i="46" s="1"/>
  <c r="M230" i="46" a="1"/>
  <c r="M230" i="46" s="1"/>
  <c r="H230" i="46" a="1"/>
  <c r="H230" i="46" s="1"/>
  <c r="E230" i="46" a="1"/>
  <c r="E230" i="46" s="1"/>
  <c r="J235" i="46" a="1"/>
  <c r="J235" i="46" s="1"/>
  <c r="G235" i="46" a="1"/>
  <c r="G235" i="46" s="1"/>
  <c r="D238" i="46" a="1"/>
  <c r="D238" i="46" s="1"/>
  <c r="J238" i="46" a="1"/>
  <c r="J238" i="46" s="1"/>
  <c r="G238" i="46" a="1"/>
  <c r="G238" i="46" s="1"/>
  <c r="E202" i="46" a="1"/>
  <c r="E202" i="46" s="1"/>
  <c r="J199" i="46" a="1"/>
  <c r="J199" i="46" s="1"/>
  <c r="I202" i="46" a="1"/>
  <c r="I202" i="46" s="1"/>
  <c r="D220" i="46" a="1"/>
  <c r="D220" i="46" s="1"/>
  <c r="M220" i="46" a="1"/>
  <c r="M220" i="46" s="1"/>
  <c r="K220" i="46" a="1"/>
  <c r="K220" i="46" s="1"/>
  <c r="I220" i="46" a="1"/>
  <c r="I220" i="46" s="1"/>
  <c r="G220" i="46" a="1"/>
  <c r="G220" i="46" s="1"/>
  <c r="E220" i="46" a="1"/>
  <c r="E220" i="46" s="1"/>
  <c r="M227" i="46" a="1"/>
  <c r="M227" i="46" s="1"/>
  <c r="I227" i="46" a="1"/>
  <c r="I227" i="46" s="1"/>
  <c r="E227" i="46" a="1"/>
  <c r="E227" i="46" s="1"/>
  <c r="J230" i="46" a="1"/>
  <c r="J230" i="46" s="1"/>
  <c r="G230" i="46" a="1"/>
  <c r="G230" i="46" s="1"/>
  <c r="D235" i="46" a="1"/>
  <c r="D235" i="46" s="1"/>
  <c r="L235" i="46" a="1"/>
  <c r="L235" i="46" s="1"/>
  <c r="I235" i="46" a="1"/>
  <c r="I235" i="46" s="1"/>
  <c r="L238" i="46" a="1"/>
  <c r="L238" i="46" s="1"/>
  <c r="I238" i="46" a="1"/>
  <c r="I238" i="46" s="1"/>
  <c r="G202" i="46" a="1"/>
  <c r="G202" i="46" s="1"/>
  <c r="I199" i="46" a="1"/>
  <c r="I199" i="46" s="1"/>
  <c r="J202" i="46" a="1"/>
  <c r="J202" i="46" s="1"/>
  <c r="D223" i="46" a="1"/>
  <c r="D223" i="46" s="1"/>
  <c r="M223" i="46" a="1"/>
  <c r="M223" i="46" s="1"/>
  <c r="K223" i="46" a="1"/>
  <c r="K223" i="46" s="1"/>
  <c r="I223" i="46" a="1"/>
  <c r="I223" i="46" s="1"/>
  <c r="G223" i="46" a="1"/>
  <c r="G223" i="46" s="1"/>
  <c r="E223" i="46" a="1"/>
  <c r="E223" i="46" s="1"/>
  <c r="L227" i="46" a="1"/>
  <c r="L227" i="46" s="1"/>
  <c r="H227" i="46" a="1"/>
  <c r="H227" i="46" s="1"/>
  <c r="D230" i="46" a="1"/>
  <c r="D230" i="46" s="1"/>
  <c r="L230" i="46" a="1"/>
  <c r="L230" i="46" s="1"/>
  <c r="I230" i="46" a="1"/>
  <c r="I230" i="46" s="1"/>
  <c r="N235" i="46" a="1"/>
  <c r="N235" i="46" s="1"/>
  <c r="K235" i="46" a="1"/>
  <c r="K235" i="46" s="1"/>
  <c r="F235" i="46" a="1"/>
  <c r="F235" i="46" s="1"/>
  <c r="N238" i="46" a="1"/>
  <c r="N238" i="46" s="1"/>
  <c r="K238" i="46" a="1"/>
  <c r="K238" i="46" s="1"/>
  <c r="F238" i="46" a="1"/>
  <c r="F238" i="46" s="1"/>
  <c r="E199" i="46" a="1"/>
  <c r="E199" i="46" s="1"/>
  <c r="F199" i="46" a="1"/>
  <c r="F199" i="46" s="1"/>
  <c r="G199" i="46" a="1"/>
  <c r="G199" i="46" s="1"/>
  <c r="I182" i="46" a="1"/>
  <c r="I182" i="46" s="1"/>
  <c r="F185" i="46" a="1"/>
  <c r="F185" i="46" s="1"/>
  <c r="H185" i="46" a="1"/>
  <c r="H185" i="46" s="1"/>
  <c r="G185" i="46" a="1"/>
  <c r="G185" i="46" s="1"/>
  <c r="H182" i="46" a="1"/>
  <c r="H182" i="46" s="1"/>
  <c r="J185" i="46" a="1"/>
  <c r="J185" i="46" s="1"/>
  <c r="E185" i="46" a="1"/>
  <c r="E185" i="46" s="1"/>
  <c r="J182" i="46" a="1"/>
  <c r="J182" i="46" s="1"/>
  <c r="I185" i="46" a="1"/>
  <c r="I185" i="46" s="1"/>
  <c r="L111" i="46" a="1"/>
  <c r="L111" i="46" s="1"/>
  <c r="I111" i="46" a="1"/>
  <c r="I111" i="46" s="1"/>
  <c r="L114" i="46" a="1"/>
  <c r="L114" i="46" s="1"/>
  <c r="I114" i="46" a="1"/>
  <c r="I114" i="46" s="1"/>
  <c r="E121" i="46" a="1"/>
  <c r="E121" i="46" s="1"/>
  <c r="E124" i="46" a="1"/>
  <c r="E124" i="46" s="1"/>
  <c r="D111" i="46" a="1"/>
  <c r="D111" i="46" s="1"/>
  <c r="K111" i="46" a="1"/>
  <c r="K111" i="46" s="1"/>
  <c r="F111" i="46" a="1"/>
  <c r="F111" i="46" s="1"/>
  <c r="K114" i="46" a="1"/>
  <c r="K114" i="46" s="1"/>
  <c r="F114" i="46" a="1"/>
  <c r="F114" i="46" s="1"/>
  <c r="H111" i="46" a="1"/>
  <c r="H111" i="46" s="1"/>
  <c r="E111" i="46" a="1"/>
  <c r="E111" i="46" s="1"/>
  <c r="H114" i="46" a="1"/>
  <c r="H114" i="46" s="1"/>
  <c r="E114" i="46" a="1"/>
  <c r="E114" i="46" s="1"/>
  <c r="E182" i="46" a="1"/>
  <c r="E182" i="46" s="1"/>
  <c r="J111" i="46" a="1"/>
  <c r="J111" i="46" s="1"/>
  <c r="G111" i="46" a="1"/>
  <c r="G111" i="46" s="1"/>
  <c r="D114" i="46" a="1"/>
  <c r="D114" i="46" s="1"/>
  <c r="J114" i="46" a="1"/>
  <c r="J114" i="46" s="1"/>
  <c r="G114" i="46" a="1"/>
  <c r="G114" i="46" s="1"/>
  <c r="E118" i="46" a="1"/>
  <c r="E118" i="46" s="1"/>
  <c r="G182" i="46" a="1"/>
  <c r="G182" i="46" s="1"/>
  <c r="F182" i="46" a="1"/>
  <c r="F182" i="46" s="1"/>
  <c r="K61" i="46" a="1"/>
  <c r="K61" i="46" s="1"/>
  <c r="H58" i="46" a="1"/>
  <c r="H58" i="46" s="1"/>
  <c r="E58" i="46" a="1"/>
  <c r="E58" i="46" s="1"/>
  <c r="E61" i="46" a="1"/>
  <c r="E61" i="46" s="1"/>
  <c r="K58" i="46" a="1"/>
  <c r="K58" i="46" s="1"/>
  <c r="L58" i="46" a="1"/>
  <c r="L58" i="46" s="1"/>
  <c r="I61" i="46" a="1"/>
  <c r="I61" i="46" s="1"/>
  <c r="J61" i="46" a="1"/>
  <c r="J61" i="46" s="1"/>
  <c r="H61" i="46" a="1"/>
  <c r="H61" i="46" s="1"/>
  <c r="D61" i="46" a="1"/>
  <c r="D61" i="46" s="1"/>
  <c r="J58" i="46" a="1"/>
  <c r="J58" i="46" s="1"/>
  <c r="I58" i="46" a="1"/>
  <c r="I58" i="46" s="1"/>
  <c r="G61" i="46" a="1"/>
  <c r="G61" i="46" s="1"/>
  <c r="F58" i="46" a="1"/>
  <c r="F58" i="46" s="1"/>
  <c r="L61" i="46" a="1"/>
  <c r="L61" i="46" s="1"/>
  <c r="F61" i="46" a="1"/>
  <c r="F61" i="46" s="1"/>
  <c r="G58" i="46" a="1"/>
  <c r="G58" i="46" s="1"/>
  <c r="D58" i="46" a="1"/>
  <c r="D58" i="46" s="1"/>
  <c r="D36" i="46" a="1"/>
  <c r="D36" i="46" s="1"/>
  <c r="M19" i="46" a="1"/>
  <c r="M19" i="46" s="1"/>
  <c r="P22" i="46" a="1"/>
  <c r="P22" i="46" s="1"/>
  <c r="M22" i="46" a="1"/>
  <c r="M22" i="46" s="1"/>
  <c r="H22" i="46" a="1"/>
  <c r="H22" i="46" s="1"/>
  <c r="E22" i="46" a="1"/>
  <c r="E22" i="46" s="1"/>
  <c r="O25" i="46" a="1"/>
  <c r="O25" i="46" s="1"/>
  <c r="J25" i="46" a="1"/>
  <c r="J25" i="46" s="1"/>
  <c r="G25" i="46" a="1"/>
  <c r="G25" i="46" s="1"/>
  <c r="D33" i="46" a="1"/>
  <c r="D33" i="46" s="1"/>
  <c r="G36" i="46" a="1"/>
  <c r="G36" i="46" s="1"/>
  <c r="H19" i="46" a="1"/>
  <c r="H19" i="46" s="1"/>
  <c r="O22" i="46" a="1"/>
  <c r="O22" i="46" s="1"/>
  <c r="J22" i="46" a="1"/>
  <c r="J22" i="46" s="1"/>
  <c r="G22" i="46" a="1"/>
  <c r="G22" i="46" s="1"/>
  <c r="D25" i="46" a="1"/>
  <c r="D25" i="46" s="1"/>
  <c r="L25" i="46" a="1"/>
  <c r="L25" i="46" s="1"/>
  <c r="I25" i="46" a="1"/>
  <c r="I25" i="46" s="1"/>
  <c r="K36" i="46" a="1"/>
  <c r="K36" i="46" s="1"/>
  <c r="D22" i="46" a="1"/>
  <c r="D22" i="46" s="1"/>
  <c r="L22" i="46" a="1"/>
  <c r="L22" i="46" s="1"/>
  <c r="I22" i="46" a="1"/>
  <c r="I22" i="46" s="1"/>
  <c r="N25" i="46" a="1"/>
  <c r="N25" i="46" s="1"/>
  <c r="K25" i="46" a="1"/>
  <c r="K25" i="46" s="1"/>
  <c r="F25" i="46" a="1"/>
  <c r="F25" i="46" s="1"/>
  <c r="G33" i="46" a="1"/>
  <c r="G33" i="46" s="1"/>
  <c r="P19" i="46" a="1"/>
  <c r="P19" i="46" s="1"/>
  <c r="N22" i="46" a="1"/>
  <c r="N22" i="46" s="1"/>
  <c r="K22" i="46" a="1"/>
  <c r="K22" i="46" s="1"/>
  <c r="F22" i="46" a="1"/>
  <c r="F22" i="46" s="1"/>
  <c r="P25" i="46" a="1"/>
  <c r="P25" i="46" s="1"/>
  <c r="M25" i="46" a="1"/>
  <c r="M25" i="46" s="1"/>
  <c r="H25" i="46" a="1"/>
  <c r="H25" i="46" s="1"/>
  <c r="E25" i="46" a="1"/>
  <c r="E25" i="46" s="1"/>
  <c r="K33" i="46" a="1"/>
  <c r="K33" i="46" s="1"/>
  <c r="K39" i="46" s="1"/>
  <c r="O19" i="46" a="1"/>
  <c r="O19" i="46" s="1"/>
  <c r="J19" i="46" a="1"/>
  <c r="J19" i="46" s="1"/>
  <c r="G19" i="46" a="1"/>
  <c r="G19" i="46" s="1"/>
  <c r="D19" i="46" a="1"/>
  <c r="D19" i="46" s="1"/>
  <c r="L19" i="46" a="1"/>
  <c r="L19" i="46" s="1"/>
  <c r="I19" i="46" a="1"/>
  <c r="I19" i="46" s="1"/>
  <c r="N19" i="46" a="1"/>
  <c r="N19" i="46" s="1"/>
  <c r="K19" i="46" a="1"/>
  <c r="K19" i="46" s="1"/>
  <c r="F19" i="46" a="1"/>
  <c r="F19" i="46" s="1"/>
  <c r="E19" i="46" a="1"/>
  <c r="E19" i="46" s="1"/>
  <c r="J12" i="46" a="1"/>
  <c r="J12" i="46" s="1"/>
  <c r="G12" i="46" a="1"/>
  <c r="G12" i="46" s="1"/>
  <c r="N12" i="46" a="1"/>
  <c r="N12" i="46" s="1"/>
  <c r="I12" i="46" a="1"/>
  <c r="I12" i="46" s="1"/>
  <c r="M12" i="46" a="1"/>
  <c r="M12" i="46" s="1"/>
  <c r="C12" i="46" a="1"/>
  <c r="C12" i="46" s="1"/>
  <c r="E12" i="46" a="1"/>
  <c r="E12" i="46" s="1"/>
  <c r="O12" i="46" a="1"/>
  <c r="O12" i="46" s="1"/>
  <c r="F12" i="46" a="1"/>
  <c r="F12" i="46" s="1"/>
  <c r="P12" i="46" a="1"/>
  <c r="P12" i="46" s="1"/>
  <c r="D12" i="46" a="1"/>
  <c r="D12" i="46" s="1"/>
  <c r="H12" i="46" a="1"/>
  <c r="H12" i="46" s="1"/>
  <c r="L12" i="46" a="1"/>
  <c r="L12" i="46" s="1"/>
  <c r="E655" i="15" l="1"/>
  <c r="E624" i="15"/>
  <c r="E648" i="15"/>
  <c r="E631" i="15"/>
  <c r="P254" i="3"/>
  <c r="P262" i="3"/>
  <c r="P291" i="3"/>
  <c r="P244" i="3"/>
  <c r="P251" i="3"/>
  <c r="D247" i="3" s="1"/>
  <c r="P288" i="3"/>
  <c r="P275" i="3"/>
  <c r="P241" i="3"/>
  <c r="D237" i="3" s="1"/>
  <c r="B229" i="3"/>
  <c r="B278" i="3"/>
  <c r="P104" i="3"/>
  <c r="P272" i="3"/>
  <c r="P265" i="3"/>
  <c r="D258" i="3" s="1"/>
  <c r="F154" i="3"/>
  <c r="P100" i="3"/>
  <c r="P144" i="3"/>
  <c r="C141" i="3"/>
  <c r="P128" i="3"/>
  <c r="F151" i="3"/>
  <c r="P97" i="3"/>
  <c r="C131" i="3"/>
  <c r="P134" i="3"/>
  <c r="P125" i="3"/>
  <c r="C122" i="3"/>
  <c r="P107" i="3"/>
  <c r="C117" i="3"/>
  <c r="P137" i="3"/>
  <c r="P147" i="3"/>
  <c r="B200" i="14"/>
  <c r="B62" i="3"/>
  <c r="C75" i="3"/>
  <c r="C66" i="3" s="1"/>
  <c r="N47" i="3"/>
  <c r="N56" i="3"/>
  <c r="N50" i="3"/>
  <c r="N53" i="3"/>
  <c r="B534" i="15"/>
  <c r="C330" i="3"/>
  <c r="J212" i="14"/>
  <c r="C316" i="3"/>
  <c r="S25" i="15"/>
  <c r="S21" i="15"/>
  <c r="J209" i="14"/>
  <c r="C188" i="14"/>
  <c r="C82" i="14"/>
  <c r="C112" i="14"/>
  <c r="M324" i="3"/>
  <c r="M327" i="3"/>
  <c r="C685" i="15"/>
  <c r="C674" i="15"/>
  <c r="P400" i="46"/>
  <c r="C24" i="16"/>
  <c r="C10" i="16" s="1"/>
  <c r="S417" i="15"/>
  <c r="S420" i="15"/>
  <c r="T21" i="16"/>
  <c r="T83" i="16"/>
  <c r="T16" i="16"/>
  <c r="C86" i="16"/>
  <c r="C72" i="16" s="1"/>
  <c r="T78" i="16"/>
  <c r="C304" i="15"/>
  <c r="C359" i="15"/>
  <c r="C403" i="15"/>
  <c r="C337" i="15"/>
  <c r="C370" i="15"/>
  <c r="C381" i="15"/>
  <c r="C249" i="15"/>
  <c r="C348" i="15"/>
  <c r="C271" i="15"/>
  <c r="C293" i="15"/>
  <c r="C392" i="15"/>
  <c r="G610" i="15"/>
  <c r="E634" i="15"/>
  <c r="E586" i="15"/>
  <c r="C260" i="15"/>
  <c r="C88" i="15"/>
  <c r="H100" i="15"/>
  <c r="H103" i="15"/>
  <c r="C450" i="3"/>
  <c r="B103" i="46"/>
  <c r="B3" i="46"/>
  <c r="B426" i="15"/>
  <c r="B137" i="15"/>
  <c r="K2" i="16"/>
  <c r="B68" i="16" s="1"/>
  <c r="B658" i="15"/>
  <c r="B84" i="15"/>
  <c r="B578" i="15"/>
  <c r="B6" i="15"/>
  <c r="B457" i="15"/>
  <c r="B233" i="15"/>
  <c r="B408" i="15"/>
  <c r="B188" i="46"/>
  <c r="B171" i="46"/>
  <c r="B388" i="14"/>
  <c r="B305" i="14"/>
  <c r="B184" i="14"/>
  <c r="N336" i="14"/>
  <c r="N354" i="14"/>
  <c r="N346" i="14"/>
  <c r="D396" i="14"/>
  <c r="N328" i="14"/>
  <c r="N364" i="14"/>
  <c r="N323" i="14"/>
  <c r="N318" i="14"/>
  <c r="N359" i="14"/>
  <c r="N341" i="14"/>
  <c r="C335" i="3"/>
  <c r="C338" i="3"/>
  <c r="H400" i="46"/>
  <c r="O400" i="46"/>
  <c r="I400" i="46"/>
  <c r="N400" i="46"/>
  <c r="L400" i="46"/>
  <c r="J400" i="46"/>
  <c r="K400" i="46"/>
  <c r="E212" i="46"/>
  <c r="D192" i="46"/>
  <c r="D175" i="46"/>
  <c r="D107" i="46"/>
  <c r="D15" i="46"/>
  <c r="C282" i="3" l="1"/>
  <c r="D268" i="3"/>
  <c r="C233" i="3" s="1"/>
  <c r="C93" i="3"/>
  <c r="C59" i="3"/>
  <c r="C41" i="3" s="1"/>
  <c r="C15" i="15"/>
  <c r="C10" i="15" s="1"/>
  <c r="C412" i="15"/>
  <c r="C237" i="15"/>
  <c r="B6" i="16"/>
  <c r="K2" i="51"/>
  <c r="K66" i="16"/>
  <c r="G331" i="14"/>
  <c r="E313" i="14"/>
  <c r="E349" i="14"/>
  <c r="D39" i="46"/>
  <c r="D7" i="46"/>
  <c r="D28" i="46"/>
  <c r="G39" i="46"/>
  <c r="G400" i="46" s="1"/>
  <c r="M58" i="46"/>
  <c r="M114" i="46"/>
  <c r="E215" i="46"/>
  <c r="D208" i="46" s="1"/>
  <c r="M61" i="46"/>
  <c r="E241" i="46"/>
  <c r="D54" i="46"/>
  <c r="M111" i="46"/>
  <c r="B3" i="51" l="1"/>
  <c r="B25" i="51"/>
  <c r="C309" i="14"/>
  <c r="M400" i="46"/>
  <c r="O525" i="15" l="1"/>
  <c r="C582" i="15" l="1"/>
  <c r="C425" i="15" l="1"/>
  <c r="C577" i="15"/>
  <c r="C662" i="15" l="1"/>
  <c r="C407" i="15"/>
  <c r="K232" i="15"/>
  <c r="C232" i="15"/>
  <c r="K136" i="15"/>
  <c r="C136" i="15"/>
  <c r="J217" i="14"/>
  <c r="C204" i="14"/>
  <c r="C299" i="3"/>
  <c r="C296" i="3"/>
  <c r="E131" i="14"/>
  <c r="E128" i="14"/>
  <c r="E125" i="14"/>
  <c r="E122" i="14"/>
  <c r="E119" i="14"/>
  <c r="M106" i="14"/>
  <c r="M103" i="14"/>
  <c r="C96" i="14"/>
  <c r="M93" i="14"/>
  <c r="M90" i="14"/>
  <c r="C223" i="3" l="1"/>
  <c r="C220" i="3"/>
  <c r="C84" i="3"/>
  <c r="C81" i="3"/>
  <c r="K354" i="3" l="1"/>
  <c r="C354" i="3"/>
  <c r="C454" i="3"/>
  <c r="K454" i="3"/>
  <c r="C477" i="3"/>
  <c r="C425" i="3"/>
  <c r="C401" i="3"/>
  <c r="C377" i="3"/>
  <c r="M313" i="3"/>
  <c r="M310" i="3"/>
  <c r="C15" i="3" s="1"/>
  <c r="C214" i="3"/>
  <c r="C196" i="3"/>
  <c r="C182" i="3"/>
  <c r="C341" i="3" l="1"/>
  <c r="C302" i="3"/>
  <c r="C226" i="3"/>
  <c r="E34" i="3"/>
  <c r="E31" i="3"/>
  <c r="E28" i="3"/>
  <c r="E25" i="3"/>
  <c r="C87" i="3"/>
  <c r="E22" i="3"/>
  <c r="C12" i="3" l="1"/>
</calcChain>
</file>

<file path=xl/connections.xml><?xml version="1.0" encoding="utf-8"?>
<connections xmlns="http://schemas.openxmlformats.org/spreadsheetml/2006/main">
  <connection id="1" keepAlive="1" name="ThisWorkbookDataModel" description="Data Model" type="5" refreshedVersion="6" minRefreshableVersion="5" background="1" saveData="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DATIM DATA ENTRY SCREEN with pivots .xlsx!Table2" type="102" refreshedVersion="6" minRefreshableVersion="5">
    <extLst>
      <ext xmlns:x15="http://schemas.microsoft.com/office/spreadsheetml/2010/11/main" uri="{DE250136-89BD-433C-8126-D09CA5730AF9}">
        <x15:connection id="Table2" autoDelete="1">
          <x15:rangePr sourceName="_xlcn.WorksheetConnection_DATIMDATAENTRYSCREENwithpivots.xlsxTable2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<sst xmlns="http://schemas.openxmlformats.org/spreadsheetml/2006/main" count="7005" uniqueCount="2762">
  <si>
    <t>Auto-Calculate</t>
  </si>
  <si>
    <t>Number of males circumcised as part of the voluntary medical male circumcision (VMMC) for HIV prevention program within the reporting period. Numerator will auto-calculate from the Age Disaggregates.</t>
  </si>
  <si>
    <t>Numerator</t>
  </si>
  <si>
    <t>Required</t>
  </si>
  <si>
    <t>Disaggregated by Age</t>
  </si>
  <si>
    <t>Unknown Age</t>
  </si>
  <si>
    <t>Sub-total</t>
  </si>
  <si>
    <t>Disaggregated by HIV Status and Outcome</t>
  </si>
  <si>
    <t>Number of HIV-positive clients (tested HIV positive at VMMC site)</t>
  </si>
  <si>
    <t>&lt;1</t>
  </si>
  <si>
    <t>Number of HIV-negative clients (tested HIV negative at VMMC site)</t>
  </si>
  <si>
    <t>Number of clients with indeterminate HIV status or not tested for HIV at site (regardless of previous documentation)</t>
  </si>
  <si>
    <t>Disaggregated by Circumcision Technique / Follow-up Status</t>
  </si>
  <si>
    <t>Technique</t>
  </si>
  <si>
    <t>Follow-up Status:</t>
  </si>
  <si>
    <t>Surgical VMMC</t>
  </si>
  <si>
    <t>Within 14 days of surgery</t>
  </si>
  <si>
    <t>NOT within 14 days, or did not follow-up within reporting period.</t>
  </si>
  <si>
    <t>Device-based VMMC</t>
  </si>
  <si>
    <t>Within 14 days of device placement. May include device removal.</t>
  </si>
  <si>
    <t xml:space="preserve"> &lt;60 Days</t>
  </si>
  <si>
    <t xml:space="preserve"> 2mo-1yr</t>
  </si>
  <si>
    <t xml:space="preserve"> 1-4</t>
  </si>
  <si>
    <t xml:space="preserve"> 5-9</t>
  </si>
  <si>
    <t xml:space="preserve"> 10-14</t>
  </si>
  <si>
    <t xml:space="preserve"> 15-19</t>
  </si>
  <si>
    <t xml:space="preserve"> 20-24</t>
  </si>
  <si>
    <t xml:space="preserve"> 25-29</t>
  </si>
  <si>
    <t xml:space="preserve"> 30-34</t>
  </si>
  <si>
    <t xml:space="preserve"> 35-39</t>
  </si>
  <si>
    <t xml:space="preserve"> 40-44</t>
  </si>
  <si>
    <t xml:space="preserve"> 45-49</t>
  </si>
  <si>
    <t xml:space="preserve"> 50+</t>
  </si>
  <si>
    <t>Sub-Total</t>
  </si>
  <si>
    <t>Facility Name:</t>
  </si>
  <si>
    <t>Period</t>
  </si>
  <si>
    <t>Number of individuals who have been newly enrolled on oral antiretroviral pre-exposure prophylaxis (PrEP) in the reporting period to prevent HIV infection. Numerator will auto-calculate from the Age/Sex Disaggregates.</t>
  </si>
  <si>
    <t>Female</t>
  </si>
  <si>
    <t>Disaggregated by Age / Sex</t>
  </si>
  <si>
    <t>Male</t>
  </si>
  <si>
    <r>
      <t>Disaggregated by key population type:</t>
    </r>
    <r>
      <rPr>
        <b/>
        <sz val="10"/>
        <color rgb="FFFF0000"/>
        <rFont val="Arial Nova Cond"/>
        <family val="2"/>
      </rPr>
      <t xml:space="preserve"> Data on key populations should be reported in both the "Disaggregated by key population type" section and the "Disaggregated by Age/Sex" section.</t>
    </r>
  </si>
  <si>
    <t>PWID</t>
  </si>
  <si>
    <t>MSM</t>
  </si>
  <si>
    <t>Transgender People</t>
  </si>
  <si>
    <t>FSW</t>
  </si>
  <si>
    <t>People in prison and other closed settings</t>
  </si>
  <si>
    <t>Positive</t>
  </si>
  <si>
    <t>Negative</t>
  </si>
  <si>
    <t>Among those who started a course of TPT in the previous reporting period, the number that completed a full course of therapy (for continuous IPT programs, this includes the patients who have completed the first 6 months of isoniazid preventive therapy (IPT), or any other standard course of TPT such as 3 months of weekly isoniazid and rifapentine, or 3-HP)</t>
  </si>
  <si>
    <t>Disaggregated By ART Start by Age/Sex</t>
  </si>
  <si>
    <t>Newly enrolled on ART</t>
  </si>
  <si>
    <t>Previously enrolled on ART</t>
  </si>
  <si>
    <t>&lt;15</t>
  </si>
  <si>
    <t>15+</t>
  </si>
  <si>
    <t>Number of ART patients who were initiated on any course of TPT during the previous reporting period</t>
  </si>
  <si>
    <t>Denominator</t>
  </si>
  <si>
    <t>Disaggregated by Violence Service Type. Violence Service Types will auto-calculate from their respective age / sex disaggregates.</t>
  </si>
  <si>
    <t>Sexual Violence</t>
  </si>
  <si>
    <t>Physical and / or Emotional Violence</t>
  </si>
  <si>
    <t>Disaggregated by Violence Service Type / Age / Sex</t>
  </si>
  <si>
    <t>Disaggregate of Sexual Violence</t>
  </si>
  <si>
    <t xml:space="preserve">Number of people receiving PEP Service </t>
  </si>
  <si>
    <t>&lt;10</t>
  </si>
  <si>
    <t>Number of individuals who received HIV Testing Services (HTS) and received their test results.</t>
  </si>
  <si>
    <r>
      <t xml:space="preserve">Disaggregated by key population type / Result: </t>
    </r>
    <r>
      <rPr>
        <b/>
        <sz val="10"/>
        <color rgb="FFFF0000"/>
        <rFont val="Arial Nova Cond"/>
        <family val="2"/>
      </rPr>
      <t>Data on key populations should be reported in both the "Disaggregated by key population type" section and the "Disaggregated by Age/Sex/Result" by modality sections</t>
    </r>
    <r>
      <rPr>
        <b/>
        <sz val="10"/>
        <color theme="1"/>
        <rFont val="Arial Nova Cond"/>
        <family val="2"/>
      </rPr>
      <t>.</t>
    </r>
  </si>
  <si>
    <t>Support Type</t>
  </si>
  <si>
    <t>DSD</t>
  </si>
  <si>
    <t>Category</t>
  </si>
  <si>
    <t>All Index Case Testing. This data will auto-populate from HTS_INDEX</t>
  </si>
  <si>
    <t>New Positives</t>
  </si>
  <si>
    <t>New Negatives</t>
  </si>
  <si>
    <t>F</t>
  </si>
  <si>
    <t>M</t>
  </si>
  <si>
    <t>25-29</t>
  </si>
  <si>
    <t>30-34</t>
  </si>
  <si>
    <t>35-39</t>
  </si>
  <si>
    <t>40-44</t>
  </si>
  <si>
    <t>45-49</t>
  </si>
  <si>
    <t>50+</t>
  </si>
  <si>
    <t>Subtotal</t>
  </si>
  <si>
    <t>Number of pregnant women with known HIV status at first antenatal care visit (ANC1) (includes those who already knew their HIV status prior to ANC1). This data will auto-calculate from PMTCT_STAT.</t>
  </si>
  <si>
    <t>PITC VMMC Services Disaggregated by Age / Result (Fine Disaggregate). This data will auto-calculate from VMMC_CIRC</t>
  </si>
  <si>
    <t>Number of individuals who were identified and tested using index testing services and received their results. Numerator auto-calculates from the sum of the Number of contacts tested by test result and age/sex.</t>
  </si>
  <si>
    <t>Number of index cases offered index testing services by age/sex</t>
  </si>
  <si>
    <t>Number of index cases that accepted index testing services by age/sex</t>
  </si>
  <si>
    <t>Number of contacts elicited by age/sex</t>
  </si>
  <si>
    <t>&gt;15</t>
  </si>
  <si>
    <t>Number of contacts tested by test result and age/sex</t>
  </si>
  <si>
    <t>Known Positives</t>
  </si>
  <si>
    <t>Newly Tested Positives</t>
  </si>
  <si>
    <t>Enter the number of self-test kits distributed for directly assisted testing. Disaggregated by Directly Assisted / Age / Sex</t>
  </si>
  <si>
    <t>Enter the number of self-test kits distributed for unassisted testing. Disaggregated by Unassisted /Age/ Sex.</t>
  </si>
  <si>
    <t>Unknown Sex</t>
  </si>
  <si>
    <r>
      <t xml:space="preserve">Number of individual HIV self-test kits distributed. Numerator will auto-calculate from the directly-assisted/unassisted self-testing types. 
</t>
    </r>
    <r>
      <rPr>
        <b/>
        <sz val="10"/>
        <color rgb="FFFF0000"/>
        <rFont val="Arial Nova Cond"/>
        <family val="2"/>
      </rPr>
      <t>HTS_SELF is not reported under HTS_TST (or HTS_TST_POS) results.</t>
    </r>
  </si>
  <si>
    <r>
      <t xml:space="preserve">Enter the number of self-test kits distributed to key populations for directly assisted or unassisted testing. Disaggregated by key population type / self-testing type: </t>
    </r>
    <r>
      <rPr>
        <b/>
        <sz val="10"/>
        <color rgb="FFFF0000"/>
        <rFont val="Arial Nova Cond"/>
        <family val="2"/>
      </rPr>
      <t>Data on key populations should be reported in both the "Disaggregated by key population type/self-testing type" section and the "Disaggregated by Directly Assisted/Age/Sex" &amp; "Disaggregated by Unassisted/Age/Sex" sections.</t>
    </r>
  </si>
  <si>
    <t>Disaggregate of Unassisted self-testing kits distributed. Enter the number of unassisted self-test kits distributed for use by:</t>
  </si>
  <si>
    <t>Unassisted self-testing kit used by:</t>
  </si>
  <si>
    <t>Self</t>
  </si>
  <si>
    <t>Sex Partner</t>
  </si>
  <si>
    <t>Other</t>
  </si>
  <si>
    <t>Number of pregnant women with known HIV status at first antenatal care visit (ANC1) (includes those who already knew their HIV status prior to ANC1). Numerator will auto-calculate from the Status and Age Disaggregates.</t>
  </si>
  <si>
    <t>Number of adults and children newly enrolled on antiretroviral therapy (ART). Numerator will auto-calculate from Age/Sex Disaggregates</t>
  </si>
  <si>
    <t>Disaggregated by Age / Sex (Fine Disaggregate)</t>
  </si>
  <si>
    <t>1-4</t>
  </si>
  <si>
    <t>10-14</t>
  </si>
  <si>
    <t>15-19</t>
  </si>
  <si>
    <t>20-24</t>
  </si>
  <si>
    <t>BreastFeeding</t>
  </si>
  <si>
    <r>
      <t xml:space="preserve">Disaggregated by key population type: </t>
    </r>
    <r>
      <rPr>
        <b/>
        <sz val="10"/>
        <color rgb="FFFF0000"/>
        <rFont val="Arial Nova Cond"/>
        <family val="2"/>
      </rPr>
      <t>Data on key populations should be reported in both the "Disaggregated by key population type" section and the "Disaggregated by Age/Sex" section.</t>
    </r>
  </si>
  <si>
    <t>Number of adults and children currently receiving antiretroviral therapy (ART). Numerator will auto-calculate from Age/Sex Disaggregates.</t>
  </si>
  <si>
    <t>Disaggregated by ARV Dispensing Quantity by Coarse Age/Sex</t>
  </si>
  <si>
    <t>&lt;3 months of ARVs (not MMD)</t>
  </si>
  <si>
    <t>3-5 months of ARVs</t>
  </si>
  <si>
    <t>6 or more months of ARVs</t>
  </si>
  <si>
    <r>
      <t xml:space="preserve">Disaggregated by key population type: </t>
    </r>
    <r>
      <rPr>
        <b/>
        <sz val="12"/>
        <color rgb="FFFF0000"/>
        <rFont val="Arial Nova Cond"/>
        <family val="2"/>
      </rPr>
      <t>Data on key populations should be reported in both the "Disaggregated by key population type" section and the "Disaggregated by Age/Sex" section.</t>
    </r>
  </si>
  <si>
    <t>Died</t>
  </si>
  <si>
    <t>Transferred Out</t>
  </si>
  <si>
    <t>Refused (Stopped) Treatment</t>
  </si>
  <si>
    <t>Optional</t>
  </si>
  <si>
    <t>Disaggregated Outcome by Cause of Death by Age/Sex</t>
  </si>
  <si>
    <t>HIV disease resulting in TB</t>
  </si>
  <si>
    <t>HIV disease resulting in cancer</t>
  </si>
  <si>
    <t>HIV disease resulting in other infectious and parasitic disease</t>
  </si>
  <si>
    <t>Other HIV disease, resulting in other diseases or conditions leading to death</t>
  </si>
  <si>
    <t>Other natural causes</t>
  </si>
  <si>
    <t>Non-natural causes</t>
  </si>
  <si>
    <t>Unknown cause</t>
  </si>
  <si>
    <t>Number of HIV-positive pregnant women who received ART to reduce the risk of mother-to-child-transmission during pregnancy. Numerator will auto-calculate from the Maternal Regimen Type Disaggregates.</t>
  </si>
  <si>
    <t>New on ART</t>
  </si>
  <si>
    <t>Already on ART at the beginning of current pregnancy</t>
  </si>
  <si>
    <t>Number of TB cases with documented HIV-positive status who start or continue ART during the reporting period. Numerator will auto-calculate from Age/Sex/Result Disaggregates</t>
  </si>
  <si>
    <t>Disaggregated by Age / Sex/ Result</t>
  </si>
  <si>
    <t>Already on ART</t>
  </si>
  <si>
    <t>Number of adults and pediatric patients on ART with suppressed viral load results (&lt;1,000 copies/ml) documented in the medical records and/or supporting laboratory results within the past 12 months. Numerator will auto-calculate from the Indication Disaggregates.</t>
  </si>
  <si>
    <t>Disaggregated by Age / Sex / Testing Indication (Fine Disaggregate). Must complete finer disaggregates unless permitted by program.</t>
  </si>
  <si>
    <t>Pregnant</t>
  </si>
  <si>
    <r>
      <rPr>
        <b/>
        <sz val="11"/>
        <color theme="1"/>
        <rFont val="Arial Nova Cond"/>
        <family val="2"/>
      </rPr>
      <t>Disaggregated by key population type</t>
    </r>
    <r>
      <rPr>
        <sz val="11"/>
        <color theme="1"/>
        <rFont val="Arial Nova Cond"/>
        <family val="2"/>
      </rPr>
      <t>.</t>
    </r>
    <r>
      <rPr>
        <b/>
        <sz val="11"/>
        <color rgb="FFFF0000"/>
        <rFont val="Arial Nova Cond"/>
        <family val="2"/>
      </rPr>
      <t xml:space="preserve"> Data on key populations should be reported in both the "Disaggregated by key population type" section and the "Disaggregated by Age/Sex/Testing Indication" section.</t>
    </r>
  </si>
  <si>
    <t>Number of adult and pediatric ART patients with a viral load result documented in the patient medical record and /or laboratory records in the past 12 months.</t>
  </si>
  <si>
    <t>Disaggregated by Age / Sex / Testing Indication (Fine Disaggregate). Must complete finer disaggregates unless permitted by program</t>
  </si>
  <si>
    <t>Disaggregated by Preg / BF / Indication</t>
  </si>
  <si>
    <t>period</t>
  </si>
  <si>
    <t>County</t>
  </si>
  <si>
    <t>Sub County</t>
  </si>
  <si>
    <t>Health Facility</t>
  </si>
  <si>
    <t>MFL Code</t>
  </si>
  <si>
    <t>&lt;60 Days</t>
  </si>
  <si>
    <t>2 Mo-1 Y</t>
  </si>
  <si>
    <t>1-4 Y</t>
  </si>
  <si>
    <t>5-9 Y</t>
  </si>
  <si>
    <t>10-14 Y</t>
  </si>
  <si>
    <t>15-19 Y</t>
  </si>
  <si>
    <t>20-24 Y</t>
  </si>
  <si>
    <t>25-29 Y</t>
  </si>
  <si>
    <t>30-34 Y</t>
  </si>
  <si>
    <t>35-39 Y</t>
  </si>
  <si>
    <t>40-44 Y</t>
  </si>
  <si>
    <t>45-49 Y</t>
  </si>
  <si>
    <t>50+ Y</t>
  </si>
  <si>
    <t>hivpos Unknown Age</t>
  </si>
  <si>
    <t>hivpos &lt;1 Y</t>
  </si>
  <si>
    <t>hivpos 1-4 Y</t>
  </si>
  <si>
    <t>hivpos 5-9 Y</t>
  </si>
  <si>
    <t>hivpos 10-14 Y</t>
  </si>
  <si>
    <t>hivpos 15-19 Y</t>
  </si>
  <si>
    <t>hivpos 20-24 Y</t>
  </si>
  <si>
    <t>hivpos 25-29 Y</t>
  </si>
  <si>
    <t>hivpos 30-34 Y</t>
  </si>
  <si>
    <t>hivpos 35-39 Y</t>
  </si>
  <si>
    <t>hivpos 40-44 Y</t>
  </si>
  <si>
    <t>hivpos 45-49 Y</t>
  </si>
  <si>
    <t>hivpos 50+ Y</t>
  </si>
  <si>
    <t>hivneg Unknown Age</t>
  </si>
  <si>
    <t>hivneg &lt;1 Y</t>
  </si>
  <si>
    <t>hivneg 1-4 Y</t>
  </si>
  <si>
    <t>hivneg 5-9 Y</t>
  </si>
  <si>
    <t>hivneg 10-14 Y</t>
  </si>
  <si>
    <t>hivneg 15-19 Y</t>
  </si>
  <si>
    <t>hivneg 20-24 Y</t>
  </si>
  <si>
    <t>hivneg 25-29 Y</t>
  </si>
  <si>
    <t>hivneg 30-34 Y</t>
  </si>
  <si>
    <t>hivneg 35-39 Y</t>
  </si>
  <si>
    <t>hivneg 40-44 Y</t>
  </si>
  <si>
    <t>hivneg 45-49 Y</t>
  </si>
  <si>
    <t>hivneg50+ Y</t>
  </si>
  <si>
    <t>not tested Unknown Age</t>
  </si>
  <si>
    <t>not tested &lt;1 Y</t>
  </si>
  <si>
    <t>not tested 1-4 Y</t>
  </si>
  <si>
    <t>not tested 5-9 Y</t>
  </si>
  <si>
    <t>not tested 10-14 Y</t>
  </si>
  <si>
    <t>not tested 15-19 Y</t>
  </si>
  <si>
    <t>not tested 20-24 Y</t>
  </si>
  <si>
    <t>not tested 25-29 Y</t>
  </si>
  <si>
    <t>not tested 30-34 Y</t>
  </si>
  <si>
    <t>not tested 35-39 Y</t>
  </si>
  <si>
    <t>not tested 40-44 Y</t>
  </si>
  <si>
    <t>not tested 45-49 Y</t>
  </si>
  <si>
    <t>not tested 50+ Y</t>
  </si>
  <si>
    <t>Returned for postoperative follow-up care within 14 days of surgery</t>
  </si>
  <si>
    <t>Did not return for postoperative follow-up care within 14 days of surgery</t>
  </si>
  <si>
    <t>Device-Based VMMC</t>
  </si>
  <si>
    <t>Within 14 days of device placement. May include device removal</t>
  </si>
  <si>
    <t>NOT within 14 days, or did not follow-up within reporting period</t>
  </si>
  <si>
    <t>Nakuru</t>
  </si>
  <si>
    <t>Molo</t>
  </si>
  <si>
    <t>Molo District Hospital</t>
  </si>
  <si>
    <t>Naivasha</t>
  </si>
  <si>
    <t>Naivasha District Hospital</t>
  </si>
  <si>
    <t>Nakuru West</t>
  </si>
  <si>
    <t>Njoro</t>
  </si>
  <si>
    <t>Njoro Health Centre</t>
  </si>
  <si>
    <t>Rongai</t>
  </si>
  <si>
    <t>sub_county</t>
  </si>
  <si>
    <t>Facility</t>
  </si>
  <si>
    <t>MFLCode</t>
  </si>
  <si>
    <t>Unkown F</t>
  </si>
  <si>
    <t>&lt;1 F</t>
  </si>
  <si>
    <t>1-4 F</t>
  </si>
  <si>
    <t>5-9 F</t>
  </si>
  <si>
    <t>10-14 F</t>
  </si>
  <si>
    <t>15-19 F</t>
  </si>
  <si>
    <t>20-24 F</t>
  </si>
  <si>
    <t>25-29 F</t>
  </si>
  <si>
    <t>30-34 F</t>
  </si>
  <si>
    <t>35-39 F</t>
  </si>
  <si>
    <t>40-44 F</t>
  </si>
  <si>
    <t>45-49 F</t>
  </si>
  <si>
    <t>50+ F</t>
  </si>
  <si>
    <t>Unkown M</t>
  </si>
  <si>
    <t>&lt;1 M</t>
  </si>
  <si>
    <t>1-4 M</t>
  </si>
  <si>
    <t>5-9 M</t>
  </si>
  <si>
    <t>10-14 M</t>
  </si>
  <si>
    <t>15-19 M</t>
  </si>
  <si>
    <t>20-24 M</t>
  </si>
  <si>
    <t>25-29 M</t>
  </si>
  <si>
    <t>30-34 M</t>
  </si>
  <si>
    <t>35-39 M</t>
  </si>
  <si>
    <t>40-44 M</t>
  </si>
  <si>
    <t>45-49 M</t>
  </si>
  <si>
    <t>50+ M</t>
  </si>
  <si>
    <t>mmd &lt; 3m Unkown Age F</t>
  </si>
  <si>
    <t>mmd &lt; 3m &lt;15 F</t>
  </si>
  <si>
    <t>mmd &lt; 3m 15+ F</t>
  </si>
  <si>
    <t>mmd 3-5m Unkown Age F</t>
  </si>
  <si>
    <t>mmd 3-5m&lt;15 F</t>
  </si>
  <si>
    <t>mmd 3-5m15+ F</t>
  </si>
  <si>
    <t>mmd 6 Unkown Age F</t>
  </si>
  <si>
    <t>mmd 6 &lt;15 F</t>
  </si>
  <si>
    <t>mmd 6 15+ F</t>
  </si>
  <si>
    <t>mmd &lt; 3m Unkown Age M</t>
  </si>
  <si>
    <t>mmd &lt; 3m &lt;15 M</t>
  </si>
  <si>
    <t>mmd &lt; 3m 15+ M</t>
  </si>
  <si>
    <t>mmd 3-5m Unkown Age M</t>
  </si>
  <si>
    <t>mmd 3-5m &lt;15 M</t>
  </si>
  <si>
    <t>mmd 3-5m 15+ M</t>
  </si>
  <si>
    <t>mmd 6 Unkown Age M</t>
  </si>
  <si>
    <t>mmd 6 &lt;15 M</t>
  </si>
  <si>
    <t>mmd 6 15+ M</t>
  </si>
  <si>
    <t>People in Prison and other enclosed settings</t>
  </si>
  <si>
    <t>ART High Volume</t>
  </si>
  <si>
    <t>HTC High Volume</t>
  </si>
  <si>
    <t>PMTCT High Volume</t>
  </si>
  <si>
    <t>Laikipia</t>
  </si>
  <si>
    <t>Maina Village Dispensary</t>
  </si>
  <si>
    <t>Nyahururu District Hospital</t>
  </si>
  <si>
    <t>Nakuru East</t>
  </si>
  <si>
    <t>Kajiado</t>
  </si>
  <si>
    <t>Amboseli Dispensary</t>
  </si>
  <si>
    <t>Sucos Hospital</t>
  </si>
  <si>
    <t>Annex Hospital (Nakuru)</t>
  </si>
  <si>
    <t>Samburu</t>
  </si>
  <si>
    <t>Archers Post Health Centre</t>
  </si>
  <si>
    <t>Bahati Dispensary</t>
  </si>
  <si>
    <t>Bahati District Hospital</t>
  </si>
  <si>
    <t>Baragoi Sub-District Hospital</t>
  </si>
  <si>
    <t>Baringo</t>
  </si>
  <si>
    <t>Benmac Clinic</t>
  </si>
  <si>
    <t>Bisil Health Centre</t>
  </si>
  <si>
    <t>Bondeni Dispensary (Nakuru Central)</t>
  </si>
  <si>
    <t>Bondeni Maternity</t>
  </si>
  <si>
    <t>Dundori Health Centre</t>
  </si>
  <si>
    <t>Gilgil</t>
  </si>
  <si>
    <t>Eburru Dispensary</t>
  </si>
  <si>
    <t>Egerton University</t>
  </si>
  <si>
    <t>Elburgon Sub-District Hospital</t>
  </si>
  <si>
    <t>Eldama Ravine District Hospital</t>
  </si>
  <si>
    <t>Embul - Bul Catholic Dispensary</t>
  </si>
  <si>
    <t>Emining Health Centre</t>
  </si>
  <si>
    <t>Engashura Health Centre</t>
  </si>
  <si>
    <t>Entarara Health Centre</t>
  </si>
  <si>
    <t>Entasopia Health Centre</t>
  </si>
  <si>
    <t>Esageri Health Centre</t>
  </si>
  <si>
    <t>Ewuaso Kedong Dispensary</t>
  </si>
  <si>
    <t>Fatima Health Centre (Lenkism)</t>
  </si>
  <si>
    <t>Gilgil Astu Dispensary</t>
  </si>
  <si>
    <t>Gilgil Sub-District Hospital</t>
  </si>
  <si>
    <t>Hekima Dispensary</t>
  </si>
  <si>
    <t>Holy Spirit Health Centre</t>
  </si>
  <si>
    <t>Huruma Dispensary</t>
  </si>
  <si>
    <t>Ikumbi Health Centre</t>
  </si>
  <si>
    <t>Illasit Medical Clinic</t>
  </si>
  <si>
    <t>Immurtot Health Centre</t>
  </si>
  <si>
    <t>Industrial Area Dispensary</t>
  </si>
  <si>
    <t>Isinet Dispensary</t>
  </si>
  <si>
    <t>Isinya Health Centre</t>
  </si>
  <si>
    <t>Kabarak Health Centre</t>
  </si>
  <si>
    <t>Kabarnet District Hospital</t>
  </si>
  <si>
    <t>Kabartonjo District Hospital</t>
  </si>
  <si>
    <t>Kabatini Health Centre</t>
  </si>
  <si>
    <t>Kabazi Health Centre</t>
  </si>
  <si>
    <t>Kajiado District Hospital</t>
  </si>
  <si>
    <t>Kalalu Dispensary</t>
  </si>
  <si>
    <t>Kamara Dispensary</t>
  </si>
  <si>
    <t>Kapkures Dispensary (Nakuru Central)</t>
  </si>
  <si>
    <t>Karagita Dispensary</t>
  </si>
  <si>
    <t>Karunga Dispensary</t>
  </si>
  <si>
    <t>Kuresoi South</t>
  </si>
  <si>
    <t>Keringet Health Centre (Kuresoi)</t>
  </si>
  <si>
    <t>Kiambogo Dispensary (Naivasha)</t>
  </si>
  <si>
    <t>Kimana Health Centre</t>
  </si>
  <si>
    <t>Kimanjo Dispensary</t>
  </si>
  <si>
    <t>Kiptangwanyi Dispensary</t>
  </si>
  <si>
    <t>Kisanana Health Centre</t>
  </si>
  <si>
    <t>Kisima Health Centre</t>
  </si>
  <si>
    <t>Kitengela Health Centre</t>
  </si>
  <si>
    <t>Kitengela Medical Services</t>
  </si>
  <si>
    <t>Kiwamu Dispensary</t>
  </si>
  <si>
    <t>Lamuria Dispensary (Laikipia East)</t>
  </si>
  <si>
    <t>Lanet Health Centre</t>
  </si>
  <si>
    <t>Langa Langa Health Centre</t>
  </si>
  <si>
    <t>Lare Health Centre</t>
  </si>
  <si>
    <t>Likii Dispensary</t>
  </si>
  <si>
    <t>Loitokitok District Hospital</t>
  </si>
  <si>
    <t>Longewan Dispensary</t>
  </si>
  <si>
    <t>Maiela Health Centre</t>
  </si>
  <si>
    <t>Magadi Hospital</t>
  </si>
  <si>
    <t>Maralal District Hospital</t>
  </si>
  <si>
    <t>Marigat Catholic Mission</t>
  </si>
  <si>
    <t>Marigat Sub District Hospital</t>
  </si>
  <si>
    <t>Mashuru Health Centre</t>
  </si>
  <si>
    <t>Matanya Dispensary</t>
  </si>
  <si>
    <t>Mau Narok Health Centre</t>
  </si>
  <si>
    <t>Melwa Health Centre</t>
  </si>
  <si>
    <t>Mercy Hospital</t>
  </si>
  <si>
    <t>Mirugi Kariuki Dispensary</t>
  </si>
  <si>
    <t>Mochongoi Health Centre</t>
  </si>
  <si>
    <t>Mogorwa Health Centre</t>
  </si>
  <si>
    <t>Moi Ndabi Dispensary</t>
  </si>
  <si>
    <t>Mother Kevin Dispensary (Catholic)</t>
  </si>
  <si>
    <t>Muramati Dispensary</t>
  </si>
  <si>
    <t>Mutara Dispensary</t>
  </si>
  <si>
    <t>Nacoharg Medical Centre</t>
  </si>
  <si>
    <t>Nakuru Nursing Home</t>
  </si>
  <si>
    <t>Nakuru Provincial General Hospital (PGH)</t>
  </si>
  <si>
    <t>Nakuru War Memorial Hospital</t>
  </si>
  <si>
    <t>Nakuru West (PCEA) Health Centre</t>
  </si>
  <si>
    <t>Namanga Health Centre</t>
  </si>
  <si>
    <t>Namelok Health Centre</t>
  </si>
  <si>
    <t>Nanyuki Cottage Hospital</t>
  </si>
  <si>
    <t>Nanyuki District Hospital</t>
  </si>
  <si>
    <t>Ndabibi Dispensary</t>
  </si>
  <si>
    <t>Ndindika Health Centre</t>
  </si>
  <si>
    <t>Neissuit Dispensary</t>
  </si>
  <si>
    <t>Ngarua Health Centre</t>
  </si>
  <si>
    <t>Ngobit Dispensary</t>
  </si>
  <si>
    <t>Ngong Sub-District Hospital</t>
  </si>
  <si>
    <t>Nyakiambi Dispensary</t>
  </si>
  <si>
    <t>Nyamamithi Dispensary</t>
  </si>
  <si>
    <t>Nys Dispensary (Gilgil)</t>
  </si>
  <si>
    <t>Olenguruone Sub-District Hospital</t>
  </si>
  <si>
    <t>Oljabet Health Centre</t>
  </si>
  <si>
    <t>Olmoran Health Centre</t>
  </si>
  <si>
    <t>Ongata Rongai Health Centre</t>
  </si>
  <si>
    <t>Oserian Health Centre</t>
  </si>
  <si>
    <t>Piave Dispensary</t>
  </si>
  <si>
    <t>Rhein Valley Hospital</t>
  </si>
  <si>
    <t>Rocco Dispensary</t>
  </si>
  <si>
    <t>Rombo Health Centre</t>
  </si>
  <si>
    <t>Rongai Health Centre</t>
  </si>
  <si>
    <t>Rumuruti District Hospital</t>
  </si>
  <si>
    <t>Sachang'wan Dispensary</t>
  </si>
  <si>
    <t>Simba Health Centre</t>
  </si>
  <si>
    <t>Sipili Health Centre</t>
  </si>
  <si>
    <t>South Horr Dispensary</t>
  </si>
  <si>
    <t>St Antony Health Centre</t>
  </si>
  <si>
    <t>St Clare Dispensary</t>
  </si>
  <si>
    <t>St Elizabeth Nursing Home</t>
  </si>
  <si>
    <t>St Joseph Catholic Dispensary (Laikipia East)</t>
  </si>
  <si>
    <t>St Martin De Porres (Static)</t>
  </si>
  <si>
    <t>St Therese Dispensary</t>
  </si>
  <si>
    <t>Subukia Health Centre</t>
  </si>
  <si>
    <t>Suguta Marmar Health Centre</t>
  </si>
  <si>
    <t>Tenges Health Centre</t>
  </si>
  <si>
    <t>Timboroa Health Centre</t>
  </si>
  <si>
    <t>Torongo Health Centre</t>
  </si>
  <si>
    <t>Upper Solai Health Centre</t>
  </si>
  <si>
    <t>Valley Hospital</t>
  </si>
  <si>
    <t>Wamba Health Centre</t>
  </si>
  <si>
    <t>Catholic Hospital Wamba</t>
  </si>
  <si>
    <t>Wesley Health Centre</t>
  </si>
  <si>
    <t>Kihingo Dispensary (CDF)</t>
  </si>
  <si>
    <t>Gsu Dispensary</t>
  </si>
  <si>
    <t>Beacon of Hope Clinic (Kajiado)</t>
  </si>
  <si>
    <t>Tonymed Medical Clinic</t>
  </si>
  <si>
    <t>Kuresoi Health Centre</t>
  </si>
  <si>
    <t>Segera Mission Dispensary</t>
  </si>
  <si>
    <t>Kijani (Mirera) Dispensary</t>
  </si>
  <si>
    <t>Simboiyon Dispensary</t>
  </si>
  <si>
    <t>Algadir Medical Clinic</t>
  </si>
  <si>
    <t>Afraha Maternity and Nursing Home</t>
  </si>
  <si>
    <t>Nakuru Heart Centre</t>
  </si>
  <si>
    <t>Total</t>
  </si>
  <si>
    <t>Total Male</t>
  </si>
  <si>
    <t>Total Female</t>
  </si>
  <si>
    <t>pep service 50+ M</t>
  </si>
  <si>
    <t>pep service 45-49 M</t>
  </si>
  <si>
    <t>pep service 40-44 M</t>
  </si>
  <si>
    <t>pep service 35-39 M</t>
  </si>
  <si>
    <t>pep service 30-34 M</t>
  </si>
  <si>
    <t>pep service 25-29 M</t>
  </si>
  <si>
    <t>pep service 20-24 M</t>
  </si>
  <si>
    <t>pep service 15-19 M</t>
  </si>
  <si>
    <t>pep service 10-14 M</t>
  </si>
  <si>
    <t>pep service &lt;10 M</t>
  </si>
  <si>
    <t>pep service Unkown M</t>
  </si>
  <si>
    <t>pep service 50+ F</t>
  </si>
  <si>
    <t>pep service 45-49 F</t>
  </si>
  <si>
    <t>pep service 40-44 F</t>
  </si>
  <si>
    <t>pep service 35-39 F</t>
  </si>
  <si>
    <t>pep service 30-34 F</t>
  </si>
  <si>
    <t>pep service 25-29 F</t>
  </si>
  <si>
    <t>pep service 20-24 F</t>
  </si>
  <si>
    <t>pep service 15-19 F</t>
  </si>
  <si>
    <t>pep service 10-14 F</t>
  </si>
  <si>
    <t>pep service &lt;10 F</t>
  </si>
  <si>
    <t>pep service Unkown F</t>
  </si>
  <si>
    <t>pev 50+ M</t>
  </si>
  <si>
    <t>pev 45-49 M</t>
  </si>
  <si>
    <t>pev 40-44 M</t>
  </si>
  <si>
    <t>pev 35-39 M</t>
  </si>
  <si>
    <t>pev 30-34 M</t>
  </si>
  <si>
    <t>pev 25-29 M</t>
  </si>
  <si>
    <t>pev 20-24 M</t>
  </si>
  <si>
    <t>pev 15-19 M</t>
  </si>
  <si>
    <t>pev 10-14 M</t>
  </si>
  <si>
    <t>pev &lt;10 M</t>
  </si>
  <si>
    <t>pev Unkown M</t>
  </si>
  <si>
    <t>pev 50+ F</t>
  </si>
  <si>
    <t>pev 45-49 F</t>
  </si>
  <si>
    <t>pev 40-44 F</t>
  </si>
  <si>
    <t>pev 35-39 F</t>
  </si>
  <si>
    <t>pev 30-34 F</t>
  </si>
  <si>
    <t>pev 25-29 F</t>
  </si>
  <si>
    <t>pev 20-24 F</t>
  </si>
  <si>
    <t>pev 15-19 F</t>
  </si>
  <si>
    <t>pev 10-14 F</t>
  </si>
  <si>
    <t>pev &lt;10 F</t>
  </si>
  <si>
    <t>pev Unkown F</t>
  </si>
  <si>
    <t>sv 50+ M</t>
  </si>
  <si>
    <t>sv 45-49 M</t>
  </si>
  <si>
    <t>sv 40-44 M</t>
  </si>
  <si>
    <t>sv 35-39 M</t>
  </si>
  <si>
    <t>sv 30-34 M</t>
  </si>
  <si>
    <t>sv 25-29 M</t>
  </si>
  <si>
    <t>sv 20-24 M</t>
  </si>
  <si>
    <t>sv 15-19 M</t>
  </si>
  <si>
    <t>sv 10-14 M</t>
  </si>
  <si>
    <t>sv &lt;10 M</t>
  </si>
  <si>
    <t>sv Unkown M</t>
  </si>
  <si>
    <t>sv 50+ F</t>
  </si>
  <si>
    <t>sv 45-49 F</t>
  </si>
  <si>
    <t>sv 40-44 F</t>
  </si>
  <si>
    <t>sv 35-39 F</t>
  </si>
  <si>
    <t>sv 30-34 F</t>
  </si>
  <si>
    <t>sv 25-29 F</t>
  </si>
  <si>
    <t>sv 20-24 F</t>
  </si>
  <si>
    <t>sv 15-19 F</t>
  </si>
  <si>
    <t>sv 10-14 F</t>
  </si>
  <si>
    <t>sv &lt;10 F</t>
  </si>
  <si>
    <t>sv Unkown F</t>
  </si>
  <si>
    <t>Total number of new and relapsed TB cases, during the reporting period. Denominator will auto-calculate from the Age/Sex Disaggregates</t>
  </si>
  <si>
    <t>Number of new and relapsed TB cases with documented HIV status, during the reporting period. Numerator will auto-calculate from the Age/Sex/Result Disaggregates</t>
  </si>
  <si>
    <t>Positive, Confirmed initiated ART</t>
  </si>
  <si>
    <t>2-12 Months</t>
  </si>
  <si>
    <r>
      <t xml:space="preserve">0 </t>
    </r>
    <r>
      <rPr>
        <sz val="11"/>
        <color theme="1"/>
        <rFont val="Calibri"/>
        <family val="2"/>
      </rPr>
      <t xml:space="preserve">≤ </t>
    </r>
    <r>
      <rPr>
        <sz val="11"/>
        <color theme="1"/>
        <rFont val="Arial Nova Cond"/>
        <family val="2"/>
      </rPr>
      <t>2 Months</t>
    </r>
  </si>
  <si>
    <t>Disaggregated by ART initiation and age at virologic sample collection.</t>
  </si>
  <si>
    <t>Disaggregated by infant age at first test</t>
  </si>
  <si>
    <t>Number of new ANC clients in reporting period. Denominator will auto-calculate from the Age Disaggregates.</t>
  </si>
  <si>
    <t>Recent Negatives</t>
  </si>
  <si>
    <t xml:space="preserve"> </t>
  </si>
  <si>
    <t>Index Offered Unknown Age F</t>
  </si>
  <si>
    <t>Index Offered &lt; 1 F</t>
  </si>
  <si>
    <t>Index Offered 1-4 F</t>
  </si>
  <si>
    <t>Index Offered 5-9 F</t>
  </si>
  <si>
    <t>Index Offered 10-14 F</t>
  </si>
  <si>
    <t>Index Offered 15-19 F</t>
  </si>
  <si>
    <t>Index Offered 20-24 F</t>
  </si>
  <si>
    <t>Index Offered 25-29 F</t>
  </si>
  <si>
    <t>Index Offered 30-34 F</t>
  </si>
  <si>
    <t>Index Offered 35-39 F</t>
  </si>
  <si>
    <t>Index Offered 40-44 F</t>
  </si>
  <si>
    <t>Index Offered 45-49 F</t>
  </si>
  <si>
    <t>Index Offered 50+ F</t>
  </si>
  <si>
    <t>Index Offered Unknown Age M</t>
  </si>
  <si>
    <t>Index Offered &lt; 1 M</t>
  </si>
  <si>
    <t>Index Offered 1-4 M</t>
  </si>
  <si>
    <t>Index Offered 5-9 M</t>
  </si>
  <si>
    <t>Index Offered 10-14 M</t>
  </si>
  <si>
    <t>Index Offered 15-19 M</t>
  </si>
  <si>
    <t>Index Offered 20-24 M</t>
  </si>
  <si>
    <t>Index Offered 25-29 M</t>
  </si>
  <si>
    <t>Index Offered 30-34 M</t>
  </si>
  <si>
    <t>Index Offered 35-39 M</t>
  </si>
  <si>
    <t>Index Offered 40-44 M</t>
  </si>
  <si>
    <t>Index Offered 45-49 M</t>
  </si>
  <si>
    <t>Index Offered 50+ M</t>
  </si>
  <si>
    <t>Index Accepted Unknown Age F</t>
  </si>
  <si>
    <t>Index Accepted &lt; 1 F</t>
  </si>
  <si>
    <t>Index Accepted 1-4 F</t>
  </si>
  <si>
    <t>Index Accepted 5-9 F</t>
  </si>
  <si>
    <t>Index Accepted 10-14 F</t>
  </si>
  <si>
    <t>Index Accepted 15-19 F</t>
  </si>
  <si>
    <t>Index Accepted 20-24 F</t>
  </si>
  <si>
    <t>Index Accepted 25-29 F</t>
  </si>
  <si>
    <t>Index Accepted 30-34 F</t>
  </si>
  <si>
    <t>Index Accepted 35-39 F</t>
  </si>
  <si>
    <t>Index Accepted 40-44 F</t>
  </si>
  <si>
    <t>Index Accepted 45-49 F</t>
  </si>
  <si>
    <t>Index Accepted 50+ F</t>
  </si>
  <si>
    <t>Index Accepted Unknown Age M</t>
  </si>
  <si>
    <t>Index Accepted &lt; 1 M</t>
  </si>
  <si>
    <t>Index Accepted 1-4 M</t>
  </si>
  <si>
    <t>Index Accepted 5-9 M</t>
  </si>
  <si>
    <t>Index Accepted 10-14 M</t>
  </si>
  <si>
    <t>Index Accepted 15-19 M</t>
  </si>
  <si>
    <t>Index Accepted 20-24 M</t>
  </si>
  <si>
    <t>Index Accepted 25-29 M</t>
  </si>
  <si>
    <t>Index Accepted 30-34 M</t>
  </si>
  <si>
    <t>Index Accepted 35-39 M</t>
  </si>
  <si>
    <t>Index Accepted 40-44 M</t>
  </si>
  <si>
    <t>Index Accepted 45-49 M</t>
  </si>
  <si>
    <t>Index Accepted 50+ M</t>
  </si>
  <si>
    <t>Contacts Elicited Unknown Age F</t>
  </si>
  <si>
    <t>Contacts Elicited &lt; 15 F</t>
  </si>
  <si>
    <t>Contacts Elicited 15+ F</t>
  </si>
  <si>
    <t>Contacts Elicited Unknown Age M</t>
  </si>
  <si>
    <t>Contacts Elicited &lt; 15 M</t>
  </si>
  <si>
    <t>Contacts Elicited 15+ M</t>
  </si>
  <si>
    <t>KP Unknown Age F</t>
  </si>
  <si>
    <t>KP &lt; 1 F</t>
  </si>
  <si>
    <t>KP 1-4 F</t>
  </si>
  <si>
    <t>KP 5-9 F</t>
  </si>
  <si>
    <t>KP 10-14 F</t>
  </si>
  <si>
    <t>KP 15-19 F</t>
  </si>
  <si>
    <t>KP 20-24 F</t>
  </si>
  <si>
    <t>KP 25-29 F</t>
  </si>
  <si>
    <t>KP 30-34 F</t>
  </si>
  <si>
    <t>KP 35-39 F</t>
  </si>
  <si>
    <t>KP 40-44 F</t>
  </si>
  <si>
    <t>KP 45-49 F</t>
  </si>
  <si>
    <t>KP 50+ F</t>
  </si>
  <si>
    <t>KP Unknown Age M</t>
  </si>
  <si>
    <t>KP &lt; 1 M</t>
  </si>
  <si>
    <t>KP 1-4 M</t>
  </si>
  <si>
    <t>KP 5-9 M</t>
  </si>
  <si>
    <t>KP 10-14 M</t>
  </si>
  <si>
    <t>KP 15-19 M</t>
  </si>
  <si>
    <t>KP 20-24 M</t>
  </si>
  <si>
    <t>KP 25-29 M</t>
  </si>
  <si>
    <t>KP 30-34 M</t>
  </si>
  <si>
    <t>KP 35-39 M</t>
  </si>
  <si>
    <t>KP 40-44 M</t>
  </si>
  <si>
    <t>KP 45-49 M</t>
  </si>
  <si>
    <t>KP 50+ M</t>
  </si>
  <si>
    <t>NP Unknown Age F</t>
  </si>
  <si>
    <t>NP &lt; 1 F</t>
  </si>
  <si>
    <t>NP 1-4 F</t>
  </si>
  <si>
    <t>NP 5-9 F</t>
  </si>
  <si>
    <t>NP 10-14 F</t>
  </si>
  <si>
    <t>NP 15-19 F</t>
  </si>
  <si>
    <t>NP 20-24 F</t>
  </si>
  <si>
    <t>NP 25-29 F</t>
  </si>
  <si>
    <t>NP 30-34 F</t>
  </si>
  <si>
    <t>NP 35-39 F</t>
  </si>
  <si>
    <t>NP 40-44 F</t>
  </si>
  <si>
    <t>NP 45-49 F</t>
  </si>
  <si>
    <t>NP 50+ F</t>
  </si>
  <si>
    <t>NP Unknown Age M</t>
  </si>
  <si>
    <t>NP &lt; 1 M</t>
  </si>
  <si>
    <t>NP 1-4 M</t>
  </si>
  <si>
    <t>NP 5-9 M</t>
  </si>
  <si>
    <t>NP 10-14 M</t>
  </si>
  <si>
    <t>NP 15-19 M</t>
  </si>
  <si>
    <t>NP 20-24 M</t>
  </si>
  <si>
    <t>NP 25-29 M</t>
  </si>
  <si>
    <t>NP 30-34 M</t>
  </si>
  <si>
    <t>NP 35-39 M</t>
  </si>
  <si>
    <t>NP 40-44 M</t>
  </si>
  <si>
    <t>NP 45-49 M</t>
  </si>
  <si>
    <t>NP 50+ M</t>
  </si>
  <si>
    <t>NN Unknown Age F</t>
  </si>
  <si>
    <t>NN &lt; 1 F</t>
  </si>
  <si>
    <t>NN 1-4 F</t>
  </si>
  <si>
    <t>NN 5-9 F</t>
  </si>
  <si>
    <t>NN 10-14 F</t>
  </si>
  <si>
    <t>NN 15-19 F</t>
  </si>
  <si>
    <t>NN 20-24 F</t>
  </si>
  <si>
    <t>NN 25-29 F</t>
  </si>
  <si>
    <t>NN 30-34 F</t>
  </si>
  <si>
    <t>NN 35-39 F</t>
  </si>
  <si>
    <t>NN 40-44 F</t>
  </si>
  <si>
    <t>NN 45-49 F</t>
  </si>
  <si>
    <t>NN 50+ F</t>
  </si>
  <si>
    <t>NN Unknown Age M</t>
  </si>
  <si>
    <t>NN &lt; 1 M</t>
  </si>
  <si>
    <t>NN 1-4 M</t>
  </si>
  <si>
    <t>NN 5-9 M</t>
  </si>
  <si>
    <t>NN 10-14 M</t>
  </si>
  <si>
    <t>NN 15-19 M</t>
  </si>
  <si>
    <t>NN 20-24 M</t>
  </si>
  <si>
    <t>NN 25-29 M</t>
  </si>
  <si>
    <t>NN 30-34 M</t>
  </si>
  <si>
    <t>NN 35-39 M</t>
  </si>
  <si>
    <t>NN 40-44 M</t>
  </si>
  <si>
    <t>NN 45-49 M</t>
  </si>
  <si>
    <t>NN 50+ M</t>
  </si>
  <si>
    <t>Bethsaida (AIC) Clinic (Nakuru)</t>
  </si>
  <si>
    <t>Fatima Maternity Hospital</t>
  </si>
  <si>
    <t>Nyamathi Dispensary</t>
  </si>
  <si>
    <t>Sisto Mazoldi Dispensary (Rongai)</t>
  </si>
  <si>
    <t>Nairobi Women Hospital Ongata Rongai</t>
  </si>
  <si>
    <t>Den alternative alread 15+ M</t>
  </si>
  <si>
    <t>Den alternative alread &lt;15 M</t>
  </si>
  <si>
    <t>Den alternative alread Unkown M</t>
  </si>
  <si>
    <t>Den alternative alread 15+ F</t>
  </si>
  <si>
    <t>Den alternative alread &lt;15 F</t>
  </si>
  <si>
    <t>Den alternative already Unkown F</t>
  </si>
  <si>
    <t>Den alternative tx new 15+ M</t>
  </si>
  <si>
    <t>Den alternative tx new &lt;15 M</t>
  </si>
  <si>
    <t>Den alternative tx new Unkown M</t>
  </si>
  <si>
    <t>Den alternative tx new 15+ F</t>
  </si>
  <si>
    <t>Den alternative tx new &lt;15 F</t>
  </si>
  <si>
    <t>Den alternative tx new Unkown F</t>
  </si>
  <si>
    <t>Den already 15+ M</t>
  </si>
  <si>
    <t>Den already &lt;15 M</t>
  </si>
  <si>
    <t>Den already Unkown M</t>
  </si>
  <si>
    <t>Den already 15+ F</t>
  </si>
  <si>
    <t>Den already &lt;15 F</t>
  </si>
  <si>
    <t>Den already Unkown F</t>
  </si>
  <si>
    <t>Den TX New 15+ M</t>
  </si>
  <si>
    <t>Den TX New &lt;15 M</t>
  </si>
  <si>
    <t>Den TX New Unkown M</t>
  </si>
  <si>
    <t>Den TX New 15+ F</t>
  </si>
  <si>
    <t>Den TX New &lt;15 F</t>
  </si>
  <si>
    <t>Den TX New Unkown F</t>
  </si>
  <si>
    <t>Num alternative already 15+ M</t>
  </si>
  <si>
    <t>Num alternative already &lt;15 M</t>
  </si>
  <si>
    <t>Num alternative already Unkown M</t>
  </si>
  <si>
    <t>Num alternative already 15+ F</t>
  </si>
  <si>
    <t>Num alternative already &lt;15 F</t>
  </si>
  <si>
    <t>Num alternative already Unkown F</t>
  </si>
  <si>
    <t>Num alternative tx new 15+ M</t>
  </si>
  <si>
    <t>Num alternative tx new &lt;15 M</t>
  </si>
  <si>
    <t>Num alternative tx new Unkown M</t>
  </si>
  <si>
    <t>Num alternative tx new 15+ F</t>
  </si>
  <si>
    <t>Num alternative tx new &lt;15 F</t>
  </si>
  <si>
    <t>Num alternative tx new Unkown F</t>
  </si>
  <si>
    <t>Num Already 15+ M</t>
  </si>
  <si>
    <t>Num Already &lt;15 M</t>
  </si>
  <si>
    <t>Num Already Unkown M</t>
  </si>
  <si>
    <t>Num Already 15+ F</t>
  </si>
  <si>
    <t>Num Already &lt;15 F</t>
  </si>
  <si>
    <t>Num Already Unkown F</t>
  </si>
  <si>
    <t>Num Tx New 15+ M</t>
  </si>
  <si>
    <t>Num Tx New &lt;15 M</t>
  </si>
  <si>
    <t>Num Tx New Unkown M</t>
  </si>
  <si>
    <t>Num Tx New &gt;15 F</t>
  </si>
  <si>
    <t>Num Tx New &lt;15 F</t>
  </si>
  <si>
    <t>Num Tx New Unkown F</t>
  </si>
  <si>
    <t>Directly Ass  Unknown Age F</t>
  </si>
  <si>
    <t>Directly Ass  10-14 F</t>
  </si>
  <si>
    <t>Directly Ass  15-19 F</t>
  </si>
  <si>
    <t>Directly Ass  20-24 F</t>
  </si>
  <si>
    <t>Directly Ass  25-29 F</t>
  </si>
  <si>
    <t>Directly Ass  30-34 F</t>
  </si>
  <si>
    <t>Directly Ass  35-39 F</t>
  </si>
  <si>
    <t>Directly Ass  40-44 F</t>
  </si>
  <si>
    <t>Directly Ass  45-49 F</t>
  </si>
  <si>
    <t>Directly Ass  50+ F</t>
  </si>
  <si>
    <t>Directly Ass  Unknown Age M</t>
  </si>
  <si>
    <t>Directly Ass  10-14 M</t>
  </si>
  <si>
    <t>Directly Ass  15-19 M</t>
  </si>
  <si>
    <t>Directly Ass  20-24 M</t>
  </si>
  <si>
    <t>Directly Ass  25-29 M</t>
  </si>
  <si>
    <t>Directly Ass  30-34 M</t>
  </si>
  <si>
    <t>Directly Ass  35-39 M</t>
  </si>
  <si>
    <t>Directly Ass  40-44 M</t>
  </si>
  <si>
    <t>Directly Ass  45-49 M</t>
  </si>
  <si>
    <t>Directly Ass  50+ M</t>
  </si>
  <si>
    <t>Unass Dissagg Unknown Age F</t>
  </si>
  <si>
    <t>Unass Dissagg 10-14 F</t>
  </si>
  <si>
    <t>Unass Dissagg 15-19 F</t>
  </si>
  <si>
    <t>Unass Dissagg 20-24 F</t>
  </si>
  <si>
    <t>Unass Dissagg 25-29 F</t>
  </si>
  <si>
    <t>Unass Dissagg 30-34 F</t>
  </si>
  <si>
    <t>Unass Dissagg 35-39 F</t>
  </si>
  <si>
    <t>Unass Dissagg 40-44 F</t>
  </si>
  <si>
    <t>Unass Dissagg 45-49 F</t>
  </si>
  <si>
    <t>Unass Dissagg 50+ F</t>
  </si>
  <si>
    <t>Unass Dissagg Unknown Age M</t>
  </si>
  <si>
    <t>Unass Dissagg 10-14 M</t>
  </si>
  <si>
    <t>Unass Dissagg 15-19 M</t>
  </si>
  <si>
    <t>Unass Dissagg 20-24 M</t>
  </si>
  <si>
    <t>Unass Dissagg 25-29 M</t>
  </si>
  <si>
    <t>Unass Dissagg 30-34 M</t>
  </si>
  <si>
    <t>Unass Dissagg 35-39 M</t>
  </si>
  <si>
    <t>Unass Dissagg 40-44 M</t>
  </si>
  <si>
    <t>Unass Dissagg 45-49 M</t>
  </si>
  <si>
    <t>Unass Dissagg 50+ M</t>
  </si>
  <si>
    <t>Unass selftes kit - Self</t>
  </si>
  <si>
    <t>Unass selftes kit - Sex Partner</t>
  </si>
  <si>
    <t>Unass selftes kit - Other</t>
  </si>
  <si>
    <t>Maralal Catholic Dispensary</t>
  </si>
  <si>
    <t>Kiti Dispensary</t>
  </si>
  <si>
    <t>Tropical Medical Clinic</t>
  </si>
  <si>
    <t>Urafiki Medical Clinic</t>
  </si>
  <si>
    <t>St Paul's Hospital</t>
  </si>
  <si>
    <t>North Star Alliance VCT</t>
  </si>
  <si>
    <t>PMTCT STAT NUM</t>
  </si>
  <si>
    <t>KP Unkown F</t>
  </si>
  <si>
    <t>KP &lt;10 F</t>
  </si>
  <si>
    <t>NP Unkown F</t>
  </si>
  <si>
    <t>NP &lt;10 F</t>
  </si>
  <si>
    <t>NN Unkown F</t>
  </si>
  <si>
    <t>NN &lt;10 F</t>
  </si>
  <si>
    <t>RN Unkown F</t>
  </si>
  <si>
    <t>RN &lt;10 F</t>
  </si>
  <si>
    <t>RN 10-14 F</t>
  </si>
  <si>
    <t>RN 15-19 F</t>
  </si>
  <si>
    <t>RN 20-24 F</t>
  </si>
  <si>
    <t>RN 25-29 F</t>
  </si>
  <si>
    <t>RN 30-34 F</t>
  </si>
  <si>
    <t>RN 35-39 F</t>
  </si>
  <si>
    <t>RN 40-44 F</t>
  </si>
  <si>
    <t>RN 45-49 F</t>
  </si>
  <si>
    <t>RN 50+ F</t>
  </si>
  <si>
    <t>Den Unkown F</t>
  </si>
  <si>
    <t>Den &lt;10 F</t>
  </si>
  <si>
    <t>Den 10-14 F</t>
  </si>
  <si>
    <t>Den 15-19 F</t>
  </si>
  <si>
    <t>Den 20-24 F</t>
  </si>
  <si>
    <t>Den 25-29 F</t>
  </si>
  <si>
    <t>Den 30-34 F</t>
  </si>
  <si>
    <t>Den 35-39 F</t>
  </si>
  <si>
    <t>Den 40-44 F</t>
  </si>
  <si>
    <t>Den 45-49 F</t>
  </si>
  <si>
    <t>Den 50+ F</t>
  </si>
  <si>
    <t>Kaptimbor Dispensary</t>
  </si>
  <si>
    <t>Unison Medical Clinic</t>
  </si>
  <si>
    <t>Murindoku Dispensary</t>
  </si>
  <si>
    <t>Mariakani Cottage Hospital Ongatta Rongai</t>
  </si>
  <si>
    <t>Subcounty</t>
  </si>
  <si>
    <t>mflcode</t>
  </si>
  <si>
    <t>SupportType</t>
  </si>
  <si>
    <t>TB STAT Numerator</t>
  </si>
  <si>
    <t>Num KP Female unknown age</t>
  </si>
  <si>
    <t>Num KP Female &lt; 1</t>
  </si>
  <si>
    <t>Num KP Female 1-4</t>
  </si>
  <si>
    <t>Num KP Female 5-9</t>
  </si>
  <si>
    <t>Num KP Female 10-14</t>
  </si>
  <si>
    <t>Num KP Female 15-19</t>
  </si>
  <si>
    <t>Num KP Female 20-24</t>
  </si>
  <si>
    <t>Num KP Female 25-29</t>
  </si>
  <si>
    <t>Num KP Female 30-34</t>
  </si>
  <si>
    <t>Num KP Female 35-39</t>
  </si>
  <si>
    <t>Num KP Female 40-44</t>
  </si>
  <si>
    <t>Num KP Female 45-49</t>
  </si>
  <si>
    <t>Num KP Female 50 +</t>
  </si>
  <si>
    <t>Num KP Male unknown age</t>
  </si>
  <si>
    <t>Num KP Male &lt; 1</t>
  </si>
  <si>
    <t>Num KP Male 1-4</t>
  </si>
  <si>
    <t>Num KP Male 5-9</t>
  </si>
  <si>
    <t>Num KP Male 10-14</t>
  </si>
  <si>
    <t>Num KP Male 15-19</t>
  </si>
  <si>
    <t>Num KP Male 20-24</t>
  </si>
  <si>
    <t>Num KP Male 25-29</t>
  </si>
  <si>
    <t>Num KP Male 30-34</t>
  </si>
  <si>
    <t>Num KP Male 35-39</t>
  </si>
  <si>
    <t>Num KP Male 40-44</t>
  </si>
  <si>
    <t>Num KP Male 45-49</t>
  </si>
  <si>
    <t>Num KP Male 50 +</t>
  </si>
  <si>
    <t>Num NP Female unknown age</t>
  </si>
  <si>
    <t>Num NP Female &lt; 1</t>
  </si>
  <si>
    <t>Num NP Female 1-4</t>
  </si>
  <si>
    <t>Num NP Female 5-9</t>
  </si>
  <si>
    <t>Num NP Female 10-14</t>
  </si>
  <si>
    <t>Num NP Female 15-19</t>
  </si>
  <si>
    <t>Num NP Female 20-24</t>
  </si>
  <si>
    <t>Num NP Female 25-29</t>
  </si>
  <si>
    <t>Num NP Female 30-34</t>
  </si>
  <si>
    <t>Num NP Female 35-39</t>
  </si>
  <si>
    <t>Num NP Female 40-44</t>
  </si>
  <si>
    <t>Num NP Female 45-49</t>
  </si>
  <si>
    <t>Num NP Female 50+</t>
  </si>
  <si>
    <t>Num NP Male unknown age</t>
  </si>
  <si>
    <t>Num NP Male &lt; 1</t>
  </si>
  <si>
    <t>Num NP Male 1-4</t>
  </si>
  <si>
    <t>Num NP Male 5-9</t>
  </si>
  <si>
    <t>Num NP Male 10-14</t>
  </si>
  <si>
    <t>Num NP Male 15-19</t>
  </si>
  <si>
    <t>Num NP Male 20-24</t>
  </si>
  <si>
    <t>Num NP Male 25-29</t>
  </si>
  <si>
    <t>Num NP Male 30-34</t>
  </si>
  <si>
    <t>Num NP Male 35-39</t>
  </si>
  <si>
    <t>Num NP Male 40-44</t>
  </si>
  <si>
    <t>Num NP Male 45-49</t>
  </si>
  <si>
    <t>Num NP Male 50+</t>
  </si>
  <si>
    <t>Num NN Female unknown age</t>
  </si>
  <si>
    <t>Num NN Female &lt; 1</t>
  </si>
  <si>
    <t>Num NN Female 1-4</t>
  </si>
  <si>
    <t>Num NN Female 5-9</t>
  </si>
  <si>
    <t>Num NN Female 10-14</t>
  </si>
  <si>
    <t>Num NN Female 15-19</t>
  </si>
  <si>
    <t>Num NN Female 20-24</t>
  </si>
  <si>
    <t>Num NN Female 25-29</t>
  </si>
  <si>
    <t>Num NN Female 30-34</t>
  </si>
  <si>
    <t>Num NN Female 35-39</t>
  </si>
  <si>
    <t>Num NN Female 40-44</t>
  </si>
  <si>
    <t>Num NN Female 45-49</t>
  </si>
  <si>
    <t>Num NN Female 50+</t>
  </si>
  <si>
    <t>Num NN Male unknown age</t>
  </si>
  <si>
    <t>Num NN Male &lt; 1</t>
  </si>
  <si>
    <t>Num NN Male 1-4</t>
  </si>
  <si>
    <t>Num NN Male 5-9</t>
  </si>
  <si>
    <t>Num NN Male 10-14</t>
  </si>
  <si>
    <t>Num NN Male 15-19</t>
  </si>
  <si>
    <t>Num NN Male 20-24</t>
  </si>
  <si>
    <t>Num NN Male 25-29</t>
  </si>
  <si>
    <t>Num NN Male 30-34</t>
  </si>
  <si>
    <t>Num NN Male 35-39</t>
  </si>
  <si>
    <t>Num NN Male 40-44</t>
  </si>
  <si>
    <t>Num NN Male 45-49</t>
  </si>
  <si>
    <t>Num NN Male 50+</t>
  </si>
  <si>
    <t>TB_STAT Denominator</t>
  </si>
  <si>
    <t>Den Female unknown age</t>
  </si>
  <si>
    <t>Den Female &lt; 1</t>
  </si>
  <si>
    <t>Den Female 1-4</t>
  </si>
  <si>
    <t>Den Female 5-9</t>
  </si>
  <si>
    <t>Den Female 10-14</t>
  </si>
  <si>
    <t>Den Female 15-19</t>
  </si>
  <si>
    <t>Den Female 20-24</t>
  </si>
  <si>
    <t>Den Female 25-29</t>
  </si>
  <si>
    <t>Den Female 30-34</t>
  </si>
  <si>
    <t>Den Female 35-39</t>
  </si>
  <si>
    <t>Den Female 40-44</t>
  </si>
  <si>
    <t>Den Female 45-49</t>
  </si>
  <si>
    <t>Den Female 50</t>
  </si>
  <si>
    <t>Den Male unknown age</t>
  </si>
  <si>
    <t>Den Male &lt; 1</t>
  </si>
  <si>
    <t>Den Male 1-4</t>
  </si>
  <si>
    <t>Den Male 5-9</t>
  </si>
  <si>
    <t>Den Male 10-14</t>
  </si>
  <si>
    <t>Den Male 15-19</t>
  </si>
  <si>
    <t>Den Male 20-24</t>
  </si>
  <si>
    <t>Den Male 25-29</t>
  </si>
  <si>
    <t>Den Male 30-34</t>
  </si>
  <si>
    <t>Den Male 35-39</t>
  </si>
  <si>
    <t>Den Male 40-44</t>
  </si>
  <si>
    <t>Den Male 45-49</t>
  </si>
  <si>
    <t>Den Male 50</t>
  </si>
  <si>
    <t>Breast Feeding</t>
  </si>
  <si>
    <t>Northstar Alliance Wellness Centre (Mai Mahiu)</t>
  </si>
  <si>
    <t>Pos Unknown Age</t>
  </si>
  <si>
    <t>Pos 10-14</t>
  </si>
  <si>
    <t>Pos 15-19</t>
  </si>
  <si>
    <t>Pos 20-24</t>
  </si>
  <si>
    <t>Pos 25-29</t>
  </si>
  <si>
    <t>Pos 30-34</t>
  </si>
  <si>
    <t>Pos 35-39</t>
  </si>
  <si>
    <t>Pos 40-44</t>
  </si>
  <si>
    <t>Pos 45-49</t>
  </si>
  <si>
    <t>Pos 50+</t>
  </si>
  <si>
    <t>Neg Unknown Age</t>
  </si>
  <si>
    <t>Neg 10-14</t>
  </si>
  <si>
    <t>Neg 15-19</t>
  </si>
  <si>
    <t>Neg 20-24</t>
  </si>
  <si>
    <t>Neg 25-29</t>
  </si>
  <si>
    <t>Neg 30-34</t>
  </si>
  <si>
    <t>Neg 35-39</t>
  </si>
  <si>
    <t>Neg 40-44</t>
  </si>
  <si>
    <t>Neg 45-49</t>
  </si>
  <si>
    <t>Neg 50+</t>
  </si>
  <si>
    <t>PMTCT PNC Total</t>
  </si>
  <si>
    <t>Pos Uknkown Age F</t>
  </si>
  <si>
    <t>Pos Uknkown Age M</t>
  </si>
  <si>
    <t>Pos &lt; 1 F</t>
  </si>
  <si>
    <t>Pos &lt; 1 M</t>
  </si>
  <si>
    <t>Pos 1-4 F</t>
  </si>
  <si>
    <t>Pos 1-4 M</t>
  </si>
  <si>
    <t>Neg Uknown Age F</t>
  </si>
  <si>
    <t>Neg Uknkown Age M</t>
  </si>
  <si>
    <t>Neg &lt; 1 F</t>
  </si>
  <si>
    <t>Neg &lt; 1 M</t>
  </si>
  <si>
    <t>Neg 1-4 F</t>
  </si>
  <si>
    <t>Neg 1-4 M</t>
  </si>
  <si>
    <t>Ped Total</t>
  </si>
  <si>
    <t>Mal Total</t>
  </si>
  <si>
    <t>Neg Uknkown Age F</t>
  </si>
  <si>
    <t>Number of ART patients who were started on TB treatment during the reporting period. Numerator will auto-calculate from Current/New on ART by Age/Sex</t>
  </si>
  <si>
    <t>Disaggregated by Current/New on ART by Age/Sex</t>
  </si>
  <si>
    <t>The number of patients starting TB treatment who newly started ART during the reporting period</t>
  </si>
  <si>
    <t>The number of patients starting TB treatment who were already on ART prior to the start of the reporting period</t>
  </si>
  <si>
    <t>Number of ART patients who were screened for TB at least once during the reporting period. Denominator will auto-calculate from Start on ART by Screen Result by Age/Sex</t>
  </si>
  <si>
    <t>Disaggregated by Start of ART by Screen Result by Age/Sex</t>
  </si>
  <si>
    <t>Disaggregated by Specimen Sent</t>
  </si>
  <si>
    <t>Number of ART patients who had a specimen sent for bacteriologic diagnosis of active TB disease</t>
  </si>
  <si>
    <t>Smear Only</t>
  </si>
  <si>
    <t>Other (No Xpert)</t>
  </si>
  <si>
    <t>Number of patients whose specimens were sent for the following diagnostic tests:</t>
  </si>
  <si>
    <t>Number of ART patients who had a positive result returned for bacteriologic diagnosis of active TB disease</t>
  </si>
  <si>
    <t>Disaggregated by Positive Result Returned</t>
  </si>
  <si>
    <t>[Disagg of Specimen Sent] Diagnostic Test</t>
  </si>
  <si>
    <t>Number of screen-positive women who are HIV-positive and on ART eligible for cryotherapy, LEEP, or thermocoagulation. Numerator will auto-calculate from the Age/Treatment Type/Screening Visit Type</t>
  </si>
  <si>
    <t>Disaggregated by Age/Treatment Type/Screening Visit Type</t>
  </si>
  <si>
    <t>Cryotherapy</t>
  </si>
  <si>
    <t>First time screened for cervical cancer</t>
  </si>
  <si>
    <t>LEEP</t>
  </si>
  <si>
    <t>Thermocoagulation</t>
  </si>
  <si>
    <t>Rescreened after previous negative or suspected cancer</t>
  </si>
  <si>
    <t>Post-treatment follow-up</t>
  </si>
  <si>
    <t>Num RTN Unknown F</t>
  </si>
  <si>
    <t>Num RTN &lt;1 F</t>
  </si>
  <si>
    <t>Num RTN 1-4 F</t>
  </si>
  <si>
    <t>Num RTN 5-9 F</t>
  </si>
  <si>
    <t>Num RTN 10-14 F</t>
  </si>
  <si>
    <t>Num RTN 15-19 F</t>
  </si>
  <si>
    <t>Num RTN 20-24 F</t>
  </si>
  <si>
    <t>Num RTN 25-29 F</t>
  </si>
  <si>
    <t>Num RTN 30-34 F</t>
  </si>
  <si>
    <t>Num RTN 35-39 F</t>
  </si>
  <si>
    <t>Num RTN 40-44 F</t>
  </si>
  <si>
    <t>Num RTN 45-49 F</t>
  </si>
  <si>
    <t>Num Routine F Subtotal</t>
  </si>
  <si>
    <t>Num RTN Unknown M</t>
  </si>
  <si>
    <t>Num RTN &lt;1 M</t>
  </si>
  <si>
    <t>Num RTN 1-4 M</t>
  </si>
  <si>
    <t>Num RTN 5-9 M</t>
  </si>
  <si>
    <t>Num RTN 10-14 M</t>
  </si>
  <si>
    <t>Num RTN 15-19 M</t>
  </si>
  <si>
    <t>Num RTN 20-24 M</t>
  </si>
  <si>
    <t>Num RTN 25-29 M</t>
  </si>
  <si>
    <t>Num RTN 30-34 M</t>
  </si>
  <si>
    <t>Num RTN 35-39 M</t>
  </si>
  <si>
    <t>Num RTN 40-44 M</t>
  </si>
  <si>
    <t>Num RTN 45-49 M</t>
  </si>
  <si>
    <t>Num Routine M Subtotal</t>
  </si>
  <si>
    <t>Num Routine Subtotal</t>
  </si>
  <si>
    <t>Num Pregnant Routine</t>
  </si>
  <si>
    <t>Num Breastfeeding Routine</t>
  </si>
  <si>
    <t>Num PWID Routine</t>
  </si>
  <si>
    <t>Num MSM Routine</t>
  </si>
  <si>
    <t>Num Transgender Routine</t>
  </si>
  <si>
    <t>Num FSW Routine</t>
  </si>
  <si>
    <t>Num People in prison and other closed settings Routine</t>
  </si>
  <si>
    <t>Den RTN Unknown F</t>
  </si>
  <si>
    <t>Den RTN &lt;1 F</t>
  </si>
  <si>
    <t>Den RTN 1-4 F</t>
  </si>
  <si>
    <t>Den RTN 5-9 F</t>
  </si>
  <si>
    <t>Den RTN 10-14 F</t>
  </si>
  <si>
    <t>Den RTN 15-19 F</t>
  </si>
  <si>
    <t>Den RTN 20-24 F</t>
  </si>
  <si>
    <t>Den RTN 25-29 F</t>
  </si>
  <si>
    <t>Den RTN 30-34 F</t>
  </si>
  <si>
    <t>Den RTN 35-39 F</t>
  </si>
  <si>
    <t>Den RTN 40-44 F</t>
  </si>
  <si>
    <t>Den RTN 45-49 F</t>
  </si>
  <si>
    <t>Den Routine F Subtotal</t>
  </si>
  <si>
    <t>Den RTN Unknown M</t>
  </si>
  <si>
    <t>Den RTN &lt;1 M</t>
  </si>
  <si>
    <t>Den RTN 1-4 M</t>
  </si>
  <si>
    <t>Den RTN 5-9 M</t>
  </si>
  <si>
    <t>Den RTN 10-14 M</t>
  </si>
  <si>
    <t>Den RTN 15-19 M</t>
  </si>
  <si>
    <t>Den RTN 20-24 M</t>
  </si>
  <si>
    <t>Den RTN 25-29 M</t>
  </si>
  <si>
    <t>Den RTN 30-34 M</t>
  </si>
  <si>
    <t>Den RTN 35-39 M</t>
  </si>
  <si>
    <t>Den RTN 40-44 M</t>
  </si>
  <si>
    <t>Den RTN 45-49 M</t>
  </si>
  <si>
    <t>Den Routine M Subtotal</t>
  </si>
  <si>
    <t>Den Routine Subtotal</t>
  </si>
  <si>
    <t>Den Pregnant Routine</t>
  </si>
  <si>
    <t>Den Breastfeeding Routine</t>
  </si>
  <si>
    <t>Den PWID Routine</t>
  </si>
  <si>
    <t>Den MSM Routine</t>
  </si>
  <si>
    <t>Den Transgender Routine</t>
  </si>
  <si>
    <t>Den FSW Routine</t>
  </si>
  <si>
    <t>Den People in prison and other closed settings Routine</t>
  </si>
  <si>
    <t>Reporting source</t>
  </si>
  <si>
    <t>New On ART 45-49 M</t>
  </si>
  <si>
    <t>New On ART 40-44 M</t>
  </si>
  <si>
    <t>New On ART 35-39 M</t>
  </si>
  <si>
    <t>New On ART 30-34 M</t>
  </si>
  <si>
    <t>New On ART 25-29 M</t>
  </si>
  <si>
    <t>New On ART 20-24 M</t>
  </si>
  <si>
    <t>New On ART 15-19 M</t>
  </si>
  <si>
    <t>New On ART 10-14 M</t>
  </si>
  <si>
    <t>New On ART 5-9 M</t>
  </si>
  <si>
    <t>New On ART 1-4 M</t>
  </si>
  <si>
    <t>New On ART &lt;1 M</t>
  </si>
  <si>
    <t>New On ART Unknown Age M</t>
  </si>
  <si>
    <t>New On ART 45-49 F</t>
  </si>
  <si>
    <t>New On ART 40-44 F</t>
  </si>
  <si>
    <t>New On ART 35-39 F</t>
  </si>
  <si>
    <t>New On ART 30-34 F</t>
  </si>
  <si>
    <t>New On ART 25-29 F</t>
  </si>
  <si>
    <t>New On ART 20-24 F</t>
  </si>
  <si>
    <t>New On ART 15-19 F</t>
  </si>
  <si>
    <t>New On ART 10-14 F</t>
  </si>
  <si>
    <t>New On ART 5-9 F</t>
  </si>
  <si>
    <t>New On ART 1-4 F</t>
  </si>
  <si>
    <t>New On ART &lt;1 F</t>
  </si>
  <si>
    <t>New On ART Unknown Age F</t>
  </si>
  <si>
    <t>TB_ART New on ART</t>
  </si>
  <si>
    <t>Num Already 45-49 M</t>
  </si>
  <si>
    <t>Num Already 40-44 M</t>
  </si>
  <si>
    <t>Num Already 35-39 M</t>
  </si>
  <si>
    <t>Num Already 30-34 M</t>
  </si>
  <si>
    <t>Num Already 25-29 M</t>
  </si>
  <si>
    <t>Num Already 20-24 M</t>
  </si>
  <si>
    <t>Num Already 15-19 M</t>
  </si>
  <si>
    <t>Num Already 10-14 M</t>
  </si>
  <si>
    <t>Num Already 5-9 M</t>
  </si>
  <si>
    <t>Num Already 1-4 M</t>
  </si>
  <si>
    <t>Num Already &lt;1 M</t>
  </si>
  <si>
    <t>Num Already Unknown Age M</t>
  </si>
  <si>
    <t>Num Already 45-49 F</t>
  </si>
  <si>
    <t>Num Already 40-44 F</t>
  </si>
  <si>
    <t>Num Already 35-39 F</t>
  </si>
  <si>
    <t>Num Already 30-34 F</t>
  </si>
  <si>
    <t>Num Already 25-29 F</t>
  </si>
  <si>
    <t>Num Already 20-24 F</t>
  </si>
  <si>
    <t>Num Already 15-19 F</t>
  </si>
  <si>
    <t>Num Already Num Already 10-14 F</t>
  </si>
  <si>
    <t>Num Already 5-9 F</t>
  </si>
  <si>
    <t>Num Already 1-4 F</t>
  </si>
  <si>
    <t>Num Already &lt;1 F</t>
  </si>
  <si>
    <t>Num Already Unknown Age F</t>
  </si>
  <si>
    <t>TB_ART Already on ART</t>
  </si>
  <si>
    <t>Numerator, Total PMTCT ART</t>
  </si>
  <si>
    <t>New on ART Unkown F</t>
  </si>
  <si>
    <t>New on ART &lt;10 F</t>
  </si>
  <si>
    <t>New on ART 10-14 F</t>
  </si>
  <si>
    <t>New on ART 15-19 F</t>
  </si>
  <si>
    <t>New on ART 20-24 F</t>
  </si>
  <si>
    <t>New on ART 25-29 F</t>
  </si>
  <si>
    <t>New on ART 30-34 F</t>
  </si>
  <si>
    <t>New on ART 35-39 F</t>
  </si>
  <si>
    <t>New on ART 40-44 F</t>
  </si>
  <si>
    <t>New on ART 45-49 F</t>
  </si>
  <si>
    <t>Alredy on ART Unkown F</t>
  </si>
  <si>
    <t>Alredy on ART &lt;10 F</t>
  </si>
  <si>
    <t>Alredy on ART 10-14 F</t>
  </si>
  <si>
    <t>Alredy on ART 15-19 F</t>
  </si>
  <si>
    <t>Alredy on ART 20-24 F</t>
  </si>
  <si>
    <t>Alredy on ART 25-29 F</t>
  </si>
  <si>
    <t>Alredy on ART 30-34 F</t>
  </si>
  <si>
    <t>Alredy on ART 35-39 F</t>
  </si>
  <si>
    <t>Alredy on ART 40-44 F</t>
  </si>
  <si>
    <t>Alredy on ART 45-49 F</t>
  </si>
  <si>
    <t>sub-county</t>
  </si>
  <si>
    <t>People in prison and other closed setting</t>
  </si>
  <si>
    <t>Quality Health Care Clinic (Naivasha)</t>
  </si>
  <si>
    <t>Wayside Clinic</t>
  </si>
  <si>
    <t>Tumaini Clinic</t>
  </si>
  <si>
    <t>Polyclinic Hospital</t>
  </si>
  <si>
    <t>Lakeview Nursing Home</t>
  </si>
  <si>
    <t>Kipsyenan Dispensary</t>
  </si>
  <si>
    <t>Kimsaw Medical Clinic</t>
  </si>
  <si>
    <t>Great Comm Medical Clinic</t>
  </si>
  <si>
    <t>Total Other PITC</t>
  </si>
  <si>
    <t>Neg 50 M</t>
  </si>
  <si>
    <t>Neg 50 F</t>
  </si>
  <si>
    <t>Neg 45-49 M</t>
  </si>
  <si>
    <t>Neg 45-49 F</t>
  </si>
  <si>
    <t>Neg 40-44 M</t>
  </si>
  <si>
    <t>Neg 40-44 F</t>
  </si>
  <si>
    <t>Neg 35-39 M</t>
  </si>
  <si>
    <t>Neg 35-39 F</t>
  </si>
  <si>
    <t>Neg 30-34 M</t>
  </si>
  <si>
    <t>Neg 30-34 F</t>
  </si>
  <si>
    <t>Neg 25-29 M</t>
  </si>
  <si>
    <t>Neg 25-29 F</t>
  </si>
  <si>
    <t>Pos 50 M</t>
  </si>
  <si>
    <t>Pos 50 F</t>
  </si>
  <si>
    <t>Pos 45-49 M</t>
  </si>
  <si>
    <t>Pos 45-49 F</t>
  </si>
  <si>
    <t>Pos 40-44 M</t>
  </si>
  <si>
    <t>Pos 40-44 F</t>
  </si>
  <si>
    <t>Pos 35-39 M</t>
  </si>
  <si>
    <t>Pos 35-39 F</t>
  </si>
  <si>
    <t>Pos 30-34 M</t>
  </si>
  <si>
    <t>Pos 30-34 F</t>
  </si>
  <si>
    <t>Pos 25-29 M</t>
  </si>
  <si>
    <t>Pos 25-29 F</t>
  </si>
  <si>
    <t>Neg 20-24 M</t>
  </si>
  <si>
    <t>Neg 20-24 F</t>
  </si>
  <si>
    <t>Neg 15-19 M</t>
  </si>
  <si>
    <t>Neg 15-19 F</t>
  </si>
  <si>
    <t>Neg 10-14 M</t>
  </si>
  <si>
    <t>Neg 10-14 F</t>
  </si>
  <si>
    <t>Neg 5-9 M</t>
  </si>
  <si>
    <t>Neg 5-9 F</t>
  </si>
  <si>
    <t>Neg Unknown Age M</t>
  </si>
  <si>
    <t>Neg Unknown Age F</t>
  </si>
  <si>
    <t>Pos 20-24 M</t>
  </si>
  <si>
    <t>Pos 20-24 F</t>
  </si>
  <si>
    <t>Pos 15-19 M</t>
  </si>
  <si>
    <t>Pos 15-19 F</t>
  </si>
  <si>
    <t>Pos 10-14 M</t>
  </si>
  <si>
    <t>Pos 10-14 F</t>
  </si>
  <si>
    <t>Pos 5-9 M</t>
  </si>
  <si>
    <t>Pos 5-9 F</t>
  </si>
  <si>
    <t>Pos Unknown Age M</t>
  </si>
  <si>
    <t>Pos Unknown Age F</t>
  </si>
  <si>
    <t>STI Total</t>
  </si>
  <si>
    <t>VCT Total</t>
  </si>
  <si>
    <t>Emergency Total</t>
  </si>
  <si>
    <t>Inpatient Total</t>
  </si>
  <si>
    <t>SubCounty</t>
  </si>
  <si>
    <t>Ward</t>
  </si>
  <si>
    <t>MflCode</t>
  </si>
  <si>
    <t>Mai mahiu</t>
  </si>
  <si>
    <t>Biashara</t>
  </si>
  <si>
    <t>Viwandani</t>
  </si>
  <si>
    <t>Visoi</t>
  </si>
  <si>
    <t>datimid</t>
  </si>
  <si>
    <t>datimname</t>
  </si>
  <si>
    <t>Family Healthoptions Kenya (Nakuru)</t>
  </si>
  <si>
    <t>Barwessa Healthcentre</t>
  </si>
  <si>
    <t>Doldol Sub District Hospital</t>
  </si>
  <si>
    <t>GSN Dr. KJ Karania</t>
  </si>
  <si>
    <t>Fitc Dispensary</t>
  </si>
  <si>
    <t>Finlays Hospital</t>
  </si>
  <si>
    <t>Kimalel Health Centre</t>
  </si>
  <si>
    <t>Kiptagich Model Health centre</t>
  </si>
  <si>
    <t>Mai Mahiu Health Centre</t>
  </si>
  <si>
    <t>Mogotio Rhdc</t>
  </si>
  <si>
    <t>Nku West Health Centre</t>
  </si>
  <si>
    <t>Nys Karate Dispensary</t>
  </si>
  <si>
    <t>Sereolipi Dispensary</t>
  </si>
  <si>
    <t>St Mary's Hospital (Gilgil)</t>
  </si>
  <si>
    <t>Sunrise Evans Hospital</t>
  </si>
  <si>
    <t>Swari Dispensary</t>
  </si>
  <si>
    <t>Upendo Village Dispensary</t>
  </si>
  <si>
    <t>St Joseph Nursing Home</t>
  </si>
  <si>
    <t>Fountain Medical Clinic</t>
  </si>
  <si>
    <t>Ololua Dispensary</t>
  </si>
  <si>
    <t>Rhonda Dispensary</t>
  </si>
  <si>
    <t>Dr. Babu Bora Clinic</t>
  </si>
  <si>
    <t>Dr. Simon W Mwangi</t>
  </si>
  <si>
    <t>HTC Support Type</t>
  </si>
  <si>
    <t>Activity HVF</t>
  </si>
  <si>
    <t>Afya Nyota Ya Bonde</t>
  </si>
  <si>
    <t>Unknown causes  Sub Total</t>
  </si>
  <si>
    <t>Unknown causes  45-49 M</t>
  </si>
  <si>
    <t>Unknown causes  40-44 M</t>
  </si>
  <si>
    <t>Unknown causes  35-39 M</t>
  </si>
  <si>
    <t>Unknown causes  30-34 M</t>
  </si>
  <si>
    <t>Unknown causes  25-29 M</t>
  </si>
  <si>
    <t>Unknown causes  20-24 M</t>
  </si>
  <si>
    <t>Unknown causes  15-19 M</t>
  </si>
  <si>
    <t>Unknown causes  10-14 M</t>
  </si>
  <si>
    <t>Unknown causes  5-9 M</t>
  </si>
  <si>
    <t>Unknown causes  1-4 M</t>
  </si>
  <si>
    <t>Unknown causes  &lt;1 M</t>
  </si>
  <si>
    <t>Unknown causes  Unkown M</t>
  </si>
  <si>
    <t>Unknown causes  Sub Total F</t>
  </si>
  <si>
    <t>Unknown causes  45-49 F</t>
  </si>
  <si>
    <t>Unknown causes  40-44 F</t>
  </si>
  <si>
    <t>Unknown causes  35-39 F</t>
  </si>
  <si>
    <t>Unknown causes  30-34 F</t>
  </si>
  <si>
    <t>Unknown causes  25-29 F</t>
  </si>
  <si>
    <t>Unknown causes  20-24 F</t>
  </si>
  <si>
    <t>Unknown causes  15-19 F</t>
  </si>
  <si>
    <t>Unknown causes  10-14 F</t>
  </si>
  <si>
    <t>Unknown causes  5-9 F</t>
  </si>
  <si>
    <t>Unknown causes  1-4 F</t>
  </si>
  <si>
    <t>Unknown causes  &lt;1 F</t>
  </si>
  <si>
    <t>Unknown causes  Unkown F</t>
  </si>
  <si>
    <t>Non Natural causes  Sub Total</t>
  </si>
  <si>
    <t>Non Natural causes  45-49 M</t>
  </si>
  <si>
    <t>Non Natural causes  40-44 M</t>
  </si>
  <si>
    <t>Non Natural causes  35-39 M</t>
  </si>
  <si>
    <t>Non Natural causes  30-34 M</t>
  </si>
  <si>
    <t>Non Natural causes  25-29 M</t>
  </si>
  <si>
    <t>Non Natural causes  20-24 M</t>
  </si>
  <si>
    <t>Non Natural causes  15-19 M</t>
  </si>
  <si>
    <t>Non Natural causes  10-14 M</t>
  </si>
  <si>
    <t>Non Natural causes  5-9 M</t>
  </si>
  <si>
    <t>Non Natural causes  1-4 M</t>
  </si>
  <si>
    <t>Non Natural causes  &lt;1 M</t>
  </si>
  <si>
    <t>Non Natural causes  Unkown M</t>
  </si>
  <si>
    <t>Non Natural causes  Sub Total F</t>
  </si>
  <si>
    <t>Non Natural causes  45-49 F</t>
  </si>
  <si>
    <t>Non Natural causes  40-44 F</t>
  </si>
  <si>
    <t>Non Natural causes  35-39 F</t>
  </si>
  <si>
    <t>Non Natural causes  30-34 F</t>
  </si>
  <si>
    <t>Non Natural causes  25-29 F</t>
  </si>
  <si>
    <t>Non Natural causes  20-24 F</t>
  </si>
  <si>
    <t>Non Natural causes  15-19 F</t>
  </si>
  <si>
    <t>Non Natural causes  10-14 F</t>
  </si>
  <si>
    <t>Non Natural causes  5-9 F</t>
  </si>
  <si>
    <t>Non Natural causes  1-4 F</t>
  </si>
  <si>
    <t>Non Natural causes  &lt;1 F</t>
  </si>
  <si>
    <t>Non Natural causes  Unkown F</t>
  </si>
  <si>
    <t>Other Naturual causes  Sub Total</t>
  </si>
  <si>
    <t>Other Naturual causes  45-49 M</t>
  </si>
  <si>
    <t>Other Naturual causes  40-44 M</t>
  </si>
  <si>
    <t>Other Naturual causes  35-39 M</t>
  </si>
  <si>
    <t>Other Naturual causes  30-34 M</t>
  </si>
  <si>
    <t>Other Naturual causes  25-29 M</t>
  </si>
  <si>
    <t>Other Naturual causes  20-24 M</t>
  </si>
  <si>
    <t>Other Naturual causes  15-19 M</t>
  </si>
  <si>
    <t>Other Naturual causes  10-14 M</t>
  </si>
  <si>
    <t>Other Naturual causes  5-9 M</t>
  </si>
  <si>
    <t>Other Naturual causes  1-4 M</t>
  </si>
  <si>
    <t>Other Naturual causes  &lt;1 M</t>
  </si>
  <si>
    <t>Other Naturual causes  Unkown M</t>
  </si>
  <si>
    <t>Other Naturual causes  Sub Total F</t>
  </si>
  <si>
    <t>Other Naturual causes  45-49 F</t>
  </si>
  <si>
    <t>Other Naturual causes  40-44 F</t>
  </si>
  <si>
    <t>Other Naturual causes  35-39 F</t>
  </si>
  <si>
    <t>Other Naturual causes  30-34 F</t>
  </si>
  <si>
    <t>Other Naturual causes  25-29 F</t>
  </si>
  <si>
    <t>Other Naturual causes  20-24 F</t>
  </si>
  <si>
    <t>Other Naturual causes  15-19 F</t>
  </si>
  <si>
    <t>Other Naturual causes  10-14 F</t>
  </si>
  <si>
    <t>Other Naturual causes  5-9 F</t>
  </si>
  <si>
    <t>Other Naturual causes  1-4 F</t>
  </si>
  <si>
    <t>Other Naturual causes  &lt;1 F</t>
  </si>
  <si>
    <t>Other Naturual causes  Unkown F</t>
  </si>
  <si>
    <t>Other conditions leading to Death Sub Total</t>
  </si>
  <si>
    <t>Other conditions leading to Death 45-49 M</t>
  </si>
  <si>
    <t>Other conditions leading to Death 40-44 M</t>
  </si>
  <si>
    <t>Other conditions leading to Death 35-39 M</t>
  </si>
  <si>
    <t>Other conditions leading to Death 30-34 M</t>
  </si>
  <si>
    <t>Other conditions leading to Death 25-29 M</t>
  </si>
  <si>
    <t>Other conditions leading to Death 20-24 M</t>
  </si>
  <si>
    <t>Other conditions leading to Death 15-19 M</t>
  </si>
  <si>
    <t>Other conditions leading to Death 10-14 M</t>
  </si>
  <si>
    <t>Other conditions leading to Death 5-9 M</t>
  </si>
  <si>
    <t>Other conditions leading to Death 1-4 M</t>
  </si>
  <si>
    <t>Other conditions leading to Death &lt;1 M</t>
  </si>
  <si>
    <t>Other conditions leading to Death Unkown M</t>
  </si>
  <si>
    <t>Other conditions leading to Death Sub Total F</t>
  </si>
  <si>
    <t>Other conditions leading to Death 45-49 F</t>
  </si>
  <si>
    <t>Other conditions leading to Death 40-44 F</t>
  </si>
  <si>
    <t>Other conditions leading to Death 35-39 F</t>
  </si>
  <si>
    <t>Other conditions leading to Death 30-34 F</t>
  </si>
  <si>
    <t>Other conditions leading to Death 25-29 F</t>
  </si>
  <si>
    <t>Other conditions leading to Death 20-24 F</t>
  </si>
  <si>
    <t>Other conditions leading to Death 15-19 F</t>
  </si>
  <si>
    <t>Other conditions leading to Death 10-14 F</t>
  </si>
  <si>
    <t>Other conditions leading to Death 5-9 F</t>
  </si>
  <si>
    <t>Other conditions leading to Death 1-4 F</t>
  </si>
  <si>
    <t>Other conditions leading to Death &lt;1 F</t>
  </si>
  <si>
    <t>Other conditions leading to Death Unkown F</t>
  </si>
  <si>
    <t>Other Infectious and parasitic Diseases Sub Total</t>
  </si>
  <si>
    <t>Other Infectious and parasitic Diseases 45-49 M</t>
  </si>
  <si>
    <t>Other Infectious and parasitic Diseases 40-44 M</t>
  </si>
  <si>
    <t>Other Infectious and parasitic Diseases 35-39 M</t>
  </si>
  <si>
    <t>Other Infectious and parasitic Diseases 30-34 M</t>
  </si>
  <si>
    <t>Other Infectious and parasitic Diseases 25-29 M</t>
  </si>
  <si>
    <t>Other Infectious and parasitic Diseases 20-24 M</t>
  </si>
  <si>
    <t>Other Infectious and parasitic Diseases 15-19 M</t>
  </si>
  <si>
    <t>Other Infectious and parasitic Diseases 10-14 M</t>
  </si>
  <si>
    <t>Other Infectious and parasitic Diseases 5-9 M</t>
  </si>
  <si>
    <t>Other Infectious and parasitic Diseases 1-4 M</t>
  </si>
  <si>
    <t>Other Infectious and parasitic Diseases &lt;1 M</t>
  </si>
  <si>
    <t>Other Infectious and parasitic Diseases Unkown M</t>
  </si>
  <si>
    <t>Other Infectious and parasitic Diseases Sub Total F</t>
  </si>
  <si>
    <t>Other Infectious and parasitic Diseases 45-49 F</t>
  </si>
  <si>
    <t>Other Infectious and parasitic Diseases 40-44 F</t>
  </si>
  <si>
    <t>Other Infectious and parasitic Diseases 35-39 F</t>
  </si>
  <si>
    <t>Other Infectious and parasitic Diseases 30-34 F</t>
  </si>
  <si>
    <t>Other Infectious and parasitic Diseases 25-29 F</t>
  </si>
  <si>
    <t>Other Infectious and parasitic Diseases 20-24 F</t>
  </si>
  <si>
    <t>Other Infectious and parasitic Diseases 15-19 F</t>
  </si>
  <si>
    <t>Other Infectious and parasitic Diseases 10-14 F</t>
  </si>
  <si>
    <t>Other Infectious and parasitic Diseases 5-9 F</t>
  </si>
  <si>
    <t>Other Infectious and parasitic Diseases 1-4 F</t>
  </si>
  <si>
    <t>Other Infectious and parasitic Diseases &lt;1 F</t>
  </si>
  <si>
    <t>Other Infectious and parasitic Diseases Unkown F</t>
  </si>
  <si>
    <t>Cancer Diseases Sub Total</t>
  </si>
  <si>
    <t>Cancer Diseases 45-49 M</t>
  </si>
  <si>
    <t>Cancer Diseases 40-44 M</t>
  </si>
  <si>
    <t>Cancer Diseases 35-39 M</t>
  </si>
  <si>
    <t>Cancer Diseases 30-34 M</t>
  </si>
  <si>
    <t>Cancer Diseases 25-29 M</t>
  </si>
  <si>
    <t>Cancer Diseases 20-24 M</t>
  </si>
  <si>
    <t>Cancer Diseases 15-19 M</t>
  </si>
  <si>
    <t>Cancer Diseases 10-14 M</t>
  </si>
  <si>
    <t>Cancer Diseases 5-9 M</t>
  </si>
  <si>
    <t>Cancer Diseases 1-4 M</t>
  </si>
  <si>
    <t>Cancer Diseases &lt;1 M</t>
  </si>
  <si>
    <t>Cancer Diseases Unkown M</t>
  </si>
  <si>
    <t>Cancer Diseases Sub Total F</t>
  </si>
  <si>
    <t>Cancer Diseases 45-49 F</t>
  </si>
  <si>
    <t>Cancer Diseases 40-44 F</t>
  </si>
  <si>
    <t>Cancer Diseases 35-39 F</t>
  </si>
  <si>
    <t>Cancer Diseases 30-34 F</t>
  </si>
  <si>
    <t>Cancer Diseases 25-29 F</t>
  </si>
  <si>
    <t>Cancer Diseases 20-24 F</t>
  </si>
  <si>
    <t>Cancer Diseases 15-19 F</t>
  </si>
  <si>
    <t>Cancer Diseases 10-14 F</t>
  </si>
  <si>
    <t>Cancer Diseases 5-9 F</t>
  </si>
  <si>
    <t>Cancer Diseases 1-4 F</t>
  </si>
  <si>
    <t>Cancer Diseases &lt;1 F</t>
  </si>
  <si>
    <t>Cancer Diseases Unkown F</t>
  </si>
  <si>
    <t>Sub Total</t>
  </si>
  <si>
    <t>TB Diseases Sub Total</t>
  </si>
  <si>
    <t>TB Diseases 45-49 M</t>
  </si>
  <si>
    <t>TB Diseases 40-44 M</t>
  </si>
  <si>
    <t>TB Diseases 35-39 M</t>
  </si>
  <si>
    <t>TB Diseases 30-34 M</t>
  </si>
  <si>
    <t>TB Diseases 25-29 M</t>
  </si>
  <si>
    <t>TB Diseases 20-24 M</t>
  </si>
  <si>
    <t>TB Diseases 15-19 M</t>
  </si>
  <si>
    <t>TB Diseases 10-14 M</t>
  </si>
  <si>
    <t>TB Diseases 5-9 M</t>
  </si>
  <si>
    <t>TB Diseases 1-4 M</t>
  </si>
  <si>
    <t>TB Diseases &lt;1 M</t>
  </si>
  <si>
    <t>TB Diseases Unkown M</t>
  </si>
  <si>
    <t>TB Diseases Sub Total F</t>
  </si>
  <si>
    <t>TB Diseases 45-49 F</t>
  </si>
  <si>
    <t>TB Diseases 40-44 F</t>
  </si>
  <si>
    <t>TB Diseases 35-39 F</t>
  </si>
  <si>
    <t>TB Diseases 30-34 F</t>
  </si>
  <si>
    <t>TB Diseases 25-29 F</t>
  </si>
  <si>
    <t>TB Diseases 20-24 F</t>
  </si>
  <si>
    <t>TB Diseases 15-19 F</t>
  </si>
  <si>
    <t>TB Diseases 10-14 F</t>
  </si>
  <si>
    <t>TB Diseases 5-9 F</t>
  </si>
  <si>
    <t>TB Diseases 1-4 F</t>
  </si>
  <si>
    <t>TB Diseases &lt;1 F</t>
  </si>
  <si>
    <t>TB Diseases Unkown F</t>
  </si>
  <si>
    <t>Total Refused Treatment</t>
  </si>
  <si>
    <t>Stopped Treatment Sub Total</t>
  </si>
  <si>
    <t>Stopped Treatment 45-49 M</t>
  </si>
  <si>
    <t>Stopped Treatment 40-44 M</t>
  </si>
  <si>
    <t>Stopped Treatment 35-39 M</t>
  </si>
  <si>
    <t>Stopped Treatment 30-34 M</t>
  </si>
  <si>
    <t>Stopped Treatment 25-29 M</t>
  </si>
  <si>
    <t>Stopped Treatment 20-24 M</t>
  </si>
  <si>
    <t>Stopped Treatment 15-19 M</t>
  </si>
  <si>
    <t>Stopped Treatment 10-14 M</t>
  </si>
  <si>
    <t>Stopped Treatment 5-9 M</t>
  </si>
  <si>
    <t>Stopped Treatment 1-4 M</t>
  </si>
  <si>
    <t>Stopped Treatment &lt;1 M</t>
  </si>
  <si>
    <t>Stopped Treatment Unkown M</t>
  </si>
  <si>
    <t>Stopped Treatment Sub Total F</t>
  </si>
  <si>
    <t>Stopped Treatment 45-49 F</t>
  </si>
  <si>
    <t>Stopped Treatment 40-44 F</t>
  </si>
  <si>
    <t>Stopped Treatment 35-39 F</t>
  </si>
  <si>
    <t>Stopped Treatment 30-34 F</t>
  </si>
  <si>
    <t>Stopped Treatment 25-29 F</t>
  </si>
  <si>
    <t>Stopped Treatment 20-24 F</t>
  </si>
  <si>
    <t>Stopped Treatment 15-19 F</t>
  </si>
  <si>
    <t>Stopped Treatment 10-14 F</t>
  </si>
  <si>
    <t>Stopped Treatment 5-9 F</t>
  </si>
  <si>
    <t>Stopped Treatment 1-4 F</t>
  </si>
  <si>
    <t>Stopped Treatment &lt;1 F</t>
  </si>
  <si>
    <t>Stopped Treatment Unkown F</t>
  </si>
  <si>
    <t>Total Transffered out</t>
  </si>
  <si>
    <t>TO 45-49 M</t>
  </si>
  <si>
    <t>TO 40-44 M</t>
  </si>
  <si>
    <t>TO 35-39 M</t>
  </si>
  <si>
    <t>TO 30-34 M</t>
  </si>
  <si>
    <t>TO 25-29 M</t>
  </si>
  <si>
    <t>TO 20-24 M</t>
  </si>
  <si>
    <t>TO 15-19 M</t>
  </si>
  <si>
    <t>TO 10-14 M</t>
  </si>
  <si>
    <t>TO 5-9 M</t>
  </si>
  <si>
    <t>TO 1-4 M</t>
  </si>
  <si>
    <t>TO &lt;1 M</t>
  </si>
  <si>
    <t>TO Unkown M</t>
  </si>
  <si>
    <t>TO Sub Total F</t>
  </si>
  <si>
    <t>TO 45-49 F</t>
  </si>
  <si>
    <t>TO 40-44 F</t>
  </si>
  <si>
    <t>TO 35-39 F</t>
  </si>
  <si>
    <t>TO 30-34 F</t>
  </si>
  <si>
    <t>TO 25-29 F</t>
  </si>
  <si>
    <t>TO 20-24 F</t>
  </si>
  <si>
    <t>TO 15-19 F</t>
  </si>
  <si>
    <t>TO 10-14 F</t>
  </si>
  <si>
    <t>TO 5-9 F</t>
  </si>
  <si>
    <t>TO 1-4 F</t>
  </si>
  <si>
    <t>TO &lt;1 F</t>
  </si>
  <si>
    <t>TO Unkown F</t>
  </si>
  <si>
    <t>Total LTFU &lt; 3m</t>
  </si>
  <si>
    <t>LTFU &lt;3M Sub Total</t>
  </si>
  <si>
    <t>LTFU &lt;3M 45-49 M</t>
  </si>
  <si>
    <t>LTFU &lt;3M 40-44 M</t>
  </si>
  <si>
    <t>LTFU &lt;3M 35-39 M</t>
  </si>
  <si>
    <t>LTFU &lt;3M 30-34 M</t>
  </si>
  <si>
    <t>LTFU &lt;3M 25-29 M</t>
  </si>
  <si>
    <t>LTFU &lt;3M 20-24 M</t>
  </si>
  <si>
    <t>LTFU &lt;3M 15-19 M</t>
  </si>
  <si>
    <t>LTFU &lt;3M 10-14 M</t>
  </si>
  <si>
    <t>LTFU &lt;3M 5-9 M</t>
  </si>
  <si>
    <t>LTFU &lt;3M 1-4 M</t>
  </si>
  <si>
    <t>LTFU &lt;3M &lt;1 M</t>
  </si>
  <si>
    <t>LTFU &lt;3M Unkown M</t>
  </si>
  <si>
    <t>LTFU &lt;3M Sub Total F</t>
  </si>
  <si>
    <t>LTFU &lt;3M 45-49 F</t>
  </si>
  <si>
    <t>LTFU &lt;3M 40-44 F</t>
  </si>
  <si>
    <t>LTFU &lt;3M 35-39 F</t>
  </si>
  <si>
    <t>LTFU &lt;3M 30-34 F</t>
  </si>
  <si>
    <t>LTFU &lt;3M 25-29 F</t>
  </si>
  <si>
    <t>LTFU &lt;3M 20-24 F</t>
  </si>
  <si>
    <t>LTFU &lt;3M 15-19 F</t>
  </si>
  <si>
    <t>LTFU &lt;3M 10-14 F</t>
  </si>
  <si>
    <t>LTFU &lt;3M 5-9 F</t>
  </si>
  <si>
    <t>LTFU &lt;3M 1-4 F</t>
  </si>
  <si>
    <t>LTFU &lt;3M &lt;1 F</t>
  </si>
  <si>
    <t>LTFU &lt;3M Unkown F</t>
  </si>
  <si>
    <t>Total Died</t>
  </si>
  <si>
    <t>Died Sub Total</t>
  </si>
  <si>
    <t>Died 45-49 M</t>
  </si>
  <si>
    <t>Died 40-44 M</t>
  </si>
  <si>
    <t>Died 35-39 M</t>
  </si>
  <si>
    <t>Died 30-34 M</t>
  </si>
  <si>
    <t>Died 25-29 M</t>
  </si>
  <si>
    <t>Died 20-24 M</t>
  </si>
  <si>
    <t>Died 15-19 M</t>
  </si>
  <si>
    <t>Died 10-14 M</t>
  </si>
  <si>
    <t>Died 5-9 M</t>
  </si>
  <si>
    <t>Died 1-4 M</t>
  </si>
  <si>
    <t>Died &lt;1 M</t>
  </si>
  <si>
    <t>Died Unkown M</t>
  </si>
  <si>
    <t>Died Sub Total F</t>
  </si>
  <si>
    <t>Died 45-49 F</t>
  </si>
  <si>
    <t>Died 40-44 F</t>
  </si>
  <si>
    <t>Died 35-39 F</t>
  </si>
  <si>
    <t>Died 30-34 F</t>
  </si>
  <si>
    <t>Died 25-29 F</t>
  </si>
  <si>
    <t>Died 20-24 F</t>
  </si>
  <si>
    <t>Died 15-19 F</t>
  </si>
  <si>
    <t>Died 10-14 F</t>
  </si>
  <si>
    <t>Died 5-9 F</t>
  </si>
  <si>
    <t>Died 1-4 F</t>
  </si>
  <si>
    <t>Died &lt;1 F</t>
  </si>
  <si>
    <t>Died Unkown F</t>
  </si>
  <si>
    <t>PMTCT_highvolume</t>
  </si>
  <si>
    <t>HTC_highvolume</t>
  </si>
  <si>
    <t>ART_highvolume</t>
  </si>
  <si>
    <t>eid_pos_2_12months_ART</t>
  </si>
  <si>
    <t>eid_pos_0_2months_ART</t>
  </si>
  <si>
    <t>eid_pos_2_12months</t>
  </si>
  <si>
    <t>eid_pos_0_2months</t>
  </si>
  <si>
    <t>mfl_code</t>
  </si>
  <si>
    <t>county</t>
  </si>
  <si>
    <t>district_name</t>
  </si>
  <si>
    <t>facility_name</t>
  </si>
  <si>
    <t>The current number of ARV drug units (bottles) at the end of the reporting period by ARV drug category.</t>
  </si>
  <si>
    <t>TLD</t>
  </si>
  <si>
    <t>TLE</t>
  </si>
  <si>
    <t>TLD 30-count bottles</t>
  </si>
  <si>
    <t>TLD 90-count bottles</t>
  </si>
  <si>
    <t>TLD 180-count bottles</t>
  </si>
  <si>
    <t>TLE/400 30-count bottles</t>
  </si>
  <si>
    <t>TLE/400 90-count bottles</t>
  </si>
  <si>
    <t>TLE 600/TEE bottles</t>
  </si>
  <si>
    <t>LPV</t>
  </si>
  <si>
    <t>LPV/r 40/10 (Pediatrics) bottles</t>
  </si>
  <si>
    <t>NVP</t>
  </si>
  <si>
    <t>NVP (Adult) bottles</t>
  </si>
  <si>
    <t>NVP (Pediatric) bottles</t>
  </si>
  <si>
    <t>Other (Adult) bottles</t>
  </si>
  <si>
    <t>Other (Pediatric) bottles</t>
  </si>
  <si>
    <t>Disaggregated by Drug Categories</t>
  </si>
  <si>
    <t>The number of adult and pediatric ARV bottles (units) dispensed by ARV drug category at the end of the reporting period</t>
  </si>
  <si>
    <t>Gene Xpert MTB / R if Assay</t>
  </si>
  <si>
    <t>Den Screen Negative Prev Enrolled 15+ M</t>
  </si>
  <si>
    <t>Den Screen Negative Prev Enrolled &lt; 15 M</t>
  </si>
  <si>
    <t>Den Screen Negative Prev Enrolled Unknown Age M</t>
  </si>
  <si>
    <t>Den Screen Negative Prev Enrolled 15+ F</t>
  </si>
  <si>
    <t>Den Screen Negative Prev Enrolled &lt; 15 F</t>
  </si>
  <si>
    <t>Den Screen Negative Prev Enrolled Unknown Age F</t>
  </si>
  <si>
    <t>Den Screen Negative Newly Enrolled 15+ M</t>
  </si>
  <si>
    <t>Den Screen Negative Newly Enrolled &lt; 15 M</t>
  </si>
  <si>
    <t>Den Screen Negative Newly Enrolled Unknown Age M</t>
  </si>
  <si>
    <t>Den Screen Negative Newly Enrolled 15+ F</t>
  </si>
  <si>
    <t>Den Screen Negative Newly Enrolled &lt; 15 F</t>
  </si>
  <si>
    <t>Den Screen Negative Newly Enrolled Unknown Age F</t>
  </si>
  <si>
    <t>Den Pos Pre on ART 15+ M</t>
  </si>
  <si>
    <t>Den Pos Pre on ART &lt; 15 M</t>
  </si>
  <si>
    <t>Den Pos Pre on ART Unknown Age M</t>
  </si>
  <si>
    <t>Den Pos Pre on ART 15+ F</t>
  </si>
  <si>
    <t>Den Pos Pre on ART Den Pos Pre on ART &lt; 15 F</t>
  </si>
  <si>
    <t>Den Pos Pre on ART Unknown Age F</t>
  </si>
  <si>
    <t>Den Pos New on ART 15+ M</t>
  </si>
  <si>
    <t>Den Pos New on ART &lt; 15 M</t>
  </si>
  <si>
    <t>Den Pos New on ART Unknown Age M</t>
  </si>
  <si>
    <t>Den Pos New on ART 15+ F</t>
  </si>
  <si>
    <t>Den Pos New on ART Pos &lt; 15 F</t>
  </si>
  <si>
    <t>Den Pos New on ART Unknown Age F</t>
  </si>
  <si>
    <t>Num Already on ART 15+ M</t>
  </si>
  <si>
    <t>Num Already on ART &lt; 15 M</t>
  </si>
  <si>
    <t>Num Unknown Age M</t>
  </si>
  <si>
    <t>Num Already on ART 15+ F</t>
  </si>
  <si>
    <t>Num Already on ART &lt; 15 F</t>
  </si>
  <si>
    <t>Num Already on ART Unknown Age F</t>
  </si>
  <si>
    <t>Num newly started ART 15+ M</t>
  </si>
  <si>
    <t>Num newly started ART &lt; 15 M</t>
  </si>
  <si>
    <t>Num newly started ART Unknown Age M</t>
  </si>
  <si>
    <t xml:space="preserve">Num newly started ART 15+F </t>
  </si>
  <si>
    <t>Num newly started ART &lt; 15 F</t>
  </si>
  <si>
    <t>Num newly started ART Unknown Age F</t>
  </si>
  <si>
    <t>Number of HIV-positive women on ART screened for cervical cancer. Numerator will auto-calculate from the Age/Result/Screening Visit Type</t>
  </si>
  <si>
    <t>Disaggregated by Age/Result/Screening Visit Type</t>
  </si>
  <si>
    <t>Cervical Cancer screen: Negative</t>
  </si>
  <si>
    <t>Cervical Cancer screen: Positive</t>
  </si>
  <si>
    <t>Cervical Cancer screen: Suspected Cancer</t>
  </si>
  <si>
    <t>Number of HIV-exposed infants who were born 24 months prior to the reporting period and registered in the birth cohort.</t>
  </si>
  <si>
    <t>Number of HIV-exposed infants with a documented outcome by 18 months of age disaggregated by outcome type. Numerator will auto-calculate from the Outcome Type Disaggregate.</t>
  </si>
  <si>
    <t>Numerator: Disaggregated by Outcome Type</t>
  </si>
  <si>
    <t>HIV-infected</t>
  </si>
  <si>
    <t>HIV-uninfected</t>
  </si>
  <si>
    <t>HIV-final status unknown</t>
  </si>
  <si>
    <t>Died without status known</t>
  </si>
  <si>
    <t>Died Without Status Known</t>
  </si>
  <si>
    <t>HIV Final Status Unknown</t>
  </si>
  <si>
    <t>HIV Uninfected</t>
  </si>
  <si>
    <t>HIV Infected</t>
  </si>
  <si>
    <t>TLE 30-count bottles</t>
  </si>
  <si>
    <t>TLE 90-count bottles</t>
  </si>
  <si>
    <t>TLE 180-count bottles</t>
  </si>
  <si>
    <t>SC_CURR</t>
  </si>
  <si>
    <t>SC_ARVDISP</t>
  </si>
  <si>
    <t>Number of ART patients who experienced an interruption in treatment (IIT) during any previous reporting period, who successfully restarted ARVs within the reporting period and remained on treatment until the end of the reporting period. The Numerator will auto-calculate from Age/Sex Disaggregates.</t>
  </si>
  <si>
    <t>Number of ART patients who were on ART at the beginning of the quarterly reporting period or initiated treatment during the reporting period and then had no clinical contact since their last expected contact. The numerator auto-calculates from the sum of Age/Sex Outcome</t>
  </si>
  <si>
    <t>Interruption in Treatment After being on Treatment for &lt; 3 months</t>
  </si>
  <si>
    <t>Assigned to Who</t>
  </si>
  <si>
    <t>Mbawi</t>
  </si>
  <si>
    <t>People who inject drugs PWID</t>
  </si>
  <si>
    <t>Men who have sex with men MSM</t>
  </si>
  <si>
    <t>Transgender people TG</t>
  </si>
  <si>
    <t>Female sex workers FSW</t>
  </si>
  <si>
    <t>subtotal</t>
  </si>
  <si>
    <t>DSD:KP_PREV</t>
  </si>
  <si>
    <t>Number of key populations reached with individual and/or small group-level HIV prevention interventions designed for the target population. Numerator will auto-calculate from the key population disaggregates.</t>
  </si>
  <si>
    <t>Disaggregated by key population type</t>
  </si>
  <si>
    <t>Peole in prison and other closed settings</t>
  </si>
  <si>
    <t>Sub-totals</t>
  </si>
  <si>
    <t>Known Positive</t>
  </si>
  <si>
    <t>Newly tested and / or referred for testing</t>
  </si>
  <si>
    <t>Declined testing and / or referral</t>
  </si>
  <si>
    <t>Index Service Modality Disaggregated by Age / Sex / Result (Fine Disaggregate). This data will auto-calculate from HTS_INDEX.</t>
  </si>
  <si>
    <t>Ward:</t>
  </si>
  <si>
    <r>
      <t xml:space="preserve">Number of individual HIV self-test kits distributed. Numerator will auto-calculate from the directly-assisted/unassisted self-testing types. </t>
    </r>
    <r>
      <rPr>
        <b/>
        <sz val="10"/>
        <color rgb="FFFF0000"/>
        <rFont val="Arial Nova Cond"/>
        <family val="2"/>
      </rPr>
      <t>HTS_SELF is not reported under HTS_TST (or HTS_TST_POS) results.</t>
    </r>
  </si>
  <si>
    <t>TG</t>
  </si>
  <si>
    <t>People in Prison</t>
  </si>
  <si>
    <t>Known Positive PWID</t>
  </si>
  <si>
    <t>Known Positive MSM</t>
  </si>
  <si>
    <t>Known Positive TG</t>
  </si>
  <si>
    <t>Known Positive FSW</t>
  </si>
  <si>
    <t>Known Positive PIP</t>
  </si>
  <si>
    <t>Known Positive Subtotal</t>
  </si>
  <si>
    <t>Newly Tested/ Reffered PWID</t>
  </si>
  <si>
    <t>Newly Tested/ Reffered MSM</t>
  </si>
  <si>
    <t>Newly Tested/ Reffered TG</t>
  </si>
  <si>
    <t>Newly Tested/ Reffered FSW</t>
  </si>
  <si>
    <t>Newly Tested/ Reffered PIP</t>
  </si>
  <si>
    <t>Newly Tested/ Reffered Subtotal</t>
  </si>
  <si>
    <t>Declined testing and / or referral PWID</t>
  </si>
  <si>
    <t>Declined testing and / or referral MSM</t>
  </si>
  <si>
    <t>Declined testing and / or referral TG</t>
  </si>
  <si>
    <t>Declined testing and / or referral FSW</t>
  </si>
  <si>
    <t>Declined testing and / or referral PIP</t>
  </si>
  <si>
    <t>Declined testing and / or referral Subtotal</t>
  </si>
  <si>
    <t>Keringet</t>
  </si>
  <si>
    <t>Elburgon</t>
  </si>
  <si>
    <t>London</t>
  </si>
  <si>
    <t>Mau narok</t>
  </si>
  <si>
    <t>Mosop</t>
  </si>
  <si>
    <t>USAID Tujenge Jamii</t>
  </si>
  <si>
    <t>PWID Pos</t>
  </si>
  <si>
    <t>PWID Neg</t>
  </si>
  <si>
    <t>PWID Subtotal</t>
  </si>
  <si>
    <t>MSM Pos</t>
  </si>
  <si>
    <t>MSM Neg</t>
  </si>
  <si>
    <t>MSM Subtotal</t>
  </si>
  <si>
    <t>TG Pos</t>
  </si>
  <si>
    <t>TG Neg</t>
  </si>
  <si>
    <t>TG Subtotal</t>
  </si>
  <si>
    <t>FSW Pos</t>
  </si>
  <si>
    <t>FSW Neg</t>
  </si>
  <si>
    <t>FSW Subtotal</t>
  </si>
  <si>
    <t>PIP Pos</t>
  </si>
  <si>
    <t>PIP Neg</t>
  </si>
  <si>
    <t>PIP Subtotal</t>
  </si>
  <si>
    <t>Index Pos</t>
  </si>
  <si>
    <t>Index Neg</t>
  </si>
  <si>
    <t>Index Subtotal</t>
  </si>
  <si>
    <t>Mobile Pos Unknown Age F</t>
  </si>
  <si>
    <t>Mobile Pos Unknown Age M</t>
  </si>
  <si>
    <t>Mobile Pos &lt; 1 F</t>
  </si>
  <si>
    <t>Mobile Pos &lt; 1 M</t>
  </si>
  <si>
    <t>Mobile Pos 1-4 F</t>
  </si>
  <si>
    <t>Mobile Pos 1-4 M</t>
  </si>
  <si>
    <t>Mobile Pos 5-9 F</t>
  </si>
  <si>
    <t>Mobile Pos 5-9 M</t>
  </si>
  <si>
    <t>Mobile Pos 10-14 F</t>
  </si>
  <si>
    <t>Mobile Pos 10-14 M</t>
  </si>
  <si>
    <t>Mobile Pos 15-19 F</t>
  </si>
  <si>
    <t>Mobile Pos 15-19 M</t>
  </si>
  <si>
    <t>Mobile Pos 20-24 F</t>
  </si>
  <si>
    <t>Mobile Pos 20-24 M</t>
  </si>
  <si>
    <t>Mobile Neg Unknown Age F</t>
  </si>
  <si>
    <t>Mobile Neg Unknown Age M</t>
  </si>
  <si>
    <t>Mobile Neg &lt; 1 F</t>
  </si>
  <si>
    <t>Mobile Neg &lt; 1 M</t>
  </si>
  <si>
    <t>Mobile Neg 1-4 F</t>
  </si>
  <si>
    <t>Mobile Neg 1-4 M</t>
  </si>
  <si>
    <t>Mobile Neg 5-9 F</t>
  </si>
  <si>
    <t>Mobile Neg 5-9 M</t>
  </si>
  <si>
    <t>Mobile Neg 10-14 F</t>
  </si>
  <si>
    <t>Mobile Neg 10-14 M</t>
  </si>
  <si>
    <t>Mobile Neg 15-19 F</t>
  </si>
  <si>
    <t>Mobile Neg 15-19 M</t>
  </si>
  <si>
    <t>Mobile Neg 20-24 F</t>
  </si>
  <si>
    <t>Mobile Neg 20-24 M</t>
  </si>
  <si>
    <t>Mobile Pos 25-29 F</t>
  </si>
  <si>
    <t>Mobile Pos 25-29 M</t>
  </si>
  <si>
    <t>Mobile Pos 30-34 F</t>
  </si>
  <si>
    <t>Mobile Pos 30-34 M</t>
  </si>
  <si>
    <t>Mobile Pos 35-39 F</t>
  </si>
  <si>
    <t>Mobile Pos 35-39 M</t>
  </si>
  <si>
    <t>Mobile Pos 40-44 F</t>
  </si>
  <si>
    <t>Mobile Pos 40-44 M</t>
  </si>
  <si>
    <t>Mobile Pos 45-49 F</t>
  </si>
  <si>
    <t>Mobile Pos 45-49 M</t>
  </si>
  <si>
    <t>Mobile Pos 50 F</t>
  </si>
  <si>
    <t>Mobile Pos 50 M</t>
  </si>
  <si>
    <t>Mobile Neg 25-29 F</t>
  </si>
  <si>
    <t>Mobile Neg 25-29 M</t>
  </si>
  <si>
    <t>Mobile Neg 30-34 F</t>
  </si>
  <si>
    <t>Mobile Neg 30-34 M</t>
  </si>
  <si>
    <t>Mobile Neg 35-39 F</t>
  </si>
  <si>
    <t>Mobile Neg 35-39 M</t>
  </si>
  <si>
    <t>Mobile Neg 40-44 F</t>
  </si>
  <si>
    <t>Mobile Neg 40-44 M</t>
  </si>
  <si>
    <t>Mobile Neg 45-49 F</t>
  </si>
  <si>
    <t>Mobile Neg 45-49 M</t>
  </si>
  <si>
    <t>Mobile Neg 50 F</t>
  </si>
  <si>
    <t>Mobile Neg 50 M</t>
  </si>
  <si>
    <t>Total Tst Mob</t>
  </si>
  <si>
    <t>VCT Pos Unknown Age F</t>
  </si>
  <si>
    <t>VCT Pos Unknown Age M</t>
  </si>
  <si>
    <t>VCT Pos &lt; 1 F</t>
  </si>
  <si>
    <t>VCT Pos &lt; 1 M</t>
  </si>
  <si>
    <t>VCT Pos 1-4 F</t>
  </si>
  <si>
    <t>VCT Pos 1-4 M</t>
  </si>
  <si>
    <t>VCT Pos 5-9 F</t>
  </si>
  <si>
    <t>VCT Pos 5-9 M</t>
  </si>
  <si>
    <t>VCT Pos 10-14 F</t>
  </si>
  <si>
    <t>VCT Pos 10-14 M</t>
  </si>
  <si>
    <t>VCT Pos 15-19 F</t>
  </si>
  <si>
    <t>VCT Pos 15-19 M</t>
  </si>
  <si>
    <t>VCT Pos 20-24 F</t>
  </si>
  <si>
    <t>VCT Pos 20-24 M</t>
  </si>
  <si>
    <t>VCT Neg Unknown Age F</t>
  </si>
  <si>
    <t>VCT Neg Unknown Age M</t>
  </si>
  <si>
    <t>VCT Neg &lt; 1 F</t>
  </si>
  <si>
    <t>VCT Neg &lt; 1 M</t>
  </si>
  <si>
    <t>VCT Neg 1-4 F</t>
  </si>
  <si>
    <t>VCT Neg 1-4 M</t>
  </si>
  <si>
    <t>VCT Neg 5-9 F</t>
  </si>
  <si>
    <t>VCT Neg 5-9 M</t>
  </si>
  <si>
    <t>VCT Neg 10-14 F</t>
  </si>
  <si>
    <t>VCT Neg 10-14 M</t>
  </si>
  <si>
    <t>VCT Neg 15-19 F</t>
  </si>
  <si>
    <t>VCT Neg 15-19 M</t>
  </si>
  <si>
    <t>VCT Neg 20-24 F</t>
  </si>
  <si>
    <t>VCT Neg 20-24 M</t>
  </si>
  <si>
    <t>VCT Pos 25-29 F</t>
  </si>
  <si>
    <t>VCT Pos 25-29 M</t>
  </si>
  <si>
    <t>VCT Pos 30-34 F</t>
  </si>
  <si>
    <t>VCT Pos 30-34 M</t>
  </si>
  <si>
    <t>VCT Pos 35-39 F</t>
  </si>
  <si>
    <t>VCT Pos 35-39 M</t>
  </si>
  <si>
    <t>VCT Pos 40-44 F</t>
  </si>
  <si>
    <t>VCT Pos 40-44 M</t>
  </si>
  <si>
    <t>VCT Pos 45-49 F</t>
  </si>
  <si>
    <t>VCT Pos 45-49 M</t>
  </si>
  <si>
    <t>VCT Pos 50 F</t>
  </si>
  <si>
    <t>VCT Pos 50 M</t>
  </si>
  <si>
    <t>VCT Neg 25-29 F</t>
  </si>
  <si>
    <t>VCT Neg 25-29 M</t>
  </si>
  <si>
    <t>VCT Neg 30-34 F</t>
  </si>
  <si>
    <t>VCT Neg 30-34 M</t>
  </si>
  <si>
    <t>VCT Neg 35-39 F</t>
  </si>
  <si>
    <t>VCT Neg 35-39 M</t>
  </si>
  <si>
    <t>VCT Neg 40-44 F</t>
  </si>
  <si>
    <t>VCT Neg 40-44 M</t>
  </si>
  <si>
    <t>VCT Neg 45-49 F</t>
  </si>
  <si>
    <t>VCT Neg 45-49 M</t>
  </si>
  <si>
    <t>VCT Neg 50 F</t>
  </si>
  <si>
    <t>VCT Neg 50 M</t>
  </si>
  <si>
    <t>Total Tst VCT</t>
  </si>
  <si>
    <t>OTHER Pos Unknown Age F</t>
  </si>
  <si>
    <t>OTHER Pos Unknown Age M</t>
  </si>
  <si>
    <t>OTHER Pos &lt; 1 F</t>
  </si>
  <si>
    <t>OTHER Pos &lt; 1 M</t>
  </si>
  <si>
    <t>OTHER Pos 1-4 F</t>
  </si>
  <si>
    <t>OTHER Pos 1-4 M</t>
  </si>
  <si>
    <t>OTHER Pos 5-9 F</t>
  </si>
  <si>
    <t>OTHER Pos 5-9 M</t>
  </si>
  <si>
    <t>OTHER Pos 10-14 F</t>
  </si>
  <si>
    <t>OTHER Pos 10-14 M</t>
  </si>
  <si>
    <t>OTHER Pos 15-19 F</t>
  </si>
  <si>
    <t>OTHER Pos 15-19 M</t>
  </si>
  <si>
    <t>OTHER Pos 20-24 F</t>
  </si>
  <si>
    <t>OTHER Pos 20-24 M</t>
  </si>
  <si>
    <t>OTHER Neg Unknown Age F</t>
  </si>
  <si>
    <t>OTHER Neg Unknown Age M</t>
  </si>
  <si>
    <t>OTHER Neg &lt; 1 F</t>
  </si>
  <si>
    <t>OTHER Neg &lt; 1 M</t>
  </si>
  <si>
    <t>OTHER Neg 1-4 F</t>
  </si>
  <si>
    <t>OTHER Neg 1-4 M</t>
  </si>
  <si>
    <t>OTHER Neg 5-9 F</t>
  </si>
  <si>
    <t>OTHER Neg 5-9 M</t>
  </si>
  <si>
    <t>OTHER Neg 10-14 F</t>
  </si>
  <si>
    <t>OTHER Neg 10-14 M</t>
  </si>
  <si>
    <t>OTHER Neg 15-19 F</t>
  </si>
  <si>
    <t>OTHER Neg 15-19 M</t>
  </si>
  <si>
    <t>OTHER Neg 20-24 F</t>
  </si>
  <si>
    <t>OTHER Neg 20-24 M</t>
  </si>
  <si>
    <t>OTHER Pos 25-29 F</t>
  </si>
  <si>
    <t>OTHER Pos 25-29 M</t>
  </si>
  <si>
    <t>OTHER Pos 30-34 F</t>
  </si>
  <si>
    <t>OTHER Pos 30-34 M</t>
  </si>
  <si>
    <t>OTHER Pos 35-39 F</t>
  </si>
  <si>
    <t>OTHER Pos 35-39 M</t>
  </si>
  <si>
    <t>OTHER Pos 40-44 F</t>
  </si>
  <si>
    <t>OTHER Pos 40-44 M</t>
  </si>
  <si>
    <t>OTHER Pos 45-49 F</t>
  </si>
  <si>
    <t>OTHER Pos 45-49 M</t>
  </si>
  <si>
    <t>OTHER Pos 50 F</t>
  </si>
  <si>
    <t>OTHER Pos 50 M</t>
  </si>
  <si>
    <t>OTHER Neg 25-29 F</t>
  </si>
  <si>
    <t>OTHER Neg 25-29 M</t>
  </si>
  <si>
    <t>OTHER Neg 30-34 F</t>
  </si>
  <si>
    <t>OTHER Neg 30-34 M</t>
  </si>
  <si>
    <t>OTHER Neg 35-39 F</t>
  </si>
  <si>
    <t>OTHER Neg 35-39 M</t>
  </si>
  <si>
    <t>OTHER Neg 40-44 F</t>
  </si>
  <si>
    <t>OTHER Neg 40-44 M</t>
  </si>
  <si>
    <t>OTHER Neg 45-49 F</t>
  </si>
  <si>
    <t>OTHER Neg 45-49 M</t>
  </si>
  <si>
    <t>OTHER Neg 50 F</t>
  </si>
  <si>
    <t>OTHER Neg 50 M</t>
  </si>
  <si>
    <t>Total Tst OTHER</t>
  </si>
  <si>
    <t>Physical or Emotional Violence</t>
  </si>
  <si>
    <t>UTJ</t>
  </si>
  <si>
    <t>Directly Assisted</t>
  </si>
  <si>
    <t>Unassisted</t>
  </si>
  <si>
    <t>5-9</t>
  </si>
  <si>
    <t>Number of individuals, excluding those newly enrolled, that return for a follow-up visit or reinitiation visit to receive pre-exposure prophylaxis (PrEP) to prevent HIV during the reporting period. Numerator will auto-calculate from sum of Age/Sex Disaggregate</t>
  </si>
  <si>
    <r>
      <t xml:space="preserve">Disaggregated by test result: </t>
    </r>
    <r>
      <rPr>
        <b/>
        <sz val="10"/>
        <color rgb="FFFF0000"/>
        <rFont val="Arial Nova Cond"/>
        <family val="2"/>
      </rPr>
      <t>Data on test result should be reported in both the "Test Result" section and the "Disaggregated by Age/Sex" Section</t>
    </r>
  </si>
  <si>
    <r>
      <t>Disaggregated by Pregnant/Breastfeeding:</t>
    </r>
    <r>
      <rPr>
        <b/>
        <sz val="10"/>
        <color rgb="FFFF0000"/>
        <rFont val="Arial Nova Cond"/>
        <family val="2"/>
      </rPr>
      <t xml:space="preserve"> Data on Pregnant/Breastfeeding individuals should be reported in both the "Disaggregated by Pregnant/Breastfeeding" section and the "Disaggregated by Age/Sex" section.</t>
    </r>
  </si>
  <si>
    <t>Breastfeeding</t>
  </si>
  <si>
    <t>Total SNS</t>
  </si>
  <si>
    <t>Documented Negatives</t>
  </si>
  <si>
    <t>DN 1-4 M</t>
  </si>
  <si>
    <t>DN 1-4 F</t>
  </si>
  <si>
    <t>DN 5-9 F</t>
  </si>
  <si>
    <t>DN 10-14 F</t>
  </si>
  <si>
    <t>DN 5-9 M</t>
  </si>
  <si>
    <t>DN 10-14 M</t>
  </si>
  <si>
    <t>50-54</t>
  </si>
  <si>
    <t>55-59</t>
  </si>
  <si>
    <t>60-64</t>
  </si>
  <si>
    <t>65+</t>
  </si>
  <si>
    <t>50-54 M</t>
  </si>
  <si>
    <t>50-54 F</t>
  </si>
  <si>
    <t>55-59 M</t>
  </si>
  <si>
    <t>60-64 M</t>
  </si>
  <si>
    <t>65+ M</t>
  </si>
  <si>
    <t>55-59 F</t>
  </si>
  <si>
    <t>60-64 F</t>
  </si>
  <si>
    <t>65+ F</t>
  </si>
  <si>
    <t>Disaggregated by IIT</t>
  </si>
  <si>
    <t>Experienced treatment interruption of &lt;3 months before returning to treatment</t>
  </si>
  <si>
    <t>Experienced treatment interruption of 3-5 months before returning to treatment</t>
  </si>
  <si>
    <t xml:space="preserve">Experienced treatment interruption of 6+ months before returning to treatment
</t>
  </si>
  <si>
    <t>RTT 3-5</t>
  </si>
  <si>
    <t>RTT 6+</t>
  </si>
  <si>
    <t>Interruption in Treatment After being on Treatment for 3-5 months</t>
  </si>
  <si>
    <t>Interruption in Treatment After being on Treatment for 6+ months</t>
  </si>
  <si>
    <t>On treatment for &lt;3 months when experienced IIT</t>
  </si>
  <si>
    <t>People in Prison and other closed settings</t>
  </si>
  <si>
    <t>Sub-Totals</t>
  </si>
  <si>
    <t>On treatment for 3-5 months when experienced IIT</t>
  </si>
  <si>
    <t>On treatment for 6+ months when experienced IIT</t>
  </si>
  <si>
    <t>LTFU 6+M Unkown F</t>
  </si>
  <si>
    <t>LTFU 6+M &lt;1 F</t>
  </si>
  <si>
    <t>LTFU 6+M 1-4 F</t>
  </si>
  <si>
    <t>LTFU 6+M 5-9 F</t>
  </si>
  <si>
    <t>LTFU 6+M 10-14 F</t>
  </si>
  <si>
    <t>LTFU 6+M 15-19 F</t>
  </si>
  <si>
    <t>LTFU 6+M 20-24 F</t>
  </si>
  <si>
    <t>LTFU 6+M 25-29 F</t>
  </si>
  <si>
    <t>LTFU 6+M 30-34 F</t>
  </si>
  <si>
    <t>LTFU 6+M 35-39 F</t>
  </si>
  <si>
    <t>LTFU 6+M 40-44 F</t>
  </si>
  <si>
    <t>LTFU 6+M 45-49 F</t>
  </si>
  <si>
    <t>LTFU 6+M Sub Total F</t>
  </si>
  <si>
    <t>LTFU 6+M Unkown M</t>
  </si>
  <si>
    <t>LTFU 6+M &lt;1 M</t>
  </si>
  <si>
    <t>LTFU 6+M 1-4 M</t>
  </si>
  <si>
    <t>LTFU 6+M 5-9 M</t>
  </si>
  <si>
    <t>LTFU 6+M 10-14 M</t>
  </si>
  <si>
    <t>LTFU 6+M 15-19 M</t>
  </si>
  <si>
    <t>LTFU 6+M 20-24 M</t>
  </si>
  <si>
    <t>LTFU 6+M 25-29 M</t>
  </si>
  <si>
    <t>LTFU 6+M 30-34 M</t>
  </si>
  <si>
    <t>LTFU 6+M 35-39 M</t>
  </si>
  <si>
    <t>LTFU 6+M 40-44 M</t>
  </si>
  <si>
    <t>LTFU 6+M 45-49 M</t>
  </si>
  <si>
    <t>LTFU 6+M Sub Total</t>
  </si>
  <si>
    <t>DTG</t>
  </si>
  <si>
    <t>DTG 10 (Pediatrics, 90-count)</t>
  </si>
  <si>
    <t>dtg_ARVDISP_10MG</t>
  </si>
  <si>
    <t>dtg_SCCURR_10MG</t>
  </si>
  <si>
    <t>Sns Pos Unknown Age F</t>
  </si>
  <si>
    <t>Sns Pos Unknown Age M</t>
  </si>
  <si>
    <t>Sns Pos &lt; 1 F</t>
  </si>
  <si>
    <t>Sns Pos &lt; 1 M</t>
  </si>
  <si>
    <t>Sns Pos 1-4 F</t>
  </si>
  <si>
    <t>Sns Pos 1-4 M</t>
  </si>
  <si>
    <t>Sns Pos 5-9 F</t>
  </si>
  <si>
    <t>Sns Pos 5-9 M</t>
  </si>
  <si>
    <t>Sns Pos 10-14 F</t>
  </si>
  <si>
    <t>Sns Pos 10-14 M</t>
  </si>
  <si>
    <t>Sns Pos 15-19 F</t>
  </si>
  <si>
    <t>Sns Pos 15-19 M</t>
  </si>
  <si>
    <t>Sns Pos 20-24 F</t>
  </si>
  <si>
    <t>Sns Pos 20-24 M</t>
  </si>
  <si>
    <t>Sns Neg Unknown Age F</t>
  </si>
  <si>
    <t>Sns Neg Unknown Age M</t>
  </si>
  <si>
    <t>Sns Neg &lt; 1 F</t>
  </si>
  <si>
    <t>Sns Neg &lt; 1 M</t>
  </si>
  <si>
    <t>Sns Neg 1-4 F</t>
  </si>
  <si>
    <t>Sns Neg 1-4 M</t>
  </si>
  <si>
    <t>Sns Neg 5-9 F</t>
  </si>
  <si>
    <t>Sns Neg 5-9 M</t>
  </si>
  <si>
    <t>Sns Neg 10-14 F</t>
  </si>
  <si>
    <t>Sns Neg 10-14 M</t>
  </si>
  <si>
    <t>Sns Neg 15-19 F</t>
  </si>
  <si>
    <t>Sns Neg 15-19 M</t>
  </si>
  <si>
    <t>Sns Neg 20-24 F</t>
  </si>
  <si>
    <t>Sns Neg 20-24 M</t>
  </si>
  <si>
    <t>Sns Pos 25-29 F</t>
  </si>
  <si>
    <t>Sns Pos 25-29 M</t>
  </si>
  <si>
    <t>Sns Pos 30-34 F</t>
  </si>
  <si>
    <t>Sns Pos 30-34 M</t>
  </si>
  <si>
    <t>Sns Pos 35-39 F</t>
  </si>
  <si>
    <t>Sns Pos 35-39 M</t>
  </si>
  <si>
    <t>Sns Pos 40-44 F</t>
  </si>
  <si>
    <t>Sns Pos 40-44 M</t>
  </si>
  <si>
    <t>Sns Pos 45-49 F</t>
  </si>
  <si>
    <t>Sns Pos 45-49 M</t>
  </si>
  <si>
    <t>Sns Pos 50 F</t>
  </si>
  <si>
    <t>Sns Pos 50 M</t>
  </si>
  <si>
    <t>Sns Neg 25-29 F</t>
  </si>
  <si>
    <t>Sns Neg 25-29 M</t>
  </si>
  <si>
    <t>Sns Neg 30-34 F</t>
  </si>
  <si>
    <t>Sns Neg 30-34 M</t>
  </si>
  <si>
    <t>Sns Neg 35-39 F</t>
  </si>
  <si>
    <t>Sns Neg 35-39 M</t>
  </si>
  <si>
    <t>Sns Neg 40-44 F</t>
  </si>
  <si>
    <t>Sns Neg 40-44 M</t>
  </si>
  <si>
    <t>Sns Neg 45-49 F</t>
  </si>
  <si>
    <t>Sns Neg 45-49 M</t>
  </si>
  <si>
    <t>Sns Neg 50 F</t>
  </si>
  <si>
    <t>Sns Neg 50 M</t>
  </si>
  <si>
    <t>Total Tst Sns</t>
  </si>
  <si>
    <t>LTFU 3-5M Unkown F</t>
  </si>
  <si>
    <t>LTFU 3-5M &lt;1 F</t>
  </si>
  <si>
    <t>LTFU 3-5M 1-4 F</t>
  </si>
  <si>
    <t>LTFU 3-5M 5-9 F</t>
  </si>
  <si>
    <t>LTFU 3-5M 10-14 F</t>
  </si>
  <si>
    <t>LTFU 3-5M 15-19 F</t>
  </si>
  <si>
    <t>LTFU 3-5M 20-24 F</t>
  </si>
  <si>
    <t>LTFU 3-5M 25-29 F</t>
  </si>
  <si>
    <t>LTFU 3-5M 30-34 F</t>
  </si>
  <si>
    <t>LTFU 3-5M 35-39 F</t>
  </si>
  <si>
    <t>LTFU 3-5M 40-44 F</t>
  </si>
  <si>
    <t>LTFU 3-5M 45-49 F</t>
  </si>
  <si>
    <t>LTFU 3-5M Sub Total F</t>
  </si>
  <si>
    <t>LTFU 3-5M Unkown M</t>
  </si>
  <si>
    <t>LTFU 3-5M &lt;1 M</t>
  </si>
  <si>
    <t>LTFU 3-5M 1-4 M</t>
  </si>
  <si>
    <t>LTFU 3-5M 5-9 M</t>
  </si>
  <si>
    <t>LTFU 3-5M 10-14 M</t>
  </si>
  <si>
    <t>LTFU 3-5M 15-19 M</t>
  </si>
  <si>
    <t>LTFU 3-5M 20-24 M</t>
  </si>
  <si>
    <t>LTFU 3-5M 25-29 M</t>
  </si>
  <si>
    <t>LTFU 3-5M 30-34 M</t>
  </si>
  <si>
    <t>LTFU 3-5M 35-39 M</t>
  </si>
  <si>
    <t>LTFU 3-5M 40-44 M</t>
  </si>
  <si>
    <t>LTFU 3-5M 45-49 M</t>
  </si>
  <si>
    <t>LTFU 3-5M Sub Total</t>
  </si>
  <si>
    <t>Total LTFU 3-5M</t>
  </si>
  <si>
    <t>LTFU 6+M Total</t>
  </si>
  <si>
    <t>died_pwid</t>
  </si>
  <si>
    <t>died_msm</t>
  </si>
  <si>
    <t>died_tg</t>
  </si>
  <si>
    <t>died_fsw</t>
  </si>
  <si>
    <t>died_people in prison</t>
  </si>
  <si>
    <t>died_sub-totals</t>
  </si>
  <si>
    <t>iit 3m_pwid</t>
  </si>
  <si>
    <t>iit 3m_msm</t>
  </si>
  <si>
    <t>iit 3m_tg</t>
  </si>
  <si>
    <t>iit 3m_fsw</t>
  </si>
  <si>
    <t>iit 3m_people in prison</t>
  </si>
  <si>
    <t>iit 3m_sub-totals</t>
  </si>
  <si>
    <t>iit 3_5 m_pwid</t>
  </si>
  <si>
    <t>iit 3_5 m_msm</t>
  </si>
  <si>
    <t>iit 3_5 m_tg</t>
  </si>
  <si>
    <t>iit 3_5 m_fsw</t>
  </si>
  <si>
    <t>iit 3_5 m_people in prison</t>
  </si>
  <si>
    <t>iit 3_5 m_sub-totals</t>
  </si>
  <si>
    <t>iit 6m_pwid</t>
  </si>
  <si>
    <t>iit 6m_msm</t>
  </si>
  <si>
    <t>iit 6m_tg</t>
  </si>
  <si>
    <t>iit 6m_fsw</t>
  </si>
  <si>
    <t>iit 6m_people in prison</t>
  </si>
  <si>
    <t>iit 6m_sub-totals</t>
  </si>
  <si>
    <t>to_pwid</t>
  </si>
  <si>
    <t>to_msm</t>
  </si>
  <si>
    <t>to_tg</t>
  </si>
  <si>
    <t>to_fsw</t>
  </si>
  <si>
    <t>to_people in prison</t>
  </si>
  <si>
    <t>to_sub-totals</t>
  </si>
  <si>
    <t>stopped_pwid</t>
  </si>
  <si>
    <t>stopped_msm</t>
  </si>
  <si>
    <t>stopped_tg</t>
  </si>
  <si>
    <t>stopped_fsw</t>
  </si>
  <si>
    <t>stopped_people in prison</t>
  </si>
  <si>
    <t>stopped_sub-totals</t>
  </si>
  <si>
    <t>60-65</t>
  </si>
  <si>
    <t>mWRD: Molecular WHO-Recommended Diagnostic PCR (with or without other testing)</t>
  </si>
  <si>
    <t>Additional test other than mWRD</t>
  </si>
  <si>
    <t>Num Already 50-54 F</t>
  </si>
  <si>
    <t>Num Already 55-59 F</t>
  </si>
  <si>
    <t>Num Already 60-64 F</t>
  </si>
  <si>
    <t>Num Already 65+ F</t>
  </si>
  <si>
    <t>Num Already 50-54 M</t>
  </si>
  <si>
    <t>Num Already 55-59 M</t>
  </si>
  <si>
    <t>Num Already 60-64 M</t>
  </si>
  <si>
    <t>Num Already 65+ M</t>
  </si>
  <si>
    <t>New On ART 50-54 F</t>
  </si>
  <si>
    <t>New On ART 55-59 F</t>
  </si>
  <si>
    <t>New On ART 60-64 F</t>
  </si>
  <si>
    <t>New On ART 65+ F</t>
  </si>
  <si>
    <t>New On ART 50-54 M</t>
  </si>
  <si>
    <t>New On ART 55-59 M</t>
  </si>
  <si>
    <t>New On ART 60-64 M</t>
  </si>
  <si>
    <t>New On ART 65+ M</t>
  </si>
  <si>
    <t>New on ART 50-54 F</t>
  </si>
  <si>
    <t>New on ART 55-59 F</t>
  </si>
  <si>
    <t>New on ART 60-64 F</t>
  </si>
  <si>
    <t>New on ART 65+ F</t>
  </si>
  <si>
    <t>Alredy on ART 50-54 F</t>
  </si>
  <si>
    <t>Alredy on ART 55-59 F</t>
  </si>
  <si>
    <t>Alredy on ART 60-64 F</t>
  </si>
  <si>
    <t>Alredy on ART 65+ F</t>
  </si>
  <si>
    <t>Died 50-54 F</t>
  </si>
  <si>
    <t>Died 55-59 F</t>
  </si>
  <si>
    <t>Died 60-64 F</t>
  </si>
  <si>
    <t>Died 65+ F</t>
  </si>
  <si>
    <t>Died 50-54 M</t>
  </si>
  <si>
    <t>Died 55-59 M</t>
  </si>
  <si>
    <t>Died 60-64 M</t>
  </si>
  <si>
    <t>Died 65+ M</t>
  </si>
  <si>
    <t>LTFU &lt;3M 50-54 F</t>
  </si>
  <si>
    <t>LTFU &lt;3M 55-59 F</t>
  </si>
  <si>
    <t>LTFU &lt;3M 60-64 F</t>
  </si>
  <si>
    <t>LTFU &lt;3M 65+ F</t>
  </si>
  <si>
    <t>LTFU &lt;3M 50-54 M</t>
  </si>
  <si>
    <t>LTFU &lt;3M 55-59 M</t>
  </si>
  <si>
    <t>LTFU &lt;3M 60-64 M</t>
  </si>
  <si>
    <t>LTFU &lt;3M 65+ M</t>
  </si>
  <si>
    <t>LTFU 3-5M 50-54 F</t>
  </si>
  <si>
    <t>LTFU 3-5M 55-59 F</t>
  </si>
  <si>
    <t>LTFU 3-5M 60-64 F</t>
  </si>
  <si>
    <t>LTFU 3-5M 65+ F</t>
  </si>
  <si>
    <t>LTFU 3-5M 50-54 M</t>
  </si>
  <si>
    <t>LTFU 3-5M 55-59 M</t>
  </si>
  <si>
    <t>LTFU 3-5M 60-64 M</t>
  </si>
  <si>
    <t>LTFU 3-5M 65+ M</t>
  </si>
  <si>
    <t>TO 50-54 F</t>
  </si>
  <si>
    <t>TO 55-59 F</t>
  </si>
  <si>
    <t>TO 60-64 F</t>
  </si>
  <si>
    <t>TO 65+ F</t>
  </si>
  <si>
    <t>TO 50-54 M</t>
  </si>
  <si>
    <t>TO 55-59 M</t>
  </si>
  <si>
    <t>TO 60-64 M</t>
  </si>
  <si>
    <t>TO 65+ M</t>
  </si>
  <si>
    <t>LTFU 6+M 50-54 F</t>
  </si>
  <si>
    <t>LTFU 6+M 55-59 F</t>
  </si>
  <si>
    <t>LTFU 6+M 60-64 F</t>
  </si>
  <si>
    <t>LTFU 6+M 65+ F</t>
  </si>
  <si>
    <t>LTFU 6+M 50-54 M</t>
  </si>
  <si>
    <t>LTFU 6+M 55-59 M</t>
  </si>
  <si>
    <t>LTFU 6+M 60-64 M</t>
  </si>
  <si>
    <t>LTFU 6+M 65+ M</t>
  </si>
  <si>
    <t>Stopped Treatment 50-54 F</t>
  </si>
  <si>
    <t>Stopped Treatment 55-59 F</t>
  </si>
  <si>
    <t>Stopped Treatment 60-64 F</t>
  </si>
  <si>
    <t>Stopped Treatment 65+ F</t>
  </si>
  <si>
    <t>Stopped Treatment 50-54 M</t>
  </si>
  <si>
    <t>Stopped Treatment 55-59 M</t>
  </si>
  <si>
    <t>Stopped Treatment 60-64 M</t>
  </si>
  <si>
    <t>Stopped Treatment 65+ M</t>
  </si>
  <si>
    <t>TB Diseases 50-54 F</t>
  </si>
  <si>
    <t>TB Diseases 55-59 F</t>
  </si>
  <si>
    <t>TB Diseases 60-64 F</t>
  </si>
  <si>
    <t>TB Diseases 65+ F</t>
  </si>
  <si>
    <t>TB Diseases 50-54 M</t>
  </si>
  <si>
    <t>TB Diseases 55-59 M</t>
  </si>
  <si>
    <t>TB Diseases 60-64 M</t>
  </si>
  <si>
    <t>TB Diseases 65+ M</t>
  </si>
  <si>
    <t>Cancer Diseases 50-54 F</t>
  </si>
  <si>
    <t>Cancer Diseases 55-59 F</t>
  </si>
  <si>
    <t>Cancer Diseases 60-64 F</t>
  </si>
  <si>
    <t>Cancer Diseases 65+ F</t>
  </si>
  <si>
    <t>Cancer Diseases 50-54 M</t>
  </si>
  <si>
    <t>Cancer Diseases 55-59 M</t>
  </si>
  <si>
    <t>Cancer Diseases 60-64 M</t>
  </si>
  <si>
    <t>Cancer Diseases 65+ M</t>
  </si>
  <si>
    <t>Other Infectious and parasitic Diseases 50-54 F</t>
  </si>
  <si>
    <t>Other Infectious and parasitic Diseases 55-59 F</t>
  </si>
  <si>
    <t>Other Infectious and parasitic Diseases 60-64 F</t>
  </si>
  <si>
    <t>Other Infectious and parasitic Diseases 65+ F</t>
  </si>
  <si>
    <t>Other Infectious and parasitic Diseases 50-54 M</t>
  </si>
  <si>
    <t>Other Infectious and parasitic Diseases 55-59 M</t>
  </si>
  <si>
    <t>Other Infectious and parasitic Diseases 60-64 M</t>
  </si>
  <si>
    <t>Other Infectious and parasitic Diseases 65+ M</t>
  </si>
  <si>
    <t>Other conditions leading to Death 50-54 F</t>
  </si>
  <si>
    <t>Other conditions leading to Death 55-59 F</t>
  </si>
  <si>
    <t>Other conditions leading to Death 60-64 F</t>
  </si>
  <si>
    <t>Other conditions leading to Death 65+ F</t>
  </si>
  <si>
    <t>Other conditions leading to Death 50-54 M</t>
  </si>
  <si>
    <t>Other conditions leading to Death 55-59 M</t>
  </si>
  <si>
    <t>Other conditions leading to Death 65+ M</t>
  </si>
  <si>
    <t>Other conditions leading to Death 60-64 M</t>
  </si>
  <si>
    <t>Other Naturual causes  50-54 F</t>
  </si>
  <si>
    <t>Other Naturual causes  55-59 F</t>
  </si>
  <si>
    <t>Other Naturual causes  60-64 F</t>
  </si>
  <si>
    <t>Other Naturual causes  65+ F</t>
  </si>
  <si>
    <t>Other Naturual causes  50-54 M</t>
  </si>
  <si>
    <t>Other Naturual causes  55-59 M</t>
  </si>
  <si>
    <t>Other Naturual causes  60-64 M</t>
  </si>
  <si>
    <t>Other Naturual causes  65+ M</t>
  </si>
  <si>
    <t>Non Natural causes  50-54 F</t>
  </si>
  <si>
    <t>Non Natural causes  55-59 F</t>
  </si>
  <si>
    <t>Non Natural causes  60-64 F</t>
  </si>
  <si>
    <t>Non Natural causes  65+ F</t>
  </si>
  <si>
    <t>Non Natural causes  50-54 M</t>
  </si>
  <si>
    <t>Non Natural causes  55-59 M</t>
  </si>
  <si>
    <t>Non Natural causes  60-64 M</t>
  </si>
  <si>
    <t>Non Natural causes  65+ M</t>
  </si>
  <si>
    <t>Unknown causes  50-54 F</t>
  </si>
  <si>
    <t>Unknown causes  55-59 F</t>
  </si>
  <si>
    <t>Unknown causes  60-64 F</t>
  </si>
  <si>
    <t>Unknown causes  65+ F</t>
  </si>
  <si>
    <t>Unknown causes  50-54 M</t>
  </si>
  <si>
    <t>Unknown causes  55-59 M</t>
  </si>
  <si>
    <t>Unknown causes  60-64 M</t>
  </si>
  <si>
    <t>Unknown causes  65+ M</t>
  </si>
  <si>
    <t>Num RTN 50-54 F</t>
  </si>
  <si>
    <t>Num RTN 55-59 F</t>
  </si>
  <si>
    <t>Num RTN 60-64 F</t>
  </si>
  <si>
    <t>Num RTN 65+ F</t>
  </si>
  <si>
    <t>Num RTN 50-54 M</t>
  </si>
  <si>
    <t>Num RTN 55-59 M</t>
  </si>
  <si>
    <t>Num RTN 60-64 M</t>
  </si>
  <si>
    <t>Num RTN 65+ M</t>
  </si>
  <si>
    <t>Den RTN 50-54 F</t>
  </si>
  <si>
    <t>Den RTN 55-59 F</t>
  </si>
  <si>
    <t>Den RTN 60-64 F</t>
  </si>
  <si>
    <t>Den RTN 65+ F</t>
  </si>
  <si>
    <t>Den RTN 50-54 M</t>
  </si>
  <si>
    <t>Den RTN 55-59 M</t>
  </si>
  <si>
    <t>Den RTN 60-64 M</t>
  </si>
  <si>
    <t>Den RTN 65+ M</t>
  </si>
  <si>
    <t>Num vs KP Validation</t>
  </si>
  <si>
    <t>Picked Site</t>
  </si>
  <si>
    <t>Indicator</t>
  </si>
  <si>
    <t>Prep New</t>
  </si>
  <si>
    <t>#</t>
  </si>
  <si>
    <t>Prep_CT</t>
  </si>
  <si>
    <t>HTS_TST</t>
  </si>
  <si>
    <t>HTS_SELF</t>
  </si>
  <si>
    <t>TX_NEW</t>
  </si>
  <si>
    <t>TX_CURR</t>
  </si>
  <si>
    <t>TX_RTT</t>
  </si>
  <si>
    <t>TX_ML</t>
  </si>
  <si>
    <t>Sites with Validation check errors</t>
  </si>
  <si>
    <t>Died Num vs KP Validation</t>
  </si>
  <si>
    <t>Died Picked Site</t>
  </si>
  <si>
    <t>&lt;3 m Picked Sites</t>
  </si>
  <si>
    <t>&lt;3m Num vs KP Validation</t>
  </si>
  <si>
    <t>3-5m Num vs KP Validation</t>
  </si>
  <si>
    <t>iit 6+  Num vs KP Validation</t>
  </si>
  <si>
    <t>iit 6+ m Picked Sites</t>
  </si>
  <si>
    <t>3-5 m Picked Sites</t>
  </si>
  <si>
    <t>To  Num vs KP Validation</t>
  </si>
  <si>
    <t>To m Picked Sites</t>
  </si>
  <si>
    <t>Stopped Treatment  Num vs KP Validation</t>
  </si>
  <si>
    <t>Stopped Treatment Picked Sites</t>
  </si>
  <si>
    <t>TX_ML-Died</t>
  </si>
  <si>
    <t>TX_ML-IIT &lt; 3 m</t>
  </si>
  <si>
    <t>TX_ML-IIT 3-5 m</t>
  </si>
  <si>
    <t>TX_ML-IIT 6+ m</t>
  </si>
  <si>
    <t>TX_ML Stopped Teatment</t>
  </si>
  <si>
    <t>TX_ML To</t>
  </si>
  <si>
    <t>TGT Num vs KP Validation</t>
  </si>
  <si>
    <t>TGT Picked Site</t>
  </si>
  <si>
    <t>RTN Num vs KP Validation</t>
  </si>
  <si>
    <t>TGT Den vs KP Validation</t>
  </si>
  <si>
    <t>Den TGT Picked Site</t>
  </si>
  <si>
    <t>RTN Den vs KP Validation</t>
  </si>
  <si>
    <t>Section</t>
  </si>
  <si>
    <t>Prep</t>
  </si>
  <si>
    <t>Prevention</t>
  </si>
  <si>
    <t>Testing</t>
  </si>
  <si>
    <t>Treatment</t>
  </si>
  <si>
    <t>Main Indicator</t>
  </si>
  <si>
    <t>This Section helps to check if within the Data that you want to enter into Datim, there are sites whose disaggregation by KP typology is more than The Numerator for that section</t>
  </si>
  <si>
    <t>Variance</t>
  </si>
  <si>
    <t>IS_TX_TB&gt;TX_CURR</t>
  </si>
  <si>
    <t>Recalculated Den Screen Negative Prev Enrolled 15+ F</t>
  </si>
  <si>
    <t>1. Overview of Changes</t>
  </si>
  <si>
    <t>These updates were deployed to DATIM on January 2, 2024 for the data entry period opening on January 3, 2024. This update includes MER FY24 Results and FY25 Targets data entry form and metadata updates (details listed below). </t>
  </si>
  <si>
    <t>NEW DISAGGREGATIONS:</t>
  </si>
  <si>
    <t>INDICATOR DEFINITION CLARIFICATIONS</t>
  </si>
  <si>
    <t>RETIRED DISAGGREGATIONS:</t>
  </si>
  <si>
    <t>RETIRED INDICATORS:</t>
  </si>
  <si>
    <t>2. Indicators Updates - Treatment Tab</t>
  </si>
  <si>
    <t>2.1. TX_NEW</t>
  </si>
  <si>
    <t>Changes</t>
  </si>
  <si>
    <t>Added Required CD4 disaggregate, this replaced Age/Sex/HIVStatus to create a new Numerator</t>
  </si>
  <si>
    <t>Disaggregate options</t>
  </si>
  <si>
    <t>&lt; 200 CD4</t>
  </si>
  <si>
    <t>&gt; 200 CD4</t>
  </si>
  <si>
    <t>Unknown CD4</t>
  </si>
  <si>
    <t>Removed the &lt;1 and 1-4 options for the &lt; 200 CD4 &amp; &gt; 200 CD4 disaggregates</t>
  </si>
  <si>
    <t>Not Eligible for CD4</t>
  </si>
  <si>
    <t>2.3. TX_TB (Numerator)</t>
  </si>
  <si>
    <t>Added Fine Age Bands up to 65+</t>
  </si>
  <si>
    <t>Updated instances of "Current on ART" to "Already on ART"</t>
  </si>
  <si>
    <t>2.4. TX_TB (Denominator)</t>
  </si>
  <si>
    <t>Updated Disaggregate Categories:</t>
  </si>
  <si>
    <t>New on ART/Screen Positive:</t>
  </si>
  <si>
    <t>New on ART/Screen Negative:</t>
  </si>
  <si>
    <t>Already on ART/Screen Positive:</t>
  </si>
  <si>
    <t>Already on ART/Screen Negative:</t>
  </si>
  <si>
    <t>Symptom Screen Only</t>
  </si>
  <si>
    <t>Chest X-Ray</t>
  </si>
  <si>
    <t>Molecular WHO-Recommended Diagnostic Test (mWRD)</t>
  </si>
  <si>
    <t>3. Indicators Updates – Testing – All Others Tab</t>
  </si>
  <si>
    <t>3.1.  HTS_SELF</t>
  </si>
  <si>
    <t>Added Optional Disaggregate option to Unassisted Self Testing for "Caregiver for Child" before "Other" option</t>
  </si>
  <si>
    <t>Updated "Enter the number of self-test kits distributed for unassisted testing" disagg from "Required" to "Optional"</t>
  </si>
  <si>
    <t>3.2.  TB_STAT</t>
  </si>
  <si>
    <t>Added "Recently Tested Negative" as a disaggregate to the Numerator</t>
  </si>
  <si>
    <t>New disaggregate will contribute to the Numerator subtotal</t>
  </si>
  <si>
    <t>This is a NOT a new category, replaces the previous category for "Recent Negative"</t>
  </si>
  <si>
    <t>3.4.  PMTCT_STAT</t>
  </si>
  <si>
    <t>Added two new disaggregates</t>
  </si>
  <si>
    <t>First Test (0 to &lt;= 2 months, 2 to 12 months)</t>
  </si>
  <si>
    <t>Second Test or more (0 to &lt;= 2 months, 2 to 12 months)</t>
  </si>
  <si>
    <t>3.5.  PMTCT_HEI</t>
  </si>
  <si>
    <t>Update indicator name from PMTCT_HEI_RESULT to PMTCT_HEI</t>
  </si>
  <si>
    <t>Infant age at virologic sample collection and result returned</t>
  </si>
  <si>
    <t>Negative, 0 to ≤ 2 months</t>
  </si>
  <si>
    <t>Negative, 2 to 12 months</t>
  </si>
  <si>
    <t>Positive, 0 to ≤2 months</t>
  </si>
  <si>
    <t>Positive, 2 to 12 months</t>
  </si>
  <si>
    <t>Result returned, Positive, confirmed initiated ART by age at virologic sample collection</t>
  </si>
  <si>
    <t>Positive, confirmed initiated ART, 0≤ 2 months of age</t>
  </si>
  <si>
    <t>Positive, confirmed initiated ART, 2-12 months</t>
  </si>
  <si>
    <t>4. Indicators Updates – Viral Suppression Tab</t>
  </si>
  <si>
    <t>4.1. TX_PVLS (Numerator)</t>
  </si>
  <si>
    <t>Removed Targeted and Routine Category Option from all disaggregates in TX_PVLS Indicator, replaced with Total Number disaggregated by existing Category Options:</t>
  </si>
  <si>
    <t>Age/Sex</t>
  </si>
  <si>
    <t>Pregnant/Breastfeeding</t>
  </si>
  <si>
    <t>Key Population</t>
  </si>
  <si>
    <t>4.2. TX_PVLS (Denominator)</t>
  </si>
  <si>
    <t>5. Indicators Updates – Health Systems Tab</t>
  </si>
  <si>
    <t>5.1. LAB_PTCQI (Lab Based)</t>
  </si>
  <si>
    <t>Changes to “Test Type category:</t>
  </si>
  <si>
    <t>Updated TB Xpert to TB mWRD</t>
  </si>
  <si>
    <t>Added TB LF-LAM Test Type Category.</t>
  </si>
  <si>
    <t>Updated Questions for “The number of PEPFAR supported laboratory based sites performing the following tests and their current CQI status at this facility.” disaggregate</t>
  </si>
  <si>
    <t>How many sites perform this test but do not participate in CQI?</t>
  </si>
  <si>
    <t>How many sites perform this test, participate in CQI, but are not fully accredited?</t>
  </si>
  <si>
    <t>How many sites perform this test, participate in CQI, &amp; are fully accredited?</t>
  </si>
  <si>
    <t>Updated Questions for “The number of PEPFAR supported laboratory based sites performing the following tests and their current PT status at this facility.” disaggregate</t>
  </si>
  <si>
    <t>How many sites perform this test but do not participate in PT?</t>
  </si>
  <si>
    <t>How many sites perform this test and participate in PT?</t>
  </si>
  <si>
    <t>5.2. LAB_PTCQI (POCT Based)</t>
  </si>
  <si>
    <t>6. Indicators Updates – HTS_TST Tab</t>
  </si>
  <si>
    <t>Created new disaggregate for Post ANC1 Pregnant and L&amp;D</t>
  </si>
  <si>
    <t>Added of &lt;10 Age Band</t>
  </si>
  <si>
    <t>6.2. HTS_TST (Facility) - PITC Modality: PMTCT (Post ANC1: Breastfeeding)</t>
  </si>
  <si>
    <t>Created new disaggregate for Post ANC1 Breastfeeding</t>
  </si>
  <si>
    <t>7. Indicators Updates – HTS_RECENT Tab</t>
  </si>
  <si>
    <t>7.1. HTS_RECENT PMTCT Post ANC1 Pregnant and L&amp;D</t>
  </si>
  <si>
    <t>Created new indicator for Post ANC1 Pregnancy/L&amp;D</t>
  </si>
  <si>
    <t>7.2. HTS_RECENT PMTCT Post ANC1 Breastfeeding</t>
  </si>
  <si>
    <t>Created new indicator for Post ANC1 Breastfeeding</t>
  </si>
  <si>
    <t>8. Indicators Updates – Prevention Tab</t>
  </si>
  <si>
    <t>8.1. PrEP_NEW</t>
  </si>
  <si>
    <t>Add OPTIONAL Community/Facility Disaggregate</t>
  </si>
  <si>
    <t>Disaggregate Options</t>
  </si>
  <si>
    <t>Community (Associated with Facility)</t>
  </si>
  <si>
    <t>Facility </t>
  </si>
  <si>
    <t>Add OPTIONAL Disaggregate Group for "Disaggregated by Pregnant/Breastfeeding Status"</t>
  </si>
  <si>
    <t>Disaggregate Options (To Match PrEP_CT):</t>
  </si>
  <si>
    <t>Add REQUIRED Disaggregate Group for "Disaggregated by PrEP Delivery"</t>
  </si>
  <si>
    <t>Disaggregate Options:</t>
  </si>
  <si>
    <t>Oral</t>
  </si>
  <si>
    <t>Injectable</t>
  </si>
  <si>
    <t>8.2. PrEP_CT</t>
  </si>
  <si>
    <t>Added REQUIRED Disaggregate Group for "Disaggregated by PrEP Type"</t>
  </si>
  <si>
    <t>9. Indicators Updates – ART Tab</t>
  </si>
  <si>
    <t>Added Fine Age Bands up to 50+</t>
  </si>
  <si>
    <t>Added M/F </t>
  </si>
  <si>
    <r>
      <t>HTS_SELF </t>
    </r>
    <r>
      <rPr>
        <b/>
        <i/>
        <sz val="10"/>
        <color rgb="FF111111"/>
        <rFont val="Lucida Sans"/>
        <family val="2"/>
      </rPr>
      <t>(RESULTS ONLY)</t>
    </r>
    <r>
      <rPr>
        <sz val="10"/>
        <color rgb="FF111111"/>
        <rFont val="Lucida Sans"/>
        <family val="2"/>
      </rPr>
      <t>: Added optional disaggregate under disaggregate group “Unassisted self-testing” to report “Caretaker for Child.”</t>
    </r>
  </si>
  <si>
    <r>
      <t>PrEP_NEW </t>
    </r>
    <r>
      <rPr>
        <b/>
        <i/>
        <sz val="10"/>
        <color rgb="FF111111"/>
        <rFont val="Lucida Sans"/>
        <family val="2"/>
      </rPr>
      <t>(RESULTS ONLY)</t>
    </r>
    <r>
      <rPr>
        <sz val="10"/>
        <color rgb="FF111111"/>
        <rFont val="Lucida Sans"/>
        <family val="2"/>
      </rPr>
      <t>: Added required disaggregate group for “PrEP Type.” Added optional disaggregate group for PrEP distribution. Add optional disaggregate group for “Pregnancy/breastfeeding status.”</t>
    </r>
  </si>
  <si>
    <r>
      <t>PrEP_CT </t>
    </r>
    <r>
      <rPr>
        <b/>
        <i/>
        <sz val="10"/>
        <color rgb="FF111111"/>
        <rFont val="Lucida Sans"/>
        <family val="2"/>
      </rPr>
      <t>(RESULTS ONLY)</t>
    </r>
    <r>
      <rPr>
        <sz val="10"/>
        <color rgb="FF111111"/>
        <rFont val="Lucida Sans"/>
        <family val="2"/>
      </rPr>
      <t>: Added required disaggregate group for “PrEP Type.” Added optional disaggregate group for PrEP distribution.</t>
    </r>
  </si>
  <si>
    <r>
      <t>HTS_TST </t>
    </r>
    <r>
      <rPr>
        <b/>
        <i/>
        <sz val="10"/>
        <color rgb="FF111111"/>
        <rFont val="Lucida Sans"/>
        <family val="2"/>
      </rPr>
      <t>(RESULTS ONLY)</t>
    </r>
    <r>
      <rPr>
        <sz val="10"/>
        <color rgb="FF111111"/>
        <rFont val="Lucida Sans"/>
        <family val="2"/>
      </rPr>
      <t>: Split PostANC 1 modality into two modalities with fine age bands to include Post ANC1 Pregnant and L&amp;D Post ANC1 Breastfeeding.</t>
    </r>
  </si>
  <si>
    <r>
      <t>TB_STAT </t>
    </r>
    <r>
      <rPr>
        <b/>
        <i/>
        <sz val="10"/>
        <color rgb="FF111111"/>
        <rFont val="Lucida Sans"/>
        <family val="2"/>
      </rPr>
      <t>(RESULTS ONLY)</t>
    </r>
    <r>
      <rPr>
        <sz val="10"/>
        <color rgb="FF111111"/>
        <rFont val="Lucida Sans"/>
        <family val="2"/>
      </rPr>
      <t>: Added disaggregate on “recent negatives.”</t>
    </r>
  </si>
  <si>
    <r>
      <t>OVC_HIVSTAT </t>
    </r>
    <r>
      <rPr>
        <b/>
        <i/>
        <sz val="10"/>
        <color rgb="FF111111"/>
        <rFont val="Lucida Sans"/>
        <family val="2"/>
      </rPr>
      <t>(RESULTS ONLY)</t>
    </r>
    <r>
      <rPr>
        <sz val="10"/>
        <color rgb="FF111111"/>
        <rFont val="Lucida Sans"/>
        <family val="2"/>
      </rPr>
      <t>: Added 18-20 age band to OVC_HIVSTAT.</t>
    </r>
  </si>
  <si>
    <r>
      <t>TX_NEW </t>
    </r>
    <r>
      <rPr>
        <b/>
        <i/>
        <sz val="10"/>
        <color rgb="FF111111"/>
        <rFont val="Lucida Sans"/>
        <family val="2"/>
      </rPr>
      <t>(RESULTS ONLY)</t>
    </r>
    <r>
      <rPr>
        <sz val="10"/>
        <color rgb="FF111111"/>
        <rFont val="Lucida Sans"/>
        <family val="2"/>
      </rPr>
      <t>: Added new CD4 disaggregate group.</t>
    </r>
  </si>
  <si>
    <r>
      <t>TX_RTT </t>
    </r>
    <r>
      <rPr>
        <b/>
        <i/>
        <sz val="10"/>
        <color rgb="FF111111"/>
        <rFont val="Lucida Sans"/>
        <family val="2"/>
      </rPr>
      <t>(RESULTS ONLY)</t>
    </r>
    <r>
      <rPr>
        <sz val="10"/>
        <color rgb="FF111111"/>
        <rFont val="Lucida Sans"/>
        <family val="2"/>
      </rPr>
      <t>: Added new CD4 disaggregate group.</t>
    </r>
  </si>
  <si>
    <r>
      <t>PMTCT_EID </t>
    </r>
    <r>
      <rPr>
        <b/>
        <i/>
        <sz val="10"/>
        <color rgb="FF111111"/>
        <rFont val="Lucida Sans"/>
        <family val="2"/>
      </rPr>
      <t>(RESULTS &amp; TARGETS)</t>
    </r>
    <r>
      <rPr>
        <sz val="10"/>
        <color rgb="FF111111"/>
        <rFont val="Lucida Sans"/>
        <family val="2"/>
      </rPr>
      <t>: Added new disaggregate for multiple virological HIV tests of HEI.</t>
    </r>
  </si>
  <si>
    <r>
      <t>PMTCT_HEI </t>
    </r>
    <r>
      <rPr>
        <b/>
        <i/>
        <sz val="10"/>
        <color rgb="FF111111"/>
        <rFont val="Lucida Sans"/>
        <family val="2"/>
      </rPr>
      <t>(RESULTS ONLY)</t>
    </r>
    <r>
      <rPr>
        <sz val="10"/>
        <color rgb="FF111111"/>
        <rFont val="Lucida Sans"/>
        <family val="2"/>
      </rPr>
      <t>: Add virological HIV test result retuned disaggregates.</t>
    </r>
  </si>
  <si>
    <r>
      <t>TX_TB </t>
    </r>
    <r>
      <rPr>
        <b/>
        <i/>
        <sz val="10"/>
        <color rgb="FF111111"/>
        <rFont val="Lucida Sans"/>
        <family val="2"/>
      </rPr>
      <t>(RESULTS ONLY)</t>
    </r>
    <r>
      <rPr>
        <sz val="10"/>
        <color rgb="FF111111"/>
        <rFont val="Lucida Sans"/>
        <family val="2"/>
      </rPr>
      <t>: Moving from coarse to fine age bands up to 65+. Added screening type disaggregate.</t>
    </r>
  </si>
  <si>
    <r>
      <t>LAB_PTCQI </t>
    </r>
    <r>
      <rPr>
        <b/>
        <i/>
        <sz val="10"/>
        <color rgb="FF111111"/>
        <rFont val="Lucida Sans"/>
        <family val="2"/>
      </rPr>
      <t>(RESULTS ONLY)</t>
    </r>
    <r>
      <rPr>
        <sz val="10"/>
        <color rgb="FF111111"/>
        <rFont val="Lucida Sans"/>
        <family val="2"/>
      </rPr>
      <t>: Added test type category for “TB LF-LAM.</t>
    </r>
  </si>
  <si>
    <r>
      <t>VL_TESTING_SUBNAT </t>
    </r>
    <r>
      <rPr>
        <b/>
        <i/>
        <sz val="10"/>
        <color rgb="FF111111"/>
        <rFont val="Lucida Sans"/>
        <family val="2"/>
      </rPr>
      <t>(TARGETS ONLY):</t>
    </r>
    <r>
      <rPr>
        <sz val="10"/>
        <color rgb="FF111111"/>
        <rFont val="Lucida Sans"/>
        <family val="2"/>
      </rPr>
      <t> Added fine age bands up to 50+ and M/F </t>
    </r>
  </si>
  <si>
    <r>
      <t>CXCA_SCRN </t>
    </r>
    <r>
      <rPr>
        <b/>
        <i/>
        <sz val="10"/>
        <color rgb="FF111111"/>
        <rFont val="Lucida Sans"/>
        <family val="2"/>
      </rPr>
      <t>(RESULTS ONLY)</t>
    </r>
    <r>
      <rPr>
        <sz val="10"/>
        <color rgb="FF111111"/>
        <rFont val="Lucida Sans"/>
        <family val="2"/>
      </rPr>
      <t>: Added minor clarifying guidance disaggregate definitions for CXCA_SCRN_POS.</t>
    </r>
  </si>
  <si>
    <r>
      <t>HTS_TST </t>
    </r>
    <r>
      <rPr>
        <b/>
        <i/>
        <sz val="10"/>
        <color rgb="FF111111"/>
        <rFont val="Lucida Sans"/>
        <family val="2"/>
      </rPr>
      <t>(RESULTS ONLY)</t>
    </r>
    <r>
      <rPr>
        <sz val="10"/>
        <color rgb="FF111111"/>
        <rFont val="Lucida Sans"/>
        <family val="2"/>
      </rPr>
      <t>: Clarified that HTS provided to individuals with presumptive TB should be reported under OtherPITC and not under TB_STAT; Clarified guidance for how to report HTS if an implementing partner does not report on all testing modalities.</t>
    </r>
  </si>
  <si>
    <r>
      <t>KP_PREV </t>
    </r>
    <r>
      <rPr>
        <b/>
        <i/>
        <sz val="10"/>
        <color rgb="FF111111"/>
        <rFont val="Lucida Sans"/>
        <family val="2"/>
      </rPr>
      <t>(RESULTS ONLY)</t>
    </r>
    <r>
      <rPr>
        <sz val="10"/>
        <color rgb="FF111111"/>
        <rFont val="Lucida Sans"/>
        <family val="2"/>
      </rPr>
      <t>: Updated definition to require distribution of condoms, lubricant, and offer or referral to PrEP to count an individual under KP_PREV; Updated definition to include giving the option of distributing an HIV self-test as an alternative to traditional HTS; Updated numerator and denominator to include primary or secondary interventions designed for intended key population; Updated definition to include reaching number of KPs at least once during reporting period.</t>
    </r>
  </si>
  <si>
    <r>
      <t>TX_TB </t>
    </r>
    <r>
      <rPr>
        <b/>
        <i/>
        <sz val="10"/>
        <color rgb="FF111111"/>
        <rFont val="Lucida Sans"/>
        <family val="2"/>
      </rPr>
      <t>(RESULTS ONLY)</t>
    </r>
    <r>
      <rPr>
        <sz val="10"/>
        <color rgb="FF111111"/>
        <rFont val="Lucida Sans"/>
        <family val="2"/>
      </rPr>
      <t>: Clarified definitions of TB screen result by screening type.</t>
    </r>
  </si>
  <si>
    <r>
      <t>LAB_PTCQI </t>
    </r>
    <r>
      <rPr>
        <b/>
        <i/>
        <sz val="10"/>
        <color rgb="FF111111"/>
        <rFont val="Lucida Sans"/>
        <family val="2"/>
      </rPr>
      <t>(RESULTS ONLY)</t>
    </r>
    <r>
      <rPr>
        <sz val="10"/>
        <color rgb="FF111111"/>
        <rFont val="Lucida Sans"/>
        <family val="2"/>
      </rPr>
      <t>: Reduce the number of disaggregates by condensing Lab/CQI and Lab/PT into one disaggregate with 4 categories; Condense POCT/CQI and POCT/PT into one disaggregate with 4 categories.</t>
    </r>
  </si>
  <si>
    <r>
      <t>TX_PVLS </t>
    </r>
    <r>
      <rPr>
        <b/>
        <i/>
        <sz val="10"/>
        <color rgb="FF111111"/>
        <rFont val="Lucida Sans"/>
        <family val="2"/>
      </rPr>
      <t>(RESULTS &amp; TARGETS)</t>
    </r>
    <r>
      <rPr>
        <sz val="10"/>
        <color rgb="FF111111"/>
        <rFont val="Lucida Sans"/>
        <family val="2"/>
      </rPr>
      <t>: Remove disaggregate from TX_PVLS for targeted and routine viral load testing.</t>
    </r>
  </si>
  <si>
    <r>
      <t>EMR_SITE </t>
    </r>
    <r>
      <rPr>
        <b/>
        <i/>
        <sz val="10"/>
        <color rgb="FF111111"/>
        <rFont val="Lucida Sans"/>
        <family val="2"/>
      </rPr>
      <t>(RESULTS ONLY)</t>
    </r>
    <r>
      <rPr>
        <sz val="10"/>
        <color rgb="FF111111"/>
        <rFont val="Lucida Sans"/>
        <family val="2"/>
      </rPr>
      <t>: Retired; information on EMRs will move to site attributes.</t>
    </r>
  </si>
  <si>
    <r>
      <t>FPINT_SITE </t>
    </r>
    <r>
      <rPr>
        <b/>
        <i/>
        <sz val="10"/>
        <color rgb="FF111111"/>
        <rFont val="Lucida Sans"/>
        <family val="2"/>
      </rPr>
      <t>(RESULTS ONLY)</t>
    </r>
    <r>
      <rPr>
        <sz val="10"/>
        <color rgb="FF111111"/>
        <rFont val="Lucida Sans"/>
        <family val="2"/>
      </rPr>
      <t>: Retired.</t>
    </r>
  </si>
  <si>
    <r>
      <t>Dataset Association = </t>
    </r>
    <r>
      <rPr>
        <i/>
        <sz val="10"/>
        <color rgb="FF111111"/>
        <rFont val="Lucida Sans"/>
        <family val="2"/>
      </rPr>
      <t>MER Results: Facility Based</t>
    </r>
  </si>
  <si>
    <r>
      <t>Added </t>
    </r>
    <r>
      <rPr>
        <b/>
        <sz val="10"/>
        <color rgb="FF111111"/>
        <rFont val="Lucida Sans"/>
        <family val="2"/>
      </rPr>
      <t>Optional</t>
    </r>
    <r>
      <rPr>
        <sz val="10"/>
        <color rgb="FF111111"/>
        <rFont val="Lucida Sans"/>
        <family val="2"/>
      </rPr>
      <t> Coarse Age Band for Age/Sex</t>
    </r>
  </si>
  <si>
    <r>
      <t>Added </t>
    </r>
    <r>
      <rPr>
        <b/>
        <sz val="10"/>
        <color rgb="FF111111"/>
        <rFont val="Lucida Sans"/>
        <family val="2"/>
      </rPr>
      <t>TB Screen Type</t>
    </r>
    <r>
      <rPr>
        <sz val="10"/>
        <color rgb="FF111111"/>
        <rFont val="Lucida Sans"/>
        <family val="2"/>
      </rPr>
      <t> disaggregate:</t>
    </r>
  </si>
  <si>
    <r>
      <t>Dataset Association = </t>
    </r>
    <r>
      <rPr>
        <i/>
        <sz val="10"/>
        <color rgb="FF111111"/>
        <rFont val="Lucida Sans"/>
        <family val="2"/>
      </rPr>
      <t>MER Results: Facility Based, MER Results: Community Based</t>
    </r>
  </si>
  <si>
    <r>
      <t>Dataset Association = </t>
    </r>
    <r>
      <rPr>
        <i/>
        <sz val="10"/>
        <color rgb="FF111111"/>
        <rFont val="Lucida Sans"/>
        <family val="2"/>
      </rPr>
      <t>Host Country Targets: COP Prioritization SNU (USG)</t>
    </r>
  </si>
  <si>
    <t> 2.2. TX_RTT</t>
  </si>
  <si>
    <r>
      <t>6.1. HTS_TST (Facility) - PITC Modality: PMTCT (Post ANC1:</t>
    </r>
    <r>
      <rPr>
        <sz val="10"/>
        <color rgb="FFFF0000"/>
        <rFont val="Lucida Sans"/>
        <family val="2"/>
      </rPr>
      <t> </t>
    </r>
    <r>
      <rPr>
        <b/>
        <sz val="10"/>
        <color rgb="FFFF0000"/>
        <rFont val="Lucida Sans"/>
        <family val="2"/>
      </rPr>
      <t>Pregnant and L&amp;D)</t>
    </r>
  </si>
  <si>
    <r>
      <t>Disaggregated by Pregnant/Breastfeeding Status: </t>
    </r>
    <r>
      <rPr>
        <b/>
        <sz val="10"/>
        <color rgb="FFDD0000"/>
        <rFont val="Arial"/>
        <family val="2"/>
      </rPr>
      <t>Data on Pregnant/Breastfeeding individuals should be reported in both the "Disaggregated by Pregnant/Breastfeeding" section and the "Disaggregated by Age/Sex" section.</t>
    </r>
  </si>
  <si>
    <r>
      <t>Disaggregated by PrEP Distribution. </t>
    </r>
    <r>
      <rPr>
        <b/>
        <sz val="10"/>
        <color rgb="FFDD0000"/>
        <rFont val="Arial"/>
        <family val="2"/>
      </rPr>
      <t>Data on PrEP Distribution should be reported in both the "Disaggregated by PrEP Distribution" section and the "Disaggregated by Age/Sex" section.</t>
    </r>
  </si>
  <si>
    <t>Community</t>
  </si>
  <si>
    <t>(Associated with Facility)</t>
  </si>
  <si>
    <r>
      <t>Disaggregated by PrEP Type. </t>
    </r>
    <r>
      <rPr>
        <b/>
        <sz val="10"/>
        <color rgb="FFDD0000"/>
        <rFont val="Arial"/>
        <family val="2"/>
      </rPr>
      <t>Data on PrEP Type should be reported in both the "Disaggregated by PrEP Type" section and the "Disaggregated by Age/Sex" section.</t>
    </r>
  </si>
  <si>
    <t>Prep_New</t>
  </si>
  <si>
    <t>settings</t>
  </si>
  <si>
    <r>
      <t>Disaggregated by Pregnant/Breastfeeding: </t>
    </r>
    <r>
      <rPr>
        <b/>
        <sz val="10"/>
        <color rgb="FFDD0000"/>
        <rFont val="Arial"/>
        <family val="2"/>
      </rPr>
      <t>Data on Pregnant/Breastfeeding individuals should be reported in both the "Disaggregated by Pregnant/Breastfeeding" section and the "Disaggregated by Age/Sex" section.</t>
    </r>
  </si>
  <si>
    <t>HTS_TST POST_ANC_1</t>
  </si>
  <si>
    <t>PMTCT_EID and PMTCT_HEI</t>
  </si>
  <si>
    <t>TB_STAT_N</t>
  </si>
  <si>
    <t>TX_New</t>
  </si>
  <si>
    <t>TX_TB_N</t>
  </si>
  <si>
    <t>TX_TB_D</t>
  </si>
  <si>
    <t>TX_PVLS_N</t>
  </si>
  <si>
    <t>TX_PVLS_D</t>
  </si>
  <si>
    <t>HTS_SELF Community</t>
  </si>
  <si>
    <t>Prep_dist_Facility</t>
  </si>
  <si>
    <t>Prep_dist_Community</t>
  </si>
  <si>
    <t>Prep_Type_Oral</t>
  </si>
  <si>
    <t>Prep_Type_injectable,Prep_Type_other</t>
  </si>
  <si>
    <t>Prep_Type_injectable</t>
  </si>
  <si>
    <t>Prep_Type_other</t>
  </si>
  <si>
    <r>
      <rPr>
        <b/>
        <sz val="10"/>
        <color theme="1"/>
        <rFont val="Arial Nova Cond"/>
      </rPr>
      <t>Disaggregated by Pregnant/Breastfeeding Status:</t>
    </r>
    <r>
      <rPr>
        <b/>
        <sz val="10"/>
        <color theme="1"/>
        <rFont val="Arial Nova Cond"/>
        <family val="2"/>
      </rPr>
      <t> </t>
    </r>
    <r>
      <rPr>
        <b/>
        <sz val="10"/>
        <color rgb="FFFF0000"/>
        <rFont val="Arial Nova Cond"/>
      </rPr>
      <t>Data on Pregnant/Breastfeeding individuals should be reported in both the "Disaggregated by Pregnant/Breastfeeding" section and the "Disaggregated by Age/Sex" section.</t>
    </r>
  </si>
  <si>
    <t>Community
(associated with Facility)</t>
  </si>
  <si>
    <r>
      <t>Disaggregated by PrEP Distribution. </t>
    </r>
    <r>
      <rPr>
        <b/>
        <sz val="10"/>
        <color rgb="FFFF0000"/>
        <rFont val="Arial Nova Cond"/>
      </rPr>
      <t>Data on PrEP Distribution should be reported in both the "Disaggregated by PrEP Distribution" section and the "Disaggregated by Age/Sex" section.</t>
    </r>
  </si>
  <si>
    <r>
      <t>Disaggregated by PrEP Type.</t>
    </r>
    <r>
      <rPr>
        <b/>
        <sz val="10"/>
        <color rgb="FFFF0000"/>
        <rFont val="Arial Nova Cond"/>
      </rPr>
      <t> Data on PrEP Type should be reported in both the "Disaggregated by PrEP Type" section and the "Disaggregated by Age/Sex" section.</t>
    </r>
  </si>
  <si>
    <t>Unass selftes kit -Caregiver For the Child</t>
  </si>
  <si>
    <t>Caregiver For the Child</t>
  </si>
  <si>
    <t>Unass selftes kit -Other</t>
  </si>
  <si>
    <t>Number of HIV-exposed infants who had a virologic HIV test (sample collected) by 12 months of birth during the reporting period. Numerator will auto-calculate from infant age at first test.</t>
  </si>
  <si>
    <t>First Test</t>
  </si>
  <si>
    <t>Second Test or more</t>
  </si>
  <si>
    <t>Number of HIV-infected infants identified in the reporting period, whose diagnostic sample was collected by 12 months of age.Numerator will auto-calculate from the HIV-infected infant age disaggregation.</t>
  </si>
  <si>
    <t>Result, Positive</t>
  </si>
  <si>
    <t>Disaggregated by infant age at virologic sample collection and result returned.</t>
  </si>
  <si>
    <t>Result, Negative</t>
  </si>
  <si>
    <t>eid_neg_0_2months</t>
  </si>
  <si>
    <t>eid_neg_2_12months</t>
  </si>
  <si>
    <t>eid_1st_test_0_2months</t>
  </si>
  <si>
    <t>eid_1st_test_2_12months</t>
  </si>
  <si>
    <t>eid_2nd_test_0_2months</t>
  </si>
  <si>
    <t>eid_2nd_test_2_12months</t>
  </si>
  <si>
    <t>Recently Tested Negatives</t>
  </si>
  <si>
    <t>Num RN Female unknown age</t>
  </si>
  <si>
    <t>Num RN Female &lt; 1</t>
  </si>
  <si>
    <t>Num RN Female 1-4</t>
  </si>
  <si>
    <t>Num RN Female 5-9</t>
  </si>
  <si>
    <t>Num RN Female 10-14</t>
  </si>
  <si>
    <t>Num RN Female 15-19</t>
  </si>
  <si>
    <t>Num RN Female 20-24</t>
  </si>
  <si>
    <t>Num RN Female 25-29</t>
  </si>
  <si>
    <t>Num RN Female 30-34</t>
  </si>
  <si>
    <t>Num RN Female 35-39</t>
  </si>
  <si>
    <t>Num RN Female 40-44</t>
  </si>
  <si>
    <t>Num RN Female 45-49</t>
  </si>
  <si>
    <t>Num RN Female 50+</t>
  </si>
  <si>
    <t>Num RN Male unknown age</t>
  </si>
  <si>
    <t>Num RN Male &lt; 1</t>
  </si>
  <si>
    <t>Num RN Male 1-4</t>
  </si>
  <si>
    <t>Num RN Male 5-9</t>
  </si>
  <si>
    <t>Num RN Male 10-14</t>
  </si>
  <si>
    <t>Num RN Male 15-19</t>
  </si>
  <si>
    <t>Num RN Male 20-24</t>
  </si>
  <si>
    <t>Num RN Male 25-29</t>
  </si>
  <si>
    <t>Num RN Male 30-34</t>
  </si>
  <si>
    <t>Num RN Male 35-39</t>
  </si>
  <si>
    <t>Num RN Male 40-44</t>
  </si>
  <si>
    <t>Num RN Male 45-49</t>
  </si>
  <si>
    <t>Num RN Male 50+</t>
  </si>
  <si>
    <t>Disaggregated by Age / Sex and CD4</t>
  </si>
  <si>
    <t>&lt;200 CD4</t>
  </si>
  <si>
    <t>&gt;=200 CD4</t>
  </si>
  <si>
    <t>Conditional</t>
  </si>
  <si>
    <t>Age(50+)/Sex</t>
  </si>
  <si>
    <t>Disaggregated by Age/Sex(Coarse Disaggregate)- USE WITH HQ PERMISSION ONLY</t>
  </si>
  <si>
    <t>Disaggregated by  Breastfeeding status at ART initiation</t>
  </si>
  <si>
    <t>Focused Population</t>
  </si>
  <si>
    <t>Disaggregated by Focused Population</t>
  </si>
  <si>
    <t>CD4_200 Unknown F</t>
  </si>
  <si>
    <t>CD4_200 &lt;1 F</t>
  </si>
  <si>
    <t>CD4_200 1-4 F</t>
  </si>
  <si>
    <t>CD4_200 5-9 F</t>
  </si>
  <si>
    <t>CD4_200 10-14 F</t>
  </si>
  <si>
    <t>CD4_200 15-19 F</t>
  </si>
  <si>
    <t>CD4_200 20-24 F</t>
  </si>
  <si>
    <t>CD4_200 25-29 F</t>
  </si>
  <si>
    <t>CD4_200 30-34 F</t>
  </si>
  <si>
    <t>CD4_200 35-39 F</t>
  </si>
  <si>
    <t>CD4_200 40-44 F</t>
  </si>
  <si>
    <t>CD4_200 45-49 F</t>
  </si>
  <si>
    <t>CD4_200 50-54 F</t>
  </si>
  <si>
    <t>CD4_200 55-59 F</t>
  </si>
  <si>
    <t>CD4_200 60-64 F</t>
  </si>
  <si>
    <t>CD4_200 65+ F</t>
  </si>
  <si>
    <t>CD4_200 Unknown M</t>
  </si>
  <si>
    <t>CD4_200 &lt;1 M</t>
  </si>
  <si>
    <t>CD4_200 1-4 M</t>
  </si>
  <si>
    <t>CD4_200 5-9 M</t>
  </si>
  <si>
    <t>CD4_200 10-14 M</t>
  </si>
  <si>
    <t>CD4_200 15-19 M</t>
  </si>
  <si>
    <t>CD4_200 20-24 M</t>
  </si>
  <si>
    <t>CD4_200 25-29 M</t>
  </si>
  <si>
    <t>CD4_200 30-34 M</t>
  </si>
  <si>
    <t>CD4_200 35-39 M</t>
  </si>
  <si>
    <t>CD4_200 40-44 M</t>
  </si>
  <si>
    <t>CD4_200 45-49 M</t>
  </si>
  <si>
    <t>CD4_200 50-54 M</t>
  </si>
  <si>
    <t>CD4_200 55-59 M</t>
  </si>
  <si>
    <t>CD4_200 60-64 M</t>
  </si>
  <si>
    <t>CD4_200 65+ M</t>
  </si>
  <si>
    <t>CD4_gt_200 Unknown F</t>
  </si>
  <si>
    <t>CD4_gt_200 &lt;1 F</t>
  </si>
  <si>
    <t>CD4_gt_200 1-4 F</t>
  </si>
  <si>
    <t>CD4_gt_200 5-9 F</t>
  </si>
  <si>
    <t>CD4_gt_200 10-14 F</t>
  </si>
  <si>
    <t>CD4_gt_200 15-19 F</t>
  </si>
  <si>
    <t>CD4_gt_200 20-24 F</t>
  </si>
  <si>
    <t>CD4_gt_200 25-29 F</t>
  </si>
  <si>
    <t>CD4_gt_200 30-34 F</t>
  </si>
  <si>
    <t>CD4_gt_200 35-39 F</t>
  </si>
  <si>
    <t>CD4_gt_200 40-44 F</t>
  </si>
  <si>
    <t>CD4_gt_200 45-49 F</t>
  </si>
  <si>
    <t>CD4_gt_200 50-54 F</t>
  </si>
  <si>
    <t>CD4_gt_200 55-59 F</t>
  </si>
  <si>
    <t>CD4_gt_200 60-64 F</t>
  </si>
  <si>
    <t>CD4_gt_200 65+ F</t>
  </si>
  <si>
    <t>CD4_gt_200 Unknown M</t>
  </si>
  <si>
    <t>CD4_gt_200 &lt;1 M</t>
  </si>
  <si>
    <t>CD4_gt_200 1-4 M</t>
  </si>
  <si>
    <t>CD4_gt_200 5-9 M</t>
  </si>
  <si>
    <t>CD4_gt_200 10-14 M</t>
  </si>
  <si>
    <t>CD4_gt_200 15-19 M</t>
  </si>
  <si>
    <t>CD4_gt_200 20-24 M</t>
  </si>
  <si>
    <t>CD4_gt_200 25-29 M</t>
  </si>
  <si>
    <t>CD4_gt_200 30-34 M</t>
  </si>
  <si>
    <t>CD4_gt_200 35-39 M</t>
  </si>
  <si>
    <t>CD4_gt_200 40-44 M</t>
  </si>
  <si>
    <t>CD4_gt_200 45-49 M</t>
  </si>
  <si>
    <t>CD4_gt_200 50-54 M</t>
  </si>
  <si>
    <t>CD4_gt_200 55-59 M</t>
  </si>
  <si>
    <t>CD4_gt_200 60-64 M</t>
  </si>
  <si>
    <t>CD4_gt_200 65+ M</t>
  </si>
  <si>
    <t>CD4_ukn Unknown F</t>
  </si>
  <si>
    <t>CD4_ukn &lt;1 F</t>
  </si>
  <si>
    <t>CD4_ukn 1-4 F</t>
  </si>
  <si>
    <t>CD4_ukn 5-9 F</t>
  </si>
  <si>
    <t>CD4_ukn 10-14 F</t>
  </si>
  <si>
    <t>CD4_ukn 15-19 F</t>
  </si>
  <si>
    <t>CD4_ukn 20-24 F</t>
  </si>
  <si>
    <t>CD4_ukn 25-29 F</t>
  </si>
  <si>
    <t>CD4_ukn 30-34 F</t>
  </si>
  <si>
    <t>CD4_ukn 35-39 F</t>
  </si>
  <si>
    <t>CD4_ukn 40-44 F</t>
  </si>
  <si>
    <t>CD4_ukn 45-49 F</t>
  </si>
  <si>
    <t>CD4_ukn 50-54 F</t>
  </si>
  <si>
    <t>CD4_ukn 55-59 F</t>
  </si>
  <si>
    <t>CD4_ukn 60-64 F</t>
  </si>
  <si>
    <t>CD4_ukn 65+ F</t>
  </si>
  <si>
    <t>CD4_ukn Unknown M</t>
  </si>
  <si>
    <t>CD4_ukn &lt;1 M</t>
  </si>
  <si>
    <t>CD4_ukn 1-4 M</t>
  </si>
  <si>
    <t>CD4_ukn 5-9 M</t>
  </si>
  <si>
    <t>CD4_ukn 10-14 M</t>
  </si>
  <si>
    <t>CD4_ukn 15-19 M</t>
  </si>
  <si>
    <t>CD4_ukn 20-24 M</t>
  </si>
  <si>
    <t>CD4_ukn 25-29 M</t>
  </si>
  <si>
    <t>CD4_ukn 30-34 M</t>
  </si>
  <si>
    <t>CD4_ukn 35-39 M</t>
  </si>
  <si>
    <t>CD4_ukn 40-44 M</t>
  </si>
  <si>
    <t>CD4_ukn 45-49 M</t>
  </si>
  <si>
    <t>CD4_ukn 50-54 M</t>
  </si>
  <si>
    <t>CD4_ukn 55-59 M</t>
  </si>
  <si>
    <t>CD4_ukn 60-64 M</t>
  </si>
  <si>
    <t>CD4_ukn 65+ M</t>
  </si>
  <si>
    <t>CD4_inelig Unknown F</t>
  </si>
  <si>
    <t>CD4_inelig &lt;1 F</t>
  </si>
  <si>
    <t>CD4_inelig 1-4 F</t>
  </si>
  <si>
    <t>CD4_inelig 5-9 F</t>
  </si>
  <si>
    <t>CD4_inelig 10-14 F</t>
  </si>
  <si>
    <t>CD4_inelig 15-19 F</t>
  </si>
  <si>
    <t>CD4_inelig 20-24 F</t>
  </si>
  <si>
    <t>CD4_inelig 25-29 F</t>
  </si>
  <si>
    <t>CD4_inelig 30-34 F</t>
  </si>
  <si>
    <t>CD4_inelig 35-39 F</t>
  </si>
  <si>
    <t>CD4_inelig 40-44 F</t>
  </si>
  <si>
    <t>CD4_inelig 45-49 F</t>
  </si>
  <si>
    <t>CD4_inelig 50-54 F</t>
  </si>
  <si>
    <t>CD4_inelig 55-59 F</t>
  </si>
  <si>
    <t>CD4_inelig 60-64 F</t>
  </si>
  <si>
    <t>CD4_inelig 65+ F</t>
  </si>
  <si>
    <t>CD4_inelig Unknown M</t>
  </si>
  <si>
    <t>CD4_inelig &lt;1 M</t>
  </si>
  <si>
    <t>CD4_inelig 1-4 M</t>
  </si>
  <si>
    <t>CD4_inelig 5-9 M</t>
  </si>
  <si>
    <t>CD4_inelig 10-14 M</t>
  </si>
  <si>
    <t>CD4_inelig 15-19 M</t>
  </si>
  <si>
    <t>CD4_inelig 20-24 M</t>
  </si>
  <si>
    <t>CD4_inelig 25-29 M</t>
  </si>
  <si>
    <t>CD4_inelig 30-34 M</t>
  </si>
  <si>
    <t>CD4_inelig 35-39 M</t>
  </si>
  <si>
    <t>CD4_inelig 40-44 M</t>
  </si>
  <si>
    <t>CD4_inelig 45-49 M</t>
  </si>
  <si>
    <t>CD4_inelig 50-54 M</t>
  </si>
  <si>
    <t>CD4_inelig 55-59 M</t>
  </si>
  <si>
    <t>CD4_inelig 60-64 M</t>
  </si>
  <si>
    <t>CD4_inelig 65+ M</t>
  </si>
  <si>
    <t>RTT &lt; 3months</t>
  </si>
  <si>
    <t>TX_PVLS(N)</t>
  </si>
  <si>
    <t>TX_PVLS(D)</t>
  </si>
  <si>
    <t>New on ART/Screen Positive</t>
  </si>
  <si>
    <t>New on ART/Screen Negative</t>
  </si>
  <si>
    <t>Already on ART/Screen Positive</t>
  </si>
  <si>
    <t>Already on ART/Screen Negative</t>
  </si>
  <si>
    <t>Disaggregated by Screen Type</t>
  </si>
  <si>
    <t>Number of patients who had a TB screening by Screening Type</t>
  </si>
  <si>
    <t>Molecular WHO-Recommended Diagnostic Test(mWRD)</t>
  </si>
  <si>
    <t>Smear Microscopy Only</t>
  </si>
  <si>
    <t>Num newly started ART F Unknown Age</t>
  </si>
  <si>
    <t>Num newly started ART F &lt;1</t>
  </si>
  <si>
    <t>Num newly started ART F 1-4</t>
  </si>
  <si>
    <t>Num newly started ART F 5-9</t>
  </si>
  <si>
    <t>Num newly started ART F 10-14</t>
  </si>
  <si>
    <t>Num newly started ART F 15-19</t>
  </si>
  <si>
    <t>Num newly started ART F 20-24</t>
  </si>
  <si>
    <t>Num newly started ART F 25-29</t>
  </si>
  <si>
    <t>Num newly started ART F 30-34</t>
  </si>
  <si>
    <t>Num newly started ART F 35-39</t>
  </si>
  <si>
    <t>Num newly started ART F 40-44</t>
  </si>
  <si>
    <t>Num newly started ART F 45-49</t>
  </si>
  <si>
    <t>Num newly started ART F 50-54</t>
  </si>
  <si>
    <t>Num newly started ART F 55-59</t>
  </si>
  <si>
    <t>Num newly started ART F 60-64</t>
  </si>
  <si>
    <t>Num newly started ART F 65+</t>
  </si>
  <si>
    <t>Num newly started ART M Unknown Age</t>
  </si>
  <si>
    <t>Num newly started ART M &lt;1</t>
  </si>
  <si>
    <t>Num newly started ART M 1-4</t>
  </si>
  <si>
    <t>Num newly started ART M 5-9</t>
  </si>
  <si>
    <t>Num newly started ART M 10-14</t>
  </si>
  <si>
    <t>Num newly started ART M 15-19</t>
  </si>
  <si>
    <t>Num newly started ART M 20-24</t>
  </si>
  <si>
    <t>Num newly started ART M 25-29</t>
  </si>
  <si>
    <t>Num newly started ART M 30-34</t>
  </si>
  <si>
    <t>Num newly started ART M 35-39</t>
  </si>
  <si>
    <t>Num newly started ART M 40-44</t>
  </si>
  <si>
    <t>Num newly started ART M 45-49</t>
  </si>
  <si>
    <t>Num newly started ART M 50-54</t>
  </si>
  <si>
    <t>Num newly started ART M 55-59</t>
  </si>
  <si>
    <t>Num newly started ART M 60-64</t>
  </si>
  <si>
    <t>Num newly started ART M 65+</t>
  </si>
  <si>
    <t>Num Already on ART F Unknown Age</t>
  </si>
  <si>
    <t>Num Already on ART F &lt;1</t>
  </si>
  <si>
    <t>Num Already on ART F 1-4</t>
  </si>
  <si>
    <t>Num Already on ART F 5-9</t>
  </si>
  <si>
    <t>Num Already on ART F 10-14</t>
  </si>
  <si>
    <t>Num Already on ART F 15-19</t>
  </si>
  <si>
    <t>Num Already on ART F 20-24</t>
  </si>
  <si>
    <t>Num Already on ART F 25-29</t>
  </si>
  <si>
    <t>Num Already on ART F 30-34</t>
  </si>
  <si>
    <t>Num Already on ART F 35-39</t>
  </si>
  <si>
    <t>Num Already on ART F 40-44</t>
  </si>
  <si>
    <t>Num Already on ART F 45-49</t>
  </si>
  <si>
    <t>Num Already on ART F 50-54</t>
  </si>
  <si>
    <t>Num Already on ART F 55-59</t>
  </si>
  <si>
    <t>Num Already on ART F 60-64</t>
  </si>
  <si>
    <t xml:space="preserve">Num Already on ART F 65+ </t>
  </si>
  <si>
    <t>Num Already on ART M Unknown Age</t>
  </si>
  <si>
    <t>Num Already on ART M &lt;1</t>
  </si>
  <si>
    <t>Num Already on ART M 1-4</t>
  </si>
  <si>
    <t>Num Already on ART M 5-9</t>
  </si>
  <si>
    <t>Num Already on ART M 10-14</t>
  </si>
  <si>
    <t>Num Already on ART M 15-19</t>
  </si>
  <si>
    <t>Num Already on ART M 20-24</t>
  </si>
  <si>
    <t>Num Already on ART M 25-29</t>
  </si>
  <si>
    <t>Num Already on ART M 30-34</t>
  </si>
  <si>
    <t>Num Already on ART M 35-39</t>
  </si>
  <si>
    <t>Num Already on ART M 40-44</t>
  </si>
  <si>
    <t>Num Already on ART M 45-49</t>
  </si>
  <si>
    <t>Num Already on ART M 50-54</t>
  </si>
  <si>
    <t>Num Already on ART M 55-59</t>
  </si>
  <si>
    <t>Num Already on ART M 60-64</t>
  </si>
  <si>
    <t xml:space="preserve">Num Already on ART M 65+ </t>
  </si>
  <si>
    <t xml:space="preserve">Denominator </t>
  </si>
  <si>
    <t>Den New on ART/Screen Positive F Unknown Age</t>
  </si>
  <si>
    <t>Den New on ART/Screen Positive F &lt;1</t>
  </si>
  <si>
    <t>Den New on ART/Screen Positive F 1-4</t>
  </si>
  <si>
    <t>Den New on ART/Screen Positive F 5-9</t>
  </si>
  <si>
    <t>Den New on ART/Screen Positive F 10-14</t>
  </si>
  <si>
    <t>Den New on ART/Screen Positive F 15-19</t>
  </si>
  <si>
    <t>Den New on ART/Screen Positive F 20-24</t>
  </si>
  <si>
    <t>Den New on ART/Screen Positive F 25-29</t>
  </si>
  <si>
    <t>Den New on ART/Screen Positive F 30-34</t>
  </si>
  <si>
    <t>Den New on ART/Screen Positive F 35-39</t>
  </si>
  <si>
    <t>Den New on ART/Screen Positive F 40-44</t>
  </si>
  <si>
    <t>Den New on ART/Screen Positive F 45-49</t>
  </si>
  <si>
    <t>Den New on ART/Screen Positive F 50-54</t>
  </si>
  <si>
    <t>Den New on ART/Screen Positive F 55-59</t>
  </si>
  <si>
    <t>Den New on ART/Screen Positive F 60-64</t>
  </si>
  <si>
    <t xml:space="preserve">Den New on ART/Screen Positive F 65+ </t>
  </si>
  <si>
    <t>Den New on ART/Screen Positive M Unknown Age</t>
  </si>
  <si>
    <t>Den New on ART/Screen Positive M &lt;1</t>
  </si>
  <si>
    <t>Den New on ART/Screen Positive M 1-4</t>
  </si>
  <si>
    <t>Den New on ART/Screen Positive M 5-9</t>
  </si>
  <si>
    <t>Den New on ART/Screen Positive M 10-14</t>
  </si>
  <si>
    <t>Den New on ART/Screen Positive M 15-19</t>
  </si>
  <si>
    <t>Den New on ART/Screen Positive M 20-24</t>
  </si>
  <si>
    <t>Den New on ART/Screen Positive M 25-29</t>
  </si>
  <si>
    <t>Den New on ART/Screen Positive M 30-34</t>
  </si>
  <si>
    <t>Den New on ART/Screen Positive M 35-39</t>
  </si>
  <si>
    <t>Den New on ART/Screen Positive M 40-44</t>
  </si>
  <si>
    <t>Den New on ART/Screen Positive M 45-49</t>
  </si>
  <si>
    <t>Den New on ART/Screen Positive M 50-54</t>
  </si>
  <si>
    <t>Den New on ART/Screen Positive M 55-59</t>
  </si>
  <si>
    <t>Den New on ART/Screen Positive M 60-64</t>
  </si>
  <si>
    <t xml:space="preserve">Den New on ART/Screen Positive M 65+ </t>
  </si>
  <si>
    <t>Den New on ART/Screen Negative F Unknown Age</t>
  </si>
  <si>
    <t>Den New on ART/Screen Negative F &lt;1</t>
  </si>
  <si>
    <t>Den New on ART/Screen Negative F 1-4</t>
  </si>
  <si>
    <t>Den New on ART/Screen Negative F 5-9</t>
  </si>
  <si>
    <t>Den New on ART/Screen Negative F 10-14</t>
  </si>
  <si>
    <t>Den New on ART/Screen Negative F 15-19</t>
  </si>
  <si>
    <t>Den New on ART/Screen Negative F 20-24</t>
  </si>
  <si>
    <t>Den New on ART/Screen Negative F 25-29</t>
  </si>
  <si>
    <t>Den New on ART/Screen Negative F 30-34</t>
  </si>
  <si>
    <t>Den New on ART/Screen Negative F 35-39</t>
  </si>
  <si>
    <t>Den New on ART/Screen Negative F 40-44</t>
  </si>
  <si>
    <t>Den New on ART/Screen Negative F 45-49</t>
  </si>
  <si>
    <t>Den New on ART/Screen Negative F 50-54</t>
  </si>
  <si>
    <t>Den New on ART/Screen Negative F 55-59</t>
  </si>
  <si>
    <t>Den New on ART/Screen Negative F 60-64</t>
  </si>
  <si>
    <t>Den New on ART/Screen Negative F 65+</t>
  </si>
  <si>
    <t>Den New on ART/Screen Negative M Unknown Age</t>
  </si>
  <si>
    <t>Den New on ART/Screen Negative M &lt;1</t>
  </si>
  <si>
    <t>Den New on ART/Screen Negative M 1-4</t>
  </si>
  <si>
    <t>Den New on ART/Screen Negative M 5-9</t>
  </si>
  <si>
    <t>Den New on ART/Screen Negative M 10-14</t>
  </si>
  <si>
    <t>Den New on ART/Screen Negative M 15-19</t>
  </si>
  <si>
    <t>Den New on ART/Screen Negative M 20-24</t>
  </si>
  <si>
    <t>Den New on ART/Screen Negative M 25-29</t>
  </si>
  <si>
    <t>Den New on ART/Screen Negative M 30-34</t>
  </si>
  <si>
    <t>Den New on ART/Screen Negative M 35-39</t>
  </si>
  <si>
    <t>Den New on ART/Screen Negative M 40-44</t>
  </si>
  <si>
    <t>Den New on ART/Screen Negative M 45-49</t>
  </si>
  <si>
    <t>Den New on ART/Screen Negative M 50-54</t>
  </si>
  <si>
    <t>Den New on ART/Screen Negative M 55-59</t>
  </si>
  <si>
    <t>Den New on ART/Screen Negative M 60-64</t>
  </si>
  <si>
    <t>Den New on ART/Screen Negative M 65+</t>
  </si>
  <si>
    <t>Den Already on ART/Screen Positive F Unknown Age</t>
  </si>
  <si>
    <t>Den Already on ART/Screen Positive F &lt;1</t>
  </si>
  <si>
    <t>Den Already on ART/Screen Positive F 1-4</t>
  </si>
  <si>
    <t>Den Already on ART/Screen Positive F 5-9</t>
  </si>
  <si>
    <t>Den Already on ART/Screen Positive F 10-14</t>
  </si>
  <si>
    <t>Den Already on ART/Screen Positive F 15-19</t>
  </si>
  <si>
    <t>Den Already on ART/Screen Positive F 20-24</t>
  </si>
  <si>
    <t>Den Already on ART/Screen Positive F 25-29</t>
  </si>
  <si>
    <t>Den Already on ART/Screen Positive F 30-34</t>
  </si>
  <si>
    <t>Den Already on ART/Screen Positive F 35-39</t>
  </si>
  <si>
    <t>Den Already on ART/Screen Positive F 40-44</t>
  </si>
  <si>
    <t>Den Already on ART/Screen Positive F 45-49</t>
  </si>
  <si>
    <t>Den Already on ART/Screen Positive F 50-54</t>
  </si>
  <si>
    <t>Den Already on ART/Screen Positive F 55-59</t>
  </si>
  <si>
    <t>Den Already on ART/Screen Positive F 60-64</t>
  </si>
  <si>
    <t>Den Already on ART/Screen Positive F 65+</t>
  </si>
  <si>
    <t>Den Already on ART/Screen Positive M Unknown Age</t>
  </si>
  <si>
    <t>Den Already on ART/Screen Positive M &lt;1</t>
  </si>
  <si>
    <t>Den Already on ART/Screen Positive M 1-4</t>
  </si>
  <si>
    <t>Den Already on ART/Screen Positive M 5-9</t>
  </si>
  <si>
    <t>Den Already on ART/Screen Positive M 10-14</t>
  </si>
  <si>
    <t>Den Already on ART/Screen Positive M 15-19</t>
  </si>
  <si>
    <t>Den Already on ART/Screen Positive M 20-24</t>
  </si>
  <si>
    <t>Den Already on ART/Screen Positive M 25-29</t>
  </si>
  <si>
    <t>Den Already on ART/Screen Positive M 30-34</t>
  </si>
  <si>
    <t>Den Already on ART/Screen Positive M 35-39</t>
  </si>
  <si>
    <t>Den Already on ART/Screen Positive M 40-44</t>
  </si>
  <si>
    <t>Den Already on ART/Screen Positive M 45-49</t>
  </si>
  <si>
    <t>Den Already on ART/Screen Positive M 50-54</t>
  </si>
  <si>
    <t>Den Already on ART/Screen Positive M 55-59</t>
  </si>
  <si>
    <t>Den Already on ART/Screen Positive M 60-64</t>
  </si>
  <si>
    <t xml:space="preserve">Den Already on ART/Screen Positive M 65+ </t>
  </si>
  <si>
    <t>Den Already on ART/Screen Negative F Unknown Age</t>
  </si>
  <si>
    <t>Den Already on ART/Screen Negative F &lt;1</t>
  </si>
  <si>
    <t>Den Already on ART/Screen Negative F 1-4</t>
  </si>
  <si>
    <t>Den Already on ART/Screen Negative F 5-9</t>
  </si>
  <si>
    <t>Den Already on ART/Screen Negative F 10-14</t>
  </si>
  <si>
    <t>Den Already on ART/Screen Negative F 15-19</t>
  </si>
  <si>
    <t>Den Already on ART/Screen Negative F 20-24</t>
  </si>
  <si>
    <t>Den Already on ART/Screen Negative F 25-29</t>
  </si>
  <si>
    <t>Den Already on ART/Screen Negative F 30-34</t>
  </si>
  <si>
    <t>Den Already on ART/Screen Negative F 35-39</t>
  </si>
  <si>
    <t>Den Already on ART/Screen Negative F 40-44</t>
  </si>
  <si>
    <t>Den Already on ART/Screen Negative F 45-49</t>
  </si>
  <si>
    <t>Den Already on ART/Screen Negative F 50-54</t>
  </si>
  <si>
    <t>Den Already on ART/Screen Negative F 55-59</t>
  </si>
  <si>
    <t>Den Already on ART/Screen Negative F 60-64</t>
  </si>
  <si>
    <t xml:space="preserve">Den Already on ART/Screen Negative F 65+ </t>
  </si>
  <si>
    <t>Den Already on ART/Screen Negative M Unknown Age</t>
  </si>
  <si>
    <t>Den Already on ART/Screen Negative M &lt;1</t>
  </si>
  <si>
    <t>Den Already on ART/Screen Negative M 1-4</t>
  </si>
  <si>
    <t>Den Already on ART/Screen Negative M 5-9</t>
  </si>
  <si>
    <t>Den Already on ART/Screen Negative M 10-14</t>
  </si>
  <si>
    <t>Den Already on ART/Screen Negative M 15-19</t>
  </si>
  <si>
    <t>Den Already on ART/Screen Negative M 20-24</t>
  </si>
  <si>
    <t>Den Already on ART/Screen Negative M 25-29</t>
  </si>
  <si>
    <t>Den Already on ART/Screen Negative M 30-34</t>
  </si>
  <si>
    <t>Den Already on ART/Screen Negative M 35-39</t>
  </si>
  <si>
    <t>Den Already on ART/Screen Negative M 40-44</t>
  </si>
  <si>
    <t>Den Already on ART/Screen Negative M 45-49</t>
  </si>
  <si>
    <t>Den Already on ART/Screen Negative M 50-54</t>
  </si>
  <si>
    <t>Den Already on ART/Screen Negative M 55-59</t>
  </si>
  <si>
    <t>Den Already on ART/Screen Negative M 60-64</t>
  </si>
  <si>
    <t>Den Already on ART/Screen Negative M 65+</t>
  </si>
  <si>
    <t>Den TB Screening Type Symptom Screen Only</t>
  </si>
  <si>
    <t>Den TB Screening Type Chest X-Ray</t>
  </si>
  <si>
    <t>Den TB Screening Type Molecular WHO-Recommended Diagnostic Test(mWRD)</t>
  </si>
  <si>
    <t>specimen sent for bacteriologic diagnosis of active TB disease</t>
  </si>
  <si>
    <t>specimens were sent for Smear Microscopy Only</t>
  </si>
  <si>
    <t xml:space="preserve"> specimens were sent for mWRD: Molecular WHO-Recommended Diagnostic PCR (with or without other testing)</t>
  </si>
  <si>
    <t>specimens were sent for Additional test other than mWRD</t>
  </si>
  <si>
    <t>Positive result returned for bacteriologic diagnosis of active TB disease</t>
  </si>
  <si>
    <t>Number of PLHIV on ART diagnosed and controlled for hypertension during the reporting period</t>
  </si>
  <si>
    <t>The total number of PLHIV on ART with a diagnosis of hypertension whose blood pressure is controlled during the reporting period (most recent documented SBP &lt; 140 and DBP &lt; 90)</t>
  </si>
  <si>
    <t>Number of PLHIV on ART diagnosed for hypertension</t>
  </si>
  <si>
    <t>Total number of PLHIV on ART who have been diagnosed with hypertension &lt; 140 and DBP &lt; 90)</t>
  </si>
  <si>
    <t>Num Unkown F</t>
  </si>
  <si>
    <t>Num 15-19 F</t>
  </si>
  <si>
    <t>Num 20-24 F</t>
  </si>
  <si>
    <t>Num 25-29 F</t>
  </si>
  <si>
    <t>Num 30-34 F</t>
  </si>
  <si>
    <t>Num 35-39 F</t>
  </si>
  <si>
    <t>Num 40-44 F</t>
  </si>
  <si>
    <t>Num 45-49 F</t>
  </si>
  <si>
    <t>Num 50-54 F</t>
  </si>
  <si>
    <t>Num 55-59 F</t>
  </si>
  <si>
    <t>Num 60-64 F</t>
  </si>
  <si>
    <t>Num 65+ F</t>
  </si>
  <si>
    <t>Num Unkown M</t>
  </si>
  <si>
    <t>Num 15-19 M</t>
  </si>
  <si>
    <t>Num 20-24 M</t>
  </si>
  <si>
    <t>Num 25-29 M</t>
  </si>
  <si>
    <t>Num 30-34 M</t>
  </si>
  <si>
    <t>Num 35-39 M</t>
  </si>
  <si>
    <t>Num 40-44 M</t>
  </si>
  <si>
    <t>Num 45-49 M</t>
  </si>
  <si>
    <t>Num 50-54 M</t>
  </si>
  <si>
    <t>Num 55-59 M</t>
  </si>
  <si>
    <t>Num 60-64 M</t>
  </si>
  <si>
    <t>Num 65+ M</t>
  </si>
  <si>
    <t>Den 50-54 F</t>
  </si>
  <si>
    <t>Den 55-59 F</t>
  </si>
  <si>
    <t>Den 60-64 F</t>
  </si>
  <si>
    <t>Den 65+ F</t>
  </si>
  <si>
    <t>Den Unkown M</t>
  </si>
  <si>
    <t>Den 15-19 M</t>
  </si>
  <si>
    <t>Den 20-24 M</t>
  </si>
  <si>
    <t>Den 25-29 M</t>
  </si>
  <si>
    <t>Den 30-34 M</t>
  </si>
  <si>
    <t>Den 35-39 M</t>
  </si>
  <si>
    <t>Den 40-44 M</t>
  </si>
  <si>
    <t>Den 45-49 M</t>
  </si>
  <si>
    <t>Den 50-54 M</t>
  </si>
  <si>
    <t>Den 55-59 M</t>
  </si>
  <si>
    <t>Den 60-64 M</t>
  </si>
  <si>
    <t>Den 65+ M</t>
  </si>
  <si>
    <t>LPV/r 100/25 (Pediatrics) (60 tabs/bottle)</t>
  </si>
  <si>
    <t>Number of people receiving post-sexual, physical and emotional violence (SPEV) clinical care based on the minimum package. Numerator will auto-calculate from the Violence Service Type Disaggregates</t>
  </si>
  <si>
    <t>If MER Results data is unable to be disaggregated by DSD or TA support type, please report ALL data under the TA Support Type.</t>
  </si>
  <si>
    <t>Use Testing Path 2 below to enter HTS_TST results by modalities.</t>
  </si>
  <si>
    <t>If MER Results data is unable to be disaggregated by DSD or TA support type, please report ALL data under the TA Support Type</t>
  </si>
  <si>
    <r>
      <rPr>
        <b/>
        <sz val="10"/>
        <color rgb="FFFF0000"/>
        <rFont val="Arial Nova Cond"/>
      </rPr>
      <t xml:space="preserve">REQUIRED IF ON PATH 2. </t>
    </r>
    <r>
      <rPr>
        <b/>
        <sz val="10"/>
        <color theme="1"/>
        <rFont val="Arial Nova Cond"/>
        <family val="2"/>
      </rPr>
      <t>Disaggregated by Age (Fine Disaggregate)</t>
    </r>
  </si>
  <si>
    <r>
      <rPr>
        <b/>
        <sz val="10"/>
        <color rgb="FFFF0000"/>
        <rFont val="Arial Nova Cond"/>
      </rPr>
      <t>REQUIRED IF ON PATH 2.</t>
    </r>
    <r>
      <rPr>
        <b/>
        <sz val="10"/>
        <color theme="1"/>
        <rFont val="Arial Nova Cond"/>
        <family val="2"/>
      </rPr>
      <t xml:space="preserve"> Disaggregated by Status and Age</t>
    </r>
  </si>
  <si>
    <r>
      <rPr>
        <sz val="12"/>
        <color rgb="FFFF0000"/>
        <rFont val="Arial Nova Cond"/>
      </rPr>
      <t>REQUIRED IF ON PATH 2.</t>
    </r>
    <r>
      <rPr>
        <sz val="12"/>
        <color theme="1"/>
        <rFont val="Arial Nova Cond"/>
        <family val="2"/>
      </rPr>
      <t xml:space="preserve"> Number of contacts tested by test result and age/sex</t>
    </r>
  </si>
  <si>
    <r>
      <rPr>
        <b/>
        <sz val="10"/>
        <color rgb="FFFF0000"/>
        <rFont val="Arial Nova Cond"/>
      </rPr>
      <t xml:space="preserve">REQUIRED IF ON PATH 2. </t>
    </r>
    <r>
      <rPr>
        <b/>
        <sz val="10"/>
        <color theme="1"/>
        <rFont val="Arial Nova Cond"/>
        <family val="2"/>
      </rPr>
      <t>PITC Inpatient Services Disaggregated by Age / Sex / Result (Fine Disaggregate)</t>
    </r>
  </si>
  <si>
    <r>
      <rPr>
        <b/>
        <sz val="10"/>
        <color rgb="FFFF0000"/>
        <rFont val="Arial Nova Cond"/>
      </rPr>
      <t xml:space="preserve">REQUIRED IF ON PATH 2. </t>
    </r>
    <r>
      <rPr>
        <b/>
        <sz val="10"/>
        <color theme="1"/>
        <rFont val="Arial Nova Cond"/>
        <family val="2"/>
      </rPr>
      <t>PITC Pediatric Services (Under 5 or EPI) Disaggregated by Age / Result</t>
    </r>
  </si>
  <si>
    <r>
      <rPr>
        <b/>
        <sz val="10"/>
        <color rgb="FFFF0000"/>
        <rFont val="Arial Nova Cond"/>
      </rPr>
      <t xml:space="preserve">REQUIRED IF ON PATH 2. </t>
    </r>
    <r>
      <rPr>
        <b/>
        <sz val="10"/>
        <color theme="1"/>
        <rFont val="Arial Nova Cond"/>
        <family val="2"/>
      </rPr>
      <t>PITC Malnutrition Clinics Disaggregated by Age / Result</t>
    </r>
  </si>
  <si>
    <r>
      <rPr>
        <b/>
        <sz val="10"/>
        <color rgb="FFFF0000"/>
        <rFont val="Arial Nova Cond"/>
      </rPr>
      <t xml:space="preserve">REQUIRED IF ON PATH 2. </t>
    </r>
    <r>
      <rPr>
        <b/>
        <sz val="10"/>
        <color theme="1"/>
        <rFont val="Arial Nova Cond"/>
        <family val="2"/>
      </rPr>
      <t>Number of new and relapsed TB cases with documented HIV status, during the reporting period. This data will auto-populate from TB_STAT</t>
    </r>
  </si>
  <si>
    <r>
      <rPr>
        <b/>
        <sz val="10"/>
        <color rgb="FFFF0000"/>
        <rFont val="Arial Nova Cond"/>
      </rPr>
      <t xml:space="preserve">REQUIRED IF ON PATH 2. </t>
    </r>
    <r>
      <rPr>
        <b/>
        <sz val="10"/>
        <color theme="1"/>
        <rFont val="Arial Nova Cond"/>
        <family val="2"/>
      </rPr>
      <t>Disaggregated by Age / Sex/ Result</t>
    </r>
  </si>
  <si>
    <r>
      <rPr>
        <b/>
        <sz val="10"/>
        <color rgb="FFFF0000"/>
        <rFont val="Arial Nova Cond"/>
      </rPr>
      <t>REQUIRED IF ON PATH 2.</t>
    </r>
    <r>
      <rPr>
        <b/>
        <sz val="10"/>
        <color theme="1"/>
        <rFont val="Arial Nova Cond"/>
        <family val="2"/>
      </rPr>
      <t xml:space="preserve"> Post ANC1:Pregnancy/L&amp;D</t>
    </r>
  </si>
  <si>
    <r>
      <rPr>
        <b/>
        <sz val="10"/>
        <color rgb="FFFF0000"/>
        <rFont val="Arial Nova Cond"/>
      </rPr>
      <t>REQUIRED IF ON PATH 2</t>
    </r>
    <r>
      <rPr>
        <b/>
        <sz val="10"/>
        <color theme="1"/>
        <rFont val="Arial Nova Cond"/>
        <family val="2"/>
      </rPr>
      <t>. Post ANC1:Breastfeeding</t>
    </r>
  </si>
  <si>
    <r>
      <rPr>
        <b/>
        <sz val="10"/>
        <color rgb="FFFF0000"/>
        <rFont val="Arial Nova Cond"/>
      </rPr>
      <t xml:space="preserve">REQUIRED IF ON PATH 2. </t>
    </r>
    <r>
      <rPr>
        <b/>
        <sz val="10"/>
        <color theme="1"/>
        <rFont val="Arial Nova Cond"/>
        <family val="2"/>
      </rPr>
      <t xml:space="preserve"> STI Clinic Disaggregated by Age / Result (Fine Disaggregate)</t>
    </r>
  </si>
  <si>
    <r>
      <rPr>
        <b/>
        <sz val="10"/>
        <color rgb="FFFF0000"/>
        <rFont val="Arial Nova Cond"/>
      </rPr>
      <t>REQUIRED IF ON PATH 2.</t>
    </r>
    <r>
      <rPr>
        <b/>
        <sz val="10"/>
        <color theme="1"/>
        <rFont val="Arial Nova Cond"/>
        <family val="2"/>
      </rPr>
      <t xml:space="preserve">  Emergency Ward Disaggregated by Age / Result (Fine Disaggregate)</t>
    </r>
  </si>
  <si>
    <r>
      <rPr>
        <b/>
        <sz val="10"/>
        <color rgb="FFFF0000"/>
        <rFont val="Arial Nova Cond"/>
      </rPr>
      <t>REQUIRED IF ON PATH 2</t>
    </r>
    <r>
      <rPr>
        <b/>
        <sz val="10"/>
        <color theme="1"/>
        <rFont val="Arial Nova Cond"/>
        <family val="2"/>
      </rPr>
      <t>.  Other PITC Disaggregated by Age / Sex / Result (Fine Disaggregate)</t>
    </r>
  </si>
  <si>
    <r>
      <rPr>
        <b/>
        <sz val="10"/>
        <color rgb="FFFF0000"/>
        <rFont val="Arial Nova Cond"/>
      </rPr>
      <t xml:space="preserve">REQUIRED IF ON PATH 2. </t>
    </r>
    <r>
      <rPr>
        <b/>
        <sz val="10"/>
        <color theme="1"/>
        <rFont val="Arial Nova Cond"/>
        <family val="2"/>
      </rPr>
      <t>SNS Disaggregated by Age / Sex / Result (Fine Disaggregate)</t>
    </r>
  </si>
  <si>
    <r>
      <rPr>
        <b/>
        <sz val="10"/>
        <color rgb="FFFF0000"/>
        <rFont val="Arial Nova Cond"/>
      </rPr>
      <t xml:space="preserve">REQUIRED IF ON PATH 2.  </t>
    </r>
    <r>
      <rPr>
        <b/>
        <sz val="10"/>
        <color theme="1"/>
        <rFont val="Arial Nova Cond"/>
        <family val="2"/>
      </rPr>
      <t>VCT Disaggregated by Age / Sex / Result (Fine Disaggregate)</t>
    </r>
  </si>
  <si>
    <r>
      <rPr>
        <b/>
        <sz val="10"/>
        <color rgb="FFFF0000"/>
        <rFont val="Arial Nova Cond"/>
      </rPr>
      <t xml:space="preserve">REQUIRED IF ON PATH 2. </t>
    </r>
    <r>
      <rPr>
        <b/>
        <sz val="10"/>
        <color theme="1"/>
        <rFont val="Arial Nova Cond"/>
        <family val="2"/>
      </rPr>
      <t>Mobile Service Modality Disaggregated by Age / Sex / Result (Fine Disaggregate)</t>
    </r>
    <r>
      <rPr>
        <b/>
        <sz val="10"/>
        <color rgb="FFFF0000"/>
        <rFont val="Arial Nova Cond"/>
        <family val="2"/>
      </rPr>
      <t xml:space="preserve"> Do not report Index Testing here.</t>
    </r>
  </si>
  <si>
    <r>
      <rPr>
        <b/>
        <sz val="10"/>
        <color rgb="FFFF0000"/>
        <rFont val="Arial Nova Cond"/>
      </rPr>
      <t xml:space="preserve">REQUIRED IF ON PATH 2. </t>
    </r>
    <r>
      <rPr>
        <b/>
        <sz val="10"/>
        <color theme="1"/>
        <rFont val="Arial Nova Cond"/>
        <family val="2"/>
      </rPr>
      <t>SNS Disaggregated by Age / Sex / Result (Fine Disaggregate)</t>
    </r>
    <r>
      <rPr>
        <b/>
        <sz val="10"/>
        <color rgb="FFFF0000"/>
        <rFont val="Arial Nova Cond"/>
        <family val="2"/>
      </rPr>
      <t xml:space="preserve"> Do not report Index Testing here.</t>
    </r>
  </si>
  <si>
    <r>
      <rPr>
        <b/>
        <sz val="10"/>
        <color rgb="FFFF0000"/>
        <rFont val="Arial Nova Cond"/>
      </rPr>
      <t>REQUIRED IF ON PATH 2.</t>
    </r>
    <r>
      <rPr>
        <b/>
        <sz val="10"/>
        <color theme="1"/>
        <rFont val="Arial Nova Cond"/>
      </rPr>
      <t xml:space="preserve"> VCT Service Modality Disaggregated by Age / Sex / Result (Fine Disaggregate)</t>
    </r>
    <r>
      <rPr>
        <b/>
        <sz val="10"/>
        <color rgb="FFFF0000"/>
        <rFont val="Arial Nova Cond"/>
      </rPr>
      <t xml:space="preserve"> Do not report Index Testing here.</t>
    </r>
  </si>
  <si>
    <r>
      <rPr>
        <b/>
        <sz val="12"/>
        <color rgb="FFFF0000"/>
        <rFont val="Arial Nova Cond"/>
      </rPr>
      <t>REQUIRED IF ON PATH 2</t>
    </r>
    <r>
      <rPr>
        <b/>
        <sz val="12"/>
        <color theme="1"/>
        <rFont val="Arial Nova Cond"/>
        <family val="2"/>
      </rPr>
      <t xml:space="preserve">. Other Service Modality Disaggregated by Age / Sex / Result (Fine Disaggregate) </t>
    </r>
    <r>
      <rPr>
        <b/>
        <sz val="12"/>
        <color rgb="FFFF0000"/>
        <rFont val="Arial Nova Cond"/>
        <family val="2"/>
      </rPr>
      <t>Do not report Index Testing here.</t>
    </r>
  </si>
  <si>
    <r>
      <rPr>
        <sz val="12"/>
        <color rgb="FFFF0000"/>
        <rFont val="Arial Nova Cond"/>
      </rPr>
      <t>REQUIRED IF ON PATH 2</t>
    </r>
    <r>
      <rPr>
        <sz val="12"/>
        <color theme="1"/>
        <rFont val="Arial Nova Cond"/>
        <family val="2"/>
      </rPr>
      <t>.Number of contacts tested by test result and age/sex</t>
    </r>
  </si>
  <si>
    <t>Subtotal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</si>
</sst>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88">
    <font>
      <sz val="11"/>
      <color theme="1"/>
      <name val="Calibri"/>
      <family val="2"/>
      <scheme val="minor"/>
    </font>
    <font>
      <sz val="8"/>
      <color theme="1"/>
      <name val="Arial Nova Cond"/>
      <family val="2"/>
    </font>
    <font>
      <sz val="11"/>
      <color theme="1"/>
      <name val="Arial Nova Cond"/>
      <family val="2"/>
    </font>
    <font>
      <sz val="9"/>
      <color theme="1"/>
      <name val="Arial Nova Cond"/>
      <family val="2"/>
    </font>
    <font>
      <b/>
      <sz val="11"/>
      <color theme="1"/>
      <name val="Arial Nova Cond"/>
      <family val="2"/>
    </font>
    <font>
      <b/>
      <sz val="14"/>
      <color rgb="FFFF0000"/>
      <name val="Arial Nova Cond"/>
      <family val="2"/>
    </font>
    <font>
      <b/>
      <sz val="10"/>
      <color theme="0"/>
      <name val="Arial Nova Cond"/>
      <family val="2"/>
    </font>
    <font>
      <sz val="9"/>
      <color theme="0"/>
      <name val="Arial Nova Cond"/>
      <family val="2"/>
    </font>
    <font>
      <sz val="11"/>
      <color theme="0" tint="-0.499984740745262"/>
      <name val="Arial Nova Cond"/>
      <family val="2"/>
    </font>
    <font>
      <sz val="11"/>
      <color theme="0"/>
      <name val="Arial Nova Cond"/>
      <family val="2"/>
    </font>
    <font>
      <b/>
      <sz val="10"/>
      <color theme="1"/>
      <name val="Arial Nova Cond"/>
      <family val="2"/>
    </font>
    <font>
      <b/>
      <sz val="9"/>
      <color rgb="FF222222"/>
      <name val="Arial Nova Cond"/>
      <family val="2"/>
    </font>
    <font>
      <sz val="10"/>
      <color rgb="FF222222"/>
      <name val="Arial Nova Cond"/>
      <family val="2"/>
    </font>
    <font>
      <b/>
      <sz val="12"/>
      <color theme="1"/>
      <name val="Arial Nova Cond"/>
      <family val="2"/>
    </font>
    <font>
      <sz val="10"/>
      <color theme="1"/>
      <name val="Arial Nova Cond"/>
      <family val="2"/>
    </font>
    <font>
      <b/>
      <sz val="10"/>
      <color rgb="FFFF0000"/>
      <name val="Arial Nova Cond"/>
      <family val="2"/>
    </font>
    <font>
      <b/>
      <sz val="14"/>
      <color theme="0"/>
      <name val="Arial Nova Cond"/>
      <family val="2"/>
    </font>
    <font>
      <sz val="12"/>
      <color theme="0"/>
      <name val="Arial Nova Cond"/>
      <family val="2"/>
    </font>
    <font>
      <sz val="14"/>
      <color theme="0"/>
      <name val="Arial Nova Cond"/>
      <family val="2"/>
    </font>
    <font>
      <sz val="11"/>
      <color rgb="FFFF0000"/>
      <name val="Arial Nova Cond"/>
      <family val="2"/>
    </font>
    <font>
      <b/>
      <sz val="11"/>
      <color rgb="FFFF0000"/>
      <name val="Arial Nova Cond"/>
      <family val="2"/>
    </font>
    <font>
      <b/>
      <sz val="12"/>
      <color rgb="FFFF0000"/>
      <name val="Arial Nova Cond"/>
      <family val="2"/>
    </font>
    <font>
      <b/>
      <sz val="14"/>
      <color theme="1"/>
      <name val="Arial Nova Cond"/>
      <family val="2"/>
    </font>
    <font>
      <sz val="12"/>
      <color theme="1"/>
      <name val="Arial Nova Cond"/>
      <family val="2"/>
    </font>
    <font>
      <sz val="14"/>
      <color theme="1"/>
      <name val="Arial Nova Cond"/>
      <family val="2"/>
    </font>
    <font>
      <sz val="11"/>
      <name val="Arial Nova Cond"/>
      <family val="2"/>
    </font>
    <font>
      <b/>
      <sz val="11"/>
      <color theme="0"/>
      <name val="Arial Nova Cond"/>
      <family val="2"/>
    </font>
    <font>
      <sz val="11"/>
      <color indexed="8"/>
      <name val="Calibri"/>
      <family val="2"/>
      <scheme val="minor"/>
    </font>
    <font>
      <b/>
      <sz val="11"/>
      <color indexed="8"/>
      <name val="Cambria"/>
      <family val="3"/>
    </font>
    <font>
      <sz val="11"/>
      <color indexed="8"/>
      <name val="Cambria"/>
      <family val="3"/>
    </font>
    <font>
      <sz val="11"/>
      <color theme="1"/>
      <name val="Calibri"/>
      <family val="2"/>
    </font>
    <font>
      <b/>
      <sz val="12"/>
      <color theme="0"/>
      <name val="Arial Nova Cond"/>
      <family val="2"/>
    </font>
    <font>
      <sz val="11"/>
      <color rgb="FF222222"/>
      <name val="Arial"/>
      <family val="2"/>
    </font>
    <font>
      <sz val="12"/>
      <color rgb="FF222222"/>
      <name val="Arial"/>
      <family val="2"/>
    </font>
    <font>
      <sz val="11"/>
      <color theme="1"/>
      <name val="Calibri"/>
      <family val="2"/>
      <scheme val="minor"/>
    </font>
    <font>
      <sz val="10"/>
      <color indexed="8"/>
      <name val="Cambria"/>
      <family val="1"/>
    </font>
    <font>
      <sz val="10"/>
      <color indexed="0"/>
      <name val="Cambria"/>
      <family val="1"/>
    </font>
    <font>
      <sz val="8"/>
      <name val="Calibri"/>
      <family val="2"/>
      <scheme val="minor"/>
    </font>
    <font>
      <sz val="11"/>
      <color theme="0"/>
      <name val="Calibri"/>
      <family val="2"/>
      <scheme val="minor"/>
    </font>
    <font>
      <sz val="8"/>
      <color theme="0"/>
      <name val="Arial Nova Cond"/>
      <family val="2"/>
    </font>
    <font>
      <b/>
      <sz val="14"/>
      <name val="Arial Nova Cond"/>
      <family val="2"/>
    </font>
    <font>
      <b/>
      <sz val="11"/>
      <color theme="1"/>
      <name val="Cambria"/>
      <family val="3"/>
    </font>
    <font>
      <sz val="11"/>
      <color theme="1"/>
      <name val="Cambria"/>
      <family val="3"/>
    </font>
    <font>
      <b/>
      <sz val="16"/>
      <color rgb="FFFF0000"/>
      <name val="Arial Nova Cond"/>
      <family val="2"/>
    </font>
    <font>
      <sz val="10"/>
      <color rgb="FF222222"/>
      <name val="Arial"/>
      <family val="2"/>
    </font>
    <font>
      <sz val="14"/>
      <color theme="1"/>
      <name val="Calibri"/>
      <family val="2"/>
      <scheme val="minor"/>
    </font>
    <font>
      <b/>
      <sz val="16"/>
      <color theme="0"/>
      <name val="Arial Nova Cond"/>
      <family val="2"/>
    </font>
    <font>
      <sz val="16"/>
      <color theme="0"/>
      <name val="Arial Nova Cond"/>
      <family val="2"/>
    </font>
    <font>
      <sz val="11"/>
      <color indexed="8"/>
      <name val="Daytona"/>
      <family val="2"/>
    </font>
    <font>
      <b/>
      <sz val="12"/>
      <color theme="1"/>
      <name val="Arial Nova Cond"/>
      <family val="2"/>
    </font>
    <font>
      <b/>
      <sz val="11"/>
      <color rgb="FFFF0000"/>
      <name val="Cambria"/>
      <family val="3"/>
    </font>
    <font>
      <b/>
      <sz val="11"/>
      <color indexed="8"/>
      <name val="Calibri"/>
      <family val="2"/>
      <scheme val="minor"/>
    </font>
    <font>
      <b/>
      <sz val="11"/>
      <color theme="0"/>
      <name val="Calibri"/>
      <family val="2"/>
      <scheme val="minor"/>
    </font>
    <font>
      <b/>
      <sz val="11"/>
      <color theme="1"/>
      <name val="Calibri"/>
      <family val="2"/>
      <scheme val="minor"/>
    </font>
    <font>
      <b/>
      <sz val="11"/>
      <color theme="0"/>
      <name val="Cambria"/>
      <family val="3"/>
    </font>
    <font>
      <sz val="11"/>
      <color indexed="0"/>
      <name val="Cambria"/>
      <family val="1"/>
    </font>
    <font>
      <b/>
      <sz val="10"/>
      <color rgb="FF111111"/>
      <name val="Lucida Sans"/>
      <family val="2"/>
    </font>
    <font>
      <sz val="10"/>
      <color theme="1"/>
      <name val="Calibri"/>
      <family val="2"/>
      <scheme val="minor"/>
    </font>
    <font>
      <sz val="10"/>
      <color rgb="FF111111"/>
      <name val="Lucida Sans"/>
      <family val="2"/>
    </font>
    <font>
      <b/>
      <i/>
      <sz val="10"/>
      <color rgb="FF111111"/>
      <name val="Lucida Sans"/>
      <family val="2"/>
    </font>
    <font>
      <b/>
      <sz val="10"/>
      <color rgb="FF000000"/>
      <name val="Lucida Sans"/>
      <family val="2"/>
    </font>
    <font>
      <i/>
      <sz val="10"/>
      <color rgb="FF111111"/>
      <name val="Lucida Sans"/>
      <family val="2"/>
    </font>
    <font>
      <b/>
      <sz val="10"/>
      <color rgb="FFFF0000"/>
      <name val="Lucida Sans"/>
      <family val="2"/>
    </font>
    <font>
      <sz val="10"/>
      <color rgb="FFFF0000"/>
      <name val="Lucida Sans"/>
      <family val="2"/>
    </font>
    <font>
      <sz val="12"/>
      <color rgb="FFFFFFFF"/>
      <name val="Arial"/>
      <family val="2"/>
    </font>
    <font>
      <b/>
      <sz val="10"/>
      <color rgb="FF000000"/>
      <name val="Arial"/>
      <family val="2"/>
    </font>
    <font>
      <b/>
      <sz val="10"/>
      <color rgb="FFDD0000"/>
      <name val="Arial"/>
      <family val="2"/>
    </font>
    <font>
      <b/>
      <sz val="11"/>
      <color rgb="FFFF0000"/>
      <name val="Calibri"/>
      <family val="2"/>
      <scheme val="minor"/>
    </font>
    <font>
      <b/>
      <sz val="16"/>
      <color rgb="FFFF0000"/>
      <name val="Calibri"/>
      <family val="2"/>
      <scheme val="minor"/>
    </font>
    <font>
      <b/>
      <sz val="10"/>
      <color rgb="FFFF0000"/>
      <name val="Arial Nova Cond"/>
    </font>
    <font>
      <b/>
      <sz val="10"/>
      <color theme="1"/>
      <name val="Arial Nova Cond"/>
    </font>
    <font>
      <b/>
      <sz val="18"/>
      <color theme="0"/>
      <name val="Calibri"/>
      <family val="2"/>
      <scheme val="minor"/>
    </font>
    <font>
      <b/>
      <sz val="12"/>
      <color theme="0"/>
      <name val="Calibri"/>
      <family val="2"/>
      <scheme val="minor"/>
    </font>
    <font>
      <b/>
      <sz val="14"/>
      <color theme="0"/>
      <name val="Calibri"/>
      <family val="2"/>
      <scheme val="minor"/>
    </font>
    <font>
      <b/>
      <sz val="11"/>
      <color theme="1"/>
      <name val="Arial Nova Cond"/>
    </font>
    <font>
      <b/>
      <sz val="11"/>
      <color theme="5"/>
      <name val="Cambria"/>
      <family val="3"/>
    </font>
    <font>
      <sz val="11"/>
      <color theme="1"/>
      <name val="Arial Nova Cond"/>
    </font>
    <font>
      <b/>
      <sz val="20"/>
      <color theme="0"/>
      <name val="Calibri"/>
      <family val="2"/>
      <scheme val="minor"/>
    </font>
    <font>
      <sz val="12"/>
      <color rgb="FFFF0000"/>
      <name val="Arial Nova Cond"/>
      <family val="2"/>
    </font>
    <font>
      <b/>
      <sz val="16"/>
      <color theme="0"/>
      <name val="Calibri"/>
      <family val="2"/>
      <scheme val="minor"/>
    </font>
    <font>
      <b/>
      <sz val="9"/>
      <color theme="1"/>
      <name val="Arial Nova Cond"/>
    </font>
    <font>
      <b/>
      <sz val="9"/>
      <color theme="1"/>
      <name val="Arial Narrow"/>
      <family val="2"/>
    </font>
    <font>
      <sz val="12"/>
      <color rgb="FFFF0000"/>
      <name val="Arial Nova Cond"/>
    </font>
    <font>
      <sz val="12"/>
      <color theme="1"/>
      <name val="Arial Nova Cond"/>
    </font>
    <font>
      <b/>
      <sz val="10"/>
      <color theme="1"/>
      <name val="Arial Narrow"/>
      <family val="2"/>
    </font>
    <font>
      <sz val="10"/>
      <color theme="0"/>
      <name val="Arial Nova Cond"/>
      <family val="2"/>
    </font>
    <font>
      <b/>
      <sz val="12"/>
      <color rgb="FFFF0000"/>
      <name val="Arial Nova Cond"/>
    </font>
    <font>
      <b/>
      <sz val="12"/>
      <color theme="1"/>
      <name val="Arial Nova Cond"/>
    </font>
  </fonts>
  <fills count="21">
    <fill>
      <patternFill patternType="none"/>
    </fill>
    <fill>
      <patternFill patternType="gray125"/>
    </fill>
    <fill>
      <patternFill patternType="solid">
        <fgColor theme="9"/>
        <bgColor indexed="64"/>
      </patternFill>
    </fill>
    <fill>
      <patternFill patternType="solid">
        <fgColor theme="8"/>
        <bgColor indexed="64"/>
      </patternFill>
    </fill>
    <fill>
      <patternFill patternType="solid">
        <fgColor theme="6"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indexed="22"/>
      </patternFill>
    </fill>
    <fill>
      <patternFill patternType="solid">
        <fgColor rgb="FFCC6600"/>
        <bgColor indexed="64"/>
      </patternFill>
    </fill>
    <fill>
      <patternFill patternType="solid">
        <fgColor indexed="22"/>
        <bgColor indexed="64"/>
      </patternFill>
    </fill>
    <fill>
      <patternFill patternType="solid">
        <fgColor rgb="FF7030A0"/>
        <bgColor indexed="64"/>
      </patternFill>
    </fill>
    <fill>
      <patternFill patternType="solid">
        <fgColor theme="0"/>
      </patternFill>
    </fill>
    <fill>
      <patternFill patternType="solid">
        <fgColor theme="0"/>
        <bgColor theme="4" tint="0.79998168889431442"/>
      </patternFill>
    </fill>
    <fill>
      <patternFill patternType="solid">
        <fgColor rgb="FFD9E1F2"/>
        <bgColor indexed="64"/>
      </patternFill>
    </fill>
    <fill>
      <patternFill patternType="solid">
        <fgColor rgb="FFFFFF00"/>
        <bgColor indexed="64"/>
      </patternFill>
    </fill>
    <fill>
      <patternFill patternType="solid">
        <fgColor theme="4"/>
        <bgColor indexed="64"/>
      </patternFill>
    </fill>
    <fill>
      <patternFill patternType="solid">
        <fgColor rgb="FFFFFFFF"/>
        <bgColor indexed="64"/>
      </patternFill>
    </fill>
    <fill>
      <patternFill patternType="solid">
        <fgColor theme="7" tint="0.59999389629810485"/>
        <bgColor indexed="64"/>
      </patternFill>
    </fill>
    <fill>
      <patternFill patternType="solid">
        <fgColor theme="7" tint="0.39997558519241921"/>
        <bgColor indexed="64"/>
      </patternFill>
    </fill>
  </fills>
  <borders count="170">
    <border>
      <left/>
      <right/>
      <top/>
      <bottom/>
      <diagonal/>
    </border>
    <border>
      <left/>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diagonal/>
    </border>
    <border>
      <left/>
      <right/>
      <top style="hair">
        <color theme="0" tint="-0.499984740745262"/>
      </top>
      <bottom/>
      <diagonal/>
    </border>
    <border>
      <left style="thin">
        <color theme="0" tint="-0.499984740745262"/>
      </left>
      <right style="thin">
        <color theme="0" tint="-0.499984740745262"/>
      </right>
      <top/>
      <bottom style="thin">
        <color theme="0" tint="-0.499984740745262"/>
      </bottom>
      <diagonal/>
    </border>
    <border>
      <left/>
      <right style="thin">
        <color theme="0" tint="-0.499984740745262"/>
      </right>
      <top/>
      <bottom/>
      <diagonal/>
    </border>
    <border>
      <left style="hair">
        <color theme="0" tint="-0.34998626667073579"/>
      </left>
      <right/>
      <top style="hair">
        <color theme="0" tint="-0.34998626667073579"/>
      </top>
      <bottom/>
      <diagonal/>
    </border>
    <border>
      <left/>
      <right/>
      <top style="hair">
        <color theme="0" tint="-0.34998626667073579"/>
      </top>
      <bottom/>
      <diagonal/>
    </border>
    <border>
      <left/>
      <right style="hair">
        <color theme="0" tint="-0.34998626667073579"/>
      </right>
      <top style="hair">
        <color theme="0" tint="-0.34998626667073579"/>
      </top>
      <bottom/>
      <diagonal/>
    </border>
    <border>
      <left style="hair">
        <color theme="0" tint="-0.34998626667073579"/>
      </left>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hair">
        <color theme="0" tint="-0.499984740745262"/>
      </top>
      <bottom/>
      <diagonal/>
    </border>
    <border>
      <left/>
      <right style="thin">
        <color theme="0" tint="-0.34998626667073579"/>
      </right>
      <top style="hair">
        <color theme="0" tint="-0.499984740745262"/>
      </top>
      <bottom/>
      <diagonal/>
    </border>
    <border>
      <left style="thin">
        <color theme="0" tint="-0.34998626667073579"/>
      </left>
      <right/>
      <top/>
      <bottom style="hair">
        <color theme="0" tint="-0.499984740745262"/>
      </bottom>
      <diagonal/>
    </border>
    <border>
      <left/>
      <right style="thin">
        <color theme="0" tint="-0.34998626667073579"/>
      </right>
      <top/>
      <bottom style="hair">
        <color theme="0" tint="-0.499984740745262"/>
      </bottom>
      <diagonal/>
    </border>
    <border>
      <left/>
      <right style="thin">
        <color theme="0" tint="-0.34998626667073579"/>
      </right>
      <top style="thin">
        <color theme="0" tint="-0.499984740745262"/>
      </top>
      <bottom/>
      <diagonal/>
    </border>
    <border>
      <left style="thin">
        <color theme="0" tint="-0.499984740745262"/>
      </left>
      <right style="thin">
        <color theme="0" tint="-0.34998626667073579"/>
      </right>
      <top style="thin">
        <color theme="0" tint="-0.499984740745262"/>
      </top>
      <bottom style="thin">
        <color theme="0" tint="-0.499984740745262"/>
      </bottom>
      <diagonal/>
    </border>
    <border>
      <left style="thin">
        <color theme="0" tint="-0.34998626667073579"/>
      </left>
      <right/>
      <top/>
      <bottom style="thin">
        <color theme="0" tint="-0.499984740745262"/>
      </bottom>
      <diagonal/>
    </border>
    <border>
      <left/>
      <right style="thin">
        <color theme="0" tint="-0.34998626667073579"/>
      </right>
      <top/>
      <bottom style="thin">
        <color theme="0" tint="-0.499984740745262"/>
      </bottom>
      <diagonal/>
    </border>
    <border>
      <left style="thin">
        <color theme="0" tint="-0.34998626667073579"/>
      </left>
      <right style="thin">
        <color theme="0" tint="-0.499984740745262"/>
      </right>
      <top style="thin">
        <color theme="0" tint="-0.499984740745262"/>
      </top>
      <bottom style="thin">
        <color theme="0" tint="-0.499984740745262"/>
      </bottom>
      <diagonal/>
    </border>
    <border>
      <left style="thin">
        <color theme="0" tint="-0.34998626667073579"/>
      </left>
      <right/>
      <top style="thin">
        <color theme="0" tint="-0.499984740745262"/>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style="thin">
        <color theme="0" tint="-0.249977111117893"/>
      </right>
      <top style="thin">
        <color theme="0" tint="-0.34998626667073579"/>
      </top>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34998626667073579"/>
      </left>
      <right/>
      <top style="thin">
        <color theme="0" tint="-0.249977111117893"/>
      </top>
      <bottom/>
      <diagonal/>
    </border>
    <border>
      <left style="thin">
        <color theme="0" tint="-0.34998626667073579"/>
      </left>
      <right style="thin">
        <color theme="0" tint="-0.249977111117893"/>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theme="2" tint="-0.249977111117893"/>
      </right>
      <top style="thin">
        <color theme="2" tint="-0.249977111117893"/>
      </top>
      <bottom/>
      <diagonal/>
    </border>
    <border>
      <left/>
      <right/>
      <top style="thin">
        <color theme="2" tint="-0.249977111117893"/>
      </top>
      <bottom/>
      <diagonal/>
    </border>
    <border>
      <left style="thin">
        <color theme="2" tint="-0.249977111117893"/>
      </left>
      <right/>
      <top style="thin">
        <color theme="2" tint="-0.249977111117893"/>
      </top>
      <bottom/>
      <diagonal/>
    </border>
    <border>
      <left/>
      <right style="thin">
        <color theme="2" tint="-0.249977111117893"/>
      </right>
      <top/>
      <bottom style="thin">
        <color theme="2" tint="-0.249977111117893"/>
      </bottom>
      <diagonal/>
    </border>
    <border>
      <left/>
      <right/>
      <top/>
      <bottom style="thin">
        <color theme="2" tint="-0.249977111117893"/>
      </bottom>
      <diagonal/>
    </border>
    <border>
      <left style="thin">
        <color theme="2" tint="-0.249977111117893"/>
      </left>
      <right/>
      <top/>
      <bottom style="thin">
        <color theme="2" tint="-0.249977111117893"/>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bottom style="thin">
        <color theme="0" tint="-0.34998626667073579"/>
      </bottom>
      <diagonal/>
    </border>
    <border>
      <left style="thin">
        <color theme="2" tint="-0.249977111117893"/>
      </left>
      <right/>
      <top/>
      <bottom style="thin">
        <color theme="0" tint="-0.34998626667073579"/>
      </bottom>
      <diagonal/>
    </border>
    <border>
      <left/>
      <right style="thin">
        <color theme="2" tint="-0.249977111117893"/>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0" tint="-0.34998626667073579"/>
      </top>
      <bottom/>
      <diagonal/>
    </border>
    <border>
      <left/>
      <right/>
      <top style="thin">
        <color auto="1"/>
      </top>
      <bottom/>
      <diagonal/>
    </border>
    <border>
      <left/>
      <right/>
      <top/>
      <bottom style="thin">
        <color auto="1"/>
      </bottom>
      <diagonal/>
    </border>
    <border>
      <left/>
      <right/>
      <top style="thin">
        <color theme="0" tint="-0.249977111117893"/>
      </top>
      <bottom style="thin">
        <color theme="0" tint="-0.499984740745262"/>
      </bottom>
      <diagonal/>
    </border>
    <border>
      <left/>
      <right style="thin">
        <color theme="0" tint="-0.34998626667073579"/>
      </right>
      <top style="thin">
        <color theme="0" tint="-0.249977111117893"/>
      </top>
      <bottom/>
      <diagonal/>
    </border>
    <border>
      <left/>
      <right/>
      <top style="thin">
        <color theme="0" tint="-0.249977111117893"/>
      </top>
      <bottom style="thin">
        <color theme="0" tint="-0.34998626667073579"/>
      </bottom>
      <diagonal/>
    </border>
    <border>
      <left/>
      <right style="thin">
        <color theme="0" tint="-0.34998626667073579"/>
      </right>
      <top style="thin">
        <color theme="0" tint="-0.249977111117893"/>
      </top>
      <bottom style="thin">
        <color theme="0" tint="-0.34998626667073579"/>
      </bottom>
      <diagonal/>
    </border>
    <border>
      <left style="thin">
        <color theme="0" tint="-0.249977111117893"/>
      </left>
      <right/>
      <top/>
      <bottom style="thin">
        <color theme="0" tint="-0.34998626667073579"/>
      </bottom>
      <diagonal/>
    </border>
    <border>
      <left style="thin">
        <color theme="0" tint="-0.249977111117893"/>
      </left>
      <right/>
      <top style="thin">
        <color theme="0" tint="-0.34998626667073579"/>
      </top>
      <bottom/>
      <diagonal/>
    </border>
    <border>
      <left style="thin">
        <color theme="0" tint="-0.34998626667073579"/>
      </left>
      <right/>
      <top style="thin">
        <color theme="0" tint="-0.249977111117893"/>
      </top>
      <bottom style="thin">
        <color theme="0" tint="-0.249977111117893"/>
      </bottom>
      <diagonal/>
    </border>
    <border>
      <left style="thin">
        <color theme="0" tint="-0.34998626667073579"/>
      </left>
      <right/>
      <top style="thin">
        <color theme="0" tint="-0.249977111117893"/>
      </top>
      <bottom style="thin">
        <color theme="0" tint="-0.34998626667073579"/>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right style="thin">
        <color theme="0" tint="-0.34998626667073579"/>
      </right>
      <top style="thin">
        <color theme="0" tint="-0.249977111117893"/>
      </top>
      <bottom style="thin">
        <color theme="0" tint="-0.249977111117893"/>
      </bottom>
      <diagonal/>
    </border>
    <border>
      <left style="thin">
        <color theme="0" tint="-0.34998626667073579"/>
      </left>
      <right/>
      <top style="thin">
        <color theme="0" tint="-0.499984740745262"/>
      </top>
      <bottom style="thin">
        <color theme="0" tint="-0.249977111117893"/>
      </bottom>
      <diagonal/>
    </border>
    <border>
      <left style="thin">
        <color theme="0" tint="-0.34998626667073579"/>
      </left>
      <right style="thin">
        <color theme="0" tint="-0.34998626667073579"/>
      </right>
      <top style="thin">
        <color theme="0" tint="-0.249977111117893"/>
      </top>
      <bottom/>
      <diagonal/>
    </border>
    <border>
      <left style="thin">
        <color theme="0" tint="-0.34998626667073579"/>
      </left>
      <right style="thin">
        <color theme="0" tint="-0.34998626667073579"/>
      </right>
      <top/>
      <bottom style="thin">
        <color theme="0" tint="-0.249977111117893"/>
      </bottom>
      <diagonal/>
    </border>
    <border>
      <left style="thin">
        <color theme="0" tint="-0.249977111117893"/>
      </left>
      <right/>
      <top style="thin">
        <color theme="0" tint="-0.34998626667073579"/>
      </top>
      <bottom style="thin">
        <color theme="0" tint="-0.34998626667073579"/>
      </bottom>
      <diagonal/>
    </border>
    <border>
      <left/>
      <right style="thin">
        <color theme="0" tint="-0.249977111117893"/>
      </right>
      <top style="thin">
        <color theme="0" tint="-0.34998626667073579"/>
      </top>
      <bottom style="thin">
        <color theme="0" tint="-0.34998626667073579"/>
      </bottom>
      <diagonal/>
    </border>
    <border>
      <left/>
      <right/>
      <top/>
      <bottom style="hair">
        <color theme="0" tint="-0.34998626667073579"/>
      </bottom>
      <diagonal/>
    </border>
    <border>
      <left style="hair">
        <color theme="4"/>
      </left>
      <right/>
      <top style="hair">
        <color theme="4"/>
      </top>
      <bottom/>
      <diagonal/>
    </border>
    <border>
      <left/>
      <right/>
      <top style="hair">
        <color theme="4"/>
      </top>
      <bottom/>
      <diagonal/>
    </border>
    <border>
      <left/>
      <right style="hair">
        <color theme="4"/>
      </right>
      <top style="hair">
        <color theme="4"/>
      </top>
      <bottom/>
      <diagonal/>
    </border>
    <border>
      <left style="hair">
        <color theme="4"/>
      </left>
      <right/>
      <top/>
      <bottom style="hair">
        <color theme="4"/>
      </bottom>
      <diagonal/>
    </border>
    <border>
      <left/>
      <right/>
      <top/>
      <bottom style="hair">
        <color theme="4"/>
      </bottom>
      <diagonal/>
    </border>
    <border>
      <left/>
      <right style="hair">
        <color theme="4"/>
      </right>
      <top/>
      <bottom style="hair">
        <color theme="4"/>
      </bottom>
      <diagonal/>
    </border>
    <border>
      <left style="thin">
        <color theme="0" tint="-0.34998626667073579"/>
      </left>
      <right/>
      <top style="thin">
        <color theme="2" tint="-0.249977111117893"/>
      </top>
      <bottom style="thin">
        <color theme="2" tint="-0.249977111117893"/>
      </bottom>
      <diagonal/>
    </border>
    <border>
      <left/>
      <right style="thin">
        <color theme="0" tint="-0.34998626667073579"/>
      </right>
      <top style="thin">
        <color theme="2" tint="-0.249977111117893"/>
      </top>
      <bottom style="thin">
        <color theme="2" tint="-0.249977111117893"/>
      </bottom>
      <diagonal/>
    </border>
    <border>
      <left style="thin">
        <color theme="0" tint="-0.34998626667073579"/>
      </left>
      <right/>
      <top style="thin">
        <color theme="2" tint="-0.249977111117893"/>
      </top>
      <bottom/>
      <diagonal/>
    </border>
    <border>
      <left style="thin">
        <color theme="2" tint="-0.249977111117893"/>
      </left>
      <right style="thin">
        <color theme="0" tint="-0.499984740745262"/>
      </right>
      <top style="thin">
        <color theme="0" tint="-0.499984740745262"/>
      </top>
      <bottom style="thin">
        <color theme="0" tint="-0.34998626667073579"/>
      </bottom>
      <diagonal/>
    </border>
    <border>
      <left style="thin">
        <color theme="2" tint="-0.249977111117893"/>
      </left>
      <right style="thin">
        <color theme="0" tint="-0.499984740745262"/>
      </right>
      <top style="thin">
        <color theme="0" tint="-0.499984740745262"/>
      </top>
      <bottom style="thin">
        <color theme="0" tint="-0.499984740745262"/>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theme="0" tint="-0.34998626667073579"/>
      </left>
      <right style="thin">
        <color theme="0" tint="-0.499984740745262"/>
      </right>
      <top style="thin">
        <color theme="0" tint="-0.499984740745262"/>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indexed="64"/>
      </left>
      <right style="thin">
        <color indexed="64"/>
      </right>
      <top style="thin">
        <color indexed="64"/>
      </top>
      <bottom style="thin">
        <color indexed="64"/>
      </bottom>
      <diagonal/>
    </border>
    <border>
      <left style="thin">
        <color theme="4"/>
      </left>
      <right style="thin">
        <color theme="4"/>
      </right>
      <top style="thin">
        <color theme="4"/>
      </top>
      <bottom style="thin">
        <color theme="4"/>
      </bottom>
      <diagonal/>
    </border>
    <border>
      <left style="thin">
        <color theme="0" tint="-0.34998626667073579"/>
      </left>
      <right/>
      <top style="thin">
        <color theme="0" tint="-0.34998626667073579"/>
      </top>
      <bottom style="thin">
        <color theme="0" tint="-0.249977111117893"/>
      </bottom>
      <diagonal/>
    </border>
    <border>
      <left/>
      <right/>
      <top style="thin">
        <color theme="0" tint="-0.34998626667073579"/>
      </top>
      <bottom style="thin">
        <color theme="0" tint="-0.249977111117893"/>
      </bottom>
      <diagonal/>
    </border>
    <border>
      <left/>
      <right style="thin">
        <color theme="0" tint="-0.34998626667073579"/>
      </right>
      <top style="thin">
        <color theme="0" tint="-0.34998626667073579"/>
      </top>
      <bottom style="thin">
        <color theme="0" tint="-0.249977111117893"/>
      </bottom>
      <diagonal/>
    </border>
    <border>
      <left style="thin">
        <color indexed="17"/>
      </left>
      <right style="thin">
        <color indexed="17"/>
      </right>
      <top style="thin">
        <color indexed="17"/>
      </top>
      <bottom style="thin">
        <color indexed="17"/>
      </bottom>
      <diagonal/>
    </border>
    <border>
      <left style="thin">
        <color indexed="17"/>
      </left>
      <right style="thin">
        <color indexed="17"/>
      </right>
      <top style="thin">
        <color indexed="17"/>
      </top>
      <bottom/>
      <diagonal/>
    </border>
    <border>
      <left style="thin">
        <color indexed="64"/>
      </left>
      <right/>
      <top style="thin">
        <color indexed="64"/>
      </top>
      <bottom/>
      <diagonal/>
    </border>
    <border>
      <left style="thin">
        <color theme="0" tint="-0.34998626667073579"/>
      </left>
      <right/>
      <top style="thin">
        <color theme="0" tint="-0.499984740745262"/>
      </top>
      <bottom style="thin">
        <color theme="0" tint="-0.499984740745262"/>
      </bottom>
      <diagonal/>
    </border>
    <border>
      <left style="thin">
        <color auto="1"/>
      </left>
      <right/>
      <top style="thin">
        <color auto="1"/>
      </top>
      <bottom style="thin">
        <color auto="1"/>
      </bottom>
      <diagonal/>
    </border>
    <border>
      <left style="thin">
        <color theme="0" tint="-0.249977111117893"/>
      </left>
      <right style="thin">
        <color theme="0" tint="-0.249977111117893"/>
      </right>
      <top/>
      <bottom/>
      <diagonal/>
    </border>
    <border>
      <left style="thin">
        <color indexed="64"/>
      </left>
      <right style="thin">
        <color indexed="64"/>
      </right>
      <top style="thin">
        <color indexed="64"/>
      </top>
      <bottom/>
      <diagonal/>
    </border>
    <border>
      <left/>
      <right style="hair">
        <color indexed="64"/>
      </right>
      <top/>
      <bottom style="thin">
        <color theme="0" tint="-0.34998626667073579"/>
      </bottom>
      <diagonal/>
    </border>
    <border>
      <left/>
      <right style="hair">
        <color indexed="64"/>
      </right>
      <top style="thin">
        <color theme="0" tint="-0.34998626667073579"/>
      </top>
      <bottom/>
      <diagonal/>
    </border>
    <border>
      <left style="hair">
        <color indexed="64"/>
      </left>
      <right/>
      <top/>
      <bottom/>
      <diagonal/>
    </border>
    <border>
      <left/>
      <right style="thin">
        <color theme="0" tint="-0.249977111117893"/>
      </right>
      <top/>
      <bottom style="thin">
        <color theme="6"/>
      </bottom>
      <diagonal/>
    </border>
    <border>
      <left/>
      <right style="thin">
        <color theme="6"/>
      </right>
      <top/>
      <bottom/>
      <diagonal/>
    </border>
    <border>
      <left style="thin">
        <color theme="1"/>
      </left>
      <right style="thin">
        <color theme="1"/>
      </right>
      <top style="thin">
        <color theme="1"/>
      </top>
      <bottom style="thin">
        <color theme="1"/>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theme="1"/>
      </left>
      <right style="thin">
        <color indexed="64"/>
      </right>
      <top style="medium">
        <color theme="1"/>
      </top>
      <bottom style="thin">
        <color indexed="64"/>
      </bottom>
      <diagonal/>
    </border>
    <border>
      <left style="thin">
        <color indexed="64"/>
      </left>
      <right style="thin">
        <color indexed="64"/>
      </right>
      <top style="medium">
        <color theme="1"/>
      </top>
      <bottom/>
      <diagonal/>
    </border>
    <border>
      <left style="medium">
        <color theme="1"/>
      </left>
      <right style="thin">
        <color indexed="64"/>
      </right>
      <top style="thin">
        <color indexed="64"/>
      </top>
      <bottom style="thin">
        <color indexed="64"/>
      </bottom>
      <diagonal/>
    </border>
    <border>
      <left style="medium">
        <color theme="1"/>
      </left>
      <right/>
      <top style="thin">
        <color indexed="64"/>
      </top>
      <bottom/>
      <diagonal/>
    </border>
    <border>
      <left style="medium">
        <color theme="1"/>
      </left>
      <right/>
      <top style="thin">
        <color theme="1"/>
      </top>
      <bottom style="medium">
        <color theme="1"/>
      </bottom>
      <diagonal/>
    </border>
    <border>
      <left style="thin">
        <color theme="1"/>
      </left>
      <right style="thin">
        <color theme="1"/>
      </right>
      <top style="thin">
        <color theme="1"/>
      </top>
      <bottom style="medium">
        <color theme="1"/>
      </bottom>
      <diagonal/>
    </border>
    <border>
      <left/>
      <right/>
      <top style="thin">
        <color indexed="64"/>
      </top>
      <bottom style="medium">
        <color theme="1"/>
      </bottom>
      <diagonal/>
    </border>
    <border>
      <left style="thin">
        <color indexed="64"/>
      </left>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indexed="64"/>
      </left>
      <right/>
      <top/>
      <bottom/>
      <diagonal/>
    </border>
    <border>
      <left style="thin">
        <color indexed="64"/>
      </left>
      <right style="medium">
        <color indexed="64"/>
      </right>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theme="0" tint="-0.499984740745262"/>
      </left>
      <right style="thin">
        <color theme="0" tint="-0.499984740745262"/>
      </right>
      <top style="thin">
        <color theme="0" tint="-0.499984740745262"/>
      </top>
      <bottom/>
      <diagonal/>
    </border>
    <border>
      <left/>
      <right style="thin">
        <color indexed="64"/>
      </right>
      <top style="thin">
        <color indexed="64"/>
      </top>
      <bottom/>
      <diagonal/>
    </border>
    <border>
      <left style="medium">
        <color theme="8"/>
      </left>
      <right/>
      <top style="medium">
        <color theme="8"/>
      </top>
      <bottom/>
      <diagonal/>
    </border>
    <border>
      <left/>
      <right/>
      <top style="medium">
        <color theme="8"/>
      </top>
      <bottom/>
      <diagonal/>
    </border>
    <border>
      <left/>
      <right style="medium">
        <color theme="8"/>
      </right>
      <top style="medium">
        <color theme="8"/>
      </top>
      <bottom/>
      <diagonal/>
    </border>
    <border>
      <left style="medium">
        <color theme="8"/>
      </left>
      <right/>
      <top/>
      <bottom/>
      <diagonal/>
    </border>
    <border>
      <left/>
      <right style="medium">
        <color theme="8"/>
      </right>
      <top/>
      <bottom/>
      <diagonal/>
    </border>
    <border>
      <left style="medium">
        <color theme="8"/>
      </left>
      <right/>
      <top/>
      <bottom style="medium">
        <color theme="8"/>
      </bottom>
      <diagonal/>
    </border>
    <border>
      <left/>
      <right/>
      <top/>
      <bottom style="medium">
        <color theme="8"/>
      </bottom>
      <diagonal/>
    </border>
    <border>
      <left/>
      <right style="medium">
        <color theme="8"/>
      </right>
      <top/>
      <bottom style="medium">
        <color theme="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tint="-0.34998626667073579"/>
      </left>
      <right style="thin">
        <color theme="0" tint="-0.249977111117893"/>
      </right>
      <top style="thin">
        <color theme="0" tint="-0.34998626667073579"/>
      </top>
      <bottom style="thin">
        <color theme="0" tint="-0.34998626667073579"/>
      </bottom>
      <diagonal/>
    </border>
    <border>
      <left/>
      <right style="thin">
        <color theme="0" tint="-0.249977111117893"/>
      </right>
      <top style="thin">
        <color theme="0" tint="-0.34998626667073579"/>
      </top>
      <bottom style="thin">
        <color theme="0" tint="-0.249977111117893"/>
      </bottom>
      <diagonal/>
    </border>
    <border>
      <left style="thin">
        <color theme="0" tint="-0.34998626667073579"/>
      </left>
      <right/>
      <top/>
      <bottom style="thin">
        <color theme="2" tint="-0.249977111117893"/>
      </bottom>
      <diagonal/>
    </border>
  </borders>
  <cellStyleXfs count="4">
    <xf numFmtId="0" fontId="0" fillId="0" borderId="0"/>
    <xf numFmtId="0" fontId="27" fillId="0" borderId="0"/>
    <xf numFmtId="43" fontId="34" fillId="0" borderId="0" applyFont="0" applyFill="0" applyBorder="0" applyAlignment="0" applyProtection="0"/>
    <xf numFmtId="9" fontId="34" fillId="0" borderId="0" applyFont="0" applyFill="0" applyBorder="0" applyAlignment="0" applyProtection="0"/>
  </cellStyleXfs>
  <cellXfs count="1294">
    <xf numFmtId="0" fontId="0" fillId="0" borderId="0" xfId="0"/>
    <xf numFmtId="0" fontId="2" fillId="0" borderId="0" xfId="0" applyFont="1"/>
    <xf numFmtId="0" fontId="1" fillId="0" borderId="0" xfId="0" applyFont="1" applyAlignment="1">
      <alignment horizontal="center" wrapText="1"/>
    </xf>
    <xf numFmtId="0" fontId="2" fillId="0" borderId="0" xfId="0" applyFont="1" applyAlignment="1">
      <alignment horizontal="center"/>
    </xf>
    <xf numFmtId="0" fontId="5" fillId="0" borderId="0" xfId="0" applyFont="1" applyAlignment="1">
      <alignment vertical="center"/>
    </xf>
    <xf numFmtId="0" fontId="6" fillId="0" borderId="0" xfId="0" applyFont="1" applyAlignment="1">
      <alignment vertical="center"/>
    </xf>
    <xf numFmtId="0" fontId="7" fillId="5" borderId="0" xfId="0" applyFont="1" applyFill="1" applyAlignment="1">
      <alignment horizontal="center" vertical="center"/>
    </xf>
    <xf numFmtId="0" fontId="4" fillId="0" borderId="0" xfId="0" applyFont="1" applyAlignment="1">
      <alignment horizontal="right" vertical="center"/>
    </xf>
    <xf numFmtId="0" fontId="2" fillId="0" borderId="0" xfId="0" applyFont="1" applyAlignment="1">
      <alignment horizontal="center" vertical="center"/>
    </xf>
    <xf numFmtId="0" fontId="8" fillId="5" borderId="0" xfId="0" applyFont="1" applyFill="1"/>
    <xf numFmtId="0" fontId="2" fillId="0" borderId="3" xfId="0" applyFont="1" applyBorder="1"/>
    <xf numFmtId="0" fontId="2" fillId="0" borderId="1" xfId="0" applyFont="1" applyBorder="1"/>
    <xf numFmtId="0" fontId="2" fillId="5" borderId="0" xfId="0" applyFont="1" applyFill="1" applyAlignment="1">
      <alignment horizontal="center" vertical="center"/>
    </xf>
    <xf numFmtId="0" fontId="2" fillId="0" borderId="7" xfId="0" applyFont="1" applyBorder="1"/>
    <xf numFmtId="0" fontId="2" fillId="0" borderId="8" xfId="0" applyFont="1" applyBorder="1"/>
    <xf numFmtId="0" fontId="2" fillId="0" borderId="9" xfId="0" applyFont="1" applyBorder="1"/>
    <xf numFmtId="0" fontId="5" fillId="0" borderId="10" xfId="0" applyFont="1" applyBorder="1" applyAlignment="1">
      <alignment vertical="center"/>
    </xf>
    <xf numFmtId="0" fontId="2" fillId="0" borderId="14" xfId="0" applyFont="1" applyBorder="1"/>
    <xf numFmtId="0" fontId="2" fillId="0" borderId="15" xfId="0" applyFont="1" applyBorder="1"/>
    <xf numFmtId="0" fontId="10" fillId="0" borderId="16" xfId="0" applyFont="1" applyBorder="1" applyAlignment="1">
      <alignment horizontal="left" vertical="center" wrapText="1"/>
    </xf>
    <xf numFmtId="0" fontId="2" fillId="0" borderId="18" xfId="0" applyFont="1" applyBorder="1"/>
    <xf numFmtId="0" fontId="2" fillId="0" borderId="19" xfId="0" applyFont="1" applyBorder="1" applyAlignment="1">
      <alignment horizontal="right"/>
    </xf>
    <xf numFmtId="0" fontId="2" fillId="0" borderId="20" xfId="0" applyFont="1" applyBorder="1" applyAlignment="1">
      <alignment horizontal="right"/>
    </xf>
    <xf numFmtId="0" fontId="2" fillId="0" borderId="20" xfId="0" applyFont="1" applyBorder="1"/>
    <xf numFmtId="0" fontId="2" fillId="0" borderId="21" xfId="0" applyFont="1" applyBorder="1"/>
    <xf numFmtId="0" fontId="2" fillId="0" borderId="16" xfId="0" applyFont="1" applyBorder="1"/>
    <xf numFmtId="0" fontId="2" fillId="0" borderId="19" xfId="0" applyFont="1" applyBorder="1"/>
    <xf numFmtId="0" fontId="2" fillId="0" borderId="15" xfId="0" applyFont="1" applyBorder="1" applyAlignment="1">
      <alignment horizontal="center" vertical="center"/>
    </xf>
    <xf numFmtId="0" fontId="2" fillId="0" borderId="20" xfId="0" applyFont="1" applyBorder="1" applyAlignment="1">
      <alignment horizontal="center" vertical="center"/>
    </xf>
    <xf numFmtId="0" fontId="7" fillId="5" borderId="17" xfId="0" applyFont="1" applyFill="1" applyBorder="1" applyAlignment="1">
      <alignment horizontal="center" vertical="center"/>
    </xf>
    <xf numFmtId="0" fontId="1" fillId="0" borderId="18" xfId="0" applyFont="1" applyBorder="1" applyAlignment="1">
      <alignment horizontal="center" wrapText="1"/>
    </xf>
    <xf numFmtId="0" fontId="4" fillId="0" borderId="17" xfId="0" applyFont="1" applyBorder="1" applyAlignment="1">
      <alignment horizontal="right" vertical="center"/>
    </xf>
    <xf numFmtId="0" fontId="2" fillId="0" borderId="17" xfId="0" applyFont="1" applyBorder="1"/>
    <xf numFmtId="0" fontId="2" fillId="0" borderId="26" xfId="0" applyFont="1" applyBorder="1"/>
    <xf numFmtId="0" fontId="2" fillId="0" borderId="18" xfId="0" applyFont="1" applyBorder="1" applyAlignment="1">
      <alignment horizontal="center"/>
    </xf>
    <xf numFmtId="0" fontId="2" fillId="0" borderId="28" xfId="0" applyFont="1" applyBorder="1"/>
    <xf numFmtId="0" fontId="2" fillId="0" borderId="29" xfId="0" applyFont="1" applyBorder="1"/>
    <xf numFmtId="0" fontId="2" fillId="0" borderId="31" xfId="0" applyFont="1" applyBorder="1"/>
    <xf numFmtId="0" fontId="2" fillId="0" borderId="33" xfId="0" applyFont="1" applyBorder="1"/>
    <xf numFmtId="0" fontId="2" fillId="0" borderId="16" xfId="0" applyFont="1" applyBorder="1" applyAlignment="1">
      <alignment horizontal="center"/>
    </xf>
    <xf numFmtId="0" fontId="4" fillId="0" borderId="19" xfId="0" applyFont="1" applyBorder="1" applyAlignment="1">
      <alignment horizontal="right" vertical="center"/>
    </xf>
    <xf numFmtId="0" fontId="4" fillId="0" borderId="20" xfId="0" applyFont="1" applyBorder="1" applyAlignment="1">
      <alignment horizontal="right" vertical="center"/>
    </xf>
    <xf numFmtId="0" fontId="4" fillId="0" borderId="19" xfId="0" applyFont="1" applyBorder="1" applyAlignment="1">
      <alignment horizontal="right" vertical="center" wrapText="1"/>
    </xf>
    <xf numFmtId="0" fontId="13" fillId="0" borderId="0" xfId="0" applyFont="1" applyAlignment="1">
      <alignment vertical="center"/>
    </xf>
    <xf numFmtId="0" fontId="2" fillId="0" borderId="15" xfId="0" applyFont="1" applyBorder="1" applyAlignment="1">
      <alignment horizontal="center" wrapText="1"/>
    </xf>
    <xf numFmtId="0" fontId="4" fillId="0" borderId="0" xfId="0" applyFont="1" applyAlignment="1">
      <alignment horizontal="center" vertical="center"/>
    </xf>
    <xf numFmtId="0" fontId="2" fillId="0" borderId="17" xfId="0" applyFont="1" applyBorder="1" applyAlignment="1">
      <alignment horizontal="left" wrapText="1"/>
    </xf>
    <xf numFmtId="0" fontId="2" fillId="0" borderId="0" xfId="0" applyFont="1" applyAlignment="1">
      <alignment horizontal="left"/>
    </xf>
    <xf numFmtId="0" fontId="2" fillId="0" borderId="0" xfId="0" applyFont="1" applyAlignment="1">
      <alignment horizontal="center" wrapText="1"/>
    </xf>
    <xf numFmtId="0" fontId="4" fillId="0" borderId="0" xfId="0" applyFont="1" applyAlignment="1">
      <alignment horizontal="center"/>
    </xf>
    <xf numFmtId="0" fontId="4" fillId="0" borderId="35" xfId="0" applyFont="1" applyBorder="1" applyAlignment="1">
      <alignment horizontal="center" wrapText="1"/>
    </xf>
    <xf numFmtId="0" fontId="2" fillId="0" borderId="32" xfId="0" applyFont="1" applyBorder="1" applyAlignment="1">
      <alignment horizontal="right" wrapText="1"/>
    </xf>
    <xf numFmtId="0" fontId="4" fillId="0" borderId="17"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20" xfId="0" applyFont="1" applyBorder="1" applyAlignment="1">
      <alignment horizontal="center"/>
    </xf>
    <xf numFmtId="0" fontId="2" fillId="0" borderId="33" xfId="0" applyFont="1" applyBorder="1" applyAlignment="1">
      <alignment horizontal="right" wrapText="1"/>
    </xf>
    <xf numFmtId="0" fontId="2" fillId="0" borderId="35" xfId="0" applyFont="1" applyBorder="1" applyAlignment="1">
      <alignment horizontal="right" vertical="center"/>
    </xf>
    <xf numFmtId="0" fontId="2" fillId="0" borderId="32" xfId="0" applyFont="1" applyBorder="1" applyAlignment="1">
      <alignment horizontal="right"/>
    </xf>
    <xf numFmtId="0" fontId="2" fillId="0" borderId="14" xfId="0" applyFont="1" applyBorder="1" applyAlignment="1">
      <alignment horizontal="center"/>
    </xf>
    <xf numFmtId="0" fontId="2" fillId="0" borderId="15" xfId="0" applyFont="1" applyBorder="1" applyAlignment="1">
      <alignment horizontal="center"/>
    </xf>
    <xf numFmtId="0" fontId="2" fillId="5" borderId="18"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5" xfId="0" applyFont="1" applyFill="1" applyBorder="1" applyAlignment="1">
      <alignment horizontal="center" vertical="center"/>
    </xf>
    <xf numFmtId="0" fontId="1" fillId="0" borderId="15" xfId="0" applyFont="1" applyBorder="1" applyAlignment="1">
      <alignment horizontal="center" wrapText="1"/>
    </xf>
    <xf numFmtId="0" fontId="1" fillId="0" borderId="20" xfId="0" applyFont="1" applyBorder="1" applyAlignment="1">
      <alignment horizontal="center" wrapText="1"/>
    </xf>
    <xf numFmtId="0" fontId="4" fillId="0" borderId="14" xfId="0" applyFont="1" applyBorder="1" applyAlignment="1">
      <alignment horizontal="right" vertical="center"/>
    </xf>
    <xf numFmtId="0" fontId="7" fillId="5" borderId="19" xfId="0" applyFont="1" applyFill="1" applyBorder="1" applyAlignment="1">
      <alignment horizontal="center" vertical="center"/>
    </xf>
    <xf numFmtId="0" fontId="7" fillId="5" borderId="20" xfId="0" applyFont="1" applyFill="1" applyBorder="1" applyAlignment="1">
      <alignment horizontal="center" vertical="center"/>
    </xf>
    <xf numFmtId="0" fontId="19" fillId="6" borderId="34" xfId="0" applyFont="1" applyFill="1" applyBorder="1" applyAlignment="1">
      <alignment horizontal="center" vertical="center"/>
    </xf>
    <xf numFmtId="0" fontId="2" fillId="0" borderId="14" xfId="0" applyFont="1" applyBorder="1" applyAlignment="1">
      <alignment horizontal="left" wrapText="1"/>
    </xf>
    <xf numFmtId="0" fontId="4" fillId="0" borderId="0" xfId="0" applyFont="1"/>
    <xf numFmtId="0" fontId="4" fillId="0" borderId="17" xfId="0" applyFont="1" applyBorder="1" applyAlignment="1">
      <alignment horizontal="left" wrapText="1"/>
    </xf>
    <xf numFmtId="0" fontId="4" fillId="0" borderId="19" xfId="0" applyFont="1" applyBorder="1" applyAlignment="1">
      <alignment horizontal="center" wrapText="1"/>
    </xf>
    <xf numFmtId="0" fontId="4" fillId="0" borderId="21" xfId="0" applyFont="1" applyBorder="1" applyAlignment="1">
      <alignment horizontal="center"/>
    </xf>
    <xf numFmtId="0" fontId="2" fillId="0" borderId="13" xfId="0" applyFont="1" applyBorder="1" applyAlignment="1">
      <alignment horizontal="center"/>
    </xf>
    <xf numFmtId="0" fontId="2" fillId="0" borderId="17" xfId="0" applyFont="1" applyBorder="1" applyAlignment="1">
      <alignment horizontal="center"/>
    </xf>
    <xf numFmtId="0" fontId="2" fillId="0" borderId="14" xfId="0" applyFont="1" applyBorder="1" applyAlignment="1">
      <alignment horizontal="right" vertical="center" wrapText="1"/>
    </xf>
    <xf numFmtId="0" fontId="2" fillId="6" borderId="0" xfId="0" applyFont="1" applyFill="1" applyAlignment="1">
      <alignment horizontal="center" vertical="center"/>
    </xf>
    <xf numFmtId="0" fontId="2" fillId="0" borderId="12" xfId="0" applyFont="1" applyBorder="1"/>
    <xf numFmtId="0" fontId="2" fillId="0" borderId="13" xfId="0" applyFont="1" applyBorder="1"/>
    <xf numFmtId="0" fontId="4" fillId="0" borderId="20" xfId="0" applyFont="1" applyBorder="1" applyAlignment="1">
      <alignment horizontal="center" wrapText="1"/>
    </xf>
    <xf numFmtId="0" fontId="2" fillId="8" borderId="2" xfId="0" applyFont="1" applyFill="1" applyBorder="1" applyAlignment="1">
      <alignment horizontal="center" vertical="center"/>
    </xf>
    <xf numFmtId="0" fontId="7" fillId="5" borderId="38" xfId="0" applyFont="1" applyFill="1" applyBorder="1" applyAlignment="1">
      <alignment horizontal="center" vertical="center"/>
    </xf>
    <xf numFmtId="0" fontId="7" fillId="5" borderId="39" xfId="0" applyFont="1" applyFill="1" applyBorder="1" applyAlignment="1">
      <alignment horizontal="center" vertical="center"/>
    </xf>
    <xf numFmtId="0" fontId="1" fillId="0" borderId="39" xfId="0" applyFont="1" applyBorder="1" applyAlignment="1">
      <alignment horizontal="center" wrapText="1"/>
    </xf>
    <xf numFmtId="0" fontId="2" fillId="0" borderId="40" xfId="0" applyFont="1" applyBorder="1" applyAlignment="1">
      <alignment horizontal="center"/>
    </xf>
    <xf numFmtId="0" fontId="7" fillId="5" borderId="41" xfId="0" applyFont="1" applyFill="1" applyBorder="1" applyAlignment="1">
      <alignment horizontal="center" vertical="center"/>
    </xf>
    <xf numFmtId="0" fontId="7" fillId="5" borderId="42" xfId="0" applyFont="1" applyFill="1" applyBorder="1" applyAlignment="1">
      <alignment horizontal="center" vertical="center"/>
    </xf>
    <xf numFmtId="0" fontId="1" fillId="0" borderId="42" xfId="0" applyFont="1" applyBorder="1" applyAlignment="1">
      <alignment horizontal="center" wrapText="1"/>
    </xf>
    <xf numFmtId="0" fontId="2" fillId="0" borderId="43" xfId="0" applyFont="1" applyBorder="1" applyAlignment="1">
      <alignment horizontal="center"/>
    </xf>
    <xf numFmtId="0" fontId="2" fillId="5" borderId="0" xfId="0" applyFont="1" applyFill="1" applyAlignment="1">
      <alignment horizontal="center"/>
    </xf>
    <xf numFmtId="0" fontId="2" fillId="0" borderId="39" xfId="0" applyFont="1" applyBorder="1"/>
    <xf numFmtId="0" fontId="2" fillId="5" borderId="39" xfId="0" applyFont="1" applyFill="1" applyBorder="1" applyAlignment="1">
      <alignment horizontal="center" vertical="center"/>
    </xf>
    <xf numFmtId="0" fontId="2" fillId="0" borderId="42" xfId="0" applyFont="1" applyBorder="1"/>
    <xf numFmtId="0" fontId="2" fillId="5" borderId="42" xfId="0" applyFont="1" applyFill="1" applyBorder="1" applyAlignment="1">
      <alignment horizontal="center"/>
    </xf>
    <xf numFmtId="0" fontId="2" fillId="0" borderId="38" xfId="0" applyFont="1" applyBorder="1"/>
    <xf numFmtId="0" fontId="2" fillId="0" borderId="40" xfId="0" applyFont="1" applyBorder="1"/>
    <xf numFmtId="0" fontId="4" fillId="0" borderId="45" xfId="0" applyFont="1" applyBorder="1" applyAlignment="1">
      <alignment horizontal="right" vertical="center"/>
    </xf>
    <xf numFmtId="0" fontId="2" fillId="0" borderId="46" xfId="0" applyFont="1" applyBorder="1"/>
    <xf numFmtId="0" fontId="2" fillId="0" borderId="41" xfId="0" applyFont="1" applyBorder="1"/>
    <xf numFmtId="0" fontId="2" fillId="0" borderId="43" xfId="0" applyFont="1" applyBorder="1"/>
    <xf numFmtId="0" fontId="4" fillId="0" borderId="38" xfId="0" applyFont="1" applyBorder="1" applyAlignment="1">
      <alignment horizontal="right" vertical="center"/>
    </xf>
    <xf numFmtId="0" fontId="2" fillId="0" borderId="39" xfId="0" applyFont="1" applyBorder="1" applyAlignment="1">
      <alignment horizontal="center" vertical="center"/>
    </xf>
    <xf numFmtId="0" fontId="2" fillId="0" borderId="46" xfId="0" applyFont="1" applyBorder="1" applyAlignment="1">
      <alignment horizontal="center"/>
    </xf>
    <xf numFmtId="0" fontId="2" fillId="0" borderId="41" xfId="0" applyFont="1" applyBorder="1" applyAlignment="1">
      <alignment vertical="center" wrapText="1"/>
    </xf>
    <xf numFmtId="0" fontId="2" fillId="5" borderId="0" xfId="0" applyFont="1" applyFill="1"/>
    <xf numFmtId="0" fontId="2" fillId="0" borderId="45" xfId="0" applyFont="1" applyBorder="1" applyAlignment="1">
      <alignment vertical="center" wrapText="1"/>
    </xf>
    <xf numFmtId="0" fontId="2" fillId="5" borderId="38" xfId="0" applyFont="1" applyFill="1" applyBorder="1" applyAlignment="1">
      <alignment vertical="center" wrapText="1"/>
    </xf>
    <xf numFmtId="0" fontId="8" fillId="5" borderId="39" xfId="0" applyFont="1" applyFill="1" applyBorder="1" applyAlignment="1">
      <alignment horizontal="center" vertical="center"/>
    </xf>
    <xf numFmtId="0" fontId="2" fillId="5" borderId="40" xfId="0" applyFont="1" applyFill="1" applyBorder="1" applyAlignment="1">
      <alignment horizontal="center"/>
    </xf>
    <xf numFmtId="0" fontId="2" fillId="0" borderId="42" xfId="0" applyFont="1" applyBorder="1" applyAlignment="1">
      <alignment vertical="center" wrapText="1"/>
    </xf>
    <xf numFmtId="0" fontId="2" fillId="0" borderId="42" xfId="0" applyFont="1" applyBorder="1" applyAlignment="1">
      <alignment horizontal="center" vertical="center"/>
    </xf>
    <xf numFmtId="0" fontId="2" fillId="5" borderId="46" xfId="0" applyFont="1" applyFill="1" applyBorder="1" applyAlignment="1">
      <alignment horizontal="center" vertical="center"/>
    </xf>
    <xf numFmtId="0" fontId="2" fillId="0" borderId="47" xfId="0" applyFont="1" applyBorder="1"/>
    <xf numFmtId="0" fontId="2" fillId="0" borderId="48" xfId="0" applyFont="1" applyBorder="1" applyAlignment="1">
      <alignment horizontal="center"/>
    </xf>
    <xf numFmtId="0" fontId="2" fillId="5" borderId="42" xfId="0" applyFont="1" applyFill="1" applyBorder="1" applyAlignment="1">
      <alignment horizontal="center" vertical="center" wrapText="1"/>
    </xf>
    <xf numFmtId="0" fontId="3" fillId="5" borderId="15" xfId="0" applyFont="1" applyFill="1" applyBorder="1" applyAlignment="1">
      <alignment horizontal="center" vertical="center" wrapText="1"/>
    </xf>
    <xf numFmtId="0" fontId="14" fillId="5" borderId="15" xfId="0" applyFont="1" applyFill="1" applyBorder="1" applyAlignment="1">
      <alignment horizontal="center" vertical="center" wrapText="1"/>
    </xf>
    <xf numFmtId="0" fontId="1" fillId="5" borderId="0" xfId="0" applyFont="1" applyFill="1" applyAlignment="1">
      <alignment horizontal="center" wrapText="1"/>
    </xf>
    <xf numFmtId="0" fontId="4" fillId="5" borderId="0" xfId="0" applyFont="1" applyFill="1" applyAlignment="1">
      <alignment horizontal="center" wrapText="1"/>
    </xf>
    <xf numFmtId="0" fontId="4" fillId="5" borderId="0" xfId="0" applyFont="1" applyFill="1" applyAlignment="1">
      <alignment horizontal="center"/>
    </xf>
    <xf numFmtId="0" fontId="4" fillId="5" borderId="0" xfId="0" applyFont="1" applyFill="1" applyAlignment="1">
      <alignment horizontal="right" vertical="center"/>
    </xf>
    <xf numFmtId="0" fontId="20" fillId="0" borderId="0" xfId="0" applyFont="1" applyAlignment="1">
      <alignment horizontal="center" vertical="center"/>
    </xf>
    <xf numFmtId="0" fontId="22" fillId="0" borderId="0" xfId="0" applyFont="1" applyAlignment="1">
      <alignment vertical="center"/>
    </xf>
    <xf numFmtId="0" fontId="22" fillId="0" borderId="10" xfId="0" applyFont="1" applyBorder="1" applyAlignment="1">
      <alignment vertical="center"/>
    </xf>
    <xf numFmtId="0" fontId="2" fillId="5" borderId="38" xfId="0" applyFont="1" applyFill="1" applyBorder="1"/>
    <xf numFmtId="0" fontId="2" fillId="5" borderId="39" xfId="0" applyFont="1" applyFill="1" applyBorder="1"/>
    <xf numFmtId="0" fontId="4" fillId="5" borderId="0" xfId="0" applyFont="1" applyFill="1" applyAlignment="1">
      <alignment horizontal="left" wrapText="1"/>
    </xf>
    <xf numFmtId="0" fontId="2" fillId="5" borderId="0" xfId="0" applyFont="1" applyFill="1" applyAlignment="1">
      <alignment horizontal="left" wrapText="1"/>
    </xf>
    <xf numFmtId="0" fontId="2" fillId="5" borderId="0" xfId="0" applyFont="1" applyFill="1" applyAlignment="1">
      <alignment horizontal="center" wrapText="1"/>
    </xf>
    <xf numFmtId="0" fontId="2" fillId="5" borderId="46" xfId="0" applyFont="1" applyFill="1" applyBorder="1" applyAlignment="1">
      <alignment horizontal="center"/>
    </xf>
    <xf numFmtId="0" fontId="2" fillId="5" borderId="39" xfId="0" applyFont="1" applyFill="1" applyBorder="1" applyAlignment="1">
      <alignment horizontal="center"/>
    </xf>
    <xf numFmtId="0" fontId="8" fillId="5" borderId="46" xfId="0" applyFont="1" applyFill="1" applyBorder="1" applyAlignment="1">
      <alignment horizontal="center" vertical="center"/>
    </xf>
    <xf numFmtId="0" fontId="25" fillId="6" borderId="34" xfId="0" applyFont="1" applyFill="1" applyBorder="1" applyAlignment="1">
      <alignment horizontal="center" vertical="center"/>
    </xf>
    <xf numFmtId="0" fontId="2" fillId="6" borderId="34" xfId="0" applyFont="1" applyFill="1" applyBorder="1" applyAlignment="1">
      <alignment horizontal="center" vertical="center"/>
    </xf>
    <xf numFmtId="0" fontId="4" fillId="5" borderId="45" xfId="0" applyFont="1" applyFill="1" applyBorder="1" applyAlignment="1">
      <alignment horizontal="center" wrapText="1"/>
    </xf>
    <xf numFmtId="0" fontId="2" fillId="5" borderId="45" xfId="0" applyFont="1" applyFill="1" applyBorder="1" applyAlignment="1">
      <alignment horizontal="right" wrapText="1"/>
    </xf>
    <xf numFmtId="0" fontId="2" fillId="5" borderId="12" xfId="0" applyFont="1" applyFill="1" applyBorder="1" applyAlignment="1">
      <alignment horizontal="center" wrapText="1"/>
    </xf>
    <xf numFmtId="0" fontId="4" fillId="0" borderId="17" xfId="0" applyFont="1" applyBorder="1" applyAlignment="1">
      <alignment horizontal="center" vertical="center"/>
    </xf>
    <xf numFmtId="0" fontId="4" fillId="0" borderId="20" xfId="0" applyFont="1" applyBorder="1"/>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7" fillId="0" borderId="0" xfId="1"/>
    <xf numFmtId="0" fontId="24" fillId="4" borderId="30" xfId="0" applyFont="1" applyFill="1" applyBorder="1" applyAlignment="1">
      <alignment horizontal="center" vertical="center"/>
    </xf>
    <xf numFmtId="0" fontId="2" fillId="5" borderId="20" xfId="0" applyFont="1" applyFill="1" applyBorder="1" applyAlignment="1">
      <alignment horizontal="center" wrapText="1"/>
    </xf>
    <xf numFmtId="0" fontId="2" fillId="0" borderId="20" xfId="0" quotePrefix="1" applyFont="1" applyBorder="1" applyAlignment="1">
      <alignment horizontal="center"/>
    </xf>
    <xf numFmtId="16" fontId="2" fillId="0" borderId="20" xfId="0" quotePrefix="1" applyNumberFormat="1" applyFont="1" applyBorder="1" applyAlignment="1">
      <alignment horizontal="center"/>
    </xf>
    <xf numFmtId="0" fontId="2" fillId="0" borderId="20" xfId="0" applyFont="1" applyBorder="1" applyAlignment="1">
      <alignment horizontal="center" vertical="center" wrapText="1"/>
    </xf>
    <xf numFmtId="0" fontId="2" fillId="0" borderId="19" xfId="0" applyFont="1" applyBorder="1" applyAlignment="1">
      <alignment wrapText="1"/>
    </xf>
    <xf numFmtId="0" fontId="2" fillId="0" borderId="61" xfId="0" applyFont="1" applyBorder="1" applyAlignment="1">
      <alignment horizontal="center"/>
    </xf>
    <xf numFmtId="0" fontId="10" fillId="0" borderId="62" xfId="0" applyFont="1" applyBorder="1" applyAlignment="1">
      <alignment horizontal="left" vertical="center" wrapText="1"/>
    </xf>
    <xf numFmtId="0" fontId="10" fillId="0" borderId="63" xfId="0" applyFont="1" applyBorder="1" applyAlignment="1">
      <alignment horizontal="left" vertical="center" wrapText="1"/>
    </xf>
    <xf numFmtId="0" fontId="4" fillId="0" borderId="17" xfId="0" applyFont="1" applyBorder="1" applyAlignment="1">
      <alignment horizontal="right" vertical="top"/>
    </xf>
    <xf numFmtId="0" fontId="13" fillId="5" borderId="64" xfId="0" applyFont="1" applyFill="1" applyBorder="1" applyAlignment="1">
      <alignment vertical="center"/>
    </xf>
    <xf numFmtId="0" fontId="13" fillId="5" borderId="65" xfId="0" applyFont="1" applyFill="1" applyBorder="1" applyAlignment="1">
      <alignment vertical="center"/>
    </xf>
    <xf numFmtId="0" fontId="13" fillId="5" borderId="66" xfId="0" applyFont="1" applyFill="1" applyBorder="1" applyAlignment="1">
      <alignment vertical="center"/>
    </xf>
    <xf numFmtId="0" fontId="13" fillId="5" borderId="67" xfId="0" applyFont="1" applyFill="1" applyBorder="1" applyAlignment="1">
      <alignment vertical="center"/>
    </xf>
    <xf numFmtId="0" fontId="13" fillId="5" borderId="0" xfId="0" applyFont="1" applyFill="1" applyAlignment="1">
      <alignment vertical="center"/>
    </xf>
    <xf numFmtId="0" fontId="2" fillId="0" borderId="69" xfId="0" applyFont="1" applyBorder="1"/>
    <xf numFmtId="0" fontId="2" fillId="0" borderId="70" xfId="0" applyFont="1" applyBorder="1"/>
    <xf numFmtId="0" fontId="2" fillId="0" borderId="67" xfId="0" applyFont="1" applyBorder="1"/>
    <xf numFmtId="0" fontId="24" fillId="0" borderId="62" xfId="0" applyFont="1" applyBorder="1" applyAlignment="1">
      <alignment vertical="center" wrapText="1"/>
    </xf>
    <xf numFmtId="0" fontId="24" fillId="0" borderId="63" xfId="0" applyFont="1" applyBorder="1" applyAlignment="1">
      <alignment vertical="center" wrapText="1"/>
    </xf>
    <xf numFmtId="0" fontId="2" fillId="0" borderId="71" xfId="0" applyFont="1" applyBorder="1"/>
    <xf numFmtId="0" fontId="2" fillId="0" borderId="72" xfId="0" applyFont="1" applyBorder="1"/>
    <xf numFmtId="0" fontId="2" fillId="0" borderId="72" xfId="0" applyFont="1" applyBorder="1" applyAlignment="1">
      <alignment horizontal="center"/>
    </xf>
    <xf numFmtId="0" fontId="2" fillId="5" borderId="72" xfId="0" applyFont="1" applyFill="1" applyBorder="1" applyAlignment="1">
      <alignment horizontal="center" wrapText="1"/>
    </xf>
    <xf numFmtId="16" fontId="2" fillId="0" borderId="72" xfId="0" applyNumberFormat="1" applyFont="1" applyBorder="1" applyAlignment="1">
      <alignment horizontal="center" vertical="center"/>
    </xf>
    <xf numFmtId="0" fontId="2" fillId="0" borderId="72" xfId="0" quotePrefix="1" applyFont="1" applyBorder="1" applyAlignment="1">
      <alignment horizontal="center" vertical="center"/>
    </xf>
    <xf numFmtId="0" fontId="2" fillId="0" borderId="72" xfId="0" quotePrefix="1" applyFont="1" applyBorder="1" applyAlignment="1">
      <alignment horizontal="center"/>
    </xf>
    <xf numFmtId="16" fontId="2" fillId="0" borderId="72" xfId="0" quotePrefix="1" applyNumberFormat="1" applyFont="1" applyBorder="1" applyAlignment="1">
      <alignment horizontal="center"/>
    </xf>
    <xf numFmtId="0" fontId="2" fillId="0" borderId="72" xfId="0" applyFont="1" applyBorder="1" applyAlignment="1">
      <alignment horizontal="center" vertical="center" wrapText="1"/>
    </xf>
    <xf numFmtId="0" fontId="2" fillId="0" borderId="73" xfId="0" applyFont="1" applyBorder="1" applyAlignment="1">
      <alignment wrapText="1"/>
    </xf>
    <xf numFmtId="0" fontId="24" fillId="0" borderId="68" xfId="0" applyFont="1" applyBorder="1" applyAlignment="1">
      <alignment vertical="center" wrapText="1"/>
    </xf>
    <xf numFmtId="0" fontId="2" fillId="0" borderId="68" xfId="0" applyFont="1" applyBorder="1" applyAlignment="1">
      <alignment horizontal="left" wrapText="1"/>
    </xf>
    <xf numFmtId="0" fontId="4" fillId="0" borderId="68" xfId="0" applyFont="1" applyBorder="1" applyAlignment="1">
      <alignment horizontal="right" vertical="center"/>
    </xf>
    <xf numFmtId="0" fontId="2" fillId="0" borderId="64" xfId="0" applyFont="1" applyBorder="1"/>
    <xf numFmtId="0" fontId="2" fillId="0" borderId="65" xfId="0" applyFont="1" applyBorder="1"/>
    <xf numFmtId="0" fontId="2" fillId="0" borderId="66" xfId="0" applyFont="1" applyBorder="1"/>
    <xf numFmtId="0" fontId="2" fillId="0" borderId="61" xfId="0" applyFont="1" applyBorder="1"/>
    <xf numFmtId="0" fontId="2" fillId="0" borderId="62" xfId="0" applyFont="1" applyBorder="1"/>
    <xf numFmtId="0" fontId="2" fillId="0" borderId="63" xfId="0" applyFont="1" applyBorder="1"/>
    <xf numFmtId="0" fontId="4" fillId="0" borderId="67" xfId="0" applyFont="1" applyBorder="1"/>
    <xf numFmtId="0" fontId="2" fillId="0" borderId="75" xfId="0" applyFont="1" applyBorder="1" applyAlignment="1">
      <alignment horizontal="left" wrapText="1"/>
    </xf>
    <xf numFmtId="0" fontId="2" fillId="0" borderId="41" xfId="0" applyFont="1" applyBorder="1" applyAlignment="1">
      <alignment horizontal="right"/>
    </xf>
    <xf numFmtId="0" fontId="2" fillId="0" borderId="45" xfId="0" applyFont="1" applyBorder="1" applyAlignment="1">
      <alignment horizontal="right" vertical="center" wrapText="1"/>
    </xf>
    <xf numFmtId="0" fontId="2" fillId="0" borderId="39" xfId="0" applyFont="1" applyBorder="1" applyAlignment="1">
      <alignment horizontal="center"/>
    </xf>
    <xf numFmtId="0" fontId="2" fillId="0" borderId="38" xfId="0" applyFont="1" applyBorder="1" applyAlignment="1">
      <alignment horizontal="right" wrapText="1"/>
    </xf>
    <xf numFmtId="0" fontId="2" fillId="0" borderId="39" xfId="0" applyFont="1" applyBorder="1" applyAlignment="1">
      <alignment horizontal="center" wrapText="1"/>
    </xf>
    <xf numFmtId="0" fontId="4" fillId="0" borderId="39" xfId="0" applyFont="1" applyBorder="1" applyAlignment="1">
      <alignment horizontal="center"/>
    </xf>
    <xf numFmtId="0" fontId="4" fillId="0" borderId="39" xfId="0" applyFont="1" applyBorder="1" applyAlignment="1">
      <alignment horizontal="center" wrapText="1"/>
    </xf>
    <xf numFmtId="0" fontId="2" fillId="0" borderId="45" xfId="0" applyFont="1" applyBorder="1"/>
    <xf numFmtId="0" fontId="2" fillId="0" borderId="11" xfId="0" applyFont="1" applyBorder="1" applyAlignment="1">
      <alignment wrapText="1"/>
    </xf>
    <xf numFmtId="0" fontId="2" fillId="0" borderId="12" xfId="0" applyFont="1" applyBorder="1" applyAlignment="1">
      <alignment horizontal="center"/>
    </xf>
    <xf numFmtId="16" fontId="2" fillId="0" borderId="12" xfId="0" quotePrefix="1" applyNumberFormat="1" applyFont="1" applyBorder="1" applyAlignment="1">
      <alignment horizontal="center"/>
    </xf>
    <xf numFmtId="0" fontId="2" fillId="0" borderId="12" xfId="0" quotePrefix="1" applyFont="1" applyBorder="1" applyAlignment="1">
      <alignment horizontal="center"/>
    </xf>
    <xf numFmtId="0" fontId="4" fillId="0" borderId="11" xfId="0" applyFont="1" applyBorder="1" applyAlignment="1">
      <alignment horizontal="right" vertical="center"/>
    </xf>
    <xf numFmtId="0" fontId="1" fillId="0" borderId="13" xfId="0" applyFont="1" applyBorder="1" applyAlignment="1">
      <alignment horizontal="center" wrapText="1"/>
    </xf>
    <xf numFmtId="16" fontId="2" fillId="0" borderId="13" xfId="0" quotePrefix="1" applyNumberFormat="1" applyFont="1" applyBorder="1" applyAlignment="1">
      <alignment horizontal="center"/>
    </xf>
    <xf numFmtId="0" fontId="1" fillId="0" borderId="11" xfId="0" applyFont="1" applyBorder="1" applyAlignment="1">
      <alignment horizontal="center" wrapText="1"/>
    </xf>
    <xf numFmtId="0" fontId="1" fillId="0" borderId="12" xfId="0" applyFont="1" applyBorder="1" applyAlignment="1">
      <alignment horizontal="center" wrapText="1"/>
    </xf>
    <xf numFmtId="0" fontId="1" fillId="0" borderId="16" xfId="0" applyFont="1" applyBorder="1" applyAlignment="1">
      <alignment horizontal="center" wrapText="1"/>
    </xf>
    <xf numFmtId="0" fontId="1" fillId="0" borderId="14" xfId="0" applyFont="1" applyBorder="1" applyAlignment="1">
      <alignment horizontal="center" wrapText="1"/>
    </xf>
    <xf numFmtId="0" fontId="4" fillId="0" borderId="21" xfId="0" applyFont="1" applyBorder="1" applyAlignment="1">
      <alignment horizontal="right" vertical="center"/>
    </xf>
    <xf numFmtId="0" fontId="1" fillId="0" borderId="17" xfId="0" applyFont="1" applyBorder="1" applyAlignment="1">
      <alignment horizontal="center" wrapText="1"/>
    </xf>
    <xf numFmtId="0" fontId="4" fillId="0" borderId="18" xfId="0" applyFont="1" applyBorder="1" applyAlignment="1">
      <alignment horizontal="right" vertical="center"/>
    </xf>
    <xf numFmtId="0" fontId="4" fillId="0" borderId="17" xfId="0" applyFont="1" applyBorder="1" applyAlignment="1">
      <alignment vertical="center"/>
    </xf>
    <xf numFmtId="0" fontId="4" fillId="0" borderId="18" xfId="0" applyFont="1" applyBorder="1" applyAlignment="1">
      <alignment horizontal="center" vertical="center"/>
    </xf>
    <xf numFmtId="0" fontId="4" fillId="0" borderId="21" xfId="0" applyFont="1" applyBorder="1" applyAlignment="1">
      <alignment horizontal="center" vertical="center"/>
    </xf>
    <xf numFmtId="0" fontId="1" fillId="0" borderId="21" xfId="0" applyFont="1" applyBorder="1" applyAlignment="1">
      <alignment horizontal="center" wrapText="1"/>
    </xf>
    <xf numFmtId="0" fontId="1" fillId="0" borderId="19" xfId="0" applyFont="1" applyBorder="1" applyAlignment="1">
      <alignment horizontal="center" wrapText="1"/>
    </xf>
    <xf numFmtId="0" fontId="2" fillId="0" borderId="19" xfId="0" applyFont="1" applyBorder="1" applyAlignment="1">
      <alignment vertical="center" wrapText="1"/>
    </xf>
    <xf numFmtId="0" fontId="4" fillId="0" borderId="0" xfId="0" applyFont="1" applyAlignment="1">
      <alignment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2" fillId="0" borderId="60" xfId="0" applyFont="1" applyBorder="1"/>
    <xf numFmtId="0" fontId="2" fillId="0" borderId="76" xfId="0" applyFont="1" applyBorder="1"/>
    <xf numFmtId="0" fontId="2" fillId="0" borderId="58" xfId="0" applyFont="1" applyBorder="1"/>
    <xf numFmtId="0" fontId="5" fillId="0" borderId="57" xfId="0" applyFont="1" applyBorder="1" applyAlignment="1">
      <alignment vertical="center"/>
    </xf>
    <xf numFmtId="0" fontId="20" fillId="0" borderId="77" xfId="0" applyFont="1" applyBorder="1" applyAlignment="1">
      <alignment horizontal="center" vertical="center"/>
    </xf>
    <xf numFmtId="0" fontId="13" fillId="0" borderId="77" xfId="0" applyFont="1" applyBorder="1" applyAlignment="1">
      <alignment vertical="center"/>
    </xf>
    <xf numFmtId="0" fontId="22" fillId="0" borderId="77" xfId="0" applyFont="1" applyBorder="1" applyAlignment="1">
      <alignment vertical="center"/>
    </xf>
    <xf numFmtId="0" fontId="2" fillId="0" borderId="0" xfId="0" applyFont="1" applyAlignment="1">
      <alignment wrapText="1"/>
    </xf>
    <xf numFmtId="0" fontId="2" fillId="0" borderId="41" xfId="0" applyFont="1" applyBorder="1" applyAlignment="1">
      <alignment vertical="top" wrapText="1"/>
    </xf>
    <xf numFmtId="0" fontId="2" fillId="0" borderId="49" xfId="0" applyFont="1" applyBorder="1"/>
    <xf numFmtId="0" fontId="11" fillId="0" borderId="44" xfId="0" applyFont="1" applyBorder="1" applyAlignment="1">
      <alignment vertical="center" wrapText="1"/>
    </xf>
    <xf numFmtId="0" fontId="12" fillId="0" borderId="44" xfId="0" applyFont="1" applyBorder="1" applyAlignment="1">
      <alignment vertical="center" wrapText="1"/>
    </xf>
    <xf numFmtId="0" fontId="2" fillId="0" borderId="44" xfId="0" applyFont="1" applyBorder="1"/>
    <xf numFmtId="0" fontId="2" fillId="0" borderId="50" xfId="0" applyFont="1" applyBorder="1"/>
    <xf numFmtId="0" fontId="2" fillId="0" borderId="42" xfId="0" applyFont="1" applyBorder="1" applyAlignment="1">
      <alignment horizontal="left" vertical="top" wrapText="1"/>
    </xf>
    <xf numFmtId="0" fontId="5" fillId="0" borderId="77" xfId="0" applyFont="1" applyBorder="1" applyAlignment="1">
      <alignment vertical="center"/>
    </xf>
    <xf numFmtId="0" fontId="4" fillId="0" borderId="20" xfId="0" applyFont="1" applyBorder="1" applyAlignment="1">
      <alignment horizontal="right" vertical="center" wrapText="1"/>
    </xf>
    <xf numFmtId="0" fontId="2" fillId="0" borderId="78" xfId="0" applyFont="1" applyBorder="1"/>
    <xf numFmtId="0" fontId="2" fillId="0" borderId="41" xfId="0" applyFont="1" applyBorder="1" applyAlignment="1">
      <alignment vertical="center"/>
    </xf>
    <xf numFmtId="0" fontId="2" fillId="0" borderId="42" xfId="0" applyFont="1" applyBorder="1" applyAlignment="1">
      <alignment vertical="center"/>
    </xf>
    <xf numFmtId="0" fontId="2" fillId="5" borderId="42" xfId="0" applyFont="1" applyFill="1" applyBorder="1" applyAlignment="1">
      <alignment horizontal="center" vertical="center"/>
    </xf>
    <xf numFmtId="0" fontId="4" fillId="0" borderId="41" xfId="0" applyFont="1" applyBorder="1" applyAlignment="1">
      <alignment horizontal="right" vertical="center"/>
    </xf>
    <xf numFmtId="0" fontId="4" fillId="0" borderId="42" xfId="0" applyFont="1" applyBorder="1" applyAlignment="1">
      <alignment horizontal="right" vertical="center"/>
    </xf>
    <xf numFmtId="0" fontId="9" fillId="3" borderId="49" xfId="0" applyFont="1" applyFill="1" applyBorder="1" applyAlignment="1">
      <alignment vertical="center"/>
    </xf>
    <xf numFmtId="0" fontId="9" fillId="3" borderId="44" xfId="0" applyFont="1" applyFill="1" applyBorder="1" applyAlignment="1">
      <alignment vertical="center"/>
    </xf>
    <xf numFmtId="0" fontId="9" fillId="3" borderId="12" xfId="0" applyFont="1" applyFill="1" applyBorder="1" applyAlignment="1">
      <alignment vertical="center"/>
    </xf>
    <xf numFmtId="0" fontId="1" fillId="0" borderId="40" xfId="0" applyFont="1" applyBorder="1" applyAlignment="1">
      <alignment horizontal="center" wrapText="1"/>
    </xf>
    <xf numFmtId="0" fontId="2" fillId="0" borderId="41" xfId="0" applyFont="1" applyBorder="1" applyAlignment="1">
      <alignment horizontal="center" vertical="center"/>
    </xf>
    <xf numFmtId="0" fontId="8" fillId="5" borderId="42" xfId="0" applyFont="1" applyFill="1" applyBorder="1"/>
    <xf numFmtId="0" fontId="2" fillId="0" borderId="38" xfId="0" applyFont="1" applyBorder="1" applyAlignment="1">
      <alignment vertical="center"/>
    </xf>
    <xf numFmtId="0" fontId="2" fillId="0" borderId="39" xfId="0" applyFont="1" applyBorder="1" applyAlignment="1">
      <alignment vertical="center"/>
    </xf>
    <xf numFmtId="0" fontId="2" fillId="5" borderId="39" xfId="0" applyFont="1" applyFill="1" applyBorder="1" applyAlignment="1">
      <alignment horizontal="center" vertical="center" wrapText="1"/>
    </xf>
    <xf numFmtId="0" fontId="2" fillId="0" borderId="40" xfId="0" applyFont="1" applyBorder="1" applyAlignment="1">
      <alignment horizontal="center" vertical="center"/>
    </xf>
    <xf numFmtId="0" fontId="4" fillId="0" borderId="45" xfId="0" applyFont="1" applyBorder="1" applyAlignment="1">
      <alignment horizontal="center" vertical="center"/>
    </xf>
    <xf numFmtId="0" fontId="9" fillId="3" borderId="17" xfId="0" applyFont="1" applyFill="1" applyBorder="1" applyAlignment="1">
      <alignment vertical="center"/>
    </xf>
    <xf numFmtId="0" fontId="9" fillId="3" borderId="0" xfId="0" applyFont="1" applyFill="1" applyAlignment="1">
      <alignment vertical="center"/>
    </xf>
    <xf numFmtId="0" fontId="4" fillId="0" borderId="0" xfId="0" applyFont="1" applyAlignment="1">
      <alignment horizontal="right" vertical="center" indent="1"/>
    </xf>
    <xf numFmtId="0" fontId="2" fillId="0" borderId="45" xfId="0" applyFont="1" applyBorder="1" applyAlignment="1">
      <alignment horizontal="center" vertical="center"/>
    </xf>
    <xf numFmtId="0" fontId="10" fillId="0" borderId="39" xfId="0" applyFont="1" applyBorder="1" applyAlignment="1">
      <alignment horizontal="left" vertical="center" wrapText="1"/>
    </xf>
    <xf numFmtId="0" fontId="10" fillId="0" borderId="40" xfId="0" applyFont="1" applyBorder="1" applyAlignment="1">
      <alignment horizontal="left" vertical="center" wrapText="1"/>
    </xf>
    <xf numFmtId="0" fontId="2" fillId="0" borderId="82" xfId="0" applyFont="1" applyBorder="1" applyAlignment="1">
      <alignment horizontal="right"/>
    </xf>
    <xf numFmtId="0" fontId="2" fillId="0" borderId="83" xfId="0" applyFont="1" applyBorder="1"/>
    <xf numFmtId="0" fontId="10" fillId="0" borderId="48" xfId="0" applyFont="1" applyBorder="1" applyAlignment="1">
      <alignment horizontal="left" vertical="center" wrapText="1"/>
    </xf>
    <xf numFmtId="0" fontId="2" fillId="0" borderId="42" xfId="0" applyFont="1" applyBorder="1" applyAlignment="1">
      <alignment horizontal="right"/>
    </xf>
    <xf numFmtId="0" fontId="2" fillId="0" borderId="44" xfId="0" applyFont="1" applyBorder="1" applyAlignment="1">
      <alignment horizontal="center" vertical="center"/>
    </xf>
    <xf numFmtId="0" fontId="2" fillId="0" borderId="88" xfId="0" applyFont="1" applyBorder="1" applyAlignment="1">
      <alignment horizontal="center" vertical="center"/>
    </xf>
    <xf numFmtId="0" fontId="2" fillId="0" borderId="82" xfId="0" applyFont="1" applyBorder="1"/>
    <xf numFmtId="0" fontId="2" fillId="5" borderId="84" xfId="0" applyFont="1" applyFill="1" applyBorder="1" applyAlignment="1">
      <alignment horizontal="center" vertical="center" wrapText="1"/>
    </xf>
    <xf numFmtId="0" fontId="2" fillId="5" borderId="51" xfId="0" applyFont="1" applyFill="1" applyBorder="1" applyAlignment="1">
      <alignment horizontal="center" vertical="center" wrapText="1"/>
    </xf>
    <xf numFmtId="0" fontId="2" fillId="0" borderId="79" xfId="0" applyFont="1" applyBorder="1" applyAlignment="1">
      <alignment horizontal="center" vertical="center"/>
    </xf>
    <xf numFmtId="0" fontId="2" fillId="0" borderId="89" xfId="0" applyFont="1" applyBorder="1"/>
    <xf numFmtId="0" fontId="2" fillId="0" borderId="86" xfId="0" applyFont="1" applyBorder="1"/>
    <xf numFmtId="0" fontId="2" fillId="0" borderId="87" xfId="0" applyFont="1" applyBorder="1"/>
    <xf numFmtId="0" fontId="2" fillId="0" borderId="90" xfId="0" applyFont="1" applyBorder="1"/>
    <xf numFmtId="0" fontId="2" fillId="0" borderId="79" xfId="0" applyFont="1" applyBorder="1"/>
    <xf numFmtId="0" fontId="2" fillId="0" borderId="91" xfId="0" applyFont="1" applyBorder="1"/>
    <xf numFmtId="0" fontId="7" fillId="5" borderId="45" xfId="0" applyFont="1" applyFill="1" applyBorder="1" applyAlignment="1">
      <alignment horizontal="center" vertical="center"/>
    </xf>
    <xf numFmtId="0" fontId="1" fillId="0" borderId="46" xfId="0" applyFont="1" applyBorder="1" applyAlignment="1">
      <alignment horizontal="center" wrapText="1"/>
    </xf>
    <xf numFmtId="0" fontId="9" fillId="3" borderId="14" xfId="0" applyFont="1" applyFill="1" applyBorder="1" applyAlignment="1">
      <alignment vertical="center"/>
    </xf>
    <xf numFmtId="0" fontId="9" fillId="3" borderId="15" xfId="0" applyFont="1" applyFill="1" applyBorder="1" applyAlignment="1">
      <alignment vertical="center"/>
    </xf>
    <xf numFmtId="0" fontId="9" fillId="3" borderId="92" xfId="0" applyFont="1" applyFill="1" applyBorder="1" applyAlignment="1">
      <alignment vertical="center"/>
    </xf>
    <xf numFmtId="0" fontId="2" fillId="0" borderId="48" xfId="0" applyFont="1" applyBorder="1"/>
    <xf numFmtId="0" fontId="3" fillId="5" borderId="0" xfId="0" applyFont="1" applyFill="1" applyAlignment="1">
      <alignment horizontal="center" vertical="center" wrapText="1"/>
    </xf>
    <xf numFmtId="0" fontId="14" fillId="5" borderId="0" xfId="0" applyFont="1" applyFill="1" applyAlignment="1">
      <alignment horizontal="center" vertical="center" wrapText="1"/>
    </xf>
    <xf numFmtId="0" fontId="14" fillId="5" borderId="39" xfId="0" applyFont="1" applyFill="1" applyBorder="1" applyAlignment="1">
      <alignment horizontal="center" vertical="center" wrapText="1"/>
    </xf>
    <xf numFmtId="0" fontId="2" fillId="0" borderId="9" xfId="0" applyFont="1" applyBorder="1" applyAlignment="1">
      <alignment horizontal="center"/>
    </xf>
    <xf numFmtId="0" fontId="20" fillId="0" borderId="94" xfId="0" applyFont="1" applyBorder="1" applyAlignment="1">
      <alignment horizontal="center" vertical="center"/>
    </xf>
    <xf numFmtId="0" fontId="2" fillId="0" borderId="95" xfId="0" applyFont="1" applyBorder="1"/>
    <xf numFmtId="0" fontId="2" fillId="0" borderId="96" xfId="0" applyFont="1" applyBorder="1"/>
    <xf numFmtId="0" fontId="2" fillId="0" borderId="97" xfId="0" applyFont="1" applyBorder="1" applyAlignment="1">
      <alignment horizontal="center"/>
    </xf>
    <xf numFmtId="0" fontId="5" fillId="0" borderId="98" xfId="0" applyFont="1" applyBorder="1" applyAlignment="1">
      <alignment vertical="center"/>
    </xf>
    <xf numFmtId="0" fontId="2" fillId="0" borderId="99" xfId="0" applyFont="1" applyBorder="1"/>
    <xf numFmtId="0" fontId="4" fillId="0" borderId="99" xfId="0" applyFont="1" applyBorder="1" applyAlignment="1">
      <alignment horizontal="center" vertical="center"/>
    </xf>
    <xf numFmtId="0" fontId="13" fillId="0" borderId="99" xfId="0" applyFont="1" applyBorder="1" applyAlignment="1">
      <alignment vertical="center"/>
    </xf>
    <xf numFmtId="0" fontId="5" fillId="0" borderId="99" xfId="0" applyFont="1" applyBorder="1" applyAlignment="1">
      <alignment vertical="center"/>
    </xf>
    <xf numFmtId="0" fontId="2" fillId="0" borderId="100" xfId="0" applyFont="1" applyBorder="1" applyAlignment="1">
      <alignment horizontal="center"/>
    </xf>
    <xf numFmtId="0" fontId="2" fillId="0" borderId="12" xfId="0" applyFont="1" applyBorder="1" applyAlignment="1">
      <alignment horizontal="center" vertical="center"/>
    </xf>
    <xf numFmtId="16" fontId="2" fillId="0" borderId="12" xfId="0" quotePrefix="1" applyNumberFormat="1" applyFont="1" applyBorder="1" applyAlignment="1">
      <alignment horizontal="center" vertical="center"/>
    </xf>
    <xf numFmtId="0" fontId="2" fillId="0" borderId="12" xfId="0" quotePrefix="1" applyFont="1" applyBorder="1" applyAlignment="1">
      <alignment horizontal="center" vertical="center"/>
    </xf>
    <xf numFmtId="0" fontId="2" fillId="5" borderId="12" xfId="0" applyFont="1" applyFill="1" applyBorder="1" applyAlignment="1">
      <alignment horizontal="center" vertical="center" wrapText="1"/>
    </xf>
    <xf numFmtId="0" fontId="2" fillId="0" borderId="71" xfId="0" applyFont="1" applyBorder="1" applyAlignment="1">
      <alignment horizontal="center"/>
    </xf>
    <xf numFmtId="0" fontId="1" fillId="0" borderId="68" xfId="0" applyFont="1" applyBorder="1" applyAlignment="1">
      <alignment horizontal="center" wrapText="1"/>
    </xf>
    <xf numFmtId="0" fontId="2" fillId="0" borderId="67" xfId="0" applyFont="1" applyBorder="1" applyAlignment="1">
      <alignment horizontal="center"/>
    </xf>
    <xf numFmtId="0" fontId="4" fillId="0" borderId="66" xfId="0" applyFont="1" applyBorder="1" applyAlignment="1">
      <alignment vertical="center"/>
    </xf>
    <xf numFmtId="0" fontId="4" fillId="0" borderId="65" xfId="0" applyFont="1" applyBorder="1" applyAlignment="1">
      <alignment horizontal="center" vertical="center"/>
    </xf>
    <xf numFmtId="0" fontId="1" fillId="0" borderId="65" xfId="0" applyFont="1" applyBorder="1" applyAlignment="1">
      <alignment horizontal="center" wrapText="1"/>
    </xf>
    <xf numFmtId="0" fontId="2" fillId="0" borderId="64" xfId="0" applyFont="1" applyBorder="1" applyAlignment="1">
      <alignment horizontal="center"/>
    </xf>
    <xf numFmtId="0" fontId="4" fillId="0" borderId="73" xfId="0" applyFont="1" applyBorder="1" applyAlignment="1">
      <alignment horizontal="right" vertical="center"/>
    </xf>
    <xf numFmtId="0" fontId="1" fillId="0" borderId="63" xfId="0" applyFont="1" applyBorder="1" applyAlignment="1">
      <alignment horizontal="center" wrapText="1"/>
    </xf>
    <xf numFmtId="0" fontId="1" fillId="0" borderId="62" xfId="0" applyFont="1" applyBorder="1" applyAlignment="1">
      <alignment horizontal="center" wrapText="1"/>
    </xf>
    <xf numFmtId="0" fontId="1" fillId="0" borderId="61" xfId="0" applyFont="1" applyBorder="1" applyAlignment="1">
      <alignment horizontal="center" wrapText="1"/>
    </xf>
    <xf numFmtId="0" fontId="1" fillId="0" borderId="67" xfId="0" applyFont="1" applyBorder="1" applyAlignment="1">
      <alignment horizontal="center" wrapText="1"/>
    </xf>
    <xf numFmtId="0" fontId="1" fillId="0" borderId="64" xfId="0" applyFont="1" applyBorder="1" applyAlignment="1">
      <alignment horizontal="center" wrapText="1"/>
    </xf>
    <xf numFmtId="0" fontId="1" fillId="0" borderId="63" xfId="0" applyFont="1" applyBorder="1" applyAlignment="1">
      <alignment horizontal="center" vertical="center" wrapText="1"/>
    </xf>
    <xf numFmtId="0" fontId="2" fillId="0" borderId="68" xfId="0" applyFont="1" applyBorder="1"/>
    <xf numFmtId="0" fontId="2" fillId="0" borderId="0" xfId="0" applyFont="1" applyAlignment="1">
      <alignment horizontal="center" vertical="center" wrapText="1"/>
    </xf>
    <xf numFmtId="0" fontId="2" fillId="0" borderId="0" xfId="0" quotePrefix="1" applyFont="1" applyAlignment="1">
      <alignment horizontal="center"/>
    </xf>
    <xf numFmtId="0" fontId="13" fillId="5" borderId="63" xfId="0" applyFont="1" applyFill="1" applyBorder="1" applyAlignment="1">
      <alignment horizontal="left" vertical="center" indent="1"/>
    </xf>
    <xf numFmtId="0" fontId="13" fillId="5" borderId="62" xfId="0" applyFont="1" applyFill="1" applyBorder="1" applyAlignment="1">
      <alignment horizontal="left" vertical="center" indent="1"/>
    </xf>
    <xf numFmtId="0" fontId="13" fillId="5" borderId="61" xfId="0" applyFont="1" applyFill="1" applyBorder="1" applyAlignment="1">
      <alignment horizontal="left" vertical="center" indent="1"/>
    </xf>
    <xf numFmtId="0" fontId="13" fillId="5" borderId="0" xfId="0" applyFont="1" applyFill="1" applyAlignment="1">
      <alignment horizontal="left" vertical="center" indent="1"/>
    </xf>
    <xf numFmtId="0" fontId="13" fillId="5" borderId="68" xfId="0" applyFont="1" applyFill="1" applyBorder="1" applyAlignment="1">
      <alignment horizontal="left" vertical="center" indent="1"/>
    </xf>
    <xf numFmtId="0" fontId="13" fillId="5" borderId="67" xfId="0" applyFont="1" applyFill="1" applyBorder="1" applyAlignment="1">
      <alignment horizontal="left" vertical="center" indent="1"/>
    </xf>
    <xf numFmtId="0" fontId="13" fillId="5" borderId="66" xfId="0" applyFont="1" applyFill="1" applyBorder="1" applyAlignment="1">
      <alignment horizontal="right" vertical="center" indent="1"/>
    </xf>
    <xf numFmtId="0" fontId="2" fillId="0" borderId="0" xfId="0" applyFont="1" applyAlignment="1">
      <alignment horizontal="left" indent="1"/>
    </xf>
    <xf numFmtId="164" fontId="2" fillId="0" borderId="20" xfId="2" applyNumberFormat="1" applyFont="1" applyFill="1" applyBorder="1"/>
    <xf numFmtId="164" fontId="2" fillId="0" borderId="15" xfId="2" applyNumberFormat="1" applyFont="1" applyFill="1" applyBorder="1" applyAlignment="1">
      <alignment horizontal="center" wrapText="1"/>
    </xf>
    <xf numFmtId="164" fontId="2" fillId="0" borderId="15" xfId="2" applyNumberFormat="1" applyFont="1" applyFill="1" applyBorder="1" applyAlignment="1">
      <alignment horizontal="center"/>
    </xf>
    <xf numFmtId="164" fontId="2" fillId="0" borderId="0" xfId="2" applyNumberFormat="1" applyFont="1" applyFill="1" applyBorder="1" applyAlignment="1">
      <alignment horizontal="center"/>
    </xf>
    <xf numFmtId="164" fontId="2" fillId="0" borderId="21" xfId="2" applyNumberFormat="1" applyFont="1" applyFill="1" applyBorder="1"/>
    <xf numFmtId="164" fontId="2" fillId="0" borderId="16" xfId="2" applyNumberFormat="1" applyFont="1" applyFill="1" applyBorder="1" applyAlignment="1">
      <alignment horizontal="center"/>
    </xf>
    <xf numFmtId="164" fontId="19" fillId="6" borderId="34" xfId="2" applyNumberFormat="1" applyFont="1" applyFill="1" applyBorder="1" applyAlignment="1">
      <alignment horizontal="center" vertical="center"/>
    </xf>
    <xf numFmtId="164" fontId="2" fillId="0" borderId="15" xfId="2" applyNumberFormat="1" applyFont="1" applyBorder="1" applyAlignment="1">
      <alignment horizontal="center" wrapText="1"/>
    </xf>
    <xf numFmtId="0" fontId="2" fillId="0" borderId="39" xfId="0" applyFont="1" applyBorder="1" applyAlignment="1">
      <alignment horizontal="center" vertical="center" wrapText="1"/>
    </xf>
    <xf numFmtId="0" fontId="10" fillId="0" borderId="0" xfId="0" applyFont="1" applyAlignment="1">
      <alignment horizontal="left" vertical="center"/>
    </xf>
    <xf numFmtId="0" fontId="2" fillId="0" borderId="17" xfId="0" applyFont="1" applyBorder="1" applyAlignment="1">
      <alignment horizontal="center" vertical="center"/>
    </xf>
    <xf numFmtId="0" fontId="10" fillId="0" borderId="15" xfId="0" applyFont="1" applyBorder="1" applyAlignment="1">
      <alignment horizontal="left" vertical="center" wrapText="1"/>
    </xf>
    <xf numFmtId="0" fontId="4" fillId="0" borderId="6" xfId="0" applyFont="1" applyBorder="1" applyAlignment="1">
      <alignment horizontal="center" vertical="center"/>
    </xf>
    <xf numFmtId="9" fontId="2" fillId="0" borderId="0" xfId="3" applyFont="1"/>
    <xf numFmtId="0" fontId="35" fillId="11" borderId="106" xfId="0" applyFont="1" applyFill="1" applyBorder="1" applyAlignment="1">
      <alignment horizontal="left" wrapText="1"/>
    </xf>
    <xf numFmtId="0" fontId="29" fillId="0" borderId="53" xfId="0" applyFont="1" applyBorder="1" applyAlignment="1">
      <alignment horizontal="left"/>
    </xf>
    <xf numFmtId="0" fontId="36" fillId="0" borderId="107" xfId="0" applyFont="1" applyBorder="1" applyAlignment="1">
      <alignment horizontal="left"/>
    </xf>
    <xf numFmtId="0" fontId="9" fillId="0" borderId="0" xfId="0" applyFont="1" applyAlignment="1">
      <alignment vertical="center"/>
    </xf>
    <xf numFmtId="0" fontId="9" fillId="0" borderId="0" xfId="0" applyFont="1"/>
    <xf numFmtId="0" fontId="27" fillId="0" borderId="53" xfId="1" applyBorder="1" applyAlignment="1">
      <alignment horizontal="center"/>
    </xf>
    <xf numFmtId="0" fontId="29" fillId="0" borderId="0" xfId="0" applyFont="1" applyAlignment="1">
      <alignment horizontal="left" wrapText="1"/>
    </xf>
    <xf numFmtId="0" fontId="22" fillId="0" borderId="17" xfId="0" applyFont="1" applyBorder="1" applyAlignment="1">
      <alignment vertical="center"/>
    </xf>
    <xf numFmtId="0" fontId="21" fillId="0" borderId="0" xfId="0" applyFont="1" applyAlignment="1">
      <alignment vertical="center"/>
    </xf>
    <xf numFmtId="0" fontId="5" fillId="0" borderId="0" xfId="0" applyFont="1" applyAlignment="1">
      <alignment horizontal="center" vertical="center"/>
    </xf>
    <xf numFmtId="0" fontId="4" fillId="0" borderId="51" xfId="0" applyFont="1" applyBorder="1" applyAlignment="1">
      <alignment horizontal="right" vertical="center"/>
    </xf>
    <xf numFmtId="0" fontId="2" fillId="0" borderId="79" xfId="0" applyFont="1" applyBorder="1" applyAlignment="1">
      <alignment horizontal="center"/>
    </xf>
    <xf numFmtId="0" fontId="4" fillId="0" borderId="86" xfId="0" applyFont="1" applyBorder="1" applyAlignment="1">
      <alignment horizontal="center" vertical="center"/>
    </xf>
    <xf numFmtId="0" fontId="4" fillId="0" borderId="42" xfId="0" applyFont="1" applyBorder="1" applyAlignment="1">
      <alignment horizontal="center" vertical="center"/>
    </xf>
    <xf numFmtId="0" fontId="2" fillId="0" borderId="87" xfId="0" applyFont="1" applyBorder="1" applyAlignment="1">
      <alignment horizontal="center"/>
    </xf>
    <xf numFmtId="0" fontId="24" fillId="0" borderId="0" xfId="0" applyFont="1" applyAlignment="1">
      <alignment horizontal="center" vertical="center"/>
    </xf>
    <xf numFmtId="0" fontId="39" fillId="0" borderId="0" xfId="0" applyFont="1" applyAlignment="1">
      <alignment horizontal="center" wrapText="1"/>
    </xf>
    <xf numFmtId="0" fontId="18" fillId="0" borderId="0" xfId="0" applyFont="1" applyAlignment="1">
      <alignment horizontal="center" vertical="center"/>
    </xf>
    <xf numFmtId="0" fontId="2" fillId="0" borderId="35" xfId="0" applyFont="1" applyBorder="1"/>
    <xf numFmtId="0" fontId="16" fillId="0" borderId="0" xfId="0" applyFont="1" applyAlignment="1">
      <alignment vertical="center"/>
    </xf>
    <xf numFmtId="0" fontId="16" fillId="0" borderId="42" xfId="0" applyFont="1" applyBorder="1" applyAlignment="1">
      <alignment vertical="center"/>
    </xf>
    <xf numFmtId="0" fontId="16" fillId="0" borderId="43" xfId="0" applyFont="1" applyBorder="1" applyAlignment="1">
      <alignment vertical="center"/>
    </xf>
    <xf numFmtId="0" fontId="27" fillId="0" borderId="54" xfId="1" applyBorder="1" applyAlignment="1">
      <alignment horizontal="center"/>
    </xf>
    <xf numFmtId="0" fontId="27" fillId="0" borderId="0" xfId="1" applyAlignment="1">
      <alignment horizontal="center"/>
    </xf>
    <xf numFmtId="0" fontId="28" fillId="9" borderId="60" xfId="1" applyFont="1" applyFill="1" applyBorder="1" applyAlignment="1">
      <alignment horizontal="left" wrapText="1"/>
    </xf>
    <xf numFmtId="0" fontId="28" fillId="9" borderId="59" xfId="1" applyFont="1" applyFill="1" applyBorder="1" applyAlignment="1">
      <alignment horizontal="left" wrapText="1"/>
    </xf>
    <xf numFmtId="0" fontId="27" fillId="0" borderId="37" xfId="1" applyBorder="1"/>
    <xf numFmtId="0" fontId="27" fillId="0" borderId="37" xfId="1" applyBorder="1" applyAlignment="1">
      <alignment horizontal="center"/>
    </xf>
    <xf numFmtId="0" fontId="28" fillId="0" borderId="60" xfId="1" applyFont="1" applyBorder="1" applyAlignment="1">
      <alignment horizontal="left" wrapText="1"/>
    </xf>
    <xf numFmtId="0" fontId="28" fillId="0" borderId="59" xfId="1" applyFont="1" applyBorder="1" applyAlignment="1">
      <alignment horizontal="left" wrapText="1"/>
    </xf>
    <xf numFmtId="0" fontId="28" fillId="9" borderId="60" xfId="1" applyFont="1" applyFill="1" applyBorder="1" applyAlignment="1">
      <alignment wrapText="1"/>
    </xf>
    <xf numFmtId="0" fontId="27" fillId="0" borderId="53" xfId="1" applyBorder="1"/>
    <xf numFmtId="0" fontId="6" fillId="2" borderId="17" xfId="0" applyFont="1" applyFill="1" applyBorder="1" applyAlignment="1">
      <alignment vertical="center"/>
    </xf>
    <xf numFmtId="0" fontId="6" fillId="2" borderId="0" xfId="0" applyFont="1" applyFill="1" applyAlignment="1">
      <alignment vertical="center"/>
    </xf>
    <xf numFmtId="0" fontId="6" fillId="2" borderId="18" xfId="0" applyFont="1" applyFill="1" applyBorder="1" applyAlignment="1">
      <alignment vertical="center"/>
    </xf>
    <xf numFmtId="0" fontId="18" fillId="3" borderId="49" xfId="0" applyFont="1" applyFill="1" applyBorder="1" applyAlignment="1">
      <alignment vertical="center"/>
    </xf>
    <xf numFmtId="0" fontId="38" fillId="0" borderId="0" xfId="1" applyFont="1" applyAlignment="1">
      <alignment horizontal="center"/>
    </xf>
    <xf numFmtId="0" fontId="38" fillId="0" borderId="0" xfId="1" applyFont="1"/>
    <xf numFmtId="0" fontId="28" fillId="13" borderId="59" xfId="1" applyFont="1" applyFill="1" applyBorder="1" applyAlignment="1">
      <alignment horizontal="left" wrapText="1"/>
    </xf>
    <xf numFmtId="164" fontId="1" fillId="0" borderId="0" xfId="2" applyNumberFormat="1" applyFont="1" applyAlignment="1">
      <alignment horizontal="center" wrapText="1"/>
    </xf>
    <xf numFmtId="164" fontId="1" fillId="0" borderId="18" xfId="2" applyNumberFormat="1" applyFont="1" applyBorder="1" applyAlignment="1">
      <alignment horizontal="center" wrapText="1"/>
    </xf>
    <xf numFmtId="164" fontId="1" fillId="0" borderId="17" xfId="2" applyNumberFormat="1" applyFont="1" applyBorder="1" applyAlignment="1">
      <alignment horizontal="center" wrapText="1"/>
    </xf>
    <xf numFmtId="164" fontId="1" fillId="0" borderId="15" xfId="2" applyNumberFormat="1" applyFont="1" applyBorder="1" applyAlignment="1">
      <alignment horizontal="center" wrapText="1"/>
    </xf>
    <xf numFmtId="164" fontId="2" fillId="0" borderId="0" xfId="2" applyNumberFormat="1" applyFont="1"/>
    <xf numFmtId="164" fontId="2" fillId="0" borderId="0" xfId="2" applyNumberFormat="1" applyFont="1" applyFill="1" applyBorder="1"/>
    <xf numFmtId="164" fontId="2" fillId="0" borderId="39" xfId="2" applyNumberFormat="1" applyFont="1" applyFill="1" applyBorder="1"/>
    <xf numFmtId="0" fontId="27" fillId="0" borderId="56" xfId="1" applyBorder="1" applyAlignment="1">
      <alignment horizontal="center"/>
    </xf>
    <xf numFmtId="0" fontId="27" fillId="0" borderId="57" xfId="1" applyBorder="1" applyAlignment="1">
      <alignment horizontal="center"/>
    </xf>
    <xf numFmtId="0" fontId="27" fillId="0" borderId="109" xfId="1" applyBorder="1"/>
    <xf numFmtId="0" fontId="27" fillId="0" borderId="109" xfId="1" applyBorder="1" applyAlignment="1">
      <alignment horizontal="center"/>
    </xf>
    <xf numFmtId="0" fontId="29" fillId="0" borderId="0" xfId="1" applyFont="1" applyAlignment="1">
      <alignment horizontal="left" wrapText="1"/>
    </xf>
    <xf numFmtId="0" fontId="28" fillId="9" borderId="59" xfId="0" applyFont="1" applyFill="1" applyBorder="1" applyAlignment="1">
      <alignment horizontal="left"/>
    </xf>
    <xf numFmtId="0" fontId="28" fillId="9" borderId="60" xfId="0" applyFont="1" applyFill="1" applyBorder="1" applyAlignment="1">
      <alignment horizontal="left"/>
    </xf>
    <xf numFmtId="0" fontId="28" fillId="9" borderId="110" xfId="0" applyFont="1" applyFill="1" applyBorder="1" applyAlignment="1">
      <alignment horizontal="left"/>
    </xf>
    <xf numFmtId="0" fontId="2" fillId="0" borderId="110" xfId="0" applyFont="1" applyBorder="1" applyAlignment="1">
      <alignment vertical="center" wrapText="1"/>
    </xf>
    <xf numFmtId="0" fontId="14" fillId="0" borderId="110" xfId="0" applyFont="1" applyBorder="1" applyAlignment="1">
      <alignment vertical="center"/>
    </xf>
    <xf numFmtId="0" fontId="2" fillId="0" borderId="110" xfId="0" applyFont="1" applyBorder="1" applyAlignment="1">
      <alignment vertical="center"/>
    </xf>
    <xf numFmtId="0" fontId="0" fillId="0" borderId="110" xfId="0" applyBorder="1" applyAlignment="1">
      <alignment horizontal="center"/>
    </xf>
    <xf numFmtId="0" fontId="0" fillId="0" borderId="110" xfId="0" applyBorder="1"/>
    <xf numFmtId="0" fontId="29" fillId="0" borderId="0" xfId="0" applyFont="1" applyAlignment="1">
      <alignment horizontal="left"/>
    </xf>
    <xf numFmtId="0" fontId="29" fillId="14" borderId="0" xfId="1" applyFont="1" applyFill="1" applyAlignment="1">
      <alignment horizontal="left" wrapText="1"/>
    </xf>
    <xf numFmtId="0" fontId="29" fillId="5" borderId="0" xfId="1" applyFont="1" applyFill="1" applyAlignment="1">
      <alignment horizontal="left" wrapText="1"/>
    </xf>
    <xf numFmtId="0" fontId="42" fillId="0" borderId="0" xfId="1" applyFont="1" applyAlignment="1">
      <alignment horizontal="left" wrapText="1"/>
    </xf>
    <xf numFmtId="0" fontId="29" fillId="0" borderId="0" xfId="1" applyFont="1" applyAlignment="1">
      <alignment wrapText="1"/>
    </xf>
    <xf numFmtId="0" fontId="29" fillId="0" borderId="0" xfId="1" applyFont="1" applyAlignment="1">
      <alignment horizontal="center" wrapText="1"/>
    </xf>
    <xf numFmtId="0" fontId="28" fillId="0" borderId="53" xfId="0" applyFont="1" applyBorder="1" applyAlignment="1">
      <alignment horizontal="left" wrapText="1"/>
    </xf>
    <xf numFmtId="0" fontId="17" fillId="0" borderId="0" xfId="0" applyFont="1"/>
    <xf numFmtId="164" fontId="19" fillId="6" borderId="34" xfId="2" applyNumberFormat="1" applyFont="1" applyFill="1" applyBorder="1" applyAlignment="1" applyProtection="1">
      <alignment horizontal="center" vertical="center"/>
      <protection hidden="1"/>
    </xf>
    <xf numFmtId="0" fontId="8" fillId="6" borderId="17" xfId="0" applyFont="1" applyFill="1" applyBorder="1" applyAlignment="1" applyProtection="1">
      <alignment horizontal="center" vertical="center"/>
      <protection hidden="1"/>
    </xf>
    <xf numFmtId="0" fontId="2" fillId="6" borderId="0" xfId="0" applyFont="1" applyFill="1" applyAlignment="1" applyProtection="1">
      <alignment horizontal="center" vertical="center"/>
      <protection hidden="1"/>
    </xf>
    <xf numFmtId="164" fontId="2" fillId="6" borderId="0" xfId="2" applyNumberFormat="1" applyFont="1" applyFill="1" applyBorder="1" applyAlignment="1" applyProtection="1">
      <alignment horizontal="center" vertical="center"/>
      <protection hidden="1"/>
    </xf>
    <xf numFmtId="164" fontId="24" fillId="4" borderId="30" xfId="2" applyNumberFormat="1" applyFont="1" applyFill="1" applyBorder="1" applyAlignment="1" applyProtection="1">
      <alignment horizontal="center" vertical="center"/>
      <protection hidden="1"/>
    </xf>
    <xf numFmtId="164" fontId="2" fillId="8" borderId="2" xfId="2" applyNumberFormat="1" applyFont="1" applyFill="1" applyBorder="1" applyAlignment="1" applyProtection="1">
      <alignment horizontal="center" vertical="center"/>
      <protection hidden="1"/>
    </xf>
    <xf numFmtId="0" fontId="24" fillId="4" borderId="30" xfId="0" applyFont="1" applyFill="1" applyBorder="1" applyAlignment="1" applyProtection="1">
      <alignment horizontal="center" vertical="center"/>
      <protection hidden="1"/>
    </xf>
    <xf numFmtId="164" fontId="14" fillId="6" borderId="0" xfId="2" applyNumberFormat="1" applyFont="1" applyFill="1" applyBorder="1" applyAlignment="1" applyProtection="1">
      <alignment horizontal="center" vertical="center"/>
      <protection hidden="1"/>
    </xf>
    <xf numFmtId="0" fontId="2" fillId="8" borderId="2" xfId="0" applyFont="1" applyFill="1" applyBorder="1" applyAlignment="1" applyProtection="1">
      <alignment horizontal="center" vertical="center"/>
      <protection hidden="1"/>
    </xf>
    <xf numFmtId="0" fontId="2" fillId="6" borderId="2" xfId="0" applyFont="1" applyFill="1" applyBorder="1" applyAlignment="1" applyProtection="1">
      <alignment horizontal="center" vertical="center"/>
      <protection hidden="1"/>
    </xf>
    <xf numFmtId="0" fontId="23" fillId="4" borderId="30" xfId="0" applyFont="1" applyFill="1" applyBorder="1" applyAlignment="1" applyProtection="1">
      <alignment horizontal="center" vertical="center"/>
      <protection hidden="1"/>
    </xf>
    <xf numFmtId="0" fontId="2" fillId="6" borderId="5" xfId="0" applyFont="1" applyFill="1" applyBorder="1" applyAlignment="1" applyProtection="1">
      <alignment horizontal="center" vertical="center"/>
      <protection hidden="1"/>
    </xf>
    <xf numFmtId="0" fontId="2" fillId="4" borderId="30" xfId="0" applyFont="1" applyFill="1" applyBorder="1" applyAlignment="1" applyProtection="1">
      <alignment horizontal="center" vertical="center"/>
      <protection hidden="1"/>
    </xf>
    <xf numFmtId="0" fontId="2" fillId="6" borderId="27" xfId="0" applyFont="1" applyFill="1" applyBorder="1" applyAlignment="1" applyProtection="1">
      <alignment horizontal="center" vertical="center"/>
      <protection hidden="1"/>
    </xf>
    <xf numFmtId="0" fontId="2" fillId="4" borderId="2" xfId="0" applyFont="1" applyFill="1" applyBorder="1" applyAlignment="1" applyProtection="1">
      <alignment horizontal="center" vertical="center"/>
      <protection hidden="1"/>
    </xf>
    <xf numFmtId="0" fontId="24" fillId="4" borderId="108" xfId="0" applyFont="1" applyFill="1" applyBorder="1" applyAlignment="1" applyProtection="1">
      <alignment horizontal="center" vertical="center"/>
      <protection hidden="1"/>
    </xf>
    <xf numFmtId="0" fontId="2" fillId="0" borderId="0" xfId="0" applyFont="1" applyProtection="1">
      <protection hidden="1"/>
    </xf>
    <xf numFmtId="0" fontId="2" fillId="6" borderId="36" xfId="0" applyFont="1" applyFill="1" applyBorder="1" applyAlignment="1" applyProtection="1">
      <alignment horizontal="center" vertical="center"/>
      <protection hidden="1"/>
    </xf>
    <xf numFmtId="0" fontId="2" fillId="5" borderId="0" xfId="0" applyFont="1" applyFill="1" applyAlignment="1" applyProtection="1">
      <alignment horizontal="center" vertical="center"/>
      <protection hidden="1"/>
    </xf>
    <xf numFmtId="0" fontId="8" fillId="6" borderId="37" xfId="0" applyFont="1" applyFill="1" applyBorder="1" applyAlignment="1" applyProtection="1">
      <alignment horizontal="center" vertical="center"/>
      <protection hidden="1"/>
    </xf>
    <xf numFmtId="0" fontId="8" fillId="6" borderId="52" xfId="0" applyFont="1" applyFill="1" applyBorder="1" applyAlignment="1" applyProtection="1">
      <alignment horizontal="center" vertical="center"/>
      <protection hidden="1"/>
    </xf>
    <xf numFmtId="0" fontId="25" fillId="6" borderId="34" xfId="0" applyFont="1" applyFill="1" applyBorder="1" applyAlignment="1" applyProtection="1">
      <alignment horizontal="center" vertical="center"/>
      <protection hidden="1"/>
    </xf>
    <xf numFmtId="164" fontId="2" fillId="6" borderId="0" xfId="2" applyNumberFormat="1" applyFont="1" applyFill="1" applyAlignment="1" applyProtection="1">
      <alignment horizontal="center" vertical="center"/>
      <protection hidden="1"/>
    </xf>
    <xf numFmtId="164" fontId="2" fillId="4" borderId="2" xfId="2" applyNumberFormat="1" applyFont="1" applyFill="1" applyBorder="1" applyAlignment="1" applyProtection="1">
      <alignment horizontal="center" vertical="center"/>
      <protection hidden="1"/>
    </xf>
    <xf numFmtId="0" fontId="2" fillId="0" borderId="1" xfId="0" applyFont="1" applyBorder="1" applyProtection="1">
      <protection hidden="1"/>
    </xf>
    <xf numFmtId="0" fontId="2" fillId="0" borderId="0" xfId="0" applyFont="1" applyAlignment="1" applyProtection="1">
      <alignment horizontal="center"/>
      <protection hidden="1"/>
    </xf>
    <xf numFmtId="164" fontId="2" fillId="6" borderId="34" xfId="2" applyNumberFormat="1" applyFont="1" applyFill="1" applyBorder="1" applyAlignment="1" applyProtection="1">
      <alignment horizontal="center" vertical="center"/>
      <protection hidden="1"/>
    </xf>
    <xf numFmtId="0" fontId="2" fillId="6" borderId="74" xfId="0" applyFont="1" applyFill="1" applyBorder="1" applyAlignment="1" applyProtection="1">
      <alignment horizontal="center" vertical="center"/>
      <protection hidden="1"/>
    </xf>
    <xf numFmtId="0" fontId="19" fillId="6" borderId="34" xfId="0" applyFont="1" applyFill="1" applyBorder="1" applyAlignment="1" applyProtection="1">
      <alignment horizontal="center" vertical="center"/>
      <protection hidden="1"/>
    </xf>
    <xf numFmtId="0" fontId="19" fillId="6" borderId="0" xfId="0" applyFont="1" applyFill="1" applyAlignment="1" applyProtection="1">
      <alignment horizontal="center" vertical="center"/>
      <protection hidden="1"/>
    </xf>
    <xf numFmtId="0" fontId="1" fillId="0" borderId="0" xfId="0" applyFont="1" applyAlignment="1" applyProtection="1">
      <alignment horizontal="center" wrapText="1"/>
      <protection hidden="1"/>
    </xf>
    <xf numFmtId="0" fontId="2" fillId="5" borderId="0" xfId="0" applyFont="1" applyFill="1" applyAlignment="1" applyProtection="1">
      <alignment horizontal="center" wrapText="1"/>
      <protection hidden="1"/>
    </xf>
    <xf numFmtId="164" fontId="24" fillId="6" borderId="0" xfId="2" applyNumberFormat="1" applyFont="1" applyFill="1" applyAlignment="1" applyProtection="1">
      <alignment horizontal="center" vertical="center"/>
      <protection hidden="1"/>
    </xf>
    <xf numFmtId="0" fontId="24" fillId="6" borderId="0" xfId="0" applyFont="1" applyFill="1" applyAlignment="1" applyProtection="1">
      <alignment horizontal="center" vertical="center"/>
      <protection hidden="1"/>
    </xf>
    <xf numFmtId="0" fontId="2" fillId="4" borderId="104" xfId="0" applyFont="1" applyFill="1" applyBorder="1" applyAlignment="1" applyProtection="1">
      <alignment horizontal="center" vertical="center"/>
      <protection hidden="1"/>
    </xf>
    <xf numFmtId="0" fontId="2" fillId="4" borderId="105" xfId="0" applyFont="1" applyFill="1" applyBorder="1" applyAlignment="1" applyProtection="1">
      <alignment horizontal="center" vertical="center"/>
      <protection hidden="1"/>
    </xf>
    <xf numFmtId="164" fontId="19" fillId="6" borderId="34" xfId="2" applyNumberFormat="1" applyFont="1" applyFill="1" applyBorder="1" applyAlignment="1" applyProtection="1">
      <alignment horizontal="left" vertical="center"/>
      <protection hidden="1"/>
    </xf>
    <xf numFmtId="0" fontId="0" fillId="0" borderId="111" xfId="0" applyBorder="1"/>
    <xf numFmtId="0" fontId="35" fillId="11" borderId="111" xfId="0" applyFont="1" applyFill="1" applyBorder="1" applyAlignment="1">
      <alignment horizontal="left" wrapText="1"/>
    </xf>
    <xf numFmtId="0" fontId="28" fillId="9" borderId="111" xfId="0" applyFont="1" applyFill="1" applyBorder="1" applyAlignment="1">
      <alignment horizontal="left"/>
    </xf>
    <xf numFmtId="0" fontId="36" fillId="0" borderId="111" xfId="0" applyFont="1" applyBorder="1" applyAlignment="1">
      <alignment horizontal="left"/>
    </xf>
    <xf numFmtId="0" fontId="29" fillId="0" borderId="111" xfId="0" applyFont="1" applyBorder="1" applyAlignment="1">
      <alignment horizontal="left"/>
    </xf>
    <xf numFmtId="0" fontId="0" fillId="15" borderId="111" xfId="0" applyFill="1" applyBorder="1"/>
    <xf numFmtId="0" fontId="28" fillId="9" borderId="111" xfId="0" applyFont="1" applyFill="1" applyBorder="1" applyAlignment="1">
      <alignment horizontal="left" wrapText="1"/>
    </xf>
    <xf numFmtId="0" fontId="27" fillId="0" borderId="112" xfId="1" applyBorder="1" applyAlignment="1">
      <alignment horizontal="center"/>
    </xf>
    <xf numFmtId="0" fontId="27" fillId="0" borderId="112" xfId="1" applyBorder="1"/>
    <xf numFmtId="0" fontId="10" fillId="0" borderId="0" xfId="0" applyFont="1" applyAlignment="1">
      <alignment horizontal="left" vertical="center" wrapText="1"/>
    </xf>
    <xf numFmtId="0" fontId="4" fillId="0" borderId="17" xfId="0" applyFont="1" applyBorder="1" applyAlignment="1">
      <alignment horizontal="right" vertical="center" indent="1"/>
    </xf>
    <xf numFmtId="0" fontId="0" fillId="0" borderId="17" xfId="0" applyBorder="1"/>
    <xf numFmtId="0" fontId="0" fillId="0" borderId="14" xfId="0" applyBorder="1"/>
    <xf numFmtId="0" fontId="0" fillId="0" borderId="15" xfId="0" applyBorder="1"/>
    <xf numFmtId="0" fontId="0" fillId="0" borderId="19" xfId="0" applyBorder="1"/>
    <xf numFmtId="0" fontId="0" fillId="0" borderId="20" xfId="0" applyBorder="1"/>
    <xf numFmtId="0" fontId="2" fillId="0" borderId="11" xfId="0" applyFont="1" applyBorder="1"/>
    <xf numFmtId="0" fontId="2" fillId="4" borderId="34" xfId="0" applyFont="1" applyFill="1" applyBorder="1" applyAlignment="1" applyProtection="1">
      <alignment horizontal="center" vertical="center"/>
      <protection hidden="1"/>
    </xf>
    <xf numFmtId="0" fontId="2" fillId="0" borderId="15" xfId="0" applyFont="1" applyBorder="1" applyAlignment="1">
      <alignment wrapText="1"/>
    </xf>
    <xf numFmtId="0" fontId="3" fillId="0" borderId="15" xfId="0" applyFont="1" applyBorder="1" applyAlignment="1">
      <alignment horizontal="center" wrapText="1"/>
    </xf>
    <xf numFmtId="0" fontId="2" fillId="0" borderId="0" xfId="0" applyFont="1" applyAlignment="1">
      <alignment horizontal="left" wrapText="1" indent="1"/>
    </xf>
    <xf numFmtId="0" fontId="10" fillId="0" borderId="0" xfId="0" applyFont="1" applyAlignment="1">
      <alignment horizontal="left" vertical="center" wrapText="1" indent="1"/>
    </xf>
    <xf numFmtId="0" fontId="18" fillId="3" borderId="14" xfId="0" applyFont="1" applyFill="1" applyBorder="1" applyAlignment="1">
      <alignment vertical="center"/>
    </xf>
    <xf numFmtId="0" fontId="0" fillId="0" borderId="18" xfId="0" applyBorder="1"/>
    <xf numFmtId="0" fontId="2" fillId="0" borderId="20" xfId="0" applyFont="1" applyBorder="1" applyAlignment="1">
      <alignment wrapText="1"/>
    </xf>
    <xf numFmtId="0" fontId="2" fillId="0" borderId="45" xfId="0" applyFont="1" applyBorder="1" applyAlignment="1">
      <alignment horizontal="right" vertical="center"/>
    </xf>
    <xf numFmtId="0" fontId="8" fillId="5" borderId="20" xfId="0" applyFont="1" applyFill="1" applyBorder="1"/>
    <xf numFmtId="0" fontId="0" fillId="0" borderId="16" xfId="0" applyBorder="1"/>
    <xf numFmtId="0" fontId="0" fillId="0" borderId="21" xfId="0" applyBorder="1"/>
    <xf numFmtId="0" fontId="2" fillId="0" borderId="51" xfId="0" applyFont="1" applyBorder="1"/>
    <xf numFmtId="0" fontId="2" fillId="0" borderId="114" xfId="0" applyFont="1" applyBorder="1"/>
    <xf numFmtId="0" fontId="2" fillId="0" borderId="115" xfId="0" applyFont="1" applyBorder="1"/>
    <xf numFmtId="0" fontId="4" fillId="0" borderId="86" xfId="0" applyFont="1" applyBorder="1" applyAlignment="1">
      <alignment vertical="center"/>
    </xf>
    <xf numFmtId="0" fontId="4" fillId="0" borderId="42" xfId="0" applyFont="1" applyBorder="1" applyAlignment="1">
      <alignment vertical="center"/>
    </xf>
    <xf numFmtId="0" fontId="22" fillId="0" borderId="19" xfId="0" applyFont="1" applyBorder="1" applyAlignment="1">
      <alignment vertical="center"/>
    </xf>
    <xf numFmtId="0" fontId="5" fillId="0" borderId="20" xfId="0" applyFont="1" applyBorder="1" applyAlignment="1">
      <alignment vertical="center"/>
    </xf>
    <xf numFmtId="0" fontId="13" fillId="0" borderId="20" xfId="0" applyFont="1" applyBorder="1" applyAlignment="1">
      <alignment vertical="center"/>
    </xf>
    <xf numFmtId="0" fontId="22" fillId="0" borderId="20" xfId="0" applyFont="1" applyBorder="1" applyAlignment="1">
      <alignment vertical="center"/>
    </xf>
    <xf numFmtId="0" fontId="22" fillId="0" borderId="14" xfId="0" applyFont="1" applyBorder="1" applyAlignment="1">
      <alignment vertical="center" wrapText="1"/>
    </xf>
    <xf numFmtId="0" fontId="20" fillId="0" borderId="15" xfId="0" applyFont="1" applyBorder="1" applyAlignment="1">
      <alignment horizontal="center" vertical="center" wrapText="1"/>
    </xf>
    <xf numFmtId="0" fontId="13" fillId="0" borderId="15" xfId="0" applyFont="1" applyBorder="1" applyAlignment="1">
      <alignment vertical="center" wrapText="1"/>
    </xf>
    <xf numFmtId="0" fontId="22" fillId="0" borderId="15" xfId="0" applyFont="1" applyBorder="1" applyAlignment="1">
      <alignment vertical="center" wrapText="1"/>
    </xf>
    <xf numFmtId="0" fontId="2" fillId="0" borderId="16" xfId="0" applyFont="1" applyBorder="1" applyAlignment="1">
      <alignment horizontal="center" wrapText="1"/>
    </xf>
    <xf numFmtId="0" fontId="2" fillId="0" borderId="35" xfId="0" applyFont="1" applyBorder="1" applyAlignment="1">
      <alignment horizontal="right" vertical="center" indent="1"/>
    </xf>
    <xf numFmtId="0" fontId="2" fillId="0" borderId="32" xfId="0" applyFont="1" applyBorder="1" applyAlignment="1">
      <alignment horizontal="right" indent="1"/>
    </xf>
    <xf numFmtId="0" fontId="2" fillId="0" borderId="33" xfId="0" applyFont="1" applyBorder="1" applyAlignment="1">
      <alignment horizontal="right" wrapText="1" indent="1"/>
    </xf>
    <xf numFmtId="0" fontId="4" fillId="0" borderId="14" xfId="0" applyFont="1" applyBorder="1" applyAlignment="1">
      <alignment horizontal="right" vertical="center" indent="1"/>
    </xf>
    <xf numFmtId="0" fontId="7" fillId="5" borderId="17" xfId="0" applyFont="1" applyFill="1" applyBorder="1" applyAlignment="1">
      <alignment horizontal="right" vertical="center" indent="1"/>
    </xf>
    <xf numFmtId="0" fontId="4" fillId="0" borderId="45" xfId="0" applyFont="1" applyBorder="1" applyAlignment="1">
      <alignment horizontal="right" vertical="center" indent="1"/>
    </xf>
    <xf numFmtId="0" fontId="45" fillId="0" borderId="0" xfId="0" applyFont="1"/>
    <xf numFmtId="0" fontId="4" fillId="0" borderId="45" xfId="0" applyFont="1" applyBorder="1" applyAlignment="1">
      <alignment horizontal="right" vertical="center" wrapText="1" indent="1"/>
    </xf>
    <xf numFmtId="0" fontId="31" fillId="2" borderId="17" xfId="0" applyFont="1" applyFill="1" applyBorder="1" applyAlignment="1">
      <alignment vertical="center"/>
    </xf>
    <xf numFmtId="0" fontId="2" fillId="0" borderId="19" xfId="0" applyFont="1" applyBorder="1" applyAlignment="1">
      <alignment horizontal="right" indent="1"/>
    </xf>
    <xf numFmtId="0" fontId="2" fillId="0" borderId="14" xfId="0" applyFont="1" applyBorder="1" applyAlignment="1">
      <alignment horizontal="right" wrapText="1" indent="1"/>
    </xf>
    <xf numFmtId="0" fontId="4" fillId="0" borderId="38" xfId="0" applyFont="1" applyBorder="1" applyAlignment="1">
      <alignment horizontal="right" vertical="center" indent="1"/>
    </xf>
    <xf numFmtId="0" fontId="2" fillId="0" borderId="41" xfId="0" applyFont="1" applyBorder="1" applyAlignment="1">
      <alignment horizontal="right" vertical="center" wrapText="1" indent="1"/>
    </xf>
    <xf numFmtId="0" fontId="48" fillId="0" borderId="116" xfId="0" applyFont="1" applyBorder="1" applyAlignment="1">
      <alignment horizontal="left"/>
    </xf>
    <xf numFmtId="0" fontId="0" fillId="0" borderId="0" xfId="0" applyAlignment="1">
      <alignment vertical="center"/>
    </xf>
    <xf numFmtId="0" fontId="4" fillId="0" borderId="0" xfId="0" applyFont="1" applyAlignment="1">
      <alignment horizontal="left" vertical="center"/>
    </xf>
    <xf numFmtId="0" fontId="48" fillId="9" borderId="116" xfId="0" applyFont="1" applyFill="1" applyBorder="1" applyAlignment="1">
      <alignment horizontal="left" wrapText="1"/>
    </xf>
    <xf numFmtId="0" fontId="48" fillId="9" borderId="116" xfId="1" applyFont="1" applyFill="1" applyBorder="1" applyAlignment="1">
      <alignment horizontal="left" wrapText="1"/>
    </xf>
    <xf numFmtId="0" fontId="48" fillId="9" borderId="116" xfId="1" applyFont="1" applyFill="1" applyBorder="1" applyAlignment="1">
      <alignment horizontal="left" vertical="top" wrapText="1"/>
    </xf>
    <xf numFmtId="0" fontId="0" fillId="0" borderId="0" xfId="0" applyAlignment="1">
      <alignment vertical="top"/>
    </xf>
    <xf numFmtId="0" fontId="2" fillId="0" borderId="19" xfId="0" applyFont="1" applyBorder="1" applyAlignment="1">
      <alignment horizontal="center" vertical="center"/>
    </xf>
    <xf numFmtId="0" fontId="10" fillId="0" borderId="12" xfId="0" applyFont="1" applyBorder="1" applyAlignment="1">
      <alignment vertical="center"/>
    </xf>
    <xf numFmtId="0" fontId="10" fillId="0" borderId="13" xfId="0" applyFont="1" applyBorder="1" applyAlignment="1">
      <alignment vertical="center"/>
    </xf>
    <xf numFmtId="0" fontId="35" fillId="0" borderId="111" xfId="0" applyFont="1" applyBorder="1" applyAlignment="1">
      <alignment horizontal="left"/>
    </xf>
    <xf numFmtId="0" fontId="28" fillId="0" borderId="111" xfId="0" applyFont="1" applyBorder="1" applyAlignment="1">
      <alignment horizontal="left"/>
    </xf>
    <xf numFmtId="0" fontId="35" fillId="0" borderId="111" xfId="0" applyFont="1" applyBorder="1" applyAlignment="1">
      <alignment horizontal="left" wrapText="1"/>
    </xf>
    <xf numFmtId="0" fontId="0" fillId="0" borderId="0" xfId="0" applyAlignment="1">
      <alignment textRotation="90"/>
    </xf>
    <xf numFmtId="0" fontId="38" fillId="0" borderId="0" xfId="0" applyFont="1"/>
    <xf numFmtId="0" fontId="26" fillId="0" borderId="15" xfId="0" applyFont="1" applyBorder="1" applyAlignment="1">
      <alignment horizontal="center" vertical="center" wrapText="1"/>
    </xf>
    <xf numFmtId="0" fontId="28" fillId="9" borderId="60" xfId="1" applyFont="1" applyFill="1" applyBorder="1" applyAlignment="1">
      <alignment textRotation="90"/>
    </xf>
    <xf numFmtId="0" fontId="28" fillId="9" borderId="60" xfId="1" applyFont="1" applyFill="1" applyBorder="1" applyAlignment="1">
      <alignment horizontal="left" textRotation="90"/>
    </xf>
    <xf numFmtId="0" fontId="28" fillId="9" borderId="59" xfId="1" applyFont="1" applyFill="1" applyBorder="1" applyAlignment="1">
      <alignment horizontal="left" textRotation="90"/>
    </xf>
    <xf numFmtId="0" fontId="48" fillId="16" borderId="116" xfId="1" applyFont="1" applyFill="1" applyBorder="1" applyAlignment="1">
      <alignment horizontal="left" textRotation="90" wrapText="1"/>
    </xf>
    <xf numFmtId="0" fontId="48" fillId="9" borderId="117" xfId="0" applyFont="1" applyFill="1" applyBorder="1" applyAlignment="1">
      <alignment horizontal="left" vertical="center" wrapText="1"/>
    </xf>
    <xf numFmtId="0" fontId="48" fillId="0" borderId="0" xfId="0" applyFont="1" applyAlignment="1">
      <alignment horizontal="left"/>
    </xf>
    <xf numFmtId="0" fontId="48" fillId="9" borderId="117" xfId="1" applyFont="1" applyFill="1" applyBorder="1" applyAlignment="1">
      <alignment horizontal="left" textRotation="90"/>
    </xf>
    <xf numFmtId="0" fontId="48" fillId="0" borderId="0" xfId="1" applyFont="1" applyAlignment="1">
      <alignment horizontal="left"/>
    </xf>
    <xf numFmtId="0" fontId="4" fillId="0" borderId="17" xfId="0" applyFont="1" applyBorder="1" applyAlignment="1">
      <alignment horizontal="center" wrapText="1"/>
    </xf>
    <xf numFmtId="0" fontId="4" fillId="0" borderId="0" xfId="0" applyFont="1" applyAlignment="1">
      <alignment horizontal="center" vertical="top" wrapText="1"/>
    </xf>
    <xf numFmtId="0" fontId="28" fillId="9" borderId="118" xfId="0" applyFont="1" applyFill="1" applyBorder="1" applyAlignment="1">
      <alignment horizontal="left" wrapText="1"/>
    </xf>
    <xf numFmtId="49" fontId="4" fillId="0" borderId="39" xfId="0" applyNumberFormat="1" applyFont="1" applyBorder="1" applyAlignment="1">
      <alignment horizontal="center" wrapText="1"/>
    </xf>
    <xf numFmtId="0" fontId="28" fillId="0" borderId="118" xfId="1" applyFont="1" applyBorder="1" applyAlignment="1">
      <alignment horizontal="left" wrapText="1"/>
    </xf>
    <xf numFmtId="0" fontId="50" fillId="0" borderId="60" xfId="1" applyFont="1" applyBorder="1" applyAlignment="1">
      <alignment horizontal="left" wrapText="1"/>
    </xf>
    <xf numFmtId="0" fontId="50" fillId="16" borderId="60" xfId="1" applyFont="1" applyFill="1" applyBorder="1" applyAlignment="1">
      <alignment horizontal="left" wrapText="1"/>
    </xf>
    <xf numFmtId="164" fontId="24" fillId="4" borderId="119" xfId="2" applyNumberFormat="1" applyFont="1" applyFill="1" applyBorder="1" applyAlignment="1" applyProtection="1">
      <alignment horizontal="center" vertical="center"/>
      <protection hidden="1"/>
    </xf>
    <xf numFmtId="164" fontId="24" fillId="6" borderId="34" xfId="2" applyNumberFormat="1" applyFont="1" applyFill="1" applyBorder="1" applyAlignment="1" applyProtection="1">
      <alignment horizontal="center" vertical="center"/>
      <protection hidden="1"/>
    </xf>
    <xf numFmtId="164" fontId="24" fillId="5" borderId="21" xfId="2" applyNumberFormat="1" applyFont="1" applyFill="1" applyBorder="1" applyAlignment="1" applyProtection="1">
      <alignment horizontal="center" vertical="center"/>
      <protection hidden="1"/>
    </xf>
    <xf numFmtId="164" fontId="24" fillId="5" borderId="20" xfId="2" applyNumberFormat="1" applyFont="1" applyFill="1" applyBorder="1" applyAlignment="1" applyProtection="1">
      <alignment horizontal="center" vertical="center"/>
      <protection hidden="1"/>
    </xf>
    <xf numFmtId="0" fontId="2" fillId="0" borderId="0" xfId="0" applyFont="1" applyAlignment="1">
      <alignment horizontal="left" wrapText="1"/>
    </xf>
    <xf numFmtId="164" fontId="24" fillId="4" borderId="34" xfId="2" applyNumberFormat="1" applyFont="1" applyFill="1" applyBorder="1" applyAlignment="1" applyProtection="1">
      <alignment horizontal="center" vertical="center"/>
      <protection hidden="1"/>
    </xf>
    <xf numFmtId="0" fontId="28" fillId="0" borderId="34" xfId="1" applyFont="1" applyBorder="1" applyAlignment="1">
      <alignment horizontal="left" vertical="center" wrapText="1"/>
    </xf>
    <xf numFmtId="0" fontId="51" fillId="0" borderId="34" xfId="1" applyFont="1" applyBorder="1" applyAlignment="1">
      <alignment vertical="center"/>
    </xf>
    <xf numFmtId="0" fontId="27" fillId="0" borderId="120" xfId="1" applyBorder="1" applyAlignment="1">
      <alignment horizontal="center"/>
    </xf>
    <xf numFmtId="0" fontId="0" fillId="0" borderId="121" xfId="0" applyBorder="1"/>
    <xf numFmtId="0" fontId="48" fillId="9" borderId="122" xfId="1" applyFont="1" applyFill="1" applyBorder="1" applyAlignment="1">
      <alignment horizontal="left" textRotation="90" wrapText="1"/>
    </xf>
    <xf numFmtId="0" fontId="29" fillId="5" borderId="0" xfId="1" applyFont="1" applyFill="1" applyAlignment="1">
      <alignment horizontal="left" textRotation="90" wrapText="1"/>
    </xf>
    <xf numFmtId="0" fontId="29" fillId="14" borderId="0" xfId="1" applyFont="1" applyFill="1" applyAlignment="1">
      <alignment horizontal="left" textRotation="90" wrapText="1"/>
    </xf>
    <xf numFmtId="0" fontId="27" fillId="0" borderId="0" xfId="1" applyAlignment="1">
      <alignment textRotation="90"/>
    </xf>
    <xf numFmtId="0" fontId="27" fillId="16" borderId="0" xfId="1" applyFill="1"/>
    <xf numFmtId="0" fontId="29" fillId="5" borderId="122" xfId="1" applyFont="1" applyFill="1" applyBorder="1" applyAlignment="1">
      <alignment horizontal="left" textRotation="90" wrapText="1"/>
    </xf>
    <xf numFmtId="0" fontId="29" fillId="14" borderId="122" xfId="1" applyFont="1" applyFill="1" applyBorder="1" applyAlignment="1">
      <alignment horizontal="left" textRotation="90" wrapText="1"/>
    </xf>
    <xf numFmtId="0" fontId="27" fillId="0" borderId="122" xfId="1" applyBorder="1" applyAlignment="1">
      <alignment textRotation="90"/>
    </xf>
    <xf numFmtId="0" fontId="27" fillId="16" borderId="122" xfId="1" applyFill="1" applyBorder="1" applyAlignment="1">
      <alignment textRotation="90"/>
    </xf>
    <xf numFmtId="0" fontId="27" fillId="16" borderId="0" xfId="1" applyFill="1" applyAlignment="1">
      <alignment textRotation="90"/>
    </xf>
    <xf numFmtId="0" fontId="10" fillId="5" borderId="0" xfId="0" applyFont="1" applyFill="1" applyAlignment="1">
      <alignment horizontal="left" vertical="center"/>
    </xf>
    <xf numFmtId="0" fontId="13" fillId="0" borderId="15" xfId="0" applyFont="1" applyBorder="1" applyAlignment="1">
      <alignment horizontal="left" vertical="center" wrapText="1"/>
    </xf>
    <xf numFmtId="0" fontId="10" fillId="0" borderId="72" xfId="0" applyFont="1" applyBorder="1" applyAlignment="1">
      <alignment horizontal="left" vertical="center" wrapText="1"/>
    </xf>
    <xf numFmtId="0" fontId="13" fillId="0" borderId="99" xfId="0" applyFont="1" applyBorder="1" applyAlignment="1">
      <alignment horizontal="center" vertical="center"/>
    </xf>
    <xf numFmtId="0" fontId="2" fillId="0" borderId="0" xfId="0" applyFont="1" applyBorder="1"/>
    <xf numFmtId="0" fontId="21" fillId="0" borderId="0" xfId="0" applyFont="1" applyBorder="1" applyAlignment="1">
      <alignment horizontal="center" vertical="center"/>
    </xf>
    <xf numFmtId="0" fontId="13" fillId="0" borderId="0" xfId="0" applyFont="1" applyBorder="1" applyAlignment="1">
      <alignment horizontal="center" vertical="center"/>
    </xf>
    <xf numFmtId="0" fontId="1" fillId="0" borderId="0" xfId="0" applyFont="1" applyBorder="1" applyAlignment="1">
      <alignment horizontal="center" wrapText="1"/>
    </xf>
    <xf numFmtId="0" fontId="13" fillId="0" borderId="123" xfId="0" applyFont="1" applyBorder="1" applyAlignment="1">
      <alignment horizontal="center" vertical="center"/>
    </xf>
    <xf numFmtId="0" fontId="2" fillId="0" borderId="124" xfId="0" applyFont="1" applyBorder="1" applyAlignment="1">
      <alignment horizontal="center"/>
    </xf>
    <xf numFmtId="0" fontId="2" fillId="0" borderId="123" xfId="0" applyFont="1" applyBorder="1" applyAlignment="1">
      <alignment horizontal="center"/>
    </xf>
    <xf numFmtId="0" fontId="2" fillId="0" borderId="125" xfId="0" applyFont="1" applyBorder="1"/>
    <xf numFmtId="0" fontId="2" fillId="0" borderId="126" xfId="0" applyFont="1" applyBorder="1" applyAlignment="1">
      <alignment horizontal="center"/>
    </xf>
    <xf numFmtId="0" fontId="27" fillId="0" borderId="111" xfId="1" applyBorder="1" applyAlignment="1">
      <alignment horizontal="center"/>
    </xf>
    <xf numFmtId="0" fontId="28" fillId="9" borderId="59" xfId="0" applyFont="1" applyFill="1" applyBorder="1" applyAlignment="1">
      <alignment horizontal="left" textRotation="90"/>
    </xf>
    <xf numFmtId="0" fontId="28" fillId="13" borderId="60" xfId="1" applyFont="1" applyFill="1" applyBorder="1" applyAlignment="1">
      <alignment horizontal="left" textRotation="90"/>
    </xf>
    <xf numFmtId="0" fontId="28" fillId="13" borderId="59" xfId="1" applyFont="1" applyFill="1" applyBorder="1" applyAlignment="1">
      <alignment horizontal="left" textRotation="90"/>
    </xf>
    <xf numFmtId="0" fontId="28" fillId="0" borderId="60" xfId="1" applyFont="1" applyBorder="1" applyAlignment="1">
      <alignment horizontal="left" textRotation="90" wrapText="1"/>
    </xf>
    <xf numFmtId="0" fontId="28" fillId="9" borderId="111" xfId="0" applyFont="1" applyFill="1" applyBorder="1" applyAlignment="1">
      <alignment horizontal="left" textRotation="90" wrapText="1"/>
    </xf>
    <xf numFmtId="0" fontId="28" fillId="0" borderId="59" xfId="1" applyFont="1" applyBorder="1" applyAlignment="1">
      <alignment horizontal="left" textRotation="90" wrapText="1"/>
    </xf>
    <xf numFmtId="0" fontId="41" fillId="0" borderId="60" xfId="1" applyFont="1" applyBorder="1" applyAlignment="1">
      <alignment horizontal="left" textRotation="90"/>
    </xf>
    <xf numFmtId="0" fontId="41" fillId="0" borderId="118" xfId="1" applyFont="1" applyBorder="1" applyAlignment="1">
      <alignment horizontal="center" textRotation="90"/>
    </xf>
    <xf numFmtId="0" fontId="41" fillId="0" borderId="59" xfId="1" applyFont="1" applyBorder="1" applyAlignment="1">
      <alignment horizontal="left" textRotation="90"/>
    </xf>
    <xf numFmtId="0" fontId="27" fillId="0" borderId="111" xfId="1" applyBorder="1"/>
    <xf numFmtId="0" fontId="27" fillId="0" borderId="111" xfId="1" applyBorder="1" applyAlignment="1">
      <alignment wrapText="1"/>
    </xf>
    <xf numFmtId="0" fontId="27" fillId="16" borderId="118" xfId="1" applyFill="1" applyBorder="1" applyAlignment="1">
      <alignment textRotation="90"/>
    </xf>
    <xf numFmtId="0" fontId="27" fillId="0" borderId="128" xfId="1" applyBorder="1" applyAlignment="1">
      <alignment wrapText="1"/>
    </xf>
    <xf numFmtId="0" fontId="27" fillId="17" borderId="128" xfId="1" applyFill="1" applyBorder="1" applyAlignment="1">
      <alignment wrapText="1"/>
    </xf>
    <xf numFmtId="0" fontId="27" fillId="17" borderId="111" xfId="1" applyFill="1" applyBorder="1" applyAlignment="1">
      <alignment wrapText="1"/>
    </xf>
    <xf numFmtId="0" fontId="0" fillId="0" borderId="129" xfId="0" applyBorder="1"/>
    <xf numFmtId="0" fontId="0" fillId="0" borderId="132" xfId="0" applyBorder="1" applyAlignment="1">
      <alignment horizontal="center"/>
    </xf>
    <xf numFmtId="0" fontId="0" fillId="0" borderId="134" xfId="0" applyBorder="1" applyAlignment="1">
      <alignment horizontal="center"/>
    </xf>
    <xf numFmtId="0" fontId="0" fillId="0" borderId="135" xfId="0" applyBorder="1" applyAlignment="1">
      <alignment horizontal="center"/>
    </xf>
    <xf numFmtId="0" fontId="0" fillId="0" borderId="136" xfId="0" applyBorder="1" applyAlignment="1">
      <alignment horizontal="center"/>
    </xf>
    <xf numFmtId="0" fontId="0" fillId="0" borderId="138" xfId="0" applyBorder="1"/>
    <xf numFmtId="0" fontId="0" fillId="0" borderId="0" xfId="0" applyAlignment="1">
      <alignment horizontal="left"/>
    </xf>
    <xf numFmtId="0" fontId="0" fillId="0" borderId="133" xfId="0" applyBorder="1" applyAlignment="1">
      <alignment horizontal="left" vertical="center"/>
    </xf>
    <xf numFmtId="0" fontId="0" fillId="0" borderId="56" xfId="0" applyBorder="1" applyAlignment="1">
      <alignment horizontal="left" vertical="center"/>
    </xf>
    <xf numFmtId="0" fontId="0" fillId="0" borderId="122" xfId="0" applyBorder="1" applyAlignment="1">
      <alignment horizontal="left"/>
    </xf>
    <xf numFmtId="0" fontId="0" fillId="0" borderId="122" xfId="0" applyBorder="1" applyAlignment="1">
      <alignment horizontal="left" vertical="center"/>
    </xf>
    <xf numFmtId="0" fontId="0" fillId="0" borderId="128" xfId="0" applyBorder="1" applyAlignment="1">
      <alignment horizontal="left" vertical="center"/>
    </xf>
    <xf numFmtId="0" fontId="0" fillId="0" borderId="130" xfId="0" applyBorder="1" applyAlignment="1">
      <alignment horizontal="left" vertical="center"/>
    </xf>
    <xf numFmtId="0" fontId="0" fillId="0" borderId="128" xfId="0" applyBorder="1" applyAlignment="1">
      <alignment horizontal="left"/>
    </xf>
    <xf numFmtId="0" fontId="0" fillId="0" borderId="139" xfId="0" applyBorder="1"/>
    <xf numFmtId="0" fontId="0" fillId="0" borderId="120" xfId="0" applyBorder="1"/>
    <xf numFmtId="0" fontId="53" fillId="0" borderId="140" xfId="0" applyFont="1" applyBorder="1" applyAlignment="1">
      <alignment wrapText="1"/>
    </xf>
    <xf numFmtId="0" fontId="53" fillId="0" borderId="141" xfId="0" applyFont="1" applyBorder="1" applyAlignment="1">
      <alignment wrapText="1"/>
    </xf>
    <xf numFmtId="0" fontId="53" fillId="0" borderId="142" xfId="0" applyFont="1" applyBorder="1" applyAlignment="1">
      <alignment wrapText="1"/>
    </xf>
    <xf numFmtId="0" fontId="52" fillId="17" borderId="143" xfId="0" applyFont="1" applyFill="1" applyBorder="1" applyAlignment="1">
      <alignment horizontal="center" vertical="center"/>
    </xf>
    <xf numFmtId="0" fontId="52" fillId="17" borderId="0" xfId="0" applyFont="1" applyFill="1" applyBorder="1" applyAlignment="1">
      <alignment horizontal="center" vertical="center"/>
    </xf>
    <xf numFmtId="0" fontId="52" fillId="17" borderId="0" xfId="0" applyFont="1" applyFill="1" applyBorder="1" applyAlignment="1">
      <alignment horizontal="left" vertical="center"/>
    </xf>
    <xf numFmtId="0" fontId="52" fillId="17" borderId="130" xfId="0" applyFont="1" applyFill="1" applyBorder="1" applyAlignment="1">
      <alignment horizontal="center" vertical="center"/>
    </xf>
    <xf numFmtId="0" fontId="52" fillId="17" borderId="144" xfId="0" applyFont="1" applyFill="1" applyBorder="1" applyAlignment="1">
      <alignment horizontal="center" vertical="center"/>
    </xf>
    <xf numFmtId="0" fontId="54" fillId="2" borderId="122" xfId="1" applyFont="1" applyFill="1" applyBorder="1" applyAlignment="1">
      <alignment horizontal="left" textRotation="90" wrapText="1"/>
    </xf>
    <xf numFmtId="0" fontId="38" fillId="2" borderId="148" xfId="1" applyFont="1" applyFill="1" applyBorder="1" applyAlignment="1">
      <alignment vertical="center" textRotation="90"/>
    </xf>
    <xf numFmtId="0" fontId="54" fillId="2" borderId="149" xfId="1" applyFont="1" applyFill="1" applyBorder="1" applyAlignment="1">
      <alignment horizontal="left" textRotation="90" wrapText="1"/>
    </xf>
    <xf numFmtId="0" fontId="55" fillId="0" borderId="2" xfId="0" applyFont="1" applyBorder="1" applyAlignment="1">
      <alignment horizontal="left"/>
    </xf>
    <xf numFmtId="0" fontId="27" fillId="0" borderId="2" xfId="1" applyBorder="1"/>
    <xf numFmtId="0" fontId="27" fillId="0" borderId="2" xfId="1" applyBorder="1" applyAlignment="1">
      <alignment horizontal="center"/>
    </xf>
    <xf numFmtId="0" fontId="56" fillId="0" borderId="0" xfId="0" applyFont="1" applyAlignment="1">
      <alignment vertical="center" wrapText="1"/>
    </xf>
    <xf numFmtId="0" fontId="57" fillId="18" borderId="0" xfId="0" applyFont="1" applyFill="1" applyAlignment="1">
      <alignment vertical="center" wrapText="1"/>
    </xf>
    <xf numFmtId="0" fontId="0" fillId="0" borderId="0" xfId="0" applyAlignment="1">
      <alignment wrapText="1"/>
    </xf>
    <xf numFmtId="0" fontId="0" fillId="0" borderId="150" xfId="0" applyBorder="1"/>
    <xf numFmtId="0" fontId="0" fillId="0" borderId="151" xfId="0" applyBorder="1" applyAlignment="1">
      <alignment wrapText="1"/>
    </xf>
    <xf numFmtId="0" fontId="0" fillId="0" borderId="152" xfId="0" applyBorder="1"/>
    <xf numFmtId="0" fontId="0" fillId="0" borderId="153" xfId="0" applyBorder="1"/>
    <xf numFmtId="0" fontId="56" fillId="0" borderId="0" xfId="0" applyFont="1" applyBorder="1" applyAlignment="1">
      <alignment vertical="center" wrapText="1"/>
    </xf>
    <xf numFmtId="0" fontId="0" fillId="0" borderId="154" xfId="0" applyBorder="1"/>
    <xf numFmtId="0" fontId="57" fillId="18" borderId="0" xfId="0" applyFont="1" applyFill="1" applyBorder="1" applyAlignment="1">
      <alignment vertical="center" wrapText="1"/>
    </xf>
    <xf numFmtId="0" fontId="58" fillId="0" borderId="0" xfId="0" applyFont="1" applyBorder="1" applyAlignment="1">
      <alignment vertical="center" wrapText="1"/>
    </xf>
    <xf numFmtId="0" fontId="62" fillId="0" borderId="0" xfId="0" applyFont="1" applyBorder="1" applyAlignment="1">
      <alignment vertical="center" wrapText="1"/>
    </xf>
    <xf numFmtId="0" fontId="57" fillId="0" borderId="0" xfId="0" applyFont="1" applyBorder="1" applyAlignment="1">
      <alignment horizontal="left" vertical="center" wrapText="1"/>
    </xf>
    <xf numFmtId="0" fontId="58" fillId="0" borderId="0" xfId="0" applyFont="1" applyBorder="1" applyAlignment="1">
      <alignment horizontal="left" vertical="center" wrapText="1"/>
    </xf>
    <xf numFmtId="0" fontId="60" fillId="0" borderId="0" xfId="0" applyFont="1" applyBorder="1" applyAlignment="1">
      <alignment vertical="center" wrapText="1"/>
    </xf>
    <xf numFmtId="0" fontId="0" fillId="0" borderId="155" xfId="0" applyBorder="1"/>
    <xf numFmtId="0" fontId="57" fillId="18" borderId="156" xfId="0" applyFont="1" applyFill="1" applyBorder="1" applyAlignment="1">
      <alignment vertical="center" wrapText="1"/>
    </xf>
    <xf numFmtId="0" fontId="0" fillId="0" borderId="157" xfId="0" applyBorder="1"/>
    <xf numFmtId="0" fontId="4" fillId="0" borderId="17" xfId="0" applyFont="1" applyBorder="1" applyAlignment="1">
      <alignment horizontal="center" vertical="center"/>
    </xf>
    <xf numFmtId="0" fontId="4" fillId="0" borderId="45" xfId="0" applyFont="1" applyBorder="1" applyAlignment="1">
      <alignment horizontal="right" vertical="center"/>
    </xf>
    <xf numFmtId="0" fontId="2" fillId="0" borderId="39" xfId="0" applyFont="1" applyBorder="1" applyAlignment="1">
      <alignment horizontal="center" vertical="center" wrapText="1"/>
    </xf>
    <xf numFmtId="0" fontId="2" fillId="0" borderId="18" xfId="0" applyFont="1" applyBorder="1" applyAlignment="1">
      <alignment horizontal="center"/>
    </xf>
    <xf numFmtId="0" fontId="2" fillId="0" borderId="17" xfId="0" applyFont="1" applyBorder="1" applyAlignment="1">
      <alignment horizontal="left" wrapText="1"/>
    </xf>
    <xf numFmtId="0" fontId="2" fillId="0" borderId="0" xfId="0" applyFont="1" applyAlignment="1">
      <alignment horizontal="center"/>
    </xf>
    <xf numFmtId="0" fontId="2" fillId="0" borderId="42" xfId="0" applyFont="1" applyBorder="1" applyAlignment="1">
      <alignment horizontal="center" vertical="center"/>
    </xf>
    <xf numFmtId="0" fontId="2" fillId="5" borderId="0" xfId="0" applyFont="1" applyFill="1" applyAlignment="1">
      <alignment horizontal="center" vertical="center"/>
    </xf>
    <xf numFmtId="0" fontId="10" fillId="0" borderId="15" xfId="0" applyFont="1" applyBorder="1" applyAlignment="1">
      <alignment horizontal="left" vertical="center" wrapText="1"/>
    </xf>
    <xf numFmtId="0" fontId="2" fillId="5" borderId="0" xfId="0" applyFont="1" applyFill="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10" fillId="0" borderId="62" xfId="0" applyFont="1" applyBorder="1" applyAlignment="1">
      <alignment horizontal="left" vertical="center" wrapText="1"/>
    </xf>
    <xf numFmtId="0" fontId="2" fillId="0" borderId="0"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0" xfId="0" applyFont="1" applyAlignment="1">
      <alignment horizontal="center" vertical="center"/>
    </xf>
    <xf numFmtId="0" fontId="4" fillId="0" borderId="17" xfId="0" applyFont="1" applyBorder="1" applyAlignment="1">
      <alignment horizontal="right" vertical="center"/>
    </xf>
    <xf numFmtId="0" fontId="4" fillId="0" borderId="0" xfId="0" applyFont="1" applyAlignment="1">
      <alignment horizontal="right" vertical="center"/>
    </xf>
    <xf numFmtId="0" fontId="10" fillId="0" borderId="16" xfId="0" applyFont="1" applyBorder="1" applyAlignment="1">
      <alignment horizontal="left" vertical="center" wrapText="1"/>
    </xf>
    <xf numFmtId="0" fontId="64" fillId="0" borderId="0" xfId="0" applyFont="1" applyAlignment="1">
      <alignment horizontal="left" vertical="center" wrapText="1"/>
    </xf>
    <xf numFmtId="0" fontId="65" fillId="0" borderId="0" xfId="0" applyFont="1" applyAlignment="1">
      <alignment horizontal="left" vertical="center" wrapText="1"/>
    </xf>
    <xf numFmtId="0" fontId="44" fillId="0" borderId="0" xfId="0" applyFont="1" applyAlignment="1">
      <alignment horizontal="center" vertical="center" wrapText="1"/>
    </xf>
    <xf numFmtId="0" fontId="44" fillId="0" borderId="0" xfId="0" applyFont="1" applyAlignment="1">
      <alignment horizontal="left" vertical="center" wrapText="1"/>
    </xf>
    <xf numFmtId="0" fontId="67" fillId="0" borderId="111" xfId="0" applyFont="1" applyBorder="1" applyAlignment="1">
      <alignment vertical="top" wrapText="1"/>
    </xf>
    <xf numFmtId="0" fontId="2" fillId="0" borderId="19" xfId="0" applyFont="1" applyBorder="1" applyAlignment="1">
      <alignment horizontal="right" vertical="center"/>
    </xf>
    <xf numFmtId="0" fontId="2" fillId="0" borderId="20" xfId="0" applyFont="1" applyBorder="1" applyAlignment="1">
      <alignment horizontal="right" vertical="center"/>
    </xf>
    <xf numFmtId="0" fontId="2" fillId="0" borderId="14" xfId="0" applyFont="1" applyBorder="1" applyAlignment="1">
      <alignment vertical="center"/>
    </xf>
    <xf numFmtId="0" fontId="2" fillId="0" borderId="15" xfId="0" applyFont="1" applyBorder="1" applyAlignment="1">
      <alignment vertical="center"/>
    </xf>
    <xf numFmtId="0" fontId="2" fillId="0" borderId="0" xfId="0" applyFont="1" applyBorder="1" applyAlignment="1">
      <alignment horizontal="center"/>
    </xf>
    <xf numFmtId="0" fontId="74" fillId="5" borderId="0" xfId="0" applyFont="1" applyFill="1" applyAlignment="1">
      <alignment horizontal="center"/>
    </xf>
    <xf numFmtId="0" fontId="75" fillId="9" borderId="122" xfId="1" applyFont="1" applyFill="1" applyBorder="1" applyAlignment="1">
      <alignment horizontal="left" wrapText="1"/>
    </xf>
    <xf numFmtId="0" fontId="50" fillId="0" borderId="118" xfId="1" applyFont="1" applyBorder="1" applyAlignment="1">
      <alignment horizontal="left" wrapText="1"/>
    </xf>
    <xf numFmtId="0" fontId="2" fillId="0" borderId="0" xfId="0" applyFont="1" applyFill="1" applyBorder="1" applyAlignment="1">
      <alignment horizontal="center"/>
    </xf>
    <xf numFmtId="16" fontId="2" fillId="0" borderId="0" xfId="0" quotePrefix="1" applyNumberFormat="1" applyFont="1" applyFill="1" applyBorder="1" applyAlignment="1">
      <alignment horizontal="center"/>
    </xf>
    <xf numFmtId="0" fontId="2" fillId="0" borderId="0" xfId="0" applyFont="1" applyFill="1" applyBorder="1" applyAlignment="1">
      <alignment horizontal="center" wrapText="1"/>
    </xf>
    <xf numFmtId="0" fontId="24" fillId="0" borderId="0" xfId="0" applyFont="1" applyFill="1" applyBorder="1" applyAlignment="1" applyProtection="1">
      <alignment horizontal="center" vertical="center"/>
      <protection hidden="1"/>
    </xf>
    <xf numFmtId="0" fontId="2" fillId="0" borderId="0" xfId="0" applyFont="1" applyFill="1" applyBorder="1"/>
    <xf numFmtId="16" fontId="2" fillId="0" borderId="0" xfId="0" quotePrefix="1" applyNumberFormat="1" applyFont="1" applyBorder="1" applyAlignment="1">
      <alignment horizontal="center"/>
    </xf>
    <xf numFmtId="0" fontId="2" fillId="0" borderId="0" xfId="0" quotePrefix="1" applyFont="1" applyBorder="1" applyAlignment="1">
      <alignment horizontal="center"/>
    </xf>
    <xf numFmtId="0" fontId="2" fillId="5" borderId="0" xfId="0" applyFont="1" applyFill="1" applyBorder="1" applyAlignment="1">
      <alignment horizontal="center" wrapText="1"/>
    </xf>
    <xf numFmtId="0" fontId="2" fillId="0" borderId="0" xfId="0" applyFont="1" applyBorder="1" applyAlignment="1"/>
    <xf numFmtId="164" fontId="24" fillId="6" borderId="167" xfId="2" applyNumberFormat="1" applyFont="1" applyFill="1" applyBorder="1" applyAlignment="1" applyProtection="1">
      <alignment horizontal="center" vertical="center"/>
      <protection hidden="1"/>
    </xf>
    <xf numFmtId="0" fontId="10" fillId="0" borderId="0" xfId="0" applyFont="1" applyBorder="1" applyAlignment="1">
      <alignment horizontal="left" vertical="center" wrapText="1"/>
    </xf>
    <xf numFmtId="0" fontId="10" fillId="0" borderId="46" xfId="0" applyFont="1" applyBorder="1" applyAlignment="1">
      <alignment horizontal="left" vertical="center" wrapText="1"/>
    </xf>
    <xf numFmtId="164" fontId="24" fillId="6" borderId="0" xfId="2" applyNumberFormat="1" applyFont="1" applyFill="1" applyBorder="1" applyAlignment="1" applyProtection="1">
      <alignment horizontal="center" vertical="center"/>
      <protection hidden="1"/>
    </xf>
    <xf numFmtId="0" fontId="18" fillId="0" borderId="38" xfId="0" applyFont="1" applyFill="1" applyBorder="1" applyAlignment="1">
      <alignment horizontal="center" vertical="center"/>
    </xf>
    <xf numFmtId="0" fontId="18" fillId="0" borderId="39" xfId="0" applyFont="1" applyFill="1" applyBorder="1" applyAlignment="1">
      <alignment horizontal="center" vertical="center"/>
    </xf>
    <xf numFmtId="0" fontId="10" fillId="0" borderId="41" xfId="0" applyFont="1" applyBorder="1" applyAlignment="1">
      <alignment horizontal="left" vertical="center" wrapText="1"/>
    </xf>
    <xf numFmtId="0" fontId="10" fillId="0" borderId="42" xfId="0" applyFont="1" applyBorder="1" applyAlignment="1">
      <alignment horizontal="left" vertical="center" wrapText="1"/>
    </xf>
    <xf numFmtId="0" fontId="10" fillId="0" borderId="43" xfId="0" applyFont="1" applyBorder="1" applyAlignment="1">
      <alignment horizontal="left" vertical="center" wrapText="1"/>
    </xf>
    <xf numFmtId="0" fontId="2" fillId="0" borderId="39" xfId="0" applyFont="1" applyFill="1" applyBorder="1" applyAlignment="1">
      <alignment horizontal="center"/>
    </xf>
    <xf numFmtId="164" fontId="24" fillId="0" borderId="0" xfId="2" applyNumberFormat="1" applyFont="1" applyFill="1" applyBorder="1" applyAlignment="1" applyProtection="1">
      <alignment horizontal="center" vertical="center"/>
      <protection hidden="1"/>
    </xf>
    <xf numFmtId="0" fontId="10" fillId="0" borderId="45" xfId="0" applyFont="1" applyBorder="1" applyAlignment="1">
      <alignment horizontal="left" vertical="center" wrapText="1"/>
    </xf>
    <xf numFmtId="164" fontId="24" fillId="0" borderId="42" xfId="2" applyNumberFormat="1" applyFont="1" applyFill="1" applyBorder="1" applyAlignment="1" applyProtection="1">
      <alignment horizontal="center" vertical="center"/>
      <protection hidden="1"/>
    </xf>
    <xf numFmtId="0" fontId="2" fillId="0" borderId="45" xfId="0" applyFont="1" applyBorder="1" applyAlignment="1">
      <alignment horizontal="left" wrapText="1"/>
    </xf>
    <xf numFmtId="0" fontId="2" fillId="0" borderId="0" xfId="0" applyFont="1" applyBorder="1" applyAlignment="1">
      <alignment horizontal="center" wrapText="1"/>
    </xf>
    <xf numFmtId="16" fontId="2" fillId="0" borderId="39" xfId="0" quotePrefix="1" applyNumberFormat="1" applyFont="1" applyFill="1" applyBorder="1" applyAlignment="1">
      <alignment horizontal="center"/>
    </xf>
    <xf numFmtId="16" fontId="2" fillId="0" borderId="39" xfId="0" quotePrefix="1" applyNumberFormat="1" applyFont="1" applyBorder="1" applyAlignment="1">
      <alignment horizontal="center"/>
    </xf>
    <xf numFmtId="0" fontId="2" fillId="0" borderId="39" xfId="0" quotePrefix="1" applyFont="1" applyBorder="1" applyAlignment="1">
      <alignment horizontal="center"/>
    </xf>
    <xf numFmtId="0" fontId="2" fillId="5" borderId="39" xfId="0" applyFont="1" applyFill="1" applyBorder="1" applyAlignment="1">
      <alignment horizontal="center" wrapText="1"/>
    </xf>
    <xf numFmtId="164" fontId="24" fillId="6" borderId="46" xfId="2" applyNumberFormat="1" applyFont="1" applyFill="1" applyBorder="1" applyAlignment="1" applyProtection="1">
      <alignment horizontal="center" vertical="center"/>
      <protection hidden="1"/>
    </xf>
    <xf numFmtId="0" fontId="4" fillId="0" borderId="0" xfId="0" applyFont="1" applyBorder="1" applyAlignment="1">
      <alignment horizontal="center" vertical="center"/>
    </xf>
    <xf numFmtId="0" fontId="24" fillId="4" borderId="0" xfId="0" applyFont="1" applyFill="1" applyBorder="1" applyAlignment="1">
      <alignment horizontal="center" vertical="center"/>
    </xf>
    <xf numFmtId="0" fontId="24" fillId="0" borderId="42" xfId="0" applyFont="1" applyFill="1" applyBorder="1" applyAlignment="1" applyProtection="1">
      <alignment horizontal="center" vertical="center"/>
      <protection hidden="1"/>
    </xf>
    <xf numFmtId="164" fontId="24" fillId="0" borderId="168" xfId="2" applyNumberFormat="1" applyFont="1" applyFill="1" applyBorder="1" applyAlignment="1" applyProtection="1">
      <alignment horizontal="center" vertical="center"/>
      <protection hidden="1"/>
    </xf>
    <xf numFmtId="0" fontId="50" fillId="0" borderId="60" xfId="1" applyFont="1" applyBorder="1" applyAlignment="1">
      <alignment horizontal="left" textRotation="90" wrapText="1"/>
    </xf>
    <xf numFmtId="0" fontId="27" fillId="0" borderId="111" xfId="1" applyBorder="1" applyAlignment="1">
      <alignment horizontal="center" wrapText="1"/>
    </xf>
    <xf numFmtId="0" fontId="27" fillId="0" borderId="111" xfId="1" applyBorder="1" applyAlignment="1"/>
    <xf numFmtId="0" fontId="75" fillId="0" borderId="60" xfId="1" applyFont="1" applyBorder="1" applyAlignment="1">
      <alignment horizontal="left" textRotation="90"/>
    </xf>
    <xf numFmtId="0" fontId="78" fillId="6" borderId="34" xfId="0" applyFont="1" applyFill="1" applyBorder="1" applyAlignment="1">
      <alignment horizontal="center" vertical="center"/>
    </xf>
    <xf numFmtId="0" fontId="14" fillId="0" borderId="15" xfId="0" applyFont="1" applyFill="1" applyBorder="1" applyAlignment="1">
      <alignment horizontal="center" wrapText="1"/>
    </xf>
    <xf numFmtId="164" fontId="1" fillId="0" borderId="0" xfId="2" applyNumberFormat="1" applyFont="1" applyFill="1" applyAlignment="1">
      <alignment horizontal="center" wrapText="1"/>
    </xf>
    <xf numFmtId="164" fontId="14" fillId="0" borderId="15" xfId="2" applyNumberFormat="1" applyFont="1" applyFill="1" applyBorder="1" applyAlignment="1">
      <alignment horizontal="center" wrapText="1"/>
    </xf>
    <xf numFmtId="164" fontId="2" fillId="0" borderId="0" xfId="2" applyNumberFormat="1" applyFont="1" applyBorder="1" applyAlignment="1">
      <alignment horizontal="center" wrapText="1"/>
    </xf>
    <xf numFmtId="164" fontId="2" fillId="0" borderId="0" xfId="2" applyNumberFormat="1" applyFont="1" applyBorder="1" applyAlignment="1">
      <alignment horizontal="center"/>
    </xf>
    <xf numFmtId="164" fontId="2" fillId="0" borderId="46" xfId="2" applyNumberFormat="1" applyFont="1" applyBorder="1" applyAlignment="1">
      <alignment horizontal="center"/>
    </xf>
    <xf numFmtId="0" fontId="2" fillId="0" borderId="38" xfId="0" applyFont="1" applyBorder="1" applyAlignment="1">
      <alignment wrapText="1"/>
    </xf>
    <xf numFmtId="164" fontId="2" fillId="0" borderId="42" xfId="2" applyNumberFormat="1" applyFont="1" applyBorder="1"/>
    <xf numFmtId="164" fontId="2" fillId="0" borderId="43" xfId="2" applyNumberFormat="1" applyFont="1" applyBorder="1"/>
    <xf numFmtId="0" fontId="2" fillId="0" borderId="0" xfId="0" applyFont="1" applyFill="1" applyBorder="1" applyAlignment="1">
      <alignment horizontal="center" vertical="center" wrapText="1"/>
    </xf>
    <xf numFmtId="0" fontId="2" fillId="0" borderId="0" xfId="0" quotePrefix="1" applyFont="1" applyFill="1" applyBorder="1" applyAlignment="1">
      <alignment horizontal="center"/>
    </xf>
    <xf numFmtId="0" fontId="2" fillId="0" borderId="0" xfId="0" applyFont="1" applyBorder="1" applyAlignment="1">
      <alignment horizontal="center" vertical="center"/>
    </xf>
    <xf numFmtId="0" fontId="2" fillId="0" borderId="46" xfId="0" applyFont="1" applyFill="1" applyBorder="1"/>
    <xf numFmtId="0" fontId="2" fillId="0" borderId="18" xfId="0" applyFont="1" applyBorder="1" applyAlignment="1">
      <alignment horizontal="center"/>
    </xf>
    <xf numFmtId="0" fontId="2" fillId="0" borderId="0" xfId="0" applyFont="1" applyAlignment="1">
      <alignment horizontal="center" vertical="center" wrapText="1"/>
    </xf>
    <xf numFmtId="0" fontId="23" fillId="0" borderId="0" xfId="0" applyFont="1" applyAlignment="1">
      <alignment horizontal="center" vertical="center" wrapText="1"/>
    </xf>
    <xf numFmtId="0" fontId="10" fillId="0" borderId="72" xfId="0" applyFont="1" applyBorder="1" applyAlignment="1">
      <alignment horizontal="left" vertical="center" wrapText="1"/>
    </xf>
    <xf numFmtId="0" fontId="10" fillId="0" borderId="65" xfId="0" applyFont="1" applyBorder="1" applyAlignment="1">
      <alignment horizontal="left" vertical="center" wrapText="1"/>
    </xf>
    <xf numFmtId="0" fontId="33" fillId="0" borderId="68" xfId="0" applyFont="1" applyBorder="1" applyAlignment="1">
      <alignment vertical="center" wrapText="1"/>
    </xf>
    <xf numFmtId="0" fontId="33" fillId="0" borderId="66" xfId="0" applyFont="1" applyBorder="1" applyAlignment="1">
      <alignment vertical="center" wrapText="1"/>
    </xf>
    <xf numFmtId="0" fontId="33" fillId="0" borderId="65" xfId="0" applyFont="1" applyBorder="1" applyAlignment="1">
      <alignment vertical="center" wrapText="1"/>
    </xf>
    <xf numFmtId="0" fontId="32" fillId="0" borderId="68" xfId="0" applyFont="1" applyBorder="1" applyAlignment="1">
      <alignment vertical="center" wrapText="1"/>
    </xf>
    <xf numFmtId="0" fontId="32" fillId="0" borderId="66" xfId="0" applyFont="1" applyBorder="1" applyAlignment="1">
      <alignment vertical="center" wrapText="1"/>
    </xf>
    <xf numFmtId="0" fontId="32" fillId="0" borderId="65" xfId="0" applyFont="1" applyBorder="1" applyAlignment="1">
      <alignment vertical="center" wrapText="1"/>
    </xf>
    <xf numFmtId="0" fontId="2" fillId="0" borderId="71" xfId="0" applyFont="1" applyBorder="1" applyAlignment="1">
      <alignment horizontal="center" vertical="center"/>
    </xf>
    <xf numFmtId="0" fontId="2" fillId="0" borderId="0" xfId="0" applyFont="1" applyAlignment="1">
      <alignment vertical="center"/>
    </xf>
    <xf numFmtId="0" fontId="1" fillId="0" borderId="0" xfId="0" applyFont="1" applyBorder="1" applyAlignment="1">
      <alignment horizontal="center" vertical="center" wrapText="1"/>
    </xf>
    <xf numFmtId="0" fontId="74" fillId="0" borderId="0" xfId="0" applyFont="1" applyAlignment="1">
      <alignment vertical="center" wrapText="1"/>
    </xf>
    <xf numFmtId="0" fontId="33" fillId="0" borderId="68" xfId="0" applyFont="1" applyBorder="1" applyAlignment="1">
      <alignment wrapText="1"/>
    </xf>
    <xf numFmtId="0" fontId="33" fillId="0" borderId="66" xfId="0" applyFont="1" applyBorder="1" applyAlignment="1">
      <alignment wrapText="1"/>
    </xf>
    <xf numFmtId="0" fontId="32" fillId="0" borderId="68" xfId="0" applyFont="1" applyBorder="1" applyAlignment="1">
      <alignment wrapText="1"/>
    </xf>
    <xf numFmtId="0" fontId="4" fillId="0" borderId="68" xfId="0" applyFont="1" applyBorder="1" applyAlignment="1">
      <alignment vertical="center"/>
    </xf>
    <xf numFmtId="0" fontId="1" fillId="0" borderId="0" xfId="0" applyFont="1" applyBorder="1" applyAlignment="1"/>
    <xf numFmtId="0" fontId="1" fillId="0" borderId="127" xfId="0" applyFont="1" applyBorder="1" applyAlignment="1"/>
    <xf numFmtId="0" fontId="4" fillId="0" borderId="0" xfId="0" applyFont="1" applyAlignment="1">
      <alignment horizontal="center" vertical="center" wrapText="1"/>
    </xf>
    <xf numFmtId="0" fontId="2" fillId="0" borderId="0" xfId="0" applyFont="1" applyAlignment="1">
      <alignment horizontal="center"/>
    </xf>
    <xf numFmtId="0" fontId="2" fillId="0" borderId="18" xfId="0" applyFont="1" applyBorder="1" applyAlignment="1">
      <alignment horizontal="center"/>
    </xf>
    <xf numFmtId="0" fontId="2" fillId="0" borderId="0" xfId="0" applyFont="1" applyAlignment="1">
      <alignment horizontal="center" vertical="center" wrapText="1"/>
    </xf>
    <xf numFmtId="0" fontId="10" fillId="0" borderId="62" xfId="0" applyFont="1" applyBorder="1" applyAlignment="1">
      <alignment horizontal="left" vertical="center" wrapText="1"/>
    </xf>
    <xf numFmtId="0" fontId="2" fillId="0" borderId="16" xfId="0" applyFont="1" applyBorder="1" applyAlignment="1">
      <alignment horizontal="center"/>
    </xf>
    <xf numFmtId="0" fontId="4" fillId="0" borderId="17" xfId="0" applyFont="1" applyBorder="1" applyAlignment="1">
      <alignment horizontal="right" vertical="center"/>
    </xf>
    <xf numFmtId="0" fontId="2" fillId="0" borderId="0" xfId="0" applyFont="1" applyAlignment="1">
      <alignment horizontal="center" vertical="center"/>
    </xf>
    <xf numFmtId="0" fontId="28" fillId="9" borderId="59" xfId="1" applyFont="1" applyFill="1" applyBorder="1" applyAlignment="1">
      <alignment horizontal="left" vertical="top" wrapText="1"/>
    </xf>
    <xf numFmtId="0" fontId="28" fillId="9" borderId="111" xfId="1" applyFont="1" applyFill="1" applyBorder="1" applyAlignment="1">
      <alignment horizontal="left" vertical="top" wrapText="1"/>
    </xf>
    <xf numFmtId="0" fontId="28" fillId="0" borderId="60" xfId="1" applyFont="1" applyBorder="1" applyAlignment="1">
      <alignment horizontal="left" vertical="top" wrapText="1"/>
    </xf>
    <xf numFmtId="0" fontId="28" fillId="0" borderId="59" xfId="1" applyFont="1" applyBorder="1" applyAlignment="1">
      <alignment horizontal="left" vertical="top" wrapText="1"/>
    </xf>
    <xf numFmtId="0" fontId="27" fillId="0" borderId="0" xfId="1" applyAlignment="1">
      <alignment vertical="top" wrapText="1"/>
    </xf>
    <xf numFmtId="0" fontId="4" fillId="0" borderId="0" xfId="0" quotePrefix="1" applyFont="1" applyAlignment="1">
      <alignment horizontal="center"/>
    </xf>
    <xf numFmtId="0" fontId="4" fillId="0" borderId="0" xfId="0" applyFont="1" applyAlignment="1">
      <alignment horizontal="center" wrapText="1"/>
    </xf>
    <xf numFmtId="0" fontId="28" fillId="9" borderId="118" xfId="1" applyFont="1" applyFill="1" applyBorder="1" applyAlignment="1">
      <alignment horizontal="left" wrapText="1"/>
    </xf>
    <xf numFmtId="0" fontId="4" fillId="0" borderId="39" xfId="0" applyFont="1" applyBorder="1" applyAlignment="1">
      <alignment horizontal="right" vertical="center"/>
    </xf>
    <xf numFmtId="0" fontId="2" fillId="0" borderId="0" xfId="0" applyFont="1" applyAlignment="1">
      <alignment horizontal="center"/>
    </xf>
    <xf numFmtId="0" fontId="5" fillId="0" borderId="0" xfId="0" applyFont="1" applyAlignment="1">
      <alignment horizontal="center" vertical="center"/>
    </xf>
    <xf numFmtId="0" fontId="4" fillId="0" borderId="0" xfId="0" applyFont="1" applyAlignment="1">
      <alignment horizontal="center" vertical="center"/>
    </xf>
    <xf numFmtId="0" fontId="2" fillId="0" borderId="0" xfId="0" applyFont="1" applyAlignment="1">
      <alignment horizontal="center"/>
    </xf>
    <xf numFmtId="0" fontId="13" fillId="0" borderId="0" xfId="0" applyFont="1" applyAlignment="1">
      <alignment horizontal="center" vertical="center"/>
    </xf>
    <xf numFmtId="0" fontId="2" fillId="0" borderId="16" xfId="0" applyFont="1" applyBorder="1" applyAlignment="1">
      <alignment horizontal="center"/>
    </xf>
    <xf numFmtId="0" fontId="5" fillId="0" borderId="0" xfId="0" applyFont="1" applyBorder="1" applyAlignment="1">
      <alignment vertical="center"/>
    </xf>
    <xf numFmtId="0" fontId="22" fillId="0" borderId="0" xfId="0" applyFont="1" applyBorder="1" applyAlignment="1">
      <alignment horizontal="center" vertical="center"/>
    </xf>
    <xf numFmtId="0" fontId="20" fillId="0" borderId="0" xfId="0" applyFont="1" applyBorder="1" applyAlignment="1">
      <alignment horizontal="center" vertical="center"/>
    </xf>
    <xf numFmtId="0" fontId="13" fillId="0" borderId="0" xfId="0" applyFont="1" applyBorder="1" applyAlignment="1">
      <alignment vertical="center"/>
    </xf>
    <xf numFmtId="0" fontId="22" fillId="0" borderId="0" xfId="0" applyFont="1" applyBorder="1" applyAlignment="1">
      <alignment vertical="center"/>
    </xf>
    <xf numFmtId="0" fontId="5" fillId="19" borderId="0" xfId="0" applyFont="1" applyFill="1" applyBorder="1" applyAlignment="1">
      <alignment vertical="center"/>
    </xf>
    <xf numFmtId="0" fontId="21" fillId="19" borderId="0" xfId="0" applyFont="1" applyFill="1" applyBorder="1" applyAlignment="1">
      <alignment horizontal="center" vertical="center"/>
    </xf>
    <xf numFmtId="0" fontId="22" fillId="19" borderId="0" xfId="0" applyFont="1" applyFill="1" applyBorder="1" applyAlignment="1">
      <alignment horizontal="center" vertical="center"/>
    </xf>
    <xf numFmtId="0" fontId="20" fillId="19" borderId="0" xfId="0" applyFont="1" applyFill="1" applyBorder="1" applyAlignment="1">
      <alignment horizontal="center" vertical="center"/>
    </xf>
    <xf numFmtId="0" fontId="13" fillId="19" borderId="0" xfId="0" applyFont="1" applyFill="1" applyBorder="1" applyAlignment="1">
      <alignment vertical="center"/>
    </xf>
    <xf numFmtId="0" fontId="22" fillId="19" borderId="0" xfId="0" applyFont="1" applyFill="1" applyBorder="1" applyAlignment="1">
      <alignment vertical="center"/>
    </xf>
    <xf numFmtId="0" fontId="4" fillId="19" borderId="0" xfId="0" applyFont="1" applyFill="1" applyBorder="1" applyAlignment="1">
      <alignment vertical="center"/>
    </xf>
    <xf numFmtId="0" fontId="21" fillId="19" borderId="0" xfId="0" applyFont="1" applyFill="1" applyAlignment="1">
      <alignment horizontal="center" vertical="center"/>
    </xf>
    <xf numFmtId="0" fontId="17" fillId="19" borderId="0" xfId="0" applyFont="1" applyFill="1"/>
    <xf numFmtId="0" fontId="22" fillId="19" borderId="0" xfId="0" applyFont="1" applyFill="1" applyAlignment="1">
      <alignment horizontal="center" vertical="center"/>
    </xf>
    <xf numFmtId="0" fontId="20" fillId="19" borderId="0" xfId="0" applyFont="1" applyFill="1" applyAlignment="1">
      <alignment horizontal="center" vertical="center"/>
    </xf>
    <xf numFmtId="0" fontId="13" fillId="19" borderId="0" xfId="0" applyFont="1" applyFill="1" applyAlignment="1">
      <alignment vertical="center"/>
    </xf>
    <xf numFmtId="0" fontId="22" fillId="19" borderId="0" xfId="0" applyFont="1" applyFill="1" applyAlignment="1">
      <alignment vertical="center"/>
    </xf>
    <xf numFmtId="0" fontId="2" fillId="19" borderId="0" xfId="0" applyFont="1" applyFill="1" applyAlignment="1">
      <alignment horizontal="center"/>
    </xf>
    <xf numFmtId="0" fontId="22" fillId="0" borderId="0" xfId="0" applyFont="1" applyFill="1" applyBorder="1" applyAlignment="1">
      <alignment vertical="center"/>
    </xf>
    <xf numFmtId="0" fontId="21" fillId="0" borderId="0" xfId="0" applyFont="1" applyFill="1" applyAlignment="1">
      <alignment horizontal="center" vertical="center"/>
    </xf>
    <xf numFmtId="0" fontId="17" fillId="0" borderId="0" xfId="0" applyFont="1" applyFill="1"/>
    <xf numFmtId="0" fontId="22" fillId="0" borderId="0" xfId="0" applyFont="1" applyFill="1" applyAlignment="1">
      <alignment horizontal="center" vertical="center"/>
    </xf>
    <xf numFmtId="0" fontId="20" fillId="0" borderId="0" xfId="0" applyFont="1" applyFill="1" applyAlignment="1">
      <alignment horizontal="center" vertical="center"/>
    </xf>
    <xf numFmtId="0" fontId="13" fillId="0" borderId="0" xfId="0" applyFont="1" applyFill="1" applyAlignment="1">
      <alignment vertical="center"/>
    </xf>
    <xf numFmtId="0" fontId="22" fillId="0" borderId="0" xfId="0" applyFont="1" applyFill="1" applyAlignment="1">
      <alignment vertical="center"/>
    </xf>
    <xf numFmtId="0" fontId="21" fillId="0" borderId="0" xfId="0" applyFont="1" applyFill="1" applyBorder="1" applyAlignment="1">
      <alignment horizontal="center" vertical="center"/>
    </xf>
    <xf numFmtId="0" fontId="2" fillId="0" borderId="0" xfId="0" applyFont="1" applyFill="1" applyAlignment="1">
      <alignment horizontal="center"/>
    </xf>
    <xf numFmtId="0" fontId="21" fillId="7" borderId="0" xfId="0" applyFont="1" applyFill="1" applyAlignment="1">
      <alignment horizontal="center" vertical="center"/>
    </xf>
    <xf numFmtId="0" fontId="17" fillId="7" borderId="0" xfId="0" applyFont="1" applyFill="1"/>
    <xf numFmtId="0" fontId="22" fillId="7" borderId="0" xfId="0" applyFont="1" applyFill="1" applyAlignment="1">
      <alignment horizontal="center" vertical="center"/>
    </xf>
    <xf numFmtId="0" fontId="20" fillId="7" borderId="0" xfId="0" applyFont="1" applyFill="1" applyAlignment="1">
      <alignment horizontal="center" vertical="center"/>
    </xf>
    <xf numFmtId="0" fontId="13" fillId="7" borderId="0" xfId="0" applyFont="1" applyFill="1" applyAlignment="1">
      <alignment vertical="center"/>
    </xf>
    <xf numFmtId="0" fontId="22" fillId="7" borderId="0" xfId="0" applyFont="1" applyFill="1" applyAlignment="1">
      <alignment vertical="center"/>
    </xf>
    <xf numFmtId="0" fontId="21" fillId="7" borderId="0" xfId="0" applyFont="1" applyFill="1" applyBorder="1" applyAlignment="1">
      <alignment horizontal="center" vertical="center"/>
    </xf>
    <xf numFmtId="0" fontId="2" fillId="7" borderId="0" xfId="0" applyFont="1" applyFill="1" applyAlignment="1">
      <alignment horizontal="center"/>
    </xf>
    <xf numFmtId="0" fontId="80" fillId="7" borderId="0" xfId="0" applyFont="1" applyFill="1" applyBorder="1" applyAlignment="1">
      <alignment vertical="center"/>
    </xf>
    <xf numFmtId="0" fontId="81" fillId="19" borderId="0" xfId="0" applyFont="1" applyFill="1" applyBorder="1" applyAlignment="1">
      <alignment vertical="center"/>
    </xf>
    <xf numFmtId="0" fontId="22" fillId="0" borderId="0" xfId="0" applyFont="1" applyAlignment="1">
      <alignment horizontal="center" vertical="center"/>
    </xf>
    <xf numFmtId="0" fontId="2" fillId="0" borderId="0" xfId="0" applyFont="1" applyAlignment="1">
      <alignment horizontal="center"/>
    </xf>
    <xf numFmtId="0" fontId="21" fillId="0" borderId="0" xfId="0" applyFont="1" applyAlignment="1">
      <alignment horizontal="center" vertical="center"/>
    </xf>
    <xf numFmtId="0" fontId="20" fillId="0" borderId="0" xfId="0" applyFont="1" applyAlignment="1">
      <alignment horizontal="center" vertical="center"/>
    </xf>
    <xf numFmtId="0" fontId="2" fillId="0" borderId="0" xfId="0" applyFont="1" applyBorder="1" applyAlignment="1">
      <alignment vertical="center"/>
    </xf>
    <xf numFmtId="0" fontId="84" fillId="20" borderId="0" xfId="0" applyFont="1" applyFill="1" applyBorder="1" applyAlignment="1">
      <alignment vertical="center"/>
    </xf>
    <xf numFmtId="0" fontId="15" fillId="20" borderId="0" xfId="0" applyFont="1" applyFill="1" applyAlignment="1">
      <alignment horizontal="center" vertical="center"/>
    </xf>
    <xf numFmtId="0" fontId="85" fillId="20" borderId="0" xfId="0" applyFont="1" applyFill="1"/>
    <xf numFmtId="0" fontId="10" fillId="20" borderId="0" xfId="0" applyFont="1" applyFill="1" applyAlignment="1">
      <alignment horizontal="center" vertical="center"/>
    </xf>
    <xf numFmtId="0" fontId="10" fillId="20" borderId="0" xfId="0" applyFont="1" applyFill="1" applyAlignment="1">
      <alignment vertical="center"/>
    </xf>
    <xf numFmtId="0" fontId="15" fillId="20" borderId="0" xfId="0" applyFont="1" applyFill="1" applyBorder="1" applyAlignment="1">
      <alignment horizontal="center" vertical="center"/>
    </xf>
    <xf numFmtId="0" fontId="14" fillId="20" borderId="0" xfId="0" applyFont="1" applyFill="1" applyAlignment="1">
      <alignment horizontal="center"/>
    </xf>
    <xf numFmtId="0" fontId="14" fillId="20" borderId="0" xfId="0" applyFont="1" applyFill="1"/>
    <xf numFmtId="0" fontId="21" fillId="20" borderId="0" xfId="0" applyFont="1" applyFill="1" applyBorder="1" applyAlignment="1">
      <alignment horizontal="center" vertical="center"/>
    </xf>
    <xf numFmtId="0" fontId="2" fillId="20" borderId="0" xfId="0" applyFont="1" applyFill="1" applyAlignment="1">
      <alignment horizontal="center"/>
    </xf>
    <xf numFmtId="0" fontId="2" fillId="20" borderId="0" xfId="0" applyFont="1" applyFill="1"/>
    <xf numFmtId="0" fontId="4" fillId="0" borderId="0" xfId="0" applyFont="1" applyFill="1" applyBorder="1" applyAlignment="1">
      <alignment vertical="center"/>
    </xf>
    <xf numFmtId="0" fontId="5" fillId="0" borderId="0" xfId="0" applyFont="1" applyFill="1" applyBorder="1" applyAlignment="1">
      <alignment vertical="center"/>
    </xf>
    <xf numFmtId="0" fontId="22" fillId="0" borderId="0" xfId="0" applyFont="1" applyFill="1" applyBorder="1" applyAlignment="1">
      <alignment horizontal="center" vertical="center"/>
    </xf>
    <xf numFmtId="0" fontId="20" fillId="0" borderId="0" xfId="0" applyFont="1" applyFill="1" applyBorder="1" applyAlignment="1">
      <alignment horizontal="center" vertical="center"/>
    </xf>
    <xf numFmtId="0" fontId="13" fillId="0" borderId="0" xfId="0" applyFont="1" applyFill="1" applyBorder="1" applyAlignment="1">
      <alignment vertical="center"/>
    </xf>
    <xf numFmtId="0" fontId="4" fillId="20" borderId="0" xfId="0" applyFont="1" applyFill="1" applyBorder="1" applyAlignment="1">
      <alignment vertical="center"/>
    </xf>
    <xf numFmtId="0" fontId="5" fillId="20" borderId="0" xfId="0" applyFont="1" applyFill="1" applyBorder="1" applyAlignment="1">
      <alignment vertical="center"/>
    </xf>
    <xf numFmtId="0" fontId="22" fillId="20" borderId="0" xfId="0" applyFont="1" applyFill="1" applyBorder="1" applyAlignment="1">
      <alignment horizontal="center" vertical="center"/>
    </xf>
    <xf numFmtId="0" fontId="20" fillId="20" borderId="0" xfId="0" applyFont="1" applyFill="1" applyBorder="1" applyAlignment="1">
      <alignment horizontal="center" vertical="center"/>
    </xf>
    <xf numFmtId="0" fontId="13" fillId="20" borderId="0" xfId="0" applyFont="1" applyFill="1" applyBorder="1" applyAlignment="1">
      <alignment vertical="center"/>
    </xf>
    <xf numFmtId="0" fontId="22" fillId="20" borderId="0" xfId="0" applyFont="1" applyFill="1" applyBorder="1" applyAlignment="1">
      <alignment vertical="center"/>
    </xf>
    <xf numFmtId="0" fontId="74" fillId="7" borderId="0" xfId="0" applyFont="1" applyFill="1" applyBorder="1" applyAlignment="1">
      <alignment vertical="center"/>
    </xf>
    <xf numFmtId="0" fontId="49" fillId="0" borderId="44" xfId="0" applyFont="1" applyBorder="1" applyAlignment="1">
      <alignment vertical="center" wrapText="1"/>
    </xf>
    <xf numFmtId="0" fontId="49" fillId="0" borderId="50" xfId="0" applyFont="1" applyBorder="1" applyAlignment="1">
      <alignment vertical="center" wrapText="1"/>
    </xf>
    <xf numFmtId="0" fontId="2" fillId="6" borderId="34" xfId="0" applyFont="1" applyFill="1" applyBorder="1" applyAlignment="1" applyProtection="1">
      <alignment horizontal="center" vertical="center"/>
      <protection hidden="1"/>
    </xf>
    <xf numFmtId="0" fontId="2" fillId="0" borderId="111" xfId="0" applyFont="1" applyBorder="1"/>
    <xf numFmtId="0" fontId="21" fillId="0" borderId="0" xfId="0" applyFont="1" applyAlignment="1" applyProtection="1">
      <alignment horizontal="center" vertical="center"/>
      <protection locked="0"/>
    </xf>
    <xf numFmtId="0" fontId="22" fillId="0" borderId="0" xfId="0" applyFont="1" applyAlignment="1">
      <alignment horizontal="center" vertical="center"/>
    </xf>
    <xf numFmtId="0" fontId="21" fillId="0" borderId="20" xfId="0" applyFont="1" applyBorder="1" applyAlignment="1">
      <alignment horizontal="center" vertical="center"/>
    </xf>
    <xf numFmtId="0" fontId="31" fillId="2" borderId="14" xfId="0" applyFont="1" applyFill="1" applyBorder="1" applyAlignment="1">
      <alignment horizontal="left" vertical="center"/>
    </xf>
    <xf numFmtId="0" fontId="31" fillId="2" borderId="15" xfId="0" applyFont="1" applyFill="1" applyBorder="1" applyAlignment="1">
      <alignment horizontal="left" vertical="center"/>
    </xf>
    <xf numFmtId="0" fontId="31" fillId="2" borderId="16" xfId="0" applyFont="1" applyFill="1" applyBorder="1" applyAlignment="1">
      <alignment horizontal="left" vertical="center"/>
    </xf>
    <xf numFmtId="0" fontId="17" fillId="3" borderId="38" xfId="0" applyFont="1" applyFill="1" applyBorder="1" applyAlignment="1">
      <alignment horizontal="center" vertical="center"/>
    </xf>
    <xf numFmtId="0" fontId="17" fillId="3" borderId="39" xfId="0" applyFont="1" applyFill="1" applyBorder="1" applyAlignment="1">
      <alignment horizontal="center" vertical="center"/>
    </xf>
    <xf numFmtId="0" fontId="17" fillId="3" borderId="41" xfId="0" applyFont="1" applyFill="1" applyBorder="1" applyAlignment="1">
      <alignment horizontal="center" vertical="center"/>
    </xf>
    <xf numFmtId="0" fontId="17" fillId="3" borderId="42" xfId="0" applyFont="1" applyFill="1" applyBorder="1" applyAlignment="1">
      <alignment horizontal="center" vertical="center"/>
    </xf>
    <xf numFmtId="0" fontId="4" fillId="0" borderId="39" xfId="0" applyFont="1" applyBorder="1" applyAlignment="1">
      <alignment horizontal="left" vertical="top" wrapText="1"/>
    </xf>
    <xf numFmtId="0" fontId="4" fillId="0" borderId="40" xfId="0" applyFont="1" applyBorder="1" applyAlignment="1">
      <alignment horizontal="left" vertical="top" wrapText="1"/>
    </xf>
    <xf numFmtId="0" fontId="4" fillId="0" borderId="42" xfId="0" applyFont="1" applyBorder="1" applyAlignment="1">
      <alignment horizontal="left" vertical="top" wrapText="1"/>
    </xf>
    <xf numFmtId="0" fontId="4" fillId="0" borderId="43" xfId="0" applyFont="1" applyBorder="1" applyAlignment="1">
      <alignment horizontal="left" vertical="top" wrapText="1"/>
    </xf>
    <xf numFmtId="0" fontId="12" fillId="0" borderId="17" xfId="0" applyFont="1" applyBorder="1" applyAlignment="1">
      <alignment horizontal="right" vertical="center" wrapText="1" indent="6"/>
    </xf>
    <xf numFmtId="0" fontId="12" fillId="0" borderId="18" xfId="0" applyFont="1" applyBorder="1" applyAlignment="1">
      <alignment horizontal="right" vertical="center" wrapText="1" indent="6"/>
    </xf>
    <xf numFmtId="0" fontId="2" fillId="0" borderId="3" xfId="0" applyFont="1" applyBorder="1" applyAlignment="1">
      <alignment horizontal="left" vertical="center" wrapText="1"/>
    </xf>
    <xf numFmtId="0" fontId="2" fillId="0" borderId="17" xfId="0" applyFont="1" applyBorder="1" applyAlignment="1">
      <alignment horizontal="right" indent="4"/>
    </xf>
    <xf numFmtId="0" fontId="2" fillId="0" borderId="18" xfId="0" applyFont="1" applyBorder="1" applyAlignment="1">
      <alignment horizontal="right" indent="4"/>
    </xf>
    <xf numFmtId="0" fontId="4" fillId="0" borderId="17" xfId="0" applyFont="1" applyBorder="1" applyAlignment="1">
      <alignment horizontal="right" vertical="center" indent="5"/>
    </xf>
    <xf numFmtId="0" fontId="4" fillId="0" borderId="6" xfId="0" applyFont="1" applyBorder="1" applyAlignment="1">
      <alignment horizontal="right" vertical="center" indent="5"/>
    </xf>
    <xf numFmtId="0" fontId="2" fillId="0" borderId="0" xfId="0" applyFont="1" applyAlignment="1">
      <alignment horizontal="left" vertical="center"/>
    </xf>
    <xf numFmtId="0" fontId="2" fillId="0" borderId="39" xfId="0" applyFont="1" applyBorder="1" applyAlignment="1">
      <alignment horizontal="center" vertical="center" wrapText="1"/>
    </xf>
    <xf numFmtId="0" fontId="18" fillId="3" borderId="49" xfId="0" applyFont="1" applyFill="1" applyBorder="1" applyAlignment="1">
      <alignment horizontal="center" vertical="center"/>
    </xf>
    <xf numFmtId="0" fontId="18" fillId="3" borderId="44" xfId="0" applyFont="1" applyFill="1" applyBorder="1" applyAlignment="1">
      <alignment horizontal="center" vertical="center"/>
    </xf>
    <xf numFmtId="0" fontId="10" fillId="0" borderId="44" xfId="0" applyFont="1" applyBorder="1" applyAlignment="1">
      <alignment horizontal="left" vertical="center" indent="1"/>
    </xf>
    <xf numFmtId="0" fontId="10" fillId="0" borderId="50" xfId="0" applyFont="1" applyBorder="1" applyAlignment="1">
      <alignment horizontal="left" vertical="center" indent="1"/>
    </xf>
    <xf numFmtId="0" fontId="2" fillId="0" borderId="45" xfId="0" applyFont="1" applyBorder="1" applyAlignment="1">
      <alignment horizontal="right" wrapText="1"/>
    </xf>
    <xf numFmtId="0" fontId="2" fillId="0" borderId="0" xfId="0" applyFont="1" applyAlignment="1">
      <alignment horizontal="right" wrapText="1"/>
    </xf>
    <xf numFmtId="0" fontId="2" fillId="0" borderId="38" xfId="0" applyFont="1" applyBorder="1" applyAlignment="1">
      <alignment horizontal="right" wrapText="1" indent="3"/>
    </xf>
    <xf numFmtId="0" fontId="2" fillId="0" borderId="39" xfId="0" applyFont="1" applyBorder="1" applyAlignment="1">
      <alignment horizontal="right" wrapText="1" indent="3"/>
    </xf>
    <xf numFmtId="0" fontId="2" fillId="0" borderId="45" xfId="0" applyFont="1" applyBorder="1" applyAlignment="1">
      <alignment horizontal="right" wrapText="1" indent="1"/>
    </xf>
    <xf numFmtId="0" fontId="2" fillId="0" borderId="0" xfId="0" applyFont="1" applyAlignment="1">
      <alignment horizontal="right" wrapText="1" indent="1"/>
    </xf>
    <xf numFmtId="0" fontId="4" fillId="0" borderId="45" xfId="0" applyFont="1" applyBorder="1" applyAlignment="1">
      <alignment horizontal="center" vertical="center"/>
    </xf>
    <xf numFmtId="0" fontId="4" fillId="0" borderId="6" xfId="0" applyFont="1" applyBorder="1" applyAlignment="1">
      <alignment horizontal="center" vertical="center"/>
    </xf>
    <xf numFmtId="0" fontId="9" fillId="3" borderId="49" xfId="0" applyFont="1" applyFill="1" applyBorder="1" applyAlignment="1">
      <alignment horizontal="center" vertical="center"/>
    </xf>
    <xf numFmtId="0" fontId="9" fillId="3" borderId="44" xfId="0" applyFont="1" applyFill="1" applyBorder="1" applyAlignment="1">
      <alignment horizontal="center" vertical="center"/>
    </xf>
    <xf numFmtId="0" fontId="10" fillId="0" borderId="44" xfId="0" applyFont="1" applyBorder="1" applyAlignment="1">
      <alignment horizontal="left" vertical="center"/>
    </xf>
    <xf numFmtId="0" fontId="10" fillId="0" borderId="50" xfId="0" applyFont="1" applyBorder="1" applyAlignment="1">
      <alignment horizontal="left" vertical="center"/>
    </xf>
    <xf numFmtId="0" fontId="11" fillId="0" borderId="44" xfId="0" applyFont="1" applyBorder="1" applyAlignment="1">
      <alignment horizontal="center" vertical="center" wrapText="1"/>
    </xf>
    <xf numFmtId="0" fontId="2" fillId="0" borderId="17" xfId="0" applyFont="1" applyBorder="1" applyAlignment="1">
      <alignment horizontal="right"/>
    </xf>
    <xf numFmtId="0" fontId="2" fillId="0" borderId="0" xfId="0" applyFont="1" applyAlignment="1">
      <alignment horizontal="right"/>
    </xf>
    <xf numFmtId="0" fontId="21" fillId="0" borderId="77" xfId="0" applyFont="1" applyBorder="1" applyAlignment="1">
      <alignment horizontal="center" vertical="center"/>
    </xf>
    <xf numFmtId="0" fontId="21" fillId="0" borderId="55" xfId="0" applyFont="1" applyBorder="1" applyAlignment="1">
      <alignment horizontal="center" vertical="center"/>
    </xf>
    <xf numFmtId="0" fontId="9" fillId="3" borderId="38"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2" fillId="0" borderId="39" xfId="0" applyFont="1" applyBorder="1" applyAlignment="1">
      <alignment horizontal="left" vertical="center" wrapText="1"/>
    </xf>
    <xf numFmtId="0" fontId="2" fillId="0" borderId="40" xfId="0" applyFont="1" applyBorder="1" applyAlignment="1">
      <alignment horizontal="left" vertical="center" wrapText="1"/>
    </xf>
    <xf numFmtId="0" fontId="2" fillId="0" borderId="42" xfId="0" applyFont="1" applyBorder="1" applyAlignment="1">
      <alignment horizontal="left" vertical="center" wrapText="1"/>
    </xf>
    <xf numFmtId="0" fontId="2" fillId="0" borderId="43" xfId="0" applyFont="1" applyBorder="1" applyAlignment="1">
      <alignment horizontal="left" vertical="center" wrapText="1"/>
    </xf>
    <xf numFmtId="0" fontId="4" fillId="0" borderId="45" xfId="0" applyFont="1" applyBorder="1" applyAlignment="1">
      <alignment horizontal="right" vertical="center"/>
    </xf>
    <xf numFmtId="0" fontId="4" fillId="0" borderId="6" xfId="0" applyFont="1" applyBorder="1" applyAlignment="1">
      <alignment horizontal="right" vertical="center"/>
    </xf>
    <xf numFmtId="0" fontId="22" fillId="0" borderId="77" xfId="0" applyFont="1" applyBorder="1" applyAlignment="1">
      <alignment horizontal="center" vertical="center"/>
    </xf>
    <xf numFmtId="0" fontId="10" fillId="0" borderId="17" xfId="0" applyFont="1" applyBorder="1" applyAlignment="1">
      <alignment horizontal="left" vertical="center" wrapText="1"/>
    </xf>
    <xf numFmtId="0" fontId="10" fillId="0" borderId="0" xfId="0" applyFont="1" applyAlignment="1">
      <alignment horizontal="left" vertical="center" wrapText="1"/>
    </xf>
    <xf numFmtId="0" fontId="10" fillId="0" borderId="18" xfId="0" applyFont="1" applyBorder="1" applyAlignment="1">
      <alignment horizontal="left" vertical="center" wrapText="1"/>
    </xf>
    <xf numFmtId="0" fontId="5" fillId="0" borderId="0" xfId="0" applyFont="1" applyAlignment="1">
      <alignment horizontal="center" vertical="center"/>
    </xf>
    <xf numFmtId="0" fontId="9" fillId="3" borderId="84" xfId="0" applyFont="1" applyFill="1" applyBorder="1" applyAlignment="1">
      <alignment horizontal="center" vertical="center"/>
    </xf>
    <xf numFmtId="0" fontId="10" fillId="0" borderId="39" xfId="0" applyFont="1" applyBorder="1" applyAlignment="1">
      <alignment horizontal="left" vertical="center" wrapText="1" indent="1"/>
    </xf>
    <xf numFmtId="0" fontId="10" fillId="0" borderId="79" xfId="0" applyFont="1" applyBorder="1" applyAlignment="1">
      <alignment horizontal="left" vertical="center" wrapText="1" indent="1"/>
    </xf>
    <xf numFmtId="0" fontId="2" fillId="0" borderId="0" xfId="0" applyFont="1" applyAlignment="1">
      <alignment horizontal="right" indent="1"/>
    </xf>
    <xf numFmtId="0" fontId="2" fillId="0" borderId="18" xfId="0" applyFont="1" applyBorder="1" applyAlignment="1">
      <alignment horizontal="right" indent="1"/>
    </xf>
    <xf numFmtId="0" fontId="2" fillId="0" borderId="45" xfId="0" applyFont="1" applyBorder="1" applyAlignment="1">
      <alignment horizontal="right" indent="1"/>
    </xf>
    <xf numFmtId="0" fontId="9" fillId="3" borderId="85" xfId="0" applyFont="1" applyFill="1" applyBorder="1" applyAlignment="1">
      <alignment horizontal="center" vertical="center"/>
    </xf>
    <xf numFmtId="0" fontId="9" fillId="3" borderId="80" xfId="0" applyFont="1" applyFill="1" applyBorder="1" applyAlignment="1">
      <alignment horizontal="center" vertical="center"/>
    </xf>
    <xf numFmtId="0" fontId="10" fillId="0" borderId="80" xfId="0" applyFont="1" applyBorder="1" applyAlignment="1">
      <alignment horizontal="left" vertical="center" wrapText="1" indent="1"/>
    </xf>
    <xf numFmtId="0" fontId="10" fillId="0" borderId="81" xfId="0" applyFont="1" applyBorder="1" applyAlignment="1">
      <alignment horizontal="left" vertical="center" wrapText="1" indent="1"/>
    </xf>
    <xf numFmtId="0" fontId="2" fillId="0" borderId="17" xfId="0" applyFont="1" applyBorder="1" applyAlignment="1">
      <alignment horizontal="left" vertical="center"/>
    </xf>
    <xf numFmtId="0" fontId="70" fillId="0" borderId="17" xfId="0" applyFont="1" applyBorder="1" applyAlignment="1">
      <alignment horizontal="left" vertical="center" wrapText="1"/>
    </xf>
    <xf numFmtId="0" fontId="2" fillId="0" borderId="17" xfId="0" applyFont="1" applyBorder="1" applyAlignment="1">
      <alignment horizontal="left"/>
    </xf>
    <xf numFmtId="0" fontId="2" fillId="0" borderId="0" xfId="0" applyFont="1" applyAlignment="1">
      <alignment horizontal="left"/>
    </xf>
    <xf numFmtId="0" fontId="2" fillId="0" borderId="17" xfId="0" applyFont="1" applyBorder="1" applyAlignment="1">
      <alignment horizontal="left" wrapText="1"/>
    </xf>
    <xf numFmtId="0" fontId="16" fillId="7" borderId="17" xfId="0" applyFont="1" applyFill="1" applyBorder="1" applyAlignment="1">
      <alignment horizontal="left" vertical="center"/>
    </xf>
    <xf numFmtId="0" fontId="16" fillId="7" borderId="0" xfId="0" applyFont="1" applyFill="1" applyAlignment="1">
      <alignment horizontal="left" vertical="center"/>
    </xf>
    <xf numFmtId="0" fontId="16" fillId="7" borderId="18" xfId="0" applyFont="1" applyFill="1" applyBorder="1" applyAlignment="1">
      <alignment horizontal="left" vertical="center"/>
    </xf>
    <xf numFmtId="0" fontId="2" fillId="0" borderId="39" xfId="0" applyFont="1" applyBorder="1" applyAlignment="1">
      <alignment horizontal="left" wrapText="1" indent="1"/>
    </xf>
    <xf numFmtId="0" fontId="2" fillId="0" borderId="40" xfId="0" applyFont="1" applyBorder="1" applyAlignment="1">
      <alignment horizontal="left" wrapText="1" indent="1"/>
    </xf>
    <xf numFmtId="0" fontId="2" fillId="0" borderId="42" xfId="0" applyFont="1" applyBorder="1" applyAlignment="1">
      <alignment horizontal="left" wrapText="1" indent="1"/>
    </xf>
    <xf numFmtId="0" fontId="2" fillId="0" borderId="43" xfId="0" applyFont="1" applyBorder="1" applyAlignment="1">
      <alignment horizontal="left" wrapText="1" indent="1"/>
    </xf>
    <xf numFmtId="0" fontId="22" fillId="0" borderId="51" xfId="0" applyFont="1" applyBorder="1" applyAlignment="1">
      <alignment horizontal="center" vertical="center" wrapText="1"/>
    </xf>
    <xf numFmtId="0" fontId="22" fillId="0" borderId="39" xfId="0" applyFont="1" applyBorder="1" applyAlignment="1">
      <alignment horizontal="center" vertical="center" wrapText="1"/>
    </xf>
    <xf numFmtId="0" fontId="22" fillId="0" borderId="79" xfId="0" applyFont="1" applyBorder="1" applyAlignment="1">
      <alignment horizontal="center" vertical="center" wrapText="1"/>
    </xf>
    <xf numFmtId="0" fontId="22" fillId="0" borderId="17" xfId="0" applyFont="1" applyBorder="1" applyAlignment="1">
      <alignment horizontal="center" vertical="center" wrapText="1"/>
    </xf>
    <xf numFmtId="0" fontId="22" fillId="0" borderId="0" xfId="0" applyFont="1" applyAlignment="1">
      <alignment horizontal="center" vertical="center" wrapText="1"/>
    </xf>
    <xf numFmtId="0" fontId="22" fillId="0" borderId="18" xfId="0" applyFont="1" applyBorder="1" applyAlignment="1">
      <alignment horizontal="center" vertical="center" wrapText="1"/>
    </xf>
    <xf numFmtId="0" fontId="16" fillId="7" borderId="49" xfId="0" applyFont="1" applyFill="1" applyBorder="1" applyAlignment="1">
      <alignment horizontal="left" vertical="center"/>
    </xf>
    <xf numFmtId="0" fontId="16" fillId="7" borderId="44" xfId="0" applyFont="1" applyFill="1" applyBorder="1" applyAlignment="1">
      <alignment horizontal="left" vertical="center"/>
    </xf>
    <xf numFmtId="0" fontId="16" fillId="7" borderId="50" xfId="0" applyFont="1" applyFill="1" applyBorder="1" applyAlignment="1">
      <alignment horizontal="left" vertical="center"/>
    </xf>
    <xf numFmtId="0" fontId="40" fillId="0" borderId="38" xfId="0" applyFont="1" applyBorder="1" applyAlignment="1">
      <alignment horizontal="center" vertical="center"/>
    </xf>
    <xf numFmtId="0" fontId="40" fillId="0" borderId="39" xfId="0" applyFont="1" applyBorder="1" applyAlignment="1">
      <alignment horizontal="center" vertical="center"/>
    </xf>
    <xf numFmtId="0" fontId="40" fillId="0" borderId="40" xfId="0" applyFont="1" applyBorder="1" applyAlignment="1">
      <alignment horizontal="center" vertical="center"/>
    </xf>
    <xf numFmtId="0" fontId="40" fillId="0" borderId="41" xfId="0" applyFont="1" applyBorder="1" applyAlignment="1">
      <alignment horizontal="center" vertical="center"/>
    </xf>
    <xf numFmtId="0" fontId="40" fillId="0" borderId="42" xfId="0" applyFont="1" applyBorder="1" applyAlignment="1">
      <alignment horizontal="center" vertical="center"/>
    </xf>
    <xf numFmtId="0" fontId="40" fillId="0" borderId="43" xfId="0" applyFont="1" applyBorder="1" applyAlignment="1">
      <alignment horizontal="center" vertical="center"/>
    </xf>
    <xf numFmtId="0" fontId="43" fillId="0" borderId="0" xfId="0" applyFont="1" applyAlignment="1">
      <alignment horizontal="center" vertical="center"/>
    </xf>
    <xf numFmtId="0" fontId="4" fillId="0" borderId="83" xfId="0" applyFont="1" applyBorder="1" applyAlignment="1">
      <alignment horizontal="left" vertical="center"/>
    </xf>
    <xf numFmtId="0" fontId="4" fillId="0" borderId="15" xfId="0" applyFont="1" applyBorder="1" applyAlignment="1">
      <alignment horizontal="left" vertical="center"/>
    </xf>
    <xf numFmtId="0" fontId="4" fillId="0" borderId="0" xfId="0" applyFont="1" applyAlignment="1">
      <alignment horizontal="center" vertical="center"/>
    </xf>
    <xf numFmtId="0" fontId="4" fillId="0" borderId="17" xfId="0" applyFont="1" applyBorder="1" applyAlignment="1">
      <alignment horizontal="center" vertical="center"/>
    </xf>
    <xf numFmtId="0" fontId="4" fillId="0" borderId="17" xfId="0" applyFont="1" applyBorder="1" applyAlignment="1">
      <alignment horizontal="center" vertical="center" wrapText="1"/>
    </xf>
    <xf numFmtId="0" fontId="4" fillId="0" borderId="0" xfId="0" applyFont="1" applyAlignment="1">
      <alignment horizontal="center" vertical="center" wrapText="1"/>
    </xf>
    <xf numFmtId="0" fontId="10" fillId="0" borderId="15" xfId="0" applyFont="1" applyBorder="1" applyAlignment="1">
      <alignment horizontal="left" vertical="center" indent="1"/>
    </xf>
    <xf numFmtId="0" fontId="10" fillId="0" borderId="16" xfId="0" applyFont="1" applyBorder="1" applyAlignment="1">
      <alignment horizontal="left" vertical="center" indent="1"/>
    </xf>
    <xf numFmtId="0" fontId="4" fillId="0" borderId="49" xfId="0" applyFont="1" applyBorder="1" applyAlignment="1">
      <alignment horizontal="left" vertical="center" indent="1"/>
    </xf>
    <xf numFmtId="0" fontId="4" fillId="0" borderId="44" xfId="0" applyFont="1" applyBorder="1" applyAlignment="1">
      <alignment horizontal="left" vertical="center" indent="1"/>
    </xf>
    <xf numFmtId="0" fontId="10" fillId="0" borderId="12" xfId="0" applyFont="1" applyBorder="1" applyAlignment="1">
      <alignment horizontal="left" vertical="center" indent="1"/>
    </xf>
    <xf numFmtId="0" fontId="10" fillId="0" borderId="93" xfId="0" applyFont="1" applyBorder="1" applyAlignment="1">
      <alignment horizontal="left" vertical="center" indent="1"/>
    </xf>
    <xf numFmtId="0" fontId="10" fillId="0" borderId="44" xfId="0" applyFont="1" applyBorder="1" applyAlignment="1">
      <alignment horizontal="left" vertical="center" wrapText="1"/>
    </xf>
    <xf numFmtId="0" fontId="10" fillId="0" borderId="50" xfId="0" applyFont="1" applyBorder="1" applyAlignment="1">
      <alignment horizontal="left" vertical="center" wrapText="1"/>
    </xf>
    <xf numFmtId="0" fontId="4" fillId="0" borderId="39" xfId="0" applyFont="1" applyBorder="1" applyAlignment="1">
      <alignment horizontal="left" vertical="center" wrapText="1" indent="1"/>
    </xf>
    <xf numFmtId="0" fontId="4" fillId="0" borderId="40" xfId="0" applyFont="1" applyBorder="1" applyAlignment="1">
      <alignment horizontal="left" vertical="center" wrapText="1" indent="1"/>
    </xf>
    <xf numFmtId="0" fontId="4" fillId="0" borderId="42" xfId="0" applyFont="1" applyBorder="1" applyAlignment="1">
      <alignment horizontal="left" vertical="center" wrapText="1" indent="1"/>
    </xf>
    <xf numFmtId="0" fontId="4" fillId="0" borderId="43" xfId="0" applyFont="1" applyBorder="1" applyAlignment="1">
      <alignment horizontal="left" vertical="center" wrapText="1" indent="1"/>
    </xf>
    <xf numFmtId="0" fontId="4" fillId="0" borderId="17" xfId="0" applyFont="1" applyBorder="1" applyAlignment="1">
      <alignment horizontal="right" vertical="center" indent="1"/>
    </xf>
    <xf numFmtId="0" fontId="4" fillId="0" borderId="6" xfId="0" applyFont="1" applyBorder="1" applyAlignment="1">
      <alignment horizontal="right" vertical="center" indent="1"/>
    </xf>
    <xf numFmtId="0" fontId="18" fillId="3" borderId="38" xfId="0" applyFont="1" applyFill="1" applyBorder="1" applyAlignment="1">
      <alignment horizontal="center" vertical="center"/>
    </xf>
    <xf numFmtId="0" fontId="18" fillId="3" borderId="39" xfId="0" applyFont="1" applyFill="1" applyBorder="1" applyAlignment="1">
      <alignment horizontal="center" vertical="center"/>
    </xf>
    <xf numFmtId="0" fontId="49" fillId="0" borderId="49" xfId="0" applyFont="1" applyBorder="1" applyAlignment="1">
      <alignment horizontal="center" vertical="center" wrapText="1"/>
    </xf>
    <xf numFmtId="0" fontId="49" fillId="0" borderId="44" xfId="0" applyFont="1" applyBorder="1" applyAlignment="1">
      <alignment horizontal="center" vertical="center" wrapText="1"/>
    </xf>
    <xf numFmtId="0" fontId="70" fillId="0" borderId="14" xfId="0" applyFont="1" applyBorder="1" applyAlignment="1">
      <alignment horizontal="left" vertical="center" wrapText="1"/>
    </xf>
    <xf numFmtId="0" fontId="10" fillId="0" borderId="15" xfId="0" applyFont="1" applyBorder="1" applyAlignment="1">
      <alignment horizontal="left" vertical="center" wrapText="1"/>
    </xf>
    <xf numFmtId="0" fontId="13" fillId="5" borderId="68" xfId="0" applyFont="1" applyFill="1" applyBorder="1" applyAlignment="1">
      <alignment horizontal="left" vertical="top" indent="6"/>
    </xf>
    <xf numFmtId="0" fontId="13" fillId="5" borderId="0" xfId="0" applyFont="1" applyFill="1" applyAlignment="1">
      <alignment horizontal="left" vertical="top" indent="6"/>
    </xf>
    <xf numFmtId="0" fontId="13" fillId="5" borderId="68" xfId="0" applyFont="1" applyFill="1" applyBorder="1" applyAlignment="1">
      <alignment horizontal="left" vertical="top" indent="12"/>
    </xf>
    <xf numFmtId="0" fontId="13" fillId="5" borderId="0" xfId="0" applyFont="1" applyFill="1" applyAlignment="1">
      <alignment horizontal="left" vertical="top" indent="12"/>
    </xf>
    <xf numFmtId="0" fontId="6" fillId="5" borderId="39" xfId="0" applyFont="1" applyFill="1" applyBorder="1" applyAlignment="1">
      <alignment horizontal="left" vertical="center"/>
    </xf>
    <xf numFmtId="0" fontId="6" fillId="2" borderId="14" xfId="0" applyFont="1" applyFill="1" applyBorder="1" applyAlignment="1">
      <alignment horizontal="left" vertical="center"/>
    </xf>
    <xf numFmtId="0" fontId="6" fillId="2" borderId="15" xfId="0" applyFont="1" applyFill="1" applyBorder="1" applyAlignment="1">
      <alignment horizontal="left" vertical="center"/>
    </xf>
    <xf numFmtId="0" fontId="18" fillId="3" borderId="22" xfId="0" applyFont="1" applyFill="1" applyBorder="1" applyAlignment="1">
      <alignment horizontal="center" vertical="center"/>
    </xf>
    <xf numFmtId="0" fontId="18" fillId="3" borderId="4" xfId="0" applyFont="1" applyFill="1" applyBorder="1" applyAlignment="1">
      <alignment horizontal="center" vertical="center"/>
    </xf>
    <xf numFmtId="0" fontId="18" fillId="3" borderId="17" xfId="0" applyFont="1" applyFill="1" applyBorder="1" applyAlignment="1">
      <alignment horizontal="center" vertical="center"/>
    </xf>
    <xf numFmtId="0" fontId="18" fillId="3" borderId="0" xfId="0" applyFont="1" applyFill="1" applyAlignment="1">
      <alignment horizontal="center" vertical="center"/>
    </xf>
    <xf numFmtId="0" fontId="13" fillId="0" borderId="14" xfId="0" applyFont="1" applyBorder="1" applyAlignment="1">
      <alignment horizontal="left" vertical="center" wrapText="1"/>
    </xf>
    <xf numFmtId="0" fontId="13" fillId="0" borderId="15" xfId="0" applyFont="1" applyBorder="1" applyAlignment="1">
      <alignment horizontal="left" vertical="center" wrapText="1"/>
    </xf>
    <xf numFmtId="0" fontId="13" fillId="0" borderId="16" xfId="0" applyFont="1" applyBorder="1" applyAlignment="1">
      <alignment horizontal="left" vertical="center" wrapText="1"/>
    </xf>
    <xf numFmtId="0" fontId="13" fillId="0" borderId="17" xfId="0" applyFont="1" applyBorder="1" applyAlignment="1">
      <alignment horizontal="left" vertical="center" wrapText="1"/>
    </xf>
    <xf numFmtId="0" fontId="13" fillId="0" borderId="0" xfId="0" applyFont="1" applyAlignment="1">
      <alignment horizontal="left" vertical="center" wrapText="1"/>
    </xf>
    <xf numFmtId="0" fontId="13" fillId="0" borderId="18" xfId="0" applyFont="1" applyBorder="1" applyAlignment="1">
      <alignment horizontal="left" vertical="center" wrapText="1"/>
    </xf>
    <xf numFmtId="0" fontId="13" fillId="5" borderId="68" xfId="0" applyFont="1" applyFill="1" applyBorder="1" applyAlignment="1">
      <alignment horizontal="left" vertical="top" indent="9"/>
    </xf>
    <xf numFmtId="0" fontId="13" fillId="5" borderId="0" xfId="0" applyFont="1" applyFill="1" applyAlignment="1">
      <alignment horizontal="left" vertical="top" indent="9"/>
    </xf>
    <xf numFmtId="0" fontId="13" fillId="5" borderId="68" xfId="0" applyFont="1" applyFill="1" applyBorder="1" applyAlignment="1">
      <alignment vertical="top"/>
    </xf>
    <xf numFmtId="0" fontId="13" fillId="5" borderId="0" xfId="0" applyFont="1" applyFill="1" applyAlignment="1">
      <alignment vertical="top"/>
    </xf>
    <xf numFmtId="0" fontId="31" fillId="2" borderId="17" xfId="0" applyFont="1" applyFill="1" applyBorder="1" applyAlignment="1">
      <alignment horizontal="left" vertical="center"/>
    </xf>
    <xf numFmtId="0" fontId="31" fillId="2" borderId="0" xfId="0" applyFont="1" applyFill="1" applyAlignment="1">
      <alignment horizontal="left" vertical="center"/>
    </xf>
    <xf numFmtId="0" fontId="17" fillId="3" borderId="22" xfId="0" applyFont="1" applyFill="1" applyBorder="1" applyAlignment="1">
      <alignment horizontal="center" vertical="center"/>
    </xf>
    <xf numFmtId="0" fontId="17" fillId="3" borderId="4" xfId="0" applyFont="1" applyFill="1" applyBorder="1" applyAlignment="1">
      <alignment horizontal="center" vertical="center"/>
    </xf>
    <xf numFmtId="0" fontId="17" fillId="3" borderId="17" xfId="0" applyFont="1" applyFill="1" applyBorder="1" applyAlignment="1">
      <alignment horizontal="center" vertical="center"/>
    </xf>
    <xf numFmtId="0" fontId="17" fillId="3" borderId="0" xfId="0" applyFont="1" applyFill="1" applyAlignment="1">
      <alignment horizontal="center" vertical="center"/>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0" xfId="0" applyFont="1" applyAlignment="1">
      <alignment horizontal="center" vertical="center" wrapText="1"/>
    </xf>
    <xf numFmtId="0" fontId="23" fillId="0" borderId="18" xfId="0" applyFont="1" applyBorder="1" applyAlignment="1">
      <alignment horizontal="center" vertical="center" wrapText="1"/>
    </xf>
    <xf numFmtId="0" fontId="83" fillId="0" borderId="14" xfId="0" applyFont="1" applyBorder="1" applyAlignment="1">
      <alignment horizontal="left" vertical="center" wrapText="1"/>
    </xf>
    <xf numFmtId="0" fontId="23" fillId="0" borderId="15" xfId="0" applyFont="1" applyBorder="1" applyAlignment="1">
      <alignment horizontal="left" vertical="center" wrapText="1"/>
    </xf>
    <xf numFmtId="0" fontId="23" fillId="0" borderId="16" xfId="0" applyFont="1" applyBorder="1" applyAlignment="1">
      <alignment horizontal="left" vertical="center" wrapText="1"/>
    </xf>
    <xf numFmtId="0" fontId="23" fillId="0" borderId="17" xfId="0" applyFont="1" applyBorder="1" applyAlignment="1">
      <alignment horizontal="left" vertical="center" wrapText="1"/>
    </xf>
    <xf numFmtId="0" fontId="23" fillId="0" borderId="0" xfId="0" applyFont="1" applyAlignment="1">
      <alignment horizontal="left" vertical="center" wrapText="1"/>
    </xf>
    <xf numFmtId="0" fontId="23" fillId="0" borderId="18" xfId="0" applyFont="1" applyBorder="1" applyAlignment="1">
      <alignment horizontal="left" vertical="center" wrapText="1"/>
    </xf>
    <xf numFmtId="0" fontId="23" fillId="0" borderId="51" xfId="0" applyFont="1" applyBorder="1" applyAlignment="1">
      <alignment horizontal="left" vertical="center" wrapText="1"/>
    </xf>
    <xf numFmtId="0" fontId="23" fillId="0" borderId="39" xfId="0" applyFont="1" applyBorder="1" applyAlignment="1">
      <alignment horizontal="left" vertical="center" wrapText="1"/>
    </xf>
    <xf numFmtId="0" fontId="23" fillId="0" borderId="49" xfId="0" applyFont="1" applyBorder="1" applyAlignment="1">
      <alignment horizontal="left" vertical="center" wrapText="1"/>
    </xf>
    <xf numFmtId="0" fontId="23" fillId="0" borderId="44" xfId="0" applyFont="1" applyBorder="1" applyAlignment="1">
      <alignment horizontal="left" vertical="center" wrapText="1"/>
    </xf>
    <xf numFmtId="0" fontId="23" fillId="0" borderId="50" xfId="0" applyFont="1" applyBorder="1" applyAlignment="1">
      <alignment horizontal="left" vertical="center" wrapText="1"/>
    </xf>
    <xf numFmtId="0" fontId="2" fillId="5" borderId="0" xfId="0" applyFont="1" applyFill="1" applyAlignment="1">
      <alignment horizontal="left" wrapText="1"/>
    </xf>
    <xf numFmtId="0" fontId="2" fillId="5" borderId="0" xfId="0" applyFont="1" applyFill="1" applyAlignment="1">
      <alignment horizontal="center" vertical="center" wrapText="1"/>
    </xf>
    <xf numFmtId="0" fontId="2" fillId="5" borderId="0" xfId="0" applyFont="1" applyFill="1" applyAlignment="1">
      <alignment horizontal="center" vertical="center"/>
    </xf>
    <xf numFmtId="0" fontId="2" fillId="5" borderId="0" xfId="0" applyFont="1" applyFill="1" applyAlignment="1">
      <alignment horizontal="center"/>
    </xf>
    <xf numFmtId="0" fontId="9" fillId="5" borderId="0" xfId="0" applyFont="1" applyFill="1" applyAlignment="1">
      <alignment horizontal="center" vertical="center"/>
    </xf>
    <xf numFmtId="0" fontId="10" fillId="5" borderId="0" xfId="0" applyFont="1" applyFill="1" applyAlignment="1">
      <alignment horizontal="left" vertical="center"/>
    </xf>
    <xf numFmtId="0" fontId="6" fillId="5" borderId="0" xfId="0" applyFont="1" applyFill="1" applyAlignment="1">
      <alignment horizontal="left" vertical="center"/>
    </xf>
    <xf numFmtId="0" fontId="2" fillId="0" borderId="31" xfId="0" applyFont="1" applyBorder="1" applyAlignment="1">
      <alignment horizontal="left" wrapText="1"/>
    </xf>
    <xf numFmtId="0" fontId="2" fillId="0" borderId="14"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4" xfId="0" applyFont="1" applyBorder="1" applyAlignment="1">
      <alignment horizontal="center" vertical="center"/>
    </xf>
    <xf numFmtId="0" fontId="2" fillId="0" borderId="16" xfId="0" applyFont="1" applyBorder="1" applyAlignment="1">
      <alignment horizontal="center" vertical="center"/>
    </xf>
    <xf numFmtId="0" fontId="2" fillId="0" borderId="0" xfId="0" applyFont="1" applyAlignment="1">
      <alignment horizontal="center"/>
    </xf>
    <xf numFmtId="0" fontId="2" fillId="0" borderId="18" xfId="0" applyFont="1" applyBorder="1" applyAlignment="1">
      <alignment horizontal="center"/>
    </xf>
    <xf numFmtId="0" fontId="70" fillId="0" borderId="11" xfId="0" applyFont="1" applyBorder="1" applyAlignment="1">
      <alignment horizontal="left" vertical="center"/>
    </xf>
    <xf numFmtId="0" fontId="10" fillId="0" borderId="12" xfId="0" applyFont="1" applyBorder="1" applyAlignment="1">
      <alignment horizontal="left" vertical="center"/>
    </xf>
    <xf numFmtId="0" fontId="10" fillId="0" borderId="15" xfId="0" applyFont="1" applyBorder="1" applyAlignment="1">
      <alignment horizontal="left"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9" fillId="3" borderId="19" xfId="0" applyFont="1" applyFill="1" applyBorder="1" applyAlignment="1">
      <alignment horizontal="center" vertical="center"/>
    </xf>
    <xf numFmtId="0" fontId="9" fillId="3" borderId="20" xfId="0" applyFont="1" applyFill="1" applyBorder="1" applyAlignment="1">
      <alignment horizontal="center" vertical="center"/>
    </xf>
    <xf numFmtId="0" fontId="2" fillId="0" borderId="17" xfId="0" applyFont="1" applyBorder="1" applyAlignment="1">
      <alignment horizontal="center"/>
    </xf>
    <xf numFmtId="0" fontId="13" fillId="0" borderId="0" xfId="0" applyFont="1" applyAlignment="1">
      <alignment horizontal="center" vertical="center"/>
    </xf>
    <xf numFmtId="0" fontId="13" fillId="0" borderId="20" xfId="0" applyFont="1" applyBorder="1" applyAlignment="1">
      <alignment horizontal="center" vertical="center"/>
    </xf>
    <xf numFmtId="0" fontId="9" fillId="3" borderId="21" xfId="0" applyFont="1" applyFill="1" applyBorder="1" applyAlignment="1">
      <alignment horizontal="center" vertical="center"/>
    </xf>
    <xf numFmtId="0" fontId="21" fillId="0" borderId="0" xfId="0" applyFont="1" applyAlignment="1">
      <alignment horizontal="center" vertical="center"/>
    </xf>
    <xf numFmtId="0" fontId="10" fillId="0" borderId="11" xfId="0" applyFont="1" applyBorder="1" applyAlignment="1">
      <alignment horizontal="left" vertical="center" wrapText="1"/>
    </xf>
    <xf numFmtId="0" fontId="9" fillId="3" borderId="17" xfId="0" applyFont="1" applyFill="1" applyBorder="1" applyAlignment="1">
      <alignment horizontal="center" vertical="center"/>
    </xf>
    <xf numFmtId="0" fontId="9" fillId="3" borderId="0" xfId="0" applyFont="1" applyFill="1" applyAlignment="1">
      <alignment horizontal="center" vertical="center"/>
    </xf>
    <xf numFmtId="0" fontId="10" fillId="0" borderId="0" xfId="0" applyFont="1" applyAlignment="1">
      <alignment horizontal="left" vertical="center"/>
    </xf>
    <xf numFmtId="0" fontId="2" fillId="0" borderId="33" xfId="0" applyFont="1" applyBorder="1" applyAlignment="1">
      <alignment horizontal="right" vertical="center" wrapText="1"/>
    </xf>
    <xf numFmtId="0" fontId="2" fillId="0" borderId="35" xfId="0" applyFont="1" applyBorder="1" applyAlignment="1">
      <alignment horizontal="right" vertical="center" wrapText="1"/>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0" xfId="0" applyFont="1" applyAlignment="1">
      <alignment horizontal="center" vertical="center" wrapText="1"/>
    </xf>
    <xf numFmtId="0" fontId="2" fillId="0" borderId="18" xfId="0" applyFont="1" applyBorder="1" applyAlignment="1">
      <alignment horizontal="center" vertical="center" wrapText="1"/>
    </xf>
    <xf numFmtId="0" fontId="6" fillId="2" borderId="17" xfId="0" applyFont="1" applyFill="1" applyBorder="1" applyAlignment="1">
      <alignment horizontal="left" vertical="center"/>
    </xf>
    <xf numFmtId="0" fontId="6" fillId="2" borderId="0" xfId="0" applyFont="1" applyFill="1" applyAlignment="1">
      <alignment horizontal="left" vertical="center"/>
    </xf>
    <xf numFmtId="0" fontId="6" fillId="2" borderId="18" xfId="0" applyFont="1" applyFill="1" applyBorder="1" applyAlignment="1">
      <alignment horizontal="left" vertical="center"/>
    </xf>
    <xf numFmtId="0" fontId="70" fillId="0" borderId="11" xfId="0" applyFont="1" applyBorder="1" applyAlignment="1">
      <alignment horizontal="left" vertical="center" wrapText="1"/>
    </xf>
    <xf numFmtId="0" fontId="2" fillId="0" borderId="14" xfId="0"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70" fillId="0" borderId="0" xfId="0" applyFont="1" applyAlignment="1">
      <alignment horizontal="left" vertical="center"/>
    </xf>
    <xf numFmtId="0" fontId="2" fillId="0" borderId="38" xfId="0" applyFont="1" applyBorder="1" applyAlignment="1">
      <alignment horizontal="left" wrapText="1"/>
    </xf>
    <xf numFmtId="0" fontId="2" fillId="0" borderId="41" xfId="0" applyFont="1" applyBorder="1" applyAlignment="1">
      <alignment horizontal="left" wrapText="1"/>
    </xf>
    <xf numFmtId="0" fontId="2" fillId="0" borderId="42" xfId="0" applyFont="1" applyBorder="1" applyAlignment="1">
      <alignment horizontal="center" vertical="center"/>
    </xf>
    <xf numFmtId="0" fontId="2" fillId="0" borderId="43" xfId="0" applyFont="1" applyBorder="1" applyAlignment="1">
      <alignment horizontal="center" vertical="center"/>
    </xf>
    <xf numFmtId="0" fontId="5" fillId="0" borderId="20" xfId="0" applyFont="1" applyBorder="1" applyAlignment="1">
      <alignment horizontal="center" vertical="center"/>
    </xf>
    <xf numFmtId="0" fontId="31" fillId="10" borderId="14" xfId="0" applyFont="1" applyFill="1" applyBorder="1" applyAlignment="1">
      <alignment horizontal="left" vertical="center"/>
    </xf>
    <xf numFmtId="0" fontId="31" fillId="10" borderId="15" xfId="0" applyFont="1" applyFill="1" applyBorder="1" applyAlignment="1">
      <alignment horizontal="left" vertical="center"/>
    </xf>
    <xf numFmtId="0" fontId="23" fillId="0" borderId="0" xfId="0" applyFont="1" applyAlignment="1">
      <alignment horizontal="right" vertical="top" indent="1"/>
    </xf>
    <xf numFmtId="0" fontId="18" fillId="3" borderId="63" xfId="0" applyFont="1" applyFill="1" applyBorder="1" applyAlignment="1">
      <alignment horizontal="center" vertical="center"/>
    </xf>
    <xf numFmtId="0" fontId="18" fillId="3" borderId="62" xfId="0" applyFont="1" applyFill="1" applyBorder="1" applyAlignment="1">
      <alignment horizontal="center" vertical="center"/>
    </xf>
    <xf numFmtId="0" fontId="10" fillId="0" borderId="103" xfId="0" applyFont="1" applyBorder="1" applyAlignment="1">
      <alignment horizontal="left" vertical="center" wrapText="1"/>
    </xf>
    <xf numFmtId="0" fontId="10" fillId="0" borderId="62" xfId="0" applyFont="1" applyBorder="1" applyAlignment="1">
      <alignment horizontal="left" vertical="center" wrapText="1"/>
    </xf>
    <xf numFmtId="0" fontId="13" fillId="5" borderId="68" xfId="0" applyFont="1" applyFill="1" applyBorder="1" applyAlignment="1">
      <alignment horizontal="right" vertical="center" indent="1"/>
    </xf>
    <xf numFmtId="0" fontId="13" fillId="5" borderId="0" xfId="0" applyFont="1" applyFill="1" applyAlignment="1">
      <alignment horizontal="right" vertical="center" indent="1"/>
    </xf>
    <xf numFmtId="0" fontId="24" fillId="0" borderId="0" xfId="0" applyFont="1" applyAlignment="1">
      <alignment horizontal="center" vertical="center"/>
    </xf>
    <xf numFmtId="0" fontId="24" fillId="0" borderId="68" xfId="0" applyFont="1" applyBorder="1" applyAlignment="1">
      <alignment horizontal="right" vertical="center" wrapText="1"/>
    </xf>
    <xf numFmtId="0" fontId="24" fillId="0" borderId="0" xfId="0" applyFont="1" applyAlignment="1">
      <alignment horizontal="right" vertical="center" wrapText="1"/>
    </xf>
    <xf numFmtId="0" fontId="23" fillId="0" borderId="63" xfId="0" applyFont="1" applyBorder="1" applyAlignment="1">
      <alignment horizontal="right" vertical="center" wrapText="1"/>
    </xf>
    <xf numFmtId="0" fontId="23" fillId="0" borderId="62" xfId="0" applyFont="1" applyBorder="1" applyAlignment="1">
      <alignment horizontal="right" vertical="center" wrapText="1"/>
    </xf>
    <xf numFmtId="0" fontId="23" fillId="0" borderId="68" xfId="0" applyFont="1" applyBorder="1" applyAlignment="1">
      <alignment horizontal="right" vertical="center" wrapText="1"/>
    </xf>
    <xf numFmtId="0" fontId="23" fillId="0" borderId="0" xfId="0" applyFont="1" applyAlignment="1">
      <alignment horizontal="right" vertical="center" wrapText="1"/>
    </xf>
    <xf numFmtId="0" fontId="10" fillId="0" borderId="14" xfId="0" applyFont="1" applyBorder="1" applyAlignment="1">
      <alignment horizontal="left" vertical="center" wrapText="1"/>
    </xf>
    <xf numFmtId="0" fontId="2" fillId="0" borderId="0" xfId="0" applyFont="1" applyAlignment="1">
      <alignment horizontal="right" vertical="top" wrapText="1"/>
    </xf>
    <xf numFmtId="0" fontId="10" fillId="0" borderId="11" xfId="0" applyFont="1" applyBorder="1" applyAlignment="1">
      <alignment horizontal="left" vertical="center"/>
    </xf>
    <xf numFmtId="0" fontId="23" fillId="0" borderId="68" xfId="0" applyFont="1" applyBorder="1" applyAlignment="1">
      <alignment horizontal="center" vertical="top"/>
    </xf>
    <xf numFmtId="0" fontId="23" fillId="0" borderId="0" xfId="0" applyFont="1" applyAlignment="1">
      <alignment horizontal="center" vertical="top"/>
    </xf>
    <xf numFmtId="0" fontId="23" fillId="0" borderId="68" xfId="0" applyFont="1" applyBorder="1" applyAlignment="1">
      <alignment horizontal="left" vertical="center"/>
    </xf>
    <xf numFmtId="0" fontId="23" fillId="0" borderId="0" xfId="0" applyFont="1" applyAlignment="1">
      <alignment horizontal="left" vertical="center"/>
    </xf>
    <xf numFmtId="0" fontId="23" fillId="0" borderId="68" xfId="0" applyFont="1" applyBorder="1" applyAlignment="1">
      <alignment horizontal="left" vertical="top"/>
    </xf>
    <xf numFmtId="0" fontId="23" fillId="0" borderId="0" xfId="0" applyFont="1" applyAlignment="1">
      <alignment horizontal="left" vertical="top"/>
    </xf>
    <xf numFmtId="0" fontId="23" fillId="0" borderId="68" xfId="0" applyFont="1" applyBorder="1" applyAlignment="1">
      <alignment vertical="center"/>
    </xf>
    <xf numFmtId="0" fontId="23" fillId="0" borderId="0" xfId="0" applyFont="1" applyAlignment="1">
      <alignment vertical="center"/>
    </xf>
    <xf numFmtId="0" fontId="16" fillId="12" borderId="17" xfId="0" applyFont="1" applyFill="1" applyBorder="1" applyAlignment="1">
      <alignment horizontal="left" vertical="center"/>
    </xf>
    <xf numFmtId="0" fontId="16" fillId="12" borderId="0" xfId="0" applyFont="1" applyFill="1" applyAlignment="1">
      <alignment horizontal="left" vertical="center"/>
    </xf>
    <xf numFmtId="0" fontId="16" fillId="12" borderId="18" xfId="0" applyFont="1" applyFill="1" applyBorder="1" applyAlignment="1">
      <alignment horizontal="left" vertical="center"/>
    </xf>
    <xf numFmtId="0" fontId="18" fillId="3" borderId="41" xfId="0" applyFont="1" applyFill="1" applyBorder="1" applyAlignment="1">
      <alignment horizontal="center" vertical="center"/>
    </xf>
    <xf numFmtId="0" fontId="18" fillId="3" borderId="42" xfId="0" applyFont="1" applyFill="1" applyBorder="1" applyAlignment="1">
      <alignment horizontal="center" vertical="center"/>
    </xf>
    <xf numFmtId="0" fontId="4" fillId="0" borderId="39" xfId="0" applyFont="1" applyBorder="1" applyAlignment="1">
      <alignment horizontal="left" vertical="center" wrapText="1"/>
    </xf>
    <xf numFmtId="0" fontId="4" fillId="0" borderId="40" xfId="0" applyFont="1" applyBorder="1" applyAlignment="1">
      <alignment horizontal="left" vertical="center" wrapText="1"/>
    </xf>
    <xf numFmtId="0" fontId="4" fillId="0" borderId="42" xfId="0" applyFont="1" applyBorder="1" applyAlignment="1">
      <alignment horizontal="left" vertical="center" wrapText="1"/>
    </xf>
    <xf numFmtId="0" fontId="4" fillId="0" borderId="43" xfId="0" applyFont="1" applyBorder="1" applyAlignment="1">
      <alignment horizontal="left" vertical="center" wrapText="1"/>
    </xf>
    <xf numFmtId="0" fontId="13" fillId="0" borderId="0" xfId="0" applyFont="1" applyAlignment="1">
      <alignment horizontal="right" vertical="top" indent="1"/>
    </xf>
    <xf numFmtId="0" fontId="4" fillId="0" borderId="63" xfId="0" applyFont="1" applyBorder="1" applyAlignment="1">
      <alignment horizontal="left" vertical="center"/>
    </xf>
    <xf numFmtId="0" fontId="4" fillId="0" borderId="62" xfId="0" applyFont="1" applyBorder="1" applyAlignment="1">
      <alignment horizontal="left" vertical="center"/>
    </xf>
    <xf numFmtId="0" fontId="4" fillId="0" borderId="61" xfId="0" applyFont="1" applyBorder="1" applyAlignment="1">
      <alignment horizontal="left" vertical="center"/>
    </xf>
    <xf numFmtId="0" fontId="18" fillId="3" borderId="73" xfId="0" applyFont="1" applyFill="1" applyBorder="1" applyAlignment="1">
      <alignment horizontal="center" vertical="center"/>
    </xf>
    <xf numFmtId="0" fontId="18" fillId="3" borderId="102" xfId="0" applyFont="1" applyFill="1" applyBorder="1" applyAlignment="1">
      <alignment horizontal="center" vertical="center"/>
    </xf>
    <xf numFmtId="0" fontId="10" fillId="0" borderId="101" xfId="0" applyFont="1" applyBorder="1" applyAlignment="1">
      <alignment horizontal="left" vertical="center" wrapText="1"/>
    </xf>
    <xf numFmtId="0" fontId="10" fillId="0" borderId="72" xfId="0" applyFont="1" applyBorder="1" applyAlignment="1">
      <alignment horizontal="left" vertical="center" wrapText="1"/>
    </xf>
    <xf numFmtId="0" fontId="18" fillId="3" borderId="72" xfId="0" applyFont="1" applyFill="1" applyBorder="1" applyAlignment="1">
      <alignment horizontal="center" vertical="center"/>
    </xf>
    <xf numFmtId="0" fontId="13" fillId="0" borderId="11" xfId="0" applyFont="1" applyBorder="1" applyAlignment="1">
      <alignment horizontal="left" indent="2"/>
    </xf>
    <xf numFmtId="0" fontId="13" fillId="0" borderId="12" xfId="0" applyFont="1" applyBorder="1" applyAlignment="1">
      <alignment horizontal="left" indent="2"/>
    </xf>
    <xf numFmtId="0" fontId="13" fillId="0" borderId="13" xfId="0" applyFont="1" applyBorder="1" applyAlignment="1">
      <alignment horizontal="left" indent="2"/>
    </xf>
    <xf numFmtId="0" fontId="6" fillId="12" borderId="14" xfId="0" applyFont="1" applyFill="1" applyBorder="1" applyAlignment="1">
      <alignment horizontal="left" vertical="center"/>
    </xf>
    <xf numFmtId="0" fontId="6" fillId="12" borderId="15" xfId="0" applyFont="1" applyFill="1" applyBorder="1" applyAlignment="1">
      <alignment horizontal="left" vertical="center"/>
    </xf>
    <xf numFmtId="0" fontId="13" fillId="5" borderId="11" xfId="0" applyFont="1" applyFill="1" applyBorder="1" applyAlignment="1">
      <alignment horizontal="left" vertical="center" indent="1"/>
    </xf>
    <xf numFmtId="0" fontId="13" fillId="5" borderId="12" xfId="0" applyFont="1" applyFill="1" applyBorder="1" applyAlignment="1">
      <alignment horizontal="left" vertical="center" indent="1"/>
    </xf>
    <xf numFmtId="0" fontId="13" fillId="5" borderId="13" xfId="0" applyFont="1" applyFill="1" applyBorder="1" applyAlignment="1">
      <alignment horizontal="left" vertical="center" indent="1"/>
    </xf>
    <xf numFmtId="0" fontId="4" fillId="0" borderId="17" xfId="0" applyFont="1" applyBorder="1" applyAlignment="1">
      <alignment horizontal="right" vertical="center"/>
    </xf>
    <xf numFmtId="0" fontId="4" fillId="0" borderId="0" xfId="0" applyFont="1" applyAlignment="1">
      <alignment horizontal="right" vertical="center"/>
    </xf>
    <xf numFmtId="0" fontId="4" fillId="0" borderId="14" xfId="0" applyFont="1" applyBorder="1" applyAlignment="1">
      <alignment horizontal="right" vertical="center" wrapText="1"/>
    </xf>
    <xf numFmtId="0" fontId="4" fillId="0" borderId="15" xfId="0" applyFont="1" applyBorder="1" applyAlignment="1">
      <alignment horizontal="right" vertical="center" wrapText="1"/>
    </xf>
    <xf numFmtId="0" fontId="4" fillId="0" borderId="17" xfId="0" applyFont="1" applyBorder="1" applyAlignment="1">
      <alignment horizontal="right" vertical="center" wrapText="1"/>
    </xf>
    <xf numFmtId="0" fontId="4" fillId="0" borderId="0" xfId="0" applyFont="1" applyAlignment="1">
      <alignment horizontal="right" vertical="center" wrapText="1"/>
    </xf>
    <xf numFmtId="0" fontId="10" fillId="0" borderId="169" xfId="0" applyFont="1" applyBorder="1" applyAlignment="1">
      <alignment horizontal="left" vertical="center" wrapText="1"/>
    </xf>
    <xf numFmtId="0" fontId="10" fillId="0" borderId="65" xfId="0" applyFont="1" applyBorder="1" applyAlignment="1">
      <alignment horizontal="left" vertical="center" wrapText="1"/>
    </xf>
    <xf numFmtId="0" fontId="23" fillId="0" borderId="68" xfId="0" applyFont="1" applyBorder="1" applyAlignment="1">
      <alignment horizontal="right" vertical="top" wrapText="1" indent="1"/>
    </xf>
    <xf numFmtId="0" fontId="23" fillId="0" borderId="0" xfId="0" applyFont="1" applyBorder="1" applyAlignment="1">
      <alignment horizontal="right" vertical="top" wrapText="1" indent="1"/>
    </xf>
    <xf numFmtId="0" fontId="13" fillId="0" borderId="11" xfId="0" applyFont="1" applyBorder="1" applyAlignment="1">
      <alignment horizontal="left" vertical="center" wrapText="1"/>
    </xf>
    <xf numFmtId="0" fontId="2" fillId="0" borderId="0" xfId="0" applyFont="1" applyAlignment="1">
      <alignment horizontal="center" vertical="center"/>
    </xf>
    <xf numFmtId="0" fontId="2" fillId="0" borderId="0" xfId="0" applyFont="1" applyAlignment="1">
      <alignment horizontal="right" vertical="center" wrapText="1" indent="1"/>
    </xf>
    <xf numFmtId="0" fontId="2" fillId="0" borderId="18" xfId="0" applyFont="1" applyBorder="1" applyAlignment="1">
      <alignment horizontal="right" vertical="center" wrapText="1" indent="1"/>
    </xf>
    <xf numFmtId="0" fontId="13" fillId="0" borderId="99" xfId="0" applyFont="1" applyBorder="1" applyAlignment="1">
      <alignment horizontal="center" vertical="center"/>
    </xf>
    <xf numFmtId="0" fontId="5" fillId="0" borderId="99" xfId="0" applyFont="1" applyBorder="1" applyAlignment="1">
      <alignment horizontal="center" vertical="center"/>
    </xf>
    <xf numFmtId="0" fontId="2" fillId="0" borderId="17" xfId="0" applyFont="1" applyBorder="1" applyAlignment="1">
      <alignment horizontal="right" vertical="center" wrapText="1"/>
    </xf>
    <xf numFmtId="0" fontId="2" fillId="0" borderId="0" xfId="0" applyFont="1" applyAlignment="1">
      <alignment horizontal="right" vertical="center" wrapText="1"/>
    </xf>
    <xf numFmtId="0" fontId="2" fillId="0" borderId="18" xfId="0" applyFont="1" applyBorder="1" applyAlignment="1">
      <alignment horizontal="right" vertical="center" wrapText="1"/>
    </xf>
    <xf numFmtId="0" fontId="2" fillId="0" borderId="17" xfId="0" applyFont="1" applyBorder="1" applyAlignment="1">
      <alignment horizontal="left" vertical="top" wrapText="1"/>
    </xf>
    <xf numFmtId="0" fontId="2" fillId="0" borderId="0" xfId="0" applyFont="1" applyAlignment="1">
      <alignment horizontal="left" vertical="top" wrapText="1"/>
    </xf>
    <xf numFmtId="0" fontId="2" fillId="0" borderId="18" xfId="0" applyFont="1" applyBorder="1" applyAlignment="1">
      <alignment horizontal="left" vertical="top" wrapText="1"/>
    </xf>
    <xf numFmtId="0" fontId="1" fillId="0" borderId="11" xfId="0" applyFont="1" applyBorder="1" applyAlignment="1">
      <alignment horizontal="center" wrapText="1"/>
    </xf>
    <xf numFmtId="0" fontId="1" fillId="0" borderId="12" xfId="0" applyFont="1" applyBorder="1" applyAlignment="1">
      <alignment horizontal="center" wrapText="1"/>
    </xf>
    <xf numFmtId="0" fontId="1" fillId="0" borderId="13" xfId="0" applyFont="1" applyBorder="1" applyAlignment="1">
      <alignment horizontal="center" wrapText="1"/>
    </xf>
    <xf numFmtId="0" fontId="17" fillId="3" borderId="18" xfId="0" applyFont="1" applyFill="1" applyBorder="1" applyAlignment="1">
      <alignment horizontal="center" vertical="center"/>
    </xf>
    <xf numFmtId="0" fontId="4" fillId="0" borderId="17" xfId="0" applyFont="1" applyBorder="1" applyAlignment="1">
      <alignment horizontal="left" vertical="center" wrapText="1" indent="1"/>
    </xf>
    <xf numFmtId="0" fontId="4" fillId="0" borderId="0" xfId="0" applyFont="1" applyAlignment="1">
      <alignment horizontal="left" vertical="center" wrapText="1" indent="1"/>
    </xf>
    <xf numFmtId="0" fontId="4" fillId="0" borderId="18" xfId="0" applyFont="1" applyBorder="1" applyAlignment="1">
      <alignment horizontal="left" vertical="center" wrapText="1" indent="1"/>
    </xf>
    <xf numFmtId="0" fontId="4" fillId="0" borderId="11" xfId="0" applyFont="1" applyBorder="1" applyAlignment="1">
      <alignment horizontal="center" vertical="center"/>
    </xf>
    <xf numFmtId="0" fontId="4" fillId="0" borderId="13" xfId="0" applyFont="1" applyBorder="1" applyAlignment="1">
      <alignment horizontal="center" vertical="center"/>
    </xf>
    <xf numFmtId="0" fontId="2" fillId="0" borderId="34" xfId="0" applyFont="1" applyBorder="1" applyAlignment="1">
      <alignment horizontal="center" vertical="center" wrapText="1"/>
    </xf>
    <xf numFmtId="0" fontId="20" fillId="0" borderId="0" xfId="0" applyFont="1" applyAlignment="1">
      <alignment horizontal="center" vertical="center"/>
    </xf>
    <xf numFmtId="0" fontId="2" fillId="0" borderId="14" xfId="0" applyFont="1" applyBorder="1" applyAlignment="1">
      <alignment horizontal="left" vertical="center" wrapText="1"/>
    </xf>
    <xf numFmtId="0" fontId="2" fillId="0" borderId="15" xfId="0" applyFont="1" applyBorder="1" applyAlignment="1">
      <alignment horizontal="left" vertical="center" wrapText="1"/>
    </xf>
    <xf numFmtId="0" fontId="2" fillId="0" borderId="16" xfId="0" applyFont="1" applyBorder="1" applyAlignment="1">
      <alignment horizontal="left" vertical="center" wrapText="1"/>
    </xf>
    <xf numFmtId="0" fontId="2" fillId="0" borderId="17" xfId="0" applyFont="1" applyBorder="1" applyAlignment="1">
      <alignment horizontal="left" vertical="center" wrapText="1"/>
    </xf>
    <xf numFmtId="0" fontId="2" fillId="0" borderId="0" xfId="0" applyFont="1" applyAlignment="1">
      <alignment horizontal="left" vertical="center" wrapText="1"/>
    </xf>
    <xf numFmtId="0" fontId="2" fillId="0" borderId="18" xfId="0" applyFont="1" applyBorder="1" applyAlignment="1">
      <alignment horizontal="left" vertical="center" wrapText="1"/>
    </xf>
    <xf numFmtId="0" fontId="17" fillId="3" borderId="23" xfId="0" applyFont="1" applyFill="1" applyBorder="1" applyAlignment="1">
      <alignment horizontal="center" vertical="center"/>
    </xf>
    <xf numFmtId="0" fontId="17" fillId="3" borderId="24" xfId="0" applyFont="1" applyFill="1" applyBorder="1" applyAlignment="1">
      <alignment horizontal="center" vertical="center"/>
    </xf>
    <xf numFmtId="0" fontId="17" fillId="3" borderId="25" xfId="0" applyFont="1" applyFill="1" applyBorder="1" applyAlignment="1">
      <alignment horizontal="center" vertical="center"/>
    </xf>
    <xf numFmtId="0" fontId="76" fillId="0" borderId="14" xfId="0" applyFont="1" applyBorder="1" applyAlignment="1">
      <alignment horizontal="left" vertical="center" wrapText="1"/>
    </xf>
    <xf numFmtId="0" fontId="76" fillId="0" borderId="15" xfId="0" applyFont="1" applyBorder="1" applyAlignment="1">
      <alignment horizontal="left" vertical="center" wrapText="1"/>
    </xf>
    <xf numFmtId="0" fontId="76" fillId="0" borderId="16" xfId="0" applyFont="1" applyBorder="1" applyAlignment="1">
      <alignment horizontal="left" vertical="center" wrapText="1"/>
    </xf>
    <xf numFmtId="0" fontId="76" fillId="0" borderId="19" xfId="0" applyFont="1" applyBorder="1" applyAlignment="1">
      <alignment horizontal="left" vertical="center" wrapText="1"/>
    </xf>
    <xf numFmtId="0" fontId="76" fillId="0" borderId="20" xfId="0" applyFont="1" applyBorder="1" applyAlignment="1">
      <alignment horizontal="left" vertical="center" wrapText="1"/>
    </xf>
    <xf numFmtId="0" fontId="76" fillId="0" borderId="21" xfId="0" applyFont="1" applyBorder="1" applyAlignment="1">
      <alignment horizontal="left" vertical="center" wrapText="1"/>
    </xf>
    <xf numFmtId="0" fontId="74" fillId="0" borderId="17" xfId="0" applyFont="1" applyBorder="1" applyAlignment="1">
      <alignment horizontal="left" vertical="center" wrapText="1"/>
    </xf>
    <xf numFmtId="0" fontId="74" fillId="0" borderId="0" xfId="0" applyFont="1" applyBorder="1" applyAlignment="1">
      <alignment horizontal="left" vertical="center" wrapText="1"/>
    </xf>
    <xf numFmtId="0" fontId="74" fillId="0" borderId="18" xfId="0" applyFont="1" applyBorder="1" applyAlignment="1">
      <alignment horizontal="left" vertical="center" wrapText="1"/>
    </xf>
    <xf numFmtId="0" fontId="74" fillId="0" borderId="19" xfId="0" applyFont="1" applyBorder="1" applyAlignment="1">
      <alignment horizontal="left" vertical="center" wrapText="1"/>
    </xf>
    <xf numFmtId="0" fontId="74" fillId="0" borderId="20" xfId="0" applyFont="1" applyBorder="1" applyAlignment="1">
      <alignment horizontal="left" vertical="center" wrapText="1"/>
    </xf>
    <xf numFmtId="0" fontId="74" fillId="0" borderId="21" xfId="0" applyFont="1" applyBorder="1" applyAlignment="1">
      <alignment horizontal="left" vertical="center" wrapText="1"/>
    </xf>
    <xf numFmtId="0" fontId="74" fillId="0" borderId="14" xfId="0" applyFont="1" applyBorder="1" applyAlignment="1">
      <alignment horizontal="left" vertical="center" wrapText="1"/>
    </xf>
    <xf numFmtId="0" fontId="74" fillId="0" borderId="15" xfId="0" applyFont="1" applyBorder="1" applyAlignment="1">
      <alignment horizontal="left" vertical="center" wrapText="1"/>
    </xf>
    <xf numFmtId="0" fontId="74" fillId="0" borderId="16" xfId="0" applyFont="1" applyBorder="1" applyAlignment="1">
      <alignment horizontal="left" vertical="center" wrapText="1"/>
    </xf>
    <xf numFmtId="0" fontId="23" fillId="0" borderId="0" xfId="0" applyFont="1" applyAlignment="1">
      <alignment horizontal="right" vertical="top" wrapText="1" indent="1"/>
    </xf>
    <xf numFmtId="0" fontId="17" fillId="3" borderId="14" xfId="0" applyFont="1" applyFill="1" applyBorder="1" applyAlignment="1">
      <alignment horizontal="center" vertical="center"/>
    </xf>
    <xf numFmtId="0" fontId="17" fillId="3" borderId="16" xfId="0" applyFont="1" applyFill="1" applyBorder="1" applyAlignment="1">
      <alignment horizontal="center" vertical="center"/>
    </xf>
    <xf numFmtId="0" fontId="17" fillId="3" borderId="19" xfId="0" applyFont="1" applyFill="1" applyBorder="1" applyAlignment="1">
      <alignment horizontal="center" vertical="center"/>
    </xf>
    <xf numFmtId="0" fontId="17" fillId="3" borderId="21" xfId="0" applyFont="1" applyFill="1" applyBorder="1" applyAlignment="1">
      <alignment horizontal="center" vertical="center"/>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0" borderId="21" xfId="0" applyFont="1" applyBorder="1" applyAlignment="1">
      <alignment horizontal="left" vertical="center" wrapText="1"/>
    </xf>
    <xf numFmtId="0" fontId="4" fillId="0" borderId="0" xfId="0" applyFont="1" applyAlignment="1">
      <alignment horizontal="left" vertical="center"/>
    </xf>
    <xf numFmtId="0" fontId="13" fillId="5" borderId="38" xfId="0" applyFont="1" applyFill="1" applyBorder="1" applyAlignment="1">
      <alignment horizontal="left" vertical="center" indent="1"/>
    </xf>
    <xf numFmtId="0" fontId="13" fillId="5" borderId="39" xfId="0" applyFont="1" applyFill="1" applyBorder="1" applyAlignment="1">
      <alignment horizontal="left" vertical="center" indent="1"/>
    </xf>
    <xf numFmtId="0" fontId="13" fillId="5" borderId="40" xfId="0" applyFont="1" applyFill="1" applyBorder="1" applyAlignment="1">
      <alignment horizontal="left" vertical="center" indent="1"/>
    </xf>
    <xf numFmtId="0" fontId="4" fillId="0" borderId="14" xfId="0" applyFont="1" applyBorder="1" applyAlignment="1">
      <alignment horizontal="left" vertical="center" wrapText="1"/>
    </xf>
    <xf numFmtId="0" fontId="4" fillId="0" borderId="15" xfId="0" applyFont="1" applyBorder="1" applyAlignment="1">
      <alignment horizontal="left" vertical="center" wrapText="1"/>
    </xf>
    <xf numFmtId="0" fontId="4" fillId="0" borderId="16" xfId="0" applyFont="1" applyBorder="1" applyAlignment="1">
      <alignment horizontal="left" vertical="center" wrapText="1"/>
    </xf>
    <xf numFmtId="0" fontId="4" fillId="0" borderId="19" xfId="0" applyFont="1" applyBorder="1" applyAlignment="1">
      <alignment horizontal="left" vertical="center" wrapText="1"/>
    </xf>
    <xf numFmtId="0" fontId="4" fillId="0" borderId="20" xfId="0" applyFont="1" applyBorder="1" applyAlignment="1">
      <alignment horizontal="left" vertical="center" wrapText="1"/>
    </xf>
    <xf numFmtId="0" fontId="4" fillId="0" borderId="21" xfId="0" applyFont="1" applyBorder="1" applyAlignment="1">
      <alignment horizontal="left" vertical="center" wrapText="1"/>
    </xf>
    <xf numFmtId="0" fontId="13" fillId="0" borderId="38" xfId="0" applyFont="1" applyFill="1" applyBorder="1" applyAlignment="1">
      <alignment horizontal="left" vertical="center" indent="1"/>
    </xf>
    <xf numFmtId="0" fontId="13" fillId="0" borderId="39" xfId="0" applyFont="1" applyFill="1" applyBorder="1" applyAlignment="1">
      <alignment horizontal="left" vertical="center" indent="1"/>
    </xf>
    <xf numFmtId="0" fontId="13" fillId="0" borderId="40" xfId="0" applyFont="1" applyFill="1" applyBorder="1" applyAlignment="1">
      <alignment horizontal="left" vertical="center" indent="1"/>
    </xf>
    <xf numFmtId="0" fontId="18" fillId="3" borderId="14" xfId="0" applyFont="1" applyFill="1" applyBorder="1" applyAlignment="1">
      <alignment horizontal="center" vertical="center"/>
    </xf>
    <xf numFmtId="0" fontId="18" fillId="3" borderId="16" xfId="0" applyFont="1" applyFill="1" applyBorder="1" applyAlignment="1">
      <alignment horizontal="center" vertical="center"/>
    </xf>
    <xf numFmtId="0" fontId="26" fillId="2" borderId="17" xfId="0" applyFont="1" applyFill="1" applyBorder="1" applyAlignment="1">
      <alignment horizontal="left" vertical="center"/>
    </xf>
    <xf numFmtId="0" fontId="26" fillId="2" borderId="0" xfId="0" applyFont="1" applyFill="1" applyAlignment="1">
      <alignment horizontal="left" vertical="center"/>
    </xf>
    <xf numFmtId="0" fontId="18" fillId="3" borderId="23" xfId="0" applyFont="1" applyFill="1" applyBorder="1" applyAlignment="1">
      <alignment horizontal="center" vertical="center"/>
    </xf>
    <xf numFmtId="0" fontId="18" fillId="3" borderId="19" xfId="0" applyFont="1" applyFill="1" applyBorder="1" applyAlignment="1">
      <alignment horizontal="center" vertical="center"/>
    </xf>
    <xf numFmtId="0" fontId="18" fillId="3" borderId="21" xfId="0" applyFont="1" applyFill="1" applyBorder="1" applyAlignment="1">
      <alignment horizontal="center" vertical="center"/>
    </xf>
    <xf numFmtId="0" fontId="13" fillId="0" borderId="19" xfId="0" applyFont="1" applyBorder="1" applyAlignment="1">
      <alignment horizontal="left" vertical="center" wrapText="1"/>
    </xf>
    <xf numFmtId="0" fontId="13" fillId="0" borderId="20" xfId="0" applyFont="1" applyBorder="1" applyAlignment="1">
      <alignment horizontal="left" vertical="center" wrapText="1"/>
    </xf>
    <xf numFmtId="0" fontId="13" fillId="0" borderId="21" xfId="0" applyFont="1" applyBorder="1" applyAlignment="1">
      <alignment horizontal="left" vertical="center" wrapText="1"/>
    </xf>
    <xf numFmtId="0" fontId="21" fillId="0" borderId="94" xfId="0" applyFont="1" applyBorder="1" applyAlignment="1">
      <alignment horizontal="center" vertical="center"/>
    </xf>
    <xf numFmtId="0" fontId="14" fillId="0" borderId="39" xfId="0" applyFont="1" applyBorder="1" applyAlignment="1">
      <alignment horizontal="center" vertical="center" wrapText="1"/>
    </xf>
    <xf numFmtId="0" fontId="40" fillId="0" borderId="49" xfId="0" applyFont="1" applyBorder="1" applyAlignment="1">
      <alignment horizontal="left" vertical="center"/>
    </xf>
    <xf numFmtId="0" fontId="40" fillId="0" borderId="44" xfId="0" applyFont="1" applyBorder="1" applyAlignment="1">
      <alignment horizontal="left" vertical="center"/>
    </xf>
    <xf numFmtId="0" fontId="40" fillId="0" borderId="50" xfId="0" applyFont="1" applyBorder="1" applyAlignment="1">
      <alignment horizontal="left" vertical="center"/>
    </xf>
    <xf numFmtId="0" fontId="4" fillId="0" borderId="0" xfId="0" applyFont="1" applyBorder="1" applyAlignment="1">
      <alignment horizontal="center" vertical="center"/>
    </xf>
    <xf numFmtId="0" fontId="9" fillId="3" borderId="51" xfId="0" applyFont="1" applyFill="1" applyBorder="1" applyAlignment="1">
      <alignment horizontal="center" vertical="center"/>
    </xf>
    <xf numFmtId="0" fontId="18" fillId="3" borderId="11" xfId="0" applyFont="1" applyFill="1" applyBorder="1" applyAlignment="1">
      <alignment horizontal="center" vertical="center"/>
    </xf>
    <xf numFmtId="0" fontId="18" fillId="3" borderId="12" xfId="0" applyFont="1" applyFill="1" applyBorder="1" applyAlignment="1">
      <alignment horizontal="center" vertical="center"/>
    </xf>
    <xf numFmtId="0" fontId="4" fillId="0" borderId="14" xfId="0" applyFont="1" applyBorder="1" applyAlignment="1">
      <alignment horizontal="left" vertical="center"/>
    </xf>
    <xf numFmtId="0" fontId="16" fillId="7" borderId="14" xfId="0" applyFont="1" applyFill="1" applyBorder="1" applyAlignment="1">
      <alignment horizontal="left" vertical="center"/>
    </xf>
    <xf numFmtId="0" fontId="16" fillId="7" borderId="15" xfId="0" applyFont="1" applyFill="1" applyBorder="1" applyAlignment="1">
      <alignment horizontal="left" vertical="center"/>
    </xf>
    <xf numFmtId="0" fontId="16" fillId="7" borderId="16" xfId="0" applyFont="1" applyFill="1" applyBorder="1" applyAlignment="1">
      <alignment horizontal="left" vertical="center"/>
    </xf>
    <xf numFmtId="0" fontId="10" fillId="0" borderId="16" xfId="0" applyFont="1" applyBorder="1" applyAlignment="1">
      <alignment horizontal="left" vertical="center" wrapText="1"/>
    </xf>
    <xf numFmtId="0" fontId="10" fillId="0" borderId="16" xfId="0" applyFont="1" applyBorder="1" applyAlignment="1">
      <alignment horizontal="left" vertical="center"/>
    </xf>
    <xf numFmtId="0" fontId="4" fillId="0" borderId="45" xfId="0" applyFont="1" applyBorder="1" applyAlignment="1">
      <alignment horizontal="right" vertical="center" indent="1"/>
    </xf>
    <xf numFmtId="0" fontId="4" fillId="0" borderId="0" xfId="0" applyFont="1" applyAlignment="1">
      <alignment horizontal="right" vertical="center" indent="1"/>
    </xf>
    <xf numFmtId="0" fontId="4" fillId="0" borderId="17" xfId="0" applyFont="1" applyBorder="1" applyAlignment="1">
      <alignment horizontal="right" vertical="center" wrapText="1" indent="1"/>
    </xf>
    <xf numFmtId="0" fontId="4" fillId="0" borderId="0" xfId="0" applyFont="1" applyAlignment="1">
      <alignment horizontal="right" vertical="center" wrapText="1" indent="1"/>
    </xf>
    <xf numFmtId="0" fontId="4" fillId="0" borderId="113" xfId="0" applyFont="1" applyBorder="1" applyAlignment="1">
      <alignment horizontal="left" vertical="center" indent="1"/>
    </xf>
    <xf numFmtId="0" fontId="4" fillId="0" borderId="114" xfId="0" applyFont="1" applyBorder="1" applyAlignment="1">
      <alignment horizontal="left" vertical="center" indent="1"/>
    </xf>
    <xf numFmtId="0" fontId="44" fillId="0" borderId="17" xfId="0" applyFont="1" applyBorder="1" applyAlignment="1">
      <alignment horizontal="right" wrapText="1"/>
    </xf>
    <xf numFmtId="0" fontId="44" fillId="0" borderId="0" xfId="0" applyFont="1" applyAlignment="1">
      <alignment horizontal="right" wrapText="1"/>
    </xf>
    <xf numFmtId="0" fontId="2" fillId="0" borderId="17" xfId="0" applyFont="1" applyBorder="1" applyAlignment="1">
      <alignment horizontal="right"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3" fillId="0" borderId="12" xfId="0" applyFont="1" applyBorder="1" applyAlignment="1">
      <alignment horizontal="center" vertical="center" wrapText="1"/>
    </xf>
    <xf numFmtId="0" fontId="20" fillId="0" borderId="20" xfId="0" applyFont="1" applyBorder="1" applyAlignment="1" applyProtection="1">
      <alignment horizontal="center" vertical="center"/>
      <protection locked="0"/>
    </xf>
    <xf numFmtId="0" fontId="22" fillId="0" borderId="20" xfId="0" applyFont="1" applyBorder="1" applyAlignment="1">
      <alignment horizontal="center" vertical="center"/>
    </xf>
    <xf numFmtId="0" fontId="21" fillId="0" borderId="21" xfId="0" applyFont="1" applyBorder="1" applyAlignment="1">
      <alignment horizontal="center" vertical="center"/>
    </xf>
    <xf numFmtId="0" fontId="46" fillId="2" borderId="14" xfId="0" applyFont="1" applyFill="1" applyBorder="1" applyAlignment="1">
      <alignment horizontal="left" vertical="center"/>
    </xf>
    <xf numFmtId="0" fontId="46" fillId="2" borderId="15" xfId="0" applyFont="1" applyFill="1" applyBorder="1" applyAlignment="1">
      <alignment horizontal="left" vertical="center"/>
    </xf>
    <xf numFmtId="0" fontId="47" fillId="3" borderId="19" xfId="0" applyFont="1" applyFill="1" applyBorder="1" applyAlignment="1">
      <alignment horizontal="center" vertical="center"/>
    </xf>
    <xf numFmtId="0" fontId="47" fillId="3" borderId="21" xfId="0" applyFont="1" applyFill="1" applyBorder="1" applyAlignment="1">
      <alignment horizontal="center" vertical="center"/>
    </xf>
    <xf numFmtId="0" fontId="87" fillId="0" borderId="11" xfId="0" applyFont="1" applyBorder="1" applyAlignment="1">
      <alignment horizontal="left" vertical="center" indent="1"/>
    </xf>
    <xf numFmtId="0" fontId="13" fillId="0" borderId="12" xfId="0" applyFont="1" applyBorder="1" applyAlignment="1">
      <alignment horizontal="left" vertical="center" indent="1"/>
    </xf>
    <xf numFmtId="0" fontId="16" fillId="2" borderId="14" xfId="0" applyFont="1" applyFill="1" applyBorder="1" applyAlignment="1">
      <alignment horizontal="left" vertical="center"/>
    </xf>
    <xf numFmtId="0" fontId="16" fillId="2" borderId="15" xfId="0" applyFont="1" applyFill="1" applyBorder="1" applyAlignment="1">
      <alignment horizontal="left" vertical="center"/>
    </xf>
    <xf numFmtId="0" fontId="7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6" fillId="3" borderId="19" xfId="0" applyFont="1" applyFill="1" applyBorder="1" applyAlignment="1">
      <alignment horizontal="center" vertical="center"/>
    </xf>
    <xf numFmtId="0" fontId="16" fillId="3" borderId="21" xfId="0" applyFont="1" applyFill="1" applyBorder="1" applyAlignment="1">
      <alignment horizontal="center" vertical="center"/>
    </xf>
    <xf numFmtId="0" fontId="70" fillId="0" borderId="12" xfId="0" applyFont="1" applyBorder="1" applyAlignment="1">
      <alignment horizontal="left" vertical="center"/>
    </xf>
    <xf numFmtId="0" fontId="70" fillId="0" borderId="13" xfId="0" applyFont="1" applyBorder="1" applyAlignment="1">
      <alignment horizontal="left" vertical="center"/>
    </xf>
    <xf numFmtId="0" fontId="2" fillId="0" borderId="33" xfId="0" applyFont="1" applyBorder="1" applyAlignment="1">
      <alignment horizontal="right" vertical="center" wrapText="1" indent="1"/>
    </xf>
    <xf numFmtId="0" fontId="2" fillId="0" borderId="35" xfId="0" applyFont="1" applyBorder="1" applyAlignment="1">
      <alignment horizontal="right" vertical="center" wrapText="1" indent="1"/>
    </xf>
    <xf numFmtId="0" fontId="16" fillId="2" borderId="17" xfId="0" applyFont="1" applyFill="1" applyBorder="1" applyAlignment="1">
      <alignment horizontal="left" vertical="center"/>
    </xf>
    <xf numFmtId="0" fontId="16" fillId="2" borderId="0" xfId="0" applyFont="1" applyFill="1" applyAlignment="1">
      <alignment horizontal="left" vertical="center"/>
    </xf>
    <xf numFmtId="0" fontId="16" fillId="2" borderId="18" xfId="0" applyFont="1" applyFill="1" applyBorder="1" applyAlignment="1">
      <alignment horizontal="left" vertical="center"/>
    </xf>
    <xf numFmtId="0" fontId="21" fillId="0" borderId="15" xfId="0" applyFont="1" applyBorder="1" applyAlignment="1">
      <alignment horizontal="center" vertical="center" wrapText="1"/>
    </xf>
    <xf numFmtId="0" fontId="22" fillId="0" borderId="15" xfId="0" applyFont="1" applyBorder="1" applyAlignment="1">
      <alignment horizontal="center" vertical="center" wrapText="1"/>
    </xf>
    <xf numFmtId="0" fontId="21" fillId="0" borderId="12" xfId="0" applyFont="1" applyBorder="1" applyAlignment="1">
      <alignment horizontal="center" vertical="center" wrapText="1"/>
    </xf>
    <xf numFmtId="0" fontId="46" fillId="2" borderId="19" xfId="0" applyFont="1" applyFill="1" applyBorder="1" applyAlignment="1">
      <alignment horizontal="left" vertical="center" wrapText="1"/>
    </xf>
    <xf numFmtId="0" fontId="46" fillId="2" borderId="20" xfId="0" applyFont="1" applyFill="1" applyBorder="1" applyAlignment="1">
      <alignment horizontal="left" vertical="center" wrapText="1"/>
    </xf>
    <xf numFmtId="0" fontId="46" fillId="2" borderId="21" xfId="0" applyFont="1" applyFill="1" applyBorder="1" applyAlignment="1">
      <alignment horizontal="left" vertical="center" wrapText="1"/>
    </xf>
    <xf numFmtId="0" fontId="49" fillId="0" borderId="49" xfId="0" applyFont="1" applyBorder="1" applyAlignment="1">
      <alignment horizontal="left" vertical="center" wrapText="1"/>
    </xf>
    <xf numFmtId="0" fontId="49" fillId="0" borderId="44" xfId="0" applyFont="1" applyBorder="1" applyAlignment="1">
      <alignment horizontal="left" vertical="center" wrapText="1"/>
    </xf>
    <xf numFmtId="0" fontId="49" fillId="0" borderId="50" xfId="0" applyFont="1" applyBorder="1" applyAlignment="1">
      <alignment horizontal="left" vertical="center" wrapText="1"/>
    </xf>
    <xf numFmtId="0" fontId="23" fillId="0" borderId="14" xfId="0" applyFont="1" applyBorder="1" applyAlignment="1">
      <alignment horizontal="left" vertical="center" wrapText="1"/>
    </xf>
    <xf numFmtId="0" fontId="10" fillId="0" borderId="113" xfId="0" applyFont="1" applyBorder="1" applyAlignment="1">
      <alignment horizontal="center" vertical="center" wrapText="1"/>
    </xf>
    <xf numFmtId="0" fontId="10" fillId="0" borderId="114" xfId="0" applyFont="1" applyBorder="1" applyAlignment="1">
      <alignment horizontal="center" vertical="center" wrapText="1"/>
    </xf>
    <xf numFmtId="0" fontId="10" fillId="0" borderId="115" xfId="0" applyFont="1" applyBorder="1" applyAlignment="1">
      <alignment horizontal="center" vertical="center" wrapText="1"/>
    </xf>
    <xf numFmtId="0" fontId="0" fillId="0" borderId="145" xfId="0" applyBorder="1" applyAlignment="1">
      <alignment horizontal="center" vertical="center" wrapText="1"/>
    </xf>
    <xf numFmtId="0" fontId="0" fillId="0" borderId="146" xfId="0" applyBorder="1" applyAlignment="1">
      <alignment horizontal="center" vertical="center" wrapText="1"/>
    </xf>
    <xf numFmtId="0" fontId="0" fillId="0" borderId="147" xfId="0" applyBorder="1" applyAlignment="1">
      <alignment horizontal="center" vertical="center" wrapText="1"/>
    </xf>
    <xf numFmtId="0" fontId="0" fillId="0" borderId="133" xfId="0" applyBorder="1" applyAlignment="1">
      <alignment horizontal="center" vertical="center"/>
    </xf>
    <xf numFmtId="0" fontId="0" fillId="0" borderId="56" xfId="0" applyBorder="1" applyAlignment="1">
      <alignment horizontal="center" vertical="center"/>
    </xf>
    <xf numFmtId="0" fontId="0" fillId="0" borderId="122" xfId="0" applyBorder="1" applyAlignment="1">
      <alignment horizontal="center"/>
    </xf>
    <xf numFmtId="0" fontId="0" fillId="0" borderId="57" xfId="0" applyBorder="1" applyAlignment="1">
      <alignment horizontal="center"/>
    </xf>
    <xf numFmtId="0" fontId="0" fillId="0" borderId="122" xfId="0" applyBorder="1" applyAlignment="1">
      <alignment horizontal="center" vertical="center"/>
    </xf>
    <xf numFmtId="0" fontId="0" fillId="0" borderId="130" xfId="0" applyBorder="1" applyAlignment="1">
      <alignment horizontal="center" vertical="center"/>
    </xf>
    <xf numFmtId="0" fontId="0" fillId="0" borderId="131" xfId="0" applyBorder="1" applyAlignment="1">
      <alignment horizontal="center" vertical="center"/>
    </xf>
    <xf numFmtId="0" fontId="0" fillId="0" borderId="128" xfId="0" applyBorder="1" applyAlignment="1">
      <alignment horizontal="center"/>
    </xf>
    <xf numFmtId="0" fontId="0" fillId="0" borderId="137" xfId="0" applyBorder="1" applyAlignment="1">
      <alignment horizontal="center"/>
    </xf>
    <xf numFmtId="0" fontId="0" fillId="0" borderId="128" xfId="0" applyBorder="1" applyAlignment="1">
      <alignment horizontal="left" vertical="center"/>
    </xf>
    <xf numFmtId="0" fontId="0" fillId="0" borderId="128" xfId="0" applyBorder="1" applyAlignment="1">
      <alignment horizontal="left"/>
    </xf>
    <xf numFmtId="0" fontId="0" fillId="0" borderId="137" xfId="0" applyBorder="1" applyAlignment="1">
      <alignment horizontal="left"/>
    </xf>
    <xf numFmtId="0" fontId="79" fillId="2" borderId="161" xfId="0" applyFont="1" applyFill="1" applyBorder="1" applyAlignment="1">
      <alignment horizontal="center" vertical="center" wrapText="1"/>
    </xf>
    <xf numFmtId="0" fontId="79" fillId="2" borderId="162" xfId="0" applyFont="1" applyFill="1" applyBorder="1" applyAlignment="1">
      <alignment horizontal="center" vertical="center" wrapText="1"/>
    </xf>
    <xf numFmtId="0" fontId="79" fillId="2" borderId="163" xfId="0" applyFont="1" applyFill="1" applyBorder="1" applyAlignment="1">
      <alignment horizontal="center" vertical="center" wrapText="1"/>
    </xf>
    <xf numFmtId="0" fontId="79" fillId="2" borderId="164" xfId="0" applyFont="1" applyFill="1" applyBorder="1" applyAlignment="1">
      <alignment horizontal="center" vertical="center" wrapText="1"/>
    </xf>
    <xf numFmtId="0" fontId="79" fillId="2" borderId="165" xfId="0" applyFont="1" applyFill="1" applyBorder="1" applyAlignment="1">
      <alignment horizontal="center" vertical="center" wrapText="1"/>
    </xf>
    <xf numFmtId="0" fontId="79" fillId="2" borderId="166" xfId="0" applyFont="1" applyFill="1" applyBorder="1" applyAlignment="1">
      <alignment horizontal="center" vertical="center" wrapText="1"/>
    </xf>
    <xf numFmtId="0" fontId="77" fillId="2" borderId="161" xfId="0" applyFont="1" applyFill="1" applyBorder="1" applyAlignment="1">
      <alignment horizontal="center" vertical="center" wrapText="1"/>
    </xf>
    <xf numFmtId="0" fontId="77" fillId="2" borderId="162" xfId="0" applyFont="1" applyFill="1" applyBorder="1" applyAlignment="1">
      <alignment horizontal="center" vertical="center" wrapText="1"/>
    </xf>
    <xf numFmtId="0" fontId="77" fillId="2" borderId="163" xfId="0" applyFont="1" applyFill="1" applyBorder="1" applyAlignment="1">
      <alignment horizontal="center" vertical="center" wrapText="1"/>
    </xf>
    <xf numFmtId="0" fontId="77" fillId="2" borderId="164" xfId="0" applyFont="1" applyFill="1" applyBorder="1" applyAlignment="1">
      <alignment horizontal="center" vertical="center" wrapText="1"/>
    </xf>
    <xf numFmtId="0" fontId="77" fillId="2" borderId="165" xfId="0" applyFont="1" applyFill="1" applyBorder="1" applyAlignment="1">
      <alignment horizontal="center" vertical="center" wrapText="1"/>
    </xf>
    <xf numFmtId="0" fontId="77" fillId="2" borderId="166" xfId="0" applyFont="1" applyFill="1" applyBorder="1" applyAlignment="1">
      <alignment horizontal="center" vertical="center" wrapText="1"/>
    </xf>
    <xf numFmtId="0" fontId="68" fillId="0" borderId="161" xfId="0" applyFont="1" applyBorder="1" applyAlignment="1">
      <alignment horizontal="center" vertical="center" wrapText="1"/>
    </xf>
    <xf numFmtId="0" fontId="68" fillId="0" borderId="162" xfId="0" applyFont="1" applyBorder="1" applyAlignment="1">
      <alignment horizontal="center" vertical="center" wrapText="1"/>
    </xf>
    <xf numFmtId="0" fontId="68" fillId="0" borderId="163" xfId="0" applyFont="1" applyBorder="1" applyAlignment="1">
      <alignment horizontal="center" vertical="center" wrapText="1"/>
    </xf>
    <xf numFmtId="0" fontId="68" fillId="0" borderId="164" xfId="0" applyFont="1" applyBorder="1" applyAlignment="1">
      <alignment horizontal="center" vertical="center" wrapText="1"/>
    </xf>
    <xf numFmtId="0" fontId="68" fillId="0" borderId="165" xfId="0" applyFont="1" applyBorder="1" applyAlignment="1">
      <alignment horizontal="center" vertical="center" wrapText="1"/>
    </xf>
    <xf numFmtId="0" fontId="68" fillId="0" borderId="166" xfId="0" applyFont="1" applyBorder="1" applyAlignment="1">
      <alignment horizontal="center" vertical="center" wrapText="1"/>
    </xf>
    <xf numFmtId="0" fontId="71" fillId="2" borderId="161" xfId="0" applyFont="1" applyFill="1" applyBorder="1" applyAlignment="1">
      <alignment horizontal="center" vertical="center" wrapText="1"/>
    </xf>
    <xf numFmtId="0" fontId="71" fillId="2" borderId="162" xfId="0" applyFont="1" applyFill="1" applyBorder="1" applyAlignment="1">
      <alignment horizontal="center" vertical="center" wrapText="1"/>
    </xf>
    <xf numFmtId="0" fontId="71" fillId="2" borderId="163" xfId="0" applyFont="1" applyFill="1" applyBorder="1" applyAlignment="1">
      <alignment horizontal="center" vertical="center" wrapText="1"/>
    </xf>
    <xf numFmtId="0" fontId="71" fillId="2" borderId="164" xfId="0" applyFont="1" applyFill="1" applyBorder="1" applyAlignment="1">
      <alignment horizontal="center" vertical="center" wrapText="1"/>
    </xf>
    <xf numFmtId="0" fontId="71" fillId="2" borderId="165" xfId="0" applyFont="1" applyFill="1" applyBorder="1" applyAlignment="1">
      <alignment horizontal="center" vertical="center" wrapText="1"/>
    </xf>
    <xf numFmtId="0" fontId="71" fillId="2" borderId="166" xfId="0" applyFont="1" applyFill="1" applyBorder="1" applyAlignment="1">
      <alignment horizontal="center" vertical="center" wrapText="1"/>
    </xf>
    <xf numFmtId="0" fontId="71" fillId="2" borderId="158" xfId="0" applyFont="1" applyFill="1" applyBorder="1" applyAlignment="1">
      <alignment horizontal="center" wrapText="1"/>
    </xf>
    <xf numFmtId="0" fontId="71" fillId="2" borderId="159" xfId="0" applyFont="1" applyFill="1" applyBorder="1" applyAlignment="1">
      <alignment horizontal="center" wrapText="1"/>
    </xf>
    <xf numFmtId="0" fontId="71" fillId="2" borderId="160" xfId="0" applyFont="1" applyFill="1" applyBorder="1" applyAlignment="1">
      <alignment horizontal="center" wrapText="1"/>
    </xf>
    <xf numFmtId="0" fontId="73" fillId="2" borderId="161" xfId="0" applyFont="1" applyFill="1" applyBorder="1" applyAlignment="1">
      <alignment horizontal="center" vertical="center" wrapText="1"/>
    </xf>
    <xf numFmtId="0" fontId="73" fillId="2" borderId="162" xfId="0" applyFont="1" applyFill="1" applyBorder="1" applyAlignment="1">
      <alignment horizontal="center" vertical="center" wrapText="1"/>
    </xf>
    <xf numFmtId="0" fontId="73" fillId="2" borderId="163" xfId="0" applyFont="1" applyFill="1" applyBorder="1" applyAlignment="1">
      <alignment horizontal="center" vertical="center" wrapText="1"/>
    </xf>
    <xf numFmtId="0" fontId="73" fillId="2" borderId="164" xfId="0" applyFont="1" applyFill="1" applyBorder="1" applyAlignment="1">
      <alignment horizontal="center" vertical="center" wrapText="1"/>
    </xf>
    <xf numFmtId="0" fontId="73" fillId="2" borderId="165" xfId="0" applyFont="1" applyFill="1" applyBorder="1" applyAlignment="1">
      <alignment horizontal="center" vertical="center" wrapText="1"/>
    </xf>
    <xf numFmtId="0" fontId="73" fillId="2" borderId="166" xfId="0" applyFont="1" applyFill="1" applyBorder="1" applyAlignment="1">
      <alignment horizontal="center" vertical="center" wrapText="1"/>
    </xf>
    <xf numFmtId="0" fontId="72" fillId="2" borderId="161" xfId="0" applyFont="1" applyFill="1" applyBorder="1" applyAlignment="1">
      <alignment horizontal="center" vertical="center" wrapText="1"/>
    </xf>
    <xf numFmtId="0" fontId="72" fillId="2" borderId="162" xfId="0" applyFont="1" applyFill="1" applyBorder="1" applyAlignment="1">
      <alignment horizontal="center" vertical="center" wrapText="1"/>
    </xf>
    <xf numFmtId="0" fontId="72" fillId="2" borderId="163" xfId="0" applyFont="1" applyFill="1" applyBorder="1" applyAlignment="1">
      <alignment horizontal="center" vertical="center" wrapText="1"/>
    </xf>
    <xf numFmtId="0" fontId="72" fillId="2" borderId="164" xfId="0" applyFont="1" applyFill="1" applyBorder="1" applyAlignment="1">
      <alignment horizontal="center" vertical="center" wrapText="1"/>
    </xf>
    <xf numFmtId="0" fontId="72" fillId="2" borderId="165" xfId="0" applyFont="1" applyFill="1" applyBorder="1" applyAlignment="1">
      <alignment horizontal="center" vertical="center" wrapText="1"/>
    </xf>
    <xf numFmtId="0" fontId="72" fillId="2" borderId="166" xfId="0" applyFont="1" applyFill="1" applyBorder="1" applyAlignment="1">
      <alignment horizontal="center" vertical="center" wrapText="1"/>
    </xf>
  </cellXfs>
  <cellStyles count="4">
    <cellStyle name="Comma" xfId="2" builtinId="3"/>
    <cellStyle name="Normal" xfId="0" builtinId="0"/>
    <cellStyle name="Normal 2" xfId="1"/>
    <cellStyle name="Percent" xfId="3" builtinId="5"/>
  </cellStyles>
  <dxfs count="398">
    <dxf>
      <font>
        <color theme="0"/>
      </font>
      <fill>
        <patternFill>
          <bgColor rgb="FFFF0000"/>
        </patternFill>
      </fill>
    </dxf>
    <dxf>
      <font>
        <color theme="0"/>
      </font>
      <fill>
        <patternFill>
          <bgColor rgb="FFFF0000"/>
        </patternFill>
      </fill>
      <border>
        <left style="thin">
          <color theme="1"/>
        </left>
        <right style="thin">
          <color theme="1"/>
        </right>
        <top style="thin">
          <color theme="1"/>
        </top>
        <bottom style="thin">
          <color theme="1"/>
        </bottom>
      </border>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397"/>
      <tableStyleElement type="headerRow" dxfId="396"/>
    </tableStyle>
  </tableStyles>
  <colors>
    <mruColors>
      <color rgb="FFFF9900"/>
      <color rgb="FFCC6600"/>
      <color rgb="FFDFA1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eetMetadata" Target="metadata.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onnections" Target="connections.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powerPivotData" Target="model/item.data"/><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activeX/activeX2.xml><?xml version="1.0" encoding="utf-8"?>
<ax:ocx xmlns:ax="http://schemas.microsoft.com/office/2006/activeX" xmlns:r="http://schemas.openxmlformats.org/officeDocument/2006/relationships" ax:classid="{5512D11A-5CC6-11CF-8D67-00AA00BDCE1D}" ax:persistence="persistStream" r:id="rId1"/>
</file>

<file path=xl/activeX/activeX3.xml><?xml version="1.0" encoding="utf-8"?>
<ax:ocx xmlns:ax="http://schemas.microsoft.com/office/2006/activeX" xmlns:r="http://schemas.openxmlformats.org/officeDocument/2006/relationships" ax:classid="{5512D11A-5CC6-11CF-8D67-00AA00BDCE1D}" ax:persistence="persistStream" r:id="rId1"/>
</file>

<file path=xl/activeX/activeX4.xml><?xml version="1.0" encoding="utf-8"?>
<ax:ocx xmlns:ax="http://schemas.microsoft.com/office/2006/activeX" xmlns:r="http://schemas.openxmlformats.org/officeDocument/2006/relationships" ax:classid="{5512D11A-5CC6-11CF-8D67-00AA00BDCE1D}" ax:persistence="persistStream" r:id="rId1"/>
</file>

<file path=xl/activeX/activeX5.xml><?xml version="1.0" encoding="utf-8"?>
<ax:ocx xmlns:ax="http://schemas.microsoft.com/office/2006/activeX" xmlns:r="http://schemas.openxmlformats.org/officeDocument/2006/relationships" ax:classid="{5512D11A-5CC6-11CF-8D67-00AA00BDCE1D}" ax:persistence="persistStream" r:id="rId1"/>
</file>

<file path=xl/activeX/activeX6.xml><?xml version="1.0" encoding="utf-8"?>
<ax:ocx xmlns:ax="http://schemas.microsoft.com/office/2006/activeX" xmlns:r="http://schemas.openxmlformats.org/officeDocument/2006/relationships" ax:classid="{5512D11A-5CC6-11CF-8D67-00AA00BDCE1D}" ax:persistence="persistStream" r:id="rId1"/>
</file>

<file path=xl/activeX/activeX7.xml><?xml version="1.0" encoding="utf-8"?>
<ax:ocx xmlns:ax="http://schemas.microsoft.com/office/2006/activeX" xmlns:r="http://schemas.openxmlformats.org/officeDocument/2006/relationships" ax:classid="{5512D11A-5CC6-11CF-8D67-00AA00BDCE1D}" ax:persistence="persistStream" r:id="rId1"/>
</file>

<file path=xl/activeX/activeX8.xml><?xml version="1.0" encoding="utf-8"?>
<ax:ocx xmlns:ax="http://schemas.microsoft.com/office/2006/activeX" xmlns:r="http://schemas.openxmlformats.org/officeDocument/2006/relationships" ax:classid="{5512D11A-5CC6-11CF-8D67-00AA00BDCE1D}" ax:persistence="persistStream" r:id="rId1"/>
</file>

<file path=xl/activeX/activeX9.xml><?xml version="1.0" encoding="utf-8"?>
<ax:ocx xmlns:ax="http://schemas.microsoft.com/office/2006/activeX" xmlns:r="http://schemas.openxmlformats.org/officeDocument/2006/relationships" ax:classid="{5512D11A-5CC6-11CF-8D67-00AA00BDCE1D}" ax:persistence="persistStream" r:id="rId1"/>
</file>

<file path=xl/activeX/activeX10.xml><?xml version="1.0" encoding="utf-8"?>
<ax:ocx xmlns:ax="http://schemas.microsoft.com/office/2006/activeX" xmlns:r="http://schemas.openxmlformats.org/officeDocument/2006/relationships" ax:classid="{5512D11A-5CC6-11CF-8D67-00AA00BDCE1D}" ax:persistence="persistStream" r:id="rId1"/>
</file>

<file path=xl/activeX/activeX11.xml><?xml version="1.0" encoding="utf-8"?>
<ax:ocx xmlns:ax="http://schemas.microsoft.com/office/2006/activeX" xmlns:r="http://schemas.openxmlformats.org/officeDocument/2006/relationships" ax:classid="{5512D11A-5CC6-11CF-8D67-00AA00BDCE1D}" ax:persistence="persistStream" r:id="rId1"/>
</file>

<file path=xl/activeX/activeX12.xml><?xml version="1.0" encoding="utf-8"?>
<ax:ocx xmlns:ax="http://schemas.microsoft.com/office/2006/activeX" xmlns:r="http://schemas.openxmlformats.org/officeDocument/2006/relationships" ax:classid="{5512D11A-5CC6-11CF-8D67-00AA00BDCE1D}" ax:persistence="persistStream" r:id="rId1"/>
</file>

<file path=xl/activeX/activeX13.xml><?xml version="1.0" encoding="utf-8"?>
<ax:ocx xmlns:ax="http://schemas.microsoft.com/office/2006/activeX" xmlns:r="http://schemas.openxmlformats.org/officeDocument/2006/relationships" ax:classid="{5512D11A-5CC6-11CF-8D67-00AA00BDCE1D}" ax:persistence="persistStream" r:id="rId1"/>
</file>

<file path=xl/activeX/activeX14.xml><?xml version="1.0" encoding="utf-8"?>
<ax:ocx xmlns:ax="http://schemas.microsoft.com/office/2006/activeX" xmlns:r="http://schemas.openxmlformats.org/officeDocument/2006/relationships" ax:classid="{5512D11A-5CC6-11CF-8D67-00AA00BDCE1D}" ax:persistence="persistStream" r:id="rId1"/>
</file>

<file path=xl/activeX/activeX15.xml><?xml version="1.0" encoding="utf-8"?>
<ax:ocx xmlns:ax="http://schemas.microsoft.com/office/2006/activeX" xmlns:r="http://schemas.openxmlformats.org/officeDocument/2006/relationships" ax:classid="{5512D11A-5CC6-11CF-8D67-00AA00BDCE1D}" ax:persistence="persistStream" r:id="rId1"/>
</file>

<file path=xl/drawings/_rels/drawing1.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142875</xdr:rowOff>
        </xdr:from>
        <xdr:to>
          <xdr:col>6</xdr:col>
          <xdr:colOff>161925</xdr:colOff>
          <xdr:row>7</xdr:row>
          <xdr:rowOff>123825</xdr:rowOff>
        </xdr:to>
        <xdr:sp macro="" textlink="">
          <xdr:nvSpPr>
            <xdr:cNvPr id="44033" name="Control 1" hidden="1">
              <a:extLst>
                <a:ext uri="{63B3BB69-23CF-44E3-9099-C40C66FF867C}">
                  <a14:compatExt spid="_x0000_s44033"/>
                </a:ext>
                <a:ext uri="{FF2B5EF4-FFF2-40B4-BE49-F238E27FC236}">
                  <a16:creationId xmlns:a16="http://schemas.microsoft.com/office/drawing/2014/main" id="{00000000-0008-0000-2D00-000001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142875</xdr:rowOff>
        </xdr:from>
        <xdr:to>
          <xdr:col>6</xdr:col>
          <xdr:colOff>161925</xdr:colOff>
          <xdr:row>9</xdr:row>
          <xdr:rowOff>123825</xdr:rowOff>
        </xdr:to>
        <xdr:sp macro="" textlink="">
          <xdr:nvSpPr>
            <xdr:cNvPr id="44034" name="Control 2" hidden="1">
              <a:extLst>
                <a:ext uri="{63B3BB69-23CF-44E3-9099-C40C66FF867C}">
                  <a14:compatExt spid="_x0000_s44034"/>
                </a:ext>
                <a:ext uri="{FF2B5EF4-FFF2-40B4-BE49-F238E27FC236}">
                  <a16:creationId xmlns:a16="http://schemas.microsoft.com/office/drawing/2014/main" id="{00000000-0008-0000-2D00-000002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127000</xdr:rowOff>
        </xdr:from>
        <xdr:to>
          <xdr:col>6</xdr:col>
          <xdr:colOff>161925</xdr:colOff>
          <xdr:row>13</xdr:row>
          <xdr:rowOff>107950</xdr:rowOff>
        </xdr:to>
        <xdr:sp macro="" textlink="">
          <xdr:nvSpPr>
            <xdr:cNvPr id="44035" name="Control 3" hidden="1">
              <a:extLst>
                <a:ext uri="{63B3BB69-23CF-44E3-9099-C40C66FF867C}">
                  <a14:compatExt spid="_x0000_s44035"/>
                </a:ext>
                <a:ext uri="{FF2B5EF4-FFF2-40B4-BE49-F238E27FC236}">
                  <a16:creationId xmlns:a16="http://schemas.microsoft.com/office/drawing/2014/main" id="{00000000-0008-0000-2D00-000003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117475</xdr:rowOff>
        </xdr:from>
        <xdr:to>
          <xdr:col>6</xdr:col>
          <xdr:colOff>161925</xdr:colOff>
          <xdr:row>16</xdr:row>
          <xdr:rowOff>98425</xdr:rowOff>
        </xdr:to>
        <xdr:sp macro="" textlink="">
          <xdr:nvSpPr>
            <xdr:cNvPr id="44036" name="Control 4" hidden="1">
              <a:extLst>
                <a:ext uri="{63B3BB69-23CF-44E3-9099-C40C66FF867C}">
                  <a14:compatExt spid="_x0000_s44036"/>
                </a:ext>
                <a:ext uri="{FF2B5EF4-FFF2-40B4-BE49-F238E27FC236}">
                  <a16:creationId xmlns:a16="http://schemas.microsoft.com/office/drawing/2014/main" id="{00000000-0008-0000-2D00-000004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82550</xdr:rowOff>
        </xdr:from>
        <xdr:to>
          <xdr:col>6</xdr:col>
          <xdr:colOff>161925</xdr:colOff>
          <xdr:row>20</xdr:row>
          <xdr:rowOff>63500</xdr:rowOff>
        </xdr:to>
        <xdr:sp macro="" textlink="">
          <xdr:nvSpPr>
            <xdr:cNvPr id="44037" name="Control 5" hidden="1">
              <a:extLst>
                <a:ext uri="{63B3BB69-23CF-44E3-9099-C40C66FF867C}">
                  <a14:compatExt spid="_x0000_s44037"/>
                </a:ext>
                <a:ext uri="{FF2B5EF4-FFF2-40B4-BE49-F238E27FC236}">
                  <a16:creationId xmlns:a16="http://schemas.microsoft.com/office/drawing/2014/main" id="{00000000-0008-0000-2D00-000005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82550</xdr:rowOff>
        </xdr:from>
        <xdr:to>
          <xdr:col>6</xdr:col>
          <xdr:colOff>161925</xdr:colOff>
          <xdr:row>22</xdr:row>
          <xdr:rowOff>63500</xdr:rowOff>
        </xdr:to>
        <xdr:sp macro="" textlink="">
          <xdr:nvSpPr>
            <xdr:cNvPr id="44038" name="Control 6" hidden="1">
              <a:extLst>
                <a:ext uri="{63B3BB69-23CF-44E3-9099-C40C66FF867C}">
                  <a14:compatExt spid="_x0000_s44038"/>
                </a:ext>
                <a:ext uri="{FF2B5EF4-FFF2-40B4-BE49-F238E27FC236}">
                  <a16:creationId xmlns:a16="http://schemas.microsoft.com/office/drawing/2014/main" id="{00000000-0008-0000-2D00-000006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23</xdr:row>
          <xdr:rowOff>63500</xdr:rowOff>
        </xdr:from>
        <xdr:to>
          <xdr:col>6</xdr:col>
          <xdr:colOff>161925</xdr:colOff>
          <xdr:row>24</xdr:row>
          <xdr:rowOff>44450</xdr:rowOff>
        </xdr:to>
        <xdr:sp macro="" textlink="">
          <xdr:nvSpPr>
            <xdr:cNvPr id="44039" name="Control 7" hidden="1">
              <a:extLst>
                <a:ext uri="{63B3BB69-23CF-44E3-9099-C40C66FF867C}">
                  <a14:compatExt spid="_x0000_s44039"/>
                </a:ext>
                <a:ext uri="{FF2B5EF4-FFF2-40B4-BE49-F238E27FC236}">
                  <a16:creationId xmlns:a16="http://schemas.microsoft.com/office/drawing/2014/main" id="{00000000-0008-0000-2D00-000007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58690</xdr:colOff>
      <xdr:row>5</xdr:row>
      <xdr:rowOff>33226</xdr:rowOff>
    </xdr:from>
    <xdr:to>
      <xdr:col>23</xdr:col>
      <xdr:colOff>476250</xdr:colOff>
      <xdr:row>23</xdr:row>
      <xdr:rowOff>155058</xdr:rowOff>
    </xdr:to>
    <xdr:pic>
      <xdr:nvPicPr>
        <xdr:cNvPr id="2" name="Picture 1">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a:stretch>
          <a:fillRect/>
        </a:stretch>
      </xdr:blipFill>
      <xdr:spPr>
        <a:xfrm>
          <a:off x="10381132" y="996802"/>
          <a:ext cx="8945758" cy="390968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6</xdr:col>
          <xdr:colOff>0</xdr:colOff>
          <xdr:row>27</xdr:row>
          <xdr:rowOff>288925</xdr:rowOff>
        </xdr:from>
        <xdr:to>
          <xdr:col>6</xdr:col>
          <xdr:colOff>209550</xdr:colOff>
          <xdr:row>28</xdr:row>
          <xdr:rowOff>155575</xdr:rowOff>
        </xdr:to>
        <xdr:sp macro="" textlink="">
          <xdr:nvSpPr>
            <xdr:cNvPr id="44040" name="Control 8" hidden="1">
              <a:extLst>
                <a:ext uri="{63B3BB69-23CF-44E3-9099-C40C66FF867C}">
                  <a14:compatExt spid="_x0000_s44040"/>
                </a:ext>
                <a:ext uri="{FF2B5EF4-FFF2-40B4-BE49-F238E27FC236}">
                  <a16:creationId xmlns:a16="http://schemas.microsoft.com/office/drawing/2014/main" id="{00000000-0008-0000-2D00-000008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33</xdr:row>
          <xdr:rowOff>6350</xdr:rowOff>
        </xdr:from>
        <xdr:to>
          <xdr:col>6</xdr:col>
          <xdr:colOff>161925</xdr:colOff>
          <xdr:row>33</xdr:row>
          <xdr:rowOff>177800</xdr:rowOff>
        </xdr:to>
        <xdr:sp macro="" textlink="">
          <xdr:nvSpPr>
            <xdr:cNvPr id="44041" name="Control 9" hidden="1">
              <a:extLst>
                <a:ext uri="{63B3BB69-23CF-44E3-9099-C40C66FF867C}">
                  <a14:compatExt spid="_x0000_s44041"/>
                </a:ext>
                <a:ext uri="{FF2B5EF4-FFF2-40B4-BE49-F238E27FC236}">
                  <a16:creationId xmlns:a16="http://schemas.microsoft.com/office/drawing/2014/main" id="{00000000-0008-0000-2D00-000009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187325</xdr:rowOff>
        </xdr:from>
        <xdr:to>
          <xdr:col>6</xdr:col>
          <xdr:colOff>161925</xdr:colOff>
          <xdr:row>35</xdr:row>
          <xdr:rowOff>168275</xdr:rowOff>
        </xdr:to>
        <xdr:sp macro="" textlink="">
          <xdr:nvSpPr>
            <xdr:cNvPr id="44042" name="Control 10" hidden="1">
              <a:extLst>
                <a:ext uri="{63B3BB69-23CF-44E3-9099-C40C66FF867C}">
                  <a14:compatExt spid="_x0000_s44042"/>
                </a:ext>
                <a:ext uri="{FF2B5EF4-FFF2-40B4-BE49-F238E27FC236}">
                  <a16:creationId xmlns:a16="http://schemas.microsoft.com/office/drawing/2014/main" id="{00000000-0008-0000-2D00-00000A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473075</xdr:rowOff>
        </xdr:from>
        <xdr:to>
          <xdr:col>6</xdr:col>
          <xdr:colOff>161925</xdr:colOff>
          <xdr:row>39</xdr:row>
          <xdr:rowOff>161925</xdr:rowOff>
        </xdr:to>
        <xdr:sp macro="" textlink="">
          <xdr:nvSpPr>
            <xdr:cNvPr id="44043" name="Control 11" hidden="1">
              <a:extLst>
                <a:ext uri="{63B3BB69-23CF-44E3-9099-C40C66FF867C}">
                  <a14:compatExt spid="_x0000_s44043"/>
                </a:ext>
                <a:ext uri="{FF2B5EF4-FFF2-40B4-BE49-F238E27FC236}">
                  <a16:creationId xmlns:a16="http://schemas.microsoft.com/office/drawing/2014/main" id="{00000000-0008-0000-2D00-00000B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142875</xdr:rowOff>
        </xdr:from>
        <xdr:to>
          <xdr:col>6</xdr:col>
          <xdr:colOff>161925</xdr:colOff>
          <xdr:row>42</xdr:row>
          <xdr:rowOff>123825</xdr:rowOff>
        </xdr:to>
        <xdr:sp macro="" textlink="">
          <xdr:nvSpPr>
            <xdr:cNvPr id="44044" name="Control 12" hidden="1">
              <a:extLst>
                <a:ext uri="{63B3BB69-23CF-44E3-9099-C40C66FF867C}">
                  <a14:compatExt spid="_x0000_s44044"/>
                </a:ext>
                <a:ext uri="{FF2B5EF4-FFF2-40B4-BE49-F238E27FC236}">
                  <a16:creationId xmlns:a16="http://schemas.microsoft.com/office/drawing/2014/main" id="{00000000-0008-0000-2D00-00000C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238125</xdr:rowOff>
        </xdr:from>
        <xdr:to>
          <xdr:col>6</xdr:col>
          <xdr:colOff>161925</xdr:colOff>
          <xdr:row>46</xdr:row>
          <xdr:rowOff>79375</xdr:rowOff>
        </xdr:to>
        <xdr:sp macro="" textlink="">
          <xdr:nvSpPr>
            <xdr:cNvPr id="44045" name="Control 13" hidden="1">
              <a:extLst>
                <a:ext uri="{63B3BB69-23CF-44E3-9099-C40C66FF867C}">
                  <a14:compatExt spid="_x0000_s44045"/>
                </a:ext>
                <a:ext uri="{FF2B5EF4-FFF2-40B4-BE49-F238E27FC236}">
                  <a16:creationId xmlns:a16="http://schemas.microsoft.com/office/drawing/2014/main" id="{00000000-0008-0000-2D00-00000D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88900</xdr:rowOff>
        </xdr:from>
        <xdr:to>
          <xdr:col>6</xdr:col>
          <xdr:colOff>161925</xdr:colOff>
          <xdr:row>47</xdr:row>
          <xdr:rowOff>69850</xdr:rowOff>
        </xdr:to>
        <xdr:sp macro="" textlink="">
          <xdr:nvSpPr>
            <xdr:cNvPr id="44046" name="Control 14" hidden="1">
              <a:extLst>
                <a:ext uri="{63B3BB69-23CF-44E3-9099-C40C66FF867C}">
                  <a14:compatExt spid="_x0000_s44046"/>
                </a:ext>
                <a:ext uri="{FF2B5EF4-FFF2-40B4-BE49-F238E27FC236}">
                  <a16:creationId xmlns:a16="http://schemas.microsoft.com/office/drawing/2014/main" id="{00000000-0008-0000-2D00-00000E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79375</xdr:rowOff>
        </xdr:from>
        <xdr:to>
          <xdr:col>6</xdr:col>
          <xdr:colOff>161925</xdr:colOff>
          <xdr:row>49</xdr:row>
          <xdr:rowOff>60325</xdr:rowOff>
        </xdr:to>
        <xdr:sp macro="" textlink="">
          <xdr:nvSpPr>
            <xdr:cNvPr id="44047" name="Control 15" hidden="1">
              <a:extLst>
                <a:ext uri="{63B3BB69-23CF-44E3-9099-C40C66FF867C}">
                  <a14:compatExt spid="_x0000_s44047"/>
                </a:ext>
                <a:ext uri="{FF2B5EF4-FFF2-40B4-BE49-F238E27FC236}">
                  <a16:creationId xmlns:a16="http://schemas.microsoft.com/office/drawing/2014/main" id="{00000000-0008-0000-2D00-00000FA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265814</xdr:colOff>
      <xdr:row>30</xdr:row>
      <xdr:rowOff>177209</xdr:rowOff>
    </xdr:from>
    <xdr:to>
      <xdr:col>29</xdr:col>
      <xdr:colOff>244580</xdr:colOff>
      <xdr:row>47</xdr:row>
      <xdr:rowOff>188234</xdr:rowOff>
    </xdr:to>
    <xdr:pic>
      <xdr:nvPicPr>
        <xdr:cNvPr id="3" name="Picture 2">
          <a:extLst>
            <a:ext uri="{FF2B5EF4-FFF2-40B4-BE49-F238E27FC236}">
              <a16:creationId xmlns:a16="http://schemas.microsoft.com/office/drawing/2014/main" id="{00000000-0008-0000-2D00-000003000000}"/>
            </a:ext>
          </a:extLst>
        </xdr:cNvPr>
        <xdr:cNvPicPr>
          <a:picLocks noChangeAspect="1"/>
        </xdr:cNvPicPr>
      </xdr:nvPicPr>
      <xdr:blipFill>
        <a:blip xmlns:r="http://schemas.openxmlformats.org/officeDocument/2006/relationships" r:embed="rId2"/>
        <a:stretch>
          <a:fillRect/>
        </a:stretch>
      </xdr:blipFill>
      <xdr:spPr>
        <a:xfrm>
          <a:off x="10588256" y="6268779"/>
          <a:ext cx="12161905" cy="3942857"/>
        </a:xfrm>
        <a:prstGeom prst="rect">
          <a:avLst/>
        </a:prstGeom>
      </xdr:spPr>
    </xdr:pic>
    <xdr:clientData/>
  </xdr:twoCellAnchor>
  <xdr:twoCellAnchor editAs="oneCell">
    <xdr:from>
      <xdr:col>9</xdr:col>
      <xdr:colOff>287966</xdr:colOff>
      <xdr:row>57</xdr:row>
      <xdr:rowOff>0</xdr:rowOff>
    </xdr:from>
    <xdr:to>
      <xdr:col>27</xdr:col>
      <xdr:colOff>389629</xdr:colOff>
      <xdr:row>80</xdr:row>
      <xdr:rowOff>152400</xdr:rowOff>
    </xdr:to>
    <xdr:pic>
      <xdr:nvPicPr>
        <xdr:cNvPr id="4" name="Picture 3">
          <a:extLst>
            <a:ext uri="{FF2B5EF4-FFF2-40B4-BE49-F238E27FC236}">
              <a16:creationId xmlns:a16="http://schemas.microsoft.com/office/drawing/2014/main" id="{00000000-0008-0000-2D00-000004000000}"/>
            </a:ext>
          </a:extLst>
        </xdr:cNvPr>
        <xdr:cNvPicPr>
          <a:picLocks noChangeAspect="1"/>
        </xdr:cNvPicPr>
      </xdr:nvPicPr>
      <xdr:blipFill>
        <a:blip xmlns:r="http://schemas.openxmlformats.org/officeDocument/2006/relationships" r:embed="rId3"/>
        <a:stretch>
          <a:fillRect/>
        </a:stretch>
      </xdr:blipFill>
      <xdr:spPr>
        <a:xfrm>
          <a:off x="10613066" y="12585700"/>
          <a:ext cx="11074463" cy="4533900"/>
        </a:xfrm>
        <a:prstGeom prst="rect">
          <a:avLst/>
        </a:prstGeom>
      </xdr:spPr>
    </xdr:pic>
    <xdr:clientData/>
  </xdr:twoCellAnchor>
  <xdr:twoCellAnchor editAs="oneCell">
    <xdr:from>
      <xdr:col>6</xdr:col>
      <xdr:colOff>575930</xdr:colOff>
      <xdr:row>85</xdr:row>
      <xdr:rowOff>22151</xdr:rowOff>
    </xdr:from>
    <xdr:to>
      <xdr:col>14</xdr:col>
      <xdr:colOff>443597</xdr:colOff>
      <xdr:row>91</xdr:row>
      <xdr:rowOff>159109</xdr:rowOff>
    </xdr:to>
    <xdr:pic>
      <xdr:nvPicPr>
        <xdr:cNvPr id="5" name="Picture 4">
          <a:extLst>
            <a:ext uri="{FF2B5EF4-FFF2-40B4-BE49-F238E27FC236}">
              <a16:creationId xmlns:a16="http://schemas.microsoft.com/office/drawing/2014/main" id="{00000000-0008-0000-2D00-000005000000}"/>
            </a:ext>
          </a:extLst>
        </xdr:cNvPr>
        <xdr:cNvPicPr>
          <a:picLocks noChangeAspect="1"/>
        </xdr:cNvPicPr>
      </xdr:nvPicPr>
      <xdr:blipFill>
        <a:blip xmlns:r="http://schemas.openxmlformats.org/officeDocument/2006/relationships" r:embed="rId4"/>
        <a:stretch>
          <a:fillRect/>
        </a:stretch>
      </xdr:blipFill>
      <xdr:spPr>
        <a:xfrm>
          <a:off x="4230872" y="17222529"/>
          <a:ext cx="9580952" cy="1266667"/>
        </a:xfrm>
        <a:prstGeom prst="rect">
          <a:avLst/>
        </a:prstGeom>
      </xdr:spPr>
    </xdr:pic>
    <xdr:clientData/>
  </xdr:twoCellAnchor>
  <xdr:twoCellAnchor editAs="oneCell">
    <xdr:from>
      <xdr:col>6</xdr:col>
      <xdr:colOff>0</xdr:colOff>
      <xdr:row>97</xdr:row>
      <xdr:rowOff>0</xdr:rowOff>
    </xdr:from>
    <xdr:to>
      <xdr:col>18</xdr:col>
      <xdr:colOff>392944</xdr:colOff>
      <xdr:row>130</xdr:row>
      <xdr:rowOff>53265</xdr:rowOff>
    </xdr:to>
    <xdr:pic>
      <xdr:nvPicPr>
        <xdr:cNvPr id="6" name="Picture 5">
          <a:extLst>
            <a:ext uri="{FF2B5EF4-FFF2-40B4-BE49-F238E27FC236}">
              <a16:creationId xmlns:a16="http://schemas.microsoft.com/office/drawing/2014/main" id="{00000000-0008-0000-2D00-000006000000}"/>
            </a:ext>
          </a:extLst>
        </xdr:cNvPr>
        <xdr:cNvPicPr>
          <a:picLocks noChangeAspect="1"/>
        </xdr:cNvPicPr>
      </xdr:nvPicPr>
      <xdr:blipFill>
        <a:blip xmlns:r="http://schemas.openxmlformats.org/officeDocument/2006/relationships" r:embed="rId5"/>
        <a:stretch>
          <a:fillRect/>
        </a:stretch>
      </xdr:blipFill>
      <xdr:spPr>
        <a:xfrm>
          <a:off x="3654942" y="19481948"/>
          <a:ext cx="12542857" cy="6266667"/>
        </a:xfrm>
        <a:prstGeom prst="rect">
          <a:avLst/>
        </a:prstGeom>
        <a:solidFill>
          <a:schemeClr val="accent2"/>
        </a:solidFill>
      </xdr:spPr>
    </xdr:pic>
    <xdr:clientData/>
  </xdr:twoCellAnchor>
  <xdr:twoCellAnchor editAs="oneCell">
    <xdr:from>
      <xdr:col>6</xdr:col>
      <xdr:colOff>753140</xdr:colOff>
      <xdr:row>133</xdr:row>
      <xdr:rowOff>110755</xdr:rowOff>
    </xdr:from>
    <xdr:to>
      <xdr:col>10</xdr:col>
      <xdr:colOff>333626</xdr:colOff>
      <xdr:row>144</xdr:row>
      <xdr:rowOff>11050</xdr:rowOff>
    </xdr:to>
    <xdr:pic>
      <xdr:nvPicPr>
        <xdr:cNvPr id="7" name="Picture 6">
          <a:extLst>
            <a:ext uri="{FF2B5EF4-FFF2-40B4-BE49-F238E27FC236}">
              <a16:creationId xmlns:a16="http://schemas.microsoft.com/office/drawing/2014/main" id="{00000000-0008-0000-2D00-000007000000}"/>
            </a:ext>
          </a:extLst>
        </xdr:cNvPr>
        <xdr:cNvPicPr>
          <a:picLocks noChangeAspect="1"/>
        </xdr:cNvPicPr>
      </xdr:nvPicPr>
      <xdr:blipFill>
        <a:blip xmlns:r="http://schemas.openxmlformats.org/officeDocument/2006/relationships" r:embed="rId6"/>
        <a:stretch>
          <a:fillRect/>
        </a:stretch>
      </xdr:blipFill>
      <xdr:spPr>
        <a:xfrm>
          <a:off x="4408082" y="26393110"/>
          <a:ext cx="6857143" cy="1971429"/>
        </a:xfrm>
        <a:prstGeom prst="rect">
          <a:avLst/>
        </a:prstGeom>
      </xdr:spPr>
    </xdr:pic>
    <xdr:clientData/>
  </xdr:twoCellAnchor>
  <xdr:twoCellAnchor editAs="oneCell">
    <xdr:from>
      <xdr:col>6</xdr:col>
      <xdr:colOff>0</xdr:colOff>
      <xdr:row>148</xdr:row>
      <xdr:rowOff>0</xdr:rowOff>
    </xdr:from>
    <xdr:to>
      <xdr:col>16</xdr:col>
      <xdr:colOff>258877</xdr:colOff>
      <xdr:row>194</xdr:row>
      <xdr:rowOff>81752</xdr:rowOff>
    </xdr:to>
    <xdr:pic>
      <xdr:nvPicPr>
        <xdr:cNvPr id="8" name="Picture 7">
          <a:extLst>
            <a:ext uri="{FF2B5EF4-FFF2-40B4-BE49-F238E27FC236}">
              <a16:creationId xmlns:a16="http://schemas.microsoft.com/office/drawing/2014/main" id="{00000000-0008-0000-2D00-000008000000}"/>
            </a:ext>
          </a:extLst>
        </xdr:cNvPr>
        <xdr:cNvPicPr>
          <a:picLocks noChangeAspect="1"/>
        </xdr:cNvPicPr>
      </xdr:nvPicPr>
      <xdr:blipFill>
        <a:blip xmlns:r="http://schemas.openxmlformats.org/officeDocument/2006/relationships" r:embed="rId7"/>
        <a:stretch>
          <a:fillRect/>
        </a:stretch>
      </xdr:blipFill>
      <xdr:spPr>
        <a:xfrm>
          <a:off x="3654942" y="29128779"/>
          <a:ext cx="11190476" cy="8742857"/>
        </a:xfrm>
        <a:prstGeom prst="rect">
          <a:avLst/>
        </a:prstGeom>
      </xdr:spPr>
    </xdr:pic>
    <xdr:clientData/>
  </xdr:twoCellAnchor>
  <xdr:twoCellAnchor editAs="oneCell">
    <xdr:from>
      <xdr:col>6</xdr:col>
      <xdr:colOff>0</xdr:colOff>
      <xdr:row>198</xdr:row>
      <xdr:rowOff>0</xdr:rowOff>
    </xdr:from>
    <xdr:to>
      <xdr:col>19</xdr:col>
      <xdr:colOff>243662</xdr:colOff>
      <xdr:row>237</xdr:row>
      <xdr:rowOff>146621</xdr:rowOff>
    </xdr:to>
    <xdr:pic>
      <xdr:nvPicPr>
        <xdr:cNvPr id="9" name="Picture 8">
          <a:extLst>
            <a:ext uri="{FF2B5EF4-FFF2-40B4-BE49-F238E27FC236}">
              <a16:creationId xmlns:a16="http://schemas.microsoft.com/office/drawing/2014/main" id="{00000000-0008-0000-2D00-000009000000}"/>
            </a:ext>
          </a:extLst>
        </xdr:cNvPr>
        <xdr:cNvPicPr>
          <a:picLocks noChangeAspect="1"/>
        </xdr:cNvPicPr>
      </xdr:nvPicPr>
      <xdr:blipFill>
        <a:blip xmlns:r="http://schemas.openxmlformats.org/officeDocument/2006/relationships" r:embed="rId8"/>
        <a:stretch>
          <a:fillRect/>
        </a:stretch>
      </xdr:blipFill>
      <xdr:spPr>
        <a:xfrm>
          <a:off x="3654942" y="38565174"/>
          <a:ext cx="13002732" cy="7489732"/>
        </a:xfrm>
        <a:prstGeom prst="rect">
          <a:avLst/>
        </a:prstGeom>
      </xdr:spPr>
    </xdr:pic>
    <xdr:clientData/>
  </xdr:twoCellAnchor>
  <xdr:twoCellAnchor editAs="oneCell">
    <xdr:from>
      <xdr:col>5</xdr:col>
      <xdr:colOff>609156</xdr:colOff>
      <xdr:row>237</xdr:row>
      <xdr:rowOff>143983</xdr:rowOff>
    </xdr:from>
    <xdr:to>
      <xdr:col>19</xdr:col>
      <xdr:colOff>387644</xdr:colOff>
      <xdr:row>260</xdr:row>
      <xdr:rowOff>221513</xdr:rowOff>
    </xdr:to>
    <xdr:pic>
      <xdr:nvPicPr>
        <xdr:cNvPr id="10" name="Picture 9">
          <a:extLst>
            <a:ext uri="{FF2B5EF4-FFF2-40B4-BE49-F238E27FC236}">
              <a16:creationId xmlns:a16="http://schemas.microsoft.com/office/drawing/2014/main" id="{00000000-0008-0000-2D00-00000A000000}"/>
            </a:ext>
          </a:extLst>
        </xdr:cNvPr>
        <xdr:cNvPicPr>
          <a:picLocks noChangeAspect="1"/>
        </xdr:cNvPicPr>
      </xdr:nvPicPr>
      <xdr:blipFill>
        <a:blip xmlns:r="http://schemas.openxmlformats.org/officeDocument/2006/relationships" r:embed="rId9"/>
        <a:stretch>
          <a:fillRect/>
        </a:stretch>
      </xdr:blipFill>
      <xdr:spPr>
        <a:xfrm>
          <a:off x="3654941" y="46074419"/>
          <a:ext cx="13146715" cy="4408082"/>
        </a:xfrm>
        <a:prstGeom prst="rect">
          <a:avLst/>
        </a:prstGeom>
      </xdr:spPr>
    </xdr:pic>
    <xdr:clientData/>
  </xdr:twoCellAnchor>
  <xdr:twoCellAnchor editAs="oneCell">
    <xdr:from>
      <xdr:col>6</xdr:col>
      <xdr:colOff>188285</xdr:colOff>
      <xdr:row>265</xdr:row>
      <xdr:rowOff>22151</xdr:rowOff>
    </xdr:from>
    <xdr:to>
      <xdr:col>21</xdr:col>
      <xdr:colOff>357777</xdr:colOff>
      <xdr:row>297</xdr:row>
      <xdr:rowOff>55379</xdr:rowOff>
    </xdr:to>
    <xdr:pic>
      <xdr:nvPicPr>
        <xdr:cNvPr id="11" name="Picture 10">
          <a:extLst>
            <a:ext uri="{FF2B5EF4-FFF2-40B4-BE49-F238E27FC236}">
              <a16:creationId xmlns:a16="http://schemas.microsoft.com/office/drawing/2014/main" id="{00000000-0008-0000-2D00-00000B000000}"/>
            </a:ext>
          </a:extLst>
        </xdr:cNvPr>
        <xdr:cNvPicPr>
          <a:picLocks noChangeAspect="1"/>
        </xdr:cNvPicPr>
      </xdr:nvPicPr>
      <xdr:blipFill>
        <a:blip xmlns:r="http://schemas.openxmlformats.org/officeDocument/2006/relationships" r:embed="rId10"/>
        <a:stretch>
          <a:fillRect/>
        </a:stretch>
      </xdr:blipFill>
      <xdr:spPr>
        <a:xfrm>
          <a:off x="3843227" y="51446075"/>
          <a:ext cx="14146876" cy="6058344"/>
        </a:xfrm>
        <a:prstGeom prst="rect">
          <a:avLst/>
        </a:prstGeom>
      </xdr:spPr>
    </xdr:pic>
    <xdr:clientData/>
  </xdr:twoCellAnchor>
  <xdr:twoCellAnchor editAs="oneCell">
    <xdr:from>
      <xdr:col>6</xdr:col>
      <xdr:colOff>0</xdr:colOff>
      <xdr:row>303</xdr:row>
      <xdr:rowOff>0</xdr:rowOff>
    </xdr:from>
    <xdr:to>
      <xdr:col>20</xdr:col>
      <xdr:colOff>441960</xdr:colOff>
      <xdr:row>342</xdr:row>
      <xdr:rowOff>155059</xdr:rowOff>
    </xdr:to>
    <xdr:pic>
      <xdr:nvPicPr>
        <xdr:cNvPr id="12" name="Picture 11">
          <a:extLst>
            <a:ext uri="{FF2B5EF4-FFF2-40B4-BE49-F238E27FC236}">
              <a16:creationId xmlns:a16="http://schemas.microsoft.com/office/drawing/2014/main" id="{00000000-0008-0000-2D00-00000C000000}"/>
            </a:ext>
          </a:extLst>
        </xdr:cNvPr>
        <xdr:cNvPicPr>
          <a:picLocks noChangeAspect="1"/>
        </xdr:cNvPicPr>
      </xdr:nvPicPr>
      <xdr:blipFill>
        <a:blip xmlns:r="http://schemas.openxmlformats.org/officeDocument/2006/relationships" r:embed="rId11"/>
        <a:stretch>
          <a:fillRect/>
        </a:stretch>
      </xdr:blipFill>
      <xdr:spPr>
        <a:xfrm>
          <a:off x="3654942" y="58700581"/>
          <a:ext cx="13810187" cy="7498169"/>
        </a:xfrm>
        <a:prstGeom prst="rect">
          <a:avLst/>
        </a:prstGeom>
      </xdr:spPr>
    </xdr:pic>
    <xdr:clientData/>
  </xdr:twoCellAnchor>
  <xdr:twoCellAnchor editAs="oneCell">
    <xdr:from>
      <xdr:col>5</xdr:col>
      <xdr:colOff>564854</xdr:colOff>
      <xdr:row>343</xdr:row>
      <xdr:rowOff>44303</xdr:rowOff>
    </xdr:from>
    <xdr:to>
      <xdr:col>20</xdr:col>
      <xdr:colOff>476249</xdr:colOff>
      <xdr:row>377</xdr:row>
      <xdr:rowOff>147379</xdr:rowOff>
    </xdr:to>
    <xdr:pic>
      <xdr:nvPicPr>
        <xdr:cNvPr id="13" name="Picture 12">
          <a:extLst>
            <a:ext uri="{FF2B5EF4-FFF2-40B4-BE49-F238E27FC236}">
              <a16:creationId xmlns:a16="http://schemas.microsoft.com/office/drawing/2014/main" id="{00000000-0008-0000-2D00-00000D000000}"/>
            </a:ext>
          </a:extLst>
        </xdr:cNvPr>
        <xdr:cNvPicPr>
          <a:picLocks noChangeAspect="1"/>
        </xdr:cNvPicPr>
      </xdr:nvPicPr>
      <xdr:blipFill>
        <a:blip xmlns:r="http://schemas.openxmlformats.org/officeDocument/2006/relationships" r:embed="rId12"/>
        <a:stretch>
          <a:fillRect/>
        </a:stretch>
      </xdr:blipFill>
      <xdr:spPr>
        <a:xfrm>
          <a:off x="3610639" y="66276280"/>
          <a:ext cx="13888779" cy="6504762"/>
        </a:xfrm>
        <a:prstGeom prst="rect">
          <a:avLst/>
        </a:prstGeom>
      </xdr:spPr>
    </xdr:pic>
    <xdr:clientData/>
  </xdr:twoCellAnchor>
  <xdr:twoCellAnchor editAs="oneCell">
    <xdr:from>
      <xdr:col>6</xdr:col>
      <xdr:colOff>0</xdr:colOff>
      <xdr:row>382</xdr:row>
      <xdr:rowOff>0</xdr:rowOff>
    </xdr:from>
    <xdr:to>
      <xdr:col>18</xdr:col>
      <xdr:colOff>183420</xdr:colOff>
      <xdr:row>413</xdr:row>
      <xdr:rowOff>29836</xdr:rowOff>
    </xdr:to>
    <xdr:pic>
      <xdr:nvPicPr>
        <xdr:cNvPr id="14" name="Picture 13">
          <a:extLst>
            <a:ext uri="{FF2B5EF4-FFF2-40B4-BE49-F238E27FC236}">
              <a16:creationId xmlns:a16="http://schemas.microsoft.com/office/drawing/2014/main" id="{00000000-0008-0000-2D00-00000E000000}"/>
            </a:ext>
          </a:extLst>
        </xdr:cNvPr>
        <xdr:cNvPicPr>
          <a:picLocks noChangeAspect="1"/>
        </xdr:cNvPicPr>
      </xdr:nvPicPr>
      <xdr:blipFill>
        <a:blip xmlns:r="http://schemas.openxmlformats.org/officeDocument/2006/relationships" r:embed="rId13"/>
        <a:stretch>
          <a:fillRect/>
        </a:stretch>
      </xdr:blipFill>
      <xdr:spPr>
        <a:xfrm>
          <a:off x="3654942" y="73597238"/>
          <a:ext cx="12333333" cy="5866667"/>
        </a:xfrm>
        <a:prstGeom prst="rect">
          <a:avLst/>
        </a:prstGeom>
      </xdr:spPr>
    </xdr:pic>
    <xdr:clientData/>
  </xdr:twoCellAnchor>
  <xdr:twoCellAnchor editAs="oneCell">
    <xdr:from>
      <xdr:col>6</xdr:col>
      <xdr:colOff>0</xdr:colOff>
      <xdr:row>418</xdr:row>
      <xdr:rowOff>188283</xdr:rowOff>
    </xdr:from>
    <xdr:to>
      <xdr:col>20</xdr:col>
      <xdr:colOff>199360</xdr:colOff>
      <xdr:row>453</xdr:row>
      <xdr:rowOff>73284</xdr:rowOff>
    </xdr:to>
    <xdr:pic>
      <xdr:nvPicPr>
        <xdr:cNvPr id="15" name="Picture 14">
          <a:extLst>
            <a:ext uri="{FF2B5EF4-FFF2-40B4-BE49-F238E27FC236}">
              <a16:creationId xmlns:a16="http://schemas.microsoft.com/office/drawing/2014/main" id="{00000000-0008-0000-2D00-00000F000000}"/>
            </a:ext>
          </a:extLst>
        </xdr:cNvPr>
        <xdr:cNvPicPr>
          <a:picLocks noChangeAspect="1"/>
        </xdr:cNvPicPr>
      </xdr:nvPicPr>
      <xdr:blipFill>
        <a:blip xmlns:r="http://schemas.openxmlformats.org/officeDocument/2006/relationships" r:embed="rId14"/>
        <a:stretch>
          <a:fillRect/>
        </a:stretch>
      </xdr:blipFill>
      <xdr:spPr>
        <a:xfrm>
          <a:off x="3654942" y="80608080"/>
          <a:ext cx="13567587" cy="6474971"/>
        </a:xfrm>
        <a:prstGeom prst="rect">
          <a:avLst/>
        </a:prstGeom>
      </xdr:spPr>
    </xdr:pic>
    <xdr:clientData/>
  </xdr:twoCellAnchor>
  <xdr:twoCellAnchor editAs="oneCell">
    <xdr:from>
      <xdr:col>6</xdr:col>
      <xdr:colOff>55378</xdr:colOff>
      <xdr:row>461</xdr:row>
      <xdr:rowOff>0</xdr:rowOff>
    </xdr:from>
    <xdr:to>
      <xdr:col>14</xdr:col>
      <xdr:colOff>564765</xdr:colOff>
      <xdr:row>468</xdr:row>
      <xdr:rowOff>143982</xdr:rowOff>
    </xdr:to>
    <xdr:pic>
      <xdr:nvPicPr>
        <xdr:cNvPr id="16" name="Picture 15">
          <a:extLst>
            <a:ext uri="{FF2B5EF4-FFF2-40B4-BE49-F238E27FC236}">
              <a16:creationId xmlns:a16="http://schemas.microsoft.com/office/drawing/2014/main" id="{00000000-0008-0000-2D00-000010000000}"/>
            </a:ext>
          </a:extLst>
        </xdr:cNvPr>
        <xdr:cNvPicPr>
          <a:picLocks noChangeAspect="1"/>
        </xdr:cNvPicPr>
      </xdr:nvPicPr>
      <xdr:blipFill>
        <a:blip xmlns:r="http://schemas.openxmlformats.org/officeDocument/2006/relationships" r:embed="rId15"/>
        <a:stretch>
          <a:fillRect/>
        </a:stretch>
      </xdr:blipFill>
      <xdr:spPr>
        <a:xfrm>
          <a:off x="3710320" y="88516047"/>
          <a:ext cx="10222672" cy="14619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8" Type="http://schemas.openxmlformats.org/officeDocument/2006/relationships/control" Target="../activeX/activeX4.xml"/><Relationship Id="rId13" Type="http://schemas.openxmlformats.org/officeDocument/2006/relationships/image" Target="../media/image2.emf"/><Relationship Id="rId18" Type="http://schemas.openxmlformats.org/officeDocument/2006/relationships/control" Target="../activeX/activeX13.xml"/><Relationship Id="rId3" Type="http://schemas.openxmlformats.org/officeDocument/2006/relationships/vmlDrawing" Target="../drawings/vmlDrawing1.vml"/><Relationship Id="rId21" Type="http://schemas.openxmlformats.org/officeDocument/2006/relationships/control" Target="../activeX/activeX15.xml"/><Relationship Id="rId7" Type="http://schemas.openxmlformats.org/officeDocument/2006/relationships/control" Target="../activeX/activeX3.xml"/><Relationship Id="rId12" Type="http://schemas.openxmlformats.org/officeDocument/2006/relationships/control" Target="../activeX/activeX8.xml"/><Relationship Id="rId17" Type="http://schemas.openxmlformats.org/officeDocument/2006/relationships/control" Target="../activeX/activeX12.xml"/><Relationship Id="rId2" Type="http://schemas.openxmlformats.org/officeDocument/2006/relationships/drawing" Target="../drawings/drawing1.xml"/><Relationship Id="rId16" Type="http://schemas.openxmlformats.org/officeDocument/2006/relationships/control" Target="../activeX/activeX11.xml"/><Relationship Id="rId20" Type="http://schemas.openxmlformats.org/officeDocument/2006/relationships/control" Target="../activeX/activeX14.xml"/><Relationship Id="rId1" Type="http://schemas.openxmlformats.org/officeDocument/2006/relationships/printerSettings" Target="../printerSettings/printerSettings46.bin"/><Relationship Id="rId6" Type="http://schemas.openxmlformats.org/officeDocument/2006/relationships/control" Target="../activeX/activeX2.xml"/><Relationship Id="rId11" Type="http://schemas.openxmlformats.org/officeDocument/2006/relationships/control" Target="../activeX/activeX7.xml"/><Relationship Id="rId5" Type="http://schemas.openxmlformats.org/officeDocument/2006/relationships/image" Target="../media/image1.emf"/><Relationship Id="rId15" Type="http://schemas.openxmlformats.org/officeDocument/2006/relationships/control" Target="../activeX/activeX10.xml"/><Relationship Id="rId10" Type="http://schemas.openxmlformats.org/officeDocument/2006/relationships/control" Target="../activeX/activeX6.xml"/><Relationship Id="rId19" Type="http://schemas.openxmlformats.org/officeDocument/2006/relationships/image" Target="../media/image3.emf"/><Relationship Id="rId4" Type="http://schemas.openxmlformats.org/officeDocument/2006/relationships/control" Target="../activeX/activeX1.xml"/><Relationship Id="rId9" Type="http://schemas.openxmlformats.org/officeDocument/2006/relationships/control" Target="../activeX/activeX5.xml"/><Relationship Id="rId14" Type="http://schemas.openxmlformats.org/officeDocument/2006/relationships/control" Target="../activeX/activeX9.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13"/>
  <sheetViews>
    <sheetView showGridLines="0" workbookViewId="0"/>
  </sheetViews>
  <sheetFormatPr defaultRowHeight="15"/>
  <cols>
    <col min="1" max="1" width="16.85546875" bestFit="1" customWidth="1"/>
    <col min="2" max="2" width="21.140625" bestFit="1" customWidth="1"/>
    <col min="3" max="3" width="22.5703125" bestFit="1" customWidth="1"/>
    <col min="4" max="4" width="39.85546875" bestFit="1" customWidth="1"/>
    <col min="5" max="5" width="16.28515625" bestFit="1" customWidth="1"/>
    <col min="6" max="6" width="44.5703125" bestFit="1" customWidth="1"/>
    <col min="7" max="7" width="9.85546875" bestFit="1" customWidth="1"/>
    <col min="10" max="10" width="17.85546875" bestFit="1" customWidth="1"/>
  </cols>
  <sheetData>
    <row r="1" spans="1:10" ht="39">
      <c r="A1" s="440" t="s">
        <v>141</v>
      </c>
      <c r="B1" s="440" t="s">
        <v>1129</v>
      </c>
      <c r="C1" s="440" t="s">
        <v>1130</v>
      </c>
      <c r="D1" s="440" t="s">
        <v>212</v>
      </c>
      <c r="E1" s="441" t="s">
        <v>1136</v>
      </c>
      <c r="F1" s="441" t="s">
        <v>1137</v>
      </c>
      <c r="G1" s="440" t="s">
        <v>1131</v>
      </c>
      <c r="H1" s="440" t="s">
        <v>1161</v>
      </c>
      <c r="I1" s="440" t="s">
        <v>1162</v>
      </c>
      <c r="J1" s="440" t="s">
        <v>1544</v>
      </c>
    </row>
    <row r="2" spans="1:10">
      <c r="A2" s="505" t="s">
        <v>1587</v>
      </c>
      <c r="B2" s="505" t="s">
        <v>1587</v>
      </c>
      <c r="C2" s="505" t="s">
        <v>1587</v>
      </c>
      <c r="D2" s="505" t="s">
        <v>1587</v>
      </c>
      <c r="E2" s="506">
        <v>11111</v>
      </c>
      <c r="F2" s="505" t="s">
        <v>1587</v>
      </c>
      <c r="G2" s="506">
        <v>11111</v>
      </c>
      <c r="H2" s="507" t="s">
        <v>66</v>
      </c>
      <c r="I2" s="507">
        <v>1</v>
      </c>
      <c r="J2" s="439" t="s">
        <v>1766</v>
      </c>
    </row>
    <row r="3" spans="1:10">
      <c r="A3" s="442" t="s">
        <v>202</v>
      </c>
      <c r="B3" s="442" t="s">
        <v>281</v>
      </c>
      <c r="C3" s="442" t="s">
        <v>281</v>
      </c>
      <c r="D3" s="442" t="str">
        <f t="shared" ref="D3:D13" si="0">C3</f>
        <v>Gilgil</v>
      </c>
      <c r="E3" s="495">
        <v>10</v>
      </c>
      <c r="F3" s="443" t="str">
        <f t="shared" ref="F3:F13" si="1">D3</f>
        <v>Gilgil</v>
      </c>
      <c r="G3" s="495">
        <v>10</v>
      </c>
      <c r="H3" s="442" t="s">
        <v>66</v>
      </c>
      <c r="I3" s="442">
        <v>1</v>
      </c>
      <c r="J3" s="444" t="s">
        <v>1545</v>
      </c>
    </row>
    <row r="4" spans="1:10">
      <c r="A4" s="442" t="s">
        <v>202</v>
      </c>
      <c r="B4" s="442" t="s">
        <v>316</v>
      </c>
      <c r="C4" s="442" t="s">
        <v>1582</v>
      </c>
      <c r="D4" s="442" t="str">
        <f t="shared" si="0"/>
        <v>Keringet</v>
      </c>
      <c r="E4" s="495">
        <v>38</v>
      </c>
      <c r="F4" s="443" t="str">
        <f t="shared" si="1"/>
        <v>Keringet</v>
      </c>
      <c r="G4" s="495">
        <v>38</v>
      </c>
      <c r="H4" s="507" t="s">
        <v>66</v>
      </c>
      <c r="I4" s="507">
        <v>1</v>
      </c>
    </row>
    <row r="5" spans="1:10">
      <c r="A5" s="442" t="s">
        <v>202</v>
      </c>
      <c r="B5" s="442" t="s">
        <v>203</v>
      </c>
      <c r="C5" s="442" t="s">
        <v>1583</v>
      </c>
      <c r="D5" s="442" t="str">
        <f t="shared" si="0"/>
        <v>Elburgon</v>
      </c>
      <c r="E5" s="495">
        <v>67</v>
      </c>
      <c r="F5" s="443" t="str">
        <f t="shared" si="1"/>
        <v>Elburgon</v>
      </c>
      <c r="G5" s="495">
        <v>67</v>
      </c>
      <c r="H5" s="442" t="s">
        <v>66</v>
      </c>
      <c r="I5" s="442">
        <v>1</v>
      </c>
    </row>
    <row r="6" spans="1:10">
      <c r="A6" s="442" t="s">
        <v>202</v>
      </c>
      <c r="B6" s="442" t="s">
        <v>203</v>
      </c>
      <c r="C6" s="442" t="s">
        <v>203</v>
      </c>
      <c r="D6" s="442" t="str">
        <f t="shared" si="0"/>
        <v>Molo</v>
      </c>
      <c r="E6" s="495">
        <v>69</v>
      </c>
      <c r="F6" s="443" t="str">
        <f t="shared" si="1"/>
        <v>Molo</v>
      </c>
      <c r="G6" s="495">
        <v>69</v>
      </c>
      <c r="H6" s="507" t="s">
        <v>66</v>
      </c>
      <c r="I6" s="507">
        <v>1</v>
      </c>
    </row>
    <row r="7" spans="1:10">
      <c r="A7" s="442" t="s">
        <v>202</v>
      </c>
      <c r="B7" s="442" t="s">
        <v>205</v>
      </c>
      <c r="C7" s="442" t="s">
        <v>1132</v>
      </c>
      <c r="D7" s="442" t="str">
        <f t="shared" si="0"/>
        <v>Mai mahiu</v>
      </c>
      <c r="E7" s="495">
        <v>73</v>
      </c>
      <c r="F7" s="443" t="str">
        <f t="shared" si="1"/>
        <v>Mai mahiu</v>
      </c>
      <c r="G7" s="495">
        <v>73</v>
      </c>
      <c r="H7" s="442" t="s">
        <v>66</v>
      </c>
      <c r="I7" s="442">
        <v>1</v>
      </c>
    </row>
    <row r="8" spans="1:10">
      <c r="A8" s="442" t="s">
        <v>202</v>
      </c>
      <c r="B8" s="442" t="s">
        <v>205</v>
      </c>
      <c r="C8" s="442" t="s">
        <v>1134</v>
      </c>
      <c r="D8" s="442" t="str">
        <f t="shared" si="0"/>
        <v>Viwandani</v>
      </c>
      <c r="E8" s="495">
        <v>77</v>
      </c>
      <c r="F8" s="443" t="str">
        <f t="shared" si="1"/>
        <v>Viwandani</v>
      </c>
      <c r="G8" s="495">
        <v>77</v>
      </c>
      <c r="H8" s="507" t="s">
        <v>66</v>
      </c>
      <c r="I8" s="507">
        <v>1</v>
      </c>
    </row>
    <row r="9" spans="1:10">
      <c r="A9" s="442" t="s">
        <v>202</v>
      </c>
      <c r="B9" s="442" t="s">
        <v>265</v>
      </c>
      <c r="C9" s="442" t="s">
        <v>1133</v>
      </c>
      <c r="D9" s="442" t="str">
        <f t="shared" si="0"/>
        <v>Biashara</v>
      </c>
      <c r="E9" s="495">
        <v>78</v>
      </c>
      <c r="F9" s="443" t="str">
        <f t="shared" si="1"/>
        <v>Biashara</v>
      </c>
      <c r="G9" s="495">
        <v>78</v>
      </c>
      <c r="H9" s="442" t="s">
        <v>66</v>
      </c>
      <c r="I9" s="442">
        <v>1</v>
      </c>
    </row>
    <row r="10" spans="1:10">
      <c r="A10" s="442" t="s">
        <v>202</v>
      </c>
      <c r="B10" s="442" t="s">
        <v>207</v>
      </c>
      <c r="C10" s="442" t="s">
        <v>1584</v>
      </c>
      <c r="D10" s="442" t="str">
        <f t="shared" si="0"/>
        <v>London</v>
      </c>
      <c r="E10" s="495">
        <v>81</v>
      </c>
      <c r="F10" s="443" t="str">
        <f t="shared" si="1"/>
        <v>London</v>
      </c>
      <c r="G10" s="495">
        <v>81</v>
      </c>
      <c r="H10" s="442" t="s">
        <v>66</v>
      </c>
      <c r="I10" s="442">
        <v>1</v>
      </c>
    </row>
    <row r="11" spans="1:10">
      <c r="A11" s="442" t="s">
        <v>202</v>
      </c>
      <c r="B11" s="442" t="s">
        <v>208</v>
      </c>
      <c r="C11" s="442" t="s">
        <v>1585</v>
      </c>
      <c r="D11" s="442" t="str">
        <f t="shared" si="0"/>
        <v>Mau narok</v>
      </c>
      <c r="E11" s="495">
        <v>117</v>
      </c>
      <c r="F11" s="443" t="str">
        <f t="shared" si="1"/>
        <v>Mau narok</v>
      </c>
      <c r="G11" s="495">
        <v>117</v>
      </c>
      <c r="H11" s="507" t="s">
        <v>66</v>
      </c>
      <c r="I11" s="507">
        <v>1</v>
      </c>
    </row>
    <row r="12" spans="1:10">
      <c r="A12" s="442" t="s">
        <v>202</v>
      </c>
      <c r="B12" s="442" t="s">
        <v>210</v>
      </c>
      <c r="C12" s="442" t="s">
        <v>1586</v>
      </c>
      <c r="D12" s="442" t="str">
        <f t="shared" si="0"/>
        <v>Mosop</v>
      </c>
      <c r="E12" s="495">
        <v>128</v>
      </c>
      <c r="F12" s="443" t="str">
        <f t="shared" si="1"/>
        <v>Mosop</v>
      </c>
      <c r="G12" s="495">
        <v>128</v>
      </c>
      <c r="H12" s="442" t="s">
        <v>66</v>
      </c>
      <c r="I12" s="442">
        <v>1</v>
      </c>
    </row>
    <row r="13" spans="1:10">
      <c r="A13" s="442" t="s">
        <v>202</v>
      </c>
      <c r="B13" s="442" t="s">
        <v>210</v>
      </c>
      <c r="C13" s="442" t="s">
        <v>1135</v>
      </c>
      <c r="D13" s="442" t="str">
        <f t="shared" si="0"/>
        <v>Visoi</v>
      </c>
      <c r="E13" s="495">
        <v>131</v>
      </c>
      <c r="F13" s="443" t="str">
        <f t="shared" si="1"/>
        <v>Visoi</v>
      </c>
      <c r="G13" s="495">
        <v>131</v>
      </c>
      <c r="H13" s="507" t="s">
        <v>66</v>
      </c>
      <c r="I13" s="507">
        <v>1</v>
      </c>
    </row>
  </sheetData>
  <autoFilter ref="A1:I3">
    <sortState ref="A2:I13">
      <sortCondition ref="E1:E3"/>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tabColor rgb="FFFFC000"/>
    <pageSetUpPr fitToPage="1"/>
  </sheetPr>
  <dimension ref="A1:BJ400"/>
  <sheetViews>
    <sheetView showGridLines="0" zoomScale="90" zoomScaleNormal="90" zoomScaleSheetLayoutView="67" workbookViewId="0">
      <pane xSplit="1" ySplit="2" topLeftCell="B3" activePane="bottomRight" state="frozen"/>
      <selection activeCell="E8" sqref="E8"/>
      <selection pane="topRight" activeCell="E8" sqref="E8"/>
      <selection pane="bottomLeft" activeCell="E8" sqref="E8"/>
      <selection pane="bottomRight" activeCell="D56" sqref="D56:P56"/>
    </sheetView>
  </sheetViews>
  <sheetFormatPr defaultColWidth="9.140625" defaultRowHeight="14.25"/>
  <cols>
    <col min="1" max="1" width="9.140625" style="1"/>
    <col min="2" max="2" width="21.140625" style="1" customWidth="1"/>
    <col min="3" max="3" width="15.5703125" style="1" customWidth="1"/>
    <col min="4" max="4" width="11.7109375" style="1" customWidth="1"/>
    <col min="5" max="5" width="10.42578125" style="1" customWidth="1"/>
    <col min="6" max="6" width="8" style="1" customWidth="1"/>
    <col min="7" max="7" width="9.140625" style="1"/>
    <col min="8" max="8" width="10.42578125" style="1" customWidth="1"/>
    <col min="9" max="15" width="9.140625" style="1"/>
    <col min="16" max="16" width="16.140625" style="1" customWidth="1"/>
    <col min="17" max="16384" width="9.140625" style="1"/>
  </cols>
  <sheetData>
    <row r="1" spans="2:19">
      <c r="B1" s="13"/>
      <c r="C1" s="14"/>
      <c r="D1" s="14"/>
      <c r="E1" s="14"/>
      <c r="F1" s="14"/>
      <c r="G1" s="14"/>
      <c r="H1" s="14"/>
      <c r="I1" s="14"/>
      <c r="J1" s="14"/>
      <c r="K1" s="14"/>
      <c r="L1" s="14"/>
      <c r="M1" s="14"/>
      <c r="N1" s="14"/>
      <c r="O1" s="14"/>
      <c r="P1" s="15"/>
      <c r="Q1" s="3"/>
    </row>
    <row r="2" spans="2:19" ht="20.25" customHeight="1">
      <c r="B2" s="125" t="s">
        <v>34</v>
      </c>
      <c r="C2" s="124"/>
      <c r="D2" s="820" t="s">
        <v>1587</v>
      </c>
      <c r="E2" s="820"/>
      <c r="F2" s="820"/>
      <c r="G2" s="820"/>
      <c r="H2" s="338" t="str">
        <f>IFERROR(VLOOKUP(D2,Facilities!F1:H300,2,FALSE),"")</f>
        <v/>
      </c>
      <c r="I2" s="821" t="s">
        <v>65</v>
      </c>
      <c r="J2" s="821"/>
      <c r="K2" s="821"/>
      <c r="L2" s="343" t="str">
        <f>'Testing Path 2 - HTS TST Mod'!K2</f>
        <v/>
      </c>
      <c r="M2" s="43"/>
      <c r="N2" s="124" t="s">
        <v>35</v>
      </c>
      <c r="O2" s="822">
        <f>VMMC_CIRC!A2</f>
        <v>0</v>
      </c>
      <c r="P2" s="822"/>
      <c r="Q2" s="3"/>
    </row>
    <row r="3" spans="2:19" ht="30.75" hidden="1" customHeight="1">
      <c r="B3" s="823" t="str">
        <f>CONCATENATE(L2,": VMMC_CIRC")</f>
        <v>: VMMC_CIRC</v>
      </c>
      <c r="C3" s="824"/>
      <c r="D3" s="824"/>
      <c r="E3" s="824"/>
      <c r="F3" s="824"/>
      <c r="G3" s="824"/>
      <c r="H3" s="824"/>
      <c r="I3" s="824"/>
      <c r="J3" s="824"/>
      <c r="K3" s="824"/>
      <c r="L3" s="824"/>
      <c r="M3" s="824"/>
      <c r="N3" s="824"/>
      <c r="O3" s="824"/>
      <c r="P3" s="825"/>
      <c r="Q3" s="3"/>
      <c r="R3" s="5"/>
      <c r="S3" s="5"/>
    </row>
    <row r="4" spans="2:19" ht="15" hidden="1" customHeight="1">
      <c r="B4" s="826" t="s">
        <v>0</v>
      </c>
      <c r="C4" s="827"/>
      <c r="D4" s="830" t="s">
        <v>1</v>
      </c>
      <c r="E4" s="830"/>
      <c r="F4" s="830"/>
      <c r="G4" s="830"/>
      <c r="H4" s="830"/>
      <c r="I4" s="830"/>
      <c r="J4" s="830"/>
      <c r="K4" s="830"/>
      <c r="L4" s="830"/>
      <c r="M4" s="830"/>
      <c r="N4" s="830"/>
      <c r="O4" s="830"/>
      <c r="P4" s="831"/>
      <c r="Q4" s="3"/>
      <c r="R4" s="339" t="e" cm="1">
        <f t="array" aca="1" ref="R4" ca="1">_xlfn.UNIQUE(VMMC_CIRC!D2:D4)</f>
        <v>#NAME?</v>
      </c>
    </row>
    <row r="5" spans="2:19" ht="25.5" hidden="1" customHeight="1">
      <c r="B5" s="828"/>
      <c r="C5" s="829"/>
      <c r="D5" s="832"/>
      <c r="E5" s="832"/>
      <c r="F5" s="832"/>
      <c r="G5" s="832"/>
      <c r="H5" s="832"/>
      <c r="I5" s="832"/>
      <c r="J5" s="832"/>
      <c r="K5" s="832"/>
      <c r="L5" s="832"/>
      <c r="M5" s="832"/>
      <c r="N5" s="832"/>
      <c r="O5" s="832"/>
      <c r="P5" s="833"/>
      <c r="Q5" s="3"/>
      <c r="R5" s="339"/>
    </row>
    <row r="6" spans="2:19" ht="9.75" hidden="1" customHeight="1">
      <c r="B6" s="29"/>
      <c r="C6" s="6"/>
      <c r="D6" s="6"/>
      <c r="E6" s="2"/>
      <c r="F6" s="2"/>
      <c r="G6" s="2"/>
      <c r="H6" s="2"/>
      <c r="I6" s="2"/>
      <c r="J6" s="2"/>
      <c r="K6" s="2"/>
      <c r="L6" s="2"/>
      <c r="M6" s="2"/>
      <c r="N6" s="2"/>
      <c r="O6" s="2"/>
      <c r="P6" s="30"/>
      <c r="Q6" s="3"/>
      <c r="R6" s="339"/>
    </row>
    <row r="7" spans="2:19" ht="27" hidden="1" customHeight="1">
      <c r="B7" s="31" t="s">
        <v>2</v>
      </c>
      <c r="C7" s="7"/>
      <c r="D7" s="411" t="str">
        <f>IF(SUM(C12:P12)=0,"subtotal",SUM(C12:P12))</f>
        <v>subtotal</v>
      </c>
      <c r="P7" s="20"/>
      <c r="Q7" s="3"/>
    </row>
    <row r="8" spans="2:19" ht="4.5" hidden="1" customHeight="1">
      <c r="B8" s="331"/>
      <c r="C8" s="8"/>
      <c r="D8" s="9"/>
      <c r="P8" s="20"/>
      <c r="Q8" s="3"/>
    </row>
    <row r="9" spans="2:19" ht="36.75" hidden="1" customHeight="1">
      <c r="B9" s="843" t="s">
        <v>3</v>
      </c>
      <c r="C9" s="844"/>
      <c r="D9" s="845" t="s">
        <v>4</v>
      </c>
      <c r="E9" s="845"/>
      <c r="F9" s="845"/>
      <c r="G9" s="845"/>
      <c r="H9" s="845"/>
      <c r="I9" s="845"/>
      <c r="J9" s="845"/>
      <c r="K9" s="845"/>
      <c r="L9" s="845"/>
      <c r="M9" s="845"/>
      <c r="N9" s="845"/>
      <c r="O9" s="845"/>
      <c r="P9" s="846"/>
      <c r="Q9" s="3"/>
    </row>
    <row r="10" spans="2:19" ht="6.75" hidden="1" customHeight="1">
      <c r="B10" s="96"/>
      <c r="C10" s="187"/>
      <c r="D10" s="92"/>
      <c r="E10" s="92"/>
      <c r="F10" s="92"/>
      <c r="G10" s="92"/>
      <c r="H10" s="92"/>
      <c r="I10" s="92"/>
      <c r="J10" s="92"/>
      <c r="K10" s="92"/>
      <c r="L10" s="92"/>
      <c r="M10" s="92"/>
      <c r="N10" s="92"/>
      <c r="O10" s="92"/>
      <c r="P10" s="97"/>
      <c r="Q10" s="3"/>
    </row>
    <row r="11" spans="2:19" hidden="1">
      <c r="B11" s="192"/>
      <c r="C11" s="3" t="s">
        <v>5</v>
      </c>
      <c r="D11" s="3" t="s">
        <v>20</v>
      </c>
      <c r="E11" s="3" t="s">
        <v>21</v>
      </c>
      <c r="F11" s="3" t="s">
        <v>22</v>
      </c>
      <c r="G11" s="3" t="s">
        <v>23</v>
      </c>
      <c r="H11" s="3" t="s">
        <v>24</v>
      </c>
      <c r="I11" s="3" t="s">
        <v>25</v>
      </c>
      <c r="J11" s="3" t="s">
        <v>26</v>
      </c>
      <c r="K11" s="3" t="s">
        <v>27</v>
      </c>
      <c r="L11" s="3" t="s">
        <v>28</v>
      </c>
      <c r="M11" s="3" t="s">
        <v>29</v>
      </c>
      <c r="N11" s="3" t="s">
        <v>30</v>
      </c>
      <c r="O11" s="3" t="s">
        <v>31</v>
      </c>
      <c r="P11" s="104" t="s">
        <v>32</v>
      </c>
      <c r="Q11" s="3"/>
    </row>
    <row r="12" spans="2:19" ht="22.5" hidden="1" customHeight="1">
      <c r="B12" s="192"/>
      <c r="C12" s="412" cm="1">
        <f t="array" ref="C12">SUMPRODUCT(($H$2=VMMC_CIRC!$E$2:$E$33)*(VMMC_CIRC!H$2:H$33))</f>
        <v>0</v>
      </c>
      <c r="D12" s="412" cm="1">
        <f t="array" ref="D12">SUMPRODUCT(($H$2=VMMC_CIRC!$E$2:$E$33)*(VMMC_CIRC!I$2:I$33))</f>
        <v>0</v>
      </c>
      <c r="E12" s="412" cm="1">
        <f t="array" ref="E12">SUMPRODUCT(($H$2=VMMC_CIRC!$E$2:$E$33)*(VMMC_CIRC!J$2:J$33))</f>
        <v>0</v>
      </c>
      <c r="F12" s="412" cm="1">
        <f t="array" ref="F12">SUMPRODUCT(($H$2=VMMC_CIRC!$E$2:$E$33)*(VMMC_CIRC!K$2:K$33))</f>
        <v>0</v>
      </c>
      <c r="G12" s="412" cm="1">
        <f t="array" ref="G12">SUMPRODUCT(($H$2=VMMC_CIRC!$E$2:$E$33)*(VMMC_CIRC!L$2:L$33))</f>
        <v>0</v>
      </c>
      <c r="H12" s="412" cm="1">
        <f t="array" ref="H12">SUMPRODUCT(($H$2=VMMC_CIRC!$E$2:$E$33)*(VMMC_CIRC!M$2:M$33))</f>
        <v>0</v>
      </c>
      <c r="I12" s="412" cm="1">
        <f t="array" ref="I12">SUMPRODUCT(($H$2=VMMC_CIRC!$E$2:$E$33)*(VMMC_CIRC!N$2:N$33))</f>
        <v>0</v>
      </c>
      <c r="J12" s="412" cm="1">
        <f t="array" ref="J12">SUMPRODUCT(($H$2=VMMC_CIRC!$E$2:$E$33)*(VMMC_CIRC!O$2:O$33))</f>
        <v>0</v>
      </c>
      <c r="K12" s="412" cm="1">
        <f t="array" ref="K12">SUMPRODUCT(($H$2=VMMC_CIRC!$E$2:$E$33)*(VMMC_CIRC!P$2:P$33))</f>
        <v>0</v>
      </c>
      <c r="L12" s="412" cm="1">
        <f t="array" ref="L12">SUMPRODUCT(($H$2=VMMC_CIRC!$E$2:$E$33)*(VMMC_CIRC!Q$2:Q$33))</f>
        <v>0</v>
      </c>
      <c r="M12" s="412" cm="1">
        <f t="array" ref="M12">SUMPRODUCT(($H$2=VMMC_CIRC!$E$2:$E$33)*(VMMC_CIRC!R$2:R$33))</f>
        <v>0</v>
      </c>
      <c r="N12" s="412" cm="1">
        <f t="array" ref="N12">SUMPRODUCT(($H$2=VMMC_CIRC!$E$2:$E$33)*(VMMC_CIRC!S$2:S$33))</f>
        <v>0</v>
      </c>
      <c r="O12" s="412" cm="1">
        <f t="array" ref="O12">SUMPRODUCT(($H$2=VMMC_CIRC!$E$2:$E$33)*(VMMC_CIRC!T$2:T$33))</f>
        <v>0</v>
      </c>
      <c r="P12" s="412" cm="1">
        <f t="array" ref="P12">SUMPRODUCT(($H$2=VMMC_CIRC!$E$2:$E$33)*(VMMC_CIRC!U$2:U$33))</f>
        <v>0</v>
      </c>
      <c r="Q12" s="3"/>
    </row>
    <row r="13" spans="2:19" ht="9.75" hidden="1" customHeight="1">
      <c r="B13" s="100"/>
      <c r="C13" s="94"/>
      <c r="D13" s="94"/>
      <c r="E13" s="94"/>
      <c r="F13" s="94"/>
      <c r="G13" s="94"/>
      <c r="H13" s="94"/>
      <c r="I13" s="94"/>
      <c r="J13" s="94"/>
      <c r="K13" s="94"/>
      <c r="L13" s="94"/>
      <c r="M13" s="94"/>
      <c r="N13" s="94"/>
      <c r="O13" s="94"/>
      <c r="P13" s="101"/>
      <c r="Q13" s="3"/>
    </row>
    <row r="14" spans="2:19" ht="7.5" hidden="1" customHeight="1">
      <c r="B14" s="96"/>
      <c r="C14" s="92"/>
      <c r="D14" s="233"/>
      <c r="E14" s="92"/>
      <c r="F14" s="92"/>
      <c r="G14" s="92"/>
      <c r="H14" s="92"/>
      <c r="I14" s="92"/>
      <c r="J14" s="92"/>
      <c r="K14" s="92"/>
      <c r="L14" s="92"/>
      <c r="M14" s="92"/>
      <c r="N14" s="92"/>
      <c r="O14" s="92"/>
      <c r="P14" s="97"/>
      <c r="Q14" s="3"/>
    </row>
    <row r="15" spans="2:19" ht="24.75" hidden="1" customHeight="1">
      <c r="B15" s="98" t="s">
        <v>6</v>
      </c>
      <c r="C15" s="7"/>
      <c r="D15" s="413" t="str">
        <f>IF(SUM(C12:P12)=0,"subtotal",SUM(C12:P12))</f>
        <v>subtotal</v>
      </c>
      <c r="P15" s="99"/>
      <c r="Q15" s="3"/>
    </row>
    <row r="16" spans="2:19" ht="9" hidden="1" customHeight="1">
      <c r="B16" s="234"/>
      <c r="C16" s="235"/>
      <c r="D16" s="236"/>
      <c r="E16" s="94"/>
      <c r="F16" s="94"/>
      <c r="G16" s="94"/>
      <c r="H16" s="94"/>
      <c r="I16" s="94"/>
      <c r="J16" s="94"/>
      <c r="K16" s="94"/>
      <c r="L16" s="94"/>
      <c r="M16" s="94"/>
      <c r="N16" s="94"/>
      <c r="O16" s="94"/>
      <c r="P16" s="101"/>
      <c r="Q16" s="3"/>
    </row>
    <row r="17" spans="2:17" ht="39.75" hidden="1" customHeight="1">
      <c r="B17" s="843" t="s">
        <v>3</v>
      </c>
      <c r="C17" s="844"/>
      <c r="D17" s="845" t="s">
        <v>7</v>
      </c>
      <c r="E17" s="845"/>
      <c r="F17" s="845"/>
      <c r="G17" s="845"/>
      <c r="H17" s="845"/>
      <c r="I17" s="845"/>
      <c r="J17" s="845"/>
      <c r="K17" s="845"/>
      <c r="L17" s="845"/>
      <c r="M17" s="845"/>
      <c r="N17" s="845"/>
      <c r="O17" s="845"/>
      <c r="P17" s="846"/>
      <c r="Q17" s="3"/>
    </row>
    <row r="18" spans="2:17" ht="33.75" hidden="1" customHeight="1">
      <c r="B18" s="847" t="s">
        <v>8</v>
      </c>
      <c r="C18" s="848"/>
      <c r="D18" s="48" t="s">
        <v>5</v>
      </c>
      <c r="E18" s="3" t="s">
        <v>9</v>
      </c>
      <c r="F18" s="3" t="s">
        <v>22</v>
      </c>
      <c r="G18" s="3" t="s">
        <v>23</v>
      </c>
      <c r="H18" s="3" t="s">
        <v>24</v>
      </c>
      <c r="I18" s="3" t="s">
        <v>25</v>
      </c>
      <c r="J18" s="3" t="s">
        <v>26</v>
      </c>
      <c r="K18" s="3" t="s">
        <v>27</v>
      </c>
      <c r="L18" s="3" t="s">
        <v>28</v>
      </c>
      <c r="M18" s="3" t="s">
        <v>29</v>
      </c>
      <c r="N18" s="3" t="s">
        <v>30</v>
      </c>
      <c r="O18" s="3" t="s">
        <v>31</v>
      </c>
      <c r="P18" s="104" t="s">
        <v>32</v>
      </c>
      <c r="Q18" s="3"/>
    </row>
    <row r="19" spans="2:17" ht="24" hidden="1" customHeight="1">
      <c r="B19" s="192"/>
      <c r="D19" s="414" cm="1">
        <f t="array" ref="D19">SUMPRODUCT(($H$2=VMMC_CIRC!$E$2:$E$33)*(VMMC_CIRC!V$2:V$33))</f>
        <v>0</v>
      </c>
      <c r="E19" s="414" cm="1">
        <f t="array" ref="E19">SUMPRODUCT(($H$2=VMMC_CIRC!$E$2:$E$33)*(VMMC_CIRC!W$2:W$33))</f>
        <v>0</v>
      </c>
      <c r="F19" s="414" cm="1">
        <f t="array" ref="F19">SUMPRODUCT(($H$2=VMMC_CIRC!$E$2:$E$33)*(VMMC_CIRC!X$2:X$33))</f>
        <v>0</v>
      </c>
      <c r="G19" s="414" cm="1">
        <f t="array" ref="G19">SUMPRODUCT(($H$2=VMMC_CIRC!$E$2:$E$33)*(VMMC_CIRC!Y$2:Y$33))</f>
        <v>0</v>
      </c>
      <c r="H19" s="414" cm="1">
        <f t="array" ref="H19">SUMPRODUCT(($H$2=VMMC_CIRC!$E$2:$E$33)*(VMMC_CIRC!Z$2:Z$33))</f>
        <v>0</v>
      </c>
      <c r="I19" s="414" cm="1">
        <f t="array" ref="I19">SUMPRODUCT(($H$2=VMMC_CIRC!$E$2:$E$33)*(VMMC_CIRC!AA$2:AA$33))</f>
        <v>0</v>
      </c>
      <c r="J19" s="414" cm="1">
        <f t="array" ref="J19">SUMPRODUCT(($H$2=VMMC_CIRC!$E$2:$E$33)*(VMMC_CIRC!AB$2:AB$33))</f>
        <v>0</v>
      </c>
      <c r="K19" s="414" cm="1">
        <f t="array" ref="K19">SUMPRODUCT(($H$2=VMMC_CIRC!$E$2:$E$33)*(VMMC_CIRC!AC$2:AC$33))</f>
        <v>0</v>
      </c>
      <c r="L19" s="414" cm="1">
        <f t="array" ref="L19">SUMPRODUCT(($H$2=VMMC_CIRC!$E$2:$E$33)*(VMMC_CIRC!AD$2:AD$33))</f>
        <v>0</v>
      </c>
      <c r="M19" s="414" cm="1">
        <f t="array" ref="M19">SUMPRODUCT(($H$2=VMMC_CIRC!$E$2:$E$33)*(VMMC_CIRC!AE$2:AE$33))</f>
        <v>0</v>
      </c>
      <c r="N19" s="414" cm="1">
        <f t="array" ref="N19">SUMPRODUCT(($H$2=VMMC_CIRC!$E$2:$E$33)*(VMMC_CIRC!AF$2:AF$33))</f>
        <v>0</v>
      </c>
      <c r="O19" s="414" cm="1">
        <f t="array" ref="O19">SUMPRODUCT(($H$2=VMMC_CIRC!$E$2:$E$33)*(VMMC_CIRC!AG$2:AG$33))</f>
        <v>0</v>
      </c>
      <c r="P19" s="414" cm="1">
        <f t="array" ref="P19">SUMPRODUCT(($H$2=VMMC_CIRC!$E$2:$E$33)*(VMMC_CIRC!AH$2:AH$33))</f>
        <v>0</v>
      </c>
      <c r="Q19" s="3"/>
    </row>
    <row r="20" spans="2:17" hidden="1">
      <c r="B20" s="100"/>
      <c r="C20" s="94"/>
      <c r="D20" s="94"/>
      <c r="E20" s="94"/>
      <c r="F20" s="94"/>
      <c r="G20" s="94"/>
      <c r="H20" s="94"/>
      <c r="I20" s="94"/>
      <c r="J20" s="94"/>
      <c r="K20" s="94"/>
      <c r="L20" s="94"/>
      <c r="M20" s="94"/>
      <c r="N20" s="94"/>
      <c r="O20" s="94"/>
      <c r="P20" s="101"/>
      <c r="Q20" s="3"/>
    </row>
    <row r="21" spans="2:17" ht="34.5" hidden="1" customHeight="1">
      <c r="B21" s="849" t="s">
        <v>10</v>
      </c>
      <c r="C21" s="850"/>
      <c r="D21" s="189" t="s">
        <v>5</v>
      </c>
      <c r="E21" s="187" t="s">
        <v>9</v>
      </c>
      <c r="F21" s="187" t="s">
        <v>22</v>
      </c>
      <c r="G21" s="187" t="s">
        <v>23</v>
      </c>
      <c r="H21" s="187" t="s">
        <v>24</v>
      </c>
      <c r="I21" s="187" t="s">
        <v>25</v>
      </c>
      <c r="J21" s="187" t="s">
        <v>26</v>
      </c>
      <c r="K21" s="187" t="s">
        <v>27</v>
      </c>
      <c r="L21" s="187" t="s">
        <v>28</v>
      </c>
      <c r="M21" s="187" t="s">
        <v>29</v>
      </c>
      <c r="N21" s="187" t="s">
        <v>30</v>
      </c>
      <c r="O21" s="187" t="s">
        <v>31</v>
      </c>
      <c r="P21" s="86" t="s">
        <v>32</v>
      </c>
      <c r="Q21" s="3"/>
    </row>
    <row r="22" spans="2:17" ht="25.5" hidden="1" customHeight="1">
      <c r="B22" s="192"/>
      <c r="D22" s="408" cm="1">
        <f t="array" ref="D22">SUMPRODUCT(($H$2=VMMC_CIRC!$E$2:$E$33)*(VMMC_CIRC!AI$2:AI$33))</f>
        <v>0</v>
      </c>
      <c r="E22" s="408" cm="1">
        <f t="array" ref="E22">SUMPRODUCT(($H$2=VMMC_CIRC!$E$2:$E$33)*(VMMC_CIRC!AJ$2:AJ$33))</f>
        <v>0</v>
      </c>
      <c r="F22" s="408" cm="1">
        <f t="array" ref="F22">SUMPRODUCT(($H$2=VMMC_CIRC!$E$2:$E$33)*(VMMC_CIRC!AK$2:AK$33))</f>
        <v>0</v>
      </c>
      <c r="G22" s="408" cm="1">
        <f t="array" ref="G22">SUMPRODUCT(($H$2=VMMC_CIRC!$E$2:$E$33)*(VMMC_CIRC!AL$2:AL$33))</f>
        <v>0</v>
      </c>
      <c r="H22" s="408" cm="1">
        <f t="array" ref="H22">SUMPRODUCT(($H$2=VMMC_CIRC!$E$2:$E$33)*(VMMC_CIRC!AM$2:AM$33))</f>
        <v>0</v>
      </c>
      <c r="I22" s="408" cm="1">
        <f t="array" ref="I22">SUMPRODUCT(($H$2=VMMC_CIRC!$E$2:$E$33)*(VMMC_CIRC!AN$2:AN$33))</f>
        <v>0</v>
      </c>
      <c r="J22" s="408" cm="1">
        <f t="array" ref="J22">SUMPRODUCT(($H$2=VMMC_CIRC!$E$2:$E$33)*(VMMC_CIRC!AO$2:AO$33))</f>
        <v>0</v>
      </c>
      <c r="K22" s="408" cm="1">
        <f t="array" ref="K22">SUMPRODUCT(($H$2=VMMC_CIRC!$E$2:$E$33)*(VMMC_CIRC!AP$2:AP$33))</f>
        <v>0</v>
      </c>
      <c r="L22" s="408" cm="1">
        <f t="array" ref="L22">SUMPRODUCT(($H$2=VMMC_CIRC!$E$2:$E$33)*(VMMC_CIRC!AQ$2:AQ$33))</f>
        <v>0</v>
      </c>
      <c r="M22" s="408" cm="1">
        <f t="array" ref="M22">SUMPRODUCT(($H$2=VMMC_CIRC!$E$2:$E$33)*(VMMC_CIRC!AR$2:AR$33))</f>
        <v>0</v>
      </c>
      <c r="N22" s="408" cm="1">
        <f t="array" ref="N22">SUMPRODUCT(($H$2=VMMC_CIRC!$E$2:$E$33)*(VMMC_CIRC!AS$2:AS$33))</f>
        <v>0</v>
      </c>
      <c r="O22" s="408" cm="1">
        <f t="array" ref="O22">SUMPRODUCT(($H$2=VMMC_CIRC!$E$2:$E$33)*(VMMC_CIRC!AT$2:AT$33))</f>
        <v>0</v>
      </c>
      <c r="P22" s="408" cm="1">
        <f t="array" ref="P22">SUMPRODUCT(($H$2=VMMC_CIRC!$E$2:$E$33)*(VMMC_CIRC!AU$2:AU$33))</f>
        <v>0</v>
      </c>
      <c r="Q22" s="3"/>
    </row>
    <row r="23" spans="2:17" hidden="1">
      <c r="B23" s="100"/>
      <c r="C23" s="94"/>
      <c r="D23" s="94"/>
      <c r="E23" s="94"/>
      <c r="F23" s="94"/>
      <c r="G23" s="94"/>
      <c r="H23" s="94"/>
      <c r="I23" s="94"/>
      <c r="J23" s="94"/>
      <c r="K23" s="94"/>
      <c r="L23" s="94"/>
      <c r="M23" s="94"/>
      <c r="N23" s="94"/>
      <c r="O23" s="94"/>
      <c r="P23" s="101"/>
    </row>
    <row r="24" spans="2:17" ht="36" hidden="1" customHeight="1">
      <c r="B24" s="851" t="s">
        <v>11</v>
      </c>
      <c r="C24" s="852"/>
      <c r="D24" s="48" t="s">
        <v>5</v>
      </c>
      <c r="E24" s="3" t="s">
        <v>9</v>
      </c>
      <c r="F24" s="3" t="s">
        <v>22</v>
      </c>
      <c r="G24" s="3" t="s">
        <v>23</v>
      </c>
      <c r="H24" s="3" t="s">
        <v>24</v>
      </c>
      <c r="I24" s="3" t="s">
        <v>25</v>
      </c>
      <c r="J24" s="3" t="s">
        <v>26</v>
      </c>
      <c r="K24" s="3" t="s">
        <v>27</v>
      </c>
      <c r="L24" s="3" t="s">
        <v>28</v>
      </c>
      <c r="M24" s="3" t="s">
        <v>29</v>
      </c>
      <c r="N24" s="3" t="s">
        <v>30</v>
      </c>
      <c r="O24" s="3" t="s">
        <v>31</v>
      </c>
      <c r="P24" s="104" t="s">
        <v>32</v>
      </c>
      <c r="Q24" s="3"/>
    </row>
    <row r="25" spans="2:17" ht="24.75" hidden="1" customHeight="1">
      <c r="B25" s="851"/>
      <c r="C25" s="852"/>
      <c r="D25" s="408" cm="1">
        <f t="array" ref="D25">SUMPRODUCT(($H$2=VMMC_CIRC!$E$2:$E$33)*(VMMC_CIRC!AV$2:AV$33))</f>
        <v>0</v>
      </c>
      <c r="E25" s="408" cm="1">
        <f t="array" ref="E25">SUMPRODUCT(($H$2=VMMC_CIRC!$E$2:$E$33)*(VMMC_CIRC!AW$2:AW$33))</f>
        <v>0</v>
      </c>
      <c r="F25" s="408" cm="1">
        <f t="array" ref="F25">SUMPRODUCT(($H$2=VMMC_CIRC!$E$2:$E$33)*(VMMC_CIRC!AX$2:AX$33))</f>
        <v>0</v>
      </c>
      <c r="G25" s="408" cm="1">
        <f t="array" ref="G25">SUMPRODUCT(($H$2=VMMC_CIRC!$E$2:$E$33)*(VMMC_CIRC!AY$2:AY$33))</f>
        <v>0</v>
      </c>
      <c r="H25" s="408" cm="1">
        <f t="array" ref="H25">SUMPRODUCT(($H$2=VMMC_CIRC!$E$2:$E$33)*(VMMC_CIRC!AZ$2:AZ$33))</f>
        <v>0</v>
      </c>
      <c r="I25" s="408" cm="1">
        <f t="array" ref="I25">SUMPRODUCT(($H$2=VMMC_CIRC!$E$2:$E$33)*(VMMC_CIRC!BA$2:BA$33))</f>
        <v>0</v>
      </c>
      <c r="J25" s="408" cm="1">
        <f t="array" ref="J25">SUMPRODUCT(($H$2=VMMC_CIRC!$E$2:$E$33)*(VMMC_CIRC!BB$2:BB$33))</f>
        <v>0</v>
      </c>
      <c r="K25" s="408" cm="1">
        <f t="array" ref="K25">SUMPRODUCT(($H$2=VMMC_CIRC!$E$2:$E$33)*(VMMC_CIRC!BC$2:BC$33))</f>
        <v>0</v>
      </c>
      <c r="L25" s="408" cm="1">
        <f t="array" ref="L25">SUMPRODUCT(($H$2=VMMC_CIRC!$E$2:$E$33)*(VMMC_CIRC!BD$2:BD$33))</f>
        <v>0</v>
      </c>
      <c r="M25" s="408" cm="1">
        <f t="array" ref="M25">SUMPRODUCT(($H$2=VMMC_CIRC!$E$2:$E$33)*(VMMC_CIRC!BE$2:BE$33))</f>
        <v>0</v>
      </c>
      <c r="N25" s="408" cm="1">
        <f t="array" ref="N25">SUMPRODUCT(($H$2=VMMC_CIRC!$E$2:$E$33)*(VMMC_CIRC!BF$2:BF$33))</f>
        <v>0</v>
      </c>
      <c r="O25" s="408" cm="1">
        <f t="array" ref="O25">SUMPRODUCT(($H$2=VMMC_CIRC!$E$2:$E$33)*(VMMC_CIRC!BG$2:BG$33))</f>
        <v>0</v>
      </c>
      <c r="P25" s="408" cm="1">
        <f t="array" ref="P25">SUMPRODUCT(($H$2=VMMC_CIRC!$E$2:$E$33)*(VMMC_CIRC!BH$2:BH$33))</f>
        <v>0</v>
      </c>
    </row>
    <row r="26" spans="2:17" ht="13.5" hidden="1" customHeight="1">
      <c r="B26" s="224"/>
      <c r="C26" s="230"/>
      <c r="D26" s="94"/>
      <c r="E26" s="94"/>
      <c r="F26" s="94"/>
      <c r="G26" s="94"/>
      <c r="H26" s="94"/>
      <c r="I26" s="94"/>
      <c r="J26" s="94"/>
      <c r="K26" s="94"/>
      <c r="L26" s="94"/>
      <c r="M26" s="94"/>
      <c r="N26" s="94"/>
      <c r="O26" s="94"/>
      <c r="P26" s="101"/>
    </row>
    <row r="27" spans="2:17" ht="8.25" hidden="1" customHeight="1">
      <c r="B27" s="96"/>
      <c r="C27" s="92"/>
      <c r="D27" s="233"/>
      <c r="E27" s="92"/>
      <c r="F27" s="92"/>
      <c r="G27" s="92"/>
      <c r="H27" s="92"/>
      <c r="I27" s="92"/>
      <c r="J27" s="92"/>
      <c r="K27" s="92"/>
      <c r="L27" s="92"/>
      <c r="M27" s="92"/>
      <c r="N27" s="92"/>
      <c r="O27" s="92"/>
      <c r="P27" s="97"/>
    </row>
    <row r="28" spans="2:17" ht="30" hidden="1" customHeight="1">
      <c r="B28" s="853" t="s">
        <v>6</v>
      </c>
      <c r="C28" s="854"/>
      <c r="D28" s="413" t="str">
        <f>IF(SUM(D19:P19,D22:P22,D25:P25)=0,"subtotal",SUM(D19:P19,D22:P22,D25:P25))</f>
        <v>subtotal</v>
      </c>
      <c r="P28" s="99"/>
    </row>
    <row r="29" spans="2:17" ht="9.75" hidden="1" customHeight="1">
      <c r="B29" s="237"/>
      <c r="C29" s="238"/>
      <c r="D29" s="112"/>
      <c r="E29" s="94"/>
      <c r="F29" s="94"/>
      <c r="G29" s="94"/>
      <c r="H29" s="94"/>
      <c r="I29" s="94"/>
      <c r="J29" s="94"/>
      <c r="K29" s="94"/>
      <c r="L29" s="94"/>
      <c r="M29" s="94"/>
      <c r="N29" s="94"/>
      <c r="O29" s="94"/>
      <c r="P29" s="101"/>
    </row>
    <row r="30" spans="2:17" ht="44.25" hidden="1" customHeight="1">
      <c r="B30" s="855" t="s">
        <v>3</v>
      </c>
      <c r="C30" s="856"/>
      <c r="D30" s="857" t="s">
        <v>12</v>
      </c>
      <c r="E30" s="857"/>
      <c r="F30" s="857"/>
      <c r="G30" s="857"/>
      <c r="H30" s="857"/>
      <c r="I30" s="857"/>
      <c r="J30" s="857"/>
      <c r="K30" s="857"/>
      <c r="L30" s="857"/>
      <c r="M30" s="857"/>
      <c r="N30" s="857"/>
      <c r="O30" s="857"/>
      <c r="P30" s="858"/>
      <c r="Q30" s="330"/>
    </row>
    <row r="31" spans="2:17" ht="25.5" hidden="1" customHeight="1">
      <c r="B31" s="225"/>
      <c r="C31" s="228"/>
      <c r="D31" s="226" t="s">
        <v>13</v>
      </c>
      <c r="E31" s="227"/>
      <c r="F31" s="227"/>
      <c r="G31" s="228"/>
      <c r="H31" s="228"/>
      <c r="I31" s="228"/>
      <c r="J31" s="859" t="s">
        <v>14</v>
      </c>
      <c r="K31" s="859"/>
      <c r="L31" s="228"/>
      <c r="M31" s="228"/>
      <c r="N31" s="228"/>
      <c r="O31" s="228"/>
      <c r="P31" s="229"/>
    </row>
    <row r="32" spans="2:17" ht="40.5" hidden="1" customHeight="1">
      <c r="B32" s="32"/>
      <c r="F32" s="841" t="s">
        <v>16</v>
      </c>
      <c r="G32" s="841"/>
      <c r="H32" s="841"/>
      <c r="I32" s="841"/>
      <c r="J32" s="842" t="s">
        <v>17</v>
      </c>
      <c r="K32" s="842"/>
      <c r="L32" s="842"/>
      <c r="M32" s="842"/>
      <c r="P32" s="20"/>
    </row>
    <row r="33" spans="2:21" ht="30" hidden="1" customHeight="1">
      <c r="B33" s="834" t="s">
        <v>15</v>
      </c>
      <c r="C33" s="835"/>
      <c r="D33" s="408" cm="1">
        <f t="array" ref="D33">SUMPRODUCT(($H$2=VMMC_CIRC!$E$2:$E$33)*(VMMC_CIRC!BI$2:BI$33))</f>
        <v>0</v>
      </c>
      <c r="G33" s="408" cm="1">
        <f t="array" ref="G33">SUMPRODUCT(($H$2=VMMC_CIRC!$E$2:$E$33)*(VMMC_CIRC!BJ$2:BJ$33))</f>
        <v>0</v>
      </c>
      <c r="J33" s="223"/>
      <c r="K33" s="408" cm="1">
        <f t="array" ref="K33">SUMPRODUCT(($H$2=VMMC_CIRC!$E$2:$E$33)*(VMMC_CIRC!BK$2:BK$33))</f>
        <v>0</v>
      </c>
      <c r="L33" s="223"/>
      <c r="P33" s="20"/>
    </row>
    <row r="34" spans="2:21" ht="9" hidden="1" customHeight="1">
      <c r="B34" s="32"/>
      <c r="J34" s="223"/>
      <c r="K34" s="223"/>
      <c r="L34" s="223"/>
      <c r="P34" s="20"/>
      <c r="U34" s="334"/>
    </row>
    <row r="35" spans="2:21" ht="47.25" hidden="1" customHeight="1">
      <c r="B35" s="37"/>
      <c r="C35" s="10"/>
      <c r="D35" s="10"/>
      <c r="E35" s="10"/>
      <c r="F35" s="836" t="s">
        <v>19</v>
      </c>
      <c r="G35" s="836"/>
      <c r="H35" s="836"/>
      <c r="I35" s="836"/>
      <c r="J35" s="836" t="s">
        <v>17</v>
      </c>
      <c r="K35" s="836"/>
      <c r="L35" s="836"/>
      <c r="M35" s="836"/>
      <c r="N35" s="10"/>
      <c r="O35" s="10"/>
      <c r="P35" s="33"/>
    </row>
    <row r="36" spans="2:21" ht="27" hidden="1" customHeight="1">
      <c r="B36" s="837" t="s">
        <v>18</v>
      </c>
      <c r="C36" s="838"/>
      <c r="D36" s="408" cm="1">
        <f t="array" ref="D36">SUMPRODUCT(($H$2=VMMC_CIRC!$E$2:$E$33)*(VMMC_CIRC!BL$2:BL$33))</f>
        <v>0</v>
      </c>
      <c r="G36" s="408" cm="1">
        <f t="array" ref="G36">SUMPRODUCT(($H$2=VMMC_CIRC!$E$2:$E$33)*(VMMC_CIRC!BM$2:BM$33))</f>
        <v>0</v>
      </c>
      <c r="K36" s="408" cm="1">
        <f t="array" ref="K36">SUMPRODUCT(($H$2=VMMC_CIRC!$E$2:$E$33)*(VMMC_CIRC!BN$2:BN$33))</f>
        <v>0</v>
      </c>
      <c r="P36" s="20"/>
    </row>
    <row r="37" spans="2:21" hidden="1">
      <c r="B37" s="35"/>
      <c r="C37" s="11"/>
      <c r="D37" s="11"/>
      <c r="E37" s="11"/>
      <c r="F37" s="11"/>
      <c r="G37" s="11"/>
      <c r="H37" s="11"/>
      <c r="I37" s="11"/>
      <c r="J37" s="11"/>
      <c r="K37" s="11"/>
      <c r="L37" s="11"/>
      <c r="M37" s="11"/>
      <c r="N37" s="11"/>
      <c r="O37" s="11"/>
      <c r="P37" s="36"/>
    </row>
    <row r="38" spans="2:21" ht="9.75" hidden="1" customHeight="1">
      <c r="B38" s="32"/>
      <c r="D38" s="11"/>
      <c r="G38" s="11"/>
      <c r="K38" s="11"/>
      <c r="P38" s="20"/>
    </row>
    <row r="39" spans="2:21" ht="30.75" hidden="1" customHeight="1">
      <c r="B39" s="839" t="s">
        <v>6</v>
      </c>
      <c r="C39" s="840"/>
      <c r="D39" s="413" t="str">
        <f>IF(SUM(D33,D36)=0,"subtotal",SUM(D33,D36))</f>
        <v>subtotal</v>
      </c>
      <c r="G39" s="413" t="str">
        <f>IF(SUM(G33,G36)=0,"subtotal",SUM(G33,G36))</f>
        <v>subtotal</v>
      </c>
      <c r="K39" s="413" t="str">
        <f>IF(SUM(K33,K36)=0,"subtotal",SUM(K33,K36))</f>
        <v>subtotal</v>
      </c>
      <c r="P39" s="20"/>
    </row>
    <row r="40" spans="2:21" hidden="1">
      <c r="B40" s="26"/>
      <c r="C40" s="23"/>
      <c r="D40" s="23"/>
      <c r="E40" s="23"/>
      <c r="F40" s="23"/>
      <c r="G40" s="23"/>
      <c r="H40" s="23"/>
      <c r="I40" s="23"/>
      <c r="J40" s="23"/>
      <c r="K40" s="23"/>
      <c r="L40" s="23"/>
      <c r="M40" s="23"/>
      <c r="N40" s="23"/>
      <c r="O40" s="23"/>
      <c r="P40" s="24"/>
    </row>
    <row r="41" spans="2:21" hidden="1"/>
    <row r="42" spans="2:21" hidden="1"/>
    <row r="43" spans="2:21" hidden="1"/>
    <row r="44" spans="2:21" hidden="1"/>
    <row r="45" spans="2:21" hidden="1">
      <c r="B45" s="216"/>
      <c r="C45" s="217"/>
      <c r="D45" s="217"/>
      <c r="E45" s="217"/>
      <c r="F45" s="217"/>
      <c r="G45" s="217"/>
      <c r="H45" s="217"/>
      <c r="I45" s="217"/>
      <c r="J45" s="217"/>
      <c r="K45" s="217"/>
      <c r="L45" s="217"/>
      <c r="M45" s="217"/>
      <c r="N45" s="217"/>
      <c r="O45" s="217"/>
      <c r="P45" s="218"/>
      <c r="Q45" s="3"/>
    </row>
    <row r="46" spans="2:21" ht="18" hidden="1" customHeight="1">
      <c r="B46" s="219" t="s">
        <v>34</v>
      </c>
      <c r="C46" s="231"/>
      <c r="D46" s="862" t="str">
        <f>D2</f>
        <v>USAID Tujenge Jamii</v>
      </c>
      <c r="E46" s="862"/>
      <c r="F46" s="862"/>
      <c r="G46" s="862"/>
      <c r="H46" s="862"/>
      <c r="I46" s="874" t="s">
        <v>65</v>
      </c>
      <c r="J46" s="874"/>
      <c r="K46" s="874"/>
      <c r="L46" s="220" t="str">
        <f>'Testing Path 2 - HTS TST Mod'!K2</f>
        <v/>
      </c>
      <c r="M46" s="221"/>
      <c r="N46" s="222" t="s">
        <v>35</v>
      </c>
      <c r="O46" s="862">
        <f>PrEP_NEW!A2</f>
        <v>0</v>
      </c>
      <c r="P46" s="863"/>
      <c r="Q46" s="3"/>
    </row>
    <row r="47" spans="2:21" ht="9" customHeight="1">
      <c r="B47" s="750"/>
      <c r="C47" s="750"/>
      <c r="D47" s="551"/>
      <c r="E47" s="551"/>
      <c r="F47" s="551"/>
      <c r="G47" s="551"/>
      <c r="H47" s="551"/>
      <c r="I47" s="751"/>
      <c r="J47" s="751"/>
      <c r="K47" s="751"/>
      <c r="L47" s="752"/>
      <c r="M47" s="753"/>
      <c r="N47" s="754"/>
      <c r="O47" s="551"/>
      <c r="P47" s="551"/>
      <c r="Q47" s="744"/>
    </row>
    <row r="48" spans="2:21" ht="27.75" customHeight="1">
      <c r="B48" s="761" t="s">
        <v>2738</v>
      </c>
      <c r="C48" s="755"/>
      <c r="D48" s="756"/>
      <c r="E48" s="756"/>
      <c r="F48" s="756"/>
      <c r="G48" s="756"/>
      <c r="H48" s="756"/>
      <c r="I48" s="757"/>
      <c r="J48" s="757"/>
      <c r="K48" s="757"/>
      <c r="L48" s="758"/>
      <c r="M48" s="759"/>
      <c r="N48" s="760"/>
      <c r="O48" s="756"/>
      <c r="P48" s="756"/>
      <c r="Q48" s="744"/>
    </row>
    <row r="49" spans="2:27" ht="9.75" customHeight="1">
      <c r="B49" s="804"/>
      <c r="C49" s="805"/>
      <c r="D49" s="776"/>
      <c r="E49" s="776"/>
      <c r="F49" s="776"/>
      <c r="G49" s="776"/>
      <c r="H49" s="776"/>
      <c r="I49" s="806"/>
      <c r="J49" s="806"/>
      <c r="K49" s="806"/>
      <c r="L49" s="807"/>
      <c r="M49" s="808"/>
      <c r="N49" s="769"/>
      <c r="O49" s="776"/>
      <c r="P49" s="776"/>
      <c r="Q49" s="747"/>
    </row>
    <row r="50" spans="2:27" ht="27.75" customHeight="1">
      <c r="B50" s="823" t="str">
        <f>CONCATENATE(L46,": PrEP_NEW")</f>
        <v>: PrEP_NEW</v>
      </c>
      <c r="C50" s="824"/>
      <c r="D50" s="824"/>
      <c r="E50" s="824"/>
      <c r="F50" s="824"/>
      <c r="G50" s="824"/>
      <c r="H50" s="824"/>
      <c r="I50" s="824"/>
      <c r="J50" s="824"/>
      <c r="K50" s="824"/>
      <c r="L50" s="824"/>
      <c r="M50" s="824"/>
      <c r="N50" s="824"/>
      <c r="O50" s="824"/>
      <c r="P50" s="825"/>
      <c r="Q50" s="3"/>
    </row>
    <row r="51" spans="2:27" ht="14.25" customHeight="1">
      <c r="B51" s="864" t="s">
        <v>0</v>
      </c>
      <c r="C51" s="865"/>
      <c r="D51" s="868" t="s">
        <v>36</v>
      </c>
      <c r="E51" s="868"/>
      <c r="F51" s="868"/>
      <c r="G51" s="868"/>
      <c r="H51" s="868"/>
      <c r="I51" s="868"/>
      <c r="J51" s="868"/>
      <c r="K51" s="868"/>
      <c r="L51" s="868"/>
      <c r="M51" s="868"/>
      <c r="N51" s="868"/>
      <c r="O51" s="868"/>
      <c r="P51" s="869"/>
      <c r="Q51" s="3"/>
    </row>
    <row r="52" spans="2:27" ht="23.25" customHeight="1">
      <c r="B52" s="866"/>
      <c r="C52" s="867"/>
      <c r="D52" s="870"/>
      <c r="E52" s="870"/>
      <c r="F52" s="870"/>
      <c r="G52" s="870"/>
      <c r="H52" s="870"/>
      <c r="I52" s="870"/>
      <c r="J52" s="870"/>
      <c r="K52" s="870"/>
      <c r="L52" s="870"/>
      <c r="M52" s="870"/>
      <c r="N52" s="870"/>
      <c r="O52" s="870"/>
      <c r="P52" s="871"/>
      <c r="Q52" s="3"/>
    </row>
    <row r="53" spans="2:27" ht="11.25" customHeight="1">
      <c r="B53" s="83"/>
      <c r="C53" s="84"/>
      <c r="D53" s="84"/>
      <c r="E53" s="85"/>
      <c r="F53" s="85"/>
      <c r="G53" s="85"/>
      <c r="H53" s="85"/>
      <c r="I53" s="85"/>
      <c r="J53" s="85"/>
      <c r="K53" s="85"/>
      <c r="L53" s="85"/>
      <c r="M53" s="85"/>
      <c r="N53" s="85"/>
      <c r="O53" s="85"/>
      <c r="P53" s="242"/>
      <c r="Q53" s="3"/>
    </row>
    <row r="54" spans="2:27" ht="31.5" customHeight="1">
      <c r="B54" s="872" t="s">
        <v>2</v>
      </c>
      <c r="C54" s="873"/>
      <c r="D54" s="411" t="str">
        <f>IF(SUM(D58:L58,D61:L61)=0,"subtotal",SUM(D58:L58,D61:L61))</f>
        <v>subtotal</v>
      </c>
      <c r="P54" s="99"/>
      <c r="Q54" s="3"/>
    </row>
    <row r="55" spans="2:27" ht="7.5" customHeight="1">
      <c r="B55" s="243"/>
      <c r="C55" s="112"/>
      <c r="D55" s="244"/>
      <c r="E55" s="94"/>
      <c r="F55" s="94"/>
      <c r="G55" s="94"/>
      <c r="H55" s="94"/>
      <c r="I55" s="94"/>
      <c r="J55" s="94"/>
      <c r="K55" s="94"/>
      <c r="L55" s="94"/>
      <c r="M55" s="94"/>
      <c r="N55" s="94"/>
      <c r="O55" s="94"/>
      <c r="P55" s="101"/>
      <c r="Q55" s="3"/>
    </row>
    <row r="56" spans="2:27" ht="40.5" customHeight="1">
      <c r="B56" s="239" t="s">
        <v>3</v>
      </c>
      <c r="C56" s="240"/>
      <c r="D56" s="857" t="s">
        <v>38</v>
      </c>
      <c r="E56" s="857"/>
      <c r="F56" s="857"/>
      <c r="G56" s="857"/>
      <c r="H56" s="857"/>
      <c r="I56" s="857"/>
      <c r="J56" s="857"/>
      <c r="K56" s="857"/>
      <c r="L56" s="857"/>
      <c r="M56" s="857"/>
      <c r="N56" s="857"/>
      <c r="O56" s="857"/>
      <c r="P56" s="858"/>
      <c r="Q56" s="3"/>
    </row>
    <row r="57" spans="2:27" ht="33.75" customHeight="1">
      <c r="B57" s="245"/>
      <c r="C57" s="246"/>
      <c r="D57" s="247" t="s">
        <v>5</v>
      </c>
      <c r="E57" s="103" t="s">
        <v>25</v>
      </c>
      <c r="F57" s="103" t="s">
        <v>26</v>
      </c>
      <c r="G57" s="103" t="s">
        <v>27</v>
      </c>
      <c r="H57" s="103" t="s">
        <v>28</v>
      </c>
      <c r="I57" s="103" t="s">
        <v>29</v>
      </c>
      <c r="J57" s="103" t="s">
        <v>30</v>
      </c>
      <c r="K57" s="103" t="s">
        <v>31</v>
      </c>
      <c r="L57" s="103" t="s">
        <v>32</v>
      </c>
      <c r="M57" s="103"/>
      <c r="N57" s="103"/>
      <c r="O57" s="103"/>
      <c r="P57" s="248"/>
    </row>
    <row r="58" spans="2:27" ht="27.75" customHeight="1">
      <c r="B58" s="249" t="s">
        <v>37</v>
      </c>
      <c r="C58" s="333"/>
      <c r="D58" s="408" cm="1">
        <f t="array" ref="D58">SUMPRODUCT(($H$2=PrEP_NEW!$E$2:$E$350)*(PrEP_NEW!G$2:G$350))</f>
        <v>0</v>
      </c>
      <c r="E58" s="408" cm="1">
        <f t="array" ref="E58">SUMPRODUCT(($H$2=PrEP_NEW!$E$2:$E$350)*(PrEP_NEW!H$2:H$350))</f>
        <v>0</v>
      </c>
      <c r="F58" s="408" cm="1">
        <f t="array" ref="F58">SUMPRODUCT(($H$2=PrEP_NEW!$E$2:$E$350)*(PrEP_NEW!I$2:I$350))</f>
        <v>0</v>
      </c>
      <c r="G58" s="408" cm="1">
        <f t="array" ref="G58">SUMPRODUCT(($H$2=PrEP_NEW!$E$2:$E$350)*(PrEP_NEW!J$2:J$350))</f>
        <v>0</v>
      </c>
      <c r="H58" s="408" cm="1">
        <f t="array" ref="H58">SUMPRODUCT(($H$2=PrEP_NEW!$E$2:$E$350)*(PrEP_NEW!K$2:K$350))</f>
        <v>0</v>
      </c>
      <c r="I58" s="408" cm="1">
        <f t="array" ref="I58">SUMPRODUCT(($H$2=PrEP_NEW!$E$2:$E$350)*(PrEP_NEW!L$2:L$350))</f>
        <v>0</v>
      </c>
      <c r="J58" s="408" cm="1">
        <f t="array" ref="J58">SUMPRODUCT(($H$2=PrEP_NEW!$E$2:$E$350)*(PrEP_NEW!M$2:M$350))</f>
        <v>0</v>
      </c>
      <c r="K58" s="408" cm="1">
        <f t="array" ref="K58">SUMPRODUCT(($H$2=PrEP_NEW!$E$2:$E$350)*(PrEP_NEW!N$2:N$350))</f>
        <v>0</v>
      </c>
      <c r="L58" s="408" cm="1">
        <f t="array" ref="L58">SUMPRODUCT(($H$2=PrEP_NEW!$E$2:$E$350)*(PrEP_NEW!O$2:O$350))</f>
        <v>0</v>
      </c>
      <c r="M58" s="415" t="str">
        <f>IF(SUM(D58:L58)=0,"subtotal",SUM(D58:L58))</f>
        <v>subtotal</v>
      </c>
      <c r="P58" s="99"/>
    </row>
    <row r="59" spans="2:27" ht="21.75" customHeight="1">
      <c r="B59" s="100"/>
      <c r="C59" s="94"/>
      <c r="D59" s="94"/>
      <c r="E59" s="94"/>
      <c r="F59" s="94"/>
      <c r="G59" s="94"/>
      <c r="H59" s="94"/>
      <c r="I59" s="94"/>
      <c r="J59" s="94"/>
      <c r="K59" s="94"/>
      <c r="L59" s="94"/>
      <c r="M59" s="94"/>
      <c r="N59" s="94"/>
      <c r="O59" s="94"/>
      <c r="P59" s="101"/>
      <c r="Q59" s="3"/>
      <c r="AA59" s="1" t="s">
        <v>489</v>
      </c>
    </row>
    <row r="60" spans="2:27" ht="28.5">
      <c r="B60" s="96"/>
      <c r="C60" s="92"/>
      <c r="D60" s="247" t="s">
        <v>5</v>
      </c>
      <c r="E60" s="103" t="s">
        <v>25</v>
      </c>
      <c r="F60" s="103" t="s">
        <v>26</v>
      </c>
      <c r="G60" s="103" t="s">
        <v>27</v>
      </c>
      <c r="H60" s="103" t="s">
        <v>28</v>
      </c>
      <c r="I60" s="103" t="s">
        <v>29</v>
      </c>
      <c r="J60" s="103" t="s">
        <v>30</v>
      </c>
      <c r="K60" s="103" t="s">
        <v>31</v>
      </c>
      <c r="L60" s="247" t="s">
        <v>32</v>
      </c>
      <c r="M60" s="92"/>
      <c r="N60" s="92"/>
      <c r="O60" s="92"/>
      <c r="P60" s="97"/>
    </row>
    <row r="61" spans="2:27" ht="31.5" customHeight="1">
      <c r="B61" s="249" t="s">
        <v>39</v>
      </c>
      <c r="C61" s="333"/>
      <c r="D61" s="408" cm="1">
        <f t="array" ref="D61">SUMPRODUCT(($H$2=PrEP_NEW!$E$2:$E$350)*(PrEP_NEW!Q$2:Q$350))</f>
        <v>0</v>
      </c>
      <c r="E61" s="408" cm="1">
        <f t="array" ref="E61">SUMPRODUCT(($H$2=PrEP_NEW!$E$2:$E$350)*(PrEP_NEW!R$2:R$350))</f>
        <v>0</v>
      </c>
      <c r="F61" s="408" cm="1">
        <f t="array" ref="F61">SUMPRODUCT(($H$2=PrEP_NEW!$E$2:$E$350)*(PrEP_NEW!S$2:S$350))</f>
        <v>0</v>
      </c>
      <c r="G61" s="408" cm="1">
        <f t="array" ref="G61">SUMPRODUCT(($H$2=PrEP_NEW!$E$2:$E$350)*(PrEP_NEW!T$2:T$350))</f>
        <v>0</v>
      </c>
      <c r="H61" s="408" cm="1">
        <f t="array" ref="H61">SUMPRODUCT(($H$2=PrEP_NEW!$E$2:$E$350)*(PrEP_NEW!U$2:U$350))</f>
        <v>0</v>
      </c>
      <c r="I61" s="408" cm="1">
        <f t="array" ref="I61">SUMPRODUCT(($H$2=PrEP_NEW!$E$2:$E$350)*(PrEP_NEW!V$2:V$350))</f>
        <v>0</v>
      </c>
      <c r="J61" s="408" cm="1">
        <f t="array" ref="J61">SUMPRODUCT(($H$2=PrEP_NEW!$E$2:$E$350)*(PrEP_NEW!W$2:W$350))</f>
        <v>0</v>
      </c>
      <c r="K61" s="408" cm="1">
        <f t="array" ref="K61">SUMPRODUCT(($H$2=PrEP_NEW!$E$2:$E$350)*(PrEP_NEW!X$2:X$350))</f>
        <v>0</v>
      </c>
      <c r="L61" s="408" cm="1">
        <f t="array" ref="L61">SUMPRODUCT(($H$2=PrEP_NEW!$E$2:$E$350)*(PrEP_NEW!Y$2:Y$350))</f>
        <v>0</v>
      </c>
      <c r="M61" s="415" t="str">
        <f>IF(SUM(D61:L61)=0,"subtotal",SUM(D61:L61))</f>
        <v>subtotal</v>
      </c>
      <c r="P61" s="99"/>
    </row>
    <row r="62" spans="2:27">
      <c r="B62" s="100"/>
      <c r="C62" s="94"/>
      <c r="D62" s="94"/>
      <c r="E62" s="94"/>
      <c r="F62" s="94"/>
      <c r="G62" s="94"/>
      <c r="H62" s="94"/>
      <c r="I62" s="94"/>
      <c r="J62" s="94"/>
      <c r="K62" s="94"/>
      <c r="L62" s="94"/>
      <c r="M62" s="94"/>
      <c r="N62" s="94"/>
      <c r="O62" s="94"/>
      <c r="P62" s="101"/>
    </row>
    <row r="63" spans="2:27" ht="27.75" hidden="1" customHeight="1">
      <c r="B63" s="250" t="s">
        <v>3</v>
      </c>
      <c r="C63" s="251"/>
      <c r="D63" s="251"/>
      <c r="E63" s="875" t="s">
        <v>40</v>
      </c>
      <c r="F63" s="876"/>
      <c r="G63" s="876"/>
      <c r="H63" s="876"/>
      <c r="I63" s="876"/>
      <c r="J63" s="876"/>
      <c r="K63" s="876"/>
      <c r="L63" s="876"/>
      <c r="M63" s="876"/>
      <c r="N63" s="876"/>
      <c r="O63" s="876"/>
      <c r="P63" s="877"/>
    </row>
    <row r="64" spans="2:27" ht="10.5" hidden="1" customHeight="1">
      <c r="B64" s="17"/>
      <c r="C64" s="18"/>
      <c r="D64" s="18"/>
      <c r="E64" s="332"/>
      <c r="F64" s="332"/>
      <c r="G64" s="332"/>
      <c r="H64" s="332"/>
      <c r="I64" s="332"/>
      <c r="J64" s="332"/>
      <c r="K64" s="332"/>
      <c r="L64" s="332"/>
      <c r="M64" s="332"/>
      <c r="N64" s="332"/>
      <c r="O64" s="332"/>
      <c r="P64" s="19"/>
    </row>
    <row r="65" spans="2:16" ht="20.25" hidden="1" customHeight="1">
      <c r="B65" s="860" t="s">
        <v>41</v>
      </c>
      <c r="C65" s="861"/>
      <c r="D65" s="861"/>
      <c r="E65" s="861"/>
      <c r="G65" s="408" cm="1">
        <f t="array" ref="G65">SUMPRODUCT(($H$2=PrEP_NEW!$E$2:$E$350)*(PrEP_NEW!AB$2:AB$350))</f>
        <v>0</v>
      </c>
      <c r="P65" s="20"/>
    </row>
    <row r="66" spans="2:16" ht="11.25" hidden="1" customHeight="1">
      <c r="B66" s="21"/>
      <c r="C66" s="22"/>
      <c r="D66" s="22"/>
      <c r="E66" s="22"/>
      <c r="F66" s="23"/>
      <c r="G66" s="8"/>
      <c r="H66" s="23"/>
      <c r="I66" s="23"/>
      <c r="J66" s="23"/>
      <c r="K66" s="23"/>
      <c r="L66" s="23"/>
      <c r="M66" s="23"/>
      <c r="N66" s="23"/>
      <c r="O66" s="23"/>
      <c r="P66" s="24"/>
    </row>
    <row r="67" spans="2:16" ht="7.5" hidden="1" customHeight="1">
      <c r="B67" s="17"/>
      <c r="C67" s="18"/>
      <c r="D67" s="18"/>
      <c r="E67" s="18"/>
      <c r="F67" s="18"/>
      <c r="G67" s="27"/>
      <c r="H67" s="18"/>
      <c r="I67" s="18"/>
      <c r="J67" s="18"/>
      <c r="K67" s="18"/>
      <c r="L67" s="18"/>
      <c r="M67" s="18"/>
      <c r="N67" s="18"/>
      <c r="O67" s="18"/>
      <c r="P67" s="25"/>
    </row>
    <row r="68" spans="2:16" ht="21" hidden="1" customHeight="1">
      <c r="B68" s="860" t="s">
        <v>42</v>
      </c>
      <c r="C68" s="861"/>
      <c r="D68" s="861"/>
      <c r="E68" s="861"/>
      <c r="G68" s="408" cm="1">
        <f t="array" ref="G68">SUMPRODUCT(($H$2=PrEP_NEW!$E$2:$E$350)*(PrEP_NEW!AC$2:AC$350))</f>
        <v>0</v>
      </c>
      <c r="P68" s="20"/>
    </row>
    <row r="69" spans="2:16" ht="11.25" hidden="1" customHeight="1">
      <c r="B69" s="21"/>
      <c r="C69" s="22"/>
      <c r="D69" s="22"/>
      <c r="E69" s="22"/>
      <c r="F69" s="23"/>
      <c r="G69" s="8"/>
      <c r="H69" s="23"/>
      <c r="I69" s="23"/>
      <c r="J69" s="23"/>
      <c r="K69" s="23"/>
      <c r="L69" s="23"/>
      <c r="M69" s="23"/>
      <c r="N69" s="23"/>
      <c r="O69" s="23"/>
      <c r="P69" s="24"/>
    </row>
    <row r="70" spans="2:16" hidden="1">
      <c r="B70" s="17"/>
      <c r="C70" s="18"/>
      <c r="D70" s="18"/>
      <c r="E70" s="18"/>
      <c r="F70" s="18"/>
      <c r="G70" s="27"/>
      <c r="H70" s="18"/>
      <c r="I70" s="18"/>
      <c r="J70" s="18"/>
      <c r="K70" s="18"/>
      <c r="L70" s="18"/>
      <c r="M70" s="18"/>
      <c r="N70" s="18"/>
      <c r="O70" s="18"/>
      <c r="P70" s="25"/>
    </row>
    <row r="71" spans="2:16" ht="19.5" hidden="1" customHeight="1">
      <c r="B71" s="860" t="s">
        <v>43</v>
      </c>
      <c r="C71" s="861"/>
      <c r="D71" s="861"/>
      <c r="E71" s="861"/>
      <c r="G71" s="408" cm="1">
        <f t="array" ref="G71">SUMPRODUCT(($H$2=PrEP_NEW!$E$2:$E$350)*(PrEP_NEW!AD$2:AD$350))</f>
        <v>0</v>
      </c>
      <c r="P71" s="20"/>
    </row>
    <row r="72" spans="2:16" ht="11.25" hidden="1" customHeight="1">
      <c r="B72" s="21"/>
      <c r="C72" s="22"/>
      <c r="D72" s="22"/>
      <c r="E72" s="22"/>
      <c r="F72" s="23"/>
      <c r="G72" s="8"/>
      <c r="H72" s="23"/>
      <c r="I72" s="23"/>
      <c r="J72" s="23"/>
      <c r="K72" s="23"/>
      <c r="L72" s="23"/>
      <c r="M72" s="23"/>
      <c r="N72" s="23"/>
      <c r="O72" s="23"/>
      <c r="P72" s="24"/>
    </row>
    <row r="73" spans="2:16" ht="11.25" hidden="1" customHeight="1">
      <c r="B73" s="17"/>
      <c r="C73" s="18"/>
      <c r="D73" s="18"/>
      <c r="E73" s="18"/>
      <c r="F73" s="18"/>
      <c r="G73" s="27"/>
      <c r="H73" s="18"/>
      <c r="I73" s="18"/>
      <c r="J73" s="18"/>
      <c r="K73" s="18"/>
      <c r="L73" s="18"/>
      <c r="M73" s="18"/>
      <c r="N73" s="18"/>
      <c r="O73" s="18"/>
      <c r="P73" s="25"/>
    </row>
    <row r="74" spans="2:16" ht="20.25" hidden="1" customHeight="1">
      <c r="B74" s="860" t="s">
        <v>44</v>
      </c>
      <c r="C74" s="861"/>
      <c r="D74" s="861"/>
      <c r="E74" s="861"/>
      <c r="G74" s="408" cm="1">
        <f t="array" ref="G74">SUMPRODUCT(($H$2=PrEP_NEW!$E$2:$E$350)*(PrEP_NEW!AE$2:AE$350))</f>
        <v>0</v>
      </c>
      <c r="P74" s="20"/>
    </row>
    <row r="75" spans="2:16" ht="8.25" hidden="1" customHeight="1">
      <c r="B75" s="21"/>
      <c r="C75" s="22"/>
      <c r="D75" s="22"/>
      <c r="E75" s="22"/>
      <c r="F75" s="23"/>
      <c r="G75" s="8"/>
      <c r="H75" s="23"/>
      <c r="I75" s="23"/>
      <c r="J75" s="23"/>
      <c r="K75" s="23"/>
      <c r="L75" s="23"/>
      <c r="M75" s="23"/>
      <c r="N75" s="23"/>
      <c r="O75" s="23"/>
      <c r="P75" s="24"/>
    </row>
    <row r="76" spans="2:16" ht="8.25" hidden="1" customHeight="1">
      <c r="B76" s="17"/>
      <c r="C76" s="18"/>
      <c r="D76" s="18"/>
      <c r="E76" s="18"/>
      <c r="F76" s="18"/>
      <c r="G76" s="27"/>
      <c r="H76" s="18"/>
      <c r="I76" s="18"/>
      <c r="J76" s="18"/>
      <c r="K76" s="18"/>
      <c r="L76" s="18"/>
      <c r="M76" s="18"/>
      <c r="N76" s="18"/>
      <c r="O76" s="18"/>
      <c r="P76" s="25"/>
    </row>
    <row r="77" spans="2:16" ht="20.25" hidden="1" customHeight="1">
      <c r="B77" s="860" t="s">
        <v>45</v>
      </c>
      <c r="C77" s="861"/>
      <c r="D77" s="861"/>
      <c r="E77" s="861"/>
      <c r="G77" s="408">
        <f>SUMPRODUCT(($H$2=PrEP_NEW!$E$2:$E$350)*(PrEP_NEW!AF$2:AF$350))</f>
        <v>0</v>
      </c>
      <c r="P77" s="20"/>
    </row>
    <row r="78" spans="2:16" hidden="1">
      <c r="B78" s="26"/>
      <c r="C78" s="23"/>
      <c r="D78" s="23"/>
      <c r="E78" s="23"/>
      <c r="F78" s="23"/>
      <c r="G78" s="23"/>
      <c r="H78" s="23"/>
      <c r="I78" s="23"/>
      <c r="J78" s="23"/>
      <c r="K78" s="23"/>
      <c r="L78" s="23"/>
      <c r="M78" s="23"/>
      <c r="N78" s="23"/>
      <c r="O78" s="23"/>
      <c r="P78" s="24"/>
    </row>
    <row r="79" spans="2:16" ht="27.75" customHeight="1">
      <c r="B79" s="250" t="s">
        <v>118</v>
      </c>
      <c r="C79" s="251"/>
      <c r="D79" s="251"/>
      <c r="E79" s="890" t="s">
        <v>2296</v>
      </c>
      <c r="F79" s="876"/>
      <c r="G79" s="876"/>
      <c r="H79" s="876"/>
      <c r="I79" s="876"/>
      <c r="J79" s="876"/>
      <c r="K79" s="876"/>
      <c r="L79" s="876"/>
      <c r="M79" s="876"/>
      <c r="N79" s="876"/>
      <c r="O79" s="876"/>
      <c r="P79" s="877"/>
    </row>
    <row r="80" spans="2:16" ht="10.5" customHeight="1">
      <c r="B80" s="17"/>
      <c r="C80" s="18"/>
      <c r="D80" s="18"/>
      <c r="E80" s="631"/>
      <c r="F80" s="631"/>
      <c r="G80" s="631"/>
      <c r="H80" s="631"/>
      <c r="I80" s="631"/>
      <c r="J80" s="631"/>
      <c r="K80" s="631"/>
      <c r="L80" s="631"/>
      <c r="M80" s="631"/>
      <c r="N80" s="631"/>
      <c r="O80" s="631"/>
      <c r="P80" s="641"/>
    </row>
    <row r="81" spans="2:16" ht="27.75" customHeight="1">
      <c r="B81" s="891" t="s">
        <v>135</v>
      </c>
      <c r="C81" s="892"/>
      <c r="D81" s="892"/>
      <c r="E81" s="892"/>
      <c r="G81" s="408">
        <f>SUMPRODUCT(($H$2=PrEP_NEW!$E$2:$E$350)*(PrEP_NEW!AG$2:AG$350))</f>
        <v>0</v>
      </c>
      <c r="P81" s="20"/>
    </row>
    <row r="82" spans="2:16" ht="11.25" customHeight="1">
      <c r="B82" s="21"/>
      <c r="C82" s="22"/>
      <c r="D82" s="22"/>
      <c r="E82" s="22"/>
      <c r="F82" s="23"/>
      <c r="G82" s="638"/>
      <c r="H82" s="23"/>
      <c r="I82" s="23"/>
      <c r="J82" s="23"/>
      <c r="K82" s="23"/>
      <c r="L82" s="23"/>
      <c r="M82" s="23"/>
      <c r="N82" s="23"/>
      <c r="O82" s="23"/>
      <c r="P82" s="24"/>
    </row>
    <row r="83" spans="2:16" ht="7.5" customHeight="1">
      <c r="B83" s="17"/>
      <c r="C83" s="18"/>
      <c r="D83" s="18"/>
      <c r="E83" s="18"/>
      <c r="F83" s="18"/>
      <c r="G83" s="27"/>
      <c r="H83" s="18"/>
      <c r="I83" s="18"/>
      <c r="J83" s="18"/>
      <c r="K83" s="18"/>
      <c r="L83" s="18"/>
      <c r="M83" s="18"/>
      <c r="N83" s="18"/>
      <c r="O83" s="18"/>
      <c r="P83" s="25"/>
    </row>
    <row r="84" spans="2:16" ht="28.5" customHeight="1">
      <c r="B84" s="891" t="s">
        <v>1773</v>
      </c>
      <c r="C84" s="892"/>
      <c r="D84" s="892"/>
      <c r="E84" s="892"/>
      <c r="G84" s="408">
        <f>SUMPRODUCT(($H$2=PrEP_NEW!$E$2:$E$350)*(PrEP_NEW!AH$2:AH$350))</f>
        <v>0</v>
      </c>
      <c r="P84" s="20"/>
    </row>
    <row r="85" spans="2:16" ht="11.25" customHeight="1">
      <c r="B85" s="21"/>
      <c r="C85" s="22"/>
      <c r="D85" s="22"/>
      <c r="E85" s="22"/>
      <c r="F85" s="23"/>
      <c r="G85" s="638"/>
      <c r="H85" s="23"/>
      <c r="I85" s="23"/>
      <c r="J85" s="23"/>
      <c r="K85" s="23"/>
      <c r="L85" s="23"/>
      <c r="M85" s="23"/>
      <c r="N85" s="23"/>
      <c r="O85" s="23"/>
      <c r="P85" s="24"/>
    </row>
    <row r="86" spans="2:16" ht="30.75" customHeight="1">
      <c r="B86" s="250" t="s">
        <v>118</v>
      </c>
      <c r="C86" s="251"/>
      <c r="D86" s="251"/>
      <c r="E86" s="890" t="s">
        <v>2298</v>
      </c>
      <c r="F86" s="876"/>
      <c r="G86" s="876"/>
      <c r="H86" s="876"/>
      <c r="I86" s="876"/>
      <c r="J86" s="876"/>
      <c r="K86" s="876"/>
      <c r="L86" s="876"/>
      <c r="M86" s="876"/>
      <c r="N86" s="876"/>
      <c r="O86" s="876"/>
      <c r="P86" s="877"/>
    </row>
    <row r="87" spans="2:16" ht="10.5" customHeight="1">
      <c r="B87" s="17"/>
      <c r="C87" s="18"/>
      <c r="D87" s="18"/>
      <c r="E87" s="631"/>
      <c r="F87" s="631"/>
      <c r="G87" s="631"/>
      <c r="H87" s="631"/>
      <c r="I87" s="631"/>
      <c r="J87" s="631"/>
      <c r="K87" s="631"/>
      <c r="L87" s="631"/>
      <c r="M87" s="631"/>
      <c r="N87" s="631"/>
      <c r="O87" s="631"/>
      <c r="P87" s="641"/>
    </row>
    <row r="88" spans="2:16" ht="27.75" customHeight="1">
      <c r="B88" s="891" t="s">
        <v>212</v>
      </c>
      <c r="C88" s="892"/>
      <c r="D88" s="892"/>
      <c r="E88" s="892"/>
      <c r="G88" s="408">
        <f>SUMPRODUCT(($H$2=PrEP_NEW!$E$2:$E$350)*(PrEP_NEW!AI$2:AI$350))</f>
        <v>0</v>
      </c>
      <c r="P88" s="20"/>
    </row>
    <row r="89" spans="2:16" ht="11.25" customHeight="1">
      <c r="B89" s="21"/>
      <c r="C89" s="22"/>
      <c r="D89" s="22"/>
      <c r="E89" s="22"/>
      <c r="F89" s="23"/>
      <c r="G89" s="638"/>
      <c r="H89" s="23"/>
      <c r="I89" s="23"/>
      <c r="J89" s="23"/>
      <c r="K89" s="23"/>
      <c r="L89" s="23"/>
      <c r="M89" s="23"/>
      <c r="N89" s="23"/>
      <c r="O89" s="23"/>
      <c r="P89" s="24"/>
    </row>
    <row r="90" spans="2:16" ht="7.5" customHeight="1">
      <c r="B90" s="17"/>
      <c r="C90" s="18"/>
      <c r="D90" s="18"/>
      <c r="E90" s="18"/>
      <c r="F90" s="18"/>
      <c r="G90" s="27"/>
      <c r="H90" s="18"/>
      <c r="I90" s="18"/>
      <c r="J90" s="18"/>
      <c r="K90" s="18"/>
      <c r="L90" s="18"/>
      <c r="M90" s="18"/>
      <c r="N90" s="18"/>
      <c r="O90" s="18"/>
      <c r="P90" s="25"/>
    </row>
    <row r="91" spans="2:16" ht="25.5" customHeight="1">
      <c r="B91" s="893" t="s">
        <v>2297</v>
      </c>
      <c r="C91" s="892"/>
      <c r="D91" s="892"/>
      <c r="E91" s="892"/>
      <c r="G91" s="408">
        <f>SUMPRODUCT(($H$2=PrEP_NEW!$E$2:$E$350)*(PrEP_NEW!AJ$2:AJ$350))</f>
        <v>0</v>
      </c>
      <c r="P91" s="20"/>
    </row>
    <row r="92" spans="2:16" ht="13.5" customHeight="1">
      <c r="B92" s="21"/>
      <c r="C92" s="22"/>
      <c r="D92" s="22"/>
      <c r="E92" s="22"/>
      <c r="F92" s="23"/>
      <c r="G92" s="638"/>
      <c r="H92" s="23"/>
      <c r="I92" s="23"/>
      <c r="J92" s="23"/>
      <c r="K92" s="23"/>
      <c r="L92" s="23"/>
      <c r="M92" s="23"/>
      <c r="N92" s="23"/>
      <c r="O92" s="23"/>
      <c r="P92" s="24"/>
    </row>
    <row r="93" spans="2:16" ht="30.75" customHeight="1">
      <c r="B93" s="250" t="s">
        <v>118</v>
      </c>
      <c r="C93" s="251"/>
      <c r="D93" s="251"/>
      <c r="E93" s="890" t="s">
        <v>2299</v>
      </c>
      <c r="F93" s="876"/>
      <c r="G93" s="876"/>
      <c r="H93" s="876"/>
      <c r="I93" s="876"/>
      <c r="J93" s="876"/>
      <c r="K93" s="876"/>
      <c r="L93" s="876"/>
      <c r="M93" s="876"/>
      <c r="N93" s="876"/>
      <c r="O93" s="876"/>
      <c r="P93" s="877"/>
    </row>
    <row r="94" spans="2:16" ht="10.5" customHeight="1">
      <c r="B94" s="17"/>
      <c r="C94" s="18"/>
      <c r="D94" s="18"/>
      <c r="E94" s="631"/>
      <c r="F94" s="631"/>
      <c r="G94" s="631"/>
      <c r="H94" s="631"/>
      <c r="I94" s="631"/>
      <c r="J94" s="631"/>
      <c r="K94" s="631"/>
      <c r="L94" s="631"/>
      <c r="M94" s="631"/>
      <c r="N94" s="631"/>
      <c r="O94" s="631"/>
      <c r="P94" s="641"/>
    </row>
    <row r="95" spans="2:16" ht="24.75" customHeight="1">
      <c r="B95" s="889" t="s">
        <v>2238</v>
      </c>
      <c r="C95" s="841"/>
      <c r="D95" s="841"/>
      <c r="E95" s="841"/>
      <c r="G95" s="408">
        <f>SUMPRODUCT(($H$2=PrEP_NEW!$E$2:$E$350)*(PrEP_NEW!AK$2:AK$350))</f>
        <v>0</v>
      </c>
      <c r="P95" s="20"/>
    </row>
    <row r="96" spans="2:16" ht="11.25" customHeight="1">
      <c r="B96" s="647"/>
      <c r="C96" s="648"/>
      <c r="D96" s="648"/>
      <c r="E96" s="648"/>
      <c r="F96" s="23"/>
      <c r="G96" s="638"/>
      <c r="H96" s="23"/>
      <c r="I96" s="23"/>
      <c r="J96" s="23"/>
      <c r="K96" s="23"/>
      <c r="L96" s="23"/>
      <c r="M96" s="23"/>
      <c r="N96" s="23"/>
      <c r="O96" s="23"/>
      <c r="P96" s="24"/>
    </row>
    <row r="97" spans="2:16" ht="7.5" customHeight="1">
      <c r="B97" s="649"/>
      <c r="C97" s="650"/>
      <c r="D97" s="650"/>
      <c r="E97" s="650"/>
      <c r="F97" s="18"/>
      <c r="G97" s="27"/>
      <c r="H97" s="18"/>
      <c r="I97" s="18"/>
      <c r="J97" s="18"/>
      <c r="K97" s="18"/>
      <c r="L97" s="18"/>
      <c r="M97" s="18"/>
      <c r="N97" s="18"/>
      <c r="O97" s="18"/>
      <c r="P97" s="25"/>
    </row>
    <row r="98" spans="2:16" ht="23.25" customHeight="1">
      <c r="B98" s="889" t="s">
        <v>2239</v>
      </c>
      <c r="C98" s="841"/>
      <c r="D98" s="841"/>
      <c r="E98" s="841"/>
      <c r="G98" s="408">
        <f>SUMPRODUCT(($H$2=PrEP_NEW!$E$2:$E$350)*(PrEP_NEW!AL$2:AL$350))</f>
        <v>0</v>
      </c>
      <c r="P98" s="20"/>
    </row>
    <row r="99" spans="2:16" ht="11.25" customHeight="1">
      <c r="B99" s="647"/>
      <c r="C99" s="648"/>
      <c r="D99" s="648"/>
      <c r="E99" s="648"/>
      <c r="F99" s="23"/>
      <c r="G99" s="638"/>
      <c r="H99" s="23"/>
      <c r="I99" s="23"/>
      <c r="J99" s="23"/>
      <c r="K99" s="23"/>
      <c r="L99" s="23"/>
      <c r="M99" s="23"/>
      <c r="N99" s="23"/>
      <c r="O99" s="23"/>
      <c r="P99" s="24"/>
    </row>
    <row r="100" spans="2:16" ht="7.5" customHeight="1">
      <c r="B100" s="649"/>
      <c r="C100" s="650"/>
      <c r="D100" s="650"/>
      <c r="E100" s="650"/>
      <c r="F100" s="18"/>
      <c r="G100" s="27"/>
      <c r="H100" s="18"/>
      <c r="I100" s="18"/>
      <c r="J100" s="18"/>
      <c r="K100" s="18"/>
      <c r="L100" s="18"/>
      <c r="M100" s="18"/>
      <c r="N100" s="18"/>
      <c r="O100" s="18"/>
      <c r="P100" s="25"/>
    </row>
    <row r="101" spans="2:16" ht="25.5" customHeight="1">
      <c r="B101" s="889" t="s">
        <v>99</v>
      </c>
      <c r="C101" s="841"/>
      <c r="D101" s="841"/>
      <c r="E101" s="841"/>
      <c r="G101" s="408">
        <f>SUMPRODUCT(($H$2=PrEP_NEW!$E$2:$E$350)*(PrEP_NEW!AM$2:AM$350))</f>
        <v>0</v>
      </c>
      <c r="P101" s="20"/>
    </row>
    <row r="102" spans="2:16" ht="11.25" customHeight="1">
      <c r="B102" s="21"/>
      <c r="C102" s="22"/>
      <c r="D102" s="22"/>
      <c r="E102" s="22"/>
      <c r="F102" s="23"/>
      <c r="G102" s="638"/>
      <c r="H102" s="23"/>
      <c r="I102" s="23"/>
      <c r="J102" s="23"/>
      <c r="K102" s="23"/>
      <c r="L102" s="23"/>
      <c r="M102" s="23"/>
      <c r="N102" s="23"/>
      <c r="O102" s="23"/>
      <c r="P102" s="24"/>
    </row>
    <row r="103" spans="2:16" ht="24.75" customHeight="1">
      <c r="B103" s="823" t="str">
        <f>CONCATENATE(L2,": PrEP_CT")</f>
        <v>: PrEP_CT</v>
      </c>
      <c r="C103" s="824"/>
      <c r="D103" s="824"/>
      <c r="E103" s="824"/>
      <c r="F103" s="824"/>
      <c r="G103" s="824"/>
      <c r="H103" s="824"/>
      <c r="I103" s="824"/>
      <c r="J103" s="824"/>
      <c r="K103" s="824"/>
      <c r="L103" s="824"/>
      <c r="M103" s="824"/>
      <c r="N103" s="824"/>
      <c r="O103" s="824"/>
      <c r="P103" s="825"/>
    </row>
    <row r="104" spans="2:16" ht="14.25" customHeight="1">
      <c r="B104" s="826" t="s">
        <v>0</v>
      </c>
      <c r="C104" s="827"/>
      <c r="D104" s="931" t="s">
        <v>1770</v>
      </c>
      <c r="E104" s="931"/>
      <c r="F104" s="931"/>
      <c r="G104" s="931"/>
      <c r="H104" s="931"/>
      <c r="I104" s="931"/>
      <c r="J104" s="931"/>
      <c r="K104" s="931"/>
      <c r="L104" s="931"/>
      <c r="M104" s="931"/>
      <c r="N104" s="931"/>
      <c r="O104" s="931"/>
      <c r="P104" s="932"/>
    </row>
    <row r="105" spans="2:16" ht="24.75" customHeight="1">
      <c r="B105" s="828"/>
      <c r="C105" s="829"/>
      <c r="D105" s="933"/>
      <c r="E105" s="933"/>
      <c r="F105" s="933"/>
      <c r="G105" s="933"/>
      <c r="H105" s="933"/>
      <c r="I105" s="933"/>
      <c r="J105" s="933"/>
      <c r="K105" s="933"/>
      <c r="L105" s="933"/>
      <c r="M105" s="933"/>
      <c r="N105" s="933"/>
      <c r="O105" s="933"/>
      <c r="P105" s="934"/>
    </row>
    <row r="106" spans="2:16">
      <c r="B106" s="29"/>
      <c r="C106" s="6"/>
      <c r="D106" s="6"/>
      <c r="E106" s="2"/>
      <c r="F106" s="2"/>
      <c r="G106" s="2"/>
      <c r="H106" s="2"/>
      <c r="I106" s="2"/>
      <c r="J106" s="2"/>
      <c r="K106" s="2"/>
      <c r="L106" s="2"/>
      <c r="M106" s="2"/>
      <c r="N106" s="2"/>
      <c r="O106" s="2"/>
      <c r="P106" s="30"/>
    </row>
    <row r="107" spans="2:16" ht="22.5" customHeight="1">
      <c r="B107" s="935" t="s">
        <v>2</v>
      </c>
      <c r="C107" s="936"/>
      <c r="D107" s="411" t="str">
        <f>IF(SUM(D111:L111,D114:L114)=0,"subtotal",SUM(D111:L111,D114:L114))</f>
        <v>subtotal</v>
      </c>
      <c r="P107" s="20"/>
    </row>
    <row r="108" spans="2:16">
      <c r="B108" s="331"/>
      <c r="C108" s="8"/>
      <c r="D108" s="9"/>
      <c r="P108" s="20"/>
    </row>
    <row r="109" spans="2:16" ht="40.5" customHeight="1">
      <c r="B109" s="855" t="s">
        <v>3</v>
      </c>
      <c r="C109" s="856"/>
      <c r="D109" s="845" t="s">
        <v>38</v>
      </c>
      <c r="E109" s="845"/>
      <c r="F109" s="845"/>
      <c r="G109" s="845"/>
      <c r="H109" s="845"/>
      <c r="I109" s="845"/>
      <c r="J109" s="845"/>
      <c r="K109" s="845"/>
      <c r="L109" s="845"/>
      <c r="M109" s="845"/>
      <c r="N109" s="845"/>
      <c r="O109" s="845"/>
      <c r="P109" s="846"/>
    </row>
    <row r="110" spans="2:16" ht="28.5">
      <c r="B110" s="253"/>
      <c r="C110" s="8"/>
      <c r="D110" s="311" t="s">
        <v>5</v>
      </c>
      <c r="E110" s="8" t="s">
        <v>25</v>
      </c>
      <c r="F110" s="8" t="s">
        <v>26</v>
      </c>
      <c r="G110" s="8" t="s">
        <v>27</v>
      </c>
      <c r="H110" s="8" t="s">
        <v>28</v>
      </c>
      <c r="I110" s="8" t="s">
        <v>29</v>
      </c>
      <c r="J110" s="8" t="s">
        <v>30</v>
      </c>
      <c r="K110" s="8" t="s">
        <v>31</v>
      </c>
      <c r="L110" s="8" t="s">
        <v>32</v>
      </c>
      <c r="P110" s="99"/>
    </row>
    <row r="111" spans="2:16" ht="20.25" customHeight="1">
      <c r="B111" s="192"/>
      <c r="C111" s="252" t="s">
        <v>37</v>
      </c>
      <c r="D111" s="408" cm="1">
        <f t="array" ref="D111">SUMPRODUCT(($H$2=PrEP_CT!$E$2:$E$350)*(PrEP_CT!G$2:G$350))</f>
        <v>0</v>
      </c>
      <c r="E111" s="408" cm="1">
        <f t="array" ref="E111">SUMPRODUCT(($H$2=PrEP_CT!$E$2:$E$350)*(PrEP_CT!H$2:H$350))</f>
        <v>0</v>
      </c>
      <c r="F111" s="408" cm="1">
        <f t="array" ref="F111">SUMPRODUCT(($H$2=PrEP_CT!$E$2:$E$350)*(PrEP_CT!I$2:I$350))</f>
        <v>0</v>
      </c>
      <c r="G111" s="408" cm="1">
        <f t="array" ref="G111">SUMPRODUCT(($H$2=PrEP_CT!$E$2:$E$350)*(PrEP_CT!J$2:J$350))</f>
        <v>0</v>
      </c>
      <c r="H111" s="408" cm="1">
        <f t="array" ref="H111">SUMPRODUCT(($H$2=PrEP_CT!$E$2:$E$350)*(PrEP_CT!K$2:K$350))</f>
        <v>0</v>
      </c>
      <c r="I111" s="408" cm="1">
        <f t="array" ref="I111">SUMPRODUCT(($H$2=PrEP_CT!$E$2:$E$350)*(PrEP_CT!L$2:L$350))</f>
        <v>0</v>
      </c>
      <c r="J111" s="408" cm="1">
        <f t="array" ref="J111">SUMPRODUCT(($H$2=PrEP_CT!$E$2:$E$350)*(PrEP_CT!M$2:M$350))</f>
        <v>0</v>
      </c>
      <c r="K111" s="408" cm="1">
        <f t="array" ref="K111">SUMPRODUCT(($H$2=PrEP_CT!$E$2:$E$350)*(PrEP_CT!N$2:N$350))</f>
        <v>0</v>
      </c>
      <c r="L111" s="408" cm="1">
        <f t="array" ref="L111">SUMPRODUCT(($H$2=PrEP_CT!$E$2:$E$350)*(PrEP_CT!O$2:O$350))</f>
        <v>0</v>
      </c>
      <c r="M111" s="415" t="str">
        <f>IF(SUM(D111:L111)=0,"subtotal",SUM(D111:L111))</f>
        <v>subtotal</v>
      </c>
      <c r="P111" s="99"/>
    </row>
    <row r="112" spans="2:16">
      <c r="B112" s="100"/>
      <c r="C112" s="94"/>
      <c r="D112" s="94"/>
      <c r="E112" s="94"/>
      <c r="F112" s="94"/>
      <c r="G112" s="94"/>
      <c r="H112" s="94"/>
      <c r="I112" s="94"/>
      <c r="J112" s="94"/>
      <c r="K112" s="94"/>
      <c r="L112" s="94"/>
      <c r="M112" s="94"/>
      <c r="N112" s="94"/>
      <c r="O112" s="94"/>
      <c r="P112" s="101"/>
    </row>
    <row r="113" spans="2:16" ht="28.5">
      <c r="B113" s="96"/>
      <c r="C113" s="92"/>
      <c r="D113" s="329" t="s">
        <v>5</v>
      </c>
      <c r="E113" s="103" t="s">
        <v>25</v>
      </c>
      <c r="F113" s="103" t="s">
        <v>26</v>
      </c>
      <c r="G113" s="103" t="s">
        <v>27</v>
      </c>
      <c r="H113" s="103" t="s">
        <v>28</v>
      </c>
      <c r="I113" s="103" t="s">
        <v>29</v>
      </c>
      <c r="J113" s="103" t="s">
        <v>30</v>
      </c>
      <c r="K113" s="103" t="s">
        <v>31</v>
      </c>
      <c r="L113" s="103" t="s">
        <v>32</v>
      </c>
      <c r="M113" s="92"/>
      <c r="N113" s="92"/>
      <c r="O113" s="92"/>
      <c r="P113" s="97"/>
    </row>
    <row r="114" spans="2:16" ht="22.5" customHeight="1">
      <c r="B114" s="192"/>
      <c r="C114" s="213" t="s">
        <v>39</v>
      </c>
      <c r="D114" s="408" cm="1">
        <f t="array" ref="D114">SUMPRODUCT(($H$2=PrEP_CT!$E$2:$E$350)*(PrEP_CT!Q$2:Q$350))</f>
        <v>0</v>
      </c>
      <c r="E114" s="408" cm="1">
        <f t="array" ref="E114">SUMPRODUCT(($H$2=PrEP_CT!$E$2:$E$350)*(PrEP_CT!R$2:R$350))</f>
        <v>0</v>
      </c>
      <c r="F114" s="408" cm="1">
        <f t="array" ref="F114">SUMPRODUCT(($H$2=PrEP_CT!$E$2:$E$350)*(PrEP_CT!S$2:S$350))</f>
        <v>0</v>
      </c>
      <c r="G114" s="408" cm="1">
        <f t="array" ref="G114">SUMPRODUCT(($H$2=PrEP_CT!$E$2:$E$350)*(PrEP_CT!T$2:T$350))</f>
        <v>0</v>
      </c>
      <c r="H114" s="408" cm="1">
        <f t="array" ref="H114">SUMPRODUCT(($H$2=PrEP_CT!$E$2:$E$350)*(PrEP_CT!U$2:U$350))</f>
        <v>0</v>
      </c>
      <c r="I114" s="408" cm="1">
        <f t="array" ref="I114">SUMPRODUCT(($H$2=PrEP_CT!$E$2:$E$350)*(PrEP_CT!V$2:V$350))</f>
        <v>0</v>
      </c>
      <c r="J114" s="408" cm="1">
        <f t="array" ref="J114">SUMPRODUCT(($H$2=PrEP_CT!$E$2:$E$350)*(PrEP_CT!W$2:W$350))</f>
        <v>0</v>
      </c>
      <c r="K114" s="408" cm="1">
        <f t="array" ref="K114">SUMPRODUCT(($H$2=PrEP_CT!$E$2:$E$350)*(PrEP_CT!X$2:X$350))</f>
        <v>0</v>
      </c>
      <c r="L114" s="408" cm="1">
        <f t="array" ref="L114">SUMPRODUCT(($H$2=PrEP_CT!$E$2:$E$350)*(PrEP_CT!Y$2:Y$350))</f>
        <v>0</v>
      </c>
      <c r="M114" s="415" t="str">
        <f>IF(SUM(D114:L114)=0,"subtotal",SUM(D114:L114))</f>
        <v>subtotal</v>
      </c>
      <c r="P114" s="99"/>
    </row>
    <row r="115" spans="2:16">
      <c r="B115" s="100"/>
      <c r="C115" s="94"/>
      <c r="D115" s="94"/>
      <c r="E115" s="94"/>
      <c r="F115" s="94"/>
      <c r="G115" s="94"/>
      <c r="H115" s="94"/>
      <c r="I115" s="94"/>
      <c r="J115" s="94"/>
      <c r="K115" s="94"/>
      <c r="L115" s="94"/>
      <c r="M115" s="94"/>
      <c r="N115" s="94"/>
      <c r="O115" s="94"/>
      <c r="P115" s="101"/>
    </row>
    <row r="116" spans="2:16" ht="36" customHeight="1">
      <c r="B116" s="879" t="s">
        <v>3</v>
      </c>
      <c r="C116" s="856"/>
      <c r="D116" s="880" t="s">
        <v>1771</v>
      </c>
      <c r="E116" s="880"/>
      <c r="F116" s="880"/>
      <c r="G116" s="880"/>
      <c r="H116" s="880"/>
      <c r="I116" s="880"/>
      <c r="J116" s="880"/>
      <c r="K116" s="880"/>
      <c r="L116" s="880"/>
      <c r="M116" s="880"/>
      <c r="N116" s="880"/>
      <c r="O116" s="880"/>
      <c r="P116" s="881"/>
    </row>
    <row r="117" spans="2:16" ht="8.25" customHeight="1">
      <c r="B117" s="96"/>
      <c r="C117" s="92"/>
      <c r="D117" s="92"/>
      <c r="E117" s="254"/>
      <c r="F117" s="254"/>
      <c r="G117" s="254"/>
      <c r="H117" s="254"/>
      <c r="I117" s="254"/>
      <c r="J117" s="254"/>
      <c r="K117" s="254"/>
      <c r="L117" s="254"/>
      <c r="M117" s="254"/>
      <c r="N117" s="254"/>
      <c r="O117" s="254"/>
      <c r="P117" s="255"/>
    </row>
    <row r="118" spans="2:16" ht="26.25" customHeight="1">
      <c r="B118" s="192"/>
      <c r="C118" s="882" t="s">
        <v>46</v>
      </c>
      <c r="D118" s="883"/>
      <c r="E118" s="408" cm="1">
        <f t="array" ref="E118">SUMPRODUCT(($H$2=PrEP_CT!$E$2:$E$350)*(PrEP_CT!AB$2:AB$350))</f>
        <v>0</v>
      </c>
      <c r="P118" s="99"/>
    </row>
    <row r="119" spans="2:16" ht="6.75" customHeight="1">
      <c r="B119" s="256"/>
      <c r="C119" s="22"/>
      <c r="D119" s="22"/>
      <c r="E119" s="22"/>
      <c r="F119" s="23"/>
      <c r="G119" s="8"/>
      <c r="H119" s="23"/>
      <c r="I119" s="23"/>
      <c r="J119" s="23"/>
      <c r="K119" s="23"/>
      <c r="L119" s="23"/>
      <c r="M119" s="23"/>
      <c r="N119" s="23"/>
      <c r="O119" s="23"/>
      <c r="P119" s="114"/>
    </row>
    <row r="120" spans="2:16" ht="6.75" customHeight="1">
      <c r="B120" s="257"/>
      <c r="C120" s="18"/>
      <c r="D120" s="18"/>
      <c r="E120" s="332"/>
      <c r="F120" s="332"/>
      <c r="G120" s="332"/>
      <c r="H120" s="332"/>
      <c r="I120" s="332"/>
      <c r="J120" s="332"/>
      <c r="K120" s="332"/>
      <c r="L120" s="332"/>
      <c r="M120" s="332"/>
      <c r="N120" s="332"/>
      <c r="O120" s="332"/>
      <c r="P120" s="258"/>
    </row>
    <row r="121" spans="2:16" ht="25.5" customHeight="1">
      <c r="B121" s="192"/>
      <c r="C121" s="882" t="s">
        <v>47</v>
      </c>
      <c r="D121" s="883"/>
      <c r="E121" s="408" cm="1">
        <f t="array" ref="E121">SUMPRODUCT(($H$2=PrEP_CT!$E$2:$E$350)*(PrEP_CT!AC$2:AC$350))</f>
        <v>0</v>
      </c>
      <c r="P121" s="99"/>
    </row>
    <row r="122" spans="2:16" ht="3.75" customHeight="1">
      <c r="B122" s="256"/>
      <c r="C122" s="22"/>
      <c r="D122" s="22"/>
      <c r="E122" s="22"/>
      <c r="F122" s="23"/>
      <c r="G122" s="8"/>
      <c r="H122" s="23"/>
      <c r="I122" s="23"/>
      <c r="J122" s="23"/>
      <c r="K122" s="23"/>
      <c r="L122" s="23"/>
      <c r="M122" s="23"/>
      <c r="N122" s="23"/>
      <c r="O122" s="23"/>
      <c r="P122" s="114"/>
    </row>
    <row r="123" spans="2:16" ht="9.75" customHeight="1">
      <c r="B123" s="257"/>
      <c r="C123" s="18"/>
      <c r="D123" s="18"/>
      <c r="E123" s="332"/>
      <c r="F123" s="332"/>
      <c r="G123" s="332"/>
      <c r="H123" s="332"/>
      <c r="I123" s="332"/>
      <c r="J123" s="332"/>
      <c r="K123" s="332"/>
      <c r="L123" s="332"/>
      <c r="M123" s="332"/>
      <c r="N123" s="332"/>
      <c r="O123" s="332"/>
      <c r="P123" s="258"/>
    </row>
    <row r="124" spans="2:16" ht="24.75" customHeight="1">
      <c r="B124" s="884" t="s">
        <v>99</v>
      </c>
      <c r="C124" s="882"/>
      <c r="D124" s="883"/>
      <c r="E124" s="408" cm="1">
        <f t="array" ref="E124">SUMPRODUCT(($H$2=PrEP_CT!$E$2:$E$350)*(PrEP_CT!AD$2:AD$350))</f>
        <v>0</v>
      </c>
      <c r="P124" s="99"/>
    </row>
    <row r="125" spans="2:16" ht="10.5" customHeight="1">
      <c r="B125" s="185"/>
      <c r="C125" s="259"/>
      <c r="D125" s="259"/>
      <c r="E125" s="259"/>
      <c r="F125" s="94"/>
      <c r="G125" s="112"/>
      <c r="H125" s="94"/>
      <c r="I125" s="94"/>
      <c r="J125" s="94"/>
      <c r="K125" s="94"/>
      <c r="L125" s="94"/>
      <c r="M125" s="94"/>
      <c r="N125" s="94"/>
      <c r="O125" s="94"/>
      <c r="P125" s="101"/>
    </row>
    <row r="126" spans="2:16" ht="40.5" hidden="1" customHeight="1">
      <c r="B126" s="885" t="s">
        <v>3</v>
      </c>
      <c r="C126" s="886"/>
      <c r="D126" s="887" t="s">
        <v>40</v>
      </c>
      <c r="E126" s="887"/>
      <c r="F126" s="887"/>
      <c r="G126" s="887"/>
      <c r="H126" s="887"/>
      <c r="I126" s="887"/>
      <c r="J126" s="887"/>
      <c r="K126" s="887"/>
      <c r="L126" s="887"/>
      <c r="M126" s="887"/>
      <c r="N126" s="887"/>
      <c r="O126" s="887"/>
      <c r="P126" s="888"/>
    </row>
    <row r="127" spans="2:16" ht="8.25" hidden="1" customHeight="1">
      <c r="B127" s="17"/>
      <c r="C127" s="18"/>
      <c r="D127" s="18"/>
      <c r="E127" s="332"/>
      <c r="F127" s="332"/>
      <c r="G127" s="332"/>
      <c r="H127" s="332"/>
      <c r="I127" s="332"/>
      <c r="J127" s="332"/>
      <c r="K127" s="332"/>
      <c r="L127" s="332"/>
      <c r="M127" s="332"/>
      <c r="N127" s="332"/>
      <c r="O127" s="332"/>
      <c r="P127" s="19"/>
    </row>
    <row r="128" spans="2:16" ht="22.5" hidden="1" customHeight="1">
      <c r="B128" s="860" t="s">
        <v>41</v>
      </c>
      <c r="C128" s="861"/>
      <c r="D128" s="861"/>
      <c r="E128" s="861"/>
      <c r="G128" s="408" cm="1">
        <f t="array" ref="G128">SUMPRODUCT(($H$2=PrEP_CT!$E$2:$E$350)*(PrEP_CT!AE$2:AE$350))</f>
        <v>0</v>
      </c>
      <c r="P128" s="20"/>
    </row>
    <row r="129" spans="2:16" ht="7.5" hidden="1" customHeight="1">
      <c r="B129" s="21"/>
      <c r="C129" s="22"/>
      <c r="D129" s="22"/>
      <c r="E129" s="22"/>
      <c r="F129" s="23"/>
      <c r="G129" s="8"/>
      <c r="H129" s="23"/>
      <c r="I129" s="23"/>
      <c r="J129" s="23"/>
      <c r="K129" s="23"/>
      <c r="L129" s="23"/>
      <c r="M129" s="23"/>
      <c r="N129" s="23"/>
      <c r="O129" s="23"/>
      <c r="P129" s="24"/>
    </row>
    <row r="130" spans="2:16" ht="9" hidden="1" customHeight="1">
      <c r="B130" s="17"/>
      <c r="C130" s="18"/>
      <c r="D130" s="18"/>
      <c r="E130" s="18"/>
      <c r="F130" s="18"/>
      <c r="G130" s="27"/>
      <c r="H130" s="18"/>
      <c r="I130" s="18"/>
      <c r="J130" s="18"/>
      <c r="K130" s="18"/>
      <c r="L130" s="18"/>
      <c r="M130" s="18"/>
      <c r="N130" s="18"/>
      <c r="O130" s="18"/>
      <c r="P130" s="25"/>
    </row>
    <row r="131" spans="2:16" ht="21" hidden="1" customHeight="1">
      <c r="B131" s="860" t="s">
        <v>42</v>
      </c>
      <c r="C131" s="861"/>
      <c r="D131" s="861"/>
      <c r="E131" s="861"/>
      <c r="G131" s="408" cm="1">
        <f t="array" ref="G131">SUMPRODUCT(($H$2=PrEP_CT!$E$2:$E$350)*(PrEP_CT!AF$2:AF$350))</f>
        <v>0</v>
      </c>
      <c r="P131" s="20"/>
    </row>
    <row r="132" spans="2:16" ht="7.5" hidden="1" customHeight="1">
      <c r="B132" s="21"/>
      <c r="C132" s="22"/>
      <c r="D132" s="22"/>
      <c r="E132" s="22"/>
      <c r="F132" s="23"/>
      <c r="G132" s="8"/>
      <c r="H132" s="23"/>
      <c r="I132" s="23"/>
      <c r="J132" s="23"/>
      <c r="K132" s="23"/>
      <c r="L132" s="23"/>
      <c r="M132" s="23"/>
      <c r="N132" s="23"/>
      <c r="O132" s="23"/>
      <c r="P132" s="24"/>
    </row>
    <row r="133" spans="2:16" ht="9" hidden="1" customHeight="1">
      <c r="B133" s="17"/>
      <c r="C133" s="18"/>
      <c r="D133" s="18"/>
      <c r="E133" s="18"/>
      <c r="F133" s="18"/>
      <c r="G133" s="27"/>
      <c r="H133" s="18"/>
      <c r="I133" s="18"/>
      <c r="J133" s="18"/>
      <c r="K133" s="18"/>
      <c r="L133" s="18"/>
      <c r="M133" s="18"/>
      <c r="N133" s="18"/>
      <c r="O133" s="18"/>
      <c r="P133" s="25"/>
    </row>
    <row r="134" spans="2:16" ht="21" hidden="1" customHeight="1">
      <c r="B134" s="860" t="s">
        <v>43</v>
      </c>
      <c r="C134" s="861"/>
      <c r="D134" s="861"/>
      <c r="E134" s="861"/>
      <c r="G134" s="408" cm="1">
        <f t="array" ref="G134">SUMPRODUCT(($H$2=PrEP_CT!$E$2:$E$350)*(PrEP_CT!AG$2:AG$350))</f>
        <v>0</v>
      </c>
      <c r="P134" s="20"/>
    </row>
    <row r="135" spans="2:16" ht="11.25" hidden="1" customHeight="1">
      <c r="B135" s="21"/>
      <c r="C135" s="22"/>
      <c r="D135" s="22"/>
      <c r="E135" s="22"/>
      <c r="F135" s="23"/>
      <c r="G135" s="8"/>
      <c r="H135" s="23"/>
      <c r="I135" s="23"/>
      <c r="J135" s="23"/>
      <c r="K135" s="23"/>
      <c r="L135" s="23"/>
      <c r="M135" s="23"/>
      <c r="N135" s="23"/>
      <c r="O135" s="23"/>
      <c r="P135" s="24"/>
    </row>
    <row r="136" spans="2:16" ht="6.75" hidden="1" customHeight="1">
      <c r="B136" s="17"/>
      <c r="C136" s="18"/>
      <c r="D136" s="18"/>
      <c r="E136" s="18"/>
      <c r="F136" s="18"/>
      <c r="G136" s="27"/>
      <c r="H136" s="18"/>
      <c r="I136" s="18"/>
      <c r="J136" s="18"/>
      <c r="K136" s="18"/>
      <c r="L136" s="18"/>
      <c r="M136" s="18"/>
      <c r="N136" s="18"/>
      <c r="O136" s="18"/>
      <c r="P136" s="25"/>
    </row>
    <row r="137" spans="2:16" ht="20.25" hidden="1" customHeight="1">
      <c r="B137" s="860" t="s">
        <v>44</v>
      </c>
      <c r="C137" s="861"/>
      <c r="D137" s="861"/>
      <c r="E137" s="861"/>
      <c r="G137" s="408" cm="1">
        <f t="array" ref="G137">SUMPRODUCT(($H$2=PrEP_CT!$E$2:$E$350)*(PrEP_CT!AH$2:AH$350))</f>
        <v>0</v>
      </c>
      <c r="P137" s="20"/>
    </row>
    <row r="138" spans="2:16" ht="7.5" hidden="1" customHeight="1">
      <c r="B138" s="21"/>
      <c r="C138" s="22"/>
      <c r="D138" s="22"/>
      <c r="E138" s="22"/>
      <c r="F138" s="23"/>
      <c r="G138" s="8"/>
      <c r="H138" s="23"/>
      <c r="I138" s="23"/>
      <c r="J138" s="23"/>
      <c r="K138" s="23"/>
      <c r="L138" s="23"/>
      <c r="M138" s="23"/>
      <c r="N138" s="23"/>
      <c r="O138" s="23"/>
      <c r="P138" s="24"/>
    </row>
    <row r="139" spans="2:16" ht="11.25" hidden="1" customHeight="1">
      <c r="B139" s="17"/>
      <c r="C139" s="18"/>
      <c r="D139" s="18"/>
      <c r="E139" s="18"/>
      <c r="F139" s="18"/>
      <c r="G139" s="27"/>
      <c r="H139" s="18"/>
      <c r="I139" s="18"/>
      <c r="J139" s="18"/>
      <c r="K139" s="18"/>
      <c r="L139" s="18"/>
      <c r="M139" s="18"/>
      <c r="N139" s="18"/>
      <c r="O139" s="18"/>
      <c r="P139" s="25"/>
    </row>
    <row r="140" spans="2:16" ht="19.5" hidden="1" customHeight="1">
      <c r="B140" s="860" t="s">
        <v>45</v>
      </c>
      <c r="C140" s="861"/>
      <c r="D140" s="861"/>
      <c r="E140" s="861"/>
      <c r="G140" s="408" cm="1">
        <f t="array" ref="G140">SUMPRODUCT(($H$2=PrEP_CT!$E$2:$E$350)*(PrEP_CT!AI$2:AI$350))</f>
        <v>0</v>
      </c>
      <c r="P140" s="20"/>
    </row>
    <row r="141" spans="2:16" ht="9" hidden="1" customHeight="1">
      <c r="B141" s="21"/>
      <c r="C141" s="22"/>
      <c r="D141" s="22"/>
      <c r="E141" s="22"/>
      <c r="F141" s="23"/>
      <c r="G141" s="28"/>
      <c r="H141" s="23"/>
      <c r="I141" s="23"/>
      <c r="J141" s="23"/>
      <c r="K141" s="23"/>
      <c r="L141" s="23"/>
      <c r="M141" s="23"/>
      <c r="N141" s="23"/>
      <c r="O141" s="23"/>
      <c r="P141" s="24"/>
    </row>
    <row r="142" spans="2:16" ht="40.5" customHeight="1">
      <c r="B142" s="885" t="s">
        <v>3</v>
      </c>
      <c r="C142" s="886"/>
      <c r="D142" s="887" t="s">
        <v>1772</v>
      </c>
      <c r="E142" s="887"/>
      <c r="F142" s="887"/>
      <c r="G142" s="887"/>
      <c r="H142" s="887"/>
      <c r="I142" s="887"/>
      <c r="J142" s="887"/>
      <c r="K142" s="887"/>
      <c r="L142" s="887"/>
      <c r="M142" s="887"/>
      <c r="N142" s="887"/>
      <c r="O142" s="887"/>
      <c r="P142" s="888"/>
    </row>
    <row r="143" spans="2:16" ht="8.25" customHeight="1">
      <c r="B143" s="17"/>
      <c r="C143" s="18"/>
      <c r="D143" s="18"/>
      <c r="E143" s="332"/>
      <c r="F143" s="332"/>
      <c r="G143" s="332"/>
      <c r="H143" s="332"/>
      <c r="I143" s="332"/>
      <c r="J143" s="332"/>
      <c r="K143" s="332"/>
      <c r="L143" s="332"/>
      <c r="M143" s="332"/>
      <c r="N143" s="332"/>
      <c r="O143" s="332"/>
      <c r="P143" s="19"/>
    </row>
    <row r="144" spans="2:16" ht="22.5" customHeight="1">
      <c r="B144" s="860" t="s">
        <v>135</v>
      </c>
      <c r="C144" s="861"/>
      <c r="D144" s="861"/>
      <c r="E144" s="861"/>
      <c r="G144" s="408">
        <f>SUMPRODUCT(($H$2=PrEP_CT!$E$2:$E$350)*(PrEP_CT!AJ$2:AJ$350))</f>
        <v>0</v>
      </c>
      <c r="P144" s="20"/>
    </row>
    <row r="145" spans="2:16" ht="7.5" customHeight="1">
      <c r="B145" s="21"/>
      <c r="C145" s="22"/>
      <c r="D145" s="22"/>
      <c r="E145" s="22"/>
      <c r="F145" s="23"/>
      <c r="G145" s="8"/>
      <c r="H145" s="23"/>
      <c r="I145" s="23"/>
      <c r="J145" s="23"/>
      <c r="K145" s="23"/>
      <c r="L145" s="23"/>
      <c r="M145" s="23"/>
      <c r="N145" s="23"/>
      <c r="O145" s="23"/>
      <c r="P145" s="24"/>
    </row>
    <row r="146" spans="2:16" ht="9" customHeight="1">
      <c r="B146" s="17"/>
      <c r="C146" s="18"/>
      <c r="D146" s="18"/>
      <c r="E146" s="18"/>
      <c r="F146" s="18"/>
      <c r="G146" s="27"/>
      <c r="H146" s="18"/>
      <c r="I146" s="18"/>
      <c r="J146" s="18"/>
      <c r="K146" s="18"/>
      <c r="L146" s="18"/>
      <c r="M146" s="18"/>
      <c r="N146" s="18"/>
      <c r="O146" s="18"/>
      <c r="P146" s="25"/>
    </row>
    <row r="147" spans="2:16" ht="21" customHeight="1">
      <c r="B147" s="860" t="s">
        <v>1773</v>
      </c>
      <c r="C147" s="861"/>
      <c r="D147" s="861"/>
      <c r="E147" s="861"/>
      <c r="G147" s="408">
        <f>SUMPRODUCT(($H$2=PrEP_CT!$E$2:$E$350)*(PrEP_CT!AK$2:AK$350))</f>
        <v>0</v>
      </c>
      <c r="P147" s="20"/>
    </row>
    <row r="151" spans="2:16" ht="5.85" customHeight="1"/>
    <row r="152" spans="2:16" ht="30.75" customHeight="1">
      <c r="B152" s="250" t="s">
        <v>118</v>
      </c>
      <c r="C152" s="251"/>
      <c r="D152" s="251"/>
      <c r="E152" s="890" t="s">
        <v>2298</v>
      </c>
      <c r="F152" s="876"/>
      <c r="G152" s="876"/>
      <c r="H152" s="876"/>
      <c r="I152" s="876"/>
      <c r="J152" s="876"/>
      <c r="K152" s="876"/>
      <c r="L152" s="876"/>
      <c r="M152" s="876"/>
      <c r="N152" s="876"/>
      <c r="O152" s="876"/>
      <c r="P152" s="877"/>
    </row>
    <row r="153" spans="2:16" ht="10.5" customHeight="1">
      <c r="B153" s="17"/>
      <c r="C153" s="18"/>
      <c r="D153" s="18"/>
      <c r="E153" s="631"/>
      <c r="F153" s="631"/>
      <c r="G153" s="631"/>
      <c r="H153" s="631"/>
      <c r="I153" s="631"/>
      <c r="J153" s="631"/>
      <c r="K153" s="631"/>
      <c r="L153" s="631"/>
      <c r="M153" s="631"/>
      <c r="N153" s="631"/>
      <c r="O153" s="631"/>
      <c r="P153" s="641"/>
    </row>
    <row r="154" spans="2:16" ht="27.75" customHeight="1">
      <c r="B154" s="891" t="s">
        <v>212</v>
      </c>
      <c r="C154" s="892"/>
      <c r="D154" s="892"/>
      <c r="E154" s="892"/>
      <c r="G154" s="408">
        <f>SUMPRODUCT(($H$2=PrEP_CT!$E$2:$E$350)*(PrEP_CT!AL$2:AL$350))</f>
        <v>0</v>
      </c>
      <c r="P154" s="20"/>
    </row>
    <row r="155" spans="2:16" ht="11.25" customHeight="1">
      <c r="B155" s="21"/>
      <c r="C155" s="22"/>
      <c r="D155" s="22"/>
      <c r="E155" s="22"/>
      <c r="F155" s="23"/>
      <c r="G155" s="638"/>
      <c r="H155" s="23"/>
      <c r="I155" s="23"/>
      <c r="J155" s="23"/>
      <c r="K155" s="23"/>
      <c r="L155" s="23"/>
      <c r="M155" s="23"/>
      <c r="N155" s="23"/>
      <c r="O155" s="23"/>
      <c r="P155" s="24"/>
    </row>
    <row r="156" spans="2:16" ht="7.5" customHeight="1">
      <c r="B156" s="17"/>
      <c r="C156" s="18"/>
      <c r="D156" s="18"/>
      <c r="E156" s="18"/>
      <c r="F156" s="18"/>
      <c r="G156" s="27"/>
      <c r="H156" s="18"/>
      <c r="I156" s="18"/>
      <c r="J156" s="18"/>
      <c r="K156" s="18"/>
      <c r="L156" s="18"/>
      <c r="M156" s="18"/>
      <c r="N156" s="18"/>
      <c r="O156" s="18"/>
      <c r="P156" s="25"/>
    </row>
    <row r="157" spans="2:16" ht="25.5" customHeight="1">
      <c r="B157" s="893" t="s">
        <v>2297</v>
      </c>
      <c r="C157" s="892"/>
      <c r="D157" s="892"/>
      <c r="E157" s="892"/>
      <c r="G157" s="408">
        <f>SUMPRODUCT(($H$2=PrEP_CT!$E$2:$E$350)*(PrEP_CT!AM$2:AM$350))</f>
        <v>0</v>
      </c>
      <c r="P157" s="20"/>
    </row>
    <row r="158" spans="2:16" ht="13.5" customHeight="1">
      <c r="B158" s="21"/>
      <c r="C158" s="22"/>
      <c r="D158" s="22"/>
      <c r="E158" s="22"/>
      <c r="F158" s="23"/>
      <c r="G158" s="638"/>
      <c r="H158" s="23"/>
      <c r="I158" s="23"/>
      <c r="J158" s="23"/>
      <c r="K158" s="23"/>
      <c r="L158" s="23"/>
      <c r="M158" s="23"/>
      <c r="N158" s="23"/>
      <c r="O158" s="23"/>
      <c r="P158" s="24"/>
    </row>
    <row r="159" spans="2:16" ht="30.75" customHeight="1">
      <c r="B159" s="250" t="s">
        <v>118</v>
      </c>
      <c r="C159" s="251"/>
      <c r="D159" s="251"/>
      <c r="E159" s="890" t="s">
        <v>2299</v>
      </c>
      <c r="F159" s="876"/>
      <c r="G159" s="876"/>
      <c r="H159" s="876"/>
      <c r="I159" s="876"/>
      <c r="J159" s="876"/>
      <c r="K159" s="876"/>
      <c r="L159" s="876"/>
      <c r="M159" s="876"/>
      <c r="N159" s="876"/>
      <c r="O159" s="876"/>
      <c r="P159" s="877"/>
    </row>
    <row r="160" spans="2:16" ht="10.5" customHeight="1">
      <c r="B160" s="17"/>
      <c r="C160" s="18"/>
      <c r="D160" s="18"/>
      <c r="E160" s="631"/>
      <c r="F160" s="631"/>
      <c r="G160" s="631"/>
      <c r="H160" s="631"/>
      <c r="I160" s="631"/>
      <c r="J160" s="631"/>
      <c r="K160" s="631"/>
      <c r="L160" s="631"/>
      <c r="M160" s="631"/>
      <c r="N160" s="631"/>
      <c r="O160" s="631"/>
      <c r="P160" s="641"/>
    </row>
    <row r="161" spans="2:16" ht="24.75" customHeight="1">
      <c r="B161" s="889" t="s">
        <v>2238</v>
      </c>
      <c r="C161" s="841"/>
      <c r="D161" s="841"/>
      <c r="E161" s="841"/>
      <c r="G161" s="408">
        <f>SUMPRODUCT(($H$2=PrEP_CT!$E$2:$E$350)*(PrEP_CT!AN$2:AN$350))</f>
        <v>0</v>
      </c>
      <c r="P161" s="20"/>
    </row>
    <row r="162" spans="2:16" ht="11.25" customHeight="1">
      <c r="B162" s="647"/>
      <c r="C162" s="648"/>
      <c r="D162" s="648"/>
      <c r="E162" s="648"/>
      <c r="F162" s="23"/>
      <c r="G162" s="638"/>
      <c r="H162" s="23"/>
      <c r="I162" s="23"/>
      <c r="J162" s="23"/>
      <c r="K162" s="23"/>
      <c r="L162" s="23"/>
      <c r="M162" s="23"/>
      <c r="N162" s="23"/>
      <c r="O162" s="23"/>
      <c r="P162" s="24"/>
    </row>
    <row r="163" spans="2:16" ht="7.5" customHeight="1">
      <c r="B163" s="649"/>
      <c r="C163" s="650"/>
      <c r="D163" s="650"/>
      <c r="E163" s="650"/>
      <c r="F163" s="18"/>
      <c r="G163" s="27"/>
      <c r="H163" s="18"/>
      <c r="I163" s="18"/>
      <c r="J163" s="18"/>
      <c r="K163" s="18"/>
      <c r="L163" s="18"/>
      <c r="M163" s="18"/>
      <c r="N163" s="18"/>
      <c r="O163" s="18"/>
      <c r="P163" s="25"/>
    </row>
    <row r="164" spans="2:16" ht="23.25" customHeight="1">
      <c r="B164" s="889" t="s">
        <v>2239</v>
      </c>
      <c r="C164" s="841"/>
      <c r="D164" s="841"/>
      <c r="E164" s="841"/>
      <c r="G164" s="408">
        <f>SUMPRODUCT(($H$2=PrEP_CT!$E$2:$E$350)*(PrEP_CT!AO$2:AO$350))</f>
        <v>0</v>
      </c>
      <c r="P164" s="20"/>
    </row>
    <row r="165" spans="2:16" ht="11.25" customHeight="1">
      <c r="B165" s="647"/>
      <c r="C165" s="648"/>
      <c r="D165" s="648"/>
      <c r="E165" s="648"/>
      <c r="F165" s="23"/>
      <c r="G165" s="638"/>
      <c r="H165" s="23"/>
      <c r="I165" s="23"/>
      <c r="J165" s="23"/>
      <c r="K165" s="23"/>
      <c r="L165" s="23"/>
      <c r="M165" s="23"/>
      <c r="N165" s="23"/>
      <c r="O165" s="23"/>
      <c r="P165" s="24"/>
    </row>
    <row r="166" spans="2:16" ht="7.5" customHeight="1">
      <c r="B166" s="649"/>
      <c r="C166" s="650"/>
      <c r="D166" s="650"/>
      <c r="E166" s="650"/>
      <c r="F166" s="18"/>
      <c r="G166" s="27"/>
      <c r="H166" s="18"/>
      <c r="I166" s="18"/>
      <c r="J166" s="18"/>
      <c r="K166" s="18"/>
      <c r="L166" s="18"/>
      <c r="M166" s="18"/>
      <c r="N166" s="18"/>
      <c r="O166" s="18"/>
      <c r="P166" s="25"/>
    </row>
    <row r="167" spans="2:16" ht="25.5" customHeight="1">
      <c r="B167" s="889" t="s">
        <v>99</v>
      </c>
      <c r="C167" s="841"/>
      <c r="D167" s="841"/>
      <c r="E167" s="841"/>
      <c r="G167" s="408">
        <f>SUMPRODUCT(($H$2=PrEP_CT!$E$2:$E$350)*(PrEP_CT!AP$2:AP$350))</f>
        <v>0</v>
      </c>
      <c r="P167" s="20"/>
    </row>
    <row r="168" spans="2:16" ht="11.25" customHeight="1">
      <c r="B168" s="21"/>
      <c r="C168" s="22"/>
      <c r="D168" s="22"/>
      <c r="E168" s="22"/>
      <c r="F168" s="23"/>
      <c r="G168" s="638"/>
      <c r="H168" s="23"/>
      <c r="I168" s="23"/>
      <c r="J168" s="23"/>
      <c r="K168" s="23"/>
      <c r="L168" s="23"/>
      <c r="M168" s="23"/>
      <c r="N168" s="23"/>
      <c r="O168" s="23"/>
      <c r="P168" s="24"/>
    </row>
    <row r="169" spans="2:16">
      <c r="B169" s="17"/>
      <c r="C169" s="18"/>
      <c r="D169" s="18"/>
      <c r="E169" s="18"/>
      <c r="F169" s="18"/>
      <c r="G169" s="18"/>
      <c r="H169" s="18"/>
      <c r="I169" s="18"/>
      <c r="J169" s="18"/>
      <c r="K169" s="18"/>
      <c r="L169" s="18"/>
      <c r="M169" s="18"/>
      <c r="N169" s="18"/>
      <c r="O169" s="18"/>
      <c r="P169" s="25"/>
    </row>
    <row r="170" spans="2:16" ht="18">
      <c r="B170" s="342" t="s">
        <v>34</v>
      </c>
      <c r="C170" s="4"/>
      <c r="D170" s="878" t="str">
        <f>D2</f>
        <v>USAID Tujenge Jamii</v>
      </c>
      <c r="E170" s="878"/>
      <c r="F170" s="878"/>
      <c r="G170" s="878"/>
      <c r="I170" s="821" t="s">
        <v>65</v>
      </c>
      <c r="J170" s="821"/>
      <c r="K170" s="821"/>
      <c r="L170" s="123" t="str">
        <f>'Testing Path 2 - HTS TST Mod'!K2</f>
        <v/>
      </c>
      <c r="M170" s="43"/>
      <c r="N170" s="124" t="s">
        <v>35</v>
      </c>
      <c r="O170" s="822">
        <f>PrEP_NEW!A2</f>
        <v>0</v>
      </c>
      <c r="P170" s="822"/>
    </row>
    <row r="171" spans="2:16" ht="18">
      <c r="B171" s="894" t="str">
        <f>CONCATENATE(L170,": TB_PREV (Numerator)")</f>
        <v>: TB_PREV (Numerator)</v>
      </c>
      <c r="C171" s="895"/>
      <c r="D171" s="895"/>
      <c r="E171" s="895"/>
      <c r="F171" s="895"/>
      <c r="G171" s="895"/>
      <c r="H171" s="895"/>
      <c r="I171" s="895"/>
      <c r="J171" s="895"/>
      <c r="K171" s="895"/>
      <c r="L171" s="895"/>
      <c r="M171" s="895"/>
      <c r="N171" s="895"/>
      <c r="O171" s="895"/>
      <c r="P171" s="896"/>
    </row>
    <row r="172" spans="2:16" ht="14.25" customHeight="1">
      <c r="B172" s="864" t="s">
        <v>0</v>
      </c>
      <c r="C172" s="865"/>
      <c r="D172" s="897" t="s">
        <v>48</v>
      </c>
      <c r="E172" s="897"/>
      <c r="F172" s="897"/>
      <c r="G172" s="897"/>
      <c r="H172" s="897"/>
      <c r="I172" s="897"/>
      <c r="J172" s="897"/>
      <c r="K172" s="897"/>
      <c r="L172" s="897"/>
      <c r="M172" s="897"/>
      <c r="N172" s="897"/>
      <c r="O172" s="897"/>
      <c r="P172" s="898"/>
    </row>
    <row r="173" spans="2:16" ht="34.5" customHeight="1">
      <c r="B173" s="866"/>
      <c r="C173" s="867"/>
      <c r="D173" s="899"/>
      <c r="E173" s="899"/>
      <c r="F173" s="899"/>
      <c r="G173" s="899"/>
      <c r="H173" s="899"/>
      <c r="I173" s="899"/>
      <c r="J173" s="899"/>
      <c r="K173" s="899"/>
      <c r="L173" s="899"/>
      <c r="M173" s="899"/>
      <c r="N173" s="899"/>
      <c r="O173" s="899"/>
      <c r="P173" s="900"/>
    </row>
    <row r="174" spans="2:16" ht="9" customHeight="1">
      <c r="B174" s="83"/>
      <c r="C174" s="84"/>
      <c r="D174" s="84"/>
      <c r="E174" s="85"/>
      <c r="F174" s="85"/>
      <c r="G174" s="85"/>
      <c r="H174" s="85"/>
      <c r="I174" s="85"/>
      <c r="J174" s="85"/>
      <c r="K174" s="85"/>
      <c r="L174" s="85"/>
      <c r="M174" s="85"/>
      <c r="N174" s="85"/>
      <c r="O174" s="85"/>
      <c r="P174" s="242"/>
    </row>
    <row r="175" spans="2:16" ht="18" customHeight="1">
      <c r="B175" s="98"/>
      <c r="C175" s="71" t="s">
        <v>2</v>
      </c>
      <c r="D175" s="411" t="str">
        <f>IF(SUM(E182:J182,E185:J185)=0,"subtotal",SUM(E182:J182,E185:J185))</f>
        <v>subtotal</v>
      </c>
      <c r="P175" s="99"/>
    </row>
    <row r="176" spans="2:16" ht="8.25" customHeight="1">
      <c r="B176" s="243"/>
      <c r="C176" s="112"/>
      <c r="D176" s="244"/>
      <c r="E176" s="94"/>
      <c r="F176" s="94"/>
      <c r="G176" s="94"/>
      <c r="H176" s="94"/>
      <c r="I176" s="94"/>
      <c r="J176" s="94"/>
      <c r="K176" s="94"/>
      <c r="L176" s="94"/>
      <c r="M176" s="94"/>
      <c r="N176" s="94"/>
      <c r="O176" s="94"/>
      <c r="P176" s="101"/>
    </row>
    <row r="177" spans="2:18" ht="29.25" customHeight="1">
      <c r="B177" s="855" t="s">
        <v>3</v>
      </c>
      <c r="C177" s="856"/>
      <c r="D177" s="845" t="s">
        <v>49</v>
      </c>
      <c r="E177" s="845"/>
      <c r="F177" s="845"/>
      <c r="G177" s="845"/>
      <c r="H177" s="845"/>
      <c r="I177" s="845"/>
      <c r="J177" s="845"/>
      <c r="K177" s="845"/>
      <c r="L177" s="845"/>
      <c r="M177" s="845"/>
      <c r="N177" s="845"/>
      <c r="O177" s="845"/>
      <c r="P177" s="846"/>
    </row>
    <row r="178" spans="2:18" ht="14.1" customHeight="1">
      <c r="B178" s="96"/>
      <c r="C178" s="92"/>
      <c r="D178" s="92"/>
      <c r="E178" s="901" t="s">
        <v>50</v>
      </c>
      <c r="F178" s="902"/>
      <c r="G178" s="903"/>
      <c r="H178" s="901" t="s">
        <v>51</v>
      </c>
      <c r="I178" s="902"/>
      <c r="J178" s="903"/>
      <c r="K178" s="92"/>
      <c r="L178" s="92"/>
      <c r="M178" s="92"/>
      <c r="N178" s="92"/>
      <c r="O178" s="92"/>
      <c r="P178" s="97"/>
    </row>
    <row r="179" spans="2:18" ht="19.350000000000001" customHeight="1">
      <c r="B179" s="192"/>
      <c r="E179" s="904"/>
      <c r="F179" s="905"/>
      <c r="G179" s="906"/>
      <c r="H179" s="904"/>
      <c r="I179" s="905"/>
      <c r="J179" s="906"/>
      <c r="P179" s="99"/>
    </row>
    <row r="180" spans="2:18" ht="28.5">
      <c r="B180" s="225"/>
      <c r="C180" s="228"/>
      <c r="D180" s="228"/>
      <c r="E180" s="263" t="s">
        <v>5</v>
      </c>
      <c r="F180" s="260" t="s">
        <v>52</v>
      </c>
      <c r="G180" s="261" t="s">
        <v>53</v>
      </c>
      <c r="H180" s="263" t="s">
        <v>5</v>
      </c>
      <c r="I180" s="260" t="s">
        <v>52</v>
      </c>
      <c r="J180" s="261" t="s">
        <v>53</v>
      </c>
      <c r="K180" s="228"/>
      <c r="L180" s="228"/>
      <c r="M180" s="228"/>
      <c r="N180" s="228"/>
      <c r="O180" s="228"/>
      <c r="P180" s="229"/>
    </row>
    <row r="181" spans="2:18" ht="9" customHeight="1">
      <c r="B181" s="96"/>
      <c r="C181" s="92"/>
      <c r="D181" s="92"/>
      <c r="E181" s="264"/>
      <c r="F181" s="103"/>
      <c r="G181" s="103"/>
      <c r="H181" s="264"/>
      <c r="I181" s="103"/>
      <c r="J181" s="265"/>
      <c r="K181" s="92"/>
      <c r="L181" s="92"/>
      <c r="M181" s="92"/>
      <c r="N181" s="92"/>
      <c r="O181" s="92"/>
      <c r="P181" s="97"/>
    </row>
    <row r="182" spans="2:18" ht="21" customHeight="1">
      <c r="B182" s="192"/>
      <c r="C182" s="45"/>
      <c r="D182" s="45" t="s">
        <v>37</v>
      </c>
      <c r="E182" s="417" cm="1">
        <f t="array" ref="E182">SUMPRODUCT(($H$2=TB_PREV!$E$2:$E$350)*(TB_PREV!H$2:H$350))</f>
        <v>0</v>
      </c>
      <c r="F182" s="417" cm="1">
        <f t="array" ref="F182">SUMPRODUCT(($H$2=TB_PREV!$E$2:$E$350)*(TB_PREV!I$2:I$350))</f>
        <v>0</v>
      </c>
      <c r="G182" s="417" cm="1">
        <f t="array" ref="G182">SUMPRODUCT(($H$2=TB_PREV!$E$2:$E$350)*(TB_PREV!J$2:J$350))</f>
        <v>0</v>
      </c>
      <c r="H182" s="417" cm="1">
        <f t="array" ref="H182">SUMPRODUCT(($H$2=TB_PREV!$E$2:$E$350)*(TB_PREV!N$2:N$350))</f>
        <v>0</v>
      </c>
      <c r="I182" s="417" cm="1">
        <f t="array" ref="I182">SUMPRODUCT(($H$2=TB_PREV!$E$2:$E$350)*(TB_PREV!O$2:O$350))</f>
        <v>0</v>
      </c>
      <c r="J182" s="417" cm="1">
        <f t="array" ref="J182">SUMPRODUCT(($H$2=TB_PREV!$E$2:$E$350)*(TB_PREV!P$2:P$350))</f>
        <v>0</v>
      </c>
      <c r="K182" s="418"/>
      <c r="P182" s="99"/>
    </row>
    <row r="183" spans="2:18" ht="9" customHeight="1">
      <c r="B183" s="100"/>
      <c r="C183" s="94"/>
      <c r="D183" s="355"/>
      <c r="E183" s="355"/>
      <c r="F183" s="355"/>
      <c r="G183" s="355"/>
      <c r="H183" s="355"/>
      <c r="I183" s="355"/>
      <c r="J183" s="355"/>
      <c r="K183" s="355"/>
      <c r="L183" s="355"/>
      <c r="M183" s="355"/>
      <c r="N183" s="355"/>
      <c r="O183" s="355"/>
      <c r="P183" s="356"/>
      <c r="Q183" s="354"/>
      <c r="R183" s="354"/>
    </row>
    <row r="184" spans="2:18" ht="8.25" customHeight="1">
      <c r="B184" s="192"/>
      <c r="E184" s="353"/>
      <c r="J184" s="20"/>
      <c r="P184" s="99"/>
    </row>
    <row r="185" spans="2:18" ht="21" customHeight="1">
      <c r="B185" s="192"/>
      <c r="C185" s="45"/>
      <c r="D185" s="45" t="s">
        <v>39</v>
      </c>
      <c r="E185" s="408" cm="1">
        <f t="array" ref="E185">SUMPRODUCT(($H$2=TB_PREV!$E$2:$E$350)*(TB_PREV!K$2:K$350))</f>
        <v>0</v>
      </c>
      <c r="F185" s="408" cm="1">
        <f t="array" ref="F185">SUMPRODUCT(($H$2=TB_PREV!$E$2:$E$350)*(TB_PREV!L$2:L$350))</f>
        <v>0</v>
      </c>
      <c r="G185" s="408" cm="1">
        <f t="array" ref="G185">SUMPRODUCT(($H$2=TB_PREV!$E$2:$E$350)*(TB_PREV!M$2:M$350))</f>
        <v>0</v>
      </c>
      <c r="H185" s="408" cm="1">
        <f t="array" ref="H185">SUMPRODUCT(($H$2=TB_PREV!$E$2:$E$350)*(TB_PREV!Q$2:Q$350))</f>
        <v>0</v>
      </c>
      <c r="I185" s="408" cm="1">
        <f t="array" ref="I185">SUMPRODUCT(($H$2=TB_PREV!$E$2:$E$350)*(TB_PREV!R$2:R$350))</f>
        <v>0</v>
      </c>
      <c r="J185" s="408" cm="1">
        <f t="array" ref="J185">SUMPRODUCT(($H$2=TB_PREV!$E$2:$E$350)*(TB_PREV!S$2:S$350))</f>
        <v>0</v>
      </c>
      <c r="P185" s="99"/>
    </row>
    <row r="186" spans="2:18">
      <c r="B186" s="100"/>
      <c r="C186" s="94"/>
      <c r="D186" s="94"/>
      <c r="E186" s="271"/>
      <c r="F186" s="94"/>
      <c r="G186" s="94"/>
      <c r="H186" s="94"/>
      <c r="I186" s="94"/>
      <c r="J186" s="268"/>
      <c r="K186" s="94"/>
      <c r="L186" s="94"/>
      <c r="M186" s="94"/>
      <c r="N186" s="94"/>
      <c r="O186" s="94"/>
      <c r="P186" s="101"/>
    </row>
    <row r="187" spans="2:18" ht="7.5" customHeight="1">
      <c r="B187" s="100"/>
      <c r="C187" s="94"/>
      <c r="D187" s="94"/>
      <c r="E187" s="94"/>
      <c r="F187" s="94"/>
      <c r="G187" s="94"/>
      <c r="H187" s="94"/>
      <c r="I187" s="94"/>
      <c r="J187" s="94"/>
      <c r="K187" s="94"/>
      <c r="L187" s="94"/>
      <c r="M187" s="94"/>
      <c r="N187" s="94"/>
      <c r="O187" s="94"/>
      <c r="P187" s="101"/>
    </row>
    <row r="188" spans="2:18" ht="22.5" customHeight="1">
      <c r="B188" s="907" t="str">
        <f>CONCATENATE(L170,": TB_PREV (Denominator)")</f>
        <v>: TB_PREV (Denominator)</v>
      </c>
      <c r="C188" s="908"/>
      <c r="D188" s="908"/>
      <c r="E188" s="908"/>
      <c r="F188" s="908"/>
      <c r="G188" s="908"/>
      <c r="H188" s="908"/>
      <c r="I188" s="908"/>
      <c r="J188" s="908"/>
      <c r="K188" s="908"/>
      <c r="L188" s="908"/>
      <c r="M188" s="908"/>
      <c r="N188" s="908"/>
      <c r="O188" s="908"/>
      <c r="P188" s="909"/>
    </row>
    <row r="189" spans="2:18" ht="14.25" customHeight="1">
      <c r="B189" s="864" t="s">
        <v>0</v>
      </c>
      <c r="C189" s="865"/>
      <c r="D189" s="910" t="s">
        <v>54</v>
      </c>
      <c r="E189" s="911"/>
      <c r="F189" s="911"/>
      <c r="G189" s="911"/>
      <c r="H189" s="911"/>
      <c r="I189" s="911"/>
      <c r="J189" s="911"/>
      <c r="K189" s="911"/>
      <c r="L189" s="911"/>
      <c r="M189" s="911"/>
      <c r="N189" s="911"/>
      <c r="O189" s="911"/>
      <c r="P189" s="912"/>
    </row>
    <row r="190" spans="2:18" ht="25.5" customHeight="1">
      <c r="B190" s="866"/>
      <c r="C190" s="867"/>
      <c r="D190" s="913"/>
      <c r="E190" s="914"/>
      <c r="F190" s="914"/>
      <c r="G190" s="914"/>
      <c r="H190" s="914"/>
      <c r="I190" s="914"/>
      <c r="J190" s="914"/>
      <c r="K190" s="914"/>
      <c r="L190" s="914"/>
      <c r="M190" s="914"/>
      <c r="N190" s="914"/>
      <c r="O190" s="914"/>
      <c r="P190" s="915"/>
    </row>
    <row r="191" spans="2:18" ht="12" customHeight="1">
      <c r="B191" s="272"/>
      <c r="C191" s="6"/>
      <c r="D191" s="6"/>
      <c r="E191" s="2"/>
      <c r="F191" s="2"/>
      <c r="G191" s="2"/>
      <c r="H191" s="2"/>
      <c r="I191" s="2"/>
      <c r="J191" s="2"/>
      <c r="K191" s="2"/>
      <c r="L191" s="2"/>
      <c r="M191" s="2"/>
      <c r="N191" s="2"/>
      <c r="O191" s="2"/>
      <c r="P191" s="273"/>
    </row>
    <row r="192" spans="2:18" ht="27" customHeight="1">
      <c r="B192" s="192"/>
      <c r="C192" s="7" t="s">
        <v>55</v>
      </c>
      <c r="D192" s="419" t="str">
        <f>IF(SUM(E199:J199,E202:J202)=0,"subtotal",SUM(E199:J199,E202:J202))</f>
        <v>subtotal</v>
      </c>
      <c r="P192" s="99"/>
    </row>
    <row r="193" spans="2:16" ht="9" customHeight="1">
      <c r="B193" s="243"/>
      <c r="C193" s="112"/>
      <c r="D193" s="244"/>
      <c r="E193" s="94"/>
      <c r="F193" s="94"/>
      <c r="G193" s="94"/>
      <c r="H193" s="94"/>
      <c r="I193" s="94"/>
      <c r="J193" s="94"/>
      <c r="K193" s="94"/>
      <c r="L193" s="94"/>
      <c r="M193" s="94"/>
      <c r="N193" s="94"/>
      <c r="O193" s="94"/>
      <c r="P193" s="101"/>
    </row>
    <row r="194" spans="2:16" ht="32.25" customHeight="1">
      <c r="B194" s="239" t="s">
        <v>3</v>
      </c>
      <c r="C194" s="240"/>
      <c r="D194" s="845" t="s">
        <v>49</v>
      </c>
      <c r="E194" s="845"/>
      <c r="F194" s="845"/>
      <c r="G194" s="845"/>
      <c r="H194" s="845"/>
      <c r="I194" s="845"/>
      <c r="J194" s="845"/>
      <c r="K194" s="845"/>
      <c r="L194" s="845"/>
      <c r="M194" s="845"/>
      <c r="N194" s="845"/>
      <c r="O194" s="845"/>
      <c r="P194" s="846"/>
    </row>
    <row r="195" spans="2:16" ht="6.75" customHeight="1">
      <c r="B195" s="96"/>
      <c r="C195" s="92"/>
      <c r="D195" s="92"/>
      <c r="E195" s="901" t="s">
        <v>50</v>
      </c>
      <c r="F195" s="902"/>
      <c r="G195" s="903"/>
      <c r="H195" s="901" t="s">
        <v>51</v>
      </c>
      <c r="I195" s="902"/>
      <c r="J195" s="903"/>
      <c r="K195" s="92"/>
      <c r="L195" s="92"/>
      <c r="M195" s="92"/>
      <c r="N195" s="92"/>
      <c r="O195" s="92"/>
      <c r="P195" s="97"/>
    </row>
    <row r="196" spans="2:16" ht="23.1" customHeight="1">
      <c r="B196" s="100"/>
      <c r="E196" s="904"/>
      <c r="F196" s="905"/>
      <c r="G196" s="906"/>
      <c r="H196" s="904"/>
      <c r="I196" s="905"/>
      <c r="J196" s="906"/>
      <c r="P196" s="99"/>
    </row>
    <row r="197" spans="2:16" ht="36" customHeight="1">
      <c r="B197" s="32"/>
      <c r="C197" s="228"/>
      <c r="D197" s="228"/>
      <c r="E197" s="263" t="s">
        <v>5</v>
      </c>
      <c r="F197" s="260" t="s">
        <v>52</v>
      </c>
      <c r="G197" s="261" t="s">
        <v>53</v>
      </c>
      <c r="H197" s="263" t="s">
        <v>5</v>
      </c>
      <c r="I197" s="260" t="s">
        <v>52</v>
      </c>
      <c r="J197" s="261" t="s">
        <v>53</v>
      </c>
      <c r="K197" s="228"/>
      <c r="L197" s="228"/>
      <c r="M197" s="228"/>
      <c r="N197" s="228"/>
      <c r="O197" s="228"/>
      <c r="P197" s="229"/>
    </row>
    <row r="198" spans="2:16">
      <c r="B198" s="17"/>
      <c r="C198" s="92"/>
      <c r="D198" s="92"/>
      <c r="E198" s="264"/>
      <c r="F198" s="103"/>
      <c r="G198" s="103"/>
      <c r="H198" s="264"/>
      <c r="I198" s="103"/>
      <c r="J198" s="265"/>
      <c r="K198" s="92"/>
      <c r="L198" s="92"/>
      <c r="M198" s="92"/>
      <c r="N198" s="92"/>
      <c r="O198" s="92"/>
      <c r="P198" s="97"/>
    </row>
    <row r="199" spans="2:16" ht="21" customHeight="1">
      <c r="B199" s="32"/>
      <c r="C199" s="45"/>
      <c r="D199" s="45" t="s">
        <v>37</v>
      </c>
      <c r="E199" s="408" cm="1">
        <f t="array" ref="E199">SUMPRODUCT(($H$2=TB_PREV!$E$2:$E$350)*(TB_PREV!AG$2:AG$350))</f>
        <v>0</v>
      </c>
      <c r="F199" s="408" cm="1">
        <f t="array" ref="F199">SUMPRODUCT(($H$2=TB_PREV!$E$2:$E$350)*(TB_PREV!AH$2:AH$350))</f>
        <v>0</v>
      </c>
      <c r="G199" s="408" cm="1">
        <f t="array" ref="G199">SUMPRODUCT(($H$2=TB_PREV!$E$2:$E$350)*(TB_PREV!AI$2:AI$350))</f>
        <v>0</v>
      </c>
      <c r="H199" s="408" cm="1">
        <f t="array" ref="H199">SUMPRODUCT(($H$2=TB_PREV!$E$2:$E$350)*(TB_PREV!AM$2:AM$350))</f>
        <v>0</v>
      </c>
      <c r="I199" s="408" cm="1">
        <f t="array" ref="I199">SUMPRODUCT(($H$2=TB_PREV!$E$2:$E$350)*(TB_PREV!AN$2:AN$350))</f>
        <v>0</v>
      </c>
      <c r="J199" s="408" cm="1">
        <f t="array" ref="J199">SUMPRODUCT(($H$2=TB_PREV!$E$2:$E$350)*(TB_PREV!AO$2:AO$350))</f>
        <v>0</v>
      </c>
      <c r="P199" s="99"/>
    </row>
    <row r="200" spans="2:16" ht="11.25" customHeight="1">
      <c r="B200" s="26"/>
      <c r="C200" s="94"/>
      <c r="D200" s="94"/>
      <c r="E200" s="266"/>
      <c r="F200" s="94"/>
      <c r="G200" s="94"/>
      <c r="H200" s="267"/>
      <c r="I200" s="94"/>
      <c r="J200" s="268"/>
      <c r="K200" s="94"/>
      <c r="L200" s="94"/>
      <c r="M200" s="94"/>
      <c r="N200" s="94"/>
      <c r="O200" s="94"/>
      <c r="P200" s="101"/>
    </row>
    <row r="201" spans="2:16" ht="9" customHeight="1">
      <c r="B201" s="17"/>
      <c r="C201" s="92"/>
      <c r="D201" s="92"/>
      <c r="E201" s="269"/>
      <c r="F201" s="92"/>
      <c r="G201" s="92"/>
      <c r="H201" s="92"/>
      <c r="I201" s="92"/>
      <c r="J201" s="270"/>
      <c r="K201" s="92"/>
      <c r="L201" s="92"/>
      <c r="M201" s="92"/>
      <c r="N201" s="92"/>
      <c r="O201" s="92"/>
      <c r="P201" s="97"/>
    </row>
    <row r="202" spans="2:16" ht="22.5" customHeight="1">
      <c r="B202" s="32"/>
      <c r="C202" s="45"/>
      <c r="D202" s="45" t="s">
        <v>39</v>
      </c>
      <c r="E202" s="408" cm="1">
        <f t="array" ref="E202">SUMPRODUCT(($H$2=TB_PREV!$E$2:$E$350)*(TB_PREV!AJ$2:AJ$350))</f>
        <v>0</v>
      </c>
      <c r="F202" s="408" cm="1">
        <f t="array" ref="F202">SUMPRODUCT(($H$2=TB_PREV!$E$2:$E$350)*(TB_PREV!AK$2:AK$350))</f>
        <v>0</v>
      </c>
      <c r="G202" s="408" cm="1">
        <f t="array" ref="G202">SUMPRODUCT(($H$2=TB_PREV!$E$2:$E$350)*(TB_PREV!AL$2:AL$350))</f>
        <v>0</v>
      </c>
      <c r="H202" s="408" cm="1">
        <f t="array" ref="H202">SUMPRODUCT(($H$2=TB_PREV!$E$2:$E$350)*(TB_PREV!AP$2:AP$350))</f>
        <v>0</v>
      </c>
      <c r="I202" s="408" cm="1">
        <f t="array" ref="I202">SUMPRODUCT(($H$2=TB_PREV!$E$2:$E$350)*(TB_PREV!AQ$2:AQ$350))</f>
        <v>0</v>
      </c>
      <c r="J202" s="408" cm="1">
        <f t="array" ref="J202">SUMPRODUCT(($H$2=TB_PREV!$E$2:$E$350)*(TB_PREV!AR$2:AR$350))</f>
        <v>0</v>
      </c>
      <c r="P202" s="99"/>
    </row>
    <row r="203" spans="2:16" ht="12.75" customHeight="1">
      <c r="B203" s="26"/>
      <c r="C203" s="94"/>
      <c r="D203" s="94"/>
      <c r="E203" s="271"/>
      <c r="F203" s="94"/>
      <c r="G203" s="94"/>
      <c r="H203" s="94"/>
      <c r="I203" s="94"/>
      <c r="J203" s="268"/>
      <c r="K203" s="94"/>
      <c r="L203" s="94"/>
      <c r="M203" s="94"/>
      <c r="N203" s="94"/>
      <c r="O203" s="94"/>
      <c r="P203" s="101"/>
    </row>
    <row r="204" spans="2:16" ht="18">
      <c r="B204" s="907" t="str">
        <f>CONCATENATE(L170,": POST_RESP")</f>
        <v>: POST_RESP</v>
      </c>
      <c r="C204" s="908"/>
      <c r="D204" s="908"/>
      <c r="E204" s="908"/>
      <c r="F204" s="908"/>
      <c r="G204" s="908"/>
      <c r="H204" s="908"/>
      <c r="I204" s="908"/>
      <c r="J204" s="908"/>
      <c r="K204" s="908"/>
      <c r="L204" s="908"/>
      <c r="M204" s="908"/>
      <c r="N204" s="908"/>
      <c r="O204" s="908"/>
      <c r="P204" s="909"/>
    </row>
    <row r="205" spans="2:16" ht="14.25" customHeight="1">
      <c r="B205" s="864" t="s">
        <v>0</v>
      </c>
      <c r="C205" s="865"/>
      <c r="D205" s="868" t="s">
        <v>2737</v>
      </c>
      <c r="E205" s="868"/>
      <c r="F205" s="868"/>
      <c r="G205" s="868"/>
      <c r="H205" s="868"/>
      <c r="I205" s="868"/>
      <c r="J205" s="868"/>
      <c r="K205" s="868"/>
      <c r="L205" s="868"/>
      <c r="M205" s="868"/>
      <c r="N205" s="868"/>
      <c r="O205" s="868"/>
      <c r="P205" s="869"/>
    </row>
    <row r="206" spans="2:16" ht="22.5" customHeight="1">
      <c r="B206" s="866"/>
      <c r="C206" s="867"/>
      <c r="D206" s="870"/>
      <c r="E206" s="870"/>
      <c r="F206" s="870"/>
      <c r="G206" s="870"/>
      <c r="H206" s="870"/>
      <c r="I206" s="870"/>
      <c r="J206" s="870"/>
      <c r="K206" s="870"/>
      <c r="L206" s="870"/>
      <c r="M206" s="870"/>
      <c r="N206" s="870"/>
      <c r="O206" s="870"/>
      <c r="P206" s="871"/>
    </row>
    <row r="207" spans="2:16" ht="3.75" customHeight="1">
      <c r="B207" s="272"/>
      <c r="C207" s="6"/>
      <c r="D207" s="6"/>
      <c r="E207" s="2"/>
      <c r="F207" s="2"/>
      <c r="G207" s="2"/>
      <c r="H207" s="2"/>
      <c r="I207" s="2"/>
      <c r="J207" s="2"/>
      <c r="K207" s="2"/>
      <c r="L207" s="2"/>
      <c r="M207" s="2"/>
      <c r="N207" s="2"/>
      <c r="O207" s="2"/>
      <c r="P207" s="273"/>
    </row>
    <row r="208" spans="2:16" ht="28.5" customHeight="1">
      <c r="B208" s="98" t="s">
        <v>2</v>
      </c>
      <c r="C208" s="7"/>
      <c r="D208" s="411" t="str">
        <f>IF(SUM(E212,E215)=0,"subtotal",SUM(E212,E215))</f>
        <v>subtotal</v>
      </c>
      <c r="P208" s="99"/>
    </row>
    <row r="209" spans="2:16" ht="6" customHeight="1">
      <c r="B209" s="253"/>
      <c r="C209" s="8"/>
      <c r="D209" s="9"/>
      <c r="P209" s="99"/>
    </row>
    <row r="210" spans="2:16" ht="29.25" customHeight="1">
      <c r="B210" s="239" t="s">
        <v>3</v>
      </c>
      <c r="C210" s="240"/>
      <c r="D210" s="929" t="s">
        <v>56</v>
      </c>
      <c r="E210" s="929"/>
      <c r="F210" s="929"/>
      <c r="G210" s="929"/>
      <c r="H210" s="929"/>
      <c r="I210" s="929"/>
      <c r="J210" s="929"/>
      <c r="K210" s="929"/>
      <c r="L210" s="929"/>
      <c r="M210" s="929"/>
      <c r="N210" s="929"/>
      <c r="O210" s="929"/>
      <c r="P210" s="930"/>
    </row>
    <row r="211" spans="2:16" ht="7.5" customHeight="1">
      <c r="B211" s="32"/>
      <c r="P211" s="20"/>
    </row>
    <row r="212" spans="2:16" ht="23.25" customHeight="1">
      <c r="B212" s="920" t="s">
        <v>57</v>
      </c>
      <c r="C212" s="919"/>
      <c r="D212" s="919"/>
      <c r="E212" s="411" t="str">
        <f>IF(SUM(E220:O220,D223:N223)=0,"subtotal",SUM(E220:O220,D223:N223))</f>
        <v>subtotal</v>
      </c>
      <c r="P212" s="20"/>
    </row>
    <row r="213" spans="2:16" ht="7.5" customHeight="1">
      <c r="B213" s="40"/>
      <c r="C213" s="41"/>
      <c r="D213" s="41"/>
      <c r="E213" s="41"/>
      <c r="F213" s="23"/>
      <c r="G213" s="23"/>
      <c r="H213" s="23"/>
      <c r="I213" s="23"/>
      <c r="J213" s="23"/>
      <c r="K213" s="23"/>
      <c r="L213" s="23"/>
      <c r="M213" s="23"/>
      <c r="N213" s="23"/>
      <c r="O213" s="23"/>
      <c r="P213" s="24"/>
    </row>
    <row r="214" spans="2:16" ht="11.25" customHeight="1">
      <c r="B214" s="17"/>
      <c r="C214" s="18"/>
      <c r="D214" s="18"/>
      <c r="E214" s="18"/>
      <c r="F214" s="18"/>
      <c r="G214" s="18"/>
      <c r="H214" s="18"/>
      <c r="I214" s="18"/>
      <c r="J214" s="18"/>
      <c r="K214" s="18"/>
      <c r="L214" s="18"/>
      <c r="M214" s="18"/>
      <c r="N214" s="18"/>
      <c r="O214" s="18"/>
      <c r="P214" s="25"/>
    </row>
    <row r="215" spans="2:16" ht="23.25" customHeight="1">
      <c r="B215" s="921" t="s">
        <v>58</v>
      </c>
      <c r="C215" s="922"/>
      <c r="D215" s="922"/>
      <c r="E215" s="411" t="str">
        <f>IF(SUM(D227:N227,D230:N230)=0,"subtotal",SUM(D227:N227,D230:N230))</f>
        <v>subtotal</v>
      </c>
      <c r="P215" s="20"/>
    </row>
    <row r="216" spans="2:16" ht="10.5" customHeight="1">
      <c r="B216" s="42"/>
      <c r="C216" s="232"/>
      <c r="D216" s="23"/>
      <c r="E216" s="23"/>
      <c r="F216" s="23"/>
      <c r="G216" s="23"/>
      <c r="H216" s="23"/>
      <c r="I216" s="23"/>
      <c r="J216" s="23"/>
      <c r="K216" s="23"/>
      <c r="L216" s="23"/>
      <c r="M216" s="23"/>
      <c r="N216" s="23"/>
      <c r="O216" s="23"/>
      <c r="P216" s="24"/>
    </row>
    <row r="217" spans="2:16" ht="24.75" customHeight="1">
      <c r="B217" s="274" t="s">
        <v>3</v>
      </c>
      <c r="C217" s="275"/>
      <c r="D217" s="923" t="s">
        <v>59</v>
      </c>
      <c r="E217" s="923"/>
      <c r="F217" s="923"/>
      <c r="G217" s="923"/>
      <c r="H217" s="923"/>
      <c r="I217" s="923"/>
      <c r="J217" s="923"/>
      <c r="K217" s="923"/>
      <c r="L217" s="923"/>
      <c r="M217" s="923"/>
      <c r="N217" s="923"/>
      <c r="O217" s="923"/>
      <c r="P217" s="924"/>
    </row>
    <row r="218" spans="2:16" ht="24" customHeight="1">
      <c r="B218" s="925" t="s">
        <v>57</v>
      </c>
      <c r="C218" s="926"/>
      <c r="D218" s="926"/>
      <c r="E218" s="228"/>
      <c r="F218" s="228"/>
      <c r="G218" s="228"/>
      <c r="H218" s="228"/>
      <c r="I218" s="228"/>
      <c r="J218" s="228"/>
      <c r="K218" s="228"/>
      <c r="L218" s="228"/>
      <c r="M218" s="228"/>
      <c r="N218" s="228"/>
      <c r="O218" s="228"/>
      <c r="P218" s="229"/>
    </row>
    <row r="219" spans="2:16" ht="27" customHeight="1">
      <c r="B219" s="192"/>
      <c r="D219" s="278" t="s">
        <v>5</v>
      </c>
      <c r="E219" s="278" t="s">
        <v>62</v>
      </c>
      <c r="F219" s="8" t="s">
        <v>24</v>
      </c>
      <c r="G219" s="8" t="s">
        <v>25</v>
      </c>
      <c r="H219" s="8" t="s">
        <v>26</v>
      </c>
      <c r="I219" s="8" t="s">
        <v>27</v>
      </c>
      <c r="J219" s="8" t="s">
        <v>28</v>
      </c>
      <c r="K219" s="8" t="s">
        <v>29</v>
      </c>
      <c r="L219" s="8" t="s">
        <v>30</v>
      </c>
      <c r="M219" s="8" t="s">
        <v>31</v>
      </c>
      <c r="N219" s="8" t="s">
        <v>32</v>
      </c>
      <c r="P219" s="104"/>
    </row>
    <row r="220" spans="2:16" ht="30.75" customHeight="1">
      <c r="B220" s="192"/>
      <c r="C220" s="45" t="s">
        <v>37</v>
      </c>
      <c r="D220" s="408" cm="1">
        <f t="array" ref="D220">SUMPRODUCT(($H$2=GEND_GBV!$E$2:$E$350)*(GEND_GBV!J$2:J$350))</f>
        <v>0</v>
      </c>
      <c r="E220" s="408" cm="1">
        <f t="array" ref="E220">SUMPRODUCT(($H$2=GEND_GBV!$E$2:$E$350)*(GEND_GBV!K$2:K$350))</f>
        <v>0</v>
      </c>
      <c r="F220" s="408" cm="1">
        <f t="array" ref="F220">SUMPRODUCT(($H$2=GEND_GBV!$E$2:$E$350)*(GEND_GBV!L$2:L$350))</f>
        <v>0</v>
      </c>
      <c r="G220" s="408" cm="1">
        <f t="array" ref="G220">SUMPRODUCT(($H$2=GEND_GBV!$E$2:$E$350)*(GEND_GBV!M$2:M$350))</f>
        <v>0</v>
      </c>
      <c r="H220" s="408" cm="1">
        <f t="array" ref="H220">SUMPRODUCT(($H$2=GEND_GBV!$E$2:$E$350)*(GEND_GBV!N$2:N$350))</f>
        <v>0</v>
      </c>
      <c r="I220" s="408" cm="1">
        <f t="array" ref="I220">SUMPRODUCT(($H$2=GEND_GBV!$E$2:$E$350)*(GEND_GBV!O$2:O$350))</f>
        <v>0</v>
      </c>
      <c r="J220" s="408" cm="1">
        <f t="array" ref="J220">SUMPRODUCT(($H$2=GEND_GBV!$E$2:$E$350)*(GEND_GBV!P$2:P$350))</f>
        <v>0</v>
      </c>
      <c r="K220" s="408" cm="1">
        <f t="array" ref="K220">SUMPRODUCT(($H$2=GEND_GBV!$E$2:$E$350)*(GEND_GBV!Q$2:Q$350))</f>
        <v>0</v>
      </c>
      <c r="L220" s="408" cm="1">
        <f t="array" ref="L220">SUMPRODUCT(($H$2=GEND_GBV!$E$2:$E$350)*(GEND_GBV!R$2:R$350))</f>
        <v>0</v>
      </c>
      <c r="M220" s="408" cm="1">
        <f t="array" ref="M220">SUMPRODUCT(($H$2=GEND_GBV!$E$2:$E$350)*(GEND_GBV!S$2:S$350))</f>
        <v>0</v>
      </c>
      <c r="N220" s="408" cm="1">
        <f t="array" ref="N220">SUMPRODUCT(($H$2=GEND_GBV!$E$2:$E$350)*(GEND_GBV!T$2:T$350))</f>
        <v>0</v>
      </c>
      <c r="P220" s="99"/>
    </row>
    <row r="221" spans="2:16" ht="6.75" customHeight="1">
      <c r="B221" s="262"/>
      <c r="C221" s="23"/>
      <c r="D221" s="23"/>
      <c r="E221" s="23"/>
      <c r="F221" s="23"/>
      <c r="G221" s="23"/>
      <c r="H221" s="23"/>
      <c r="I221" s="23"/>
      <c r="J221" s="23"/>
      <c r="K221" s="23"/>
      <c r="L221" s="23"/>
      <c r="M221" s="23"/>
      <c r="N221" s="23"/>
      <c r="O221" s="23"/>
      <c r="P221" s="114"/>
    </row>
    <row r="222" spans="2:16" ht="24" customHeight="1">
      <c r="B222" s="257"/>
      <c r="C222" s="18"/>
      <c r="D222" s="117" t="s">
        <v>5</v>
      </c>
      <c r="E222" s="117" t="s">
        <v>62</v>
      </c>
      <c r="F222" s="27" t="s">
        <v>24</v>
      </c>
      <c r="G222" s="27" t="s">
        <v>25</v>
      </c>
      <c r="H222" s="27" t="s">
        <v>26</v>
      </c>
      <c r="I222" s="27" t="s">
        <v>27</v>
      </c>
      <c r="J222" s="27" t="s">
        <v>28</v>
      </c>
      <c r="K222" s="27" t="s">
        <v>29</v>
      </c>
      <c r="L222" s="27" t="s">
        <v>30</v>
      </c>
      <c r="M222" s="27" t="s">
        <v>31</v>
      </c>
      <c r="N222" s="8" t="s">
        <v>32</v>
      </c>
      <c r="P222" s="115"/>
    </row>
    <row r="223" spans="2:16" ht="30" customHeight="1">
      <c r="B223" s="192"/>
      <c r="C223" s="45" t="s">
        <v>39</v>
      </c>
      <c r="D223" s="408" cm="1">
        <f t="array" ref="D223">SUMPRODUCT(($H$2=GEND_GBV!$E$2:$E$350)*(GEND_GBV!U$2:U$350))</f>
        <v>0</v>
      </c>
      <c r="E223" s="408" cm="1">
        <f t="array" ref="E223">SUMPRODUCT(($H$2=GEND_GBV!$E$2:$E$350)*(GEND_GBV!V$2:V$350))</f>
        <v>0</v>
      </c>
      <c r="F223" s="408" cm="1">
        <f t="array" ref="F223">SUMPRODUCT(($H$2=GEND_GBV!$E$2:$E$350)*(GEND_GBV!W$2:W$350))</f>
        <v>0</v>
      </c>
      <c r="G223" s="408" cm="1">
        <f t="array" ref="G223">SUMPRODUCT(($H$2=GEND_GBV!$E$2:$E$350)*(GEND_GBV!X$2:X$350))</f>
        <v>0</v>
      </c>
      <c r="H223" s="408" cm="1">
        <f t="array" ref="H223">SUMPRODUCT(($H$2=GEND_GBV!$E$2:$E$350)*(GEND_GBV!Y$2:Y$350))</f>
        <v>0</v>
      </c>
      <c r="I223" s="408" cm="1">
        <f t="array" ref="I223">SUMPRODUCT(($H$2=GEND_GBV!$E$2:$E$350)*(GEND_GBV!Z$2:Z$350))</f>
        <v>0</v>
      </c>
      <c r="J223" s="408" cm="1">
        <f t="array" ref="J223">SUMPRODUCT(($H$2=GEND_GBV!$E$2:$E$350)*(GEND_GBV!AA$2:AA$350))</f>
        <v>0</v>
      </c>
      <c r="K223" s="408" cm="1">
        <f t="array" ref="K223">SUMPRODUCT(($H$2=GEND_GBV!$E$2:$E$350)*(GEND_GBV!AB$2:AB$350))</f>
        <v>0</v>
      </c>
      <c r="L223" s="408" cm="1">
        <f t="array" ref="L223">SUMPRODUCT(($H$2=GEND_GBV!$E$2:$E$350)*(GEND_GBV!AC$2:AC$350))</f>
        <v>0</v>
      </c>
      <c r="M223" s="408" cm="1">
        <f t="array" ref="M223">SUMPRODUCT(($H$2=GEND_GBV!$E$2:$E$350)*(GEND_GBV!AD$2:AD$350))</f>
        <v>0</v>
      </c>
      <c r="N223" s="408" cm="1">
        <f t="array" ref="N223">SUMPRODUCT(($H$2=GEND_GBV!$E$2:$E$350)*(GEND_GBV!AE$2:AE$350))</f>
        <v>0</v>
      </c>
      <c r="P223" s="99"/>
    </row>
    <row r="224" spans="2:16" ht="6" customHeight="1">
      <c r="B224" s="192"/>
      <c r="P224" s="99"/>
    </row>
    <row r="225" spans="2:16" ht="24.75" customHeight="1">
      <c r="B225" s="925" t="s">
        <v>58</v>
      </c>
      <c r="C225" s="926"/>
      <c r="D225" s="926"/>
      <c r="E225" s="228"/>
      <c r="F225" s="228"/>
      <c r="G225" s="228"/>
      <c r="H225" s="228"/>
      <c r="I225" s="228"/>
      <c r="J225" s="228"/>
      <c r="K225" s="228"/>
      <c r="L225" s="228"/>
      <c r="M225" s="228"/>
      <c r="N225" s="228"/>
      <c r="O225" s="228"/>
      <c r="P225" s="229"/>
    </row>
    <row r="226" spans="2:16" ht="25.5">
      <c r="B226" s="192"/>
      <c r="D226" s="279" t="s">
        <v>5</v>
      </c>
      <c r="E226" s="279" t="s">
        <v>62</v>
      </c>
      <c r="F226" s="8" t="s">
        <v>24</v>
      </c>
      <c r="G226" s="8" t="s">
        <v>25</v>
      </c>
      <c r="H226" s="8" t="s">
        <v>26</v>
      </c>
      <c r="I226" s="8" t="s">
        <v>27</v>
      </c>
      <c r="J226" s="8" t="s">
        <v>28</v>
      </c>
      <c r="K226" s="8" t="s">
        <v>29</v>
      </c>
      <c r="L226" s="8" t="s">
        <v>30</v>
      </c>
      <c r="M226" s="8" t="s">
        <v>31</v>
      </c>
      <c r="N226" s="8" t="s">
        <v>32</v>
      </c>
      <c r="P226" s="104"/>
    </row>
    <row r="227" spans="2:16" ht="30.75" customHeight="1">
      <c r="B227" s="192"/>
      <c r="C227" s="45" t="s">
        <v>37</v>
      </c>
      <c r="D227" s="408" cm="1">
        <f t="array" ref="D227">SUMPRODUCT(($H$2=GEND_GBV!$E$2:$E$350)*(GEND_GBV!AF$2:AF$350))</f>
        <v>0</v>
      </c>
      <c r="E227" s="408" cm="1">
        <f t="array" ref="E227">SUMPRODUCT(($H$2=GEND_GBV!$E$2:$E$350)*(GEND_GBV!AG$2:AG$350))</f>
        <v>0</v>
      </c>
      <c r="F227" s="408" cm="1">
        <f t="array" ref="F227">SUMPRODUCT(($H$2=GEND_GBV!$E$2:$E$350)*(GEND_GBV!AH$2:AH$350))</f>
        <v>0</v>
      </c>
      <c r="G227" s="408" cm="1">
        <f t="array" ref="G227">SUMPRODUCT(($H$2=GEND_GBV!$E$2:$E$350)*(GEND_GBV!AI$2:AI$350))</f>
        <v>0</v>
      </c>
      <c r="H227" s="408" cm="1">
        <f t="array" ref="H227">SUMPRODUCT(($H$2=GEND_GBV!$E$2:$E$350)*(GEND_GBV!AJ$2:AJ$350))</f>
        <v>0</v>
      </c>
      <c r="I227" s="408" cm="1">
        <f t="array" ref="I227">SUMPRODUCT(($H$2=GEND_GBV!$E$2:$E$350)*(GEND_GBV!AK$2:AK$350))</f>
        <v>0</v>
      </c>
      <c r="J227" s="408" cm="1">
        <f t="array" ref="J227">SUMPRODUCT(($H$2=GEND_GBV!$E$2:$E$350)*(GEND_GBV!AL$2:AL$350))</f>
        <v>0</v>
      </c>
      <c r="K227" s="408" cm="1">
        <f t="array" ref="K227">SUMPRODUCT(($H$2=GEND_GBV!$E$2:$E$350)*(GEND_GBV!AM$2:AM$350))</f>
        <v>0</v>
      </c>
      <c r="L227" s="408" cm="1">
        <f t="array" ref="L227">SUMPRODUCT(($H$2=GEND_GBV!$E$2:$E$350)*(GEND_GBV!AN$2:AN$350))</f>
        <v>0</v>
      </c>
      <c r="M227" s="408" cm="1">
        <f t="array" ref="M227">SUMPRODUCT(($H$2=GEND_GBV!$E$2:$E$350)*(GEND_GBV!AO$2:AO$350))</f>
        <v>0</v>
      </c>
      <c r="N227" s="408" cm="1">
        <f t="array" ref="N227">SUMPRODUCT(($H$2=GEND_GBV!$E$2:$E$350)*(GEND_GBV!AP$2:AP$350))</f>
        <v>0</v>
      </c>
      <c r="P227" s="99"/>
    </row>
    <row r="228" spans="2:16" ht="10.5" customHeight="1">
      <c r="B228" s="262"/>
      <c r="C228" s="23"/>
      <c r="D228" s="23"/>
      <c r="E228" s="23"/>
      <c r="F228" s="23"/>
      <c r="G228" s="23"/>
      <c r="H228" s="23"/>
      <c r="I228" s="23"/>
      <c r="J228" s="23"/>
      <c r="K228" s="23"/>
      <c r="L228" s="23"/>
      <c r="M228" s="23"/>
      <c r="N228" s="23"/>
      <c r="O228" s="23"/>
      <c r="P228" s="114"/>
    </row>
    <row r="229" spans="2:16" ht="9" customHeight="1">
      <c r="B229" s="257"/>
      <c r="C229" s="18"/>
      <c r="D229" s="18"/>
      <c r="E229" s="118"/>
      <c r="F229" s="118"/>
      <c r="G229" s="27"/>
      <c r="H229" s="27"/>
      <c r="I229" s="27"/>
      <c r="J229" s="27"/>
      <c r="K229" s="27"/>
      <c r="L229" s="27"/>
      <c r="M229" s="27"/>
      <c r="N229" s="27"/>
      <c r="P229" s="115"/>
    </row>
    <row r="230" spans="2:16" ht="33.75" customHeight="1">
      <c r="B230" s="192"/>
      <c r="C230" s="45" t="s">
        <v>39</v>
      </c>
      <c r="D230" s="408" cm="1">
        <f t="array" ref="D230">SUMPRODUCT(($H$2=GEND_GBV!$E$2:$E$350)*(GEND_GBV!AQ$2:AQ$350))</f>
        <v>0</v>
      </c>
      <c r="E230" s="408" cm="1">
        <f t="array" ref="E230">SUMPRODUCT(($H$2=GEND_GBV!$E$2:$E$350)*(GEND_GBV!AR$2:AR$350))</f>
        <v>0</v>
      </c>
      <c r="F230" s="408" cm="1">
        <f t="array" ref="F230">SUMPRODUCT(($H$2=GEND_GBV!$E$2:$E$350)*(GEND_GBV!AS$2:AS$350))</f>
        <v>0</v>
      </c>
      <c r="G230" s="408" cm="1">
        <f t="array" ref="G230">SUMPRODUCT(($H$2=GEND_GBV!$E$2:$E$350)*(GEND_GBV!AT$2:AT$350))</f>
        <v>0</v>
      </c>
      <c r="H230" s="408" cm="1">
        <f t="array" ref="H230">SUMPRODUCT(($H$2=GEND_GBV!$E$2:$E$350)*(GEND_GBV!AU$2:AU$350))</f>
        <v>0</v>
      </c>
      <c r="I230" s="408" cm="1">
        <f t="array" ref="I230">SUMPRODUCT(($H$2=GEND_GBV!$E$2:$E$350)*(GEND_GBV!AV$2:AV$350))</f>
        <v>0</v>
      </c>
      <c r="J230" s="408" cm="1">
        <f t="array" ref="J230">SUMPRODUCT(($H$2=GEND_GBV!$E$2:$E$350)*(GEND_GBV!AW$2:AW$350))</f>
        <v>0</v>
      </c>
      <c r="K230" s="408" cm="1">
        <f t="array" ref="K230">SUMPRODUCT(($H$2=GEND_GBV!$E$2:$E$350)*(GEND_GBV!AX$2:AX$350))</f>
        <v>0</v>
      </c>
      <c r="L230" s="408" cm="1">
        <f t="array" ref="L230">SUMPRODUCT(($H$2=GEND_GBV!$E$2:$E$350)*(GEND_GBV!AY$2:AY$350))</f>
        <v>0</v>
      </c>
      <c r="M230" s="408" cm="1">
        <f t="array" ref="M230">SUMPRODUCT(($H$2=GEND_GBV!$E$2:$E$350)*(GEND_GBV!AZ$2:AZ$350))</f>
        <v>0</v>
      </c>
      <c r="N230" s="408" cm="1">
        <f t="array" ref="N230">SUMPRODUCT(($H$2=GEND_GBV!$E$2:$E$350)*(GEND_GBV!BA$2:BA$350))</f>
        <v>0</v>
      </c>
      <c r="P230" s="99"/>
    </row>
    <row r="231" spans="2:16" ht="6.75" customHeight="1">
      <c r="B231" s="262"/>
      <c r="C231" s="23"/>
      <c r="D231" s="23"/>
      <c r="E231" s="23"/>
      <c r="F231" s="23"/>
      <c r="G231" s="23"/>
      <c r="H231" s="23"/>
      <c r="I231" s="23"/>
      <c r="J231" s="23"/>
      <c r="K231" s="23"/>
      <c r="L231" s="23"/>
      <c r="M231" s="23"/>
      <c r="N231" s="23"/>
      <c r="O231" s="23"/>
      <c r="P231" s="114"/>
    </row>
    <row r="232" spans="2:16" ht="34.5" customHeight="1">
      <c r="B232" s="276" t="s">
        <v>3</v>
      </c>
      <c r="C232" s="241"/>
      <c r="D232" s="927" t="s">
        <v>60</v>
      </c>
      <c r="E232" s="927"/>
      <c r="F232" s="927"/>
      <c r="G232" s="927"/>
      <c r="H232" s="927"/>
      <c r="I232" s="927"/>
      <c r="J232" s="927"/>
      <c r="K232" s="927"/>
      <c r="L232" s="927"/>
      <c r="M232" s="927"/>
      <c r="N232" s="927"/>
      <c r="O232" s="927"/>
      <c r="P232" s="928"/>
    </row>
    <row r="233" spans="2:16" ht="27" customHeight="1">
      <c r="B233" s="917" t="s">
        <v>61</v>
      </c>
      <c r="C233" s="918"/>
      <c r="D233" s="918"/>
      <c r="E233" s="918"/>
      <c r="F233" s="918"/>
      <c r="P233" s="99"/>
    </row>
    <row r="234" spans="2:16" ht="28.35" customHeight="1">
      <c r="B234" s="96"/>
      <c r="C234" s="92"/>
      <c r="D234" s="280" t="s">
        <v>5</v>
      </c>
      <c r="E234" s="280" t="s">
        <v>62</v>
      </c>
      <c r="F234" s="103" t="s">
        <v>24</v>
      </c>
      <c r="G234" s="103" t="s">
        <v>25</v>
      </c>
      <c r="H234" s="103" t="s">
        <v>26</v>
      </c>
      <c r="I234" s="103" t="s">
        <v>27</v>
      </c>
      <c r="J234" s="103" t="s">
        <v>28</v>
      </c>
      <c r="K234" s="103" t="s">
        <v>29</v>
      </c>
      <c r="L234" s="103" t="s">
        <v>30</v>
      </c>
      <c r="M234" s="103" t="s">
        <v>31</v>
      </c>
      <c r="N234" s="103" t="s">
        <v>32</v>
      </c>
      <c r="O234" s="92"/>
      <c r="P234" s="86"/>
    </row>
    <row r="235" spans="2:16" ht="35.25" customHeight="1">
      <c r="B235" s="192"/>
      <c r="C235" s="45" t="s">
        <v>37</v>
      </c>
      <c r="D235" s="408" cm="1">
        <f t="array" ref="D235">SUMPRODUCT(($H$2=GEND_GBV!$E$2:$E$350)*(GEND_GBV!BB$2:BB$350))</f>
        <v>0</v>
      </c>
      <c r="E235" s="408" cm="1">
        <f t="array" ref="E235">SUMPRODUCT(($H$2=GEND_GBV!$E$2:$E$350)*(GEND_GBV!BC$2:BC$350))</f>
        <v>0</v>
      </c>
      <c r="F235" s="408" cm="1">
        <f t="array" ref="F235">SUMPRODUCT(($H$2=GEND_GBV!$E$2:$E$350)*(GEND_GBV!BD$2:BD$350))</f>
        <v>0</v>
      </c>
      <c r="G235" s="408" cm="1">
        <f t="array" ref="G235">SUMPRODUCT(($H$2=GEND_GBV!$E$2:$E$350)*(GEND_GBV!BE$2:BE$350))</f>
        <v>0</v>
      </c>
      <c r="H235" s="408" cm="1">
        <f t="array" ref="H235">SUMPRODUCT(($H$2=GEND_GBV!$E$2:$E$350)*(GEND_GBV!BF$2:BF$350))</f>
        <v>0</v>
      </c>
      <c r="I235" s="408" cm="1">
        <f t="array" ref="I235">SUMPRODUCT(($H$2=GEND_GBV!$E$2:$E$350)*(GEND_GBV!BG$2:BG$350))</f>
        <v>0</v>
      </c>
      <c r="J235" s="408" cm="1">
        <f t="array" ref="J235">SUMPRODUCT(($H$2=GEND_GBV!$E$2:$E$350)*(GEND_GBV!BH$2:BH$350))</f>
        <v>0</v>
      </c>
      <c r="K235" s="408" cm="1">
        <f t="array" ref="K235">SUMPRODUCT(($H$2=GEND_GBV!$E$2:$E$350)*(GEND_GBV!BI$2:BI$350))</f>
        <v>0</v>
      </c>
      <c r="L235" s="408" cm="1">
        <f t="array" ref="L235">SUMPRODUCT(($H$2=GEND_GBV!$E$2:$E$350)*(GEND_GBV!BJ$2:BJ$350))</f>
        <v>0</v>
      </c>
      <c r="M235" s="408" cm="1">
        <f t="array" ref="M235">SUMPRODUCT(($H$2=GEND_GBV!$E$2:$E$350)*(GEND_GBV!BK$2:BK$350))</f>
        <v>0</v>
      </c>
      <c r="N235" s="408" cm="1">
        <f t="array" ref="N235">SUMPRODUCT(($H$2=GEND_GBV!$E$2:$E$350)*(GEND_GBV!BL$2:BL$350))</f>
        <v>0</v>
      </c>
      <c r="P235" s="99"/>
    </row>
    <row r="236" spans="2:16" ht="8.25" customHeight="1">
      <c r="B236" s="100"/>
      <c r="C236" s="94"/>
      <c r="D236" s="94"/>
      <c r="E236" s="94"/>
      <c r="F236" s="94"/>
      <c r="G236" s="94"/>
      <c r="H236" s="94"/>
      <c r="I236" s="94"/>
      <c r="J236" s="94"/>
      <c r="K236" s="94"/>
      <c r="L236" s="94"/>
      <c r="M236" s="94"/>
      <c r="N236" s="94"/>
      <c r="O236" s="94"/>
      <c r="P236" s="101"/>
    </row>
    <row r="237" spans="2:16" ht="7.5" customHeight="1">
      <c r="B237" s="192"/>
      <c r="E237" s="279"/>
      <c r="F237" s="279"/>
      <c r="G237" s="8"/>
      <c r="H237" s="8"/>
      <c r="I237" s="8"/>
      <c r="J237" s="8"/>
      <c r="K237" s="8"/>
      <c r="L237" s="8"/>
      <c r="M237" s="8"/>
      <c r="N237" s="8"/>
      <c r="P237" s="104"/>
    </row>
    <row r="238" spans="2:16" ht="30.75" customHeight="1">
      <c r="B238" s="192"/>
      <c r="C238" s="45" t="s">
        <v>39</v>
      </c>
      <c r="D238" s="408" cm="1">
        <f t="array" ref="D238">SUMPRODUCT(($H$2=GEND_GBV!$E$2:$E$350)*(GEND_GBV!BM$2:BM$350))</f>
        <v>0</v>
      </c>
      <c r="E238" s="408" cm="1">
        <f t="array" ref="E238">SUMPRODUCT(($H$2=GEND_GBV!$E$2:$E$350)*(GEND_GBV!BN$2:BN$350))</f>
        <v>0</v>
      </c>
      <c r="F238" s="408" cm="1">
        <f t="array" ref="F238">SUMPRODUCT(($H$2=GEND_GBV!$E$2:$E$350)*(GEND_GBV!BO$2:BO$350))</f>
        <v>0</v>
      </c>
      <c r="G238" s="408" cm="1">
        <f t="array" ref="G238">SUMPRODUCT(($H$2=GEND_GBV!$E$2:$E$350)*(GEND_GBV!BP$2:BP$350))</f>
        <v>0</v>
      </c>
      <c r="H238" s="408" cm="1">
        <f t="array" ref="H238">SUMPRODUCT(($H$2=GEND_GBV!$E$2:$E$350)*(GEND_GBV!BQ$2:BQ$350))</f>
        <v>0</v>
      </c>
      <c r="I238" s="408" cm="1">
        <f t="array" ref="I238">SUMPRODUCT(($H$2=GEND_GBV!$E$2:$E$350)*(GEND_GBV!BR$2:BR$350))</f>
        <v>0</v>
      </c>
      <c r="J238" s="408" cm="1">
        <f t="array" ref="J238">SUMPRODUCT(($H$2=GEND_GBV!$E$2:$E$350)*(GEND_GBV!BS$2:BS$350))</f>
        <v>0</v>
      </c>
      <c r="K238" s="408" cm="1">
        <f t="array" ref="K238">SUMPRODUCT(($H$2=GEND_GBV!$E$2:$E$350)*(GEND_GBV!BT$2:BT$350))</f>
        <v>0</v>
      </c>
      <c r="L238" s="408" cm="1">
        <f t="array" ref="L238">SUMPRODUCT(($H$2=GEND_GBV!$E$2:$E$350)*(GEND_GBV!BU$2:BU$350))</f>
        <v>0</v>
      </c>
      <c r="M238" s="408" cm="1">
        <f t="array" ref="M238">SUMPRODUCT(($H$2=GEND_GBV!$E$2:$E$350)*(GEND_GBV!BV$2:BV$350))</f>
        <v>0</v>
      </c>
      <c r="N238" s="408" cm="1">
        <f t="array" ref="N238">SUMPRODUCT(($H$2=GEND_GBV!$E$2:$E$350)*(GEND_GBV!BW$2:BW$350))</f>
        <v>0</v>
      </c>
      <c r="P238" s="99"/>
    </row>
    <row r="239" spans="2:16" ht="6" customHeight="1">
      <c r="B239" s="262"/>
      <c r="C239" s="23"/>
      <c r="D239" s="23"/>
      <c r="E239" s="23"/>
      <c r="F239" s="23"/>
      <c r="G239" s="23"/>
      <c r="H239" s="23"/>
      <c r="I239" s="23"/>
      <c r="J239" s="23"/>
      <c r="K239" s="23"/>
      <c r="L239" s="23"/>
      <c r="M239" s="23"/>
      <c r="N239" s="23"/>
      <c r="O239" s="23"/>
      <c r="P239" s="114"/>
    </row>
    <row r="240" spans="2:16" ht="7.5" customHeight="1">
      <c r="B240" s="257"/>
      <c r="C240" s="18"/>
      <c r="D240" s="18"/>
      <c r="E240" s="18"/>
      <c r="F240" s="18"/>
      <c r="G240" s="18"/>
      <c r="H240" s="18"/>
      <c r="I240" s="18"/>
      <c r="J240" s="18"/>
      <c r="K240" s="18"/>
      <c r="L240" s="18"/>
      <c r="M240" s="18"/>
      <c r="N240" s="18"/>
      <c r="O240" s="18"/>
      <c r="P240" s="277"/>
    </row>
    <row r="241" spans="2:16" ht="30.75" customHeight="1">
      <c r="B241" s="853" t="s">
        <v>6</v>
      </c>
      <c r="C241" s="919"/>
      <c r="D241" s="919"/>
      <c r="E241" s="411" t="str">
        <f>IF(SUM(D235:N235,E238:O238)=0,"subtotal",SUM(D235:N235,E238:O238))</f>
        <v>subtotal</v>
      </c>
      <c r="P241" s="99"/>
    </row>
    <row r="242" spans="2:16" ht="9.75" customHeight="1">
      <c r="B242" s="100"/>
      <c r="C242" s="94"/>
      <c r="D242" s="94"/>
      <c r="E242" s="94"/>
      <c r="F242" s="94"/>
      <c r="G242" s="94"/>
      <c r="H242" s="94"/>
      <c r="I242" s="94"/>
      <c r="J242" s="94"/>
      <c r="K242" s="94"/>
      <c r="L242" s="94"/>
      <c r="M242" s="94"/>
      <c r="N242" s="94"/>
      <c r="O242" s="94"/>
      <c r="P242" s="101"/>
    </row>
    <row r="400" spans="1:62" ht="20.25">
      <c r="A400" s="340">
        <f>A2</f>
        <v>0</v>
      </c>
      <c r="B400" s="340" t="s">
        <v>1587</v>
      </c>
      <c r="C400" s="340" t="s">
        <v>1587</v>
      </c>
      <c r="D400" s="340" t="s">
        <v>1587</v>
      </c>
      <c r="E400" s="340">
        <v>11111</v>
      </c>
      <c r="F400" s="340" t="s">
        <v>66</v>
      </c>
      <c r="G400" s="340">
        <f t="shared" ref="G400:Y400" si="0">SUM(G2:G399)</f>
        <v>0</v>
      </c>
      <c r="H400" s="340">
        <f t="shared" si="0"/>
        <v>0</v>
      </c>
      <c r="I400" s="340">
        <f t="shared" si="0"/>
        <v>0</v>
      </c>
      <c r="J400" s="340">
        <f t="shared" si="0"/>
        <v>0</v>
      </c>
      <c r="K400" s="340">
        <f t="shared" si="0"/>
        <v>0</v>
      </c>
      <c r="L400" s="340">
        <f t="shared" si="0"/>
        <v>0</v>
      </c>
      <c r="M400" s="340">
        <f t="shared" si="0"/>
        <v>0</v>
      </c>
      <c r="N400" s="340">
        <f t="shared" si="0"/>
        <v>0</v>
      </c>
      <c r="O400" s="340">
        <f t="shared" si="0"/>
        <v>0</v>
      </c>
      <c r="P400" s="340">
        <f t="shared" si="0"/>
        <v>0</v>
      </c>
      <c r="Q400" s="340">
        <f t="shared" si="0"/>
        <v>0</v>
      </c>
      <c r="R400" s="340" t="e">
        <f t="shared" ca="1" si="0"/>
        <v>#NAME?</v>
      </c>
      <c r="S400" s="340">
        <f t="shared" si="0"/>
        <v>0</v>
      </c>
      <c r="T400" s="340">
        <f t="shared" si="0"/>
        <v>0</v>
      </c>
      <c r="U400" s="340">
        <f t="shared" si="0"/>
        <v>0</v>
      </c>
      <c r="V400" s="340">
        <f t="shared" si="0"/>
        <v>0</v>
      </c>
      <c r="W400" s="340">
        <f t="shared" si="0"/>
        <v>0</v>
      </c>
      <c r="X400" s="340">
        <f t="shared" si="0"/>
        <v>0</v>
      </c>
      <c r="Y400" s="340">
        <f t="shared" si="0"/>
        <v>0</v>
      </c>
      <c r="Z400" s="340">
        <f t="shared" ref="Z400:BG400" si="1">SUM(Z2:Z399)</f>
        <v>0</v>
      </c>
      <c r="AA400" s="340">
        <f t="shared" si="1"/>
        <v>0</v>
      </c>
      <c r="AB400" s="340">
        <f t="shared" si="1"/>
        <v>0</v>
      </c>
      <c r="AC400" s="340">
        <f t="shared" si="1"/>
        <v>0</v>
      </c>
      <c r="AD400" s="340">
        <f t="shared" si="1"/>
        <v>0</v>
      </c>
      <c r="AE400" s="340">
        <f t="shared" si="1"/>
        <v>0</v>
      </c>
      <c r="AF400" s="340">
        <f t="shared" si="1"/>
        <v>0</v>
      </c>
      <c r="AG400" s="340">
        <f t="shared" si="1"/>
        <v>0</v>
      </c>
      <c r="AH400" s="340">
        <f t="shared" si="1"/>
        <v>0</v>
      </c>
      <c r="AI400" s="340">
        <f t="shared" si="1"/>
        <v>0</v>
      </c>
      <c r="AJ400" s="340">
        <f t="shared" si="1"/>
        <v>0</v>
      </c>
      <c r="AK400" s="340">
        <f t="shared" si="1"/>
        <v>0</v>
      </c>
      <c r="AL400" s="340">
        <f t="shared" si="1"/>
        <v>0</v>
      </c>
      <c r="AM400" s="340">
        <f t="shared" si="1"/>
        <v>0</v>
      </c>
      <c r="AN400" s="340">
        <f t="shared" si="1"/>
        <v>0</v>
      </c>
      <c r="AO400" s="340">
        <f t="shared" si="1"/>
        <v>0</v>
      </c>
      <c r="AP400" s="340">
        <f t="shared" si="1"/>
        <v>0</v>
      </c>
      <c r="AQ400" s="340">
        <f t="shared" si="1"/>
        <v>0</v>
      </c>
      <c r="AR400" s="340">
        <f t="shared" si="1"/>
        <v>0</v>
      </c>
      <c r="AS400" s="340">
        <f t="shared" si="1"/>
        <v>0</v>
      </c>
      <c r="AT400" s="340">
        <f t="shared" si="1"/>
        <v>0</v>
      </c>
      <c r="AU400" s="340">
        <f t="shared" si="1"/>
        <v>0</v>
      </c>
      <c r="AV400" s="340">
        <f t="shared" si="1"/>
        <v>0</v>
      </c>
      <c r="AW400" s="340">
        <f t="shared" si="1"/>
        <v>0</v>
      </c>
      <c r="AX400" s="340">
        <f t="shared" si="1"/>
        <v>0</v>
      </c>
      <c r="AY400" s="340">
        <f t="shared" si="1"/>
        <v>0</v>
      </c>
      <c r="AZ400" s="340">
        <f t="shared" si="1"/>
        <v>0</v>
      </c>
      <c r="BA400" s="340">
        <f t="shared" si="1"/>
        <v>0</v>
      </c>
      <c r="BB400" s="340">
        <f t="shared" si="1"/>
        <v>0</v>
      </c>
      <c r="BC400" s="340">
        <f t="shared" si="1"/>
        <v>0</v>
      </c>
      <c r="BD400" s="340">
        <f t="shared" si="1"/>
        <v>0</v>
      </c>
      <c r="BE400" s="340">
        <f t="shared" si="1"/>
        <v>0</v>
      </c>
      <c r="BF400" s="340">
        <f t="shared" si="1"/>
        <v>0</v>
      </c>
      <c r="BG400" s="916">
        <f t="shared" si="1"/>
        <v>0</v>
      </c>
      <c r="BH400" s="916"/>
      <c r="BI400" s="916"/>
      <c r="BJ400" s="916"/>
    </row>
  </sheetData>
  <sheetProtection algorithmName="SHA-512" hashValue="rbb4O4MDLt8faiS7HK34XTu8ejiiIb7sTJJl+V3svBBca6r8ITvq9Pky5O8Szw56GXn/R1N6ezegmfUwtn9yFw==" saltValue="KJVfTfEwBbMkQL/6jBeyWQ==" spinCount="100000" sheet="1" objects="1" scenarios="1"/>
  <mergeCells count="106">
    <mergeCell ref="B109:C109"/>
    <mergeCell ref="D109:P109"/>
    <mergeCell ref="B91:E91"/>
    <mergeCell ref="E93:P93"/>
    <mergeCell ref="B95:E95"/>
    <mergeCell ref="B98:E98"/>
    <mergeCell ref="B101:E101"/>
    <mergeCell ref="B103:P103"/>
    <mergeCell ref="B104:C105"/>
    <mergeCell ref="D104:P105"/>
    <mergeCell ref="B107:C107"/>
    <mergeCell ref="E79:P79"/>
    <mergeCell ref="B81:E81"/>
    <mergeCell ref="B84:E84"/>
    <mergeCell ref="E86:P86"/>
    <mergeCell ref="B88:E88"/>
    <mergeCell ref="B147:E147"/>
    <mergeCell ref="BG400:BJ400"/>
    <mergeCell ref="B233:F233"/>
    <mergeCell ref="B241:D241"/>
    <mergeCell ref="I170:K170"/>
    <mergeCell ref="O170:P170"/>
    <mergeCell ref="B212:D212"/>
    <mergeCell ref="B215:D215"/>
    <mergeCell ref="D217:P217"/>
    <mergeCell ref="B218:D218"/>
    <mergeCell ref="B225:D225"/>
    <mergeCell ref="D232:P232"/>
    <mergeCell ref="E195:G196"/>
    <mergeCell ref="H195:J196"/>
    <mergeCell ref="B204:P204"/>
    <mergeCell ref="B205:C206"/>
    <mergeCell ref="D205:P206"/>
    <mergeCell ref="D210:P210"/>
    <mergeCell ref="D194:P194"/>
    <mergeCell ref="B171:P171"/>
    <mergeCell ref="B172:C173"/>
    <mergeCell ref="D172:P173"/>
    <mergeCell ref="B177:C177"/>
    <mergeCell ref="D177:P177"/>
    <mergeCell ref="E178:G179"/>
    <mergeCell ref="H178:J179"/>
    <mergeCell ref="B188:P188"/>
    <mergeCell ref="B189:C190"/>
    <mergeCell ref="D189:P190"/>
    <mergeCell ref="D170:G170"/>
    <mergeCell ref="B116:C116"/>
    <mergeCell ref="D116:P116"/>
    <mergeCell ref="C118:D118"/>
    <mergeCell ref="C121:D121"/>
    <mergeCell ref="B124:D124"/>
    <mergeCell ref="B126:C126"/>
    <mergeCell ref="D126:P126"/>
    <mergeCell ref="B128:E128"/>
    <mergeCell ref="B131:E131"/>
    <mergeCell ref="B134:E134"/>
    <mergeCell ref="B137:E137"/>
    <mergeCell ref="B140:E140"/>
    <mergeCell ref="B142:C142"/>
    <mergeCell ref="D142:P142"/>
    <mergeCell ref="B144:E144"/>
    <mergeCell ref="B164:E164"/>
    <mergeCell ref="B167:E167"/>
    <mergeCell ref="E152:P152"/>
    <mergeCell ref="B154:E154"/>
    <mergeCell ref="B157:E157"/>
    <mergeCell ref="E159:P159"/>
    <mergeCell ref="B161:E161"/>
    <mergeCell ref="B77:E77"/>
    <mergeCell ref="O46:P46"/>
    <mergeCell ref="B50:P50"/>
    <mergeCell ref="B51:C52"/>
    <mergeCell ref="D51:P52"/>
    <mergeCell ref="B54:C54"/>
    <mergeCell ref="D56:P56"/>
    <mergeCell ref="D46:H46"/>
    <mergeCell ref="I46:K46"/>
    <mergeCell ref="E63:P63"/>
    <mergeCell ref="B65:E65"/>
    <mergeCell ref="B68:E68"/>
    <mergeCell ref="B71:E71"/>
    <mergeCell ref="B74:E74"/>
    <mergeCell ref="B36:C36"/>
    <mergeCell ref="B39:C39"/>
    <mergeCell ref="F32:I32"/>
    <mergeCell ref="J32:M32"/>
    <mergeCell ref="B9:C9"/>
    <mergeCell ref="D9:P9"/>
    <mergeCell ref="B17:C17"/>
    <mergeCell ref="D17:P17"/>
    <mergeCell ref="B18:C18"/>
    <mergeCell ref="B21:C21"/>
    <mergeCell ref="B24:C25"/>
    <mergeCell ref="B28:C28"/>
    <mergeCell ref="B30:C30"/>
    <mergeCell ref="D30:P30"/>
    <mergeCell ref="J31:K31"/>
    <mergeCell ref="D2:G2"/>
    <mergeCell ref="I2:K2"/>
    <mergeCell ref="O2:P2"/>
    <mergeCell ref="B3:P3"/>
    <mergeCell ref="B4:C5"/>
    <mergeCell ref="D4:P5"/>
    <mergeCell ref="B33:C33"/>
    <mergeCell ref="F35:I35"/>
    <mergeCell ref="J35:M35"/>
  </mergeCells>
  <conditionalFormatting sqref="C12:P12">
    <cfRule type="cellIs" dxfId="395" priority="54" operator="equal">
      <formula>0</formula>
    </cfRule>
  </conditionalFormatting>
  <conditionalFormatting sqref="D19:P19">
    <cfRule type="cellIs" dxfId="394" priority="53" operator="equal">
      <formula>0</formula>
    </cfRule>
  </conditionalFormatting>
  <conditionalFormatting sqref="D22:P22">
    <cfRule type="cellIs" dxfId="393" priority="52" operator="equal">
      <formula>0</formula>
    </cfRule>
  </conditionalFormatting>
  <conditionalFormatting sqref="D25:P25">
    <cfRule type="cellIs" dxfId="392" priority="51" operator="equal">
      <formula>0</formula>
    </cfRule>
  </conditionalFormatting>
  <conditionalFormatting sqref="D36">
    <cfRule type="cellIs" dxfId="391" priority="50" operator="equal">
      <formula>0</formula>
    </cfRule>
  </conditionalFormatting>
  <conditionalFormatting sqref="G36">
    <cfRule type="cellIs" dxfId="390" priority="49" operator="equal">
      <formula>0</formula>
    </cfRule>
  </conditionalFormatting>
  <conditionalFormatting sqref="K36">
    <cfRule type="cellIs" dxfId="389" priority="48" operator="equal">
      <formula>0</formula>
    </cfRule>
  </conditionalFormatting>
  <conditionalFormatting sqref="D33">
    <cfRule type="cellIs" dxfId="388" priority="47" operator="equal">
      <formula>0</formula>
    </cfRule>
  </conditionalFormatting>
  <conditionalFormatting sqref="G33">
    <cfRule type="cellIs" dxfId="387" priority="46" operator="equal">
      <formula>0</formula>
    </cfRule>
  </conditionalFormatting>
  <conditionalFormatting sqref="K33">
    <cfRule type="cellIs" dxfId="386" priority="45" operator="equal">
      <formula>0</formula>
    </cfRule>
  </conditionalFormatting>
  <conditionalFormatting sqref="D58:L58">
    <cfRule type="cellIs" dxfId="385" priority="44" operator="equal">
      <formula>0</formula>
    </cfRule>
  </conditionalFormatting>
  <conditionalFormatting sqref="D61:L61">
    <cfRule type="cellIs" dxfId="384" priority="43" operator="equal">
      <formula>0</formula>
    </cfRule>
  </conditionalFormatting>
  <conditionalFormatting sqref="D111:L111">
    <cfRule type="cellIs" dxfId="383" priority="42" operator="equal">
      <formula>0</formula>
    </cfRule>
  </conditionalFormatting>
  <conditionalFormatting sqref="D114:L114">
    <cfRule type="cellIs" dxfId="382" priority="41" operator="equal">
      <formula>0</formula>
    </cfRule>
  </conditionalFormatting>
  <conditionalFormatting sqref="E118">
    <cfRule type="cellIs" dxfId="381" priority="40" operator="equal">
      <formula>0</formula>
    </cfRule>
  </conditionalFormatting>
  <conditionalFormatting sqref="E121">
    <cfRule type="cellIs" dxfId="380" priority="39" operator="equal">
      <formula>0</formula>
    </cfRule>
  </conditionalFormatting>
  <conditionalFormatting sqref="E124">
    <cfRule type="cellIs" dxfId="379" priority="38" operator="equal">
      <formula>0</formula>
    </cfRule>
  </conditionalFormatting>
  <conditionalFormatting sqref="D235:N235">
    <cfRule type="cellIs" dxfId="378" priority="37" operator="equal">
      <formula>0</formula>
    </cfRule>
  </conditionalFormatting>
  <conditionalFormatting sqref="D238:N238">
    <cfRule type="cellIs" dxfId="377" priority="36" operator="equal">
      <formula>0</formula>
    </cfRule>
  </conditionalFormatting>
  <conditionalFormatting sqref="D220:N220">
    <cfRule type="cellIs" dxfId="376" priority="35" operator="equal">
      <formula>0</formula>
    </cfRule>
  </conditionalFormatting>
  <conditionalFormatting sqref="D223:N223">
    <cfRule type="cellIs" dxfId="375" priority="34" operator="equal">
      <formula>0</formula>
    </cfRule>
  </conditionalFormatting>
  <conditionalFormatting sqref="D227:N227">
    <cfRule type="cellIs" dxfId="374" priority="33" operator="equal">
      <formula>0</formula>
    </cfRule>
  </conditionalFormatting>
  <conditionalFormatting sqref="D230:N230">
    <cfRule type="cellIs" dxfId="373" priority="32" operator="equal">
      <formula>0</formula>
    </cfRule>
  </conditionalFormatting>
  <conditionalFormatting sqref="E202:J202">
    <cfRule type="cellIs" dxfId="372" priority="30" operator="equal">
      <formula>0</formula>
    </cfRule>
  </conditionalFormatting>
  <conditionalFormatting sqref="E199:J199">
    <cfRule type="cellIs" dxfId="371" priority="29" operator="equal">
      <formula>0</formula>
    </cfRule>
  </conditionalFormatting>
  <conditionalFormatting sqref="E182:J182">
    <cfRule type="cellIs" dxfId="370" priority="28" operator="equal">
      <formula>0</formula>
    </cfRule>
  </conditionalFormatting>
  <conditionalFormatting sqref="E185:J185">
    <cfRule type="cellIs" dxfId="369" priority="27" operator="equal">
      <formula>0</formula>
    </cfRule>
  </conditionalFormatting>
  <conditionalFormatting sqref="G65">
    <cfRule type="cellIs" dxfId="368" priority="26" operator="equal">
      <formula>0</formula>
    </cfRule>
  </conditionalFormatting>
  <conditionalFormatting sqref="G68">
    <cfRule type="cellIs" dxfId="367" priority="25" operator="equal">
      <formula>0</formula>
    </cfRule>
  </conditionalFormatting>
  <conditionalFormatting sqref="G71">
    <cfRule type="cellIs" dxfId="366" priority="24" operator="equal">
      <formula>0</formula>
    </cfRule>
  </conditionalFormatting>
  <conditionalFormatting sqref="G74">
    <cfRule type="cellIs" dxfId="365" priority="23" operator="equal">
      <formula>0</formula>
    </cfRule>
  </conditionalFormatting>
  <conditionalFormatting sqref="G77">
    <cfRule type="cellIs" dxfId="364" priority="22" operator="equal">
      <formula>0</formula>
    </cfRule>
  </conditionalFormatting>
  <conditionalFormatting sqref="G128">
    <cfRule type="cellIs" dxfId="363" priority="21" operator="equal">
      <formula>0</formula>
    </cfRule>
  </conditionalFormatting>
  <conditionalFormatting sqref="G131">
    <cfRule type="cellIs" dxfId="362" priority="20" operator="equal">
      <formula>0</formula>
    </cfRule>
  </conditionalFormatting>
  <conditionalFormatting sqref="G134">
    <cfRule type="cellIs" dxfId="361" priority="19" operator="equal">
      <formula>0</formula>
    </cfRule>
  </conditionalFormatting>
  <conditionalFormatting sqref="G137">
    <cfRule type="cellIs" dxfId="360" priority="18" operator="equal">
      <formula>0</formula>
    </cfRule>
  </conditionalFormatting>
  <conditionalFormatting sqref="G140">
    <cfRule type="cellIs" dxfId="359" priority="17" operator="equal">
      <formula>0</formula>
    </cfRule>
  </conditionalFormatting>
  <conditionalFormatting sqref="G147">
    <cfRule type="cellIs" dxfId="358" priority="15" operator="equal">
      <formula>0</formula>
    </cfRule>
  </conditionalFormatting>
  <conditionalFormatting sqref="G144">
    <cfRule type="cellIs" dxfId="357" priority="16" operator="equal">
      <formula>0</formula>
    </cfRule>
  </conditionalFormatting>
  <conditionalFormatting sqref="G81">
    <cfRule type="cellIs" dxfId="356" priority="14" operator="equal">
      <formula>0</formula>
    </cfRule>
  </conditionalFormatting>
  <conditionalFormatting sqref="G91">
    <cfRule type="cellIs" dxfId="355" priority="11" operator="equal">
      <formula>0</formula>
    </cfRule>
  </conditionalFormatting>
  <conditionalFormatting sqref="G95">
    <cfRule type="cellIs" dxfId="354" priority="10" operator="equal">
      <formula>0</formula>
    </cfRule>
  </conditionalFormatting>
  <conditionalFormatting sqref="G98">
    <cfRule type="cellIs" dxfId="353" priority="9" operator="equal">
      <formula>0</formula>
    </cfRule>
  </conditionalFormatting>
  <conditionalFormatting sqref="G101">
    <cfRule type="cellIs" dxfId="352" priority="8" operator="equal">
      <formula>0</formula>
    </cfRule>
  </conditionalFormatting>
  <conditionalFormatting sqref="G84">
    <cfRule type="cellIs" dxfId="351" priority="7" operator="equal">
      <formula>0</formula>
    </cfRule>
  </conditionalFormatting>
  <conditionalFormatting sqref="G88">
    <cfRule type="cellIs" dxfId="350" priority="6" operator="equal">
      <formula>0</formula>
    </cfRule>
  </conditionalFormatting>
  <conditionalFormatting sqref="G157">
    <cfRule type="cellIs" dxfId="349" priority="5" operator="equal">
      <formula>0</formula>
    </cfRule>
  </conditionalFormatting>
  <conditionalFormatting sqref="G161">
    <cfRule type="cellIs" dxfId="348" priority="4" operator="equal">
      <formula>0</formula>
    </cfRule>
  </conditionalFormatting>
  <conditionalFormatting sqref="G164">
    <cfRule type="cellIs" dxfId="347" priority="3" operator="equal">
      <formula>0</formula>
    </cfRule>
  </conditionalFormatting>
  <conditionalFormatting sqref="G167">
    <cfRule type="cellIs" dxfId="346" priority="2" operator="equal">
      <formula>0</formula>
    </cfRule>
  </conditionalFormatting>
  <conditionalFormatting sqref="G154">
    <cfRule type="cellIs" dxfId="345" priority="1" operator="equal">
      <formula>0</formula>
    </cfRule>
  </conditionalFormatting>
  <pageMargins left="0.25" right="0.25" top="0.25" bottom="0.25" header="0.25" footer="0"/>
  <pageSetup scale="55" fitToHeight="0" orientation="portrait" r:id="rId1"/>
  <headerFooter>
    <oddHeader>&amp;C
&amp;D&amp;N</oddHeader>
  </headerFooter>
  <rowBreaks count="2" manualBreakCount="2">
    <brk id="44" max="15" man="1"/>
    <brk id="150" max="15" man="1"/>
  </rowBreaks>
  <colBreaks count="1" manualBreakCount="1">
    <brk id="17"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Facilities!$F$2:$F$245</xm:f>
          </x14:formula1>
          <xm:sqref>D2:G2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C000"/>
  </sheetPr>
  <dimension ref="A1:BN20"/>
  <sheetViews>
    <sheetView showGridLines="0" workbookViewId="0">
      <selection activeCell="H25" sqref="H25"/>
    </sheetView>
  </sheetViews>
  <sheetFormatPr defaultColWidth="9" defaultRowHeight="15"/>
  <cols>
    <col min="1" max="1" width="13.5703125" style="143" bestFit="1" customWidth="1"/>
    <col min="2" max="2" width="9" style="143" customWidth="1"/>
    <col min="3" max="3" width="13" style="143" bestFit="1" customWidth="1"/>
    <col min="4" max="4" width="26" style="143" bestFit="1" customWidth="1"/>
    <col min="5" max="5" width="11.140625" style="143" customWidth="1"/>
    <col min="6" max="6" width="15" style="143" bestFit="1" customWidth="1"/>
    <col min="7" max="7" width="12.42578125" style="143" customWidth="1"/>
    <col min="8" max="8" width="15.140625" style="143" bestFit="1" customWidth="1"/>
    <col min="9" max="9" width="10.7109375" style="143" bestFit="1" customWidth="1"/>
    <col min="10" max="10" width="10.28515625" style="143" customWidth="1"/>
    <col min="11" max="12" width="7.140625" style="143" customWidth="1"/>
    <col min="13" max="20" width="9.42578125" style="143" customWidth="1"/>
    <col min="21" max="21" width="7.5703125" style="143" customWidth="1"/>
    <col min="22" max="22" width="22.7109375" style="143" bestFit="1" customWidth="1"/>
    <col min="23" max="23" width="13.28515625" style="143" bestFit="1" customWidth="1"/>
    <col min="24" max="25" width="13.7109375" style="143" bestFit="1" customWidth="1"/>
    <col min="26" max="33" width="16.28515625" style="143" bestFit="1" customWidth="1"/>
    <col min="34" max="34" width="14.5703125" style="143" bestFit="1" customWidth="1"/>
    <col min="35" max="35" width="22.85546875" style="143" bestFit="1" customWidth="1"/>
    <col min="36" max="36" width="13.42578125" style="143" bestFit="1" customWidth="1"/>
    <col min="37" max="38" width="14" style="143" bestFit="1" customWidth="1"/>
    <col min="39" max="46" width="16.42578125" style="143" bestFit="1" customWidth="1"/>
    <col min="47" max="47" width="14" style="143" bestFit="1" customWidth="1"/>
    <col min="48" max="48" width="26.5703125" style="143" bestFit="1" customWidth="1"/>
    <col min="49" max="49" width="17.140625" style="143" bestFit="1" customWidth="1"/>
    <col min="50" max="51" width="17.7109375" style="143" bestFit="1" customWidth="1"/>
    <col min="52" max="59" width="20.140625" style="143" bestFit="1" customWidth="1"/>
    <col min="60" max="60" width="18.42578125" style="143" bestFit="1" customWidth="1"/>
    <col min="61" max="61" width="16.5703125" style="143" bestFit="1" customWidth="1"/>
    <col min="62" max="62" width="71.7109375" style="143" bestFit="1" customWidth="1"/>
    <col min="63" max="63" width="76.85546875" style="143" bestFit="1" customWidth="1"/>
    <col min="64" max="64" width="22" style="143" bestFit="1" customWidth="1"/>
    <col min="65" max="65" width="68.140625" style="143" bestFit="1" customWidth="1"/>
    <col min="66" max="66" width="67.5703125" style="143" bestFit="1" customWidth="1"/>
    <col min="67" max="67" width="19.5703125" style="143" customWidth="1"/>
    <col min="68" max="16384" width="9" style="143"/>
  </cols>
  <sheetData>
    <row r="1" spans="1:66">
      <c r="A1" s="400" t="s">
        <v>140</v>
      </c>
      <c r="B1" s="400" t="s">
        <v>141</v>
      </c>
      <c r="C1" s="400" t="s">
        <v>142</v>
      </c>
      <c r="D1" s="400" t="s">
        <v>143</v>
      </c>
      <c r="E1" s="400" t="s">
        <v>144</v>
      </c>
      <c r="F1" s="400" t="s">
        <v>65</v>
      </c>
      <c r="G1" s="400" t="s">
        <v>2</v>
      </c>
      <c r="H1" s="400" t="s">
        <v>5</v>
      </c>
      <c r="I1" s="400" t="s">
        <v>145</v>
      </c>
      <c r="J1" s="400" t="s">
        <v>146</v>
      </c>
      <c r="K1" s="400" t="s">
        <v>147</v>
      </c>
      <c r="L1" s="400" t="s">
        <v>148</v>
      </c>
      <c r="M1" s="400" t="s">
        <v>149</v>
      </c>
      <c r="N1" s="400" t="s">
        <v>150</v>
      </c>
      <c r="O1" s="400" t="s">
        <v>151</v>
      </c>
      <c r="P1" s="400" t="s">
        <v>152</v>
      </c>
      <c r="Q1" s="400" t="s">
        <v>153</v>
      </c>
      <c r="R1" s="400" t="s">
        <v>154</v>
      </c>
      <c r="S1" s="400" t="s">
        <v>155</v>
      </c>
      <c r="T1" s="400" t="s">
        <v>156</v>
      </c>
      <c r="U1" s="400" t="s">
        <v>157</v>
      </c>
      <c r="V1" s="400" t="s">
        <v>158</v>
      </c>
      <c r="W1" s="400" t="s">
        <v>159</v>
      </c>
      <c r="X1" s="400" t="s">
        <v>160</v>
      </c>
      <c r="Y1" s="400" t="s">
        <v>161</v>
      </c>
      <c r="Z1" s="400" t="s">
        <v>162</v>
      </c>
      <c r="AA1" s="400" t="s">
        <v>163</v>
      </c>
      <c r="AB1" s="400" t="s">
        <v>164</v>
      </c>
      <c r="AC1" s="400" t="s">
        <v>165</v>
      </c>
      <c r="AD1" s="400" t="s">
        <v>166</v>
      </c>
      <c r="AE1" s="400" t="s">
        <v>167</v>
      </c>
      <c r="AF1" s="400" t="s">
        <v>168</v>
      </c>
      <c r="AG1" s="400" t="s">
        <v>169</v>
      </c>
      <c r="AH1" s="400" t="s">
        <v>170</v>
      </c>
      <c r="AI1" s="400" t="s">
        <v>171</v>
      </c>
      <c r="AJ1" s="400" t="s">
        <v>172</v>
      </c>
      <c r="AK1" s="400" t="s">
        <v>173</v>
      </c>
      <c r="AL1" s="400" t="s">
        <v>174</v>
      </c>
      <c r="AM1" s="400" t="s">
        <v>175</v>
      </c>
      <c r="AN1" s="400" t="s">
        <v>176</v>
      </c>
      <c r="AO1" s="400" t="s">
        <v>177</v>
      </c>
      <c r="AP1" s="400" t="s">
        <v>178</v>
      </c>
      <c r="AQ1" s="400" t="s">
        <v>179</v>
      </c>
      <c r="AR1" s="400" t="s">
        <v>180</v>
      </c>
      <c r="AS1" s="400" t="s">
        <v>181</v>
      </c>
      <c r="AT1" s="400" t="s">
        <v>182</v>
      </c>
      <c r="AU1" s="400" t="s">
        <v>183</v>
      </c>
      <c r="AV1" s="400" t="s">
        <v>184</v>
      </c>
      <c r="AW1" s="400" t="s">
        <v>185</v>
      </c>
      <c r="AX1" s="400" t="s">
        <v>186</v>
      </c>
      <c r="AY1" s="400" t="s">
        <v>187</v>
      </c>
      <c r="AZ1" s="400" t="s">
        <v>188</v>
      </c>
      <c r="BA1" s="400" t="s">
        <v>189</v>
      </c>
      <c r="BB1" s="400" t="s">
        <v>190</v>
      </c>
      <c r="BC1" s="400" t="s">
        <v>191</v>
      </c>
      <c r="BD1" s="400" t="s">
        <v>192</v>
      </c>
      <c r="BE1" s="400" t="s">
        <v>193</v>
      </c>
      <c r="BF1" s="400" t="s">
        <v>194</v>
      </c>
      <c r="BG1" s="400" t="s">
        <v>195</v>
      </c>
      <c r="BH1" s="400" t="s">
        <v>196</v>
      </c>
      <c r="BI1" s="400" t="s">
        <v>15</v>
      </c>
      <c r="BJ1" s="400" t="s">
        <v>197</v>
      </c>
      <c r="BK1" s="400" t="s">
        <v>198</v>
      </c>
      <c r="BL1" s="400" t="s">
        <v>199</v>
      </c>
      <c r="BM1" s="400" t="s">
        <v>200</v>
      </c>
      <c r="BN1" s="400" t="s">
        <v>201</v>
      </c>
    </row>
    <row r="2" spans="1:66">
      <c r="A2" s="341"/>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1"/>
      <c r="AV2" s="341"/>
      <c r="AW2" s="341"/>
      <c r="AX2" s="341"/>
      <c r="AY2" s="341"/>
      <c r="AZ2" s="341"/>
      <c r="BA2" s="341"/>
      <c r="BB2" s="341"/>
      <c r="BC2" s="341"/>
      <c r="BD2" s="341"/>
      <c r="BE2" s="341"/>
      <c r="BF2" s="341"/>
      <c r="BG2" s="341"/>
      <c r="BH2" s="341"/>
      <c r="BI2" s="341"/>
      <c r="BJ2" s="341"/>
      <c r="BK2" s="341"/>
      <c r="BL2" s="341"/>
      <c r="BM2" s="341"/>
      <c r="BN2" s="341"/>
    </row>
    <row r="3" spans="1:66">
      <c r="A3" s="341"/>
      <c r="B3" s="341"/>
      <c r="C3" s="341"/>
      <c r="D3" s="341"/>
      <c r="E3" s="341"/>
      <c r="F3" s="341"/>
      <c r="G3" s="341"/>
      <c r="H3" s="341"/>
      <c r="I3" s="341"/>
      <c r="J3" s="341"/>
      <c r="K3" s="341"/>
      <c r="L3" s="341"/>
      <c r="M3" s="341"/>
      <c r="N3" s="341"/>
      <c r="O3" s="341"/>
      <c r="P3" s="341"/>
      <c r="Q3" s="341"/>
      <c r="R3" s="341"/>
      <c r="S3" s="341"/>
      <c r="T3" s="341"/>
      <c r="U3" s="341"/>
      <c r="V3" s="341"/>
      <c r="W3" s="341"/>
      <c r="X3" s="341"/>
      <c r="Y3" s="341"/>
      <c r="Z3" s="341"/>
      <c r="AA3" s="341"/>
      <c r="AB3" s="341"/>
      <c r="AC3" s="341"/>
      <c r="AD3" s="341"/>
      <c r="AE3" s="341"/>
      <c r="AF3" s="341"/>
      <c r="AG3" s="341"/>
      <c r="AH3" s="341"/>
      <c r="AI3" s="341"/>
      <c r="AJ3" s="341"/>
      <c r="AK3" s="341"/>
      <c r="AL3" s="341"/>
      <c r="AM3" s="341"/>
      <c r="AN3" s="341"/>
      <c r="AO3" s="341"/>
      <c r="AP3" s="341"/>
      <c r="AQ3" s="341"/>
      <c r="AR3" s="341"/>
      <c r="AS3" s="341"/>
      <c r="AT3" s="341"/>
      <c r="AU3" s="341"/>
      <c r="AV3" s="341"/>
      <c r="AW3" s="341"/>
      <c r="AX3" s="341"/>
      <c r="AY3" s="341"/>
      <c r="AZ3" s="341"/>
      <c r="BA3" s="341"/>
      <c r="BB3" s="341"/>
      <c r="BC3" s="341"/>
      <c r="BD3" s="341"/>
      <c r="BE3" s="341"/>
      <c r="BF3" s="341"/>
      <c r="BG3" s="341"/>
      <c r="BH3" s="341"/>
      <c r="BI3" s="341"/>
      <c r="BJ3" s="341"/>
      <c r="BK3" s="341"/>
      <c r="BL3" s="341"/>
      <c r="BM3" s="341"/>
      <c r="BN3" s="341"/>
    </row>
    <row r="4" spans="1:66">
      <c r="A4" s="341"/>
      <c r="B4" s="341"/>
      <c r="C4" s="341"/>
      <c r="D4" s="341"/>
      <c r="E4" s="341"/>
      <c r="F4" s="341"/>
      <c r="G4" s="341"/>
      <c r="H4" s="341"/>
      <c r="I4" s="341"/>
      <c r="J4" s="341"/>
      <c r="K4" s="341"/>
      <c r="L4" s="341"/>
      <c r="M4" s="341"/>
      <c r="N4" s="341"/>
      <c r="O4" s="341"/>
      <c r="P4" s="341"/>
      <c r="Q4" s="341"/>
      <c r="R4" s="341"/>
      <c r="S4" s="341"/>
      <c r="T4" s="341"/>
      <c r="U4" s="341"/>
      <c r="V4" s="341"/>
      <c r="W4" s="341"/>
      <c r="X4" s="341"/>
      <c r="Y4" s="341"/>
      <c r="Z4" s="341"/>
      <c r="AA4" s="341"/>
      <c r="AB4" s="341"/>
      <c r="AC4" s="341"/>
      <c r="AD4" s="341"/>
      <c r="AE4" s="341"/>
      <c r="AF4" s="341"/>
      <c r="AG4" s="341"/>
      <c r="AH4" s="341"/>
      <c r="AI4" s="341"/>
      <c r="AJ4" s="341"/>
      <c r="AK4" s="341"/>
      <c r="AL4" s="341"/>
      <c r="AM4" s="341"/>
      <c r="AN4" s="341"/>
      <c r="AO4" s="341"/>
      <c r="AP4" s="341"/>
      <c r="AQ4" s="341"/>
      <c r="AR4" s="341"/>
      <c r="AS4" s="341"/>
      <c r="AT4" s="341"/>
      <c r="AU4" s="341"/>
      <c r="AV4" s="341"/>
      <c r="AW4" s="341"/>
      <c r="AX4" s="341"/>
      <c r="AY4" s="341"/>
      <c r="AZ4" s="341"/>
      <c r="BA4" s="341"/>
      <c r="BB4" s="341"/>
      <c r="BC4" s="341"/>
      <c r="BD4" s="341"/>
      <c r="BE4" s="341"/>
      <c r="BF4" s="341"/>
      <c r="BG4" s="341"/>
      <c r="BH4" s="341"/>
      <c r="BI4" s="341"/>
      <c r="BJ4" s="341"/>
      <c r="BK4" s="341"/>
      <c r="BL4" s="341"/>
      <c r="BM4" s="341"/>
      <c r="BN4" s="341"/>
    </row>
    <row r="5" spans="1:66">
      <c r="A5" s="341"/>
      <c r="B5" s="341"/>
      <c r="C5" s="341"/>
      <c r="D5" s="341"/>
      <c r="E5" s="341"/>
      <c r="F5" s="341"/>
      <c r="G5" s="341"/>
      <c r="H5" s="341"/>
      <c r="I5" s="341"/>
      <c r="J5" s="341"/>
      <c r="K5" s="341"/>
      <c r="L5" s="341"/>
      <c r="M5" s="341"/>
      <c r="N5" s="341"/>
      <c r="O5" s="341"/>
      <c r="P5" s="341"/>
      <c r="Q5" s="341"/>
      <c r="R5" s="341"/>
      <c r="S5" s="341"/>
      <c r="T5" s="341"/>
      <c r="U5" s="341"/>
      <c r="V5" s="341"/>
      <c r="W5" s="341"/>
      <c r="X5" s="341"/>
      <c r="Y5" s="341"/>
      <c r="Z5" s="341"/>
      <c r="AA5" s="341"/>
      <c r="AB5" s="341"/>
      <c r="AC5" s="341"/>
      <c r="AD5" s="341"/>
      <c r="AE5" s="341"/>
      <c r="AF5" s="341"/>
      <c r="AG5" s="341"/>
      <c r="AH5" s="341"/>
      <c r="AI5" s="341"/>
      <c r="AJ5" s="341"/>
      <c r="AK5" s="341"/>
      <c r="AL5" s="341"/>
      <c r="AM5" s="341"/>
      <c r="AN5" s="341"/>
      <c r="AO5" s="341"/>
      <c r="AP5" s="341"/>
      <c r="AQ5" s="341"/>
      <c r="AR5" s="341"/>
      <c r="AS5" s="341"/>
      <c r="AT5" s="341"/>
      <c r="AU5" s="341"/>
      <c r="AV5" s="341"/>
      <c r="AW5" s="341"/>
      <c r="AX5" s="341"/>
      <c r="AY5" s="341"/>
      <c r="AZ5" s="341"/>
      <c r="BA5" s="341"/>
      <c r="BB5" s="341"/>
      <c r="BC5" s="341"/>
      <c r="BD5" s="341"/>
      <c r="BE5" s="341"/>
      <c r="BF5" s="341"/>
      <c r="BG5" s="341"/>
      <c r="BH5" s="341"/>
      <c r="BI5" s="341"/>
      <c r="BJ5" s="341"/>
      <c r="BK5" s="341"/>
      <c r="BL5" s="341"/>
      <c r="BM5" s="341"/>
      <c r="BN5" s="341"/>
    </row>
    <row r="6" spans="1:66">
      <c r="A6" s="341"/>
      <c r="B6" s="341"/>
      <c r="C6" s="341"/>
      <c r="D6" s="341"/>
      <c r="E6" s="341"/>
      <c r="F6" s="341"/>
      <c r="G6" s="341"/>
      <c r="H6" s="341"/>
      <c r="I6" s="341"/>
      <c r="J6" s="341"/>
      <c r="K6" s="341"/>
      <c r="L6" s="341"/>
      <c r="M6" s="341"/>
      <c r="N6" s="341"/>
      <c r="O6" s="341"/>
      <c r="P6" s="341"/>
      <c r="Q6" s="341"/>
      <c r="R6" s="341"/>
      <c r="S6" s="341"/>
      <c r="T6" s="341"/>
      <c r="U6" s="341"/>
      <c r="V6" s="341"/>
      <c r="W6" s="341"/>
      <c r="X6" s="341"/>
      <c r="Y6" s="341"/>
      <c r="Z6" s="341"/>
      <c r="AA6" s="341"/>
      <c r="AB6" s="341"/>
      <c r="AC6" s="341"/>
      <c r="AD6" s="341"/>
      <c r="AE6" s="341"/>
      <c r="AF6" s="341"/>
      <c r="AG6" s="341"/>
      <c r="AH6" s="341"/>
      <c r="AI6" s="341"/>
      <c r="AJ6" s="341"/>
      <c r="AK6" s="341"/>
      <c r="AL6" s="341"/>
      <c r="AM6" s="341"/>
      <c r="AN6" s="341"/>
      <c r="AO6" s="341"/>
      <c r="AP6" s="341"/>
      <c r="AQ6" s="341"/>
      <c r="AR6" s="341"/>
      <c r="AS6" s="341"/>
      <c r="AT6" s="341"/>
      <c r="AU6" s="341"/>
      <c r="AV6" s="341"/>
      <c r="AW6" s="341"/>
      <c r="AX6" s="341"/>
      <c r="AY6" s="341"/>
      <c r="AZ6" s="341"/>
      <c r="BA6" s="341"/>
      <c r="BB6" s="341"/>
      <c r="BC6" s="341"/>
      <c r="BD6" s="341"/>
      <c r="BE6" s="341"/>
      <c r="BF6" s="341"/>
      <c r="BG6" s="341"/>
      <c r="BH6" s="341"/>
      <c r="BI6" s="341"/>
      <c r="BJ6" s="341"/>
      <c r="BK6" s="341"/>
      <c r="BL6" s="341"/>
      <c r="BM6" s="341"/>
      <c r="BN6" s="341"/>
    </row>
    <row r="7" spans="1:66">
      <c r="A7" s="341"/>
      <c r="B7" s="341"/>
      <c r="C7" s="341"/>
      <c r="D7" s="341"/>
      <c r="E7" s="341"/>
      <c r="F7" s="341"/>
      <c r="G7" s="341"/>
      <c r="H7" s="341"/>
      <c r="I7" s="341"/>
      <c r="J7" s="341"/>
      <c r="K7" s="341"/>
      <c r="L7" s="341"/>
      <c r="M7" s="341"/>
      <c r="N7" s="341"/>
      <c r="O7" s="341"/>
      <c r="P7" s="341"/>
      <c r="Q7" s="341"/>
      <c r="R7" s="341"/>
      <c r="S7" s="341"/>
      <c r="T7" s="341"/>
      <c r="U7" s="341"/>
      <c r="V7" s="341"/>
      <c r="W7" s="341"/>
      <c r="X7" s="341"/>
      <c r="Y7" s="341"/>
      <c r="Z7" s="341"/>
      <c r="AA7" s="341"/>
      <c r="AB7" s="341"/>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1"/>
      <c r="BK7" s="341"/>
      <c r="BL7" s="341"/>
      <c r="BM7" s="341"/>
      <c r="BN7" s="341"/>
    </row>
    <row r="8" spans="1:66">
      <c r="A8" s="341"/>
      <c r="B8" s="341"/>
      <c r="C8" s="341"/>
      <c r="D8" s="341"/>
      <c r="E8" s="341"/>
      <c r="F8" s="341"/>
      <c r="G8" s="341"/>
      <c r="H8" s="341"/>
      <c r="I8" s="341"/>
      <c r="J8" s="341"/>
      <c r="K8" s="341"/>
      <c r="L8" s="341"/>
      <c r="M8" s="341"/>
      <c r="N8" s="341"/>
      <c r="O8" s="341"/>
      <c r="P8" s="341"/>
      <c r="Q8" s="341"/>
      <c r="R8" s="341"/>
      <c r="S8" s="341"/>
      <c r="T8" s="341"/>
      <c r="U8" s="341"/>
      <c r="V8" s="341"/>
      <c r="W8" s="341"/>
      <c r="X8" s="341"/>
      <c r="Y8" s="341"/>
      <c r="Z8" s="341"/>
      <c r="AA8" s="341"/>
      <c r="AB8" s="341"/>
      <c r="AC8" s="341"/>
      <c r="AD8" s="341"/>
      <c r="AE8" s="341"/>
      <c r="AF8" s="341"/>
      <c r="AG8" s="341"/>
      <c r="AH8" s="341"/>
      <c r="AI8" s="341"/>
      <c r="AJ8" s="341"/>
      <c r="AK8" s="341"/>
      <c r="AL8" s="341"/>
      <c r="AM8" s="341"/>
      <c r="AN8" s="341"/>
      <c r="AO8" s="341"/>
      <c r="AP8" s="341"/>
      <c r="AQ8" s="341"/>
      <c r="AR8" s="341"/>
      <c r="AS8" s="341"/>
      <c r="AT8" s="341"/>
      <c r="AU8" s="341"/>
      <c r="AV8" s="341"/>
      <c r="AW8" s="341"/>
      <c r="AX8" s="341"/>
      <c r="AY8" s="341"/>
      <c r="AZ8" s="341"/>
      <c r="BA8" s="341"/>
      <c r="BB8" s="341"/>
      <c r="BC8" s="341"/>
      <c r="BD8" s="341"/>
      <c r="BE8" s="341"/>
      <c r="BF8" s="341"/>
      <c r="BG8" s="341"/>
      <c r="BH8" s="341"/>
      <c r="BI8" s="341"/>
      <c r="BJ8" s="341"/>
      <c r="BK8" s="341"/>
      <c r="BL8" s="341"/>
      <c r="BM8" s="341"/>
      <c r="BN8" s="341"/>
    </row>
    <row r="9" spans="1:66">
      <c r="A9" s="341"/>
      <c r="B9" s="341"/>
      <c r="C9" s="341"/>
      <c r="D9" s="341"/>
      <c r="E9" s="341"/>
      <c r="F9" s="341"/>
      <c r="G9" s="341"/>
      <c r="H9" s="341"/>
      <c r="I9" s="341"/>
      <c r="J9" s="341"/>
      <c r="K9" s="341"/>
      <c r="L9" s="341"/>
      <c r="M9" s="341"/>
      <c r="N9" s="341"/>
      <c r="O9" s="341"/>
      <c r="P9" s="341"/>
      <c r="Q9" s="341"/>
      <c r="R9" s="341"/>
      <c r="S9" s="341"/>
      <c r="T9" s="341"/>
      <c r="U9" s="341"/>
      <c r="V9" s="341"/>
      <c r="W9" s="341"/>
      <c r="X9" s="341"/>
      <c r="Y9" s="341"/>
      <c r="Z9" s="341"/>
      <c r="AA9" s="341"/>
      <c r="AB9" s="341"/>
      <c r="AC9" s="341"/>
      <c r="AD9" s="341"/>
      <c r="AE9" s="341"/>
      <c r="AF9" s="341"/>
      <c r="AG9" s="341"/>
      <c r="AH9" s="341"/>
      <c r="AI9" s="341"/>
      <c r="AJ9" s="341"/>
      <c r="AK9" s="341"/>
      <c r="AL9" s="341"/>
      <c r="AM9" s="341"/>
      <c r="AN9" s="341"/>
      <c r="AO9" s="341"/>
      <c r="AP9" s="341"/>
      <c r="AQ9" s="341"/>
      <c r="AR9" s="341"/>
      <c r="AS9" s="341"/>
      <c r="AT9" s="341"/>
      <c r="AU9" s="341"/>
      <c r="AV9" s="341"/>
      <c r="AW9" s="341"/>
      <c r="AX9" s="341"/>
      <c r="AY9" s="341"/>
      <c r="AZ9" s="341"/>
      <c r="BA9" s="341"/>
      <c r="BB9" s="341"/>
      <c r="BC9" s="341"/>
      <c r="BD9" s="341"/>
      <c r="BE9" s="341"/>
      <c r="BF9" s="341"/>
      <c r="BG9" s="341"/>
      <c r="BH9" s="341"/>
      <c r="BI9" s="341"/>
      <c r="BJ9" s="341"/>
      <c r="BK9" s="341"/>
      <c r="BL9" s="341"/>
      <c r="BM9" s="341"/>
      <c r="BN9" s="341"/>
    </row>
    <row r="10" spans="1:66">
      <c r="A10" s="341"/>
      <c r="B10" s="341"/>
      <c r="C10" s="341"/>
      <c r="D10" s="341"/>
      <c r="E10" s="341"/>
      <c r="F10" s="341"/>
      <c r="G10" s="341"/>
      <c r="H10" s="341"/>
      <c r="I10" s="341"/>
      <c r="J10" s="341"/>
      <c r="K10" s="341"/>
      <c r="L10" s="341"/>
      <c r="M10" s="341"/>
      <c r="N10" s="341"/>
      <c r="O10" s="341"/>
      <c r="P10" s="341"/>
      <c r="Q10" s="341"/>
      <c r="R10" s="341"/>
      <c r="S10" s="341"/>
      <c r="T10" s="341"/>
      <c r="U10" s="341"/>
      <c r="V10" s="341"/>
      <c r="W10" s="341"/>
      <c r="X10" s="341"/>
      <c r="Y10" s="341"/>
      <c r="Z10" s="341"/>
      <c r="AA10" s="341"/>
      <c r="AB10" s="341"/>
      <c r="AC10" s="341"/>
      <c r="AD10" s="341"/>
      <c r="AE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A10" s="341"/>
      <c r="BB10" s="341"/>
      <c r="BC10" s="341"/>
      <c r="BD10" s="341"/>
      <c r="BE10" s="341"/>
      <c r="BF10" s="341"/>
      <c r="BG10" s="341"/>
      <c r="BH10" s="341"/>
      <c r="BI10" s="341"/>
      <c r="BJ10" s="341"/>
      <c r="BK10" s="341"/>
      <c r="BL10" s="341"/>
      <c r="BM10" s="341"/>
      <c r="BN10" s="341"/>
    </row>
    <row r="11" spans="1:66">
      <c r="A11" s="341"/>
      <c r="B11" s="341"/>
      <c r="C11" s="341"/>
      <c r="D11" s="341"/>
      <c r="E11" s="341"/>
      <c r="F11" s="341"/>
      <c r="G11" s="341"/>
      <c r="H11" s="341"/>
      <c r="I11" s="341"/>
      <c r="J11" s="341"/>
      <c r="K11" s="341"/>
      <c r="L11" s="341"/>
      <c r="M11" s="341"/>
      <c r="N11" s="341"/>
      <c r="O11" s="341"/>
      <c r="P11" s="341"/>
      <c r="Q11" s="341"/>
      <c r="R11" s="341"/>
      <c r="S11" s="341"/>
      <c r="T11" s="341"/>
      <c r="U11" s="341"/>
      <c r="V11" s="341"/>
      <c r="W11" s="341"/>
      <c r="X11" s="341"/>
      <c r="Y11" s="341"/>
      <c r="Z11" s="341"/>
      <c r="AA11" s="341"/>
      <c r="AB11" s="341"/>
      <c r="AC11" s="341"/>
      <c r="AD11" s="341"/>
      <c r="AE11" s="341"/>
      <c r="AF11" s="341"/>
      <c r="AG11" s="341"/>
      <c r="AH11" s="341"/>
      <c r="AI11" s="341"/>
      <c r="AJ11" s="341"/>
      <c r="AK11" s="341"/>
      <c r="AL11" s="341"/>
      <c r="AM11" s="341"/>
      <c r="AN11" s="341"/>
      <c r="AO11" s="341"/>
      <c r="AP11" s="341"/>
      <c r="AQ11" s="341"/>
      <c r="AR11" s="341"/>
      <c r="AS11" s="341"/>
      <c r="AT11" s="341"/>
      <c r="AU11" s="341"/>
      <c r="AV11" s="341"/>
      <c r="AW11" s="341"/>
      <c r="AX11" s="341"/>
      <c r="AY11" s="341"/>
      <c r="AZ11" s="341"/>
      <c r="BA11" s="341"/>
      <c r="BB11" s="341"/>
      <c r="BC11" s="341"/>
      <c r="BD11" s="341"/>
      <c r="BE11" s="341"/>
      <c r="BF11" s="341"/>
      <c r="BG11" s="341"/>
      <c r="BH11" s="341"/>
      <c r="BI11" s="341"/>
      <c r="BJ11" s="341"/>
      <c r="BK11" s="341"/>
      <c r="BL11" s="341"/>
      <c r="BM11" s="341"/>
      <c r="BN11" s="341"/>
    </row>
    <row r="12" spans="1:66">
      <c r="A12" s="341"/>
      <c r="B12" s="341"/>
      <c r="C12" s="341"/>
      <c r="D12" s="341"/>
      <c r="E12" s="341"/>
      <c r="F12" s="341"/>
      <c r="G12" s="341"/>
      <c r="H12" s="341"/>
      <c r="I12" s="341"/>
      <c r="J12" s="341"/>
      <c r="K12" s="341"/>
      <c r="L12" s="341"/>
      <c r="M12" s="341"/>
      <c r="N12" s="341"/>
      <c r="O12" s="341"/>
      <c r="P12" s="341"/>
      <c r="Q12" s="341"/>
      <c r="R12" s="341"/>
      <c r="S12" s="341"/>
      <c r="T12" s="341"/>
      <c r="U12" s="341"/>
      <c r="V12" s="341"/>
      <c r="W12" s="341"/>
      <c r="X12" s="341"/>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1"/>
      <c r="BK12" s="341"/>
      <c r="BL12" s="341"/>
      <c r="BM12" s="341"/>
      <c r="BN12" s="341"/>
    </row>
    <row r="13" spans="1:66">
      <c r="A13" s="341"/>
      <c r="B13" s="341"/>
      <c r="C13" s="341"/>
      <c r="D13" s="341"/>
      <c r="E13" s="341"/>
      <c r="F13" s="341"/>
      <c r="G13" s="341"/>
      <c r="H13" s="341"/>
      <c r="I13" s="341"/>
      <c r="J13" s="341"/>
      <c r="K13" s="341"/>
      <c r="L13" s="341"/>
      <c r="M13" s="341"/>
      <c r="N13" s="341"/>
      <c r="O13" s="341"/>
      <c r="P13" s="341"/>
      <c r="Q13" s="341"/>
      <c r="R13" s="341"/>
      <c r="S13" s="341"/>
      <c r="T13" s="341"/>
      <c r="U13" s="341"/>
      <c r="V13" s="341"/>
      <c r="W13" s="341"/>
      <c r="X13" s="341"/>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341"/>
      <c r="BD13" s="341"/>
      <c r="BE13" s="341"/>
      <c r="BF13" s="341"/>
      <c r="BG13" s="341"/>
      <c r="BH13" s="341"/>
      <c r="BI13" s="341"/>
      <c r="BJ13" s="341"/>
      <c r="BK13" s="341"/>
      <c r="BL13" s="341"/>
      <c r="BM13" s="341"/>
      <c r="BN13" s="341"/>
    </row>
    <row r="14" spans="1:66">
      <c r="A14" s="341"/>
      <c r="B14" s="341"/>
      <c r="C14" s="341"/>
      <c r="D14" s="341"/>
      <c r="E14" s="341"/>
      <c r="F14" s="341"/>
      <c r="G14" s="341"/>
      <c r="H14" s="341"/>
      <c r="I14" s="341"/>
      <c r="J14" s="341"/>
      <c r="K14" s="341"/>
      <c r="L14" s="341"/>
      <c r="M14" s="341"/>
      <c r="N14" s="341"/>
      <c r="O14" s="341"/>
      <c r="P14" s="341"/>
      <c r="Q14" s="341"/>
      <c r="R14" s="341"/>
      <c r="S14" s="341"/>
      <c r="T14" s="341"/>
      <c r="U14" s="341"/>
      <c r="V14" s="341"/>
      <c r="W14" s="341"/>
      <c r="X14" s="341"/>
      <c r="Y14" s="341"/>
      <c r="Z14" s="341"/>
      <c r="AA14" s="341"/>
      <c r="AB14" s="341"/>
      <c r="AC14" s="341"/>
      <c r="AD14" s="341"/>
      <c r="AE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A14" s="341"/>
      <c r="BB14" s="341"/>
      <c r="BC14" s="341"/>
      <c r="BD14" s="341"/>
      <c r="BE14" s="341"/>
      <c r="BF14" s="341"/>
      <c r="BG14" s="341"/>
      <c r="BH14" s="341"/>
      <c r="BI14" s="341"/>
      <c r="BJ14" s="341"/>
      <c r="BK14" s="341"/>
      <c r="BL14" s="341"/>
      <c r="BM14" s="341"/>
      <c r="BN14" s="341"/>
    </row>
    <row r="15" spans="1:66">
      <c r="A15" s="341"/>
      <c r="B15" s="341"/>
      <c r="C15" s="341"/>
      <c r="D15" s="341"/>
      <c r="E15" s="341"/>
      <c r="F15" s="341"/>
      <c r="G15" s="341"/>
      <c r="H15" s="341"/>
      <c r="I15" s="341"/>
      <c r="J15" s="341"/>
      <c r="K15" s="341"/>
      <c r="L15" s="341"/>
      <c r="M15" s="341"/>
      <c r="N15" s="341"/>
      <c r="O15" s="341"/>
      <c r="P15" s="341"/>
      <c r="Q15" s="341"/>
      <c r="R15" s="341"/>
      <c r="S15" s="341"/>
      <c r="T15" s="341"/>
      <c r="U15" s="341"/>
      <c r="V15" s="341"/>
      <c r="W15" s="341"/>
      <c r="X15" s="341"/>
      <c r="Y15" s="341"/>
      <c r="Z15" s="341"/>
      <c r="AA15" s="341"/>
      <c r="AB15" s="341"/>
      <c r="AC15" s="341"/>
      <c r="AD15" s="341"/>
      <c r="AE15" s="341"/>
      <c r="AF15" s="341"/>
      <c r="AG15" s="341"/>
      <c r="AH15" s="341"/>
      <c r="AI15" s="341"/>
      <c r="AJ15" s="341"/>
      <c r="AK15" s="341"/>
      <c r="AL15" s="341"/>
      <c r="AM15" s="341"/>
      <c r="AN15" s="341"/>
      <c r="AO15" s="341"/>
      <c r="AP15" s="341"/>
      <c r="AQ15" s="341"/>
      <c r="AR15" s="341"/>
      <c r="AS15" s="341"/>
      <c r="AT15" s="341"/>
      <c r="AU15" s="341"/>
      <c r="AV15" s="341"/>
      <c r="AW15" s="341"/>
      <c r="AX15" s="341"/>
      <c r="AY15" s="341"/>
      <c r="AZ15" s="341"/>
      <c r="BA15" s="341"/>
      <c r="BB15" s="341"/>
      <c r="BC15" s="341"/>
      <c r="BD15" s="341"/>
      <c r="BE15" s="341"/>
      <c r="BF15" s="341"/>
      <c r="BG15" s="341"/>
      <c r="BH15" s="341"/>
      <c r="BI15" s="341"/>
      <c r="BJ15" s="341"/>
      <c r="BK15" s="341"/>
      <c r="BL15" s="341"/>
      <c r="BM15" s="341"/>
      <c r="BN15" s="341"/>
    </row>
    <row r="16" spans="1:66">
      <c r="A16" s="341"/>
      <c r="B16" s="341"/>
      <c r="C16" s="341"/>
      <c r="D16" s="341"/>
      <c r="E16" s="341"/>
      <c r="F16" s="341"/>
      <c r="G16" s="341"/>
      <c r="H16" s="341"/>
      <c r="I16" s="341"/>
      <c r="J16" s="341"/>
      <c r="K16" s="341"/>
      <c r="L16" s="341"/>
      <c r="M16" s="341"/>
      <c r="N16" s="341"/>
      <c r="O16" s="341"/>
      <c r="P16" s="341"/>
      <c r="Q16" s="341"/>
      <c r="R16" s="341"/>
      <c r="S16" s="341"/>
      <c r="T16" s="341"/>
      <c r="U16" s="341"/>
      <c r="V16" s="341"/>
      <c r="W16" s="341"/>
      <c r="X16" s="341"/>
      <c r="Y16" s="341"/>
      <c r="Z16" s="341"/>
      <c r="AA16" s="341"/>
      <c r="AB16" s="341"/>
      <c r="AC16" s="341"/>
      <c r="AD16" s="341"/>
      <c r="AE16" s="341"/>
      <c r="AF16" s="341"/>
      <c r="AG16" s="341"/>
      <c r="AH16" s="341"/>
      <c r="AI16" s="341"/>
      <c r="AJ16" s="341"/>
      <c r="AK16" s="341"/>
      <c r="AL16" s="341"/>
      <c r="AM16" s="341"/>
      <c r="AN16" s="341"/>
      <c r="AO16" s="341"/>
      <c r="AP16" s="341"/>
      <c r="AQ16" s="341"/>
      <c r="AR16" s="341"/>
      <c r="AS16" s="341"/>
      <c r="AT16" s="341"/>
      <c r="AU16" s="341"/>
      <c r="AV16" s="341"/>
      <c r="AW16" s="341"/>
      <c r="AX16" s="341"/>
      <c r="AY16" s="341"/>
      <c r="AZ16" s="341"/>
      <c r="BA16" s="341"/>
      <c r="BB16" s="341"/>
      <c r="BC16" s="341"/>
      <c r="BD16" s="341"/>
      <c r="BE16" s="341"/>
      <c r="BF16" s="341"/>
      <c r="BG16" s="341"/>
      <c r="BH16" s="341"/>
      <c r="BI16" s="341"/>
      <c r="BJ16" s="341"/>
      <c r="BK16" s="341"/>
      <c r="BL16" s="341"/>
      <c r="BM16" s="341"/>
      <c r="BN16" s="341"/>
    </row>
    <row r="17" spans="1:66">
      <c r="A17" s="341"/>
      <c r="B17" s="341"/>
      <c r="C17" s="341"/>
      <c r="D17" s="341"/>
      <c r="E17" s="341"/>
      <c r="F17" s="341"/>
      <c r="G17" s="341"/>
      <c r="H17" s="341"/>
      <c r="I17" s="341"/>
      <c r="J17" s="341"/>
      <c r="K17" s="341"/>
      <c r="L17" s="341"/>
      <c r="M17" s="341"/>
      <c r="N17" s="341"/>
      <c r="O17" s="341"/>
      <c r="P17" s="341"/>
      <c r="Q17" s="341"/>
      <c r="R17" s="341"/>
      <c r="S17" s="341"/>
      <c r="T17" s="341"/>
      <c r="U17" s="341"/>
      <c r="V17" s="341"/>
      <c r="W17" s="341"/>
      <c r="X17" s="341"/>
      <c r="Y17" s="341"/>
      <c r="Z17" s="341"/>
      <c r="AA17" s="341"/>
      <c r="AB17" s="341"/>
      <c r="AC17" s="341"/>
      <c r="AD17" s="341"/>
      <c r="AE17" s="341"/>
      <c r="AF17" s="341"/>
      <c r="AG17" s="341"/>
      <c r="AH17" s="341"/>
      <c r="AI17" s="341"/>
      <c r="AJ17" s="341"/>
      <c r="AK17" s="341"/>
      <c r="AL17" s="341"/>
      <c r="AM17" s="341"/>
      <c r="AN17" s="341"/>
      <c r="AO17" s="341"/>
      <c r="AP17" s="341"/>
      <c r="AQ17" s="341"/>
      <c r="AR17" s="341"/>
      <c r="AS17" s="341"/>
      <c r="AT17" s="341"/>
      <c r="AU17" s="341"/>
      <c r="AV17" s="341"/>
      <c r="AW17" s="341"/>
      <c r="AX17" s="341"/>
      <c r="AY17" s="341"/>
      <c r="AZ17" s="341"/>
      <c r="BA17" s="341"/>
      <c r="BB17" s="341"/>
      <c r="BC17" s="341"/>
      <c r="BD17" s="341"/>
      <c r="BE17" s="341"/>
      <c r="BF17" s="341"/>
      <c r="BG17" s="341"/>
      <c r="BH17" s="341"/>
      <c r="BI17" s="341"/>
      <c r="BJ17" s="341"/>
      <c r="BK17" s="341"/>
      <c r="BL17" s="341"/>
      <c r="BM17" s="341"/>
      <c r="BN17" s="341"/>
    </row>
    <row r="20" spans="1:66">
      <c r="A20" s="340">
        <f>A4</f>
        <v>0</v>
      </c>
      <c r="B20" s="340" t="s">
        <v>1587</v>
      </c>
      <c r="C20" s="340" t="s">
        <v>1587</v>
      </c>
      <c r="D20" s="340" t="s">
        <v>1587</v>
      </c>
      <c r="E20" s="340">
        <v>11111</v>
      </c>
      <c r="F20" s="340" t="s">
        <v>66</v>
      </c>
      <c r="G20" s="340">
        <f>SUM(G2:G19)</f>
        <v>0</v>
      </c>
      <c r="H20" s="340">
        <f t="shared" ref="H20:BN20" si="0">SUM(H2:H19)</f>
        <v>0</v>
      </c>
      <c r="I20" s="340">
        <f t="shared" si="0"/>
        <v>0</v>
      </c>
      <c r="J20" s="340">
        <f t="shared" si="0"/>
        <v>0</v>
      </c>
      <c r="K20" s="340">
        <f t="shared" si="0"/>
        <v>0</v>
      </c>
      <c r="L20" s="340">
        <f t="shared" si="0"/>
        <v>0</v>
      </c>
      <c r="M20" s="340">
        <f t="shared" si="0"/>
        <v>0</v>
      </c>
      <c r="N20" s="340">
        <f t="shared" si="0"/>
        <v>0</v>
      </c>
      <c r="O20" s="340">
        <f t="shared" si="0"/>
        <v>0</v>
      </c>
      <c r="P20" s="340">
        <f t="shared" si="0"/>
        <v>0</v>
      </c>
      <c r="Q20" s="340">
        <f t="shared" si="0"/>
        <v>0</v>
      </c>
      <c r="R20" s="340">
        <f t="shared" si="0"/>
        <v>0</v>
      </c>
      <c r="S20" s="340">
        <f t="shared" si="0"/>
        <v>0</v>
      </c>
      <c r="T20" s="340">
        <f t="shared" si="0"/>
        <v>0</v>
      </c>
      <c r="U20" s="340">
        <f t="shared" si="0"/>
        <v>0</v>
      </c>
      <c r="V20" s="340">
        <f t="shared" si="0"/>
        <v>0</v>
      </c>
      <c r="W20" s="340">
        <f t="shared" si="0"/>
        <v>0</v>
      </c>
      <c r="X20" s="340">
        <f t="shared" si="0"/>
        <v>0</v>
      </c>
      <c r="Y20" s="340">
        <f t="shared" si="0"/>
        <v>0</v>
      </c>
      <c r="Z20" s="340">
        <f t="shared" si="0"/>
        <v>0</v>
      </c>
      <c r="AA20" s="340">
        <f t="shared" si="0"/>
        <v>0</v>
      </c>
      <c r="AB20" s="340">
        <f t="shared" si="0"/>
        <v>0</v>
      </c>
      <c r="AC20" s="340">
        <f t="shared" si="0"/>
        <v>0</v>
      </c>
      <c r="AD20" s="340">
        <f t="shared" si="0"/>
        <v>0</v>
      </c>
      <c r="AE20" s="340">
        <f t="shared" si="0"/>
        <v>0</v>
      </c>
      <c r="AF20" s="340">
        <f t="shared" si="0"/>
        <v>0</v>
      </c>
      <c r="AG20" s="340">
        <f t="shared" si="0"/>
        <v>0</v>
      </c>
      <c r="AH20" s="340">
        <f t="shared" si="0"/>
        <v>0</v>
      </c>
      <c r="AI20" s="340">
        <f t="shared" si="0"/>
        <v>0</v>
      </c>
      <c r="AJ20" s="340">
        <f t="shared" si="0"/>
        <v>0</v>
      </c>
      <c r="AK20" s="340">
        <f t="shared" si="0"/>
        <v>0</v>
      </c>
      <c r="AL20" s="340">
        <f t="shared" si="0"/>
        <v>0</v>
      </c>
      <c r="AM20" s="340">
        <f t="shared" si="0"/>
        <v>0</v>
      </c>
      <c r="AN20" s="340">
        <f t="shared" si="0"/>
        <v>0</v>
      </c>
      <c r="AO20" s="340">
        <f t="shared" si="0"/>
        <v>0</v>
      </c>
      <c r="AP20" s="340">
        <f t="shared" si="0"/>
        <v>0</v>
      </c>
      <c r="AQ20" s="340">
        <f t="shared" si="0"/>
        <v>0</v>
      </c>
      <c r="AR20" s="340">
        <f t="shared" si="0"/>
        <v>0</v>
      </c>
      <c r="AS20" s="340">
        <f t="shared" si="0"/>
        <v>0</v>
      </c>
      <c r="AT20" s="340">
        <f t="shared" si="0"/>
        <v>0</v>
      </c>
      <c r="AU20" s="340">
        <f t="shared" si="0"/>
        <v>0</v>
      </c>
      <c r="AV20" s="340">
        <f t="shared" si="0"/>
        <v>0</v>
      </c>
      <c r="AW20" s="340">
        <f t="shared" si="0"/>
        <v>0</v>
      </c>
      <c r="AX20" s="340">
        <f t="shared" si="0"/>
        <v>0</v>
      </c>
      <c r="AY20" s="340">
        <f t="shared" si="0"/>
        <v>0</v>
      </c>
      <c r="AZ20" s="340">
        <f t="shared" si="0"/>
        <v>0</v>
      </c>
      <c r="BA20" s="340">
        <f t="shared" si="0"/>
        <v>0</v>
      </c>
      <c r="BB20" s="340">
        <f t="shared" si="0"/>
        <v>0</v>
      </c>
      <c r="BC20" s="340">
        <f t="shared" si="0"/>
        <v>0</v>
      </c>
      <c r="BD20" s="340">
        <f t="shared" si="0"/>
        <v>0</v>
      </c>
      <c r="BE20" s="340">
        <f t="shared" si="0"/>
        <v>0</v>
      </c>
      <c r="BF20" s="340">
        <f t="shared" si="0"/>
        <v>0</v>
      </c>
      <c r="BG20" s="340">
        <f t="shared" si="0"/>
        <v>0</v>
      </c>
      <c r="BH20" s="340">
        <f t="shared" si="0"/>
        <v>0</v>
      </c>
      <c r="BI20" s="340">
        <f t="shared" si="0"/>
        <v>0</v>
      </c>
      <c r="BJ20" s="340">
        <f t="shared" si="0"/>
        <v>0</v>
      </c>
      <c r="BK20" s="340">
        <f t="shared" si="0"/>
        <v>0</v>
      </c>
      <c r="BL20" s="340">
        <f t="shared" si="0"/>
        <v>0</v>
      </c>
      <c r="BM20" s="340">
        <f t="shared" si="0"/>
        <v>0</v>
      </c>
      <c r="BN20" s="340">
        <f t="shared" si="0"/>
        <v>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FFC000"/>
  </sheetPr>
  <dimension ref="A1:AR350"/>
  <sheetViews>
    <sheetView showGridLines="0" workbookViewId="0">
      <pane xSplit="5" ySplit="1" topLeftCell="F2" activePane="bottomRight" state="frozen"/>
      <selection activeCell="D4" sqref="D4:P5"/>
      <selection pane="topRight" activeCell="D4" sqref="D4:P5"/>
      <selection pane="bottomLeft" activeCell="D4" sqref="D4:P5"/>
      <selection pane="bottomRight" activeCell="AN1" sqref="AN1:AP1"/>
    </sheetView>
  </sheetViews>
  <sheetFormatPr defaultColWidth="9" defaultRowHeight="15"/>
  <cols>
    <col min="1" max="1" width="19.85546875" style="143" bestFit="1" customWidth="1"/>
    <col min="2" max="2" width="9.28515625" style="143" bestFit="1" customWidth="1"/>
    <col min="3" max="3" width="15.140625" style="143" bestFit="1" customWidth="1"/>
    <col min="4" max="4" width="38.7109375" style="143" bestFit="1" customWidth="1"/>
    <col min="5" max="5" width="10.85546875" style="143" customWidth="1"/>
    <col min="6" max="6" width="15" style="143" bestFit="1" customWidth="1"/>
    <col min="7" max="7" width="11.5703125" style="143" customWidth="1"/>
    <col min="8" max="14" width="9.28515625" style="143" customWidth="1"/>
    <col min="15" max="15" width="7.42578125" style="143" customWidth="1"/>
    <col min="16" max="16" width="14.5703125" style="143" bestFit="1" customWidth="1"/>
    <col min="17" max="17" width="12.140625" style="143" customWidth="1"/>
    <col min="18" max="24" width="9.85546875" style="143" customWidth="1"/>
    <col min="25" max="25" width="8" style="143" customWidth="1"/>
    <col min="26" max="26" width="12.140625" style="143" customWidth="1"/>
    <col min="27" max="27" width="7.42578125" style="143" customWidth="1"/>
    <col min="28" max="29" width="19" style="143" bestFit="1" customWidth="1"/>
    <col min="30" max="30" width="21.85546875" style="143" bestFit="1" customWidth="1"/>
    <col min="31" max="16384" width="9" style="143"/>
  </cols>
  <sheetData>
    <row r="1" spans="1:44" ht="100.5">
      <c r="A1" s="359" t="s">
        <v>140</v>
      </c>
      <c r="B1" s="359" t="s">
        <v>141</v>
      </c>
      <c r="C1" s="359" t="s">
        <v>211</v>
      </c>
      <c r="D1" s="359" t="s">
        <v>212</v>
      </c>
      <c r="E1" s="359" t="s">
        <v>213</v>
      </c>
      <c r="F1" s="359" t="s">
        <v>65</v>
      </c>
      <c r="G1" s="359" t="s">
        <v>214</v>
      </c>
      <c r="H1" s="359" t="s">
        <v>219</v>
      </c>
      <c r="I1" s="359" t="s">
        <v>220</v>
      </c>
      <c r="J1" s="359" t="s">
        <v>221</v>
      </c>
      <c r="K1" s="359" t="s">
        <v>222</v>
      </c>
      <c r="L1" s="359" t="s">
        <v>223</v>
      </c>
      <c r="M1" s="359" t="s">
        <v>224</v>
      </c>
      <c r="N1" s="359" t="s">
        <v>225</v>
      </c>
      <c r="O1" s="359" t="s">
        <v>226</v>
      </c>
      <c r="P1" s="359" t="s">
        <v>413</v>
      </c>
      <c r="Q1" s="359" t="s">
        <v>227</v>
      </c>
      <c r="R1" s="359" t="s">
        <v>232</v>
      </c>
      <c r="S1" s="359" t="s">
        <v>233</v>
      </c>
      <c r="T1" s="359" t="s">
        <v>234</v>
      </c>
      <c r="U1" s="359" t="s">
        <v>235</v>
      </c>
      <c r="V1" s="359" t="s">
        <v>236</v>
      </c>
      <c r="W1" s="359" t="s">
        <v>237</v>
      </c>
      <c r="X1" s="359" t="s">
        <v>238</v>
      </c>
      <c r="Y1" s="359" t="s">
        <v>239</v>
      </c>
      <c r="Z1" s="359" t="s">
        <v>412</v>
      </c>
      <c r="AA1" s="359" t="s">
        <v>411</v>
      </c>
      <c r="AB1" s="445" t="s">
        <v>1546</v>
      </c>
      <c r="AC1" s="445" t="s">
        <v>1547</v>
      </c>
      <c r="AD1" s="445" t="s">
        <v>1548</v>
      </c>
      <c r="AE1" s="445" t="s">
        <v>1549</v>
      </c>
      <c r="AF1" s="445" t="s">
        <v>45</v>
      </c>
      <c r="AG1" s="646" t="s">
        <v>135</v>
      </c>
      <c r="AH1" s="646" t="s">
        <v>1773</v>
      </c>
      <c r="AI1" s="646" t="s">
        <v>2290</v>
      </c>
      <c r="AJ1" s="646" t="s">
        <v>2291</v>
      </c>
      <c r="AK1" s="646" t="s">
        <v>2292</v>
      </c>
      <c r="AL1" s="646" t="s">
        <v>2294</v>
      </c>
      <c r="AM1" s="646" t="s">
        <v>2295</v>
      </c>
      <c r="AN1" s="363" t="s">
        <v>259</v>
      </c>
      <c r="AO1" s="363" t="s">
        <v>260</v>
      </c>
      <c r="AP1" s="364" t="s">
        <v>261</v>
      </c>
      <c r="AQ1" s="570" t="s">
        <v>2101</v>
      </c>
      <c r="AR1" s="570" t="s">
        <v>2102</v>
      </c>
    </row>
    <row r="2" spans="1:44">
      <c r="A2" s="385"/>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c r="AQ2" s="143">
        <f t="shared" ref="AQ2:AQ65" si="0">AA2-SUM(AB2:AF2)</f>
        <v>0</v>
      </c>
      <c r="AR2" s="143" t="str">
        <f t="shared" ref="AR2:AR65" si="1">IF(AQ2&lt;0,D2&amp;",","")</f>
        <v/>
      </c>
    </row>
    <row r="3" spans="1:44">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Q3" s="143">
        <f t="shared" si="0"/>
        <v>0</v>
      </c>
      <c r="AR3" s="143" t="str">
        <f t="shared" si="1"/>
        <v/>
      </c>
    </row>
    <row r="4" spans="1:44">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Q4" s="143">
        <f t="shared" si="0"/>
        <v>0</v>
      </c>
      <c r="AR4" s="143" t="str">
        <f t="shared" si="1"/>
        <v/>
      </c>
    </row>
    <row r="5" spans="1:44">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c r="AQ5" s="143">
        <f t="shared" si="0"/>
        <v>0</v>
      </c>
      <c r="AR5" s="143" t="str">
        <f t="shared" si="1"/>
        <v/>
      </c>
    </row>
    <row r="6" spans="1:44">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c r="AQ6" s="143">
        <f t="shared" si="0"/>
        <v>0</v>
      </c>
      <c r="AR6" s="143" t="str">
        <f t="shared" si="1"/>
        <v/>
      </c>
    </row>
    <row r="7" spans="1:44">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c r="AQ7" s="143">
        <f t="shared" si="0"/>
        <v>0</v>
      </c>
      <c r="AR7" s="143" t="str">
        <f t="shared" si="1"/>
        <v/>
      </c>
    </row>
    <row r="8" spans="1:44">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c r="AQ8" s="143">
        <f t="shared" si="0"/>
        <v>0</v>
      </c>
      <c r="AR8" s="143" t="str">
        <f t="shared" si="1"/>
        <v/>
      </c>
    </row>
    <row r="9" spans="1:44">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c r="AQ9" s="143">
        <f t="shared" si="0"/>
        <v>0</v>
      </c>
      <c r="AR9" s="143" t="str">
        <f t="shared" si="1"/>
        <v/>
      </c>
    </row>
    <row r="10" spans="1:44">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c r="AQ10" s="143">
        <f t="shared" si="0"/>
        <v>0</v>
      </c>
      <c r="AR10" s="143" t="str">
        <f t="shared" si="1"/>
        <v/>
      </c>
    </row>
    <row r="11" spans="1:44">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c r="AQ11" s="143">
        <f t="shared" si="0"/>
        <v>0</v>
      </c>
      <c r="AR11" s="143" t="str">
        <f t="shared" si="1"/>
        <v/>
      </c>
    </row>
    <row r="12" spans="1:44">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Q12" s="143">
        <f t="shared" si="0"/>
        <v>0</v>
      </c>
      <c r="AR12" s="143" t="str">
        <f t="shared" si="1"/>
        <v/>
      </c>
    </row>
    <row r="13" spans="1:44">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Q13" s="143">
        <f t="shared" si="0"/>
        <v>0</v>
      </c>
      <c r="AR13" s="143" t="str">
        <f t="shared" si="1"/>
        <v/>
      </c>
    </row>
    <row r="14" spans="1:44">
      <c r="A14" s="385"/>
      <c r="B14" s="385"/>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Q14" s="143">
        <f t="shared" si="0"/>
        <v>0</v>
      </c>
      <c r="AR14" s="143" t="str">
        <f t="shared" si="1"/>
        <v/>
      </c>
    </row>
    <row r="15" spans="1:44">
      <c r="A15" s="385"/>
      <c r="B15" s="385"/>
      <c r="C15" s="385"/>
      <c r="D15" s="385"/>
      <c r="E15" s="385"/>
      <c r="F15" s="385"/>
      <c r="G15" s="385"/>
      <c r="H15" s="385"/>
      <c r="I15" s="385"/>
      <c r="J15" s="385"/>
      <c r="K15" s="385"/>
      <c r="L15" s="385"/>
      <c r="M15" s="385"/>
      <c r="N15" s="385"/>
      <c r="O15" s="385"/>
      <c r="P15" s="385"/>
      <c r="Q15" s="385"/>
      <c r="R15" s="385"/>
      <c r="S15" s="385"/>
      <c r="T15" s="385"/>
      <c r="U15" s="385"/>
      <c r="V15" s="385"/>
      <c r="W15" s="385"/>
      <c r="X15" s="385"/>
      <c r="Y15" s="385"/>
      <c r="Z15" s="385"/>
      <c r="AA15" s="385"/>
      <c r="AB15" s="385"/>
      <c r="AC15" s="385"/>
      <c r="AD15" s="385"/>
      <c r="AQ15" s="143">
        <f t="shared" si="0"/>
        <v>0</v>
      </c>
      <c r="AR15" s="143" t="str">
        <f t="shared" si="1"/>
        <v/>
      </c>
    </row>
    <row r="16" spans="1:44">
      <c r="A16" s="385"/>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c r="AQ16" s="143">
        <f t="shared" si="0"/>
        <v>0</v>
      </c>
      <c r="AR16" s="143" t="str">
        <f t="shared" si="1"/>
        <v/>
      </c>
    </row>
    <row r="17" spans="1:44">
      <c r="A17" s="385"/>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Q17" s="143">
        <f t="shared" si="0"/>
        <v>0</v>
      </c>
      <c r="AR17" s="143" t="str">
        <f t="shared" si="1"/>
        <v/>
      </c>
    </row>
    <row r="18" spans="1:44">
      <c r="A18" s="385"/>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385"/>
      <c r="AC18" s="385"/>
      <c r="AD18" s="385"/>
      <c r="AQ18" s="143">
        <f t="shared" si="0"/>
        <v>0</v>
      </c>
      <c r="AR18" s="143" t="str">
        <f t="shared" si="1"/>
        <v/>
      </c>
    </row>
    <row r="19" spans="1:44">
      <c r="A19" s="385"/>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c r="AA19" s="385"/>
      <c r="AB19" s="385"/>
      <c r="AC19" s="385"/>
      <c r="AD19" s="385"/>
      <c r="AQ19" s="143">
        <f t="shared" si="0"/>
        <v>0</v>
      </c>
      <c r="AR19" s="143" t="str">
        <f t="shared" si="1"/>
        <v/>
      </c>
    </row>
    <row r="20" spans="1:44">
      <c r="A20" s="385"/>
      <c r="B20" s="385"/>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c r="AQ20" s="143">
        <f t="shared" si="0"/>
        <v>0</v>
      </c>
      <c r="AR20" s="143" t="str">
        <f t="shared" si="1"/>
        <v/>
      </c>
    </row>
    <row r="21" spans="1:44">
      <c r="A21" s="385"/>
      <c r="B21" s="385"/>
      <c r="C21" s="385"/>
      <c r="D21" s="385"/>
      <c r="E21" s="385"/>
      <c r="F21" s="385"/>
      <c r="G21" s="385"/>
      <c r="H21" s="385"/>
      <c r="I21" s="385"/>
      <c r="J21" s="385"/>
      <c r="K21" s="385"/>
      <c r="L21" s="385"/>
      <c r="M21" s="385"/>
      <c r="N21" s="385"/>
      <c r="O21" s="385"/>
      <c r="P21" s="385"/>
      <c r="Q21" s="385"/>
      <c r="R21" s="385"/>
      <c r="S21" s="385"/>
      <c r="T21" s="385"/>
      <c r="U21" s="385"/>
      <c r="V21" s="385"/>
      <c r="W21" s="385"/>
      <c r="X21" s="385"/>
      <c r="Y21" s="385"/>
      <c r="Z21" s="385"/>
      <c r="AA21" s="385"/>
      <c r="AB21" s="385"/>
      <c r="AC21" s="385"/>
      <c r="AD21" s="385"/>
      <c r="AQ21" s="143">
        <f t="shared" si="0"/>
        <v>0</v>
      </c>
      <c r="AR21" s="143" t="str">
        <f t="shared" si="1"/>
        <v/>
      </c>
    </row>
    <row r="22" spans="1:44">
      <c r="A22" s="385"/>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Y22" s="385"/>
      <c r="Z22" s="385"/>
      <c r="AA22" s="385"/>
      <c r="AB22" s="385"/>
      <c r="AC22" s="385"/>
      <c r="AD22" s="385"/>
      <c r="AQ22" s="143">
        <f t="shared" si="0"/>
        <v>0</v>
      </c>
      <c r="AR22" s="143" t="str">
        <f t="shared" si="1"/>
        <v/>
      </c>
    </row>
    <row r="23" spans="1:44">
      <c r="A23" s="385"/>
      <c r="B23" s="385"/>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c r="AQ23" s="143">
        <f t="shared" si="0"/>
        <v>0</v>
      </c>
      <c r="AR23" s="143" t="str">
        <f t="shared" si="1"/>
        <v/>
      </c>
    </row>
    <row r="24" spans="1:44">
      <c r="A24" s="385"/>
      <c r="B24" s="385"/>
      <c r="C24" s="385"/>
      <c r="D24" s="385"/>
      <c r="E24" s="385"/>
      <c r="F24" s="385"/>
      <c r="G24" s="385"/>
      <c r="H24" s="385"/>
      <c r="I24" s="385"/>
      <c r="J24" s="385"/>
      <c r="K24" s="385"/>
      <c r="L24" s="385"/>
      <c r="M24" s="385"/>
      <c r="N24" s="385"/>
      <c r="O24" s="385"/>
      <c r="P24" s="385"/>
      <c r="Q24" s="385"/>
      <c r="R24" s="385"/>
      <c r="S24" s="385"/>
      <c r="T24" s="385"/>
      <c r="U24" s="385"/>
      <c r="V24" s="385"/>
      <c r="W24" s="385"/>
      <c r="X24" s="385"/>
      <c r="Y24" s="385"/>
      <c r="Z24" s="385"/>
      <c r="AA24" s="385"/>
      <c r="AB24" s="385"/>
      <c r="AC24" s="385"/>
      <c r="AD24" s="385"/>
      <c r="AQ24" s="143">
        <f t="shared" si="0"/>
        <v>0</v>
      </c>
      <c r="AR24" s="143" t="str">
        <f t="shared" si="1"/>
        <v/>
      </c>
    </row>
    <row r="25" spans="1:44">
      <c r="A25" s="385"/>
      <c r="B25" s="385"/>
      <c r="C25" s="385"/>
      <c r="D25" s="385"/>
      <c r="E25" s="385"/>
      <c r="F25" s="385"/>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Q25" s="143">
        <f t="shared" si="0"/>
        <v>0</v>
      </c>
      <c r="AR25" s="143" t="str">
        <f t="shared" si="1"/>
        <v/>
      </c>
    </row>
    <row r="26" spans="1:44">
      <c r="A26" s="385"/>
      <c r="B26" s="385"/>
      <c r="C26" s="385"/>
      <c r="D26" s="385"/>
      <c r="E26" s="385"/>
      <c r="F26" s="385"/>
      <c r="G26" s="385"/>
      <c r="H26" s="385"/>
      <c r="I26" s="385"/>
      <c r="J26" s="385"/>
      <c r="K26" s="385"/>
      <c r="L26" s="385"/>
      <c r="M26" s="385"/>
      <c r="N26" s="385"/>
      <c r="O26" s="385"/>
      <c r="P26" s="385"/>
      <c r="Q26" s="385"/>
      <c r="R26" s="385"/>
      <c r="S26" s="385"/>
      <c r="T26" s="385"/>
      <c r="U26" s="385"/>
      <c r="V26" s="385"/>
      <c r="W26" s="385"/>
      <c r="X26" s="385"/>
      <c r="Y26" s="385"/>
      <c r="Z26" s="385"/>
      <c r="AA26" s="385"/>
      <c r="AB26" s="385"/>
      <c r="AC26" s="385"/>
      <c r="AD26" s="385"/>
      <c r="AQ26" s="143">
        <f t="shared" si="0"/>
        <v>0</v>
      </c>
      <c r="AR26" s="143" t="str">
        <f t="shared" si="1"/>
        <v/>
      </c>
    </row>
    <row r="27" spans="1:44">
      <c r="A27" s="385"/>
      <c r="B27" s="385"/>
      <c r="C27" s="385"/>
      <c r="D27" s="385"/>
      <c r="E27" s="385"/>
      <c r="F27" s="385"/>
      <c r="G27" s="385"/>
      <c r="H27" s="385"/>
      <c r="I27" s="385"/>
      <c r="J27" s="385"/>
      <c r="K27" s="385"/>
      <c r="L27" s="385"/>
      <c r="M27" s="385"/>
      <c r="N27" s="385"/>
      <c r="O27" s="385"/>
      <c r="P27" s="385"/>
      <c r="Q27" s="385"/>
      <c r="R27" s="385"/>
      <c r="S27" s="385"/>
      <c r="T27" s="385"/>
      <c r="U27" s="385"/>
      <c r="V27" s="385"/>
      <c r="W27" s="385"/>
      <c r="X27" s="385"/>
      <c r="Y27" s="385"/>
      <c r="Z27" s="385"/>
      <c r="AA27" s="385"/>
      <c r="AB27" s="385"/>
      <c r="AC27" s="385"/>
      <c r="AD27" s="385"/>
      <c r="AQ27" s="143">
        <f t="shared" si="0"/>
        <v>0</v>
      </c>
      <c r="AR27" s="143" t="str">
        <f t="shared" si="1"/>
        <v/>
      </c>
    </row>
    <row r="28" spans="1:44">
      <c r="A28" s="385"/>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Q28" s="143">
        <f t="shared" si="0"/>
        <v>0</v>
      </c>
      <c r="AR28" s="143" t="str">
        <f t="shared" si="1"/>
        <v/>
      </c>
    </row>
    <row r="29" spans="1:44">
      <c r="A29" s="385"/>
      <c r="B29" s="385"/>
      <c r="C29" s="385"/>
      <c r="D29" s="385"/>
      <c r="E29" s="385"/>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Q29" s="143">
        <f t="shared" si="0"/>
        <v>0</v>
      </c>
      <c r="AR29" s="143" t="str">
        <f t="shared" si="1"/>
        <v/>
      </c>
    </row>
    <row r="30" spans="1:44">
      <c r="A30" s="385"/>
      <c r="B30" s="385"/>
      <c r="C30" s="385"/>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c r="AQ30" s="143">
        <f t="shared" si="0"/>
        <v>0</v>
      </c>
      <c r="AR30" s="143" t="str">
        <f t="shared" si="1"/>
        <v/>
      </c>
    </row>
    <row r="31" spans="1:44">
      <c r="A31" s="385"/>
      <c r="B31" s="385"/>
      <c r="C31" s="385"/>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c r="AQ31" s="143">
        <f t="shared" si="0"/>
        <v>0</v>
      </c>
      <c r="AR31" s="143" t="str">
        <f t="shared" si="1"/>
        <v/>
      </c>
    </row>
    <row r="32" spans="1:44">
      <c r="A32" s="385"/>
      <c r="B32" s="385"/>
      <c r="C32" s="385"/>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c r="AQ32" s="143">
        <f t="shared" si="0"/>
        <v>0</v>
      </c>
      <c r="AR32" s="143" t="str">
        <f t="shared" si="1"/>
        <v/>
      </c>
    </row>
    <row r="33" spans="1:44">
      <c r="A33" s="385"/>
      <c r="B33" s="385"/>
      <c r="C33" s="385"/>
      <c r="D33" s="385"/>
      <c r="E33" s="385"/>
      <c r="F33" s="385"/>
      <c r="G33" s="385"/>
      <c r="H33" s="385"/>
      <c r="I33" s="385"/>
      <c r="J33" s="385"/>
      <c r="K33" s="385"/>
      <c r="L33" s="385"/>
      <c r="M33" s="385"/>
      <c r="N33" s="385"/>
      <c r="O33" s="385"/>
      <c r="P33" s="385"/>
      <c r="Q33" s="385"/>
      <c r="R33" s="385"/>
      <c r="S33" s="385"/>
      <c r="T33" s="385"/>
      <c r="U33" s="385"/>
      <c r="V33" s="385"/>
      <c r="W33" s="385"/>
      <c r="X33" s="385"/>
      <c r="Y33" s="385"/>
      <c r="Z33" s="385"/>
      <c r="AA33" s="385"/>
      <c r="AB33" s="385"/>
      <c r="AC33" s="385"/>
      <c r="AD33" s="385"/>
      <c r="AQ33" s="143">
        <f t="shared" si="0"/>
        <v>0</v>
      </c>
      <c r="AR33" s="143" t="str">
        <f t="shared" si="1"/>
        <v/>
      </c>
    </row>
    <row r="34" spans="1:44">
      <c r="A34" s="385"/>
      <c r="B34" s="385"/>
      <c r="C34" s="385"/>
      <c r="D34" s="385"/>
      <c r="E34" s="385"/>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c r="AQ34" s="143">
        <f t="shared" si="0"/>
        <v>0</v>
      </c>
      <c r="AR34" s="143" t="str">
        <f t="shared" si="1"/>
        <v/>
      </c>
    </row>
    <row r="35" spans="1:44">
      <c r="A35" s="385"/>
      <c r="B35" s="385"/>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Q35" s="143">
        <f t="shared" si="0"/>
        <v>0</v>
      </c>
      <c r="AR35" s="143" t="str">
        <f t="shared" si="1"/>
        <v/>
      </c>
    </row>
    <row r="36" spans="1:44">
      <c r="A36" s="385"/>
      <c r="B36" s="385"/>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c r="AQ36" s="143">
        <f t="shared" si="0"/>
        <v>0</v>
      </c>
      <c r="AR36" s="143" t="str">
        <f t="shared" si="1"/>
        <v/>
      </c>
    </row>
    <row r="37" spans="1:44">
      <c r="A37" s="385"/>
      <c r="B37" s="385"/>
      <c r="C37" s="385"/>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c r="AQ37" s="143">
        <f t="shared" si="0"/>
        <v>0</v>
      </c>
      <c r="AR37" s="143" t="str">
        <f t="shared" si="1"/>
        <v/>
      </c>
    </row>
    <row r="38" spans="1:44">
      <c r="A38" s="385"/>
      <c r="B38" s="385"/>
      <c r="C38" s="385"/>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c r="AQ38" s="143">
        <f t="shared" si="0"/>
        <v>0</v>
      </c>
      <c r="AR38" s="143" t="str">
        <f t="shared" si="1"/>
        <v/>
      </c>
    </row>
    <row r="39" spans="1:44">
      <c r="A39" s="385"/>
      <c r="B39" s="385"/>
      <c r="C39" s="385"/>
      <c r="D39" s="385"/>
      <c r="E39" s="385"/>
      <c r="F39" s="385"/>
      <c r="G39" s="385"/>
      <c r="H39" s="385"/>
      <c r="I39" s="385"/>
      <c r="J39" s="385"/>
      <c r="K39" s="385"/>
      <c r="L39" s="385"/>
      <c r="M39" s="385"/>
      <c r="N39" s="385"/>
      <c r="O39" s="385"/>
      <c r="P39" s="385"/>
      <c r="Q39" s="385"/>
      <c r="R39" s="385"/>
      <c r="S39" s="385"/>
      <c r="T39" s="385"/>
      <c r="U39" s="385"/>
      <c r="V39" s="385"/>
      <c r="W39" s="385"/>
      <c r="X39" s="385"/>
      <c r="Y39" s="385"/>
      <c r="Z39" s="385"/>
      <c r="AA39" s="385"/>
      <c r="AB39" s="385"/>
      <c r="AC39" s="385"/>
      <c r="AD39" s="385"/>
      <c r="AQ39" s="143">
        <f t="shared" si="0"/>
        <v>0</v>
      </c>
      <c r="AR39" s="143" t="str">
        <f t="shared" si="1"/>
        <v/>
      </c>
    </row>
    <row r="40" spans="1:44">
      <c r="A40" s="385"/>
      <c r="B40" s="385"/>
      <c r="C40" s="385"/>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c r="AQ40" s="143">
        <f t="shared" si="0"/>
        <v>0</v>
      </c>
      <c r="AR40" s="143" t="str">
        <f t="shared" si="1"/>
        <v/>
      </c>
    </row>
    <row r="41" spans="1:44">
      <c r="A41" s="385"/>
      <c r="B41" s="385"/>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c r="AQ41" s="143">
        <f t="shared" si="0"/>
        <v>0</v>
      </c>
      <c r="AR41" s="143" t="str">
        <f t="shared" si="1"/>
        <v/>
      </c>
    </row>
    <row r="42" spans="1:44">
      <c r="A42" s="385"/>
      <c r="B42" s="385"/>
      <c r="C42" s="385"/>
      <c r="D42" s="385"/>
      <c r="E42" s="385"/>
      <c r="F42" s="385"/>
      <c r="G42" s="385"/>
      <c r="H42" s="385"/>
      <c r="I42" s="385"/>
      <c r="J42" s="385"/>
      <c r="K42" s="385"/>
      <c r="L42" s="385"/>
      <c r="M42" s="385"/>
      <c r="N42" s="385"/>
      <c r="O42" s="385"/>
      <c r="P42" s="385"/>
      <c r="Q42" s="385"/>
      <c r="R42" s="385"/>
      <c r="S42" s="385"/>
      <c r="T42" s="385"/>
      <c r="U42" s="385"/>
      <c r="V42" s="385"/>
      <c r="W42" s="385"/>
      <c r="X42" s="385"/>
      <c r="Y42" s="385"/>
      <c r="Z42" s="385"/>
      <c r="AA42" s="385"/>
      <c r="AB42" s="385"/>
      <c r="AC42" s="385"/>
      <c r="AD42" s="385"/>
      <c r="AQ42" s="143">
        <f t="shared" si="0"/>
        <v>0</v>
      </c>
      <c r="AR42" s="143" t="str">
        <f t="shared" si="1"/>
        <v/>
      </c>
    </row>
    <row r="43" spans="1:44">
      <c r="A43" s="385"/>
      <c r="B43" s="385"/>
      <c r="C43" s="385"/>
      <c r="D43" s="385"/>
      <c r="E43" s="385"/>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c r="AQ43" s="143">
        <f t="shared" si="0"/>
        <v>0</v>
      </c>
      <c r="AR43" s="143" t="str">
        <f t="shared" si="1"/>
        <v/>
      </c>
    </row>
    <row r="44" spans="1:44">
      <c r="A44" s="385"/>
      <c r="B44" s="385"/>
      <c r="C44" s="385"/>
      <c r="D44" s="385"/>
      <c r="E44" s="385"/>
      <c r="F44" s="385"/>
      <c r="G44" s="385"/>
      <c r="H44" s="385"/>
      <c r="I44" s="385"/>
      <c r="J44" s="385"/>
      <c r="K44" s="385"/>
      <c r="L44" s="385"/>
      <c r="M44" s="385"/>
      <c r="N44" s="385"/>
      <c r="O44" s="385"/>
      <c r="P44" s="385"/>
      <c r="Q44" s="385"/>
      <c r="R44" s="385"/>
      <c r="S44" s="385"/>
      <c r="T44" s="385"/>
      <c r="U44" s="385"/>
      <c r="V44" s="385"/>
      <c r="W44" s="385"/>
      <c r="X44" s="385"/>
      <c r="Y44" s="385"/>
      <c r="Z44" s="385"/>
      <c r="AA44" s="385"/>
      <c r="AB44" s="385"/>
      <c r="AC44" s="385"/>
      <c r="AD44" s="385"/>
      <c r="AQ44" s="143">
        <f t="shared" si="0"/>
        <v>0</v>
      </c>
      <c r="AR44" s="143" t="str">
        <f t="shared" si="1"/>
        <v/>
      </c>
    </row>
    <row r="45" spans="1:44">
      <c r="A45" s="385"/>
      <c r="B45" s="385"/>
      <c r="C45" s="385"/>
      <c r="D45" s="385"/>
      <c r="E45" s="385"/>
      <c r="F45" s="385"/>
      <c r="G45" s="385"/>
      <c r="H45" s="385"/>
      <c r="I45" s="385"/>
      <c r="J45" s="385"/>
      <c r="K45" s="385"/>
      <c r="L45" s="385"/>
      <c r="M45" s="385"/>
      <c r="N45" s="385"/>
      <c r="O45" s="385"/>
      <c r="P45" s="385"/>
      <c r="Q45" s="385"/>
      <c r="R45" s="385"/>
      <c r="S45" s="385"/>
      <c r="T45" s="385"/>
      <c r="U45" s="385"/>
      <c r="V45" s="385"/>
      <c r="W45" s="385"/>
      <c r="X45" s="385"/>
      <c r="Y45" s="385"/>
      <c r="Z45" s="385"/>
      <c r="AA45" s="385"/>
      <c r="AB45" s="385"/>
      <c r="AC45" s="385"/>
      <c r="AD45" s="385"/>
      <c r="AQ45" s="143">
        <f t="shared" si="0"/>
        <v>0</v>
      </c>
      <c r="AR45" s="143" t="str">
        <f t="shared" si="1"/>
        <v/>
      </c>
    </row>
    <row r="46" spans="1:44">
      <c r="A46" s="385"/>
      <c r="B46" s="385"/>
      <c r="C46" s="385"/>
      <c r="D46" s="385"/>
      <c r="E46" s="385"/>
      <c r="F46" s="385"/>
      <c r="G46" s="385"/>
      <c r="H46" s="385"/>
      <c r="I46" s="385"/>
      <c r="J46" s="385"/>
      <c r="K46" s="385"/>
      <c r="L46" s="385"/>
      <c r="M46" s="385"/>
      <c r="N46" s="385"/>
      <c r="O46" s="385"/>
      <c r="P46" s="385"/>
      <c r="Q46" s="385"/>
      <c r="R46" s="385"/>
      <c r="S46" s="385"/>
      <c r="T46" s="385"/>
      <c r="U46" s="385"/>
      <c r="V46" s="385"/>
      <c r="W46" s="385"/>
      <c r="X46" s="385"/>
      <c r="Y46" s="385"/>
      <c r="Z46" s="385"/>
      <c r="AA46" s="385"/>
      <c r="AB46" s="385"/>
      <c r="AC46" s="385"/>
      <c r="AD46" s="385"/>
      <c r="AQ46" s="143">
        <f t="shared" si="0"/>
        <v>0</v>
      </c>
      <c r="AR46" s="143" t="str">
        <f t="shared" si="1"/>
        <v/>
      </c>
    </row>
    <row r="47" spans="1:44">
      <c r="A47" s="385"/>
      <c r="B47" s="385"/>
      <c r="C47" s="385"/>
      <c r="D47" s="385"/>
      <c r="E47" s="385"/>
      <c r="F47" s="385"/>
      <c r="G47" s="385"/>
      <c r="H47" s="385"/>
      <c r="I47" s="385"/>
      <c r="J47" s="385"/>
      <c r="K47" s="385"/>
      <c r="L47" s="385"/>
      <c r="M47" s="385"/>
      <c r="N47" s="385"/>
      <c r="O47" s="385"/>
      <c r="P47" s="385"/>
      <c r="Q47" s="385"/>
      <c r="R47" s="385"/>
      <c r="S47" s="385"/>
      <c r="T47" s="385"/>
      <c r="U47" s="385"/>
      <c r="V47" s="385"/>
      <c r="W47" s="385"/>
      <c r="X47" s="385"/>
      <c r="Y47" s="385"/>
      <c r="Z47" s="385"/>
      <c r="AA47" s="385"/>
      <c r="AB47" s="385"/>
      <c r="AC47" s="385"/>
      <c r="AD47" s="385"/>
      <c r="AQ47" s="143">
        <f t="shared" si="0"/>
        <v>0</v>
      </c>
      <c r="AR47" s="143" t="str">
        <f t="shared" si="1"/>
        <v/>
      </c>
    </row>
    <row r="48" spans="1:44">
      <c r="A48" s="385"/>
      <c r="B48" s="385"/>
      <c r="C48" s="385"/>
      <c r="D48" s="385"/>
      <c r="E48" s="385"/>
      <c r="F48" s="385"/>
      <c r="G48" s="385"/>
      <c r="H48" s="385"/>
      <c r="I48" s="385"/>
      <c r="J48" s="385"/>
      <c r="K48" s="385"/>
      <c r="L48" s="385"/>
      <c r="M48" s="385"/>
      <c r="N48" s="385"/>
      <c r="O48" s="385"/>
      <c r="P48" s="385"/>
      <c r="Q48" s="385"/>
      <c r="R48" s="385"/>
      <c r="S48" s="385"/>
      <c r="T48" s="385"/>
      <c r="U48" s="385"/>
      <c r="V48" s="385"/>
      <c r="W48" s="385"/>
      <c r="X48" s="385"/>
      <c r="Y48" s="385"/>
      <c r="Z48" s="385"/>
      <c r="AA48" s="385"/>
      <c r="AB48" s="385"/>
      <c r="AC48" s="385"/>
      <c r="AD48" s="385"/>
      <c r="AQ48" s="143">
        <f t="shared" si="0"/>
        <v>0</v>
      </c>
      <c r="AR48" s="143" t="str">
        <f t="shared" si="1"/>
        <v/>
      </c>
    </row>
    <row r="49" spans="1:44">
      <c r="A49" s="385"/>
      <c r="B49" s="385"/>
      <c r="C49" s="385"/>
      <c r="D49" s="385"/>
      <c r="E49" s="385"/>
      <c r="F49" s="385"/>
      <c r="G49" s="385"/>
      <c r="H49" s="385"/>
      <c r="I49" s="385"/>
      <c r="J49" s="385"/>
      <c r="K49" s="385"/>
      <c r="L49" s="385"/>
      <c r="M49" s="385"/>
      <c r="N49" s="385"/>
      <c r="O49" s="385"/>
      <c r="P49" s="385"/>
      <c r="Q49" s="385"/>
      <c r="R49" s="385"/>
      <c r="S49" s="385"/>
      <c r="T49" s="385"/>
      <c r="U49" s="385"/>
      <c r="V49" s="385"/>
      <c r="W49" s="385"/>
      <c r="X49" s="385"/>
      <c r="Y49" s="385"/>
      <c r="Z49" s="385"/>
      <c r="AA49" s="385"/>
      <c r="AB49" s="385"/>
      <c r="AC49" s="385"/>
      <c r="AD49" s="385"/>
      <c r="AQ49" s="143">
        <f t="shared" si="0"/>
        <v>0</v>
      </c>
      <c r="AR49" s="143" t="str">
        <f t="shared" si="1"/>
        <v/>
      </c>
    </row>
    <row r="50" spans="1:44">
      <c r="A50" s="385"/>
      <c r="B50" s="385"/>
      <c r="C50" s="385"/>
      <c r="D50" s="385"/>
      <c r="E50" s="385"/>
      <c r="F50" s="385"/>
      <c r="G50" s="385"/>
      <c r="H50" s="385"/>
      <c r="I50" s="385"/>
      <c r="J50" s="385"/>
      <c r="K50" s="385"/>
      <c r="L50" s="385"/>
      <c r="M50" s="385"/>
      <c r="N50" s="385"/>
      <c r="O50" s="385"/>
      <c r="P50" s="385"/>
      <c r="Q50" s="385"/>
      <c r="R50" s="385"/>
      <c r="S50" s="385"/>
      <c r="T50" s="385"/>
      <c r="U50" s="385"/>
      <c r="V50" s="385"/>
      <c r="W50" s="385"/>
      <c r="X50" s="385"/>
      <c r="Y50" s="385"/>
      <c r="Z50" s="385"/>
      <c r="AA50" s="385"/>
      <c r="AB50" s="385"/>
      <c r="AC50" s="385"/>
      <c r="AD50" s="385"/>
      <c r="AQ50" s="143">
        <f t="shared" si="0"/>
        <v>0</v>
      </c>
      <c r="AR50" s="143" t="str">
        <f t="shared" si="1"/>
        <v/>
      </c>
    </row>
    <row r="51" spans="1:44">
      <c r="A51" s="385"/>
      <c r="B51" s="385"/>
      <c r="C51" s="385"/>
      <c r="D51" s="385"/>
      <c r="E51" s="385"/>
      <c r="F51" s="385"/>
      <c r="G51" s="385"/>
      <c r="H51" s="385"/>
      <c r="I51" s="385"/>
      <c r="J51" s="385"/>
      <c r="K51" s="385"/>
      <c r="L51" s="385"/>
      <c r="M51" s="385"/>
      <c r="N51" s="385"/>
      <c r="O51" s="385"/>
      <c r="P51" s="385"/>
      <c r="Q51" s="385"/>
      <c r="R51" s="385"/>
      <c r="S51" s="385"/>
      <c r="T51" s="385"/>
      <c r="U51" s="385"/>
      <c r="V51" s="385"/>
      <c r="W51" s="385"/>
      <c r="X51" s="385"/>
      <c r="Y51" s="385"/>
      <c r="Z51" s="385"/>
      <c r="AA51" s="385"/>
      <c r="AB51" s="385"/>
      <c r="AC51" s="385"/>
      <c r="AD51" s="385"/>
      <c r="AQ51" s="143">
        <f t="shared" si="0"/>
        <v>0</v>
      </c>
      <c r="AR51" s="143" t="str">
        <f t="shared" si="1"/>
        <v/>
      </c>
    </row>
    <row r="52" spans="1:44">
      <c r="A52" s="385"/>
      <c r="B52" s="385"/>
      <c r="C52" s="385"/>
      <c r="D52" s="385"/>
      <c r="E52" s="385"/>
      <c r="F52" s="385"/>
      <c r="G52" s="385"/>
      <c r="H52" s="385"/>
      <c r="I52" s="385"/>
      <c r="J52" s="385"/>
      <c r="K52" s="385"/>
      <c r="L52" s="385"/>
      <c r="M52" s="385"/>
      <c r="N52" s="385"/>
      <c r="O52" s="385"/>
      <c r="P52" s="385"/>
      <c r="Q52" s="385"/>
      <c r="R52" s="385"/>
      <c r="S52" s="385"/>
      <c r="T52" s="385"/>
      <c r="U52" s="385"/>
      <c r="V52" s="385"/>
      <c r="W52" s="385"/>
      <c r="X52" s="385"/>
      <c r="Y52" s="385"/>
      <c r="Z52" s="385"/>
      <c r="AA52" s="385"/>
      <c r="AB52" s="385"/>
      <c r="AC52" s="385"/>
      <c r="AD52" s="385"/>
      <c r="AQ52" s="143">
        <f t="shared" si="0"/>
        <v>0</v>
      </c>
      <c r="AR52" s="143" t="str">
        <f t="shared" si="1"/>
        <v/>
      </c>
    </row>
    <row r="53" spans="1:44">
      <c r="A53" s="385"/>
      <c r="B53" s="385"/>
      <c r="C53" s="385"/>
      <c r="D53" s="385"/>
      <c r="E53" s="385"/>
      <c r="F53" s="385"/>
      <c r="G53" s="385"/>
      <c r="H53" s="385"/>
      <c r="I53" s="385"/>
      <c r="J53" s="385"/>
      <c r="K53" s="385"/>
      <c r="L53" s="385"/>
      <c r="M53" s="385"/>
      <c r="N53" s="385"/>
      <c r="O53" s="385"/>
      <c r="P53" s="385"/>
      <c r="Q53" s="385"/>
      <c r="R53" s="385"/>
      <c r="S53" s="385"/>
      <c r="T53" s="385"/>
      <c r="U53" s="385"/>
      <c r="V53" s="385"/>
      <c r="W53" s="385"/>
      <c r="X53" s="385"/>
      <c r="Y53" s="385"/>
      <c r="Z53" s="385"/>
      <c r="AA53" s="385"/>
      <c r="AB53" s="385"/>
      <c r="AC53" s="385"/>
      <c r="AD53" s="385"/>
      <c r="AQ53" s="143">
        <f t="shared" si="0"/>
        <v>0</v>
      </c>
      <c r="AR53" s="143" t="str">
        <f t="shared" si="1"/>
        <v/>
      </c>
    </row>
    <row r="54" spans="1:44">
      <c r="A54" s="385"/>
      <c r="B54" s="385"/>
      <c r="C54" s="385"/>
      <c r="D54" s="385"/>
      <c r="E54" s="385"/>
      <c r="F54" s="385"/>
      <c r="G54" s="385"/>
      <c r="H54" s="385"/>
      <c r="I54" s="385"/>
      <c r="J54" s="385"/>
      <c r="K54" s="385"/>
      <c r="L54" s="385"/>
      <c r="M54" s="385"/>
      <c r="N54" s="385"/>
      <c r="O54" s="385"/>
      <c r="P54" s="385"/>
      <c r="Q54" s="385"/>
      <c r="R54" s="385"/>
      <c r="S54" s="385"/>
      <c r="T54" s="385"/>
      <c r="U54" s="385"/>
      <c r="V54" s="385"/>
      <c r="W54" s="385"/>
      <c r="X54" s="385"/>
      <c r="Y54" s="385"/>
      <c r="Z54" s="385"/>
      <c r="AA54" s="385"/>
      <c r="AB54" s="385"/>
      <c r="AC54" s="385"/>
      <c r="AD54" s="385"/>
      <c r="AQ54" s="143">
        <f t="shared" si="0"/>
        <v>0</v>
      </c>
      <c r="AR54" s="143" t="str">
        <f t="shared" si="1"/>
        <v/>
      </c>
    </row>
    <row r="55" spans="1:44">
      <c r="A55" s="385"/>
      <c r="B55" s="385"/>
      <c r="C55" s="385"/>
      <c r="D55" s="385"/>
      <c r="E55" s="385"/>
      <c r="F55" s="385"/>
      <c r="G55" s="385"/>
      <c r="H55" s="385"/>
      <c r="I55" s="385"/>
      <c r="J55" s="385"/>
      <c r="K55" s="385"/>
      <c r="L55" s="385"/>
      <c r="M55" s="385"/>
      <c r="N55" s="385"/>
      <c r="O55" s="385"/>
      <c r="P55" s="385"/>
      <c r="Q55" s="385"/>
      <c r="R55" s="385"/>
      <c r="S55" s="385"/>
      <c r="T55" s="385"/>
      <c r="U55" s="385"/>
      <c r="V55" s="385"/>
      <c r="W55" s="385"/>
      <c r="X55" s="385"/>
      <c r="Y55" s="385"/>
      <c r="Z55" s="385"/>
      <c r="AA55" s="385"/>
      <c r="AB55" s="385"/>
      <c r="AC55" s="385"/>
      <c r="AD55" s="385"/>
      <c r="AQ55" s="143">
        <f t="shared" si="0"/>
        <v>0</v>
      </c>
      <c r="AR55" s="143" t="str">
        <f t="shared" si="1"/>
        <v/>
      </c>
    </row>
    <row r="56" spans="1:44">
      <c r="A56" s="385"/>
      <c r="B56" s="385"/>
      <c r="C56" s="385"/>
      <c r="D56" s="385"/>
      <c r="E56" s="385"/>
      <c r="F56" s="385"/>
      <c r="G56" s="385"/>
      <c r="H56" s="385"/>
      <c r="I56" s="385"/>
      <c r="J56" s="385"/>
      <c r="K56" s="385"/>
      <c r="L56" s="385"/>
      <c r="M56" s="385"/>
      <c r="N56" s="385"/>
      <c r="O56" s="385"/>
      <c r="P56" s="385"/>
      <c r="Q56" s="385"/>
      <c r="R56" s="385"/>
      <c r="S56" s="385"/>
      <c r="T56" s="385"/>
      <c r="U56" s="385"/>
      <c r="V56" s="385"/>
      <c r="W56" s="385"/>
      <c r="X56" s="385"/>
      <c r="Y56" s="385"/>
      <c r="Z56" s="385"/>
      <c r="AA56" s="385"/>
      <c r="AB56" s="385"/>
      <c r="AC56" s="385"/>
      <c r="AD56" s="385"/>
      <c r="AQ56" s="143">
        <f t="shared" si="0"/>
        <v>0</v>
      </c>
      <c r="AR56" s="143" t="str">
        <f t="shared" si="1"/>
        <v/>
      </c>
    </row>
    <row r="57" spans="1:44">
      <c r="A57" s="385"/>
      <c r="B57" s="385"/>
      <c r="C57" s="385"/>
      <c r="D57" s="385"/>
      <c r="E57" s="385"/>
      <c r="F57" s="385"/>
      <c r="G57" s="385"/>
      <c r="H57" s="385"/>
      <c r="I57" s="385"/>
      <c r="J57" s="385"/>
      <c r="K57" s="385"/>
      <c r="L57" s="385"/>
      <c r="M57" s="385"/>
      <c r="N57" s="385"/>
      <c r="O57" s="385"/>
      <c r="P57" s="385"/>
      <c r="Q57" s="385"/>
      <c r="R57" s="385"/>
      <c r="S57" s="385"/>
      <c r="T57" s="385"/>
      <c r="U57" s="385"/>
      <c r="V57" s="385"/>
      <c r="W57" s="385"/>
      <c r="X57" s="385"/>
      <c r="Y57" s="385"/>
      <c r="Z57" s="385"/>
      <c r="AA57" s="385"/>
      <c r="AB57" s="385"/>
      <c r="AC57" s="385"/>
      <c r="AD57" s="385"/>
      <c r="AQ57" s="143">
        <f t="shared" si="0"/>
        <v>0</v>
      </c>
      <c r="AR57" s="143" t="str">
        <f t="shared" si="1"/>
        <v/>
      </c>
    </row>
    <row r="58" spans="1:44">
      <c r="A58" s="385"/>
      <c r="B58" s="385"/>
      <c r="C58" s="385"/>
      <c r="D58" s="385"/>
      <c r="E58" s="385"/>
      <c r="F58" s="385"/>
      <c r="G58" s="385"/>
      <c r="H58" s="385"/>
      <c r="I58" s="385"/>
      <c r="J58" s="385"/>
      <c r="K58" s="385"/>
      <c r="L58" s="385"/>
      <c r="M58" s="385"/>
      <c r="N58" s="385"/>
      <c r="O58" s="385"/>
      <c r="P58" s="385"/>
      <c r="Q58" s="385"/>
      <c r="R58" s="385"/>
      <c r="S58" s="385"/>
      <c r="T58" s="385"/>
      <c r="U58" s="385"/>
      <c r="V58" s="385"/>
      <c r="W58" s="385"/>
      <c r="X58" s="385"/>
      <c r="Y58" s="385"/>
      <c r="Z58" s="385"/>
      <c r="AA58" s="385"/>
      <c r="AB58" s="385"/>
      <c r="AC58" s="385"/>
      <c r="AD58" s="385"/>
      <c r="AQ58" s="143">
        <f t="shared" si="0"/>
        <v>0</v>
      </c>
      <c r="AR58" s="143" t="str">
        <f t="shared" si="1"/>
        <v/>
      </c>
    </row>
    <row r="59" spans="1:44">
      <c r="AQ59" s="143">
        <f t="shared" si="0"/>
        <v>0</v>
      </c>
      <c r="AR59" s="143" t="str">
        <f t="shared" si="1"/>
        <v/>
      </c>
    </row>
    <row r="60" spans="1:44">
      <c r="AQ60" s="143">
        <f t="shared" si="0"/>
        <v>0</v>
      </c>
      <c r="AR60" s="143" t="str">
        <f t="shared" si="1"/>
        <v/>
      </c>
    </row>
    <row r="61" spans="1:44">
      <c r="AQ61" s="143">
        <f t="shared" si="0"/>
        <v>0</v>
      </c>
      <c r="AR61" s="143" t="str">
        <f t="shared" si="1"/>
        <v/>
      </c>
    </row>
    <row r="62" spans="1:44">
      <c r="AQ62" s="143">
        <f t="shared" si="0"/>
        <v>0</v>
      </c>
      <c r="AR62" s="143" t="str">
        <f t="shared" si="1"/>
        <v/>
      </c>
    </row>
    <row r="63" spans="1:44">
      <c r="AQ63" s="143">
        <f t="shared" si="0"/>
        <v>0</v>
      </c>
      <c r="AR63" s="143" t="str">
        <f t="shared" si="1"/>
        <v/>
      </c>
    </row>
    <row r="64" spans="1:44">
      <c r="AQ64" s="143">
        <f t="shared" si="0"/>
        <v>0</v>
      </c>
      <c r="AR64" s="143" t="str">
        <f t="shared" si="1"/>
        <v/>
      </c>
    </row>
    <row r="65" spans="43:44">
      <c r="AQ65" s="143">
        <f t="shared" si="0"/>
        <v>0</v>
      </c>
      <c r="AR65" s="143" t="str">
        <f t="shared" si="1"/>
        <v/>
      </c>
    </row>
    <row r="66" spans="43:44">
      <c r="AQ66" s="143">
        <f t="shared" ref="AQ66:AQ129" si="2">AA66-SUM(AB66:AF66)</f>
        <v>0</v>
      </c>
      <c r="AR66" s="143" t="str">
        <f t="shared" ref="AR66:AR129" si="3">IF(AQ66&lt;0,D66&amp;",","")</f>
        <v/>
      </c>
    </row>
    <row r="67" spans="43:44">
      <c r="AQ67" s="143">
        <f t="shared" si="2"/>
        <v>0</v>
      </c>
      <c r="AR67" s="143" t="str">
        <f t="shared" si="3"/>
        <v/>
      </c>
    </row>
    <row r="68" spans="43:44">
      <c r="AQ68" s="143">
        <f t="shared" si="2"/>
        <v>0</v>
      </c>
      <c r="AR68" s="143" t="str">
        <f t="shared" si="3"/>
        <v/>
      </c>
    </row>
    <row r="69" spans="43:44">
      <c r="AQ69" s="143">
        <f t="shared" si="2"/>
        <v>0</v>
      </c>
      <c r="AR69" s="143" t="str">
        <f t="shared" si="3"/>
        <v/>
      </c>
    </row>
    <row r="70" spans="43:44">
      <c r="AQ70" s="143">
        <f t="shared" si="2"/>
        <v>0</v>
      </c>
      <c r="AR70" s="143" t="str">
        <f t="shared" si="3"/>
        <v/>
      </c>
    </row>
    <row r="71" spans="43:44">
      <c r="AQ71" s="143">
        <f t="shared" si="2"/>
        <v>0</v>
      </c>
      <c r="AR71" s="143" t="str">
        <f t="shared" si="3"/>
        <v/>
      </c>
    </row>
    <row r="72" spans="43:44">
      <c r="AQ72" s="143">
        <f t="shared" si="2"/>
        <v>0</v>
      </c>
      <c r="AR72" s="143" t="str">
        <f t="shared" si="3"/>
        <v/>
      </c>
    </row>
    <row r="73" spans="43:44">
      <c r="AQ73" s="143">
        <f t="shared" si="2"/>
        <v>0</v>
      </c>
      <c r="AR73" s="143" t="str">
        <f t="shared" si="3"/>
        <v/>
      </c>
    </row>
    <row r="74" spans="43:44">
      <c r="AQ74" s="143">
        <f t="shared" si="2"/>
        <v>0</v>
      </c>
      <c r="AR74" s="143" t="str">
        <f t="shared" si="3"/>
        <v/>
      </c>
    </row>
    <row r="75" spans="43:44">
      <c r="AQ75" s="143">
        <f t="shared" si="2"/>
        <v>0</v>
      </c>
      <c r="AR75" s="143" t="str">
        <f t="shared" si="3"/>
        <v/>
      </c>
    </row>
    <row r="76" spans="43:44">
      <c r="AQ76" s="143">
        <f t="shared" si="2"/>
        <v>0</v>
      </c>
      <c r="AR76" s="143" t="str">
        <f t="shared" si="3"/>
        <v/>
      </c>
    </row>
    <row r="77" spans="43:44">
      <c r="AQ77" s="143">
        <f t="shared" si="2"/>
        <v>0</v>
      </c>
      <c r="AR77" s="143" t="str">
        <f t="shared" si="3"/>
        <v/>
      </c>
    </row>
    <row r="78" spans="43:44">
      <c r="AQ78" s="143">
        <f t="shared" si="2"/>
        <v>0</v>
      </c>
      <c r="AR78" s="143" t="str">
        <f t="shared" si="3"/>
        <v/>
      </c>
    </row>
    <row r="79" spans="43:44">
      <c r="AQ79" s="143">
        <f t="shared" si="2"/>
        <v>0</v>
      </c>
      <c r="AR79" s="143" t="str">
        <f t="shared" si="3"/>
        <v/>
      </c>
    </row>
    <row r="80" spans="43:44">
      <c r="AQ80" s="143">
        <f t="shared" si="2"/>
        <v>0</v>
      </c>
      <c r="AR80" s="143" t="str">
        <f t="shared" si="3"/>
        <v/>
      </c>
    </row>
    <row r="81" spans="43:44">
      <c r="AQ81" s="143">
        <f t="shared" si="2"/>
        <v>0</v>
      </c>
      <c r="AR81" s="143" t="str">
        <f t="shared" si="3"/>
        <v/>
      </c>
    </row>
    <row r="82" spans="43:44">
      <c r="AQ82" s="143">
        <f t="shared" si="2"/>
        <v>0</v>
      </c>
      <c r="AR82" s="143" t="str">
        <f t="shared" si="3"/>
        <v/>
      </c>
    </row>
    <row r="83" spans="43:44">
      <c r="AQ83" s="143">
        <f t="shared" si="2"/>
        <v>0</v>
      </c>
      <c r="AR83" s="143" t="str">
        <f t="shared" si="3"/>
        <v/>
      </c>
    </row>
    <row r="84" spans="43:44">
      <c r="AQ84" s="143">
        <f t="shared" si="2"/>
        <v>0</v>
      </c>
      <c r="AR84" s="143" t="str">
        <f t="shared" si="3"/>
        <v/>
      </c>
    </row>
    <row r="85" spans="43:44">
      <c r="AQ85" s="143">
        <f t="shared" si="2"/>
        <v>0</v>
      </c>
      <c r="AR85" s="143" t="str">
        <f t="shared" si="3"/>
        <v/>
      </c>
    </row>
    <row r="86" spans="43:44">
      <c r="AQ86" s="143">
        <f t="shared" si="2"/>
        <v>0</v>
      </c>
      <c r="AR86" s="143" t="str">
        <f t="shared" si="3"/>
        <v/>
      </c>
    </row>
    <row r="87" spans="43:44">
      <c r="AQ87" s="143">
        <f t="shared" si="2"/>
        <v>0</v>
      </c>
      <c r="AR87" s="143" t="str">
        <f t="shared" si="3"/>
        <v/>
      </c>
    </row>
    <row r="88" spans="43:44">
      <c r="AQ88" s="143">
        <f t="shared" si="2"/>
        <v>0</v>
      </c>
      <c r="AR88" s="143" t="str">
        <f t="shared" si="3"/>
        <v/>
      </c>
    </row>
    <row r="89" spans="43:44">
      <c r="AQ89" s="143">
        <f t="shared" si="2"/>
        <v>0</v>
      </c>
      <c r="AR89" s="143" t="str">
        <f t="shared" si="3"/>
        <v/>
      </c>
    </row>
    <row r="90" spans="43:44">
      <c r="AQ90" s="143">
        <f t="shared" si="2"/>
        <v>0</v>
      </c>
      <c r="AR90" s="143" t="str">
        <f t="shared" si="3"/>
        <v/>
      </c>
    </row>
    <row r="91" spans="43:44">
      <c r="AQ91" s="143">
        <f t="shared" si="2"/>
        <v>0</v>
      </c>
      <c r="AR91" s="143" t="str">
        <f t="shared" si="3"/>
        <v/>
      </c>
    </row>
    <row r="92" spans="43:44">
      <c r="AQ92" s="143">
        <f t="shared" si="2"/>
        <v>0</v>
      </c>
      <c r="AR92" s="143" t="str">
        <f t="shared" si="3"/>
        <v/>
      </c>
    </row>
    <row r="93" spans="43:44">
      <c r="AQ93" s="143">
        <f t="shared" si="2"/>
        <v>0</v>
      </c>
      <c r="AR93" s="143" t="str">
        <f t="shared" si="3"/>
        <v/>
      </c>
    </row>
    <row r="94" spans="43:44">
      <c r="AQ94" s="143">
        <f t="shared" si="2"/>
        <v>0</v>
      </c>
      <c r="AR94" s="143" t="str">
        <f t="shared" si="3"/>
        <v/>
      </c>
    </row>
    <row r="95" spans="43:44">
      <c r="AQ95" s="143">
        <f t="shared" si="2"/>
        <v>0</v>
      </c>
      <c r="AR95" s="143" t="str">
        <f t="shared" si="3"/>
        <v/>
      </c>
    </row>
    <row r="96" spans="43:44">
      <c r="AQ96" s="143">
        <f t="shared" si="2"/>
        <v>0</v>
      </c>
      <c r="AR96" s="143" t="str">
        <f t="shared" si="3"/>
        <v/>
      </c>
    </row>
    <row r="97" spans="43:44">
      <c r="AQ97" s="143">
        <f t="shared" si="2"/>
        <v>0</v>
      </c>
      <c r="AR97" s="143" t="str">
        <f t="shared" si="3"/>
        <v/>
      </c>
    </row>
    <row r="98" spans="43:44">
      <c r="AQ98" s="143">
        <f t="shared" si="2"/>
        <v>0</v>
      </c>
      <c r="AR98" s="143" t="str">
        <f t="shared" si="3"/>
        <v/>
      </c>
    </row>
    <row r="99" spans="43:44">
      <c r="AQ99" s="143">
        <f t="shared" si="2"/>
        <v>0</v>
      </c>
      <c r="AR99" s="143" t="str">
        <f t="shared" si="3"/>
        <v/>
      </c>
    </row>
    <row r="100" spans="43:44">
      <c r="AQ100" s="143">
        <f t="shared" si="2"/>
        <v>0</v>
      </c>
      <c r="AR100" s="143" t="str">
        <f t="shared" si="3"/>
        <v/>
      </c>
    </row>
    <row r="101" spans="43:44">
      <c r="AQ101" s="143">
        <f t="shared" si="2"/>
        <v>0</v>
      </c>
      <c r="AR101" s="143" t="str">
        <f t="shared" si="3"/>
        <v/>
      </c>
    </row>
    <row r="102" spans="43:44">
      <c r="AQ102" s="143">
        <f t="shared" si="2"/>
        <v>0</v>
      </c>
      <c r="AR102" s="143" t="str">
        <f t="shared" si="3"/>
        <v/>
      </c>
    </row>
    <row r="103" spans="43:44">
      <c r="AQ103" s="143">
        <f t="shared" si="2"/>
        <v>0</v>
      </c>
      <c r="AR103" s="143" t="str">
        <f t="shared" si="3"/>
        <v/>
      </c>
    </row>
    <row r="104" spans="43:44">
      <c r="AQ104" s="143">
        <f t="shared" si="2"/>
        <v>0</v>
      </c>
      <c r="AR104" s="143" t="str">
        <f t="shared" si="3"/>
        <v/>
      </c>
    </row>
    <row r="105" spans="43:44">
      <c r="AQ105" s="143">
        <f t="shared" si="2"/>
        <v>0</v>
      </c>
      <c r="AR105" s="143" t="str">
        <f t="shared" si="3"/>
        <v/>
      </c>
    </row>
    <row r="106" spans="43:44">
      <c r="AQ106" s="143">
        <f t="shared" si="2"/>
        <v>0</v>
      </c>
      <c r="AR106" s="143" t="str">
        <f t="shared" si="3"/>
        <v/>
      </c>
    </row>
    <row r="107" spans="43:44">
      <c r="AQ107" s="143">
        <f t="shared" si="2"/>
        <v>0</v>
      </c>
      <c r="AR107" s="143" t="str">
        <f t="shared" si="3"/>
        <v/>
      </c>
    </row>
    <row r="108" spans="43:44">
      <c r="AQ108" s="143">
        <f t="shared" si="2"/>
        <v>0</v>
      </c>
      <c r="AR108" s="143" t="str">
        <f t="shared" si="3"/>
        <v/>
      </c>
    </row>
    <row r="109" spans="43:44">
      <c r="AQ109" s="143">
        <f t="shared" si="2"/>
        <v>0</v>
      </c>
      <c r="AR109" s="143" t="str">
        <f t="shared" si="3"/>
        <v/>
      </c>
    </row>
    <row r="110" spans="43:44">
      <c r="AQ110" s="143">
        <f t="shared" si="2"/>
        <v>0</v>
      </c>
      <c r="AR110" s="143" t="str">
        <f t="shared" si="3"/>
        <v/>
      </c>
    </row>
    <row r="111" spans="43:44">
      <c r="AQ111" s="143">
        <f t="shared" si="2"/>
        <v>0</v>
      </c>
      <c r="AR111" s="143" t="str">
        <f t="shared" si="3"/>
        <v/>
      </c>
    </row>
    <row r="112" spans="43:44">
      <c r="AQ112" s="143">
        <f t="shared" si="2"/>
        <v>0</v>
      </c>
      <c r="AR112" s="143" t="str">
        <f t="shared" si="3"/>
        <v/>
      </c>
    </row>
    <row r="113" spans="43:44">
      <c r="AQ113" s="143">
        <f t="shared" si="2"/>
        <v>0</v>
      </c>
      <c r="AR113" s="143" t="str">
        <f t="shared" si="3"/>
        <v/>
      </c>
    </row>
    <row r="114" spans="43:44">
      <c r="AQ114" s="143">
        <f t="shared" si="2"/>
        <v>0</v>
      </c>
      <c r="AR114" s="143" t="str">
        <f t="shared" si="3"/>
        <v/>
      </c>
    </row>
    <row r="115" spans="43:44">
      <c r="AQ115" s="143">
        <f t="shared" si="2"/>
        <v>0</v>
      </c>
      <c r="AR115" s="143" t="str">
        <f t="shared" si="3"/>
        <v/>
      </c>
    </row>
    <row r="116" spans="43:44">
      <c r="AQ116" s="143">
        <f t="shared" si="2"/>
        <v>0</v>
      </c>
      <c r="AR116" s="143" t="str">
        <f t="shared" si="3"/>
        <v/>
      </c>
    </row>
    <row r="117" spans="43:44">
      <c r="AQ117" s="143">
        <f t="shared" si="2"/>
        <v>0</v>
      </c>
      <c r="AR117" s="143" t="str">
        <f t="shared" si="3"/>
        <v/>
      </c>
    </row>
    <row r="118" spans="43:44">
      <c r="AQ118" s="143">
        <f t="shared" si="2"/>
        <v>0</v>
      </c>
      <c r="AR118" s="143" t="str">
        <f t="shared" si="3"/>
        <v/>
      </c>
    </row>
    <row r="119" spans="43:44">
      <c r="AQ119" s="143">
        <f t="shared" si="2"/>
        <v>0</v>
      </c>
      <c r="AR119" s="143" t="str">
        <f t="shared" si="3"/>
        <v/>
      </c>
    </row>
    <row r="120" spans="43:44">
      <c r="AQ120" s="143">
        <f t="shared" si="2"/>
        <v>0</v>
      </c>
      <c r="AR120" s="143" t="str">
        <f t="shared" si="3"/>
        <v/>
      </c>
    </row>
    <row r="121" spans="43:44">
      <c r="AQ121" s="143">
        <f t="shared" si="2"/>
        <v>0</v>
      </c>
      <c r="AR121" s="143" t="str">
        <f t="shared" si="3"/>
        <v/>
      </c>
    </row>
    <row r="122" spans="43:44">
      <c r="AQ122" s="143">
        <f t="shared" si="2"/>
        <v>0</v>
      </c>
      <c r="AR122" s="143" t="str">
        <f t="shared" si="3"/>
        <v/>
      </c>
    </row>
    <row r="123" spans="43:44">
      <c r="AQ123" s="143">
        <f t="shared" si="2"/>
        <v>0</v>
      </c>
      <c r="AR123" s="143" t="str">
        <f t="shared" si="3"/>
        <v/>
      </c>
    </row>
    <row r="124" spans="43:44">
      <c r="AQ124" s="143">
        <f t="shared" si="2"/>
        <v>0</v>
      </c>
      <c r="AR124" s="143" t="str">
        <f t="shared" si="3"/>
        <v/>
      </c>
    </row>
    <row r="125" spans="43:44">
      <c r="AQ125" s="143">
        <f t="shared" si="2"/>
        <v>0</v>
      </c>
      <c r="AR125" s="143" t="str">
        <f t="shared" si="3"/>
        <v/>
      </c>
    </row>
    <row r="126" spans="43:44">
      <c r="AQ126" s="143">
        <f t="shared" si="2"/>
        <v>0</v>
      </c>
      <c r="AR126" s="143" t="str">
        <f t="shared" si="3"/>
        <v/>
      </c>
    </row>
    <row r="127" spans="43:44">
      <c r="AQ127" s="143">
        <f t="shared" si="2"/>
        <v>0</v>
      </c>
      <c r="AR127" s="143" t="str">
        <f t="shared" si="3"/>
        <v/>
      </c>
    </row>
    <row r="128" spans="43:44">
      <c r="AQ128" s="143">
        <f t="shared" si="2"/>
        <v>0</v>
      </c>
      <c r="AR128" s="143" t="str">
        <f t="shared" si="3"/>
        <v/>
      </c>
    </row>
    <row r="129" spans="43:44">
      <c r="AQ129" s="143">
        <f t="shared" si="2"/>
        <v>0</v>
      </c>
      <c r="AR129" s="143" t="str">
        <f t="shared" si="3"/>
        <v/>
      </c>
    </row>
    <row r="130" spans="43:44">
      <c r="AQ130" s="143">
        <f t="shared" ref="AQ130:AQ193" si="4">AA130-SUM(AB130:AF130)</f>
        <v>0</v>
      </c>
      <c r="AR130" s="143" t="str">
        <f t="shared" ref="AR130:AR193" si="5">IF(AQ130&lt;0,D130&amp;",","")</f>
        <v/>
      </c>
    </row>
    <row r="131" spans="43:44">
      <c r="AQ131" s="143">
        <f t="shared" si="4"/>
        <v>0</v>
      </c>
      <c r="AR131" s="143" t="str">
        <f t="shared" si="5"/>
        <v/>
      </c>
    </row>
    <row r="132" spans="43:44">
      <c r="AQ132" s="143">
        <f t="shared" si="4"/>
        <v>0</v>
      </c>
      <c r="AR132" s="143" t="str">
        <f t="shared" si="5"/>
        <v/>
      </c>
    </row>
    <row r="133" spans="43:44">
      <c r="AQ133" s="143">
        <f t="shared" si="4"/>
        <v>0</v>
      </c>
      <c r="AR133" s="143" t="str">
        <f t="shared" si="5"/>
        <v/>
      </c>
    </row>
    <row r="134" spans="43:44">
      <c r="AQ134" s="143">
        <f t="shared" si="4"/>
        <v>0</v>
      </c>
      <c r="AR134" s="143" t="str">
        <f t="shared" si="5"/>
        <v/>
      </c>
    </row>
    <row r="135" spans="43:44">
      <c r="AQ135" s="143">
        <f t="shared" si="4"/>
        <v>0</v>
      </c>
      <c r="AR135" s="143" t="str">
        <f t="shared" si="5"/>
        <v/>
      </c>
    </row>
    <row r="136" spans="43:44">
      <c r="AQ136" s="143">
        <f t="shared" si="4"/>
        <v>0</v>
      </c>
      <c r="AR136" s="143" t="str">
        <f t="shared" si="5"/>
        <v/>
      </c>
    </row>
    <row r="137" spans="43:44">
      <c r="AQ137" s="143">
        <f t="shared" si="4"/>
        <v>0</v>
      </c>
      <c r="AR137" s="143" t="str">
        <f t="shared" si="5"/>
        <v/>
      </c>
    </row>
    <row r="138" spans="43:44">
      <c r="AQ138" s="143">
        <f t="shared" si="4"/>
        <v>0</v>
      </c>
      <c r="AR138" s="143" t="str">
        <f t="shared" si="5"/>
        <v/>
      </c>
    </row>
    <row r="139" spans="43:44">
      <c r="AQ139" s="143">
        <f t="shared" si="4"/>
        <v>0</v>
      </c>
      <c r="AR139" s="143" t="str">
        <f t="shared" si="5"/>
        <v/>
      </c>
    </row>
    <row r="140" spans="43:44">
      <c r="AQ140" s="143">
        <f t="shared" si="4"/>
        <v>0</v>
      </c>
      <c r="AR140" s="143" t="str">
        <f t="shared" si="5"/>
        <v/>
      </c>
    </row>
    <row r="141" spans="43:44">
      <c r="AQ141" s="143">
        <f t="shared" si="4"/>
        <v>0</v>
      </c>
      <c r="AR141" s="143" t="str">
        <f t="shared" si="5"/>
        <v/>
      </c>
    </row>
    <row r="142" spans="43:44">
      <c r="AQ142" s="143">
        <f t="shared" si="4"/>
        <v>0</v>
      </c>
      <c r="AR142" s="143" t="str">
        <f t="shared" si="5"/>
        <v/>
      </c>
    </row>
    <row r="143" spans="43:44">
      <c r="AQ143" s="143">
        <f t="shared" si="4"/>
        <v>0</v>
      </c>
      <c r="AR143" s="143" t="str">
        <f t="shared" si="5"/>
        <v/>
      </c>
    </row>
    <row r="144" spans="43:44">
      <c r="AQ144" s="143">
        <f t="shared" si="4"/>
        <v>0</v>
      </c>
      <c r="AR144" s="143" t="str">
        <f t="shared" si="5"/>
        <v/>
      </c>
    </row>
    <row r="145" spans="43:44">
      <c r="AQ145" s="143">
        <f t="shared" si="4"/>
        <v>0</v>
      </c>
      <c r="AR145" s="143" t="str">
        <f t="shared" si="5"/>
        <v/>
      </c>
    </row>
    <row r="146" spans="43:44">
      <c r="AQ146" s="143">
        <f t="shared" si="4"/>
        <v>0</v>
      </c>
      <c r="AR146" s="143" t="str">
        <f t="shared" si="5"/>
        <v/>
      </c>
    </row>
    <row r="147" spans="43:44">
      <c r="AQ147" s="143">
        <f t="shared" si="4"/>
        <v>0</v>
      </c>
      <c r="AR147" s="143" t="str">
        <f t="shared" si="5"/>
        <v/>
      </c>
    </row>
    <row r="148" spans="43:44">
      <c r="AQ148" s="143">
        <f t="shared" si="4"/>
        <v>0</v>
      </c>
      <c r="AR148" s="143" t="str">
        <f t="shared" si="5"/>
        <v/>
      </c>
    </row>
    <row r="149" spans="43:44">
      <c r="AQ149" s="143">
        <f t="shared" si="4"/>
        <v>0</v>
      </c>
      <c r="AR149" s="143" t="str">
        <f t="shared" si="5"/>
        <v/>
      </c>
    </row>
    <row r="150" spans="43:44">
      <c r="AQ150" s="143">
        <f t="shared" si="4"/>
        <v>0</v>
      </c>
      <c r="AR150" s="143" t="str">
        <f t="shared" si="5"/>
        <v/>
      </c>
    </row>
    <row r="151" spans="43:44">
      <c r="AQ151" s="143">
        <f t="shared" si="4"/>
        <v>0</v>
      </c>
      <c r="AR151" s="143" t="str">
        <f t="shared" si="5"/>
        <v/>
      </c>
    </row>
    <row r="152" spans="43:44">
      <c r="AQ152" s="143">
        <f t="shared" si="4"/>
        <v>0</v>
      </c>
      <c r="AR152" s="143" t="str">
        <f t="shared" si="5"/>
        <v/>
      </c>
    </row>
    <row r="153" spans="43:44">
      <c r="AQ153" s="143">
        <f t="shared" si="4"/>
        <v>0</v>
      </c>
      <c r="AR153" s="143" t="str">
        <f t="shared" si="5"/>
        <v/>
      </c>
    </row>
    <row r="154" spans="43:44">
      <c r="AQ154" s="143">
        <f t="shared" si="4"/>
        <v>0</v>
      </c>
      <c r="AR154" s="143" t="str">
        <f t="shared" si="5"/>
        <v/>
      </c>
    </row>
    <row r="155" spans="43:44">
      <c r="AQ155" s="143">
        <f t="shared" si="4"/>
        <v>0</v>
      </c>
      <c r="AR155" s="143" t="str">
        <f t="shared" si="5"/>
        <v/>
      </c>
    </row>
    <row r="156" spans="43:44">
      <c r="AQ156" s="143">
        <f t="shared" si="4"/>
        <v>0</v>
      </c>
      <c r="AR156" s="143" t="str">
        <f t="shared" si="5"/>
        <v/>
      </c>
    </row>
    <row r="157" spans="43:44">
      <c r="AQ157" s="143">
        <f t="shared" si="4"/>
        <v>0</v>
      </c>
      <c r="AR157" s="143" t="str">
        <f t="shared" si="5"/>
        <v/>
      </c>
    </row>
    <row r="158" spans="43:44">
      <c r="AQ158" s="143">
        <f t="shared" si="4"/>
        <v>0</v>
      </c>
      <c r="AR158" s="143" t="str">
        <f t="shared" si="5"/>
        <v/>
      </c>
    </row>
    <row r="159" spans="43:44">
      <c r="AQ159" s="143">
        <f t="shared" si="4"/>
        <v>0</v>
      </c>
      <c r="AR159" s="143" t="str">
        <f t="shared" si="5"/>
        <v/>
      </c>
    </row>
    <row r="160" spans="43:44">
      <c r="AQ160" s="143">
        <f t="shared" si="4"/>
        <v>0</v>
      </c>
      <c r="AR160" s="143" t="str">
        <f t="shared" si="5"/>
        <v/>
      </c>
    </row>
    <row r="161" spans="43:44">
      <c r="AQ161" s="143">
        <f t="shared" si="4"/>
        <v>0</v>
      </c>
      <c r="AR161" s="143" t="str">
        <f t="shared" si="5"/>
        <v/>
      </c>
    </row>
    <row r="162" spans="43:44">
      <c r="AQ162" s="143">
        <f t="shared" si="4"/>
        <v>0</v>
      </c>
      <c r="AR162" s="143" t="str">
        <f t="shared" si="5"/>
        <v/>
      </c>
    </row>
    <row r="163" spans="43:44">
      <c r="AQ163" s="143">
        <f t="shared" si="4"/>
        <v>0</v>
      </c>
      <c r="AR163" s="143" t="str">
        <f t="shared" si="5"/>
        <v/>
      </c>
    </row>
    <row r="164" spans="43:44">
      <c r="AQ164" s="143">
        <f t="shared" si="4"/>
        <v>0</v>
      </c>
      <c r="AR164" s="143" t="str">
        <f t="shared" si="5"/>
        <v/>
      </c>
    </row>
    <row r="165" spans="43:44">
      <c r="AQ165" s="143">
        <f t="shared" si="4"/>
        <v>0</v>
      </c>
      <c r="AR165" s="143" t="str">
        <f t="shared" si="5"/>
        <v/>
      </c>
    </row>
    <row r="166" spans="43:44">
      <c r="AQ166" s="143">
        <f t="shared" si="4"/>
        <v>0</v>
      </c>
      <c r="AR166" s="143" t="str">
        <f t="shared" si="5"/>
        <v/>
      </c>
    </row>
    <row r="167" spans="43:44">
      <c r="AQ167" s="143">
        <f t="shared" si="4"/>
        <v>0</v>
      </c>
      <c r="AR167" s="143" t="str">
        <f t="shared" si="5"/>
        <v/>
      </c>
    </row>
    <row r="168" spans="43:44">
      <c r="AQ168" s="143">
        <f t="shared" si="4"/>
        <v>0</v>
      </c>
      <c r="AR168" s="143" t="str">
        <f t="shared" si="5"/>
        <v/>
      </c>
    </row>
    <row r="169" spans="43:44">
      <c r="AQ169" s="143">
        <f t="shared" si="4"/>
        <v>0</v>
      </c>
      <c r="AR169" s="143" t="str">
        <f t="shared" si="5"/>
        <v/>
      </c>
    </row>
    <row r="170" spans="43:44">
      <c r="AQ170" s="143">
        <f t="shared" si="4"/>
        <v>0</v>
      </c>
      <c r="AR170" s="143" t="str">
        <f t="shared" si="5"/>
        <v/>
      </c>
    </row>
    <row r="171" spans="43:44">
      <c r="AQ171" s="143">
        <f t="shared" si="4"/>
        <v>0</v>
      </c>
      <c r="AR171" s="143" t="str">
        <f t="shared" si="5"/>
        <v/>
      </c>
    </row>
    <row r="172" spans="43:44">
      <c r="AQ172" s="143">
        <f t="shared" si="4"/>
        <v>0</v>
      </c>
      <c r="AR172" s="143" t="str">
        <f t="shared" si="5"/>
        <v/>
      </c>
    </row>
    <row r="173" spans="43:44">
      <c r="AQ173" s="143">
        <f t="shared" si="4"/>
        <v>0</v>
      </c>
      <c r="AR173" s="143" t="str">
        <f t="shared" si="5"/>
        <v/>
      </c>
    </row>
    <row r="174" spans="43:44">
      <c r="AQ174" s="143">
        <f t="shared" si="4"/>
        <v>0</v>
      </c>
      <c r="AR174" s="143" t="str">
        <f t="shared" si="5"/>
        <v/>
      </c>
    </row>
    <row r="175" spans="43:44">
      <c r="AQ175" s="143">
        <f t="shared" si="4"/>
        <v>0</v>
      </c>
      <c r="AR175" s="143" t="str">
        <f t="shared" si="5"/>
        <v/>
      </c>
    </row>
    <row r="176" spans="43:44">
      <c r="AQ176" s="143">
        <f t="shared" si="4"/>
        <v>0</v>
      </c>
      <c r="AR176" s="143" t="str">
        <f t="shared" si="5"/>
        <v/>
      </c>
    </row>
    <row r="177" spans="43:44">
      <c r="AQ177" s="143">
        <f t="shared" si="4"/>
        <v>0</v>
      </c>
      <c r="AR177" s="143" t="str">
        <f t="shared" si="5"/>
        <v/>
      </c>
    </row>
    <row r="178" spans="43:44">
      <c r="AQ178" s="143">
        <f t="shared" si="4"/>
        <v>0</v>
      </c>
      <c r="AR178" s="143" t="str">
        <f t="shared" si="5"/>
        <v/>
      </c>
    </row>
    <row r="179" spans="43:44">
      <c r="AQ179" s="143">
        <f t="shared" si="4"/>
        <v>0</v>
      </c>
      <c r="AR179" s="143" t="str">
        <f t="shared" si="5"/>
        <v/>
      </c>
    </row>
    <row r="180" spans="43:44">
      <c r="AQ180" s="143">
        <f t="shared" si="4"/>
        <v>0</v>
      </c>
      <c r="AR180" s="143" t="str">
        <f t="shared" si="5"/>
        <v/>
      </c>
    </row>
    <row r="181" spans="43:44">
      <c r="AQ181" s="143">
        <f t="shared" si="4"/>
        <v>0</v>
      </c>
      <c r="AR181" s="143" t="str">
        <f t="shared" si="5"/>
        <v/>
      </c>
    </row>
    <row r="182" spans="43:44">
      <c r="AQ182" s="143">
        <f t="shared" si="4"/>
        <v>0</v>
      </c>
      <c r="AR182" s="143" t="str">
        <f t="shared" si="5"/>
        <v/>
      </c>
    </row>
    <row r="183" spans="43:44">
      <c r="AQ183" s="143">
        <f t="shared" si="4"/>
        <v>0</v>
      </c>
      <c r="AR183" s="143" t="str">
        <f t="shared" si="5"/>
        <v/>
      </c>
    </row>
    <row r="184" spans="43:44">
      <c r="AQ184" s="143">
        <f t="shared" si="4"/>
        <v>0</v>
      </c>
      <c r="AR184" s="143" t="str">
        <f t="shared" si="5"/>
        <v/>
      </c>
    </row>
    <row r="185" spans="43:44">
      <c r="AQ185" s="143">
        <f t="shared" si="4"/>
        <v>0</v>
      </c>
      <c r="AR185" s="143" t="str">
        <f t="shared" si="5"/>
        <v/>
      </c>
    </row>
    <row r="186" spans="43:44">
      <c r="AQ186" s="143">
        <f t="shared" si="4"/>
        <v>0</v>
      </c>
      <c r="AR186" s="143" t="str">
        <f t="shared" si="5"/>
        <v/>
      </c>
    </row>
    <row r="187" spans="43:44">
      <c r="AQ187" s="143">
        <f t="shared" si="4"/>
        <v>0</v>
      </c>
      <c r="AR187" s="143" t="str">
        <f t="shared" si="5"/>
        <v/>
      </c>
    </row>
    <row r="188" spans="43:44">
      <c r="AQ188" s="143">
        <f t="shared" si="4"/>
        <v>0</v>
      </c>
      <c r="AR188" s="143" t="str">
        <f t="shared" si="5"/>
        <v/>
      </c>
    </row>
    <row r="189" spans="43:44">
      <c r="AQ189" s="143">
        <f t="shared" si="4"/>
        <v>0</v>
      </c>
      <c r="AR189" s="143" t="str">
        <f t="shared" si="5"/>
        <v/>
      </c>
    </row>
    <row r="190" spans="43:44">
      <c r="AQ190" s="143">
        <f t="shared" si="4"/>
        <v>0</v>
      </c>
      <c r="AR190" s="143" t="str">
        <f t="shared" si="5"/>
        <v/>
      </c>
    </row>
    <row r="191" spans="43:44">
      <c r="AQ191" s="143">
        <f t="shared" si="4"/>
        <v>0</v>
      </c>
      <c r="AR191" s="143" t="str">
        <f t="shared" si="5"/>
        <v/>
      </c>
    </row>
    <row r="192" spans="43:44">
      <c r="AQ192" s="143">
        <f t="shared" si="4"/>
        <v>0</v>
      </c>
      <c r="AR192" s="143" t="str">
        <f t="shared" si="5"/>
        <v/>
      </c>
    </row>
    <row r="193" spans="43:44">
      <c r="AQ193" s="143">
        <f t="shared" si="4"/>
        <v>0</v>
      </c>
      <c r="AR193" s="143" t="str">
        <f t="shared" si="5"/>
        <v/>
      </c>
    </row>
    <row r="194" spans="43:44">
      <c r="AQ194" s="143">
        <f t="shared" ref="AQ194:AQ257" si="6">AA194-SUM(AB194:AF194)</f>
        <v>0</v>
      </c>
      <c r="AR194" s="143" t="str">
        <f t="shared" ref="AR194:AR257" si="7">IF(AQ194&lt;0,D194&amp;",","")</f>
        <v/>
      </c>
    </row>
    <row r="195" spans="43:44">
      <c r="AQ195" s="143">
        <f t="shared" si="6"/>
        <v>0</v>
      </c>
      <c r="AR195" s="143" t="str">
        <f t="shared" si="7"/>
        <v/>
      </c>
    </row>
    <row r="196" spans="43:44">
      <c r="AQ196" s="143">
        <f t="shared" si="6"/>
        <v>0</v>
      </c>
      <c r="AR196" s="143" t="str">
        <f t="shared" si="7"/>
        <v/>
      </c>
    </row>
    <row r="197" spans="43:44">
      <c r="AQ197" s="143">
        <f t="shared" si="6"/>
        <v>0</v>
      </c>
      <c r="AR197" s="143" t="str">
        <f t="shared" si="7"/>
        <v/>
      </c>
    </row>
    <row r="198" spans="43:44">
      <c r="AQ198" s="143">
        <f t="shared" si="6"/>
        <v>0</v>
      </c>
      <c r="AR198" s="143" t="str">
        <f t="shared" si="7"/>
        <v/>
      </c>
    </row>
    <row r="199" spans="43:44">
      <c r="AQ199" s="143">
        <f t="shared" si="6"/>
        <v>0</v>
      </c>
      <c r="AR199" s="143" t="str">
        <f t="shared" si="7"/>
        <v/>
      </c>
    </row>
    <row r="200" spans="43:44">
      <c r="AQ200" s="143">
        <f t="shared" si="6"/>
        <v>0</v>
      </c>
      <c r="AR200" s="143" t="str">
        <f t="shared" si="7"/>
        <v/>
      </c>
    </row>
    <row r="201" spans="43:44">
      <c r="AQ201" s="143">
        <f t="shared" si="6"/>
        <v>0</v>
      </c>
      <c r="AR201" s="143" t="str">
        <f t="shared" si="7"/>
        <v/>
      </c>
    </row>
    <row r="202" spans="43:44">
      <c r="AQ202" s="143">
        <f t="shared" si="6"/>
        <v>0</v>
      </c>
      <c r="AR202" s="143" t="str">
        <f t="shared" si="7"/>
        <v/>
      </c>
    </row>
    <row r="203" spans="43:44">
      <c r="AQ203" s="143">
        <f t="shared" si="6"/>
        <v>0</v>
      </c>
      <c r="AR203" s="143" t="str">
        <f t="shared" si="7"/>
        <v/>
      </c>
    </row>
    <row r="204" spans="43:44">
      <c r="AQ204" s="143">
        <f t="shared" si="6"/>
        <v>0</v>
      </c>
      <c r="AR204" s="143" t="str">
        <f t="shared" si="7"/>
        <v/>
      </c>
    </row>
    <row r="205" spans="43:44">
      <c r="AQ205" s="143">
        <f t="shared" si="6"/>
        <v>0</v>
      </c>
      <c r="AR205" s="143" t="str">
        <f t="shared" si="7"/>
        <v/>
      </c>
    </row>
    <row r="206" spans="43:44">
      <c r="AQ206" s="143">
        <f t="shared" si="6"/>
        <v>0</v>
      </c>
      <c r="AR206" s="143" t="str">
        <f t="shared" si="7"/>
        <v/>
      </c>
    </row>
    <row r="207" spans="43:44">
      <c r="AQ207" s="143">
        <f t="shared" si="6"/>
        <v>0</v>
      </c>
      <c r="AR207" s="143" t="str">
        <f t="shared" si="7"/>
        <v/>
      </c>
    </row>
    <row r="208" spans="43:44">
      <c r="AQ208" s="143">
        <f t="shared" si="6"/>
        <v>0</v>
      </c>
      <c r="AR208" s="143" t="str">
        <f t="shared" si="7"/>
        <v/>
      </c>
    </row>
    <row r="209" spans="43:44">
      <c r="AQ209" s="143">
        <f t="shared" si="6"/>
        <v>0</v>
      </c>
      <c r="AR209" s="143" t="str">
        <f t="shared" si="7"/>
        <v/>
      </c>
    </row>
    <row r="210" spans="43:44">
      <c r="AQ210" s="143">
        <f t="shared" si="6"/>
        <v>0</v>
      </c>
      <c r="AR210" s="143" t="str">
        <f t="shared" si="7"/>
        <v/>
      </c>
    </row>
    <row r="211" spans="43:44">
      <c r="AQ211" s="143">
        <f t="shared" si="6"/>
        <v>0</v>
      </c>
      <c r="AR211" s="143" t="str">
        <f t="shared" si="7"/>
        <v/>
      </c>
    </row>
    <row r="212" spans="43:44">
      <c r="AQ212" s="143">
        <f t="shared" si="6"/>
        <v>0</v>
      </c>
      <c r="AR212" s="143" t="str">
        <f t="shared" si="7"/>
        <v/>
      </c>
    </row>
    <row r="213" spans="43:44">
      <c r="AQ213" s="143">
        <f t="shared" si="6"/>
        <v>0</v>
      </c>
      <c r="AR213" s="143" t="str">
        <f t="shared" si="7"/>
        <v/>
      </c>
    </row>
    <row r="214" spans="43:44">
      <c r="AQ214" s="143">
        <f t="shared" si="6"/>
        <v>0</v>
      </c>
      <c r="AR214" s="143" t="str">
        <f t="shared" si="7"/>
        <v/>
      </c>
    </row>
    <row r="215" spans="43:44">
      <c r="AQ215" s="143">
        <f t="shared" si="6"/>
        <v>0</v>
      </c>
      <c r="AR215" s="143" t="str">
        <f t="shared" si="7"/>
        <v/>
      </c>
    </row>
    <row r="216" spans="43:44">
      <c r="AQ216" s="143">
        <f t="shared" si="6"/>
        <v>0</v>
      </c>
      <c r="AR216" s="143" t="str">
        <f t="shared" si="7"/>
        <v/>
      </c>
    </row>
    <row r="217" spans="43:44">
      <c r="AQ217" s="143">
        <f t="shared" si="6"/>
        <v>0</v>
      </c>
      <c r="AR217" s="143" t="str">
        <f t="shared" si="7"/>
        <v/>
      </c>
    </row>
    <row r="218" spans="43:44">
      <c r="AQ218" s="143">
        <f t="shared" si="6"/>
        <v>0</v>
      </c>
      <c r="AR218" s="143" t="str">
        <f t="shared" si="7"/>
        <v/>
      </c>
    </row>
    <row r="219" spans="43:44">
      <c r="AQ219" s="143">
        <f t="shared" si="6"/>
        <v>0</v>
      </c>
      <c r="AR219" s="143" t="str">
        <f t="shared" si="7"/>
        <v/>
      </c>
    </row>
    <row r="220" spans="43:44">
      <c r="AQ220" s="143">
        <f t="shared" si="6"/>
        <v>0</v>
      </c>
      <c r="AR220" s="143" t="str">
        <f t="shared" si="7"/>
        <v/>
      </c>
    </row>
    <row r="221" spans="43:44">
      <c r="AQ221" s="143">
        <f t="shared" si="6"/>
        <v>0</v>
      </c>
      <c r="AR221" s="143" t="str">
        <f t="shared" si="7"/>
        <v/>
      </c>
    </row>
    <row r="222" spans="43:44">
      <c r="AQ222" s="143">
        <f t="shared" si="6"/>
        <v>0</v>
      </c>
      <c r="AR222" s="143" t="str">
        <f t="shared" si="7"/>
        <v/>
      </c>
    </row>
    <row r="223" spans="43:44">
      <c r="AQ223" s="143">
        <f t="shared" si="6"/>
        <v>0</v>
      </c>
      <c r="AR223" s="143" t="str">
        <f t="shared" si="7"/>
        <v/>
      </c>
    </row>
    <row r="224" spans="43:44">
      <c r="AQ224" s="143">
        <f t="shared" si="6"/>
        <v>0</v>
      </c>
      <c r="AR224" s="143" t="str">
        <f t="shared" si="7"/>
        <v/>
      </c>
    </row>
    <row r="225" spans="43:44">
      <c r="AQ225" s="143">
        <f t="shared" si="6"/>
        <v>0</v>
      </c>
      <c r="AR225" s="143" t="str">
        <f t="shared" si="7"/>
        <v/>
      </c>
    </row>
    <row r="226" spans="43:44">
      <c r="AQ226" s="143">
        <f t="shared" si="6"/>
        <v>0</v>
      </c>
      <c r="AR226" s="143" t="str">
        <f t="shared" si="7"/>
        <v/>
      </c>
    </row>
    <row r="227" spans="43:44">
      <c r="AQ227" s="143">
        <f t="shared" si="6"/>
        <v>0</v>
      </c>
      <c r="AR227" s="143" t="str">
        <f t="shared" si="7"/>
        <v/>
      </c>
    </row>
    <row r="228" spans="43:44">
      <c r="AQ228" s="143">
        <f t="shared" si="6"/>
        <v>0</v>
      </c>
      <c r="AR228" s="143" t="str">
        <f t="shared" si="7"/>
        <v/>
      </c>
    </row>
    <row r="229" spans="43:44">
      <c r="AQ229" s="143">
        <f t="shared" si="6"/>
        <v>0</v>
      </c>
      <c r="AR229" s="143" t="str">
        <f t="shared" si="7"/>
        <v/>
      </c>
    </row>
    <row r="230" spans="43:44">
      <c r="AQ230" s="143">
        <f t="shared" si="6"/>
        <v>0</v>
      </c>
      <c r="AR230" s="143" t="str">
        <f t="shared" si="7"/>
        <v/>
      </c>
    </row>
    <row r="231" spans="43:44">
      <c r="AQ231" s="143">
        <f t="shared" si="6"/>
        <v>0</v>
      </c>
      <c r="AR231" s="143" t="str">
        <f t="shared" si="7"/>
        <v/>
      </c>
    </row>
    <row r="232" spans="43:44">
      <c r="AQ232" s="143">
        <f t="shared" si="6"/>
        <v>0</v>
      </c>
      <c r="AR232" s="143" t="str">
        <f t="shared" si="7"/>
        <v/>
      </c>
    </row>
    <row r="233" spans="43:44">
      <c r="AQ233" s="143">
        <f t="shared" si="6"/>
        <v>0</v>
      </c>
      <c r="AR233" s="143" t="str">
        <f t="shared" si="7"/>
        <v/>
      </c>
    </row>
    <row r="234" spans="43:44">
      <c r="AQ234" s="143">
        <f t="shared" si="6"/>
        <v>0</v>
      </c>
      <c r="AR234" s="143" t="str">
        <f t="shared" si="7"/>
        <v/>
      </c>
    </row>
    <row r="235" spans="43:44">
      <c r="AQ235" s="143">
        <f t="shared" si="6"/>
        <v>0</v>
      </c>
      <c r="AR235" s="143" t="str">
        <f t="shared" si="7"/>
        <v/>
      </c>
    </row>
    <row r="236" spans="43:44">
      <c r="AQ236" s="143">
        <f t="shared" si="6"/>
        <v>0</v>
      </c>
      <c r="AR236" s="143" t="str">
        <f t="shared" si="7"/>
        <v/>
      </c>
    </row>
    <row r="237" spans="43:44">
      <c r="AQ237" s="143">
        <f t="shared" si="6"/>
        <v>0</v>
      </c>
      <c r="AR237" s="143" t="str">
        <f t="shared" si="7"/>
        <v/>
      </c>
    </row>
    <row r="238" spans="43:44">
      <c r="AQ238" s="143">
        <f t="shared" si="6"/>
        <v>0</v>
      </c>
      <c r="AR238" s="143" t="str">
        <f t="shared" si="7"/>
        <v/>
      </c>
    </row>
    <row r="239" spans="43:44">
      <c r="AQ239" s="143">
        <f t="shared" si="6"/>
        <v>0</v>
      </c>
      <c r="AR239" s="143" t="str">
        <f t="shared" si="7"/>
        <v/>
      </c>
    </row>
    <row r="240" spans="43:44">
      <c r="AQ240" s="143">
        <f t="shared" si="6"/>
        <v>0</v>
      </c>
      <c r="AR240" s="143" t="str">
        <f t="shared" si="7"/>
        <v/>
      </c>
    </row>
    <row r="241" spans="43:44">
      <c r="AQ241" s="143">
        <f t="shared" si="6"/>
        <v>0</v>
      </c>
      <c r="AR241" s="143" t="str">
        <f t="shared" si="7"/>
        <v/>
      </c>
    </row>
    <row r="242" spans="43:44">
      <c r="AQ242" s="143">
        <f t="shared" si="6"/>
        <v>0</v>
      </c>
      <c r="AR242" s="143" t="str">
        <f t="shared" si="7"/>
        <v/>
      </c>
    </row>
    <row r="243" spans="43:44">
      <c r="AQ243" s="143">
        <f t="shared" si="6"/>
        <v>0</v>
      </c>
      <c r="AR243" s="143" t="str">
        <f t="shared" si="7"/>
        <v/>
      </c>
    </row>
    <row r="244" spans="43:44">
      <c r="AQ244" s="143">
        <f t="shared" si="6"/>
        <v>0</v>
      </c>
      <c r="AR244" s="143" t="str">
        <f t="shared" si="7"/>
        <v/>
      </c>
    </row>
    <row r="245" spans="43:44">
      <c r="AQ245" s="143">
        <f t="shared" si="6"/>
        <v>0</v>
      </c>
      <c r="AR245" s="143" t="str">
        <f t="shared" si="7"/>
        <v/>
      </c>
    </row>
    <row r="246" spans="43:44">
      <c r="AQ246" s="143">
        <f t="shared" si="6"/>
        <v>0</v>
      </c>
      <c r="AR246" s="143" t="str">
        <f t="shared" si="7"/>
        <v/>
      </c>
    </row>
    <row r="247" spans="43:44">
      <c r="AQ247" s="143">
        <f t="shared" si="6"/>
        <v>0</v>
      </c>
      <c r="AR247" s="143" t="str">
        <f t="shared" si="7"/>
        <v/>
      </c>
    </row>
    <row r="248" spans="43:44">
      <c r="AQ248" s="143">
        <f t="shared" si="6"/>
        <v>0</v>
      </c>
      <c r="AR248" s="143" t="str">
        <f t="shared" si="7"/>
        <v/>
      </c>
    </row>
    <row r="249" spans="43:44">
      <c r="AQ249" s="143">
        <f t="shared" si="6"/>
        <v>0</v>
      </c>
      <c r="AR249" s="143" t="str">
        <f t="shared" si="7"/>
        <v/>
      </c>
    </row>
    <row r="250" spans="43:44">
      <c r="AQ250" s="143">
        <f t="shared" si="6"/>
        <v>0</v>
      </c>
      <c r="AR250" s="143" t="str">
        <f t="shared" si="7"/>
        <v/>
      </c>
    </row>
    <row r="251" spans="43:44">
      <c r="AQ251" s="143">
        <f t="shared" si="6"/>
        <v>0</v>
      </c>
      <c r="AR251" s="143" t="str">
        <f t="shared" si="7"/>
        <v/>
      </c>
    </row>
    <row r="252" spans="43:44">
      <c r="AQ252" s="143">
        <f t="shared" si="6"/>
        <v>0</v>
      </c>
      <c r="AR252" s="143" t="str">
        <f t="shared" si="7"/>
        <v/>
      </c>
    </row>
    <row r="253" spans="43:44">
      <c r="AQ253" s="143">
        <f t="shared" si="6"/>
        <v>0</v>
      </c>
      <c r="AR253" s="143" t="str">
        <f t="shared" si="7"/>
        <v/>
      </c>
    </row>
    <row r="254" spans="43:44">
      <c r="AQ254" s="143">
        <f t="shared" si="6"/>
        <v>0</v>
      </c>
      <c r="AR254" s="143" t="str">
        <f t="shared" si="7"/>
        <v/>
      </c>
    </row>
    <row r="255" spans="43:44">
      <c r="AQ255" s="143">
        <f t="shared" si="6"/>
        <v>0</v>
      </c>
      <c r="AR255" s="143" t="str">
        <f t="shared" si="7"/>
        <v/>
      </c>
    </row>
    <row r="256" spans="43:44">
      <c r="AQ256" s="143">
        <f t="shared" si="6"/>
        <v>0</v>
      </c>
      <c r="AR256" s="143" t="str">
        <f t="shared" si="7"/>
        <v/>
      </c>
    </row>
    <row r="257" spans="43:44">
      <c r="AQ257" s="143">
        <f t="shared" si="6"/>
        <v>0</v>
      </c>
      <c r="AR257" s="143" t="str">
        <f t="shared" si="7"/>
        <v/>
      </c>
    </row>
    <row r="258" spans="43:44">
      <c r="AQ258" s="143">
        <f t="shared" ref="AQ258:AQ321" si="8">AA258-SUM(AB258:AF258)</f>
        <v>0</v>
      </c>
      <c r="AR258" s="143" t="str">
        <f t="shared" ref="AR258:AR321" si="9">IF(AQ258&lt;0,D258&amp;",","")</f>
        <v/>
      </c>
    </row>
    <row r="259" spans="43:44">
      <c r="AQ259" s="143">
        <f t="shared" si="8"/>
        <v>0</v>
      </c>
      <c r="AR259" s="143" t="str">
        <f t="shared" si="9"/>
        <v/>
      </c>
    </row>
    <row r="260" spans="43:44">
      <c r="AQ260" s="143">
        <f t="shared" si="8"/>
        <v>0</v>
      </c>
      <c r="AR260" s="143" t="str">
        <f t="shared" si="9"/>
        <v/>
      </c>
    </row>
    <row r="261" spans="43:44">
      <c r="AQ261" s="143">
        <f t="shared" si="8"/>
        <v>0</v>
      </c>
      <c r="AR261" s="143" t="str">
        <f t="shared" si="9"/>
        <v/>
      </c>
    </row>
    <row r="262" spans="43:44">
      <c r="AQ262" s="143">
        <f t="shared" si="8"/>
        <v>0</v>
      </c>
      <c r="AR262" s="143" t="str">
        <f t="shared" si="9"/>
        <v/>
      </c>
    </row>
    <row r="263" spans="43:44">
      <c r="AQ263" s="143">
        <f t="shared" si="8"/>
        <v>0</v>
      </c>
      <c r="AR263" s="143" t="str">
        <f t="shared" si="9"/>
        <v/>
      </c>
    </row>
    <row r="264" spans="43:44">
      <c r="AQ264" s="143">
        <f t="shared" si="8"/>
        <v>0</v>
      </c>
      <c r="AR264" s="143" t="str">
        <f t="shared" si="9"/>
        <v/>
      </c>
    </row>
    <row r="265" spans="43:44">
      <c r="AQ265" s="143">
        <f t="shared" si="8"/>
        <v>0</v>
      </c>
      <c r="AR265" s="143" t="str">
        <f t="shared" si="9"/>
        <v/>
      </c>
    </row>
    <row r="266" spans="43:44">
      <c r="AQ266" s="143">
        <f t="shared" si="8"/>
        <v>0</v>
      </c>
      <c r="AR266" s="143" t="str">
        <f t="shared" si="9"/>
        <v/>
      </c>
    </row>
    <row r="267" spans="43:44">
      <c r="AQ267" s="143">
        <f t="shared" si="8"/>
        <v>0</v>
      </c>
      <c r="AR267" s="143" t="str">
        <f t="shared" si="9"/>
        <v/>
      </c>
    </row>
    <row r="268" spans="43:44">
      <c r="AQ268" s="143">
        <f t="shared" si="8"/>
        <v>0</v>
      </c>
      <c r="AR268" s="143" t="str">
        <f t="shared" si="9"/>
        <v/>
      </c>
    </row>
    <row r="269" spans="43:44">
      <c r="AQ269" s="143">
        <f t="shared" si="8"/>
        <v>0</v>
      </c>
      <c r="AR269" s="143" t="str">
        <f t="shared" si="9"/>
        <v/>
      </c>
    </row>
    <row r="270" spans="43:44">
      <c r="AQ270" s="143">
        <f t="shared" si="8"/>
        <v>0</v>
      </c>
      <c r="AR270" s="143" t="str">
        <f t="shared" si="9"/>
        <v/>
      </c>
    </row>
    <row r="271" spans="43:44">
      <c r="AQ271" s="143">
        <f t="shared" si="8"/>
        <v>0</v>
      </c>
      <c r="AR271" s="143" t="str">
        <f t="shared" si="9"/>
        <v/>
      </c>
    </row>
    <row r="272" spans="43:44">
      <c r="AQ272" s="143">
        <f t="shared" si="8"/>
        <v>0</v>
      </c>
      <c r="AR272" s="143" t="str">
        <f t="shared" si="9"/>
        <v/>
      </c>
    </row>
    <row r="273" spans="43:44">
      <c r="AQ273" s="143">
        <f t="shared" si="8"/>
        <v>0</v>
      </c>
      <c r="AR273" s="143" t="str">
        <f t="shared" si="9"/>
        <v/>
      </c>
    </row>
    <row r="274" spans="43:44">
      <c r="AQ274" s="143">
        <f t="shared" si="8"/>
        <v>0</v>
      </c>
      <c r="AR274" s="143" t="str">
        <f t="shared" si="9"/>
        <v/>
      </c>
    </row>
    <row r="275" spans="43:44">
      <c r="AQ275" s="143">
        <f t="shared" si="8"/>
        <v>0</v>
      </c>
      <c r="AR275" s="143" t="str">
        <f t="shared" si="9"/>
        <v/>
      </c>
    </row>
    <row r="276" spans="43:44">
      <c r="AQ276" s="143">
        <f t="shared" si="8"/>
        <v>0</v>
      </c>
      <c r="AR276" s="143" t="str">
        <f t="shared" si="9"/>
        <v/>
      </c>
    </row>
    <row r="277" spans="43:44">
      <c r="AQ277" s="143">
        <f t="shared" si="8"/>
        <v>0</v>
      </c>
      <c r="AR277" s="143" t="str">
        <f t="shared" si="9"/>
        <v/>
      </c>
    </row>
    <row r="278" spans="43:44">
      <c r="AQ278" s="143">
        <f t="shared" si="8"/>
        <v>0</v>
      </c>
      <c r="AR278" s="143" t="str">
        <f t="shared" si="9"/>
        <v/>
      </c>
    </row>
    <row r="279" spans="43:44">
      <c r="AQ279" s="143">
        <f t="shared" si="8"/>
        <v>0</v>
      </c>
      <c r="AR279" s="143" t="str">
        <f t="shared" si="9"/>
        <v/>
      </c>
    </row>
    <row r="280" spans="43:44">
      <c r="AQ280" s="143">
        <f t="shared" si="8"/>
        <v>0</v>
      </c>
      <c r="AR280" s="143" t="str">
        <f t="shared" si="9"/>
        <v/>
      </c>
    </row>
    <row r="281" spans="43:44">
      <c r="AQ281" s="143">
        <f t="shared" si="8"/>
        <v>0</v>
      </c>
      <c r="AR281" s="143" t="str">
        <f t="shared" si="9"/>
        <v/>
      </c>
    </row>
    <row r="282" spans="43:44">
      <c r="AQ282" s="143">
        <f t="shared" si="8"/>
        <v>0</v>
      </c>
      <c r="AR282" s="143" t="str">
        <f t="shared" si="9"/>
        <v/>
      </c>
    </row>
    <row r="283" spans="43:44">
      <c r="AQ283" s="143">
        <f t="shared" si="8"/>
        <v>0</v>
      </c>
      <c r="AR283" s="143" t="str">
        <f t="shared" si="9"/>
        <v/>
      </c>
    </row>
    <row r="284" spans="43:44">
      <c r="AQ284" s="143">
        <f t="shared" si="8"/>
        <v>0</v>
      </c>
      <c r="AR284" s="143" t="str">
        <f t="shared" si="9"/>
        <v/>
      </c>
    </row>
    <row r="285" spans="43:44">
      <c r="AQ285" s="143">
        <f t="shared" si="8"/>
        <v>0</v>
      </c>
      <c r="AR285" s="143" t="str">
        <f t="shared" si="9"/>
        <v/>
      </c>
    </row>
    <row r="286" spans="43:44">
      <c r="AQ286" s="143">
        <f t="shared" si="8"/>
        <v>0</v>
      </c>
      <c r="AR286" s="143" t="str">
        <f t="shared" si="9"/>
        <v/>
      </c>
    </row>
    <row r="287" spans="43:44">
      <c r="AQ287" s="143">
        <f t="shared" si="8"/>
        <v>0</v>
      </c>
      <c r="AR287" s="143" t="str">
        <f t="shared" si="9"/>
        <v/>
      </c>
    </row>
    <row r="288" spans="43:44">
      <c r="AQ288" s="143">
        <f t="shared" si="8"/>
        <v>0</v>
      </c>
      <c r="AR288" s="143" t="str">
        <f t="shared" si="9"/>
        <v/>
      </c>
    </row>
    <row r="289" spans="43:44">
      <c r="AQ289" s="143">
        <f t="shared" si="8"/>
        <v>0</v>
      </c>
      <c r="AR289" s="143" t="str">
        <f t="shared" si="9"/>
        <v/>
      </c>
    </row>
    <row r="290" spans="43:44">
      <c r="AQ290" s="143">
        <f t="shared" si="8"/>
        <v>0</v>
      </c>
      <c r="AR290" s="143" t="str">
        <f t="shared" si="9"/>
        <v/>
      </c>
    </row>
    <row r="291" spans="43:44">
      <c r="AQ291" s="143">
        <f t="shared" si="8"/>
        <v>0</v>
      </c>
      <c r="AR291" s="143" t="str">
        <f t="shared" si="9"/>
        <v/>
      </c>
    </row>
    <row r="292" spans="43:44">
      <c r="AQ292" s="143">
        <f t="shared" si="8"/>
        <v>0</v>
      </c>
      <c r="AR292" s="143" t="str">
        <f t="shared" si="9"/>
        <v/>
      </c>
    </row>
    <row r="293" spans="43:44">
      <c r="AQ293" s="143">
        <f t="shared" si="8"/>
        <v>0</v>
      </c>
      <c r="AR293" s="143" t="str">
        <f t="shared" si="9"/>
        <v/>
      </c>
    </row>
    <row r="294" spans="43:44">
      <c r="AQ294" s="143">
        <f t="shared" si="8"/>
        <v>0</v>
      </c>
      <c r="AR294" s="143" t="str">
        <f t="shared" si="9"/>
        <v/>
      </c>
    </row>
    <row r="295" spans="43:44">
      <c r="AQ295" s="143">
        <f t="shared" si="8"/>
        <v>0</v>
      </c>
      <c r="AR295" s="143" t="str">
        <f t="shared" si="9"/>
        <v/>
      </c>
    </row>
    <row r="296" spans="43:44">
      <c r="AQ296" s="143">
        <f t="shared" si="8"/>
        <v>0</v>
      </c>
      <c r="AR296" s="143" t="str">
        <f t="shared" si="9"/>
        <v/>
      </c>
    </row>
    <row r="297" spans="43:44">
      <c r="AQ297" s="143">
        <f t="shared" si="8"/>
        <v>0</v>
      </c>
      <c r="AR297" s="143" t="str">
        <f t="shared" si="9"/>
        <v/>
      </c>
    </row>
    <row r="298" spans="43:44">
      <c r="AQ298" s="143">
        <f t="shared" si="8"/>
        <v>0</v>
      </c>
      <c r="AR298" s="143" t="str">
        <f t="shared" si="9"/>
        <v/>
      </c>
    </row>
    <row r="299" spans="43:44">
      <c r="AQ299" s="143">
        <f t="shared" si="8"/>
        <v>0</v>
      </c>
      <c r="AR299" s="143" t="str">
        <f t="shared" si="9"/>
        <v/>
      </c>
    </row>
    <row r="300" spans="43:44">
      <c r="AQ300" s="143">
        <f t="shared" si="8"/>
        <v>0</v>
      </c>
      <c r="AR300" s="143" t="str">
        <f t="shared" si="9"/>
        <v/>
      </c>
    </row>
    <row r="301" spans="43:44">
      <c r="AQ301" s="143">
        <f t="shared" si="8"/>
        <v>0</v>
      </c>
      <c r="AR301" s="143" t="str">
        <f t="shared" si="9"/>
        <v/>
      </c>
    </row>
    <row r="302" spans="43:44">
      <c r="AQ302" s="143">
        <f t="shared" si="8"/>
        <v>0</v>
      </c>
      <c r="AR302" s="143" t="str">
        <f t="shared" si="9"/>
        <v/>
      </c>
    </row>
    <row r="303" spans="43:44">
      <c r="AQ303" s="143">
        <f t="shared" si="8"/>
        <v>0</v>
      </c>
      <c r="AR303" s="143" t="str">
        <f t="shared" si="9"/>
        <v/>
      </c>
    </row>
    <row r="304" spans="43:44">
      <c r="AQ304" s="143">
        <f t="shared" si="8"/>
        <v>0</v>
      </c>
      <c r="AR304" s="143" t="str">
        <f t="shared" si="9"/>
        <v/>
      </c>
    </row>
    <row r="305" spans="43:44">
      <c r="AQ305" s="143">
        <f t="shared" si="8"/>
        <v>0</v>
      </c>
      <c r="AR305" s="143" t="str">
        <f t="shared" si="9"/>
        <v/>
      </c>
    </row>
    <row r="306" spans="43:44">
      <c r="AQ306" s="143">
        <f t="shared" si="8"/>
        <v>0</v>
      </c>
      <c r="AR306" s="143" t="str">
        <f t="shared" si="9"/>
        <v/>
      </c>
    </row>
    <row r="307" spans="43:44">
      <c r="AQ307" s="143">
        <f t="shared" si="8"/>
        <v>0</v>
      </c>
      <c r="AR307" s="143" t="str">
        <f t="shared" si="9"/>
        <v/>
      </c>
    </row>
    <row r="308" spans="43:44">
      <c r="AQ308" s="143">
        <f t="shared" si="8"/>
        <v>0</v>
      </c>
      <c r="AR308" s="143" t="str">
        <f t="shared" si="9"/>
        <v/>
      </c>
    </row>
    <row r="309" spans="43:44">
      <c r="AQ309" s="143">
        <f t="shared" si="8"/>
        <v>0</v>
      </c>
      <c r="AR309" s="143" t="str">
        <f t="shared" si="9"/>
        <v/>
      </c>
    </row>
    <row r="310" spans="43:44">
      <c r="AQ310" s="143">
        <f t="shared" si="8"/>
        <v>0</v>
      </c>
      <c r="AR310" s="143" t="str">
        <f t="shared" si="9"/>
        <v/>
      </c>
    </row>
    <row r="311" spans="43:44">
      <c r="AQ311" s="143">
        <f t="shared" si="8"/>
        <v>0</v>
      </c>
      <c r="AR311" s="143" t="str">
        <f t="shared" si="9"/>
        <v/>
      </c>
    </row>
    <row r="312" spans="43:44">
      <c r="AQ312" s="143">
        <f t="shared" si="8"/>
        <v>0</v>
      </c>
      <c r="AR312" s="143" t="str">
        <f t="shared" si="9"/>
        <v/>
      </c>
    </row>
    <row r="313" spans="43:44">
      <c r="AQ313" s="143">
        <f t="shared" si="8"/>
        <v>0</v>
      </c>
      <c r="AR313" s="143" t="str">
        <f t="shared" si="9"/>
        <v/>
      </c>
    </row>
    <row r="314" spans="43:44">
      <c r="AQ314" s="143">
        <f t="shared" si="8"/>
        <v>0</v>
      </c>
      <c r="AR314" s="143" t="str">
        <f t="shared" si="9"/>
        <v/>
      </c>
    </row>
    <row r="315" spans="43:44">
      <c r="AQ315" s="143">
        <f t="shared" si="8"/>
        <v>0</v>
      </c>
      <c r="AR315" s="143" t="str">
        <f t="shared" si="9"/>
        <v/>
      </c>
    </row>
    <row r="316" spans="43:44">
      <c r="AQ316" s="143">
        <f t="shared" si="8"/>
        <v>0</v>
      </c>
      <c r="AR316" s="143" t="str">
        <f t="shared" si="9"/>
        <v/>
      </c>
    </row>
    <row r="317" spans="43:44">
      <c r="AQ317" s="143">
        <f t="shared" si="8"/>
        <v>0</v>
      </c>
      <c r="AR317" s="143" t="str">
        <f t="shared" si="9"/>
        <v/>
      </c>
    </row>
    <row r="318" spans="43:44">
      <c r="AQ318" s="143">
        <f t="shared" si="8"/>
        <v>0</v>
      </c>
      <c r="AR318" s="143" t="str">
        <f t="shared" si="9"/>
        <v/>
      </c>
    </row>
    <row r="319" spans="43:44">
      <c r="AQ319" s="143">
        <f t="shared" si="8"/>
        <v>0</v>
      </c>
      <c r="AR319" s="143" t="str">
        <f t="shared" si="9"/>
        <v/>
      </c>
    </row>
    <row r="320" spans="43:44">
      <c r="AQ320" s="143">
        <f t="shared" si="8"/>
        <v>0</v>
      </c>
      <c r="AR320" s="143" t="str">
        <f t="shared" si="9"/>
        <v/>
      </c>
    </row>
    <row r="321" spans="43:44">
      <c r="AQ321" s="143">
        <f t="shared" si="8"/>
        <v>0</v>
      </c>
      <c r="AR321" s="143" t="str">
        <f t="shared" si="9"/>
        <v/>
      </c>
    </row>
    <row r="322" spans="43:44">
      <c r="AQ322" s="143">
        <f t="shared" ref="AQ322:AQ349" si="10">AA322-SUM(AB322:AF322)</f>
        <v>0</v>
      </c>
      <c r="AR322" s="143" t="str">
        <f t="shared" ref="AR322:AR349" si="11">IF(AQ322&lt;0,D322&amp;",","")</f>
        <v/>
      </c>
    </row>
    <row r="323" spans="43:44">
      <c r="AQ323" s="143">
        <f t="shared" si="10"/>
        <v>0</v>
      </c>
      <c r="AR323" s="143" t="str">
        <f t="shared" si="11"/>
        <v/>
      </c>
    </row>
    <row r="324" spans="43:44">
      <c r="AQ324" s="143">
        <f t="shared" si="10"/>
        <v>0</v>
      </c>
      <c r="AR324" s="143" t="str">
        <f t="shared" si="11"/>
        <v/>
      </c>
    </row>
    <row r="325" spans="43:44">
      <c r="AQ325" s="143">
        <f t="shared" si="10"/>
        <v>0</v>
      </c>
      <c r="AR325" s="143" t="str">
        <f t="shared" si="11"/>
        <v/>
      </c>
    </row>
    <row r="326" spans="43:44">
      <c r="AQ326" s="143">
        <f t="shared" si="10"/>
        <v>0</v>
      </c>
      <c r="AR326" s="143" t="str">
        <f t="shared" si="11"/>
        <v/>
      </c>
    </row>
    <row r="327" spans="43:44">
      <c r="AQ327" s="143">
        <f t="shared" si="10"/>
        <v>0</v>
      </c>
      <c r="AR327" s="143" t="str">
        <f t="shared" si="11"/>
        <v/>
      </c>
    </row>
    <row r="328" spans="43:44">
      <c r="AQ328" s="143">
        <f t="shared" si="10"/>
        <v>0</v>
      </c>
      <c r="AR328" s="143" t="str">
        <f t="shared" si="11"/>
        <v/>
      </c>
    </row>
    <row r="329" spans="43:44">
      <c r="AQ329" s="143">
        <f t="shared" si="10"/>
        <v>0</v>
      </c>
      <c r="AR329" s="143" t="str">
        <f t="shared" si="11"/>
        <v/>
      </c>
    </row>
    <row r="330" spans="43:44">
      <c r="AQ330" s="143">
        <f t="shared" si="10"/>
        <v>0</v>
      </c>
      <c r="AR330" s="143" t="str">
        <f t="shared" si="11"/>
        <v/>
      </c>
    </row>
    <row r="331" spans="43:44">
      <c r="AQ331" s="143">
        <f t="shared" si="10"/>
        <v>0</v>
      </c>
      <c r="AR331" s="143" t="str">
        <f t="shared" si="11"/>
        <v/>
      </c>
    </row>
    <row r="332" spans="43:44">
      <c r="AQ332" s="143">
        <f t="shared" si="10"/>
        <v>0</v>
      </c>
      <c r="AR332" s="143" t="str">
        <f t="shared" si="11"/>
        <v/>
      </c>
    </row>
    <row r="333" spans="43:44">
      <c r="AQ333" s="143">
        <f t="shared" si="10"/>
        <v>0</v>
      </c>
      <c r="AR333" s="143" t="str">
        <f t="shared" si="11"/>
        <v/>
      </c>
    </row>
    <row r="334" spans="43:44">
      <c r="AQ334" s="143">
        <f t="shared" si="10"/>
        <v>0</v>
      </c>
      <c r="AR334" s="143" t="str">
        <f t="shared" si="11"/>
        <v/>
      </c>
    </row>
    <row r="335" spans="43:44">
      <c r="AQ335" s="143">
        <f t="shared" si="10"/>
        <v>0</v>
      </c>
      <c r="AR335" s="143" t="str">
        <f t="shared" si="11"/>
        <v/>
      </c>
    </row>
    <row r="336" spans="43:44">
      <c r="AQ336" s="143">
        <f t="shared" si="10"/>
        <v>0</v>
      </c>
      <c r="AR336" s="143" t="str">
        <f t="shared" si="11"/>
        <v/>
      </c>
    </row>
    <row r="337" spans="1:44">
      <c r="AQ337" s="143">
        <f t="shared" si="10"/>
        <v>0</v>
      </c>
      <c r="AR337" s="143" t="str">
        <f t="shared" si="11"/>
        <v/>
      </c>
    </row>
    <row r="338" spans="1:44">
      <c r="AQ338" s="143">
        <f t="shared" si="10"/>
        <v>0</v>
      </c>
      <c r="AR338" s="143" t="str">
        <f t="shared" si="11"/>
        <v/>
      </c>
    </row>
    <row r="339" spans="1:44">
      <c r="AQ339" s="143">
        <f t="shared" si="10"/>
        <v>0</v>
      </c>
      <c r="AR339" s="143" t="str">
        <f t="shared" si="11"/>
        <v/>
      </c>
    </row>
    <row r="340" spans="1:44">
      <c r="AQ340" s="143">
        <f t="shared" si="10"/>
        <v>0</v>
      </c>
      <c r="AR340" s="143" t="str">
        <f t="shared" si="11"/>
        <v/>
      </c>
    </row>
    <row r="341" spans="1:44">
      <c r="AQ341" s="143">
        <f t="shared" si="10"/>
        <v>0</v>
      </c>
      <c r="AR341" s="143" t="str">
        <f t="shared" si="11"/>
        <v/>
      </c>
    </row>
    <row r="342" spans="1:44">
      <c r="AQ342" s="143">
        <f t="shared" si="10"/>
        <v>0</v>
      </c>
      <c r="AR342" s="143" t="str">
        <f t="shared" si="11"/>
        <v/>
      </c>
    </row>
    <row r="343" spans="1:44">
      <c r="AQ343" s="143">
        <f t="shared" si="10"/>
        <v>0</v>
      </c>
      <c r="AR343" s="143" t="str">
        <f t="shared" si="11"/>
        <v/>
      </c>
    </row>
    <row r="344" spans="1:44">
      <c r="AQ344" s="143">
        <f t="shared" si="10"/>
        <v>0</v>
      </c>
      <c r="AR344" s="143" t="str">
        <f t="shared" si="11"/>
        <v/>
      </c>
    </row>
    <row r="345" spans="1:44">
      <c r="AQ345" s="143">
        <f t="shared" si="10"/>
        <v>0</v>
      </c>
      <c r="AR345" s="143" t="str">
        <f t="shared" si="11"/>
        <v/>
      </c>
    </row>
    <row r="346" spans="1:44">
      <c r="AQ346" s="143">
        <f t="shared" si="10"/>
        <v>0</v>
      </c>
      <c r="AR346" s="143" t="str">
        <f t="shared" si="11"/>
        <v/>
      </c>
    </row>
    <row r="347" spans="1:44">
      <c r="AQ347" s="143">
        <f t="shared" si="10"/>
        <v>0</v>
      </c>
      <c r="AR347" s="143" t="str">
        <f t="shared" si="11"/>
        <v/>
      </c>
    </row>
    <row r="348" spans="1:44">
      <c r="AQ348" s="143">
        <f t="shared" si="10"/>
        <v>0</v>
      </c>
      <c r="AR348" s="143" t="str">
        <f t="shared" si="11"/>
        <v/>
      </c>
    </row>
    <row r="349" spans="1:44">
      <c r="AQ349" s="143">
        <f t="shared" si="10"/>
        <v>0</v>
      </c>
      <c r="AR349" s="143" t="str">
        <f t="shared" si="11"/>
        <v/>
      </c>
    </row>
    <row r="350" spans="1:44">
      <c r="A350" s="446">
        <f>A2</f>
        <v>0</v>
      </c>
      <c r="B350" s="446" t="s">
        <v>1587</v>
      </c>
      <c r="C350" s="446" t="s">
        <v>1587</v>
      </c>
      <c r="D350" s="446" t="s">
        <v>1587</v>
      </c>
      <c r="E350" s="446">
        <v>11111</v>
      </c>
      <c r="F350" s="446" t="s">
        <v>66</v>
      </c>
      <c r="G350" s="446">
        <f>SUM(G2:G349)</f>
        <v>0</v>
      </c>
      <c r="H350" s="446">
        <f t="shared" ref="H350:J350" si="12">SUM(H2:H349)</f>
        <v>0</v>
      </c>
      <c r="I350" s="446">
        <f t="shared" si="12"/>
        <v>0</v>
      </c>
      <c r="J350" s="446">
        <f t="shared" si="12"/>
        <v>0</v>
      </c>
      <c r="K350" s="446">
        <f t="shared" ref="K350" si="13">SUM(K2:K349)</f>
        <v>0</v>
      </c>
      <c r="L350" s="446">
        <f t="shared" ref="L350:M350" si="14">SUM(L2:L349)</f>
        <v>0</v>
      </c>
      <c r="M350" s="446">
        <f t="shared" si="14"/>
        <v>0</v>
      </c>
      <c r="N350" s="446">
        <f t="shared" ref="N350" si="15">SUM(N2:N349)</f>
        <v>0</v>
      </c>
      <c r="O350" s="446">
        <f t="shared" ref="O350:P350" si="16">SUM(O2:O349)</f>
        <v>0</v>
      </c>
      <c r="P350" s="446">
        <f t="shared" si="16"/>
        <v>0</v>
      </c>
      <c r="Q350" s="446">
        <f t="shared" ref="Q350" si="17">SUM(Q2:Q349)</f>
        <v>0</v>
      </c>
      <c r="R350" s="446">
        <f t="shared" ref="R350:S350" si="18">SUM(R2:R349)</f>
        <v>0</v>
      </c>
      <c r="S350" s="446">
        <f t="shared" si="18"/>
        <v>0</v>
      </c>
      <c r="T350" s="446">
        <f t="shared" ref="T350" si="19">SUM(T2:T349)</f>
        <v>0</v>
      </c>
      <c r="U350" s="446">
        <f t="shared" ref="U350:V350" si="20">SUM(U2:U349)</f>
        <v>0</v>
      </c>
      <c r="V350" s="446">
        <f t="shared" si="20"/>
        <v>0</v>
      </c>
      <c r="W350" s="446">
        <f t="shared" ref="W350" si="21">SUM(W2:W349)</f>
        <v>0</v>
      </c>
      <c r="X350" s="446">
        <f t="shared" ref="X350" si="22">SUM(X2:X349)</f>
        <v>0</v>
      </c>
      <c r="Y350" s="446">
        <f>SUM(Y2:Y349)</f>
        <v>0</v>
      </c>
      <c r="Z350" s="446">
        <f t="shared" ref="Z350" si="23">SUM(Z2:Z349)</f>
        <v>0</v>
      </c>
      <c r="AA350" s="446">
        <f t="shared" ref="AA350:AM350" si="24">SUM(AA2:AA349)</f>
        <v>0</v>
      </c>
      <c r="AB350" s="446">
        <f t="shared" si="24"/>
        <v>0</v>
      </c>
      <c r="AC350" s="446">
        <f t="shared" si="24"/>
        <v>0</v>
      </c>
      <c r="AD350" s="446">
        <f t="shared" si="24"/>
        <v>0</v>
      </c>
      <c r="AE350" s="446">
        <f t="shared" si="24"/>
        <v>0</v>
      </c>
      <c r="AF350" s="446">
        <f t="shared" si="24"/>
        <v>0</v>
      </c>
      <c r="AG350" s="446">
        <f t="shared" si="24"/>
        <v>0</v>
      </c>
      <c r="AH350" s="446">
        <f t="shared" si="24"/>
        <v>0</v>
      </c>
      <c r="AI350" s="446">
        <f t="shared" si="24"/>
        <v>0</v>
      </c>
      <c r="AJ350" s="446">
        <f t="shared" si="24"/>
        <v>0</v>
      </c>
      <c r="AK350" s="446">
        <f t="shared" si="24"/>
        <v>0</v>
      </c>
      <c r="AL350" s="446">
        <f t="shared" si="24"/>
        <v>0</v>
      </c>
      <c r="AM350" s="446">
        <f t="shared" si="24"/>
        <v>0</v>
      </c>
      <c r="AN350" s="447">
        <v>1</v>
      </c>
      <c r="AO350" s="447">
        <v>1</v>
      </c>
      <c r="AP350" s="447">
        <v>1</v>
      </c>
      <c r="AQ350" s="143">
        <f t="shared" ref="AQ350" si="25">SUM(AB350:AF350)-AA350</f>
        <v>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FFC000"/>
  </sheetPr>
  <dimension ref="A1:AU350"/>
  <sheetViews>
    <sheetView showGridLines="0" workbookViewId="0">
      <pane xSplit="4" ySplit="1" topLeftCell="AH2" activePane="bottomRight" state="frozen"/>
      <selection activeCell="D4" sqref="D4:P5"/>
      <selection pane="topRight" activeCell="D4" sqref="D4:P5"/>
      <selection pane="bottomLeft" activeCell="D4" sqref="D4:P5"/>
      <selection pane="bottomRight" activeCell="AP1" sqref="AP1"/>
    </sheetView>
  </sheetViews>
  <sheetFormatPr defaultColWidth="9" defaultRowHeight="15"/>
  <cols>
    <col min="1" max="1" width="19.85546875" style="143" bestFit="1" customWidth="1"/>
    <col min="2" max="2" width="9.28515625" style="143" bestFit="1" customWidth="1"/>
    <col min="3" max="3" width="16.42578125" style="143" bestFit="1" customWidth="1"/>
    <col min="4" max="4" width="38.7109375" style="143" bestFit="1" customWidth="1"/>
    <col min="5" max="5" width="10.85546875" style="143" customWidth="1"/>
    <col min="6" max="6" width="15" style="143" bestFit="1" customWidth="1"/>
    <col min="7" max="7" width="11.5703125" style="143" customWidth="1"/>
    <col min="8" max="14" width="9.28515625" style="143" customWidth="1"/>
    <col min="15" max="15" width="7.42578125" style="143" customWidth="1"/>
    <col min="16" max="16" width="14.5703125" style="143" bestFit="1" customWidth="1"/>
    <col min="17" max="17" width="12.140625" style="143" customWidth="1"/>
    <col min="18" max="24" width="9.85546875" style="143" customWidth="1"/>
    <col min="25" max="25" width="8" style="143" customWidth="1"/>
    <col min="26" max="26" width="12.140625" style="143" customWidth="1"/>
    <col min="27" max="27" width="7.42578125" style="143" customWidth="1"/>
    <col min="28" max="28" width="9.7109375" style="143" customWidth="1"/>
    <col min="29" max="29" width="10.28515625" style="143" customWidth="1"/>
    <col min="30" max="30" width="47" style="143" bestFit="1" customWidth="1"/>
    <col min="31" max="32" width="19" style="143" bestFit="1" customWidth="1"/>
    <col min="33" max="33" width="21.85546875" style="143" bestFit="1" customWidth="1"/>
    <col min="34" max="34" width="19.5703125" style="143" customWidth="1"/>
    <col min="35" max="36" width="9" style="143"/>
    <col min="37" max="42" width="20.140625" style="143" customWidth="1"/>
    <col min="43" max="45" width="9" style="143"/>
    <col min="46" max="46" width="20.140625" style="143" bestFit="1" customWidth="1"/>
    <col min="47" max="16384" width="9" style="143"/>
  </cols>
  <sheetData>
    <row r="1" spans="1:47" ht="100.5">
      <c r="A1" s="359" t="s">
        <v>140</v>
      </c>
      <c r="B1" s="359" t="s">
        <v>141</v>
      </c>
      <c r="C1" s="359" t="s">
        <v>211</v>
      </c>
      <c r="D1" s="359" t="s">
        <v>212</v>
      </c>
      <c r="E1" s="359" t="s">
        <v>213</v>
      </c>
      <c r="F1" s="359" t="s">
        <v>65</v>
      </c>
      <c r="G1" s="359" t="s">
        <v>214</v>
      </c>
      <c r="H1" s="359" t="s">
        <v>219</v>
      </c>
      <c r="I1" s="359" t="s">
        <v>220</v>
      </c>
      <c r="J1" s="359" t="s">
        <v>221</v>
      </c>
      <c r="K1" s="359" t="s">
        <v>222</v>
      </c>
      <c r="L1" s="359" t="s">
        <v>223</v>
      </c>
      <c r="M1" s="359" t="s">
        <v>224</v>
      </c>
      <c r="N1" s="359" t="s">
        <v>225</v>
      </c>
      <c r="O1" s="359" t="s">
        <v>226</v>
      </c>
      <c r="P1" s="359" t="s">
        <v>413</v>
      </c>
      <c r="Q1" s="359" t="s">
        <v>227</v>
      </c>
      <c r="R1" s="359" t="s">
        <v>232</v>
      </c>
      <c r="S1" s="359" t="s">
        <v>233</v>
      </c>
      <c r="T1" s="359" t="s">
        <v>234</v>
      </c>
      <c r="U1" s="359" t="s">
        <v>235</v>
      </c>
      <c r="V1" s="359" t="s">
        <v>236</v>
      </c>
      <c r="W1" s="359" t="s">
        <v>237</v>
      </c>
      <c r="X1" s="359" t="s">
        <v>238</v>
      </c>
      <c r="Y1" s="359" t="s">
        <v>239</v>
      </c>
      <c r="Z1" s="359" t="s">
        <v>412</v>
      </c>
      <c r="AA1" s="359" t="s">
        <v>411</v>
      </c>
      <c r="AB1" s="359" t="s">
        <v>46</v>
      </c>
      <c r="AC1" s="359" t="s">
        <v>47</v>
      </c>
      <c r="AD1" s="359" t="s">
        <v>99</v>
      </c>
      <c r="AE1" s="445" t="s">
        <v>1546</v>
      </c>
      <c r="AF1" s="445" t="s">
        <v>1547</v>
      </c>
      <c r="AG1" s="445" t="s">
        <v>1548</v>
      </c>
      <c r="AH1" s="445" t="s">
        <v>1549</v>
      </c>
      <c r="AI1" s="445" t="s">
        <v>45</v>
      </c>
      <c r="AJ1" s="521" t="s">
        <v>135</v>
      </c>
      <c r="AK1" s="521" t="s">
        <v>1773</v>
      </c>
      <c r="AL1" s="646" t="s">
        <v>2290</v>
      </c>
      <c r="AM1" s="646" t="s">
        <v>2291</v>
      </c>
      <c r="AN1" s="646" t="s">
        <v>2292</v>
      </c>
      <c r="AO1" s="646" t="s">
        <v>2294</v>
      </c>
      <c r="AP1" s="646" t="s">
        <v>2295</v>
      </c>
      <c r="AQ1" s="363" t="s">
        <v>259</v>
      </c>
      <c r="AR1" s="363" t="s">
        <v>260</v>
      </c>
      <c r="AS1" s="364" t="s">
        <v>261</v>
      </c>
      <c r="AT1" s="569" t="s">
        <v>2101</v>
      </c>
      <c r="AU1" s="569" t="s">
        <v>2102</v>
      </c>
    </row>
    <row r="2" spans="1:47">
      <c r="A2" s="385"/>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c r="AE2" s="385"/>
      <c r="AF2" s="385"/>
      <c r="AG2" s="385"/>
      <c r="AT2" s="143">
        <f>AA2-SUM(AE2:AI2)</f>
        <v>0</v>
      </c>
      <c r="AU2" s="143" t="str">
        <f>IF(AT2&lt;0,$D2&amp;",","")</f>
        <v/>
      </c>
    </row>
    <row r="3" spans="1:47">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T3" s="143">
        <f t="shared" ref="AT3:AT66" si="0">AA3-SUM(AE3:AI3)</f>
        <v>0</v>
      </c>
      <c r="AU3" s="143" t="str">
        <f t="shared" ref="AU3:AU66" si="1">IF(AT3&lt;0,$D3&amp;",","")</f>
        <v/>
      </c>
    </row>
    <row r="4" spans="1:47">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T4" s="143">
        <f t="shared" si="0"/>
        <v>0</v>
      </c>
      <c r="AU4" s="143" t="str">
        <f t="shared" si="1"/>
        <v/>
      </c>
    </row>
    <row r="5" spans="1:47">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c r="AE5" s="385"/>
      <c r="AF5" s="385"/>
      <c r="AG5" s="385"/>
      <c r="AT5" s="143">
        <f t="shared" si="0"/>
        <v>0</v>
      </c>
      <c r="AU5" s="143" t="str">
        <f t="shared" si="1"/>
        <v/>
      </c>
    </row>
    <row r="6" spans="1:47">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c r="AE6" s="385"/>
      <c r="AF6" s="385"/>
      <c r="AG6" s="385"/>
      <c r="AT6" s="143">
        <f t="shared" si="0"/>
        <v>0</v>
      </c>
      <c r="AU6" s="143" t="str">
        <f t="shared" si="1"/>
        <v/>
      </c>
    </row>
    <row r="7" spans="1:47">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c r="AE7" s="385"/>
      <c r="AF7" s="385"/>
      <c r="AG7" s="385"/>
      <c r="AT7" s="143">
        <f t="shared" si="0"/>
        <v>0</v>
      </c>
      <c r="AU7" s="143" t="str">
        <f t="shared" si="1"/>
        <v/>
      </c>
    </row>
    <row r="8" spans="1:47">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c r="AE8" s="385"/>
      <c r="AF8" s="385"/>
      <c r="AG8" s="385"/>
      <c r="AT8" s="143">
        <f t="shared" si="0"/>
        <v>0</v>
      </c>
      <c r="AU8" s="143" t="str">
        <f t="shared" si="1"/>
        <v/>
      </c>
    </row>
    <row r="9" spans="1:47">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c r="AE9" s="385"/>
      <c r="AF9" s="385"/>
      <c r="AG9" s="385"/>
      <c r="AT9" s="143">
        <f t="shared" si="0"/>
        <v>0</v>
      </c>
      <c r="AU9" s="143" t="str">
        <f t="shared" si="1"/>
        <v/>
      </c>
    </row>
    <row r="10" spans="1:47">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c r="AE10" s="385"/>
      <c r="AF10" s="385"/>
      <c r="AG10" s="385"/>
      <c r="AT10" s="143">
        <f t="shared" si="0"/>
        <v>0</v>
      </c>
      <c r="AU10" s="143" t="str">
        <f t="shared" si="1"/>
        <v/>
      </c>
    </row>
    <row r="11" spans="1:47">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c r="AE11" s="385"/>
      <c r="AF11" s="385"/>
      <c r="AG11" s="385"/>
      <c r="AT11" s="143">
        <f t="shared" si="0"/>
        <v>0</v>
      </c>
      <c r="AU11" s="143" t="str">
        <f t="shared" si="1"/>
        <v/>
      </c>
    </row>
    <row r="12" spans="1:47">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c r="AF12" s="385"/>
      <c r="AG12" s="385"/>
      <c r="AT12" s="143">
        <f t="shared" si="0"/>
        <v>0</v>
      </c>
      <c r="AU12" s="143" t="str">
        <f t="shared" si="1"/>
        <v/>
      </c>
    </row>
    <row r="13" spans="1:47">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E13" s="385"/>
      <c r="AF13" s="385"/>
      <c r="AG13" s="385"/>
      <c r="AT13" s="143">
        <f t="shared" si="0"/>
        <v>0</v>
      </c>
      <c r="AU13" s="143" t="str">
        <f t="shared" si="1"/>
        <v/>
      </c>
    </row>
    <row r="14" spans="1:47">
      <c r="A14" s="385"/>
      <c r="B14" s="385"/>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c r="AF14" s="385"/>
      <c r="AG14" s="385"/>
      <c r="AT14" s="143">
        <f t="shared" si="0"/>
        <v>0</v>
      </c>
      <c r="AU14" s="143" t="str">
        <f t="shared" si="1"/>
        <v/>
      </c>
    </row>
    <row r="15" spans="1:47">
      <c r="A15" s="385"/>
      <c r="B15" s="385"/>
      <c r="C15" s="385"/>
      <c r="D15" s="385"/>
      <c r="E15" s="385"/>
      <c r="F15" s="385"/>
      <c r="G15" s="385"/>
      <c r="H15" s="385"/>
      <c r="I15" s="385"/>
      <c r="J15" s="385"/>
      <c r="K15" s="385"/>
      <c r="L15" s="385"/>
      <c r="M15" s="385"/>
      <c r="N15" s="385"/>
      <c r="O15" s="385"/>
      <c r="P15" s="385"/>
      <c r="Q15" s="385"/>
      <c r="R15" s="385"/>
      <c r="S15" s="385"/>
      <c r="T15" s="385"/>
      <c r="U15" s="385"/>
      <c r="V15" s="385"/>
      <c r="W15" s="385"/>
      <c r="X15" s="385"/>
      <c r="Y15" s="385"/>
      <c r="Z15" s="385"/>
      <c r="AA15" s="385"/>
      <c r="AB15" s="385"/>
      <c r="AC15" s="385"/>
      <c r="AD15" s="385"/>
      <c r="AE15" s="385"/>
      <c r="AF15" s="385"/>
      <c r="AG15" s="385"/>
      <c r="AT15" s="143">
        <f t="shared" si="0"/>
        <v>0</v>
      </c>
      <c r="AU15" s="143" t="str">
        <f t="shared" si="1"/>
        <v/>
      </c>
    </row>
    <row r="16" spans="1:47">
      <c r="A16" s="385"/>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c r="AE16" s="385"/>
      <c r="AF16" s="385"/>
      <c r="AG16" s="385"/>
      <c r="AT16" s="143">
        <f t="shared" si="0"/>
        <v>0</v>
      </c>
      <c r="AU16" s="143" t="str">
        <f t="shared" si="1"/>
        <v/>
      </c>
    </row>
    <row r="17" spans="1:47">
      <c r="A17" s="385"/>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E17" s="385"/>
      <c r="AF17" s="385"/>
      <c r="AG17" s="385"/>
      <c r="AT17" s="143">
        <f t="shared" si="0"/>
        <v>0</v>
      </c>
      <c r="AU17" s="143" t="str">
        <f t="shared" si="1"/>
        <v/>
      </c>
    </row>
    <row r="18" spans="1:47">
      <c r="A18" s="385"/>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385"/>
      <c r="AC18" s="385"/>
      <c r="AD18" s="385"/>
      <c r="AE18" s="385"/>
      <c r="AF18" s="385"/>
      <c r="AG18" s="385"/>
      <c r="AT18" s="143">
        <f t="shared" si="0"/>
        <v>0</v>
      </c>
      <c r="AU18" s="143" t="str">
        <f t="shared" si="1"/>
        <v/>
      </c>
    </row>
    <row r="19" spans="1:47">
      <c r="A19" s="385"/>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c r="AA19" s="385"/>
      <c r="AB19" s="385"/>
      <c r="AC19" s="385"/>
      <c r="AD19" s="385"/>
      <c r="AE19" s="385"/>
      <c r="AF19" s="385"/>
      <c r="AG19" s="385"/>
      <c r="AT19" s="143">
        <f t="shared" si="0"/>
        <v>0</v>
      </c>
      <c r="AU19" s="143" t="str">
        <f t="shared" si="1"/>
        <v/>
      </c>
    </row>
    <row r="20" spans="1:47">
      <c r="A20" s="385"/>
      <c r="B20" s="385"/>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c r="AE20" s="385"/>
      <c r="AF20" s="385"/>
      <c r="AG20" s="385"/>
      <c r="AT20" s="143">
        <f t="shared" si="0"/>
        <v>0</v>
      </c>
      <c r="AU20" s="143" t="str">
        <f t="shared" si="1"/>
        <v/>
      </c>
    </row>
    <row r="21" spans="1:47">
      <c r="A21" s="385"/>
      <c r="B21" s="385"/>
      <c r="C21" s="385"/>
      <c r="D21" s="385"/>
      <c r="E21" s="385"/>
      <c r="F21" s="385"/>
      <c r="G21" s="385"/>
      <c r="H21" s="385"/>
      <c r="I21" s="385"/>
      <c r="J21" s="385"/>
      <c r="K21" s="385"/>
      <c r="L21" s="385"/>
      <c r="M21" s="385"/>
      <c r="N21" s="385"/>
      <c r="O21" s="385"/>
      <c r="P21" s="385"/>
      <c r="Q21" s="385"/>
      <c r="R21" s="385"/>
      <c r="S21" s="385"/>
      <c r="T21" s="385"/>
      <c r="U21" s="385"/>
      <c r="V21" s="385"/>
      <c r="W21" s="385"/>
      <c r="X21" s="385"/>
      <c r="Y21" s="385"/>
      <c r="Z21" s="385"/>
      <c r="AA21" s="385"/>
      <c r="AB21" s="385"/>
      <c r="AC21" s="385"/>
      <c r="AD21" s="385"/>
      <c r="AE21" s="385"/>
      <c r="AF21" s="385"/>
      <c r="AG21" s="385"/>
      <c r="AT21" s="143">
        <f t="shared" si="0"/>
        <v>0</v>
      </c>
      <c r="AU21" s="143" t="str">
        <f t="shared" si="1"/>
        <v/>
      </c>
    </row>
    <row r="22" spans="1:47">
      <c r="A22" s="385"/>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Y22" s="385"/>
      <c r="Z22" s="385"/>
      <c r="AA22" s="385"/>
      <c r="AB22" s="385"/>
      <c r="AC22" s="385"/>
      <c r="AD22" s="385"/>
      <c r="AE22" s="385"/>
      <c r="AF22" s="385"/>
      <c r="AG22" s="385"/>
      <c r="AT22" s="143">
        <f t="shared" si="0"/>
        <v>0</v>
      </c>
      <c r="AU22" s="143" t="str">
        <f t="shared" si="1"/>
        <v/>
      </c>
    </row>
    <row r="23" spans="1:47">
      <c r="A23" s="385"/>
      <c r="B23" s="385"/>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c r="AE23" s="385"/>
      <c r="AF23" s="385"/>
      <c r="AG23" s="385"/>
      <c r="AT23" s="143">
        <f t="shared" si="0"/>
        <v>0</v>
      </c>
      <c r="AU23" s="143" t="str">
        <f t="shared" si="1"/>
        <v/>
      </c>
    </row>
    <row r="24" spans="1:47">
      <c r="A24" s="385"/>
      <c r="B24" s="385"/>
      <c r="C24" s="385"/>
      <c r="D24" s="385"/>
      <c r="E24" s="385"/>
      <c r="F24" s="385"/>
      <c r="G24" s="385"/>
      <c r="H24" s="385"/>
      <c r="I24" s="385"/>
      <c r="J24" s="385"/>
      <c r="K24" s="385"/>
      <c r="L24" s="385"/>
      <c r="M24" s="385"/>
      <c r="N24" s="385"/>
      <c r="O24" s="385"/>
      <c r="P24" s="385"/>
      <c r="Q24" s="385"/>
      <c r="R24" s="385"/>
      <c r="S24" s="385"/>
      <c r="T24" s="385"/>
      <c r="U24" s="385"/>
      <c r="V24" s="385"/>
      <c r="W24" s="385"/>
      <c r="X24" s="385"/>
      <c r="Y24" s="385"/>
      <c r="Z24" s="385"/>
      <c r="AA24" s="385"/>
      <c r="AB24" s="385"/>
      <c r="AC24" s="385"/>
      <c r="AD24" s="385"/>
      <c r="AE24" s="385"/>
      <c r="AF24" s="385"/>
      <c r="AG24" s="385"/>
      <c r="AT24" s="143">
        <f t="shared" si="0"/>
        <v>0</v>
      </c>
      <c r="AU24" s="143" t="str">
        <f t="shared" si="1"/>
        <v/>
      </c>
    </row>
    <row r="25" spans="1:47">
      <c r="A25" s="385"/>
      <c r="B25" s="385"/>
      <c r="C25" s="385"/>
      <c r="D25" s="385"/>
      <c r="E25" s="385"/>
      <c r="F25" s="385"/>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T25" s="143">
        <f t="shared" si="0"/>
        <v>0</v>
      </c>
      <c r="AU25" s="143" t="str">
        <f t="shared" si="1"/>
        <v/>
      </c>
    </row>
    <row r="26" spans="1:47">
      <c r="A26" s="385"/>
      <c r="B26" s="385"/>
      <c r="C26" s="385"/>
      <c r="D26" s="385"/>
      <c r="E26" s="385"/>
      <c r="F26" s="385"/>
      <c r="G26" s="385"/>
      <c r="H26" s="385"/>
      <c r="I26" s="385"/>
      <c r="J26" s="385"/>
      <c r="K26" s="385"/>
      <c r="L26" s="385"/>
      <c r="M26" s="385"/>
      <c r="N26" s="385"/>
      <c r="O26" s="385"/>
      <c r="P26" s="385"/>
      <c r="Q26" s="385"/>
      <c r="R26" s="385"/>
      <c r="S26" s="385"/>
      <c r="T26" s="385"/>
      <c r="U26" s="385"/>
      <c r="V26" s="385"/>
      <c r="W26" s="385"/>
      <c r="X26" s="385"/>
      <c r="Y26" s="385"/>
      <c r="Z26" s="385"/>
      <c r="AA26" s="385"/>
      <c r="AB26" s="385"/>
      <c r="AC26" s="385"/>
      <c r="AD26" s="385"/>
      <c r="AE26" s="385"/>
      <c r="AF26" s="385"/>
      <c r="AG26" s="385"/>
      <c r="AT26" s="143">
        <f t="shared" si="0"/>
        <v>0</v>
      </c>
      <c r="AU26" s="143" t="str">
        <f t="shared" si="1"/>
        <v/>
      </c>
    </row>
    <row r="27" spans="1:47">
      <c r="A27" s="385"/>
      <c r="B27" s="385"/>
      <c r="C27" s="385"/>
      <c r="D27" s="385"/>
      <c r="E27" s="385"/>
      <c r="F27" s="385"/>
      <c r="G27" s="385"/>
      <c r="H27" s="385"/>
      <c r="I27" s="385"/>
      <c r="J27" s="385"/>
      <c r="K27" s="385"/>
      <c r="L27" s="385"/>
      <c r="M27" s="385"/>
      <c r="N27" s="385"/>
      <c r="O27" s="385"/>
      <c r="P27" s="385"/>
      <c r="Q27" s="385"/>
      <c r="R27" s="385"/>
      <c r="S27" s="385"/>
      <c r="T27" s="385"/>
      <c r="U27" s="385"/>
      <c r="V27" s="385"/>
      <c r="W27" s="385"/>
      <c r="X27" s="385"/>
      <c r="Y27" s="385"/>
      <c r="Z27" s="385"/>
      <c r="AA27" s="385"/>
      <c r="AB27" s="385"/>
      <c r="AC27" s="385"/>
      <c r="AD27" s="385"/>
      <c r="AE27" s="385"/>
      <c r="AF27" s="385"/>
      <c r="AG27" s="385"/>
      <c r="AT27" s="143">
        <f t="shared" si="0"/>
        <v>0</v>
      </c>
      <c r="AU27" s="143" t="str">
        <f t="shared" si="1"/>
        <v/>
      </c>
    </row>
    <row r="28" spans="1:47">
      <c r="A28" s="385"/>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E28" s="385"/>
      <c r="AF28" s="385"/>
      <c r="AG28" s="385"/>
      <c r="AT28" s="143">
        <f t="shared" si="0"/>
        <v>0</v>
      </c>
      <c r="AU28" s="143" t="str">
        <f t="shared" si="1"/>
        <v/>
      </c>
    </row>
    <row r="29" spans="1:47">
      <c r="A29" s="385"/>
      <c r="B29" s="385"/>
      <c r="C29" s="385"/>
      <c r="D29" s="385"/>
      <c r="E29" s="385"/>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E29" s="385"/>
      <c r="AF29" s="385"/>
      <c r="AG29" s="385"/>
      <c r="AT29" s="143">
        <f t="shared" si="0"/>
        <v>0</v>
      </c>
      <c r="AU29" s="143" t="str">
        <f t="shared" si="1"/>
        <v/>
      </c>
    </row>
    <row r="30" spans="1:47">
      <c r="A30" s="385"/>
      <c r="B30" s="385"/>
      <c r="C30" s="385"/>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c r="AE30" s="385"/>
      <c r="AF30" s="385"/>
      <c r="AG30" s="385"/>
      <c r="AT30" s="143">
        <f t="shared" si="0"/>
        <v>0</v>
      </c>
      <c r="AU30" s="143" t="str">
        <f t="shared" si="1"/>
        <v/>
      </c>
    </row>
    <row r="31" spans="1:47">
      <c r="A31" s="385"/>
      <c r="B31" s="385"/>
      <c r="C31" s="385"/>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c r="AE31" s="385"/>
      <c r="AF31" s="385"/>
      <c r="AG31" s="385"/>
      <c r="AT31" s="143">
        <f t="shared" si="0"/>
        <v>0</v>
      </c>
      <c r="AU31" s="143" t="str">
        <f t="shared" si="1"/>
        <v/>
      </c>
    </row>
    <row r="32" spans="1:47">
      <c r="A32" s="385"/>
      <c r="B32" s="385"/>
      <c r="C32" s="385"/>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c r="AE32" s="385"/>
      <c r="AF32" s="385"/>
      <c r="AG32" s="385"/>
      <c r="AT32" s="143">
        <f t="shared" si="0"/>
        <v>0</v>
      </c>
      <c r="AU32" s="143" t="str">
        <f t="shared" si="1"/>
        <v/>
      </c>
    </row>
    <row r="33" spans="1:47">
      <c r="A33" s="385"/>
      <c r="B33" s="385"/>
      <c r="C33" s="385"/>
      <c r="D33" s="385"/>
      <c r="E33" s="385"/>
      <c r="F33" s="385"/>
      <c r="G33" s="385"/>
      <c r="H33" s="385"/>
      <c r="I33" s="385"/>
      <c r="J33" s="385"/>
      <c r="K33" s="385"/>
      <c r="L33" s="385"/>
      <c r="M33" s="385"/>
      <c r="N33" s="385"/>
      <c r="O33" s="385"/>
      <c r="P33" s="385"/>
      <c r="Q33" s="385"/>
      <c r="R33" s="385"/>
      <c r="S33" s="385"/>
      <c r="T33" s="385"/>
      <c r="U33" s="385"/>
      <c r="V33" s="385"/>
      <c r="W33" s="385"/>
      <c r="X33" s="385"/>
      <c r="Y33" s="385"/>
      <c r="Z33" s="385"/>
      <c r="AA33" s="385"/>
      <c r="AB33" s="385"/>
      <c r="AC33" s="385"/>
      <c r="AD33" s="385"/>
      <c r="AE33" s="385"/>
      <c r="AF33" s="385"/>
      <c r="AG33" s="385"/>
      <c r="AT33" s="143">
        <f t="shared" si="0"/>
        <v>0</v>
      </c>
      <c r="AU33" s="143" t="str">
        <f t="shared" si="1"/>
        <v/>
      </c>
    </row>
    <row r="34" spans="1:47">
      <c r="A34" s="385"/>
      <c r="B34" s="385"/>
      <c r="C34" s="385"/>
      <c r="D34" s="385"/>
      <c r="E34" s="385"/>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c r="AE34" s="385"/>
      <c r="AF34" s="385"/>
      <c r="AG34" s="385"/>
      <c r="AT34" s="143">
        <f t="shared" si="0"/>
        <v>0</v>
      </c>
      <c r="AU34" s="143" t="str">
        <f t="shared" si="1"/>
        <v/>
      </c>
    </row>
    <row r="35" spans="1:47">
      <c r="A35" s="385"/>
      <c r="B35" s="385"/>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E35" s="385"/>
      <c r="AF35" s="385"/>
      <c r="AG35" s="385"/>
      <c r="AT35" s="143">
        <f t="shared" si="0"/>
        <v>0</v>
      </c>
      <c r="AU35" s="143" t="str">
        <f t="shared" si="1"/>
        <v/>
      </c>
    </row>
    <row r="36" spans="1:47">
      <c r="A36" s="385"/>
      <c r="B36" s="385"/>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c r="AE36" s="385"/>
      <c r="AF36" s="385"/>
      <c r="AG36" s="385"/>
      <c r="AT36" s="143">
        <f t="shared" si="0"/>
        <v>0</v>
      </c>
      <c r="AU36" s="143" t="str">
        <f t="shared" si="1"/>
        <v/>
      </c>
    </row>
    <row r="37" spans="1:47">
      <c r="A37" s="385"/>
      <c r="B37" s="385"/>
      <c r="C37" s="385"/>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c r="AE37" s="385"/>
      <c r="AF37" s="385"/>
      <c r="AG37" s="385"/>
      <c r="AT37" s="143">
        <f t="shared" si="0"/>
        <v>0</v>
      </c>
      <c r="AU37" s="143" t="str">
        <f t="shared" si="1"/>
        <v/>
      </c>
    </row>
    <row r="38" spans="1:47">
      <c r="A38" s="385"/>
      <c r="B38" s="385"/>
      <c r="C38" s="385"/>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c r="AE38" s="385"/>
      <c r="AF38" s="385"/>
      <c r="AG38" s="385"/>
      <c r="AT38" s="143">
        <f t="shared" si="0"/>
        <v>0</v>
      </c>
      <c r="AU38" s="143" t="str">
        <f t="shared" si="1"/>
        <v/>
      </c>
    </row>
    <row r="39" spans="1:47">
      <c r="A39" s="385"/>
      <c r="B39" s="385"/>
      <c r="C39" s="385"/>
      <c r="D39" s="385"/>
      <c r="E39" s="385"/>
      <c r="F39" s="385"/>
      <c r="G39" s="385"/>
      <c r="H39" s="385"/>
      <c r="I39" s="385"/>
      <c r="J39" s="385"/>
      <c r="K39" s="385"/>
      <c r="L39" s="385"/>
      <c r="M39" s="385"/>
      <c r="N39" s="385"/>
      <c r="O39" s="385"/>
      <c r="P39" s="385"/>
      <c r="Q39" s="385"/>
      <c r="R39" s="385"/>
      <c r="S39" s="385"/>
      <c r="T39" s="385"/>
      <c r="U39" s="385"/>
      <c r="V39" s="385"/>
      <c r="W39" s="385"/>
      <c r="X39" s="385"/>
      <c r="Y39" s="385"/>
      <c r="Z39" s="385"/>
      <c r="AA39" s="385"/>
      <c r="AB39" s="385"/>
      <c r="AC39" s="385"/>
      <c r="AD39" s="385"/>
      <c r="AE39" s="385"/>
      <c r="AF39" s="385"/>
      <c r="AG39" s="385"/>
      <c r="AT39" s="143">
        <f t="shared" si="0"/>
        <v>0</v>
      </c>
      <c r="AU39" s="143" t="str">
        <f t="shared" si="1"/>
        <v/>
      </c>
    </row>
    <row r="40" spans="1:47">
      <c r="A40" s="385"/>
      <c r="B40" s="385"/>
      <c r="C40" s="385"/>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c r="AE40" s="385"/>
      <c r="AF40" s="385"/>
      <c r="AG40" s="385"/>
      <c r="AT40" s="143">
        <f t="shared" si="0"/>
        <v>0</v>
      </c>
      <c r="AU40" s="143" t="str">
        <f t="shared" si="1"/>
        <v/>
      </c>
    </row>
    <row r="41" spans="1:47">
      <c r="A41" s="385"/>
      <c r="B41" s="385"/>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c r="AE41" s="385"/>
      <c r="AF41" s="385"/>
      <c r="AG41" s="385"/>
      <c r="AT41" s="143">
        <f t="shared" si="0"/>
        <v>0</v>
      </c>
      <c r="AU41" s="143" t="str">
        <f t="shared" si="1"/>
        <v/>
      </c>
    </row>
    <row r="42" spans="1:47">
      <c r="A42" s="385"/>
      <c r="B42" s="385"/>
      <c r="C42" s="385"/>
      <c r="D42" s="385"/>
      <c r="E42" s="385"/>
      <c r="F42" s="385"/>
      <c r="G42" s="385"/>
      <c r="H42" s="385"/>
      <c r="I42" s="385"/>
      <c r="J42" s="385"/>
      <c r="K42" s="385"/>
      <c r="L42" s="385"/>
      <c r="M42" s="385"/>
      <c r="N42" s="385"/>
      <c r="O42" s="385"/>
      <c r="P42" s="385"/>
      <c r="Q42" s="385"/>
      <c r="R42" s="385"/>
      <c r="S42" s="385"/>
      <c r="T42" s="385"/>
      <c r="U42" s="385"/>
      <c r="V42" s="385"/>
      <c r="W42" s="385"/>
      <c r="X42" s="385"/>
      <c r="Y42" s="385"/>
      <c r="Z42" s="385"/>
      <c r="AA42" s="385"/>
      <c r="AB42" s="385"/>
      <c r="AC42" s="385"/>
      <c r="AD42" s="385"/>
      <c r="AE42" s="385"/>
      <c r="AF42" s="385"/>
      <c r="AG42" s="385"/>
      <c r="AT42" s="143">
        <f t="shared" si="0"/>
        <v>0</v>
      </c>
      <c r="AU42" s="143" t="str">
        <f t="shared" si="1"/>
        <v/>
      </c>
    </row>
    <row r="43" spans="1:47">
      <c r="A43" s="385"/>
      <c r="B43" s="385"/>
      <c r="C43" s="385"/>
      <c r="D43" s="385"/>
      <c r="E43" s="385"/>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c r="AE43" s="385"/>
      <c r="AF43" s="385"/>
      <c r="AG43" s="385"/>
      <c r="AT43" s="143">
        <f t="shared" si="0"/>
        <v>0</v>
      </c>
      <c r="AU43" s="143" t="str">
        <f t="shared" si="1"/>
        <v/>
      </c>
    </row>
    <row r="44" spans="1:47">
      <c r="A44" s="385"/>
      <c r="B44" s="385"/>
      <c r="C44" s="385"/>
      <c r="D44" s="385"/>
      <c r="E44" s="385"/>
      <c r="F44" s="385"/>
      <c r="G44" s="385"/>
      <c r="H44" s="385"/>
      <c r="I44" s="385"/>
      <c r="J44" s="385"/>
      <c r="K44" s="385"/>
      <c r="L44" s="385"/>
      <c r="M44" s="385"/>
      <c r="N44" s="385"/>
      <c r="O44" s="385"/>
      <c r="P44" s="385"/>
      <c r="Q44" s="385"/>
      <c r="R44" s="385"/>
      <c r="S44" s="385"/>
      <c r="T44" s="385"/>
      <c r="U44" s="385"/>
      <c r="V44" s="385"/>
      <c r="W44" s="385"/>
      <c r="X44" s="385"/>
      <c r="Y44" s="385"/>
      <c r="Z44" s="385"/>
      <c r="AA44" s="385"/>
      <c r="AB44" s="385"/>
      <c r="AC44" s="385"/>
      <c r="AD44" s="385"/>
      <c r="AE44" s="385"/>
      <c r="AF44" s="385"/>
      <c r="AG44" s="385"/>
      <c r="AT44" s="143">
        <f t="shared" si="0"/>
        <v>0</v>
      </c>
      <c r="AU44" s="143" t="str">
        <f t="shared" si="1"/>
        <v/>
      </c>
    </row>
    <row r="45" spans="1:47">
      <c r="A45" s="385"/>
      <c r="B45" s="385"/>
      <c r="C45" s="385"/>
      <c r="D45" s="385"/>
      <c r="E45" s="385"/>
      <c r="F45" s="385"/>
      <c r="G45" s="385"/>
      <c r="H45" s="385"/>
      <c r="I45" s="385"/>
      <c r="J45" s="385"/>
      <c r="K45" s="385"/>
      <c r="L45" s="385"/>
      <c r="M45" s="385"/>
      <c r="N45" s="385"/>
      <c r="O45" s="385"/>
      <c r="P45" s="385"/>
      <c r="Q45" s="385"/>
      <c r="R45" s="385"/>
      <c r="S45" s="385"/>
      <c r="T45" s="385"/>
      <c r="U45" s="385"/>
      <c r="V45" s="385"/>
      <c r="W45" s="385"/>
      <c r="X45" s="385"/>
      <c r="Y45" s="385"/>
      <c r="Z45" s="385"/>
      <c r="AA45" s="385"/>
      <c r="AB45" s="385"/>
      <c r="AC45" s="385"/>
      <c r="AD45" s="385"/>
      <c r="AE45" s="385"/>
      <c r="AF45" s="385"/>
      <c r="AG45" s="385"/>
      <c r="AT45" s="143">
        <f t="shared" si="0"/>
        <v>0</v>
      </c>
      <c r="AU45" s="143" t="str">
        <f t="shared" si="1"/>
        <v/>
      </c>
    </row>
    <row r="46" spans="1:47">
      <c r="A46" s="385"/>
      <c r="B46" s="385"/>
      <c r="C46" s="385"/>
      <c r="D46" s="385"/>
      <c r="E46" s="385"/>
      <c r="F46" s="385"/>
      <c r="G46" s="385"/>
      <c r="H46" s="385"/>
      <c r="I46" s="385"/>
      <c r="J46" s="385"/>
      <c r="K46" s="385"/>
      <c r="L46" s="385"/>
      <c r="M46" s="385"/>
      <c r="N46" s="385"/>
      <c r="O46" s="385"/>
      <c r="P46" s="385"/>
      <c r="Q46" s="385"/>
      <c r="R46" s="385"/>
      <c r="S46" s="385"/>
      <c r="T46" s="385"/>
      <c r="U46" s="385"/>
      <c r="V46" s="385"/>
      <c r="W46" s="385"/>
      <c r="X46" s="385"/>
      <c r="Y46" s="385"/>
      <c r="Z46" s="385"/>
      <c r="AA46" s="385"/>
      <c r="AB46" s="385"/>
      <c r="AC46" s="385"/>
      <c r="AD46" s="385"/>
      <c r="AE46" s="385"/>
      <c r="AF46" s="385"/>
      <c r="AG46" s="385"/>
      <c r="AT46" s="143">
        <f t="shared" si="0"/>
        <v>0</v>
      </c>
      <c r="AU46" s="143" t="str">
        <f t="shared" si="1"/>
        <v/>
      </c>
    </row>
    <row r="47" spans="1:47">
      <c r="A47" s="385"/>
      <c r="B47" s="385"/>
      <c r="C47" s="385"/>
      <c r="D47" s="385"/>
      <c r="E47" s="385"/>
      <c r="F47" s="385"/>
      <c r="G47" s="385"/>
      <c r="H47" s="385"/>
      <c r="I47" s="385"/>
      <c r="J47" s="385"/>
      <c r="K47" s="385"/>
      <c r="L47" s="385"/>
      <c r="M47" s="385"/>
      <c r="N47" s="385"/>
      <c r="O47" s="385"/>
      <c r="P47" s="385"/>
      <c r="Q47" s="385"/>
      <c r="R47" s="385"/>
      <c r="S47" s="385"/>
      <c r="T47" s="385"/>
      <c r="U47" s="385"/>
      <c r="V47" s="385"/>
      <c r="W47" s="385"/>
      <c r="X47" s="385"/>
      <c r="Y47" s="385"/>
      <c r="Z47" s="385"/>
      <c r="AA47" s="385"/>
      <c r="AB47" s="385"/>
      <c r="AC47" s="385"/>
      <c r="AD47" s="385"/>
      <c r="AE47" s="385"/>
      <c r="AF47" s="385"/>
      <c r="AG47" s="385"/>
      <c r="AT47" s="143">
        <f t="shared" si="0"/>
        <v>0</v>
      </c>
      <c r="AU47" s="143" t="str">
        <f t="shared" si="1"/>
        <v/>
      </c>
    </row>
    <row r="48" spans="1:47">
      <c r="A48" s="385"/>
      <c r="B48" s="385"/>
      <c r="C48" s="385"/>
      <c r="D48" s="385"/>
      <c r="E48" s="385"/>
      <c r="F48" s="385"/>
      <c r="G48" s="385"/>
      <c r="H48" s="385"/>
      <c r="I48" s="385"/>
      <c r="J48" s="385"/>
      <c r="K48" s="385"/>
      <c r="L48" s="385"/>
      <c r="M48" s="385"/>
      <c r="N48" s="385"/>
      <c r="O48" s="385"/>
      <c r="P48" s="385"/>
      <c r="Q48" s="385"/>
      <c r="R48" s="385"/>
      <c r="S48" s="385"/>
      <c r="T48" s="385"/>
      <c r="U48" s="385"/>
      <c r="V48" s="385"/>
      <c r="W48" s="385"/>
      <c r="X48" s="385"/>
      <c r="Y48" s="385"/>
      <c r="Z48" s="385"/>
      <c r="AA48" s="385"/>
      <c r="AB48" s="385"/>
      <c r="AC48" s="385"/>
      <c r="AD48" s="385"/>
      <c r="AE48" s="385"/>
      <c r="AF48" s="385"/>
      <c r="AG48" s="385"/>
      <c r="AT48" s="143">
        <f t="shared" si="0"/>
        <v>0</v>
      </c>
      <c r="AU48" s="143" t="str">
        <f t="shared" si="1"/>
        <v/>
      </c>
    </row>
    <row r="49" spans="1:47">
      <c r="A49" s="385"/>
      <c r="B49" s="385"/>
      <c r="C49" s="385"/>
      <c r="D49" s="385"/>
      <c r="E49" s="385"/>
      <c r="F49" s="385"/>
      <c r="G49" s="385"/>
      <c r="H49" s="385"/>
      <c r="I49" s="385"/>
      <c r="J49" s="385"/>
      <c r="K49" s="385"/>
      <c r="L49" s="385"/>
      <c r="M49" s="385"/>
      <c r="N49" s="385"/>
      <c r="O49" s="385"/>
      <c r="P49" s="385"/>
      <c r="Q49" s="385"/>
      <c r="R49" s="385"/>
      <c r="S49" s="385"/>
      <c r="T49" s="385"/>
      <c r="U49" s="385"/>
      <c r="V49" s="385"/>
      <c r="W49" s="385"/>
      <c r="X49" s="385"/>
      <c r="Y49" s="385"/>
      <c r="Z49" s="385"/>
      <c r="AA49" s="385"/>
      <c r="AB49" s="385"/>
      <c r="AC49" s="385"/>
      <c r="AD49" s="385"/>
      <c r="AE49" s="385"/>
      <c r="AF49" s="385"/>
      <c r="AG49" s="385"/>
      <c r="AT49" s="143">
        <f t="shared" si="0"/>
        <v>0</v>
      </c>
      <c r="AU49" s="143" t="str">
        <f t="shared" si="1"/>
        <v/>
      </c>
    </row>
    <row r="50" spans="1:47">
      <c r="A50" s="385"/>
      <c r="B50" s="385"/>
      <c r="C50" s="385"/>
      <c r="D50" s="385"/>
      <c r="E50" s="385"/>
      <c r="F50" s="385"/>
      <c r="G50" s="385"/>
      <c r="H50" s="385"/>
      <c r="I50" s="385"/>
      <c r="J50" s="385"/>
      <c r="K50" s="385"/>
      <c r="L50" s="385"/>
      <c r="M50" s="385"/>
      <c r="N50" s="385"/>
      <c r="O50" s="385"/>
      <c r="P50" s="385"/>
      <c r="Q50" s="385"/>
      <c r="R50" s="385"/>
      <c r="S50" s="385"/>
      <c r="T50" s="385"/>
      <c r="U50" s="385"/>
      <c r="V50" s="385"/>
      <c r="W50" s="385"/>
      <c r="X50" s="385"/>
      <c r="Y50" s="385"/>
      <c r="Z50" s="385"/>
      <c r="AA50" s="385"/>
      <c r="AB50" s="385"/>
      <c r="AC50" s="385"/>
      <c r="AD50" s="385"/>
      <c r="AE50" s="385"/>
      <c r="AF50" s="385"/>
      <c r="AG50" s="385"/>
      <c r="AT50" s="143">
        <f t="shared" si="0"/>
        <v>0</v>
      </c>
      <c r="AU50" s="143" t="str">
        <f t="shared" si="1"/>
        <v/>
      </c>
    </row>
    <row r="51" spans="1:47">
      <c r="A51" s="385"/>
      <c r="B51" s="385"/>
      <c r="C51" s="385"/>
      <c r="D51" s="385"/>
      <c r="E51" s="385"/>
      <c r="F51" s="385"/>
      <c r="G51" s="385"/>
      <c r="H51" s="385"/>
      <c r="I51" s="385"/>
      <c r="J51" s="385"/>
      <c r="K51" s="385"/>
      <c r="L51" s="385"/>
      <c r="M51" s="385"/>
      <c r="N51" s="385"/>
      <c r="O51" s="385"/>
      <c r="P51" s="385"/>
      <c r="Q51" s="385"/>
      <c r="R51" s="385"/>
      <c r="S51" s="385"/>
      <c r="T51" s="385"/>
      <c r="U51" s="385"/>
      <c r="V51" s="385"/>
      <c r="W51" s="385"/>
      <c r="X51" s="385"/>
      <c r="Y51" s="385"/>
      <c r="Z51" s="385"/>
      <c r="AA51" s="385"/>
      <c r="AB51" s="385"/>
      <c r="AC51" s="385"/>
      <c r="AD51" s="385"/>
      <c r="AE51" s="385"/>
      <c r="AF51" s="385"/>
      <c r="AG51" s="385"/>
      <c r="AT51" s="143">
        <f t="shared" si="0"/>
        <v>0</v>
      </c>
      <c r="AU51" s="143" t="str">
        <f t="shared" si="1"/>
        <v/>
      </c>
    </row>
    <row r="52" spans="1:47">
      <c r="A52" s="385"/>
      <c r="B52" s="385"/>
      <c r="C52" s="385"/>
      <c r="D52" s="385"/>
      <c r="E52" s="385"/>
      <c r="F52" s="385"/>
      <c r="G52" s="385"/>
      <c r="H52" s="385"/>
      <c r="I52" s="385"/>
      <c r="J52" s="385"/>
      <c r="K52" s="385"/>
      <c r="L52" s="385"/>
      <c r="M52" s="385"/>
      <c r="N52" s="385"/>
      <c r="O52" s="385"/>
      <c r="P52" s="385"/>
      <c r="Q52" s="385"/>
      <c r="R52" s="385"/>
      <c r="S52" s="385"/>
      <c r="T52" s="385"/>
      <c r="U52" s="385"/>
      <c r="V52" s="385"/>
      <c r="W52" s="385"/>
      <c r="X52" s="385"/>
      <c r="Y52" s="385"/>
      <c r="Z52" s="385"/>
      <c r="AA52" s="385"/>
      <c r="AB52" s="385"/>
      <c r="AC52" s="385"/>
      <c r="AD52" s="385"/>
      <c r="AE52" s="385"/>
      <c r="AF52" s="385"/>
      <c r="AG52" s="385"/>
      <c r="AT52" s="143">
        <f t="shared" si="0"/>
        <v>0</v>
      </c>
      <c r="AU52" s="143" t="str">
        <f t="shared" si="1"/>
        <v/>
      </c>
    </row>
    <row r="53" spans="1:47">
      <c r="A53" s="385"/>
      <c r="B53" s="385"/>
      <c r="C53" s="385"/>
      <c r="D53" s="385"/>
      <c r="E53" s="385"/>
      <c r="F53" s="385"/>
      <c r="G53" s="385"/>
      <c r="H53" s="385"/>
      <c r="I53" s="385"/>
      <c r="J53" s="385"/>
      <c r="K53" s="385"/>
      <c r="L53" s="385"/>
      <c r="M53" s="385"/>
      <c r="N53" s="385"/>
      <c r="O53" s="385"/>
      <c r="P53" s="385"/>
      <c r="Q53" s="385"/>
      <c r="R53" s="385"/>
      <c r="S53" s="385"/>
      <c r="T53" s="385"/>
      <c r="U53" s="385"/>
      <c r="V53" s="385"/>
      <c r="W53" s="385"/>
      <c r="X53" s="385"/>
      <c r="Y53" s="385"/>
      <c r="Z53" s="385"/>
      <c r="AA53" s="385"/>
      <c r="AB53" s="385"/>
      <c r="AC53" s="385"/>
      <c r="AD53" s="385"/>
      <c r="AE53" s="385"/>
      <c r="AF53" s="385"/>
      <c r="AG53" s="385"/>
      <c r="AT53" s="143">
        <f t="shared" si="0"/>
        <v>0</v>
      </c>
      <c r="AU53" s="143" t="str">
        <f t="shared" si="1"/>
        <v/>
      </c>
    </row>
    <row r="54" spans="1:47">
      <c r="A54" s="385"/>
      <c r="B54" s="385"/>
      <c r="C54" s="385"/>
      <c r="D54" s="385"/>
      <c r="E54" s="385"/>
      <c r="F54" s="385"/>
      <c r="G54" s="385"/>
      <c r="H54" s="385"/>
      <c r="I54" s="385"/>
      <c r="J54" s="385"/>
      <c r="K54" s="385"/>
      <c r="L54" s="385"/>
      <c r="M54" s="385"/>
      <c r="N54" s="385"/>
      <c r="O54" s="385"/>
      <c r="P54" s="385"/>
      <c r="Q54" s="385"/>
      <c r="R54" s="385"/>
      <c r="S54" s="385"/>
      <c r="T54" s="385"/>
      <c r="U54" s="385"/>
      <c r="V54" s="385"/>
      <c r="W54" s="385"/>
      <c r="X54" s="385"/>
      <c r="Y54" s="385"/>
      <c r="Z54" s="385"/>
      <c r="AA54" s="385"/>
      <c r="AB54" s="385"/>
      <c r="AC54" s="385"/>
      <c r="AD54" s="385"/>
      <c r="AE54" s="385"/>
      <c r="AF54" s="385"/>
      <c r="AG54" s="385"/>
      <c r="AT54" s="143">
        <f t="shared" si="0"/>
        <v>0</v>
      </c>
      <c r="AU54" s="143" t="str">
        <f t="shared" si="1"/>
        <v/>
      </c>
    </row>
    <row r="55" spans="1:47">
      <c r="A55" s="385"/>
      <c r="B55" s="385"/>
      <c r="C55" s="385"/>
      <c r="D55" s="385"/>
      <c r="E55" s="385"/>
      <c r="F55" s="385"/>
      <c r="G55" s="385"/>
      <c r="H55" s="385"/>
      <c r="I55" s="385"/>
      <c r="J55" s="385"/>
      <c r="K55" s="385"/>
      <c r="L55" s="385"/>
      <c r="M55" s="385"/>
      <c r="N55" s="385"/>
      <c r="O55" s="385"/>
      <c r="P55" s="385"/>
      <c r="Q55" s="385"/>
      <c r="R55" s="385"/>
      <c r="S55" s="385"/>
      <c r="T55" s="385"/>
      <c r="U55" s="385"/>
      <c r="V55" s="385"/>
      <c r="W55" s="385"/>
      <c r="X55" s="385"/>
      <c r="Y55" s="385"/>
      <c r="Z55" s="385"/>
      <c r="AA55" s="385"/>
      <c r="AB55" s="385"/>
      <c r="AC55" s="385"/>
      <c r="AD55" s="385"/>
      <c r="AE55" s="385"/>
      <c r="AF55" s="385"/>
      <c r="AG55" s="385"/>
      <c r="AT55" s="143">
        <f t="shared" si="0"/>
        <v>0</v>
      </c>
      <c r="AU55" s="143" t="str">
        <f t="shared" si="1"/>
        <v/>
      </c>
    </row>
    <row r="56" spans="1:47">
      <c r="A56" s="385"/>
      <c r="B56" s="385"/>
      <c r="C56" s="385"/>
      <c r="D56" s="385"/>
      <c r="E56" s="385"/>
      <c r="F56" s="385"/>
      <c r="G56" s="385"/>
      <c r="H56" s="385"/>
      <c r="I56" s="385"/>
      <c r="J56" s="385"/>
      <c r="K56" s="385"/>
      <c r="L56" s="385"/>
      <c r="M56" s="385"/>
      <c r="N56" s="385"/>
      <c r="O56" s="385"/>
      <c r="P56" s="385"/>
      <c r="Q56" s="385"/>
      <c r="R56" s="385"/>
      <c r="S56" s="385"/>
      <c r="T56" s="385"/>
      <c r="U56" s="385"/>
      <c r="V56" s="385"/>
      <c r="W56" s="385"/>
      <c r="X56" s="385"/>
      <c r="Y56" s="385"/>
      <c r="Z56" s="385"/>
      <c r="AA56" s="385"/>
      <c r="AB56" s="385"/>
      <c r="AC56" s="385"/>
      <c r="AD56" s="385"/>
      <c r="AE56" s="385"/>
      <c r="AF56" s="385"/>
      <c r="AG56" s="385"/>
      <c r="AT56" s="143">
        <f t="shared" si="0"/>
        <v>0</v>
      </c>
      <c r="AU56" s="143" t="str">
        <f t="shared" si="1"/>
        <v/>
      </c>
    </row>
    <row r="57" spans="1:47">
      <c r="A57" s="385"/>
      <c r="B57" s="385"/>
      <c r="C57" s="385"/>
      <c r="D57" s="385"/>
      <c r="E57" s="385"/>
      <c r="F57" s="385"/>
      <c r="G57" s="385"/>
      <c r="H57" s="385"/>
      <c r="I57" s="385"/>
      <c r="J57" s="385"/>
      <c r="K57" s="385"/>
      <c r="L57" s="385"/>
      <c r="M57" s="385"/>
      <c r="N57" s="385"/>
      <c r="O57" s="385"/>
      <c r="P57" s="385"/>
      <c r="Q57" s="385"/>
      <c r="R57" s="385"/>
      <c r="S57" s="385"/>
      <c r="T57" s="385"/>
      <c r="U57" s="385"/>
      <c r="V57" s="385"/>
      <c r="W57" s="385"/>
      <c r="X57" s="385"/>
      <c r="Y57" s="385"/>
      <c r="Z57" s="385"/>
      <c r="AA57" s="385"/>
      <c r="AB57" s="385"/>
      <c r="AC57" s="385"/>
      <c r="AD57" s="385"/>
      <c r="AE57" s="385"/>
      <c r="AF57" s="385"/>
      <c r="AG57" s="385"/>
      <c r="AT57" s="143">
        <f t="shared" si="0"/>
        <v>0</v>
      </c>
      <c r="AU57" s="143" t="str">
        <f t="shared" si="1"/>
        <v/>
      </c>
    </row>
    <row r="58" spans="1:47">
      <c r="A58" s="385"/>
      <c r="B58" s="385"/>
      <c r="C58" s="385"/>
      <c r="D58" s="385"/>
      <c r="E58" s="385"/>
      <c r="F58" s="385"/>
      <c r="G58" s="385"/>
      <c r="H58" s="385"/>
      <c r="I58" s="385"/>
      <c r="J58" s="385"/>
      <c r="K58" s="385"/>
      <c r="L58" s="385"/>
      <c r="M58" s="385"/>
      <c r="N58" s="385"/>
      <c r="O58" s="385"/>
      <c r="P58" s="385"/>
      <c r="Q58" s="385"/>
      <c r="R58" s="385"/>
      <c r="S58" s="385"/>
      <c r="T58" s="385"/>
      <c r="U58" s="385"/>
      <c r="V58" s="385"/>
      <c r="W58" s="385"/>
      <c r="X58" s="385"/>
      <c r="Y58" s="385"/>
      <c r="Z58" s="385"/>
      <c r="AA58" s="385"/>
      <c r="AB58" s="385"/>
      <c r="AC58" s="385"/>
      <c r="AD58" s="385"/>
      <c r="AE58" s="385"/>
      <c r="AF58" s="385"/>
      <c r="AG58" s="385"/>
      <c r="AT58" s="143">
        <f t="shared" si="0"/>
        <v>0</v>
      </c>
      <c r="AU58" s="143" t="str">
        <f t="shared" si="1"/>
        <v/>
      </c>
    </row>
    <row r="59" spans="1:47">
      <c r="A59" s="385"/>
      <c r="B59" s="385"/>
      <c r="C59" s="385"/>
      <c r="D59" s="385"/>
      <c r="E59" s="385"/>
      <c r="F59" s="385"/>
      <c r="G59" s="385"/>
      <c r="H59" s="385"/>
      <c r="I59" s="385"/>
      <c r="J59" s="385"/>
      <c r="K59" s="385"/>
      <c r="L59" s="385"/>
      <c r="M59" s="385"/>
      <c r="N59" s="385"/>
      <c r="O59" s="385"/>
      <c r="P59" s="385"/>
      <c r="Q59" s="385"/>
      <c r="R59" s="385"/>
      <c r="S59" s="385"/>
      <c r="T59" s="385"/>
      <c r="U59" s="385"/>
      <c r="V59" s="385"/>
      <c r="W59" s="385"/>
      <c r="X59" s="385"/>
      <c r="Y59" s="385"/>
      <c r="Z59" s="385"/>
      <c r="AA59" s="385"/>
      <c r="AB59" s="385"/>
      <c r="AC59" s="385"/>
      <c r="AD59" s="385"/>
      <c r="AE59" s="385"/>
      <c r="AF59" s="385"/>
      <c r="AG59" s="385"/>
      <c r="AT59" s="143">
        <f t="shared" si="0"/>
        <v>0</v>
      </c>
      <c r="AU59" s="143" t="str">
        <f t="shared" si="1"/>
        <v/>
      </c>
    </row>
    <row r="60" spans="1:47">
      <c r="A60" s="385"/>
      <c r="B60" s="385"/>
      <c r="C60" s="385"/>
      <c r="D60" s="385"/>
      <c r="E60" s="385"/>
      <c r="F60" s="385"/>
      <c r="G60" s="385"/>
      <c r="H60" s="385"/>
      <c r="I60" s="385"/>
      <c r="J60" s="385"/>
      <c r="K60" s="385"/>
      <c r="L60" s="385"/>
      <c r="M60" s="385"/>
      <c r="N60" s="385"/>
      <c r="O60" s="385"/>
      <c r="P60" s="385"/>
      <c r="Q60" s="385"/>
      <c r="R60" s="385"/>
      <c r="S60" s="385"/>
      <c r="T60" s="385"/>
      <c r="U60" s="385"/>
      <c r="V60" s="385"/>
      <c r="W60" s="385"/>
      <c r="X60" s="385"/>
      <c r="Y60" s="385"/>
      <c r="Z60" s="385"/>
      <c r="AA60" s="385"/>
      <c r="AB60" s="385"/>
      <c r="AC60" s="385"/>
      <c r="AD60" s="385"/>
      <c r="AE60" s="385"/>
      <c r="AF60" s="385"/>
      <c r="AG60" s="385"/>
      <c r="AT60" s="143">
        <f t="shared" si="0"/>
        <v>0</v>
      </c>
      <c r="AU60" s="143" t="str">
        <f t="shared" si="1"/>
        <v/>
      </c>
    </row>
    <row r="61" spans="1:47">
      <c r="A61" s="385"/>
      <c r="B61" s="385"/>
      <c r="C61" s="385"/>
      <c r="D61" s="385"/>
      <c r="E61" s="385"/>
      <c r="F61" s="385"/>
      <c r="G61" s="385"/>
      <c r="H61" s="385"/>
      <c r="I61" s="385"/>
      <c r="J61" s="385"/>
      <c r="K61" s="385"/>
      <c r="L61" s="385"/>
      <c r="M61" s="385"/>
      <c r="N61" s="385"/>
      <c r="O61" s="385"/>
      <c r="P61" s="385"/>
      <c r="Q61" s="385"/>
      <c r="R61" s="385"/>
      <c r="S61" s="385"/>
      <c r="T61" s="385"/>
      <c r="U61" s="385"/>
      <c r="V61" s="385"/>
      <c r="W61" s="385"/>
      <c r="X61" s="385"/>
      <c r="Y61" s="385"/>
      <c r="Z61" s="385"/>
      <c r="AA61" s="385"/>
      <c r="AB61" s="385"/>
      <c r="AC61" s="385"/>
      <c r="AD61" s="385"/>
      <c r="AE61" s="385"/>
      <c r="AF61" s="385"/>
      <c r="AG61" s="385"/>
      <c r="AT61" s="143">
        <f t="shared" si="0"/>
        <v>0</v>
      </c>
      <c r="AU61" s="143" t="str">
        <f t="shared" si="1"/>
        <v/>
      </c>
    </row>
    <row r="62" spans="1:47">
      <c r="A62" s="385"/>
      <c r="B62" s="385"/>
      <c r="C62" s="385"/>
      <c r="D62" s="385"/>
      <c r="E62" s="385"/>
      <c r="F62" s="385"/>
      <c r="G62" s="385"/>
      <c r="H62" s="385"/>
      <c r="I62" s="385"/>
      <c r="J62" s="385"/>
      <c r="K62" s="385"/>
      <c r="L62" s="385"/>
      <c r="M62" s="385"/>
      <c r="N62" s="385"/>
      <c r="O62" s="385"/>
      <c r="P62" s="385"/>
      <c r="Q62" s="385"/>
      <c r="R62" s="385"/>
      <c r="S62" s="385"/>
      <c r="T62" s="385"/>
      <c r="U62" s="385"/>
      <c r="V62" s="385"/>
      <c r="W62" s="385"/>
      <c r="X62" s="385"/>
      <c r="Y62" s="385"/>
      <c r="Z62" s="385"/>
      <c r="AA62" s="385"/>
      <c r="AB62" s="385"/>
      <c r="AC62" s="385"/>
      <c r="AD62" s="385"/>
      <c r="AE62" s="385"/>
      <c r="AF62" s="385"/>
      <c r="AG62" s="385"/>
      <c r="AT62" s="143">
        <f t="shared" si="0"/>
        <v>0</v>
      </c>
      <c r="AU62" s="143" t="str">
        <f t="shared" si="1"/>
        <v/>
      </c>
    </row>
    <row r="63" spans="1:47">
      <c r="A63" s="385"/>
      <c r="B63" s="385"/>
      <c r="C63" s="385"/>
      <c r="D63" s="385"/>
      <c r="E63" s="385"/>
      <c r="F63" s="385"/>
      <c r="G63" s="385"/>
      <c r="H63" s="385"/>
      <c r="I63" s="385"/>
      <c r="J63" s="385"/>
      <c r="K63" s="385"/>
      <c r="L63" s="385"/>
      <c r="M63" s="385"/>
      <c r="N63" s="385"/>
      <c r="O63" s="385"/>
      <c r="P63" s="385"/>
      <c r="Q63" s="385"/>
      <c r="R63" s="385"/>
      <c r="S63" s="385"/>
      <c r="T63" s="385"/>
      <c r="U63" s="385"/>
      <c r="V63" s="385"/>
      <c r="W63" s="385"/>
      <c r="X63" s="385"/>
      <c r="Y63" s="385"/>
      <c r="Z63" s="385"/>
      <c r="AA63" s="385"/>
      <c r="AB63" s="385"/>
      <c r="AC63" s="385"/>
      <c r="AD63" s="385"/>
      <c r="AE63" s="385"/>
      <c r="AF63" s="385"/>
      <c r="AG63" s="385"/>
      <c r="AT63" s="143">
        <f t="shared" si="0"/>
        <v>0</v>
      </c>
      <c r="AU63" s="143" t="str">
        <f t="shared" si="1"/>
        <v/>
      </c>
    </row>
    <row r="64" spans="1:47">
      <c r="A64" s="385"/>
      <c r="B64" s="385"/>
      <c r="C64" s="385"/>
      <c r="D64" s="385"/>
      <c r="E64" s="385"/>
      <c r="F64" s="385"/>
      <c r="G64" s="385"/>
      <c r="H64" s="385"/>
      <c r="I64" s="385"/>
      <c r="J64" s="385"/>
      <c r="K64" s="385"/>
      <c r="L64" s="385"/>
      <c r="M64" s="385"/>
      <c r="N64" s="385"/>
      <c r="O64" s="385"/>
      <c r="P64" s="385"/>
      <c r="Q64" s="385"/>
      <c r="R64" s="385"/>
      <c r="S64" s="385"/>
      <c r="T64" s="385"/>
      <c r="U64" s="385"/>
      <c r="V64" s="385"/>
      <c r="W64" s="385"/>
      <c r="X64" s="385"/>
      <c r="Y64" s="385"/>
      <c r="Z64" s="385"/>
      <c r="AA64" s="385"/>
      <c r="AB64" s="385"/>
      <c r="AC64" s="385"/>
      <c r="AD64" s="385"/>
      <c r="AE64" s="385"/>
      <c r="AF64" s="385"/>
      <c r="AG64" s="385"/>
      <c r="AT64" s="143">
        <f t="shared" si="0"/>
        <v>0</v>
      </c>
      <c r="AU64" s="143" t="str">
        <f t="shared" si="1"/>
        <v/>
      </c>
    </row>
    <row r="65" spans="1:47">
      <c r="A65" s="385"/>
      <c r="B65" s="385"/>
      <c r="C65" s="385"/>
      <c r="D65" s="385"/>
      <c r="E65" s="385"/>
      <c r="F65" s="385"/>
      <c r="G65" s="385"/>
      <c r="H65" s="385"/>
      <c r="I65" s="385"/>
      <c r="J65" s="385"/>
      <c r="K65" s="385"/>
      <c r="L65" s="385"/>
      <c r="M65" s="385"/>
      <c r="N65" s="385"/>
      <c r="O65" s="385"/>
      <c r="P65" s="385"/>
      <c r="Q65" s="385"/>
      <c r="R65" s="385"/>
      <c r="S65" s="385"/>
      <c r="T65" s="385"/>
      <c r="U65" s="385"/>
      <c r="V65" s="385"/>
      <c r="W65" s="385"/>
      <c r="X65" s="385"/>
      <c r="Y65" s="385"/>
      <c r="Z65" s="385"/>
      <c r="AA65" s="385"/>
      <c r="AB65" s="385"/>
      <c r="AC65" s="385"/>
      <c r="AD65" s="385"/>
      <c r="AE65" s="385"/>
      <c r="AF65" s="385"/>
      <c r="AG65" s="385"/>
      <c r="AT65" s="143">
        <f t="shared" si="0"/>
        <v>0</v>
      </c>
      <c r="AU65" s="143" t="str">
        <f t="shared" si="1"/>
        <v/>
      </c>
    </row>
    <row r="66" spans="1:47">
      <c r="A66" s="385"/>
      <c r="B66" s="385"/>
      <c r="C66" s="385"/>
      <c r="D66" s="385"/>
      <c r="E66" s="385"/>
      <c r="F66" s="385"/>
      <c r="G66" s="385"/>
      <c r="H66" s="385"/>
      <c r="I66" s="385"/>
      <c r="J66" s="385"/>
      <c r="K66" s="385"/>
      <c r="L66" s="385"/>
      <c r="M66" s="385"/>
      <c r="N66" s="385"/>
      <c r="O66" s="385"/>
      <c r="P66" s="385"/>
      <c r="Q66" s="385"/>
      <c r="R66" s="385"/>
      <c r="S66" s="385"/>
      <c r="T66" s="385"/>
      <c r="U66" s="385"/>
      <c r="V66" s="385"/>
      <c r="W66" s="385"/>
      <c r="X66" s="385"/>
      <c r="Y66" s="385"/>
      <c r="Z66" s="385"/>
      <c r="AA66" s="385"/>
      <c r="AB66" s="385"/>
      <c r="AC66" s="385"/>
      <c r="AD66" s="385"/>
      <c r="AE66" s="385"/>
      <c r="AF66" s="385"/>
      <c r="AG66" s="385"/>
      <c r="AT66" s="143">
        <f t="shared" si="0"/>
        <v>0</v>
      </c>
      <c r="AU66" s="143" t="str">
        <f t="shared" si="1"/>
        <v/>
      </c>
    </row>
    <row r="67" spans="1:47">
      <c r="A67" s="385"/>
      <c r="B67" s="385"/>
      <c r="C67" s="385"/>
      <c r="D67" s="385"/>
      <c r="E67" s="385"/>
      <c r="F67" s="385"/>
      <c r="G67" s="385"/>
      <c r="H67" s="385"/>
      <c r="I67" s="385"/>
      <c r="J67" s="385"/>
      <c r="K67" s="385"/>
      <c r="L67" s="385"/>
      <c r="M67" s="385"/>
      <c r="N67" s="385"/>
      <c r="O67" s="385"/>
      <c r="P67" s="385"/>
      <c r="Q67" s="385"/>
      <c r="R67" s="385"/>
      <c r="S67" s="385"/>
      <c r="T67" s="385"/>
      <c r="U67" s="385"/>
      <c r="V67" s="385"/>
      <c r="W67" s="385"/>
      <c r="X67" s="385"/>
      <c r="Y67" s="385"/>
      <c r="Z67" s="385"/>
      <c r="AA67" s="385"/>
      <c r="AB67" s="385"/>
      <c r="AC67" s="385"/>
      <c r="AD67" s="385"/>
      <c r="AE67" s="385"/>
      <c r="AF67" s="385"/>
      <c r="AG67" s="385"/>
      <c r="AT67" s="143">
        <f t="shared" ref="AT67:AT130" si="2">AA67-SUM(AE67:AI67)</f>
        <v>0</v>
      </c>
      <c r="AU67" s="143" t="str">
        <f t="shared" ref="AU67:AU130" si="3">IF(AT67&lt;0,$D67&amp;",","")</f>
        <v/>
      </c>
    </row>
    <row r="68" spans="1:47">
      <c r="A68" s="385"/>
      <c r="B68" s="385"/>
      <c r="C68" s="385"/>
      <c r="D68" s="385"/>
      <c r="E68" s="385"/>
      <c r="F68" s="385"/>
      <c r="G68" s="385"/>
      <c r="H68" s="385"/>
      <c r="I68" s="385"/>
      <c r="J68" s="385"/>
      <c r="K68" s="385"/>
      <c r="L68" s="385"/>
      <c r="M68" s="385"/>
      <c r="N68" s="385"/>
      <c r="O68" s="385"/>
      <c r="P68" s="385"/>
      <c r="Q68" s="385"/>
      <c r="R68" s="385"/>
      <c r="S68" s="385"/>
      <c r="T68" s="385"/>
      <c r="U68" s="385"/>
      <c r="V68" s="385"/>
      <c r="W68" s="385"/>
      <c r="X68" s="385"/>
      <c r="Y68" s="385"/>
      <c r="Z68" s="385"/>
      <c r="AA68" s="385"/>
      <c r="AB68" s="385"/>
      <c r="AC68" s="385"/>
      <c r="AD68" s="385"/>
      <c r="AE68" s="385"/>
      <c r="AF68" s="385"/>
      <c r="AG68" s="385"/>
      <c r="AT68" s="143">
        <f t="shared" si="2"/>
        <v>0</v>
      </c>
      <c r="AU68" s="143" t="str">
        <f t="shared" si="3"/>
        <v/>
      </c>
    </row>
    <row r="69" spans="1:47">
      <c r="A69" s="385"/>
      <c r="B69" s="385"/>
      <c r="C69" s="385"/>
      <c r="D69" s="385"/>
      <c r="E69" s="385"/>
      <c r="F69" s="385"/>
      <c r="G69" s="385"/>
      <c r="H69" s="385"/>
      <c r="I69" s="385"/>
      <c r="J69" s="385"/>
      <c r="K69" s="385"/>
      <c r="L69" s="385"/>
      <c r="M69" s="385"/>
      <c r="N69" s="385"/>
      <c r="O69" s="385"/>
      <c r="P69" s="385"/>
      <c r="Q69" s="385"/>
      <c r="R69" s="385"/>
      <c r="S69" s="385"/>
      <c r="T69" s="385"/>
      <c r="U69" s="385"/>
      <c r="V69" s="385"/>
      <c r="W69" s="385"/>
      <c r="X69" s="385"/>
      <c r="Y69" s="385"/>
      <c r="Z69" s="385"/>
      <c r="AA69" s="385"/>
      <c r="AB69" s="385"/>
      <c r="AC69" s="385"/>
      <c r="AD69" s="385"/>
      <c r="AE69" s="385"/>
      <c r="AF69" s="385"/>
      <c r="AG69" s="385"/>
      <c r="AT69" s="143">
        <f t="shared" si="2"/>
        <v>0</v>
      </c>
      <c r="AU69" s="143" t="str">
        <f t="shared" si="3"/>
        <v/>
      </c>
    </row>
    <row r="70" spans="1:47">
      <c r="A70" s="385"/>
      <c r="B70" s="385"/>
      <c r="C70" s="385"/>
      <c r="D70" s="385"/>
      <c r="E70" s="385"/>
      <c r="F70" s="385"/>
      <c r="G70" s="385"/>
      <c r="H70" s="385"/>
      <c r="I70" s="385"/>
      <c r="J70" s="385"/>
      <c r="K70" s="385"/>
      <c r="L70" s="385"/>
      <c r="M70" s="385"/>
      <c r="N70" s="385"/>
      <c r="O70" s="385"/>
      <c r="P70" s="385"/>
      <c r="Q70" s="385"/>
      <c r="R70" s="385"/>
      <c r="S70" s="385"/>
      <c r="T70" s="385"/>
      <c r="U70" s="385"/>
      <c r="V70" s="385"/>
      <c r="W70" s="385"/>
      <c r="X70" s="385"/>
      <c r="Y70" s="385"/>
      <c r="Z70" s="385"/>
      <c r="AA70" s="385"/>
      <c r="AB70" s="385"/>
      <c r="AC70" s="385"/>
      <c r="AD70" s="385"/>
      <c r="AE70" s="385"/>
      <c r="AF70" s="385"/>
      <c r="AG70" s="385"/>
      <c r="AT70" s="143">
        <f t="shared" si="2"/>
        <v>0</v>
      </c>
      <c r="AU70" s="143" t="str">
        <f t="shared" si="3"/>
        <v/>
      </c>
    </row>
    <row r="71" spans="1:47">
      <c r="A71" s="385"/>
      <c r="B71" s="385"/>
      <c r="C71" s="385"/>
      <c r="D71" s="385"/>
      <c r="E71" s="385"/>
      <c r="F71" s="385"/>
      <c r="G71" s="385"/>
      <c r="H71" s="385"/>
      <c r="I71" s="385"/>
      <c r="J71" s="385"/>
      <c r="K71" s="385"/>
      <c r="L71" s="385"/>
      <c r="M71" s="385"/>
      <c r="N71" s="385"/>
      <c r="O71" s="385"/>
      <c r="P71" s="385"/>
      <c r="Q71" s="385"/>
      <c r="R71" s="385"/>
      <c r="S71" s="385"/>
      <c r="T71" s="385"/>
      <c r="U71" s="385"/>
      <c r="V71" s="385"/>
      <c r="W71" s="385"/>
      <c r="X71" s="385"/>
      <c r="Y71" s="385"/>
      <c r="Z71" s="385"/>
      <c r="AA71" s="385"/>
      <c r="AB71" s="385"/>
      <c r="AC71" s="385"/>
      <c r="AD71" s="385"/>
      <c r="AE71" s="385"/>
      <c r="AF71" s="385"/>
      <c r="AG71" s="385"/>
      <c r="AT71" s="143">
        <f t="shared" si="2"/>
        <v>0</v>
      </c>
      <c r="AU71" s="143" t="str">
        <f t="shared" si="3"/>
        <v/>
      </c>
    </row>
    <row r="72" spans="1:47">
      <c r="A72" s="385"/>
      <c r="B72" s="385"/>
      <c r="C72" s="385"/>
      <c r="D72" s="385"/>
      <c r="E72" s="385"/>
      <c r="F72" s="385"/>
      <c r="G72" s="385"/>
      <c r="H72" s="385"/>
      <c r="I72" s="385"/>
      <c r="J72" s="385"/>
      <c r="K72" s="385"/>
      <c r="L72" s="385"/>
      <c r="M72" s="385"/>
      <c r="N72" s="385"/>
      <c r="O72" s="385"/>
      <c r="P72" s="385"/>
      <c r="Q72" s="385"/>
      <c r="R72" s="385"/>
      <c r="S72" s="385"/>
      <c r="T72" s="385"/>
      <c r="U72" s="385"/>
      <c r="V72" s="385"/>
      <c r="W72" s="385"/>
      <c r="X72" s="385"/>
      <c r="Y72" s="385"/>
      <c r="Z72" s="385"/>
      <c r="AA72" s="385"/>
      <c r="AB72" s="385"/>
      <c r="AC72" s="385"/>
      <c r="AD72" s="385"/>
      <c r="AE72" s="385"/>
      <c r="AF72" s="385"/>
      <c r="AG72" s="385"/>
      <c r="AT72" s="143">
        <f t="shared" si="2"/>
        <v>0</v>
      </c>
      <c r="AU72" s="143" t="str">
        <f t="shared" si="3"/>
        <v/>
      </c>
    </row>
    <row r="73" spans="1:47">
      <c r="A73" s="385"/>
      <c r="B73" s="385"/>
      <c r="C73" s="385"/>
      <c r="D73" s="385"/>
      <c r="E73" s="385"/>
      <c r="F73" s="385"/>
      <c r="G73" s="385"/>
      <c r="H73" s="385"/>
      <c r="I73" s="385"/>
      <c r="J73" s="385"/>
      <c r="K73" s="385"/>
      <c r="L73" s="385"/>
      <c r="M73" s="385"/>
      <c r="N73" s="385"/>
      <c r="O73" s="385"/>
      <c r="P73" s="385"/>
      <c r="Q73" s="385"/>
      <c r="R73" s="385"/>
      <c r="S73" s="385"/>
      <c r="T73" s="385"/>
      <c r="U73" s="385"/>
      <c r="V73" s="385"/>
      <c r="W73" s="385"/>
      <c r="X73" s="385"/>
      <c r="Y73" s="385"/>
      <c r="Z73" s="385"/>
      <c r="AA73" s="385"/>
      <c r="AB73" s="385"/>
      <c r="AC73" s="385"/>
      <c r="AD73" s="385"/>
      <c r="AE73" s="385"/>
      <c r="AF73" s="385"/>
      <c r="AG73" s="385"/>
      <c r="AT73" s="143">
        <f t="shared" si="2"/>
        <v>0</v>
      </c>
      <c r="AU73" s="143" t="str">
        <f t="shared" si="3"/>
        <v/>
      </c>
    </row>
    <row r="74" spans="1:47">
      <c r="A74" s="385"/>
      <c r="B74" s="385"/>
      <c r="C74" s="385"/>
      <c r="D74" s="385"/>
      <c r="E74" s="385"/>
      <c r="F74" s="385"/>
      <c r="G74" s="385"/>
      <c r="H74" s="385"/>
      <c r="I74" s="385"/>
      <c r="J74" s="385"/>
      <c r="K74" s="385"/>
      <c r="L74" s="385"/>
      <c r="M74" s="385"/>
      <c r="N74" s="385"/>
      <c r="O74" s="385"/>
      <c r="P74" s="385"/>
      <c r="Q74" s="385"/>
      <c r="R74" s="385"/>
      <c r="S74" s="385"/>
      <c r="T74" s="385"/>
      <c r="U74" s="385"/>
      <c r="V74" s="385"/>
      <c r="W74" s="385"/>
      <c r="X74" s="385"/>
      <c r="Y74" s="385"/>
      <c r="Z74" s="385"/>
      <c r="AA74" s="385"/>
      <c r="AB74" s="385"/>
      <c r="AC74" s="385"/>
      <c r="AD74" s="385"/>
      <c r="AE74" s="385"/>
      <c r="AF74" s="385"/>
      <c r="AG74" s="385"/>
      <c r="AT74" s="143">
        <f t="shared" si="2"/>
        <v>0</v>
      </c>
      <c r="AU74" s="143" t="str">
        <f t="shared" si="3"/>
        <v/>
      </c>
    </row>
    <row r="75" spans="1:47">
      <c r="A75" s="385"/>
      <c r="B75" s="385"/>
      <c r="C75" s="385"/>
      <c r="D75" s="385"/>
      <c r="E75" s="385"/>
      <c r="F75" s="385"/>
      <c r="G75" s="385"/>
      <c r="H75" s="385"/>
      <c r="I75" s="385"/>
      <c r="J75" s="385"/>
      <c r="K75" s="385"/>
      <c r="L75" s="385"/>
      <c r="M75" s="385"/>
      <c r="N75" s="385"/>
      <c r="O75" s="385"/>
      <c r="P75" s="385"/>
      <c r="Q75" s="385"/>
      <c r="R75" s="385"/>
      <c r="S75" s="385"/>
      <c r="T75" s="385"/>
      <c r="U75" s="385"/>
      <c r="V75" s="385"/>
      <c r="W75" s="385"/>
      <c r="X75" s="385"/>
      <c r="Y75" s="385"/>
      <c r="Z75" s="385"/>
      <c r="AA75" s="385"/>
      <c r="AB75" s="385"/>
      <c r="AC75" s="385"/>
      <c r="AD75" s="385"/>
      <c r="AE75" s="385"/>
      <c r="AF75" s="385"/>
      <c r="AG75" s="385"/>
      <c r="AT75" s="143">
        <f t="shared" si="2"/>
        <v>0</v>
      </c>
      <c r="AU75" s="143" t="str">
        <f t="shared" si="3"/>
        <v/>
      </c>
    </row>
    <row r="76" spans="1:47">
      <c r="AT76" s="143">
        <f t="shared" si="2"/>
        <v>0</v>
      </c>
      <c r="AU76" s="143" t="str">
        <f t="shared" si="3"/>
        <v/>
      </c>
    </row>
    <row r="77" spans="1:47">
      <c r="AT77" s="143">
        <f t="shared" si="2"/>
        <v>0</v>
      </c>
      <c r="AU77" s="143" t="str">
        <f t="shared" si="3"/>
        <v/>
      </c>
    </row>
    <row r="78" spans="1:47">
      <c r="AT78" s="143">
        <f t="shared" si="2"/>
        <v>0</v>
      </c>
      <c r="AU78" s="143" t="str">
        <f t="shared" si="3"/>
        <v/>
      </c>
    </row>
    <row r="79" spans="1:47">
      <c r="AT79" s="143">
        <f t="shared" si="2"/>
        <v>0</v>
      </c>
      <c r="AU79" s="143" t="str">
        <f t="shared" si="3"/>
        <v/>
      </c>
    </row>
    <row r="80" spans="1:47">
      <c r="AT80" s="143">
        <f t="shared" si="2"/>
        <v>0</v>
      </c>
      <c r="AU80" s="143" t="str">
        <f t="shared" si="3"/>
        <v/>
      </c>
    </row>
    <row r="81" spans="46:47">
      <c r="AT81" s="143">
        <f t="shared" si="2"/>
        <v>0</v>
      </c>
      <c r="AU81" s="143" t="str">
        <f t="shared" si="3"/>
        <v/>
      </c>
    </row>
    <row r="82" spans="46:47">
      <c r="AT82" s="143">
        <f t="shared" si="2"/>
        <v>0</v>
      </c>
      <c r="AU82" s="143" t="str">
        <f t="shared" si="3"/>
        <v/>
      </c>
    </row>
    <row r="83" spans="46:47">
      <c r="AT83" s="143">
        <f t="shared" si="2"/>
        <v>0</v>
      </c>
      <c r="AU83" s="143" t="str">
        <f t="shared" si="3"/>
        <v/>
      </c>
    </row>
    <row r="84" spans="46:47">
      <c r="AT84" s="143">
        <f t="shared" si="2"/>
        <v>0</v>
      </c>
      <c r="AU84" s="143" t="str">
        <f t="shared" si="3"/>
        <v/>
      </c>
    </row>
    <row r="85" spans="46:47">
      <c r="AT85" s="143">
        <f t="shared" si="2"/>
        <v>0</v>
      </c>
      <c r="AU85" s="143" t="str">
        <f t="shared" si="3"/>
        <v/>
      </c>
    </row>
    <row r="86" spans="46:47">
      <c r="AT86" s="143">
        <f t="shared" si="2"/>
        <v>0</v>
      </c>
      <c r="AU86" s="143" t="str">
        <f t="shared" si="3"/>
        <v/>
      </c>
    </row>
    <row r="87" spans="46:47">
      <c r="AT87" s="143">
        <f t="shared" si="2"/>
        <v>0</v>
      </c>
      <c r="AU87" s="143" t="str">
        <f t="shared" si="3"/>
        <v/>
      </c>
    </row>
    <row r="88" spans="46:47">
      <c r="AT88" s="143">
        <f t="shared" si="2"/>
        <v>0</v>
      </c>
      <c r="AU88" s="143" t="str">
        <f t="shared" si="3"/>
        <v/>
      </c>
    </row>
    <row r="89" spans="46:47">
      <c r="AT89" s="143">
        <f t="shared" si="2"/>
        <v>0</v>
      </c>
      <c r="AU89" s="143" t="str">
        <f t="shared" si="3"/>
        <v/>
      </c>
    </row>
    <row r="90" spans="46:47">
      <c r="AT90" s="143">
        <f t="shared" si="2"/>
        <v>0</v>
      </c>
      <c r="AU90" s="143" t="str">
        <f t="shared" si="3"/>
        <v/>
      </c>
    </row>
    <row r="91" spans="46:47">
      <c r="AT91" s="143">
        <f t="shared" si="2"/>
        <v>0</v>
      </c>
      <c r="AU91" s="143" t="str">
        <f t="shared" si="3"/>
        <v/>
      </c>
    </row>
    <row r="92" spans="46:47">
      <c r="AT92" s="143">
        <f t="shared" si="2"/>
        <v>0</v>
      </c>
      <c r="AU92" s="143" t="str">
        <f t="shared" si="3"/>
        <v/>
      </c>
    </row>
    <row r="93" spans="46:47">
      <c r="AT93" s="143">
        <f t="shared" si="2"/>
        <v>0</v>
      </c>
      <c r="AU93" s="143" t="str">
        <f t="shared" si="3"/>
        <v/>
      </c>
    </row>
    <row r="94" spans="46:47">
      <c r="AT94" s="143">
        <f t="shared" si="2"/>
        <v>0</v>
      </c>
      <c r="AU94" s="143" t="str">
        <f t="shared" si="3"/>
        <v/>
      </c>
    </row>
    <row r="95" spans="46:47">
      <c r="AT95" s="143">
        <f t="shared" si="2"/>
        <v>0</v>
      </c>
      <c r="AU95" s="143" t="str">
        <f t="shared" si="3"/>
        <v/>
      </c>
    </row>
    <row r="96" spans="46:47">
      <c r="AT96" s="143">
        <f t="shared" si="2"/>
        <v>0</v>
      </c>
      <c r="AU96" s="143" t="str">
        <f t="shared" si="3"/>
        <v/>
      </c>
    </row>
    <row r="97" spans="46:47">
      <c r="AT97" s="143">
        <f t="shared" si="2"/>
        <v>0</v>
      </c>
      <c r="AU97" s="143" t="str">
        <f t="shared" si="3"/>
        <v/>
      </c>
    </row>
    <row r="98" spans="46:47">
      <c r="AT98" s="143">
        <f t="shared" si="2"/>
        <v>0</v>
      </c>
      <c r="AU98" s="143" t="str">
        <f t="shared" si="3"/>
        <v/>
      </c>
    </row>
    <row r="99" spans="46:47">
      <c r="AT99" s="143">
        <f t="shared" si="2"/>
        <v>0</v>
      </c>
      <c r="AU99" s="143" t="str">
        <f t="shared" si="3"/>
        <v/>
      </c>
    </row>
    <row r="100" spans="46:47">
      <c r="AT100" s="143">
        <f t="shared" si="2"/>
        <v>0</v>
      </c>
      <c r="AU100" s="143" t="str">
        <f t="shared" si="3"/>
        <v/>
      </c>
    </row>
    <row r="101" spans="46:47">
      <c r="AT101" s="143">
        <f t="shared" si="2"/>
        <v>0</v>
      </c>
      <c r="AU101" s="143" t="str">
        <f t="shared" si="3"/>
        <v/>
      </c>
    </row>
    <row r="102" spans="46:47">
      <c r="AT102" s="143">
        <f t="shared" si="2"/>
        <v>0</v>
      </c>
      <c r="AU102" s="143" t="str">
        <f t="shared" si="3"/>
        <v/>
      </c>
    </row>
    <row r="103" spans="46:47">
      <c r="AT103" s="143">
        <f t="shared" si="2"/>
        <v>0</v>
      </c>
      <c r="AU103" s="143" t="str">
        <f t="shared" si="3"/>
        <v/>
      </c>
    </row>
    <row r="104" spans="46:47">
      <c r="AT104" s="143">
        <f t="shared" si="2"/>
        <v>0</v>
      </c>
      <c r="AU104" s="143" t="str">
        <f t="shared" si="3"/>
        <v/>
      </c>
    </row>
    <row r="105" spans="46:47">
      <c r="AT105" s="143">
        <f t="shared" si="2"/>
        <v>0</v>
      </c>
      <c r="AU105" s="143" t="str">
        <f t="shared" si="3"/>
        <v/>
      </c>
    </row>
    <row r="106" spans="46:47">
      <c r="AT106" s="143">
        <f t="shared" si="2"/>
        <v>0</v>
      </c>
      <c r="AU106" s="143" t="str">
        <f t="shared" si="3"/>
        <v/>
      </c>
    </row>
    <row r="107" spans="46:47">
      <c r="AT107" s="143">
        <f t="shared" si="2"/>
        <v>0</v>
      </c>
      <c r="AU107" s="143" t="str">
        <f t="shared" si="3"/>
        <v/>
      </c>
    </row>
    <row r="108" spans="46:47">
      <c r="AT108" s="143">
        <f t="shared" si="2"/>
        <v>0</v>
      </c>
      <c r="AU108" s="143" t="str">
        <f t="shared" si="3"/>
        <v/>
      </c>
    </row>
    <row r="109" spans="46:47">
      <c r="AT109" s="143">
        <f t="shared" si="2"/>
        <v>0</v>
      </c>
      <c r="AU109" s="143" t="str">
        <f t="shared" si="3"/>
        <v/>
      </c>
    </row>
    <row r="110" spans="46:47">
      <c r="AT110" s="143">
        <f t="shared" si="2"/>
        <v>0</v>
      </c>
      <c r="AU110" s="143" t="str">
        <f t="shared" si="3"/>
        <v/>
      </c>
    </row>
    <row r="111" spans="46:47">
      <c r="AT111" s="143">
        <f t="shared" si="2"/>
        <v>0</v>
      </c>
      <c r="AU111" s="143" t="str">
        <f t="shared" si="3"/>
        <v/>
      </c>
    </row>
    <row r="112" spans="46:47">
      <c r="AT112" s="143">
        <f t="shared" si="2"/>
        <v>0</v>
      </c>
      <c r="AU112" s="143" t="str">
        <f t="shared" si="3"/>
        <v/>
      </c>
    </row>
    <row r="113" spans="46:47">
      <c r="AT113" s="143">
        <f t="shared" si="2"/>
        <v>0</v>
      </c>
      <c r="AU113" s="143" t="str">
        <f t="shared" si="3"/>
        <v/>
      </c>
    </row>
    <row r="114" spans="46:47">
      <c r="AT114" s="143">
        <f t="shared" si="2"/>
        <v>0</v>
      </c>
      <c r="AU114" s="143" t="str">
        <f t="shared" si="3"/>
        <v/>
      </c>
    </row>
    <row r="115" spans="46:47">
      <c r="AT115" s="143">
        <f t="shared" si="2"/>
        <v>0</v>
      </c>
      <c r="AU115" s="143" t="str">
        <f t="shared" si="3"/>
        <v/>
      </c>
    </row>
    <row r="116" spans="46:47">
      <c r="AT116" s="143">
        <f t="shared" si="2"/>
        <v>0</v>
      </c>
      <c r="AU116" s="143" t="str">
        <f t="shared" si="3"/>
        <v/>
      </c>
    </row>
    <row r="117" spans="46:47">
      <c r="AT117" s="143">
        <f t="shared" si="2"/>
        <v>0</v>
      </c>
      <c r="AU117" s="143" t="str">
        <f t="shared" si="3"/>
        <v/>
      </c>
    </row>
    <row r="118" spans="46:47">
      <c r="AT118" s="143">
        <f t="shared" si="2"/>
        <v>0</v>
      </c>
      <c r="AU118" s="143" t="str">
        <f t="shared" si="3"/>
        <v/>
      </c>
    </row>
    <row r="119" spans="46:47">
      <c r="AT119" s="143">
        <f t="shared" si="2"/>
        <v>0</v>
      </c>
      <c r="AU119" s="143" t="str">
        <f t="shared" si="3"/>
        <v/>
      </c>
    </row>
    <row r="120" spans="46:47">
      <c r="AT120" s="143">
        <f t="shared" si="2"/>
        <v>0</v>
      </c>
      <c r="AU120" s="143" t="str">
        <f t="shared" si="3"/>
        <v/>
      </c>
    </row>
    <row r="121" spans="46:47">
      <c r="AT121" s="143">
        <f t="shared" si="2"/>
        <v>0</v>
      </c>
      <c r="AU121" s="143" t="str">
        <f t="shared" si="3"/>
        <v/>
      </c>
    </row>
    <row r="122" spans="46:47">
      <c r="AT122" s="143">
        <f t="shared" si="2"/>
        <v>0</v>
      </c>
      <c r="AU122" s="143" t="str">
        <f t="shared" si="3"/>
        <v/>
      </c>
    </row>
    <row r="123" spans="46:47">
      <c r="AT123" s="143">
        <f t="shared" si="2"/>
        <v>0</v>
      </c>
      <c r="AU123" s="143" t="str">
        <f t="shared" si="3"/>
        <v/>
      </c>
    </row>
    <row r="124" spans="46:47">
      <c r="AT124" s="143">
        <f t="shared" si="2"/>
        <v>0</v>
      </c>
      <c r="AU124" s="143" t="str">
        <f t="shared" si="3"/>
        <v/>
      </c>
    </row>
    <row r="125" spans="46:47">
      <c r="AT125" s="143">
        <f t="shared" si="2"/>
        <v>0</v>
      </c>
      <c r="AU125" s="143" t="str">
        <f t="shared" si="3"/>
        <v/>
      </c>
    </row>
    <row r="126" spans="46:47">
      <c r="AT126" s="143">
        <f t="shared" si="2"/>
        <v>0</v>
      </c>
      <c r="AU126" s="143" t="str">
        <f t="shared" si="3"/>
        <v/>
      </c>
    </row>
    <row r="127" spans="46:47">
      <c r="AT127" s="143">
        <f t="shared" si="2"/>
        <v>0</v>
      </c>
      <c r="AU127" s="143" t="str">
        <f t="shared" si="3"/>
        <v/>
      </c>
    </row>
    <row r="128" spans="46:47">
      <c r="AT128" s="143">
        <f t="shared" si="2"/>
        <v>0</v>
      </c>
      <c r="AU128" s="143" t="str">
        <f t="shared" si="3"/>
        <v/>
      </c>
    </row>
    <row r="129" spans="46:47">
      <c r="AT129" s="143">
        <f t="shared" si="2"/>
        <v>0</v>
      </c>
      <c r="AU129" s="143" t="str">
        <f t="shared" si="3"/>
        <v/>
      </c>
    </row>
    <row r="130" spans="46:47">
      <c r="AT130" s="143">
        <f t="shared" si="2"/>
        <v>0</v>
      </c>
      <c r="AU130" s="143" t="str">
        <f t="shared" si="3"/>
        <v/>
      </c>
    </row>
    <row r="131" spans="46:47">
      <c r="AT131" s="143">
        <f t="shared" ref="AT131:AT194" si="4">AA131-SUM(AE131:AI131)</f>
        <v>0</v>
      </c>
      <c r="AU131" s="143" t="str">
        <f t="shared" ref="AU131:AU194" si="5">IF(AT131&lt;0,$D131&amp;",","")</f>
        <v/>
      </c>
    </row>
    <row r="132" spans="46:47">
      <c r="AT132" s="143">
        <f t="shared" si="4"/>
        <v>0</v>
      </c>
      <c r="AU132" s="143" t="str">
        <f t="shared" si="5"/>
        <v/>
      </c>
    </row>
    <row r="133" spans="46:47">
      <c r="AT133" s="143">
        <f t="shared" si="4"/>
        <v>0</v>
      </c>
      <c r="AU133" s="143" t="str">
        <f t="shared" si="5"/>
        <v/>
      </c>
    </row>
    <row r="134" spans="46:47">
      <c r="AT134" s="143">
        <f t="shared" si="4"/>
        <v>0</v>
      </c>
      <c r="AU134" s="143" t="str">
        <f t="shared" si="5"/>
        <v/>
      </c>
    </row>
    <row r="135" spans="46:47">
      <c r="AT135" s="143">
        <f t="shared" si="4"/>
        <v>0</v>
      </c>
      <c r="AU135" s="143" t="str">
        <f t="shared" si="5"/>
        <v/>
      </c>
    </row>
    <row r="136" spans="46:47">
      <c r="AT136" s="143">
        <f t="shared" si="4"/>
        <v>0</v>
      </c>
      <c r="AU136" s="143" t="str">
        <f t="shared" si="5"/>
        <v/>
      </c>
    </row>
    <row r="137" spans="46:47">
      <c r="AT137" s="143">
        <f t="shared" si="4"/>
        <v>0</v>
      </c>
      <c r="AU137" s="143" t="str">
        <f t="shared" si="5"/>
        <v/>
      </c>
    </row>
    <row r="138" spans="46:47">
      <c r="AT138" s="143">
        <f t="shared" si="4"/>
        <v>0</v>
      </c>
      <c r="AU138" s="143" t="str">
        <f t="shared" si="5"/>
        <v/>
      </c>
    </row>
    <row r="139" spans="46:47">
      <c r="AT139" s="143">
        <f t="shared" si="4"/>
        <v>0</v>
      </c>
      <c r="AU139" s="143" t="str">
        <f t="shared" si="5"/>
        <v/>
      </c>
    </row>
    <row r="140" spans="46:47">
      <c r="AT140" s="143">
        <f t="shared" si="4"/>
        <v>0</v>
      </c>
      <c r="AU140" s="143" t="str">
        <f t="shared" si="5"/>
        <v/>
      </c>
    </row>
    <row r="141" spans="46:47">
      <c r="AT141" s="143">
        <f t="shared" si="4"/>
        <v>0</v>
      </c>
      <c r="AU141" s="143" t="str">
        <f t="shared" si="5"/>
        <v/>
      </c>
    </row>
    <row r="142" spans="46:47">
      <c r="AT142" s="143">
        <f t="shared" si="4"/>
        <v>0</v>
      </c>
      <c r="AU142" s="143" t="str">
        <f t="shared" si="5"/>
        <v/>
      </c>
    </row>
    <row r="143" spans="46:47">
      <c r="AT143" s="143">
        <f t="shared" si="4"/>
        <v>0</v>
      </c>
      <c r="AU143" s="143" t="str">
        <f t="shared" si="5"/>
        <v/>
      </c>
    </row>
    <row r="144" spans="46:47">
      <c r="AT144" s="143">
        <f t="shared" si="4"/>
        <v>0</v>
      </c>
      <c r="AU144" s="143" t="str">
        <f t="shared" si="5"/>
        <v/>
      </c>
    </row>
    <row r="145" spans="46:47">
      <c r="AT145" s="143">
        <f t="shared" si="4"/>
        <v>0</v>
      </c>
      <c r="AU145" s="143" t="str">
        <f t="shared" si="5"/>
        <v/>
      </c>
    </row>
    <row r="146" spans="46:47">
      <c r="AT146" s="143">
        <f t="shared" si="4"/>
        <v>0</v>
      </c>
      <c r="AU146" s="143" t="str">
        <f t="shared" si="5"/>
        <v/>
      </c>
    </row>
    <row r="147" spans="46:47">
      <c r="AT147" s="143">
        <f t="shared" si="4"/>
        <v>0</v>
      </c>
      <c r="AU147" s="143" t="str">
        <f t="shared" si="5"/>
        <v/>
      </c>
    </row>
    <row r="148" spans="46:47">
      <c r="AT148" s="143">
        <f t="shared" si="4"/>
        <v>0</v>
      </c>
      <c r="AU148" s="143" t="str">
        <f t="shared" si="5"/>
        <v/>
      </c>
    </row>
    <row r="149" spans="46:47">
      <c r="AT149" s="143">
        <f t="shared" si="4"/>
        <v>0</v>
      </c>
      <c r="AU149" s="143" t="str">
        <f t="shared" si="5"/>
        <v/>
      </c>
    </row>
    <row r="150" spans="46:47">
      <c r="AT150" s="143">
        <f t="shared" si="4"/>
        <v>0</v>
      </c>
      <c r="AU150" s="143" t="str">
        <f t="shared" si="5"/>
        <v/>
      </c>
    </row>
    <row r="151" spans="46:47">
      <c r="AT151" s="143">
        <f t="shared" si="4"/>
        <v>0</v>
      </c>
      <c r="AU151" s="143" t="str">
        <f t="shared" si="5"/>
        <v/>
      </c>
    </row>
    <row r="152" spans="46:47">
      <c r="AT152" s="143">
        <f t="shared" si="4"/>
        <v>0</v>
      </c>
      <c r="AU152" s="143" t="str">
        <f t="shared" si="5"/>
        <v/>
      </c>
    </row>
    <row r="153" spans="46:47">
      <c r="AT153" s="143">
        <f t="shared" si="4"/>
        <v>0</v>
      </c>
      <c r="AU153" s="143" t="str">
        <f t="shared" si="5"/>
        <v/>
      </c>
    </row>
    <row r="154" spans="46:47">
      <c r="AT154" s="143">
        <f t="shared" si="4"/>
        <v>0</v>
      </c>
      <c r="AU154" s="143" t="str">
        <f t="shared" si="5"/>
        <v/>
      </c>
    </row>
    <row r="155" spans="46:47">
      <c r="AT155" s="143">
        <f t="shared" si="4"/>
        <v>0</v>
      </c>
      <c r="AU155" s="143" t="str">
        <f t="shared" si="5"/>
        <v/>
      </c>
    </row>
    <row r="156" spans="46:47">
      <c r="AT156" s="143">
        <f t="shared" si="4"/>
        <v>0</v>
      </c>
      <c r="AU156" s="143" t="str">
        <f t="shared" si="5"/>
        <v/>
      </c>
    </row>
    <row r="157" spans="46:47">
      <c r="AT157" s="143">
        <f t="shared" si="4"/>
        <v>0</v>
      </c>
      <c r="AU157" s="143" t="str">
        <f t="shared" si="5"/>
        <v/>
      </c>
    </row>
    <row r="158" spans="46:47">
      <c r="AT158" s="143">
        <f t="shared" si="4"/>
        <v>0</v>
      </c>
      <c r="AU158" s="143" t="str">
        <f t="shared" si="5"/>
        <v/>
      </c>
    </row>
    <row r="159" spans="46:47">
      <c r="AT159" s="143">
        <f t="shared" si="4"/>
        <v>0</v>
      </c>
      <c r="AU159" s="143" t="str">
        <f t="shared" si="5"/>
        <v/>
      </c>
    </row>
    <row r="160" spans="46:47">
      <c r="AT160" s="143">
        <f t="shared" si="4"/>
        <v>0</v>
      </c>
      <c r="AU160" s="143" t="str">
        <f t="shared" si="5"/>
        <v/>
      </c>
    </row>
    <row r="161" spans="46:47">
      <c r="AT161" s="143">
        <f t="shared" si="4"/>
        <v>0</v>
      </c>
      <c r="AU161" s="143" t="str">
        <f t="shared" si="5"/>
        <v/>
      </c>
    </row>
    <row r="162" spans="46:47">
      <c r="AT162" s="143">
        <f t="shared" si="4"/>
        <v>0</v>
      </c>
      <c r="AU162" s="143" t="str">
        <f t="shared" si="5"/>
        <v/>
      </c>
    </row>
    <row r="163" spans="46:47">
      <c r="AT163" s="143">
        <f t="shared" si="4"/>
        <v>0</v>
      </c>
      <c r="AU163" s="143" t="str">
        <f t="shared" si="5"/>
        <v/>
      </c>
    </row>
    <row r="164" spans="46:47">
      <c r="AT164" s="143">
        <f t="shared" si="4"/>
        <v>0</v>
      </c>
      <c r="AU164" s="143" t="str">
        <f t="shared" si="5"/>
        <v/>
      </c>
    </row>
    <row r="165" spans="46:47">
      <c r="AT165" s="143">
        <f t="shared" si="4"/>
        <v>0</v>
      </c>
      <c r="AU165" s="143" t="str">
        <f t="shared" si="5"/>
        <v/>
      </c>
    </row>
    <row r="166" spans="46:47">
      <c r="AT166" s="143">
        <f t="shared" si="4"/>
        <v>0</v>
      </c>
      <c r="AU166" s="143" t="str">
        <f t="shared" si="5"/>
        <v/>
      </c>
    </row>
    <row r="167" spans="46:47">
      <c r="AT167" s="143">
        <f t="shared" si="4"/>
        <v>0</v>
      </c>
      <c r="AU167" s="143" t="str">
        <f t="shared" si="5"/>
        <v/>
      </c>
    </row>
    <row r="168" spans="46:47">
      <c r="AT168" s="143">
        <f t="shared" si="4"/>
        <v>0</v>
      </c>
      <c r="AU168" s="143" t="str">
        <f t="shared" si="5"/>
        <v/>
      </c>
    </row>
    <row r="169" spans="46:47">
      <c r="AT169" s="143">
        <f t="shared" si="4"/>
        <v>0</v>
      </c>
      <c r="AU169" s="143" t="str">
        <f t="shared" si="5"/>
        <v/>
      </c>
    </row>
    <row r="170" spans="46:47">
      <c r="AT170" s="143">
        <f t="shared" si="4"/>
        <v>0</v>
      </c>
      <c r="AU170" s="143" t="str">
        <f t="shared" si="5"/>
        <v/>
      </c>
    </row>
    <row r="171" spans="46:47">
      <c r="AT171" s="143">
        <f t="shared" si="4"/>
        <v>0</v>
      </c>
      <c r="AU171" s="143" t="str">
        <f t="shared" si="5"/>
        <v/>
      </c>
    </row>
    <row r="172" spans="46:47">
      <c r="AT172" s="143">
        <f t="shared" si="4"/>
        <v>0</v>
      </c>
      <c r="AU172" s="143" t="str">
        <f t="shared" si="5"/>
        <v/>
      </c>
    </row>
    <row r="173" spans="46:47">
      <c r="AT173" s="143">
        <f t="shared" si="4"/>
        <v>0</v>
      </c>
      <c r="AU173" s="143" t="str">
        <f t="shared" si="5"/>
        <v/>
      </c>
    </row>
    <row r="174" spans="46:47">
      <c r="AT174" s="143">
        <f t="shared" si="4"/>
        <v>0</v>
      </c>
      <c r="AU174" s="143" t="str">
        <f t="shared" si="5"/>
        <v/>
      </c>
    </row>
    <row r="175" spans="46:47">
      <c r="AT175" s="143">
        <f t="shared" si="4"/>
        <v>0</v>
      </c>
      <c r="AU175" s="143" t="str">
        <f t="shared" si="5"/>
        <v/>
      </c>
    </row>
    <row r="176" spans="46:47">
      <c r="AT176" s="143">
        <f t="shared" si="4"/>
        <v>0</v>
      </c>
      <c r="AU176" s="143" t="str">
        <f t="shared" si="5"/>
        <v/>
      </c>
    </row>
    <row r="177" spans="46:47">
      <c r="AT177" s="143">
        <f t="shared" si="4"/>
        <v>0</v>
      </c>
      <c r="AU177" s="143" t="str">
        <f t="shared" si="5"/>
        <v/>
      </c>
    </row>
    <row r="178" spans="46:47">
      <c r="AT178" s="143">
        <f t="shared" si="4"/>
        <v>0</v>
      </c>
      <c r="AU178" s="143" t="str">
        <f t="shared" si="5"/>
        <v/>
      </c>
    </row>
    <row r="179" spans="46:47">
      <c r="AT179" s="143">
        <f t="shared" si="4"/>
        <v>0</v>
      </c>
      <c r="AU179" s="143" t="str">
        <f t="shared" si="5"/>
        <v/>
      </c>
    </row>
    <row r="180" spans="46:47">
      <c r="AT180" s="143">
        <f t="shared" si="4"/>
        <v>0</v>
      </c>
      <c r="AU180" s="143" t="str">
        <f t="shared" si="5"/>
        <v/>
      </c>
    </row>
    <row r="181" spans="46:47">
      <c r="AT181" s="143">
        <f t="shared" si="4"/>
        <v>0</v>
      </c>
      <c r="AU181" s="143" t="str">
        <f t="shared" si="5"/>
        <v/>
      </c>
    </row>
    <row r="182" spans="46:47">
      <c r="AT182" s="143">
        <f t="shared" si="4"/>
        <v>0</v>
      </c>
      <c r="AU182" s="143" t="str">
        <f t="shared" si="5"/>
        <v/>
      </c>
    </row>
    <row r="183" spans="46:47">
      <c r="AT183" s="143">
        <f t="shared" si="4"/>
        <v>0</v>
      </c>
      <c r="AU183" s="143" t="str">
        <f t="shared" si="5"/>
        <v/>
      </c>
    </row>
    <row r="184" spans="46:47">
      <c r="AT184" s="143">
        <f t="shared" si="4"/>
        <v>0</v>
      </c>
      <c r="AU184" s="143" t="str">
        <f t="shared" si="5"/>
        <v/>
      </c>
    </row>
    <row r="185" spans="46:47">
      <c r="AT185" s="143">
        <f t="shared" si="4"/>
        <v>0</v>
      </c>
      <c r="AU185" s="143" t="str">
        <f t="shared" si="5"/>
        <v/>
      </c>
    </row>
    <row r="186" spans="46:47">
      <c r="AT186" s="143">
        <f t="shared" si="4"/>
        <v>0</v>
      </c>
      <c r="AU186" s="143" t="str">
        <f t="shared" si="5"/>
        <v/>
      </c>
    </row>
    <row r="187" spans="46:47">
      <c r="AT187" s="143">
        <f t="shared" si="4"/>
        <v>0</v>
      </c>
      <c r="AU187" s="143" t="str">
        <f t="shared" si="5"/>
        <v/>
      </c>
    </row>
    <row r="188" spans="46:47">
      <c r="AT188" s="143">
        <f t="shared" si="4"/>
        <v>0</v>
      </c>
      <c r="AU188" s="143" t="str">
        <f t="shared" si="5"/>
        <v/>
      </c>
    </row>
    <row r="189" spans="46:47">
      <c r="AT189" s="143">
        <f t="shared" si="4"/>
        <v>0</v>
      </c>
      <c r="AU189" s="143" t="str">
        <f t="shared" si="5"/>
        <v/>
      </c>
    </row>
    <row r="190" spans="46:47">
      <c r="AT190" s="143">
        <f t="shared" si="4"/>
        <v>0</v>
      </c>
      <c r="AU190" s="143" t="str">
        <f t="shared" si="5"/>
        <v/>
      </c>
    </row>
    <row r="191" spans="46:47">
      <c r="AT191" s="143">
        <f t="shared" si="4"/>
        <v>0</v>
      </c>
      <c r="AU191" s="143" t="str">
        <f t="shared" si="5"/>
        <v/>
      </c>
    </row>
    <row r="192" spans="46:47">
      <c r="AT192" s="143">
        <f t="shared" si="4"/>
        <v>0</v>
      </c>
      <c r="AU192" s="143" t="str">
        <f t="shared" si="5"/>
        <v/>
      </c>
    </row>
    <row r="193" spans="46:47">
      <c r="AT193" s="143">
        <f t="shared" si="4"/>
        <v>0</v>
      </c>
      <c r="AU193" s="143" t="str">
        <f t="shared" si="5"/>
        <v/>
      </c>
    </row>
    <row r="194" spans="46:47">
      <c r="AT194" s="143">
        <f t="shared" si="4"/>
        <v>0</v>
      </c>
      <c r="AU194" s="143" t="str">
        <f t="shared" si="5"/>
        <v/>
      </c>
    </row>
    <row r="195" spans="46:47">
      <c r="AT195" s="143">
        <f t="shared" ref="AT195:AT258" si="6">AA195-SUM(AE195:AI195)</f>
        <v>0</v>
      </c>
      <c r="AU195" s="143" t="str">
        <f t="shared" ref="AU195:AU258" si="7">IF(AT195&lt;0,$D195&amp;",","")</f>
        <v/>
      </c>
    </row>
    <row r="196" spans="46:47">
      <c r="AT196" s="143">
        <f t="shared" si="6"/>
        <v>0</v>
      </c>
      <c r="AU196" s="143" t="str">
        <f t="shared" si="7"/>
        <v/>
      </c>
    </row>
    <row r="197" spans="46:47">
      <c r="AT197" s="143">
        <f t="shared" si="6"/>
        <v>0</v>
      </c>
      <c r="AU197" s="143" t="str">
        <f t="shared" si="7"/>
        <v/>
      </c>
    </row>
    <row r="198" spans="46:47">
      <c r="AT198" s="143">
        <f t="shared" si="6"/>
        <v>0</v>
      </c>
      <c r="AU198" s="143" t="str">
        <f t="shared" si="7"/>
        <v/>
      </c>
    </row>
    <row r="199" spans="46:47">
      <c r="AT199" s="143">
        <f t="shared" si="6"/>
        <v>0</v>
      </c>
      <c r="AU199" s="143" t="str">
        <f t="shared" si="7"/>
        <v/>
      </c>
    </row>
    <row r="200" spans="46:47">
      <c r="AT200" s="143">
        <f t="shared" si="6"/>
        <v>0</v>
      </c>
      <c r="AU200" s="143" t="str">
        <f t="shared" si="7"/>
        <v/>
      </c>
    </row>
    <row r="201" spans="46:47">
      <c r="AT201" s="143">
        <f t="shared" si="6"/>
        <v>0</v>
      </c>
      <c r="AU201" s="143" t="str">
        <f t="shared" si="7"/>
        <v/>
      </c>
    </row>
    <row r="202" spans="46:47">
      <c r="AT202" s="143">
        <f t="shared" si="6"/>
        <v>0</v>
      </c>
      <c r="AU202" s="143" t="str">
        <f t="shared" si="7"/>
        <v/>
      </c>
    </row>
    <row r="203" spans="46:47">
      <c r="AT203" s="143">
        <f t="shared" si="6"/>
        <v>0</v>
      </c>
      <c r="AU203" s="143" t="str">
        <f t="shared" si="7"/>
        <v/>
      </c>
    </row>
    <row r="204" spans="46:47">
      <c r="AT204" s="143">
        <f t="shared" si="6"/>
        <v>0</v>
      </c>
      <c r="AU204" s="143" t="str">
        <f t="shared" si="7"/>
        <v/>
      </c>
    </row>
    <row r="205" spans="46:47">
      <c r="AT205" s="143">
        <f t="shared" si="6"/>
        <v>0</v>
      </c>
      <c r="AU205" s="143" t="str">
        <f t="shared" si="7"/>
        <v/>
      </c>
    </row>
    <row r="206" spans="46:47">
      <c r="AT206" s="143">
        <f t="shared" si="6"/>
        <v>0</v>
      </c>
      <c r="AU206" s="143" t="str">
        <f t="shared" si="7"/>
        <v/>
      </c>
    </row>
    <row r="207" spans="46:47">
      <c r="AT207" s="143">
        <f t="shared" si="6"/>
        <v>0</v>
      </c>
      <c r="AU207" s="143" t="str">
        <f t="shared" si="7"/>
        <v/>
      </c>
    </row>
    <row r="208" spans="46:47">
      <c r="AT208" s="143">
        <f t="shared" si="6"/>
        <v>0</v>
      </c>
      <c r="AU208" s="143" t="str">
        <f t="shared" si="7"/>
        <v/>
      </c>
    </row>
    <row r="209" spans="46:47">
      <c r="AT209" s="143">
        <f t="shared" si="6"/>
        <v>0</v>
      </c>
      <c r="AU209" s="143" t="str">
        <f t="shared" si="7"/>
        <v/>
      </c>
    </row>
    <row r="210" spans="46:47">
      <c r="AT210" s="143">
        <f t="shared" si="6"/>
        <v>0</v>
      </c>
      <c r="AU210" s="143" t="str">
        <f t="shared" si="7"/>
        <v/>
      </c>
    </row>
    <row r="211" spans="46:47">
      <c r="AT211" s="143">
        <f t="shared" si="6"/>
        <v>0</v>
      </c>
      <c r="AU211" s="143" t="str">
        <f t="shared" si="7"/>
        <v/>
      </c>
    </row>
    <row r="212" spans="46:47">
      <c r="AT212" s="143">
        <f t="shared" si="6"/>
        <v>0</v>
      </c>
      <c r="AU212" s="143" t="str">
        <f t="shared" si="7"/>
        <v/>
      </c>
    </row>
    <row r="213" spans="46:47">
      <c r="AT213" s="143">
        <f t="shared" si="6"/>
        <v>0</v>
      </c>
      <c r="AU213" s="143" t="str">
        <f t="shared" si="7"/>
        <v/>
      </c>
    </row>
    <row r="214" spans="46:47">
      <c r="AT214" s="143">
        <f t="shared" si="6"/>
        <v>0</v>
      </c>
      <c r="AU214" s="143" t="str">
        <f t="shared" si="7"/>
        <v/>
      </c>
    </row>
    <row r="215" spans="46:47">
      <c r="AT215" s="143">
        <f t="shared" si="6"/>
        <v>0</v>
      </c>
      <c r="AU215" s="143" t="str">
        <f t="shared" si="7"/>
        <v/>
      </c>
    </row>
    <row r="216" spans="46:47">
      <c r="AT216" s="143">
        <f t="shared" si="6"/>
        <v>0</v>
      </c>
      <c r="AU216" s="143" t="str">
        <f t="shared" si="7"/>
        <v/>
      </c>
    </row>
    <row r="217" spans="46:47">
      <c r="AT217" s="143">
        <f t="shared" si="6"/>
        <v>0</v>
      </c>
      <c r="AU217" s="143" t="str">
        <f t="shared" si="7"/>
        <v/>
      </c>
    </row>
    <row r="218" spans="46:47">
      <c r="AT218" s="143">
        <f t="shared" si="6"/>
        <v>0</v>
      </c>
      <c r="AU218" s="143" t="str">
        <f t="shared" si="7"/>
        <v/>
      </c>
    </row>
    <row r="219" spans="46:47">
      <c r="AT219" s="143">
        <f t="shared" si="6"/>
        <v>0</v>
      </c>
      <c r="AU219" s="143" t="str">
        <f t="shared" si="7"/>
        <v/>
      </c>
    </row>
    <row r="220" spans="46:47">
      <c r="AT220" s="143">
        <f t="shared" si="6"/>
        <v>0</v>
      </c>
      <c r="AU220" s="143" t="str">
        <f t="shared" si="7"/>
        <v/>
      </c>
    </row>
    <row r="221" spans="46:47">
      <c r="AT221" s="143">
        <f t="shared" si="6"/>
        <v>0</v>
      </c>
      <c r="AU221" s="143" t="str">
        <f t="shared" si="7"/>
        <v/>
      </c>
    </row>
    <row r="222" spans="46:47">
      <c r="AT222" s="143">
        <f t="shared" si="6"/>
        <v>0</v>
      </c>
      <c r="AU222" s="143" t="str">
        <f t="shared" si="7"/>
        <v/>
      </c>
    </row>
    <row r="223" spans="46:47">
      <c r="AT223" s="143">
        <f t="shared" si="6"/>
        <v>0</v>
      </c>
      <c r="AU223" s="143" t="str">
        <f t="shared" si="7"/>
        <v/>
      </c>
    </row>
    <row r="224" spans="46:47">
      <c r="AT224" s="143">
        <f t="shared" si="6"/>
        <v>0</v>
      </c>
      <c r="AU224" s="143" t="str">
        <f t="shared" si="7"/>
        <v/>
      </c>
    </row>
    <row r="225" spans="46:47">
      <c r="AT225" s="143">
        <f t="shared" si="6"/>
        <v>0</v>
      </c>
      <c r="AU225" s="143" t="str">
        <f t="shared" si="7"/>
        <v/>
      </c>
    </row>
    <row r="226" spans="46:47">
      <c r="AT226" s="143">
        <f t="shared" si="6"/>
        <v>0</v>
      </c>
      <c r="AU226" s="143" t="str">
        <f t="shared" si="7"/>
        <v/>
      </c>
    </row>
    <row r="227" spans="46:47">
      <c r="AT227" s="143">
        <f t="shared" si="6"/>
        <v>0</v>
      </c>
      <c r="AU227" s="143" t="str">
        <f t="shared" si="7"/>
        <v/>
      </c>
    </row>
    <row r="228" spans="46:47">
      <c r="AT228" s="143">
        <f t="shared" si="6"/>
        <v>0</v>
      </c>
      <c r="AU228" s="143" t="str">
        <f t="shared" si="7"/>
        <v/>
      </c>
    </row>
    <row r="229" spans="46:47">
      <c r="AT229" s="143">
        <f t="shared" si="6"/>
        <v>0</v>
      </c>
      <c r="AU229" s="143" t="str">
        <f t="shared" si="7"/>
        <v/>
      </c>
    </row>
    <row r="230" spans="46:47">
      <c r="AT230" s="143">
        <f t="shared" si="6"/>
        <v>0</v>
      </c>
      <c r="AU230" s="143" t="str">
        <f t="shared" si="7"/>
        <v/>
      </c>
    </row>
    <row r="231" spans="46:47">
      <c r="AT231" s="143">
        <f t="shared" si="6"/>
        <v>0</v>
      </c>
      <c r="AU231" s="143" t="str">
        <f t="shared" si="7"/>
        <v/>
      </c>
    </row>
    <row r="232" spans="46:47">
      <c r="AT232" s="143">
        <f t="shared" si="6"/>
        <v>0</v>
      </c>
      <c r="AU232" s="143" t="str">
        <f t="shared" si="7"/>
        <v/>
      </c>
    </row>
    <row r="233" spans="46:47">
      <c r="AT233" s="143">
        <f t="shared" si="6"/>
        <v>0</v>
      </c>
      <c r="AU233" s="143" t="str">
        <f t="shared" si="7"/>
        <v/>
      </c>
    </row>
    <row r="234" spans="46:47">
      <c r="AT234" s="143">
        <f t="shared" si="6"/>
        <v>0</v>
      </c>
      <c r="AU234" s="143" t="str">
        <f t="shared" si="7"/>
        <v/>
      </c>
    </row>
    <row r="235" spans="46:47">
      <c r="AT235" s="143">
        <f t="shared" si="6"/>
        <v>0</v>
      </c>
      <c r="AU235" s="143" t="str">
        <f t="shared" si="7"/>
        <v/>
      </c>
    </row>
    <row r="236" spans="46:47">
      <c r="AT236" s="143">
        <f t="shared" si="6"/>
        <v>0</v>
      </c>
      <c r="AU236" s="143" t="str">
        <f t="shared" si="7"/>
        <v/>
      </c>
    </row>
    <row r="237" spans="46:47">
      <c r="AT237" s="143">
        <f t="shared" si="6"/>
        <v>0</v>
      </c>
      <c r="AU237" s="143" t="str">
        <f t="shared" si="7"/>
        <v/>
      </c>
    </row>
    <row r="238" spans="46:47">
      <c r="AT238" s="143">
        <f t="shared" si="6"/>
        <v>0</v>
      </c>
      <c r="AU238" s="143" t="str">
        <f t="shared" si="7"/>
        <v/>
      </c>
    </row>
    <row r="239" spans="46:47">
      <c r="AT239" s="143">
        <f t="shared" si="6"/>
        <v>0</v>
      </c>
      <c r="AU239" s="143" t="str">
        <f t="shared" si="7"/>
        <v/>
      </c>
    </row>
    <row r="240" spans="46:47">
      <c r="AT240" s="143">
        <f t="shared" si="6"/>
        <v>0</v>
      </c>
      <c r="AU240" s="143" t="str">
        <f t="shared" si="7"/>
        <v/>
      </c>
    </row>
    <row r="241" spans="46:47">
      <c r="AT241" s="143">
        <f t="shared" si="6"/>
        <v>0</v>
      </c>
      <c r="AU241" s="143" t="str">
        <f t="shared" si="7"/>
        <v/>
      </c>
    </row>
    <row r="242" spans="46:47">
      <c r="AT242" s="143">
        <f t="shared" si="6"/>
        <v>0</v>
      </c>
      <c r="AU242" s="143" t="str">
        <f t="shared" si="7"/>
        <v/>
      </c>
    </row>
    <row r="243" spans="46:47">
      <c r="AT243" s="143">
        <f t="shared" si="6"/>
        <v>0</v>
      </c>
      <c r="AU243" s="143" t="str">
        <f t="shared" si="7"/>
        <v/>
      </c>
    </row>
    <row r="244" spans="46:47">
      <c r="AT244" s="143">
        <f t="shared" si="6"/>
        <v>0</v>
      </c>
      <c r="AU244" s="143" t="str">
        <f t="shared" si="7"/>
        <v/>
      </c>
    </row>
    <row r="245" spans="46:47">
      <c r="AT245" s="143">
        <f t="shared" si="6"/>
        <v>0</v>
      </c>
      <c r="AU245" s="143" t="str">
        <f t="shared" si="7"/>
        <v/>
      </c>
    </row>
    <row r="246" spans="46:47">
      <c r="AT246" s="143">
        <f t="shared" si="6"/>
        <v>0</v>
      </c>
      <c r="AU246" s="143" t="str">
        <f t="shared" si="7"/>
        <v/>
      </c>
    </row>
    <row r="247" spans="46:47">
      <c r="AT247" s="143">
        <f t="shared" si="6"/>
        <v>0</v>
      </c>
      <c r="AU247" s="143" t="str">
        <f t="shared" si="7"/>
        <v/>
      </c>
    </row>
    <row r="248" spans="46:47">
      <c r="AT248" s="143">
        <f t="shared" si="6"/>
        <v>0</v>
      </c>
      <c r="AU248" s="143" t="str">
        <f t="shared" si="7"/>
        <v/>
      </c>
    </row>
    <row r="249" spans="46:47">
      <c r="AT249" s="143">
        <f t="shared" si="6"/>
        <v>0</v>
      </c>
      <c r="AU249" s="143" t="str">
        <f t="shared" si="7"/>
        <v/>
      </c>
    </row>
    <row r="250" spans="46:47">
      <c r="AT250" s="143">
        <f t="shared" si="6"/>
        <v>0</v>
      </c>
      <c r="AU250" s="143" t="str">
        <f t="shared" si="7"/>
        <v/>
      </c>
    </row>
    <row r="251" spans="46:47">
      <c r="AT251" s="143">
        <f t="shared" si="6"/>
        <v>0</v>
      </c>
      <c r="AU251" s="143" t="str">
        <f t="shared" si="7"/>
        <v/>
      </c>
    </row>
    <row r="252" spans="46:47">
      <c r="AT252" s="143">
        <f t="shared" si="6"/>
        <v>0</v>
      </c>
      <c r="AU252" s="143" t="str">
        <f t="shared" si="7"/>
        <v/>
      </c>
    </row>
    <row r="253" spans="46:47">
      <c r="AT253" s="143">
        <f t="shared" si="6"/>
        <v>0</v>
      </c>
      <c r="AU253" s="143" t="str">
        <f t="shared" si="7"/>
        <v/>
      </c>
    </row>
    <row r="254" spans="46:47">
      <c r="AT254" s="143">
        <f t="shared" si="6"/>
        <v>0</v>
      </c>
      <c r="AU254" s="143" t="str">
        <f t="shared" si="7"/>
        <v/>
      </c>
    </row>
    <row r="255" spans="46:47">
      <c r="AT255" s="143">
        <f t="shared" si="6"/>
        <v>0</v>
      </c>
      <c r="AU255" s="143" t="str">
        <f t="shared" si="7"/>
        <v/>
      </c>
    </row>
    <row r="256" spans="46:47">
      <c r="AT256" s="143">
        <f t="shared" si="6"/>
        <v>0</v>
      </c>
      <c r="AU256" s="143" t="str">
        <f t="shared" si="7"/>
        <v/>
      </c>
    </row>
    <row r="257" spans="46:47">
      <c r="AT257" s="143">
        <f t="shared" si="6"/>
        <v>0</v>
      </c>
      <c r="AU257" s="143" t="str">
        <f t="shared" si="7"/>
        <v/>
      </c>
    </row>
    <row r="258" spans="46:47">
      <c r="AT258" s="143">
        <f t="shared" si="6"/>
        <v>0</v>
      </c>
      <c r="AU258" s="143" t="str">
        <f t="shared" si="7"/>
        <v/>
      </c>
    </row>
    <row r="259" spans="46:47">
      <c r="AT259" s="143">
        <f t="shared" ref="AT259:AT322" si="8">AA259-SUM(AE259:AI259)</f>
        <v>0</v>
      </c>
      <c r="AU259" s="143" t="str">
        <f t="shared" ref="AU259:AU322" si="9">IF(AT259&lt;0,$D259&amp;",","")</f>
        <v/>
      </c>
    </row>
    <row r="260" spans="46:47">
      <c r="AT260" s="143">
        <f t="shared" si="8"/>
        <v>0</v>
      </c>
      <c r="AU260" s="143" t="str">
        <f t="shared" si="9"/>
        <v/>
      </c>
    </row>
    <row r="261" spans="46:47">
      <c r="AT261" s="143">
        <f t="shared" si="8"/>
        <v>0</v>
      </c>
      <c r="AU261" s="143" t="str">
        <f t="shared" si="9"/>
        <v/>
      </c>
    </row>
    <row r="262" spans="46:47">
      <c r="AT262" s="143">
        <f t="shared" si="8"/>
        <v>0</v>
      </c>
      <c r="AU262" s="143" t="str">
        <f t="shared" si="9"/>
        <v/>
      </c>
    </row>
    <row r="263" spans="46:47">
      <c r="AT263" s="143">
        <f t="shared" si="8"/>
        <v>0</v>
      </c>
      <c r="AU263" s="143" t="str">
        <f t="shared" si="9"/>
        <v/>
      </c>
    </row>
    <row r="264" spans="46:47">
      <c r="AT264" s="143">
        <f t="shared" si="8"/>
        <v>0</v>
      </c>
      <c r="AU264" s="143" t="str">
        <f t="shared" si="9"/>
        <v/>
      </c>
    </row>
    <row r="265" spans="46:47">
      <c r="AT265" s="143">
        <f t="shared" si="8"/>
        <v>0</v>
      </c>
      <c r="AU265" s="143" t="str">
        <f t="shared" si="9"/>
        <v/>
      </c>
    </row>
    <row r="266" spans="46:47">
      <c r="AT266" s="143">
        <f t="shared" si="8"/>
        <v>0</v>
      </c>
      <c r="AU266" s="143" t="str">
        <f t="shared" si="9"/>
        <v/>
      </c>
    </row>
    <row r="267" spans="46:47">
      <c r="AT267" s="143">
        <f t="shared" si="8"/>
        <v>0</v>
      </c>
      <c r="AU267" s="143" t="str">
        <f t="shared" si="9"/>
        <v/>
      </c>
    </row>
    <row r="268" spans="46:47">
      <c r="AT268" s="143">
        <f t="shared" si="8"/>
        <v>0</v>
      </c>
      <c r="AU268" s="143" t="str">
        <f t="shared" si="9"/>
        <v/>
      </c>
    </row>
    <row r="269" spans="46:47">
      <c r="AT269" s="143">
        <f t="shared" si="8"/>
        <v>0</v>
      </c>
      <c r="AU269" s="143" t="str">
        <f t="shared" si="9"/>
        <v/>
      </c>
    </row>
    <row r="270" spans="46:47">
      <c r="AT270" s="143">
        <f t="shared" si="8"/>
        <v>0</v>
      </c>
      <c r="AU270" s="143" t="str">
        <f t="shared" si="9"/>
        <v/>
      </c>
    </row>
    <row r="271" spans="46:47">
      <c r="AT271" s="143">
        <f t="shared" si="8"/>
        <v>0</v>
      </c>
      <c r="AU271" s="143" t="str">
        <f t="shared" si="9"/>
        <v/>
      </c>
    </row>
    <row r="272" spans="46:47">
      <c r="AT272" s="143">
        <f t="shared" si="8"/>
        <v>0</v>
      </c>
      <c r="AU272" s="143" t="str">
        <f t="shared" si="9"/>
        <v/>
      </c>
    </row>
    <row r="273" spans="46:47">
      <c r="AT273" s="143">
        <f t="shared" si="8"/>
        <v>0</v>
      </c>
      <c r="AU273" s="143" t="str">
        <f t="shared" si="9"/>
        <v/>
      </c>
    </row>
    <row r="274" spans="46:47">
      <c r="AT274" s="143">
        <f t="shared" si="8"/>
        <v>0</v>
      </c>
      <c r="AU274" s="143" t="str">
        <f t="shared" si="9"/>
        <v/>
      </c>
    </row>
    <row r="275" spans="46:47">
      <c r="AT275" s="143">
        <f t="shared" si="8"/>
        <v>0</v>
      </c>
      <c r="AU275" s="143" t="str">
        <f t="shared" si="9"/>
        <v/>
      </c>
    </row>
    <row r="276" spans="46:47">
      <c r="AT276" s="143">
        <f t="shared" si="8"/>
        <v>0</v>
      </c>
      <c r="AU276" s="143" t="str">
        <f t="shared" si="9"/>
        <v/>
      </c>
    </row>
    <row r="277" spans="46:47">
      <c r="AT277" s="143">
        <f t="shared" si="8"/>
        <v>0</v>
      </c>
      <c r="AU277" s="143" t="str">
        <f t="shared" si="9"/>
        <v/>
      </c>
    </row>
    <row r="278" spans="46:47">
      <c r="AT278" s="143">
        <f t="shared" si="8"/>
        <v>0</v>
      </c>
      <c r="AU278" s="143" t="str">
        <f t="shared" si="9"/>
        <v/>
      </c>
    </row>
    <row r="279" spans="46:47">
      <c r="AT279" s="143">
        <f t="shared" si="8"/>
        <v>0</v>
      </c>
      <c r="AU279" s="143" t="str">
        <f t="shared" si="9"/>
        <v/>
      </c>
    </row>
    <row r="280" spans="46:47">
      <c r="AT280" s="143">
        <f t="shared" si="8"/>
        <v>0</v>
      </c>
      <c r="AU280" s="143" t="str">
        <f t="shared" si="9"/>
        <v/>
      </c>
    </row>
    <row r="281" spans="46:47">
      <c r="AT281" s="143">
        <f t="shared" si="8"/>
        <v>0</v>
      </c>
      <c r="AU281" s="143" t="str">
        <f t="shared" si="9"/>
        <v/>
      </c>
    </row>
    <row r="282" spans="46:47">
      <c r="AT282" s="143">
        <f t="shared" si="8"/>
        <v>0</v>
      </c>
      <c r="AU282" s="143" t="str">
        <f t="shared" si="9"/>
        <v/>
      </c>
    </row>
    <row r="283" spans="46:47">
      <c r="AT283" s="143">
        <f t="shared" si="8"/>
        <v>0</v>
      </c>
      <c r="AU283" s="143" t="str">
        <f t="shared" si="9"/>
        <v/>
      </c>
    </row>
    <row r="284" spans="46:47">
      <c r="AT284" s="143">
        <f t="shared" si="8"/>
        <v>0</v>
      </c>
      <c r="AU284" s="143" t="str">
        <f t="shared" si="9"/>
        <v/>
      </c>
    </row>
    <row r="285" spans="46:47">
      <c r="AT285" s="143">
        <f t="shared" si="8"/>
        <v>0</v>
      </c>
      <c r="AU285" s="143" t="str">
        <f t="shared" si="9"/>
        <v/>
      </c>
    </row>
    <row r="286" spans="46:47">
      <c r="AT286" s="143">
        <f t="shared" si="8"/>
        <v>0</v>
      </c>
      <c r="AU286" s="143" t="str">
        <f t="shared" si="9"/>
        <v/>
      </c>
    </row>
    <row r="287" spans="46:47">
      <c r="AT287" s="143">
        <f t="shared" si="8"/>
        <v>0</v>
      </c>
      <c r="AU287" s="143" t="str">
        <f t="shared" si="9"/>
        <v/>
      </c>
    </row>
    <row r="288" spans="46:47">
      <c r="AT288" s="143">
        <f t="shared" si="8"/>
        <v>0</v>
      </c>
      <c r="AU288" s="143" t="str">
        <f t="shared" si="9"/>
        <v/>
      </c>
    </row>
    <row r="289" spans="46:47">
      <c r="AT289" s="143">
        <f t="shared" si="8"/>
        <v>0</v>
      </c>
      <c r="AU289" s="143" t="str">
        <f t="shared" si="9"/>
        <v/>
      </c>
    </row>
    <row r="290" spans="46:47">
      <c r="AT290" s="143">
        <f t="shared" si="8"/>
        <v>0</v>
      </c>
      <c r="AU290" s="143" t="str">
        <f t="shared" si="9"/>
        <v/>
      </c>
    </row>
    <row r="291" spans="46:47">
      <c r="AT291" s="143">
        <f t="shared" si="8"/>
        <v>0</v>
      </c>
      <c r="AU291" s="143" t="str">
        <f t="shared" si="9"/>
        <v/>
      </c>
    </row>
    <row r="292" spans="46:47">
      <c r="AT292" s="143">
        <f t="shared" si="8"/>
        <v>0</v>
      </c>
      <c r="AU292" s="143" t="str">
        <f t="shared" si="9"/>
        <v/>
      </c>
    </row>
    <row r="293" spans="46:47">
      <c r="AT293" s="143">
        <f t="shared" si="8"/>
        <v>0</v>
      </c>
      <c r="AU293" s="143" t="str">
        <f t="shared" si="9"/>
        <v/>
      </c>
    </row>
    <row r="294" spans="46:47">
      <c r="AT294" s="143">
        <f t="shared" si="8"/>
        <v>0</v>
      </c>
      <c r="AU294" s="143" t="str">
        <f t="shared" si="9"/>
        <v/>
      </c>
    </row>
    <row r="295" spans="46:47">
      <c r="AT295" s="143">
        <f t="shared" si="8"/>
        <v>0</v>
      </c>
      <c r="AU295" s="143" t="str">
        <f t="shared" si="9"/>
        <v/>
      </c>
    </row>
    <row r="296" spans="46:47">
      <c r="AT296" s="143">
        <f t="shared" si="8"/>
        <v>0</v>
      </c>
      <c r="AU296" s="143" t="str">
        <f t="shared" si="9"/>
        <v/>
      </c>
    </row>
    <row r="297" spans="46:47">
      <c r="AT297" s="143">
        <f t="shared" si="8"/>
        <v>0</v>
      </c>
      <c r="AU297" s="143" t="str">
        <f t="shared" si="9"/>
        <v/>
      </c>
    </row>
    <row r="298" spans="46:47">
      <c r="AT298" s="143">
        <f t="shared" si="8"/>
        <v>0</v>
      </c>
      <c r="AU298" s="143" t="str">
        <f t="shared" si="9"/>
        <v/>
      </c>
    </row>
    <row r="299" spans="46:47">
      <c r="AT299" s="143">
        <f t="shared" si="8"/>
        <v>0</v>
      </c>
      <c r="AU299" s="143" t="str">
        <f t="shared" si="9"/>
        <v/>
      </c>
    </row>
    <row r="300" spans="46:47">
      <c r="AT300" s="143">
        <f t="shared" si="8"/>
        <v>0</v>
      </c>
      <c r="AU300" s="143" t="str">
        <f t="shared" si="9"/>
        <v/>
      </c>
    </row>
    <row r="301" spans="46:47">
      <c r="AT301" s="143">
        <f t="shared" si="8"/>
        <v>0</v>
      </c>
      <c r="AU301" s="143" t="str">
        <f t="shared" si="9"/>
        <v/>
      </c>
    </row>
    <row r="302" spans="46:47">
      <c r="AT302" s="143">
        <f t="shared" si="8"/>
        <v>0</v>
      </c>
      <c r="AU302" s="143" t="str">
        <f t="shared" si="9"/>
        <v/>
      </c>
    </row>
    <row r="303" spans="46:47">
      <c r="AT303" s="143">
        <f t="shared" si="8"/>
        <v>0</v>
      </c>
      <c r="AU303" s="143" t="str">
        <f t="shared" si="9"/>
        <v/>
      </c>
    </row>
    <row r="304" spans="46:47">
      <c r="AT304" s="143">
        <f t="shared" si="8"/>
        <v>0</v>
      </c>
      <c r="AU304" s="143" t="str">
        <f t="shared" si="9"/>
        <v/>
      </c>
    </row>
    <row r="305" spans="46:47">
      <c r="AT305" s="143">
        <f t="shared" si="8"/>
        <v>0</v>
      </c>
      <c r="AU305" s="143" t="str">
        <f t="shared" si="9"/>
        <v/>
      </c>
    </row>
    <row r="306" spans="46:47">
      <c r="AT306" s="143">
        <f t="shared" si="8"/>
        <v>0</v>
      </c>
      <c r="AU306" s="143" t="str">
        <f t="shared" si="9"/>
        <v/>
      </c>
    </row>
    <row r="307" spans="46:47">
      <c r="AT307" s="143">
        <f t="shared" si="8"/>
        <v>0</v>
      </c>
      <c r="AU307" s="143" t="str">
        <f t="shared" si="9"/>
        <v/>
      </c>
    </row>
    <row r="308" spans="46:47">
      <c r="AT308" s="143">
        <f t="shared" si="8"/>
        <v>0</v>
      </c>
      <c r="AU308" s="143" t="str">
        <f t="shared" si="9"/>
        <v/>
      </c>
    </row>
    <row r="309" spans="46:47">
      <c r="AT309" s="143">
        <f t="shared" si="8"/>
        <v>0</v>
      </c>
      <c r="AU309" s="143" t="str">
        <f t="shared" si="9"/>
        <v/>
      </c>
    </row>
    <row r="310" spans="46:47">
      <c r="AT310" s="143">
        <f t="shared" si="8"/>
        <v>0</v>
      </c>
      <c r="AU310" s="143" t="str">
        <f t="shared" si="9"/>
        <v/>
      </c>
    </row>
    <row r="311" spans="46:47">
      <c r="AT311" s="143">
        <f t="shared" si="8"/>
        <v>0</v>
      </c>
      <c r="AU311" s="143" t="str">
        <f t="shared" si="9"/>
        <v/>
      </c>
    </row>
    <row r="312" spans="46:47">
      <c r="AT312" s="143">
        <f t="shared" si="8"/>
        <v>0</v>
      </c>
      <c r="AU312" s="143" t="str">
        <f t="shared" si="9"/>
        <v/>
      </c>
    </row>
    <row r="313" spans="46:47">
      <c r="AT313" s="143">
        <f t="shared" si="8"/>
        <v>0</v>
      </c>
      <c r="AU313" s="143" t="str">
        <f t="shared" si="9"/>
        <v/>
      </c>
    </row>
    <row r="314" spans="46:47">
      <c r="AT314" s="143">
        <f t="shared" si="8"/>
        <v>0</v>
      </c>
      <c r="AU314" s="143" t="str">
        <f t="shared" si="9"/>
        <v/>
      </c>
    </row>
    <row r="315" spans="46:47">
      <c r="AT315" s="143">
        <f t="shared" si="8"/>
        <v>0</v>
      </c>
      <c r="AU315" s="143" t="str">
        <f t="shared" si="9"/>
        <v/>
      </c>
    </row>
    <row r="316" spans="46:47">
      <c r="AT316" s="143">
        <f t="shared" si="8"/>
        <v>0</v>
      </c>
      <c r="AU316" s="143" t="str">
        <f t="shared" si="9"/>
        <v/>
      </c>
    </row>
    <row r="317" spans="46:47">
      <c r="AT317" s="143">
        <f t="shared" si="8"/>
        <v>0</v>
      </c>
      <c r="AU317" s="143" t="str">
        <f t="shared" si="9"/>
        <v/>
      </c>
    </row>
    <row r="318" spans="46:47">
      <c r="AT318" s="143">
        <f t="shared" si="8"/>
        <v>0</v>
      </c>
      <c r="AU318" s="143" t="str">
        <f t="shared" si="9"/>
        <v/>
      </c>
    </row>
    <row r="319" spans="46:47">
      <c r="AT319" s="143">
        <f t="shared" si="8"/>
        <v>0</v>
      </c>
      <c r="AU319" s="143" t="str">
        <f t="shared" si="9"/>
        <v/>
      </c>
    </row>
    <row r="320" spans="46:47">
      <c r="AT320" s="143">
        <f t="shared" si="8"/>
        <v>0</v>
      </c>
      <c r="AU320" s="143" t="str">
        <f t="shared" si="9"/>
        <v/>
      </c>
    </row>
    <row r="321" spans="46:47">
      <c r="AT321" s="143">
        <f t="shared" si="8"/>
        <v>0</v>
      </c>
      <c r="AU321" s="143" t="str">
        <f t="shared" si="9"/>
        <v/>
      </c>
    </row>
    <row r="322" spans="46:47">
      <c r="AT322" s="143">
        <f t="shared" si="8"/>
        <v>0</v>
      </c>
      <c r="AU322" s="143" t="str">
        <f t="shared" si="9"/>
        <v/>
      </c>
    </row>
    <row r="323" spans="46:47">
      <c r="AT323" s="143">
        <f t="shared" ref="AT323:AT350" si="10">AA323-SUM(AE323:AI323)</f>
        <v>0</v>
      </c>
      <c r="AU323" s="143" t="str">
        <f t="shared" ref="AU323:AU349" si="11">IF(AT323&lt;0,$D323&amp;",","")</f>
        <v/>
      </c>
    </row>
    <row r="324" spans="46:47">
      <c r="AT324" s="143">
        <f t="shared" si="10"/>
        <v>0</v>
      </c>
      <c r="AU324" s="143" t="str">
        <f t="shared" si="11"/>
        <v/>
      </c>
    </row>
    <row r="325" spans="46:47">
      <c r="AT325" s="143">
        <f t="shared" si="10"/>
        <v>0</v>
      </c>
      <c r="AU325" s="143" t="str">
        <f t="shared" si="11"/>
        <v/>
      </c>
    </row>
    <row r="326" spans="46:47">
      <c r="AT326" s="143">
        <f t="shared" si="10"/>
        <v>0</v>
      </c>
      <c r="AU326" s="143" t="str">
        <f t="shared" si="11"/>
        <v/>
      </c>
    </row>
    <row r="327" spans="46:47">
      <c r="AT327" s="143">
        <f t="shared" si="10"/>
        <v>0</v>
      </c>
      <c r="AU327" s="143" t="str">
        <f t="shared" si="11"/>
        <v/>
      </c>
    </row>
    <row r="328" spans="46:47">
      <c r="AT328" s="143">
        <f t="shared" si="10"/>
        <v>0</v>
      </c>
      <c r="AU328" s="143" t="str">
        <f t="shared" si="11"/>
        <v/>
      </c>
    </row>
    <row r="329" spans="46:47">
      <c r="AT329" s="143">
        <f t="shared" si="10"/>
        <v>0</v>
      </c>
      <c r="AU329" s="143" t="str">
        <f t="shared" si="11"/>
        <v/>
      </c>
    </row>
    <row r="330" spans="46:47">
      <c r="AT330" s="143">
        <f t="shared" si="10"/>
        <v>0</v>
      </c>
      <c r="AU330" s="143" t="str">
        <f t="shared" si="11"/>
        <v/>
      </c>
    </row>
    <row r="331" spans="46:47">
      <c r="AT331" s="143">
        <f t="shared" si="10"/>
        <v>0</v>
      </c>
      <c r="AU331" s="143" t="str">
        <f t="shared" si="11"/>
        <v/>
      </c>
    </row>
    <row r="332" spans="46:47">
      <c r="AT332" s="143">
        <f t="shared" si="10"/>
        <v>0</v>
      </c>
      <c r="AU332" s="143" t="str">
        <f t="shared" si="11"/>
        <v/>
      </c>
    </row>
    <row r="333" spans="46:47">
      <c r="AT333" s="143">
        <f t="shared" si="10"/>
        <v>0</v>
      </c>
      <c r="AU333" s="143" t="str">
        <f t="shared" si="11"/>
        <v/>
      </c>
    </row>
    <row r="334" spans="46:47">
      <c r="AT334" s="143">
        <f t="shared" si="10"/>
        <v>0</v>
      </c>
      <c r="AU334" s="143" t="str">
        <f t="shared" si="11"/>
        <v/>
      </c>
    </row>
    <row r="335" spans="46:47">
      <c r="AT335" s="143">
        <f t="shared" si="10"/>
        <v>0</v>
      </c>
      <c r="AU335" s="143" t="str">
        <f t="shared" si="11"/>
        <v/>
      </c>
    </row>
    <row r="336" spans="46:47">
      <c r="AT336" s="143">
        <f t="shared" si="10"/>
        <v>0</v>
      </c>
      <c r="AU336" s="143" t="str">
        <f t="shared" si="11"/>
        <v/>
      </c>
    </row>
    <row r="337" spans="1:47">
      <c r="AT337" s="143">
        <f t="shared" si="10"/>
        <v>0</v>
      </c>
      <c r="AU337" s="143" t="str">
        <f t="shared" si="11"/>
        <v/>
      </c>
    </row>
    <row r="338" spans="1:47">
      <c r="AT338" s="143">
        <f t="shared" si="10"/>
        <v>0</v>
      </c>
      <c r="AU338" s="143" t="str">
        <f t="shared" si="11"/>
        <v/>
      </c>
    </row>
    <row r="339" spans="1:47">
      <c r="AT339" s="143">
        <f t="shared" si="10"/>
        <v>0</v>
      </c>
      <c r="AU339" s="143" t="str">
        <f t="shared" si="11"/>
        <v/>
      </c>
    </row>
    <row r="340" spans="1:47">
      <c r="AT340" s="143">
        <f t="shared" si="10"/>
        <v>0</v>
      </c>
      <c r="AU340" s="143" t="str">
        <f t="shared" si="11"/>
        <v/>
      </c>
    </row>
    <row r="341" spans="1:47">
      <c r="AT341" s="143">
        <f t="shared" si="10"/>
        <v>0</v>
      </c>
      <c r="AU341" s="143" t="str">
        <f t="shared" si="11"/>
        <v/>
      </c>
    </row>
    <row r="342" spans="1:47">
      <c r="AT342" s="143">
        <f t="shared" si="10"/>
        <v>0</v>
      </c>
      <c r="AU342" s="143" t="str">
        <f t="shared" si="11"/>
        <v/>
      </c>
    </row>
    <row r="343" spans="1:47">
      <c r="AT343" s="143">
        <f t="shared" si="10"/>
        <v>0</v>
      </c>
      <c r="AU343" s="143" t="str">
        <f t="shared" si="11"/>
        <v/>
      </c>
    </row>
    <row r="344" spans="1:47">
      <c r="AT344" s="143">
        <f t="shared" si="10"/>
        <v>0</v>
      </c>
      <c r="AU344" s="143" t="str">
        <f t="shared" si="11"/>
        <v/>
      </c>
    </row>
    <row r="345" spans="1:47">
      <c r="AT345" s="143">
        <f t="shared" si="10"/>
        <v>0</v>
      </c>
      <c r="AU345" s="143" t="str">
        <f t="shared" si="11"/>
        <v/>
      </c>
    </row>
    <row r="346" spans="1:47">
      <c r="AT346" s="143">
        <f t="shared" si="10"/>
        <v>0</v>
      </c>
      <c r="AU346" s="143" t="str">
        <f t="shared" si="11"/>
        <v/>
      </c>
    </row>
    <row r="347" spans="1:47">
      <c r="AT347" s="143">
        <f t="shared" si="10"/>
        <v>0</v>
      </c>
      <c r="AU347" s="143" t="str">
        <f t="shared" si="11"/>
        <v/>
      </c>
    </row>
    <row r="348" spans="1:47">
      <c r="AT348" s="143">
        <f t="shared" si="10"/>
        <v>0</v>
      </c>
      <c r="AU348" s="143" t="str">
        <f t="shared" si="11"/>
        <v/>
      </c>
    </row>
    <row r="349" spans="1:47">
      <c r="AT349" s="143">
        <f t="shared" si="10"/>
        <v>0</v>
      </c>
      <c r="AU349" s="143" t="str">
        <f t="shared" si="11"/>
        <v/>
      </c>
    </row>
    <row r="350" spans="1:47">
      <c r="A350" s="446">
        <f>A2</f>
        <v>0</v>
      </c>
      <c r="B350" s="446" t="s">
        <v>1587</v>
      </c>
      <c r="C350" s="446" t="s">
        <v>1587</v>
      </c>
      <c r="D350" s="446" t="s">
        <v>1587</v>
      </c>
      <c r="E350" s="446">
        <v>11111</v>
      </c>
      <c r="F350" s="446" t="s">
        <v>66</v>
      </c>
      <c r="G350" s="446">
        <f>SUM(G2:G349)</f>
        <v>0</v>
      </c>
      <c r="H350" s="446">
        <f t="shared" ref="H350:X350" si="12">SUM(H2:H349)</f>
        <v>0</v>
      </c>
      <c r="I350" s="446">
        <f t="shared" si="12"/>
        <v>0</v>
      </c>
      <c r="J350" s="446">
        <f t="shared" si="12"/>
        <v>0</v>
      </c>
      <c r="K350" s="446">
        <f t="shared" si="12"/>
        <v>0</v>
      </c>
      <c r="L350" s="446">
        <f t="shared" si="12"/>
        <v>0</v>
      </c>
      <c r="M350" s="446">
        <f t="shared" si="12"/>
        <v>0</v>
      </c>
      <c r="N350" s="446">
        <f t="shared" si="12"/>
        <v>0</v>
      </c>
      <c r="O350" s="446">
        <f t="shared" si="12"/>
        <v>0</v>
      </c>
      <c r="P350" s="446">
        <f t="shared" si="12"/>
        <v>0</v>
      </c>
      <c r="Q350" s="446">
        <f t="shared" si="12"/>
        <v>0</v>
      </c>
      <c r="R350" s="446">
        <f t="shared" si="12"/>
        <v>0</v>
      </c>
      <c r="S350" s="446">
        <f t="shared" si="12"/>
        <v>0</v>
      </c>
      <c r="T350" s="446">
        <f t="shared" si="12"/>
        <v>0</v>
      </c>
      <c r="U350" s="446">
        <f t="shared" si="12"/>
        <v>0</v>
      </c>
      <c r="V350" s="446">
        <f t="shared" si="12"/>
        <v>0</v>
      </c>
      <c r="W350" s="446">
        <f t="shared" si="12"/>
        <v>0</v>
      </c>
      <c r="X350" s="446">
        <f t="shared" si="12"/>
        <v>0</v>
      </c>
      <c r="Y350" s="446">
        <f>SUM(Y2:Y349)</f>
        <v>0</v>
      </c>
      <c r="Z350" s="446">
        <f t="shared" ref="Z350:AA350" si="13">SUM(Z2:Z349)</f>
        <v>0</v>
      </c>
      <c r="AA350" s="446">
        <f t="shared" si="13"/>
        <v>0</v>
      </c>
      <c r="AB350" s="446">
        <f t="shared" ref="AB350" si="14">SUM(AB2:AB349)</f>
        <v>0</v>
      </c>
      <c r="AC350" s="446">
        <f t="shared" ref="AC350" si="15">SUM(AC2:AC349)</f>
        <v>0</v>
      </c>
      <c r="AD350" s="446">
        <f t="shared" ref="AD350:AP350" si="16">SUM(AD2:AD349)</f>
        <v>0</v>
      </c>
      <c r="AE350" s="446">
        <f t="shared" si="16"/>
        <v>0</v>
      </c>
      <c r="AF350" s="446">
        <f t="shared" si="16"/>
        <v>0</v>
      </c>
      <c r="AG350" s="446">
        <f t="shared" si="16"/>
        <v>0</v>
      </c>
      <c r="AH350" s="446">
        <f t="shared" si="16"/>
        <v>0</v>
      </c>
      <c r="AI350" s="446">
        <f t="shared" si="16"/>
        <v>0</v>
      </c>
      <c r="AJ350" s="446">
        <f t="shared" si="16"/>
        <v>0</v>
      </c>
      <c r="AK350" s="446">
        <f t="shared" si="16"/>
        <v>0</v>
      </c>
      <c r="AL350" s="446">
        <f t="shared" si="16"/>
        <v>0</v>
      </c>
      <c r="AM350" s="446">
        <f t="shared" si="16"/>
        <v>0</v>
      </c>
      <c r="AN350" s="446">
        <f t="shared" si="16"/>
        <v>0</v>
      </c>
      <c r="AO350" s="446">
        <f t="shared" si="16"/>
        <v>0</v>
      </c>
      <c r="AP350" s="446">
        <f t="shared" si="16"/>
        <v>0</v>
      </c>
      <c r="AQ350" s="447">
        <v>1</v>
      </c>
      <c r="AR350" s="447">
        <v>1</v>
      </c>
      <c r="AS350" s="447">
        <v>1</v>
      </c>
      <c r="AT350" s="143">
        <f t="shared" si="10"/>
        <v>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C000"/>
  </sheetPr>
  <dimension ref="A1:BG350"/>
  <sheetViews>
    <sheetView showGridLines="0" workbookViewId="0">
      <pane xSplit="5" ySplit="1" topLeftCell="BE2" activePane="bottomRight" state="frozen"/>
      <selection activeCell="D4" sqref="D4:P5"/>
      <selection pane="topRight" activeCell="D4" sqref="D4:P5"/>
      <selection pane="bottomLeft" activeCell="D4" sqref="D4:P5"/>
      <selection pane="bottomRight" activeCell="D19" sqref="D19"/>
    </sheetView>
  </sheetViews>
  <sheetFormatPr defaultColWidth="9" defaultRowHeight="15"/>
  <cols>
    <col min="1" max="3" width="19.5703125" style="143" bestFit="1" customWidth="1"/>
    <col min="4" max="4" width="36.42578125" style="143" bestFit="1" customWidth="1"/>
    <col min="5" max="5" width="12.7109375" style="143" bestFit="1" customWidth="1"/>
    <col min="6" max="6" width="17.140625" style="143" bestFit="1" customWidth="1"/>
    <col min="7" max="7" width="14.42578125" style="143" bestFit="1" customWidth="1"/>
    <col min="8" max="8" width="26.5703125" style="143" bestFit="1" customWidth="1"/>
    <col min="9" max="10" width="22" style="143" bestFit="1" customWidth="1"/>
    <col min="11" max="11" width="27.28515625" style="143" bestFit="1" customWidth="1"/>
    <col min="12" max="13" width="22.7109375" style="143" bestFit="1" customWidth="1"/>
    <col min="14" max="14" width="27.140625" style="143" bestFit="1" customWidth="1"/>
    <col min="15" max="16" width="22.5703125" style="143" bestFit="1" customWidth="1"/>
    <col min="17" max="17" width="27.85546875" style="143" bestFit="1" customWidth="1"/>
    <col min="18" max="19" width="23.28515625" style="143" bestFit="1" customWidth="1"/>
    <col min="20" max="20" width="37.42578125" style="143" bestFit="1" customWidth="1"/>
    <col min="21" max="22" width="32.85546875" style="143" bestFit="1" customWidth="1"/>
    <col min="23" max="23" width="38.140625" style="143" bestFit="1" customWidth="1"/>
    <col min="24" max="25" width="33.5703125" style="143" bestFit="1" customWidth="1"/>
    <col min="26" max="26" width="38.5703125" style="143" bestFit="1" customWidth="1"/>
    <col min="27" max="28" width="34" style="143" bestFit="1" customWidth="1"/>
    <col min="29" max="29" width="39.28515625" style="143" bestFit="1" customWidth="1"/>
    <col min="30" max="31" width="34.7109375" style="143" bestFit="1" customWidth="1"/>
    <col min="32" max="32" width="16" style="143" bestFit="1" customWidth="1"/>
    <col min="33" max="33" width="26.140625" style="143" bestFit="1" customWidth="1"/>
    <col min="34" max="35" width="21.5703125" style="143" bestFit="1" customWidth="1"/>
    <col min="36" max="36" width="26.85546875" style="143" bestFit="1" customWidth="1"/>
    <col min="37" max="38" width="22.28515625" style="143" bestFit="1" customWidth="1"/>
    <col min="39" max="39" width="26.28515625" style="143" bestFit="1" customWidth="1"/>
    <col min="40" max="41" width="21.7109375" style="143" bestFit="1" customWidth="1"/>
    <col min="42" max="42" width="27" style="143" bestFit="1" customWidth="1"/>
    <col min="43" max="44" width="22.42578125" style="143" bestFit="1" customWidth="1"/>
    <col min="45" max="45" width="36.85546875" style="143" bestFit="1" customWidth="1"/>
    <col min="46" max="47" width="32.28515625" style="143" bestFit="1" customWidth="1"/>
    <col min="48" max="48" width="37.5703125" style="143" bestFit="1" customWidth="1"/>
    <col min="49" max="50" width="33" style="143" bestFit="1" customWidth="1"/>
    <col min="51" max="51" width="38" style="143" bestFit="1" customWidth="1"/>
    <col min="52" max="53" width="32.28515625" style="143" bestFit="1" customWidth="1"/>
    <col min="54" max="54" width="37.5703125" style="143" bestFit="1" customWidth="1"/>
    <col min="55" max="56" width="33" style="143" bestFit="1" customWidth="1"/>
    <col min="57" max="58" width="13" style="143" bestFit="1" customWidth="1"/>
    <col min="59" max="59" width="16.140625" style="143" bestFit="1" customWidth="1"/>
    <col min="60" max="60" width="19.5703125" style="143" customWidth="1"/>
    <col min="61" max="16384" width="9" style="143"/>
  </cols>
  <sheetData>
    <row r="1" spans="1:59" ht="29.25">
      <c r="A1" s="359" t="s">
        <v>140</v>
      </c>
      <c r="B1" s="359" t="s">
        <v>141</v>
      </c>
      <c r="C1" s="359" t="s">
        <v>211</v>
      </c>
      <c r="D1" s="359" t="s">
        <v>212</v>
      </c>
      <c r="E1" s="359" t="s">
        <v>213</v>
      </c>
      <c r="F1" s="359" t="s">
        <v>65</v>
      </c>
      <c r="G1" s="359" t="s">
        <v>2</v>
      </c>
      <c r="H1" s="359" t="s">
        <v>678</v>
      </c>
      <c r="I1" s="359" t="s">
        <v>677</v>
      </c>
      <c r="J1" s="359" t="s">
        <v>676</v>
      </c>
      <c r="K1" s="359" t="s">
        <v>675</v>
      </c>
      <c r="L1" s="359" t="s">
        <v>674</v>
      </c>
      <c r="M1" s="359" t="s">
        <v>673</v>
      </c>
      <c r="N1" s="359" t="s">
        <v>672</v>
      </c>
      <c r="O1" s="359" t="s">
        <v>671</v>
      </c>
      <c r="P1" s="359" t="s">
        <v>670</v>
      </c>
      <c r="Q1" s="359" t="s">
        <v>669</v>
      </c>
      <c r="R1" s="359" t="s">
        <v>668</v>
      </c>
      <c r="S1" s="359" t="s">
        <v>667</v>
      </c>
      <c r="T1" s="359" t="s">
        <v>666</v>
      </c>
      <c r="U1" s="359" t="s">
        <v>665</v>
      </c>
      <c r="V1" s="359" t="s">
        <v>664</v>
      </c>
      <c r="W1" s="359" t="s">
        <v>663</v>
      </c>
      <c r="X1" s="359" t="s">
        <v>662</v>
      </c>
      <c r="Y1" s="359" t="s">
        <v>661</v>
      </c>
      <c r="Z1" s="359" t="s">
        <v>660</v>
      </c>
      <c r="AA1" s="359" t="s">
        <v>659</v>
      </c>
      <c r="AB1" s="359" t="s">
        <v>658</v>
      </c>
      <c r="AC1" s="359" t="s">
        <v>657</v>
      </c>
      <c r="AD1" s="359" t="s">
        <v>656</v>
      </c>
      <c r="AE1" s="359" t="s">
        <v>655</v>
      </c>
      <c r="AF1" s="359" t="s">
        <v>55</v>
      </c>
      <c r="AG1" s="359" t="s">
        <v>654</v>
      </c>
      <c r="AH1" s="359" t="s">
        <v>653</v>
      </c>
      <c r="AI1" s="359" t="s">
        <v>652</v>
      </c>
      <c r="AJ1" s="359" t="s">
        <v>651</v>
      </c>
      <c r="AK1" s="359" t="s">
        <v>650</v>
      </c>
      <c r="AL1" s="359" t="s">
        <v>649</v>
      </c>
      <c r="AM1" s="359" t="s">
        <v>648</v>
      </c>
      <c r="AN1" s="359" t="s">
        <v>647</v>
      </c>
      <c r="AO1" s="359" t="s">
        <v>646</v>
      </c>
      <c r="AP1" s="359" t="s">
        <v>645</v>
      </c>
      <c r="AQ1" s="359" t="s">
        <v>644</v>
      </c>
      <c r="AR1" s="359" t="s">
        <v>643</v>
      </c>
      <c r="AS1" s="359" t="s">
        <v>642</v>
      </c>
      <c r="AT1" s="359" t="s">
        <v>641</v>
      </c>
      <c r="AU1" s="359" t="s">
        <v>640</v>
      </c>
      <c r="AV1" s="359" t="s">
        <v>639</v>
      </c>
      <c r="AW1" s="359" t="s">
        <v>638</v>
      </c>
      <c r="AX1" s="359" t="s">
        <v>637</v>
      </c>
      <c r="AY1" s="359" t="s">
        <v>636</v>
      </c>
      <c r="AZ1" s="359" t="s">
        <v>635</v>
      </c>
      <c r="BA1" s="359" t="s">
        <v>634</v>
      </c>
      <c r="BB1" s="359" t="s">
        <v>633</v>
      </c>
      <c r="BC1" s="359" t="s">
        <v>632</v>
      </c>
      <c r="BD1" s="359" t="s">
        <v>631</v>
      </c>
      <c r="BE1" s="359" t="s">
        <v>259</v>
      </c>
      <c r="BF1" s="359" t="s">
        <v>260</v>
      </c>
      <c r="BG1" s="360" t="s">
        <v>261</v>
      </c>
    </row>
    <row r="2" spans="1:59">
      <c r="A2" s="385"/>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c r="BC2" s="385"/>
      <c r="BD2" s="385"/>
      <c r="BE2" s="385"/>
      <c r="BF2" s="385"/>
      <c r="BG2" s="385"/>
    </row>
    <row r="3" spans="1:59">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5"/>
      <c r="AW3" s="385"/>
      <c r="AX3" s="385"/>
      <c r="AY3" s="385"/>
      <c r="AZ3" s="385"/>
      <c r="BA3" s="385"/>
      <c r="BB3" s="385"/>
      <c r="BC3" s="385"/>
      <c r="BD3" s="385"/>
      <c r="BE3" s="385"/>
      <c r="BF3" s="385"/>
      <c r="BG3" s="385"/>
    </row>
    <row r="4" spans="1:59">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5"/>
      <c r="AW4" s="385"/>
      <c r="AX4" s="385"/>
      <c r="AY4" s="385"/>
      <c r="AZ4" s="385"/>
      <c r="BA4" s="385"/>
      <c r="BB4" s="385"/>
      <c r="BC4" s="385"/>
      <c r="BD4" s="385"/>
      <c r="BE4" s="385"/>
      <c r="BF4" s="385"/>
      <c r="BG4" s="385"/>
    </row>
    <row r="5" spans="1:59">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c r="AE5" s="385"/>
      <c r="AF5" s="385"/>
      <c r="AG5" s="385"/>
      <c r="AH5" s="385"/>
      <c r="AI5" s="385"/>
      <c r="AJ5" s="385"/>
      <c r="AK5" s="385"/>
      <c r="AL5" s="385"/>
      <c r="AM5" s="385"/>
      <c r="AN5" s="385"/>
      <c r="AO5" s="385"/>
      <c r="AP5" s="385"/>
      <c r="AQ5" s="385"/>
      <c r="AR5" s="385"/>
      <c r="AS5" s="385"/>
      <c r="AT5" s="385"/>
      <c r="AU5" s="385"/>
      <c r="AV5" s="385"/>
      <c r="AW5" s="385"/>
      <c r="AX5" s="385"/>
      <c r="AY5" s="385"/>
      <c r="AZ5" s="385"/>
      <c r="BA5" s="385"/>
      <c r="BB5" s="385"/>
      <c r="BC5" s="385"/>
      <c r="BD5" s="385"/>
      <c r="BE5" s="385"/>
      <c r="BF5" s="385"/>
      <c r="BG5" s="385"/>
    </row>
    <row r="6" spans="1:59">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c r="AE6" s="385"/>
      <c r="AF6" s="385"/>
      <c r="AG6" s="385"/>
      <c r="AH6" s="385"/>
      <c r="AI6" s="385"/>
      <c r="AJ6" s="385"/>
      <c r="AK6" s="385"/>
      <c r="AL6" s="385"/>
      <c r="AM6" s="385"/>
      <c r="AN6" s="385"/>
      <c r="AO6" s="385"/>
      <c r="AP6" s="385"/>
      <c r="AQ6" s="385"/>
      <c r="AR6" s="385"/>
      <c r="AS6" s="385"/>
      <c r="AT6" s="385"/>
      <c r="AU6" s="385"/>
      <c r="AV6" s="385"/>
      <c r="AW6" s="385"/>
      <c r="AX6" s="385"/>
      <c r="AY6" s="385"/>
      <c r="AZ6" s="385"/>
      <c r="BA6" s="385"/>
      <c r="BB6" s="385"/>
      <c r="BC6" s="385"/>
      <c r="BD6" s="385"/>
      <c r="BE6" s="385"/>
      <c r="BF6" s="385"/>
      <c r="BG6" s="385"/>
    </row>
    <row r="7" spans="1:59">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385"/>
      <c r="BB7" s="385"/>
      <c r="BC7" s="385"/>
      <c r="BD7" s="385"/>
      <c r="BE7" s="385"/>
      <c r="BF7" s="385"/>
      <c r="BG7" s="385"/>
    </row>
    <row r="8" spans="1:59">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row>
    <row r="9" spans="1:59">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c r="AE9" s="385"/>
      <c r="AF9" s="385"/>
      <c r="AG9" s="385"/>
      <c r="AH9" s="385"/>
      <c r="AI9" s="385"/>
      <c r="AJ9" s="385"/>
      <c r="AK9" s="385"/>
      <c r="AL9" s="385"/>
      <c r="AM9" s="385"/>
      <c r="AN9" s="385"/>
      <c r="AO9" s="385"/>
      <c r="AP9" s="385"/>
      <c r="AQ9" s="385"/>
      <c r="AR9" s="385"/>
      <c r="AS9" s="385"/>
      <c r="AT9" s="385"/>
      <c r="AU9" s="385"/>
      <c r="AV9" s="385"/>
      <c r="AW9" s="385"/>
      <c r="AX9" s="385"/>
      <c r="AY9" s="385"/>
      <c r="AZ9" s="385"/>
      <c r="BA9" s="385"/>
      <c r="BB9" s="385"/>
      <c r="BC9" s="385"/>
      <c r="BD9" s="385"/>
      <c r="BE9" s="385"/>
      <c r="BF9" s="385"/>
      <c r="BG9" s="385"/>
    </row>
    <row r="10" spans="1:59">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c r="BC10" s="385"/>
      <c r="BD10" s="385"/>
      <c r="BE10" s="385"/>
      <c r="BF10" s="385"/>
      <c r="BG10" s="385"/>
    </row>
    <row r="11" spans="1:59">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row>
    <row r="12" spans="1:59">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row>
    <row r="13" spans="1:59">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row>
    <row r="14" spans="1:59">
      <c r="A14" s="385"/>
      <c r="B14" s="385"/>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c r="BC14" s="385"/>
      <c r="BD14" s="385"/>
      <c r="BE14" s="385"/>
      <c r="BF14" s="385"/>
      <c r="BG14" s="385"/>
    </row>
    <row r="15" spans="1:59">
      <c r="A15" s="385"/>
      <c r="B15" s="385"/>
      <c r="C15" s="385"/>
      <c r="D15" s="385"/>
      <c r="E15" s="385"/>
      <c r="F15" s="385"/>
      <c r="G15" s="385"/>
      <c r="H15" s="385"/>
      <c r="I15" s="385"/>
      <c r="J15" s="385"/>
      <c r="K15" s="385"/>
      <c r="L15" s="385"/>
      <c r="M15" s="385"/>
      <c r="N15" s="385"/>
      <c r="O15" s="385"/>
      <c r="P15" s="385"/>
      <c r="Q15" s="385"/>
      <c r="R15" s="385"/>
      <c r="S15" s="385"/>
      <c r="T15" s="385"/>
      <c r="U15" s="385"/>
      <c r="V15" s="385"/>
      <c r="W15" s="385"/>
      <c r="X15" s="385"/>
      <c r="Y15" s="385"/>
      <c r="Z15" s="385"/>
      <c r="AA15" s="385"/>
      <c r="AB15" s="385"/>
      <c r="AC15" s="385"/>
      <c r="AD15" s="385"/>
      <c r="AE15" s="385"/>
      <c r="AF15" s="385"/>
      <c r="AG15" s="385"/>
      <c r="AH15" s="385"/>
      <c r="AI15" s="385"/>
      <c r="AJ15" s="385"/>
      <c r="AK15" s="385"/>
      <c r="AL15" s="385"/>
      <c r="AM15" s="385"/>
      <c r="AN15" s="385"/>
      <c r="AO15" s="385"/>
      <c r="AP15" s="385"/>
      <c r="AQ15" s="385"/>
      <c r="AR15" s="385"/>
      <c r="AS15" s="385"/>
      <c r="AT15" s="385"/>
      <c r="AU15" s="385"/>
      <c r="AV15" s="385"/>
      <c r="AW15" s="385"/>
      <c r="AX15" s="385"/>
      <c r="AY15" s="385"/>
      <c r="AZ15" s="385"/>
      <c r="BA15" s="385"/>
      <c r="BB15" s="385"/>
      <c r="BC15" s="385"/>
      <c r="BD15" s="385"/>
      <c r="BE15" s="385"/>
      <c r="BF15" s="385"/>
      <c r="BG15" s="385"/>
    </row>
    <row r="16" spans="1:59">
      <c r="A16" s="385"/>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c r="AE16" s="385"/>
      <c r="AF16" s="385"/>
      <c r="AG16" s="385"/>
      <c r="AH16" s="385"/>
      <c r="AI16" s="385"/>
      <c r="AJ16" s="385"/>
      <c r="AK16" s="385"/>
      <c r="AL16" s="385"/>
      <c r="AM16" s="385"/>
      <c r="AN16" s="385"/>
      <c r="AO16" s="385"/>
      <c r="AP16" s="385"/>
      <c r="AQ16" s="385"/>
      <c r="AR16" s="385"/>
      <c r="AS16" s="385"/>
      <c r="AT16" s="385"/>
      <c r="AU16" s="385"/>
      <c r="AV16" s="385"/>
      <c r="AW16" s="385"/>
      <c r="AX16" s="385"/>
      <c r="AY16" s="385"/>
      <c r="AZ16" s="385"/>
      <c r="BA16" s="385"/>
      <c r="BB16" s="385"/>
      <c r="BC16" s="385"/>
      <c r="BD16" s="385"/>
      <c r="BE16" s="385"/>
      <c r="BF16" s="385"/>
      <c r="BG16" s="385"/>
    </row>
    <row r="17" spans="1:59">
      <c r="A17" s="385"/>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c r="BF17" s="385"/>
      <c r="BG17" s="385"/>
    </row>
    <row r="18" spans="1:59">
      <c r="A18" s="385"/>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385"/>
      <c r="AC18" s="385"/>
      <c r="AD18" s="385"/>
      <c r="AE18" s="385"/>
      <c r="AF18" s="385"/>
      <c r="AG18" s="385"/>
      <c r="AH18" s="385"/>
      <c r="AI18" s="385"/>
      <c r="AJ18" s="385"/>
      <c r="AK18" s="385"/>
      <c r="AL18" s="385"/>
      <c r="AM18" s="385"/>
      <c r="AN18" s="385"/>
      <c r="AO18" s="385"/>
      <c r="AP18" s="385"/>
      <c r="AQ18" s="385"/>
      <c r="AR18" s="385"/>
      <c r="AS18" s="385"/>
      <c r="AT18" s="385"/>
      <c r="AU18" s="385"/>
      <c r="AV18" s="385"/>
      <c r="AW18" s="385"/>
      <c r="AX18" s="385"/>
      <c r="AY18" s="385"/>
      <c r="AZ18" s="385"/>
      <c r="BA18" s="385"/>
      <c r="BB18" s="385"/>
      <c r="BC18" s="385"/>
      <c r="BD18" s="385"/>
      <c r="BE18" s="385"/>
      <c r="BF18" s="385"/>
      <c r="BG18" s="385"/>
    </row>
    <row r="19" spans="1:59">
      <c r="A19" s="385"/>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c r="AA19" s="385"/>
      <c r="AB19" s="385"/>
      <c r="AC19" s="385"/>
      <c r="AD19" s="385"/>
      <c r="AE19" s="385"/>
      <c r="AF19" s="385"/>
      <c r="AG19" s="385"/>
      <c r="AH19" s="385"/>
      <c r="AI19" s="385"/>
      <c r="AJ19" s="385"/>
      <c r="AK19" s="385"/>
      <c r="AL19" s="385"/>
      <c r="AM19" s="385"/>
      <c r="AN19" s="385"/>
      <c r="AO19" s="385"/>
      <c r="AP19" s="385"/>
      <c r="AQ19" s="385"/>
      <c r="AR19" s="385"/>
      <c r="AS19" s="385"/>
      <c r="AT19" s="385"/>
      <c r="AU19" s="385"/>
      <c r="AV19" s="385"/>
      <c r="AW19" s="385"/>
      <c r="AX19" s="385"/>
      <c r="AY19" s="385"/>
      <c r="AZ19" s="385"/>
      <c r="BA19" s="385"/>
      <c r="BB19" s="385"/>
      <c r="BC19" s="385"/>
      <c r="BD19" s="385"/>
      <c r="BE19" s="385"/>
      <c r="BF19" s="385"/>
      <c r="BG19" s="385"/>
    </row>
    <row r="20" spans="1:59">
      <c r="A20" s="385"/>
      <c r="B20" s="385"/>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c r="AE20" s="385"/>
      <c r="AF20" s="385"/>
      <c r="AG20" s="385"/>
      <c r="AH20" s="385"/>
      <c r="AI20" s="385"/>
      <c r="AJ20" s="385"/>
      <c r="AK20" s="385"/>
      <c r="AL20" s="385"/>
      <c r="AM20" s="385"/>
      <c r="AN20" s="385"/>
      <c r="AO20" s="385"/>
      <c r="AP20" s="385"/>
      <c r="AQ20" s="385"/>
      <c r="AR20" s="385"/>
      <c r="AS20" s="385"/>
      <c r="AT20" s="385"/>
      <c r="AU20" s="385"/>
      <c r="AV20" s="385"/>
      <c r="AW20" s="385"/>
      <c r="AX20" s="385"/>
      <c r="AY20" s="385"/>
      <c r="AZ20" s="385"/>
      <c r="BA20" s="385"/>
      <c r="BB20" s="385"/>
      <c r="BC20" s="385"/>
      <c r="BD20" s="385"/>
      <c r="BE20" s="385"/>
      <c r="BF20" s="385"/>
      <c r="BG20" s="385"/>
    </row>
    <row r="21" spans="1:59">
      <c r="A21" s="385"/>
      <c r="B21" s="385"/>
      <c r="C21" s="385"/>
      <c r="D21" s="385"/>
      <c r="E21" s="385"/>
      <c r="F21" s="385"/>
      <c r="G21" s="385"/>
      <c r="H21" s="385"/>
      <c r="I21" s="385"/>
      <c r="J21" s="385"/>
      <c r="K21" s="385"/>
      <c r="L21" s="385"/>
      <c r="M21" s="385"/>
      <c r="N21" s="385"/>
      <c r="O21" s="385"/>
      <c r="P21" s="385"/>
      <c r="Q21" s="385"/>
      <c r="R21" s="385"/>
      <c r="S21" s="385"/>
      <c r="T21" s="385"/>
      <c r="U21" s="385"/>
      <c r="V21" s="385"/>
      <c r="W21" s="385"/>
      <c r="X21" s="385"/>
      <c r="Y21" s="385"/>
      <c r="Z21" s="385"/>
      <c r="AA21" s="385"/>
      <c r="AB21" s="385"/>
      <c r="AC21" s="385"/>
      <c r="AD21" s="385"/>
      <c r="AE21" s="385"/>
      <c r="AF21" s="385"/>
      <c r="AG21" s="385"/>
      <c r="AH21" s="385"/>
      <c r="AI21" s="385"/>
      <c r="AJ21" s="385"/>
      <c r="AK21" s="385"/>
      <c r="AL21" s="385"/>
      <c r="AM21" s="385"/>
      <c r="AN21" s="385"/>
      <c r="AO21" s="385"/>
      <c r="AP21" s="385"/>
      <c r="AQ21" s="385"/>
      <c r="AR21" s="385"/>
      <c r="AS21" s="385"/>
      <c r="AT21" s="385"/>
      <c r="AU21" s="385"/>
      <c r="AV21" s="385"/>
      <c r="AW21" s="385"/>
      <c r="AX21" s="385"/>
      <c r="AY21" s="385"/>
      <c r="AZ21" s="385"/>
      <c r="BA21" s="385"/>
      <c r="BB21" s="385"/>
      <c r="BC21" s="385"/>
      <c r="BD21" s="385"/>
      <c r="BE21" s="385"/>
      <c r="BF21" s="385"/>
      <c r="BG21" s="385"/>
    </row>
    <row r="22" spans="1:59">
      <c r="A22" s="385"/>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Y22" s="385"/>
      <c r="Z22" s="385"/>
      <c r="AA22" s="385"/>
      <c r="AB22" s="385"/>
      <c r="AC22" s="385"/>
      <c r="AD22" s="385"/>
      <c r="AE22" s="385"/>
      <c r="AF22" s="385"/>
      <c r="AG22" s="385"/>
      <c r="AH22" s="385"/>
      <c r="AI22" s="385"/>
      <c r="AJ22" s="385"/>
      <c r="AK22" s="385"/>
      <c r="AL22" s="385"/>
      <c r="AM22" s="385"/>
      <c r="AN22" s="385"/>
      <c r="AO22" s="385"/>
      <c r="AP22" s="385"/>
      <c r="AQ22" s="385"/>
      <c r="AR22" s="385"/>
      <c r="AS22" s="385"/>
      <c r="AT22" s="385"/>
      <c r="AU22" s="385"/>
      <c r="AV22" s="385"/>
      <c r="AW22" s="385"/>
      <c r="AX22" s="385"/>
      <c r="AY22" s="385"/>
      <c r="AZ22" s="385"/>
      <c r="BA22" s="385"/>
      <c r="BB22" s="385"/>
      <c r="BC22" s="385"/>
      <c r="BD22" s="385"/>
      <c r="BE22" s="385"/>
      <c r="BF22" s="385"/>
      <c r="BG22" s="385"/>
    </row>
    <row r="23" spans="1:59">
      <c r="A23" s="385"/>
      <c r="B23" s="385"/>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c r="AE23" s="385"/>
      <c r="AF23" s="385"/>
      <c r="AG23" s="385"/>
      <c r="AH23" s="385"/>
      <c r="AI23" s="385"/>
      <c r="AJ23" s="385"/>
      <c r="AK23" s="385"/>
      <c r="AL23" s="385"/>
      <c r="AM23" s="385"/>
      <c r="AN23" s="385"/>
      <c r="AO23" s="385"/>
      <c r="AP23" s="385"/>
      <c r="AQ23" s="385"/>
      <c r="AR23" s="385"/>
      <c r="AS23" s="385"/>
      <c r="AT23" s="385"/>
      <c r="AU23" s="385"/>
      <c r="AV23" s="385"/>
      <c r="AW23" s="385"/>
      <c r="AX23" s="385"/>
      <c r="AY23" s="385"/>
      <c r="AZ23" s="385"/>
      <c r="BA23" s="385"/>
      <c r="BB23" s="385"/>
      <c r="BC23" s="385"/>
      <c r="BD23" s="385"/>
      <c r="BE23" s="385"/>
      <c r="BF23" s="385"/>
      <c r="BG23" s="385"/>
    </row>
    <row r="24" spans="1:59">
      <c r="A24" s="385"/>
      <c r="B24" s="385"/>
      <c r="C24" s="385"/>
      <c r="D24" s="385"/>
      <c r="E24" s="385"/>
      <c r="F24" s="385"/>
      <c r="G24" s="385"/>
      <c r="H24" s="385"/>
      <c r="I24" s="385"/>
      <c r="J24" s="385"/>
      <c r="K24" s="385"/>
      <c r="L24" s="385"/>
      <c r="M24" s="385"/>
      <c r="N24" s="385"/>
      <c r="O24" s="385"/>
      <c r="P24" s="385"/>
      <c r="Q24" s="385"/>
      <c r="R24" s="385"/>
      <c r="S24" s="385"/>
      <c r="T24" s="385"/>
      <c r="U24" s="385"/>
      <c r="V24" s="385"/>
      <c r="W24" s="385"/>
      <c r="X24" s="385"/>
      <c r="Y24" s="385"/>
      <c r="Z24" s="385"/>
      <c r="AA24" s="385"/>
      <c r="AB24" s="385"/>
      <c r="AC24" s="385"/>
      <c r="AD24" s="385"/>
      <c r="AE24" s="385"/>
      <c r="AF24" s="385"/>
      <c r="AG24" s="385"/>
      <c r="AH24" s="385"/>
      <c r="AI24" s="385"/>
      <c r="AJ24" s="385"/>
      <c r="AK24" s="385"/>
      <c r="AL24" s="385"/>
      <c r="AM24" s="385"/>
      <c r="AN24" s="385"/>
      <c r="AO24" s="385"/>
      <c r="AP24" s="385"/>
      <c r="AQ24" s="385"/>
      <c r="AR24" s="385"/>
      <c r="AS24" s="385"/>
      <c r="AT24" s="385"/>
      <c r="AU24" s="385"/>
      <c r="AV24" s="385"/>
      <c r="AW24" s="385"/>
      <c r="AX24" s="385"/>
      <c r="AY24" s="385"/>
      <c r="AZ24" s="385"/>
      <c r="BA24" s="385"/>
      <c r="BB24" s="385"/>
      <c r="BC24" s="385"/>
      <c r="BD24" s="385"/>
      <c r="BE24" s="385"/>
      <c r="BF24" s="385"/>
      <c r="BG24" s="385"/>
    </row>
    <row r="25" spans="1:59">
      <c r="A25" s="385"/>
      <c r="B25" s="385"/>
      <c r="C25" s="385"/>
      <c r="D25" s="385"/>
      <c r="E25" s="385"/>
      <c r="F25" s="385"/>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H25" s="385"/>
      <c r="AI25" s="385"/>
      <c r="AJ25" s="385"/>
      <c r="AK25" s="385"/>
      <c r="AL25" s="385"/>
      <c r="AM25" s="385"/>
      <c r="AN25" s="385"/>
      <c r="AO25" s="385"/>
      <c r="AP25" s="385"/>
      <c r="AQ25" s="385"/>
      <c r="AR25" s="385"/>
      <c r="AS25" s="385"/>
      <c r="AT25" s="385"/>
      <c r="AU25" s="385"/>
      <c r="AV25" s="385"/>
      <c r="AW25" s="385"/>
      <c r="AX25" s="385"/>
      <c r="AY25" s="385"/>
      <c r="AZ25" s="385"/>
      <c r="BA25" s="385"/>
      <c r="BB25" s="385"/>
      <c r="BC25" s="385"/>
      <c r="BD25" s="385"/>
      <c r="BE25" s="385"/>
      <c r="BF25" s="385"/>
      <c r="BG25" s="385"/>
    </row>
    <row r="26" spans="1:59">
      <c r="A26" s="385"/>
      <c r="B26" s="385"/>
      <c r="C26" s="385"/>
      <c r="D26" s="385"/>
      <c r="E26" s="385"/>
      <c r="F26" s="385"/>
      <c r="G26" s="385"/>
      <c r="H26" s="385"/>
      <c r="I26" s="385"/>
      <c r="J26" s="385"/>
      <c r="K26" s="385"/>
      <c r="L26" s="385"/>
      <c r="M26" s="385"/>
      <c r="N26" s="385"/>
      <c r="O26" s="385"/>
      <c r="P26" s="385"/>
      <c r="Q26" s="385"/>
      <c r="R26" s="385"/>
      <c r="S26" s="385"/>
      <c r="T26" s="385"/>
      <c r="U26" s="385"/>
      <c r="V26" s="385"/>
      <c r="W26" s="385"/>
      <c r="X26" s="385"/>
      <c r="Y26" s="385"/>
      <c r="Z26" s="385"/>
      <c r="AA26" s="385"/>
      <c r="AB26" s="385"/>
      <c r="AC26" s="385"/>
      <c r="AD26" s="385"/>
      <c r="AE26" s="385"/>
      <c r="AF26" s="385"/>
      <c r="AG26" s="385"/>
      <c r="AH26" s="385"/>
      <c r="AI26" s="385"/>
      <c r="AJ26" s="385"/>
      <c r="AK26" s="385"/>
      <c r="AL26" s="385"/>
      <c r="AM26" s="385"/>
      <c r="AN26" s="385"/>
      <c r="AO26" s="385"/>
      <c r="AP26" s="385"/>
      <c r="AQ26" s="385"/>
      <c r="AR26" s="385"/>
      <c r="AS26" s="385"/>
      <c r="AT26" s="385"/>
      <c r="AU26" s="385"/>
      <c r="AV26" s="385"/>
      <c r="AW26" s="385"/>
      <c r="AX26" s="385"/>
      <c r="AY26" s="385"/>
      <c r="AZ26" s="385"/>
      <c r="BA26" s="385"/>
      <c r="BB26" s="385"/>
      <c r="BC26" s="385"/>
      <c r="BD26" s="385"/>
      <c r="BE26" s="385"/>
      <c r="BF26" s="385"/>
      <c r="BG26" s="385"/>
    </row>
    <row r="27" spans="1:59">
      <c r="A27" s="385"/>
      <c r="B27" s="385"/>
      <c r="C27" s="385"/>
      <c r="D27" s="385"/>
      <c r="E27" s="385"/>
      <c r="F27" s="385"/>
      <c r="G27" s="385"/>
      <c r="H27" s="385"/>
      <c r="I27" s="385"/>
      <c r="J27" s="385"/>
      <c r="K27" s="385"/>
      <c r="L27" s="385"/>
      <c r="M27" s="385"/>
      <c r="N27" s="385"/>
      <c r="O27" s="385"/>
      <c r="P27" s="385"/>
      <c r="Q27" s="385"/>
      <c r="R27" s="385"/>
      <c r="S27" s="385"/>
      <c r="T27" s="385"/>
      <c r="U27" s="385"/>
      <c r="V27" s="385"/>
      <c r="W27" s="385"/>
      <c r="X27" s="385"/>
      <c r="Y27" s="385"/>
      <c r="Z27" s="385"/>
      <c r="AA27" s="385"/>
      <c r="AB27" s="385"/>
      <c r="AC27" s="385"/>
      <c r="AD27" s="385"/>
      <c r="AE27" s="385"/>
      <c r="AF27" s="385"/>
      <c r="AG27" s="385"/>
      <c r="AH27" s="385"/>
      <c r="AI27" s="385"/>
      <c r="AJ27" s="385"/>
      <c r="AK27" s="385"/>
      <c r="AL27" s="385"/>
      <c r="AM27" s="385"/>
      <c r="AN27" s="385"/>
      <c r="AO27" s="385"/>
      <c r="AP27" s="385"/>
      <c r="AQ27" s="385"/>
      <c r="AR27" s="385"/>
      <c r="AS27" s="385"/>
      <c r="AT27" s="385"/>
      <c r="AU27" s="385"/>
      <c r="AV27" s="385"/>
      <c r="AW27" s="385"/>
      <c r="AX27" s="385"/>
      <c r="AY27" s="385"/>
      <c r="AZ27" s="385"/>
      <c r="BA27" s="385"/>
      <c r="BB27" s="385"/>
      <c r="BC27" s="385"/>
      <c r="BD27" s="385"/>
      <c r="BE27" s="385"/>
      <c r="BF27" s="385"/>
      <c r="BG27" s="385"/>
    </row>
    <row r="28" spans="1:59">
      <c r="A28" s="385"/>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E28" s="385"/>
      <c r="AF28" s="385"/>
      <c r="AG28" s="385"/>
      <c r="AH28" s="385"/>
      <c r="AI28" s="385"/>
      <c r="AJ28" s="385"/>
      <c r="AK28" s="385"/>
      <c r="AL28" s="385"/>
      <c r="AM28" s="385"/>
      <c r="AN28" s="385"/>
      <c r="AO28" s="385"/>
      <c r="AP28" s="385"/>
      <c r="AQ28" s="385"/>
      <c r="AR28" s="385"/>
      <c r="AS28" s="385"/>
      <c r="AT28" s="385"/>
      <c r="AU28" s="385"/>
      <c r="AV28" s="385"/>
      <c r="AW28" s="385"/>
      <c r="AX28" s="385"/>
      <c r="AY28" s="385"/>
      <c r="AZ28" s="385"/>
      <c r="BA28" s="385"/>
      <c r="BB28" s="385"/>
      <c r="BC28" s="385"/>
      <c r="BD28" s="385"/>
      <c r="BE28" s="385"/>
      <c r="BF28" s="385"/>
      <c r="BG28" s="385"/>
    </row>
    <row r="29" spans="1:59">
      <c r="A29" s="385"/>
      <c r="B29" s="385"/>
      <c r="C29" s="385"/>
      <c r="D29" s="385"/>
      <c r="E29" s="385"/>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E29" s="385"/>
      <c r="AF29" s="385"/>
      <c r="AG29" s="385"/>
      <c r="AH29" s="385"/>
      <c r="AI29" s="385"/>
      <c r="AJ29" s="385"/>
      <c r="AK29" s="385"/>
      <c r="AL29" s="385"/>
      <c r="AM29" s="385"/>
      <c r="AN29" s="385"/>
      <c r="AO29" s="385"/>
      <c r="AP29" s="385"/>
      <c r="AQ29" s="385"/>
      <c r="AR29" s="385"/>
      <c r="AS29" s="385"/>
      <c r="AT29" s="385"/>
      <c r="AU29" s="385"/>
      <c r="AV29" s="385"/>
      <c r="AW29" s="385"/>
      <c r="AX29" s="385"/>
      <c r="AY29" s="385"/>
      <c r="AZ29" s="385"/>
      <c r="BA29" s="385"/>
      <c r="BB29" s="385"/>
      <c r="BC29" s="385"/>
      <c r="BD29" s="385"/>
      <c r="BE29" s="385"/>
      <c r="BF29" s="385"/>
      <c r="BG29" s="385"/>
    </row>
    <row r="30" spans="1:59">
      <c r="A30" s="385"/>
      <c r="B30" s="385"/>
      <c r="C30" s="385"/>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c r="AE30" s="385"/>
      <c r="AF30" s="385"/>
      <c r="AG30" s="385"/>
      <c r="AH30" s="385"/>
      <c r="AI30" s="385"/>
      <c r="AJ30" s="385"/>
      <c r="AK30" s="385"/>
      <c r="AL30" s="385"/>
      <c r="AM30" s="385"/>
      <c r="AN30" s="385"/>
      <c r="AO30" s="385"/>
      <c r="AP30" s="385"/>
      <c r="AQ30" s="385"/>
      <c r="AR30" s="385"/>
      <c r="AS30" s="385"/>
      <c r="AT30" s="385"/>
      <c r="AU30" s="385"/>
      <c r="AV30" s="385"/>
      <c r="AW30" s="385"/>
      <c r="AX30" s="385"/>
      <c r="AY30" s="385"/>
      <c r="AZ30" s="385"/>
      <c r="BA30" s="385"/>
      <c r="BB30" s="385"/>
      <c r="BC30" s="385"/>
      <c r="BD30" s="385"/>
      <c r="BE30" s="385"/>
      <c r="BF30" s="385"/>
      <c r="BG30" s="385"/>
    </row>
    <row r="31" spans="1:59">
      <c r="A31" s="385"/>
      <c r="B31" s="385"/>
      <c r="C31" s="385"/>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c r="AE31" s="385"/>
      <c r="AF31" s="385"/>
      <c r="AG31" s="385"/>
      <c r="AH31" s="385"/>
      <c r="AI31" s="385"/>
      <c r="AJ31" s="385"/>
      <c r="AK31" s="385"/>
      <c r="AL31" s="385"/>
      <c r="AM31" s="385"/>
      <c r="AN31" s="385"/>
      <c r="AO31" s="385"/>
      <c r="AP31" s="385"/>
      <c r="AQ31" s="385"/>
      <c r="AR31" s="385"/>
      <c r="AS31" s="385"/>
      <c r="AT31" s="385"/>
      <c r="AU31" s="385"/>
      <c r="AV31" s="385"/>
      <c r="AW31" s="385"/>
      <c r="AX31" s="385"/>
      <c r="AY31" s="385"/>
      <c r="AZ31" s="385"/>
      <c r="BA31" s="385"/>
      <c r="BB31" s="385"/>
      <c r="BC31" s="385"/>
      <c r="BD31" s="385"/>
      <c r="BE31" s="385"/>
      <c r="BF31" s="385"/>
      <c r="BG31" s="385"/>
    </row>
    <row r="32" spans="1:59">
      <c r="A32" s="385"/>
      <c r="B32" s="385"/>
      <c r="C32" s="385"/>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c r="AE32" s="385"/>
      <c r="AF32" s="385"/>
      <c r="AG32" s="385"/>
      <c r="AH32" s="385"/>
      <c r="AI32" s="385"/>
      <c r="AJ32" s="385"/>
      <c r="AK32" s="385"/>
      <c r="AL32" s="385"/>
      <c r="AM32" s="385"/>
      <c r="AN32" s="385"/>
      <c r="AO32" s="385"/>
      <c r="AP32" s="385"/>
      <c r="AQ32" s="385"/>
      <c r="AR32" s="385"/>
      <c r="AS32" s="385"/>
      <c r="AT32" s="385"/>
      <c r="AU32" s="385"/>
      <c r="AV32" s="385"/>
      <c r="AW32" s="385"/>
      <c r="AX32" s="385"/>
      <c r="AY32" s="385"/>
      <c r="AZ32" s="385"/>
      <c r="BA32" s="385"/>
      <c r="BB32" s="385"/>
      <c r="BC32" s="385"/>
      <c r="BD32" s="385"/>
      <c r="BE32" s="385"/>
      <c r="BF32" s="385"/>
      <c r="BG32" s="385"/>
    </row>
    <row r="33" spans="1:59">
      <c r="A33" s="385"/>
      <c r="B33" s="385"/>
      <c r="C33" s="385"/>
      <c r="D33" s="385"/>
      <c r="E33" s="385"/>
      <c r="F33" s="385"/>
      <c r="G33" s="385"/>
      <c r="H33" s="385"/>
      <c r="I33" s="385"/>
      <c r="J33" s="385"/>
      <c r="K33" s="385"/>
      <c r="L33" s="385"/>
      <c r="M33" s="385"/>
      <c r="N33" s="385"/>
      <c r="O33" s="385"/>
      <c r="P33" s="385"/>
      <c r="Q33" s="385"/>
      <c r="R33" s="385"/>
      <c r="S33" s="385"/>
      <c r="T33" s="385"/>
      <c r="U33" s="385"/>
      <c r="V33" s="385"/>
      <c r="W33" s="385"/>
      <c r="X33" s="385"/>
      <c r="Y33" s="385"/>
      <c r="Z33" s="385"/>
      <c r="AA33" s="385"/>
      <c r="AB33" s="385"/>
      <c r="AC33" s="385"/>
      <c r="AD33" s="385"/>
      <c r="AE33" s="385"/>
      <c r="AF33" s="385"/>
      <c r="AG33" s="385"/>
      <c r="AH33" s="385"/>
      <c r="AI33" s="385"/>
      <c r="AJ33" s="385"/>
      <c r="AK33" s="385"/>
      <c r="AL33" s="385"/>
      <c r="AM33" s="385"/>
      <c r="AN33" s="385"/>
      <c r="AO33" s="385"/>
      <c r="AP33" s="385"/>
      <c r="AQ33" s="385"/>
      <c r="AR33" s="385"/>
      <c r="AS33" s="385"/>
      <c r="AT33" s="385"/>
      <c r="AU33" s="385"/>
      <c r="AV33" s="385"/>
      <c r="AW33" s="385"/>
      <c r="AX33" s="385"/>
      <c r="AY33" s="385"/>
      <c r="AZ33" s="385"/>
      <c r="BA33" s="385"/>
      <c r="BB33" s="385"/>
      <c r="BC33" s="385"/>
      <c r="BD33" s="385"/>
      <c r="BE33" s="385"/>
      <c r="BF33" s="385"/>
      <c r="BG33" s="385"/>
    </row>
    <row r="34" spans="1:59">
      <c r="A34" s="385"/>
      <c r="B34" s="385"/>
      <c r="C34" s="385"/>
      <c r="D34" s="385"/>
      <c r="E34" s="385"/>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c r="AE34" s="385"/>
      <c r="AF34" s="385"/>
      <c r="AG34" s="385"/>
      <c r="AH34" s="385"/>
      <c r="AI34" s="385"/>
      <c r="AJ34" s="385"/>
      <c r="AK34" s="385"/>
      <c r="AL34" s="385"/>
      <c r="AM34" s="385"/>
      <c r="AN34" s="385"/>
      <c r="AO34" s="385"/>
      <c r="AP34" s="385"/>
      <c r="AQ34" s="385"/>
      <c r="AR34" s="385"/>
      <c r="AS34" s="385"/>
      <c r="AT34" s="385"/>
      <c r="AU34" s="385"/>
      <c r="AV34" s="385"/>
      <c r="AW34" s="385"/>
      <c r="AX34" s="385"/>
      <c r="AY34" s="385"/>
      <c r="AZ34" s="385"/>
      <c r="BA34" s="385"/>
      <c r="BB34" s="385"/>
      <c r="BC34" s="385"/>
      <c r="BD34" s="385"/>
      <c r="BE34" s="385"/>
      <c r="BF34" s="385"/>
      <c r="BG34" s="385"/>
    </row>
    <row r="35" spans="1:59">
      <c r="A35" s="385"/>
      <c r="B35" s="385"/>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E35" s="385"/>
      <c r="AF35" s="385"/>
      <c r="AG35" s="385"/>
      <c r="AH35" s="385"/>
      <c r="AI35" s="385"/>
      <c r="AJ35" s="385"/>
      <c r="AK35" s="385"/>
      <c r="AL35" s="385"/>
      <c r="AM35" s="385"/>
      <c r="AN35" s="385"/>
      <c r="AO35" s="385"/>
      <c r="AP35" s="385"/>
      <c r="AQ35" s="385"/>
      <c r="AR35" s="385"/>
      <c r="AS35" s="385"/>
      <c r="AT35" s="385"/>
      <c r="AU35" s="385"/>
      <c r="AV35" s="385"/>
      <c r="AW35" s="385"/>
      <c r="AX35" s="385"/>
      <c r="AY35" s="385"/>
      <c r="AZ35" s="385"/>
      <c r="BA35" s="385"/>
      <c r="BB35" s="385"/>
      <c r="BC35" s="385"/>
      <c r="BD35" s="385"/>
      <c r="BE35" s="385"/>
      <c r="BF35" s="385"/>
      <c r="BG35" s="385"/>
    </row>
    <row r="36" spans="1:59">
      <c r="A36" s="385"/>
      <c r="B36" s="385"/>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c r="AE36" s="385"/>
      <c r="AF36" s="385"/>
      <c r="AG36" s="385"/>
      <c r="AH36" s="385"/>
      <c r="AI36" s="385"/>
      <c r="AJ36" s="385"/>
      <c r="AK36" s="385"/>
      <c r="AL36" s="385"/>
      <c r="AM36" s="385"/>
      <c r="AN36" s="385"/>
      <c r="AO36" s="385"/>
      <c r="AP36" s="385"/>
      <c r="AQ36" s="385"/>
      <c r="AR36" s="385"/>
      <c r="AS36" s="385"/>
      <c r="AT36" s="385"/>
      <c r="AU36" s="385"/>
      <c r="AV36" s="385"/>
      <c r="AW36" s="385"/>
      <c r="AX36" s="385"/>
      <c r="AY36" s="385"/>
      <c r="AZ36" s="385"/>
      <c r="BA36" s="385"/>
      <c r="BB36" s="385"/>
      <c r="BC36" s="385"/>
      <c r="BD36" s="385"/>
      <c r="BE36" s="385"/>
      <c r="BF36" s="385"/>
      <c r="BG36" s="385"/>
    </row>
    <row r="37" spans="1:59">
      <c r="A37" s="385"/>
      <c r="B37" s="385"/>
      <c r="C37" s="385"/>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c r="AE37" s="385"/>
      <c r="AF37" s="385"/>
      <c r="AG37" s="385"/>
      <c r="AH37" s="385"/>
      <c r="AI37" s="385"/>
      <c r="AJ37" s="385"/>
      <c r="AK37" s="385"/>
      <c r="AL37" s="385"/>
      <c r="AM37" s="385"/>
      <c r="AN37" s="385"/>
      <c r="AO37" s="385"/>
      <c r="AP37" s="385"/>
      <c r="AQ37" s="385"/>
      <c r="AR37" s="385"/>
      <c r="AS37" s="385"/>
      <c r="AT37" s="385"/>
      <c r="AU37" s="385"/>
      <c r="AV37" s="385"/>
      <c r="AW37" s="385"/>
      <c r="AX37" s="385"/>
      <c r="AY37" s="385"/>
      <c r="AZ37" s="385"/>
      <c r="BA37" s="385"/>
      <c r="BB37" s="385"/>
      <c r="BC37" s="385"/>
      <c r="BD37" s="385"/>
      <c r="BE37" s="385"/>
      <c r="BF37" s="385"/>
      <c r="BG37" s="385"/>
    </row>
    <row r="38" spans="1:59">
      <c r="A38" s="385"/>
      <c r="B38" s="385"/>
      <c r="C38" s="385"/>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c r="AE38" s="385"/>
      <c r="AF38" s="385"/>
      <c r="AG38" s="385"/>
      <c r="AH38" s="385"/>
      <c r="AI38" s="385"/>
      <c r="AJ38" s="385"/>
      <c r="AK38" s="385"/>
      <c r="AL38" s="385"/>
      <c r="AM38" s="385"/>
      <c r="AN38" s="385"/>
      <c r="AO38" s="385"/>
      <c r="AP38" s="385"/>
      <c r="AQ38" s="385"/>
      <c r="AR38" s="385"/>
      <c r="AS38" s="385"/>
      <c r="AT38" s="385"/>
      <c r="AU38" s="385"/>
      <c r="AV38" s="385"/>
      <c r="AW38" s="385"/>
      <c r="AX38" s="385"/>
      <c r="AY38" s="385"/>
      <c r="AZ38" s="385"/>
      <c r="BA38" s="385"/>
      <c r="BB38" s="385"/>
      <c r="BC38" s="385"/>
      <c r="BD38" s="385"/>
      <c r="BE38" s="385"/>
      <c r="BF38" s="385"/>
      <c r="BG38" s="385"/>
    </row>
    <row r="39" spans="1:59">
      <c r="A39" s="385"/>
      <c r="B39" s="385"/>
      <c r="C39" s="385"/>
      <c r="D39" s="385"/>
      <c r="E39" s="385"/>
      <c r="F39" s="385"/>
      <c r="G39" s="385"/>
      <c r="H39" s="385"/>
      <c r="I39" s="385"/>
      <c r="J39" s="385"/>
      <c r="K39" s="385"/>
      <c r="L39" s="385"/>
      <c r="M39" s="385"/>
      <c r="N39" s="385"/>
      <c r="O39" s="385"/>
      <c r="P39" s="385"/>
      <c r="Q39" s="385"/>
      <c r="R39" s="385"/>
      <c r="S39" s="385"/>
      <c r="T39" s="385"/>
      <c r="U39" s="385"/>
      <c r="V39" s="385"/>
      <c r="W39" s="385"/>
      <c r="X39" s="385"/>
      <c r="Y39" s="385"/>
      <c r="Z39" s="385"/>
      <c r="AA39" s="385"/>
      <c r="AB39" s="385"/>
      <c r="AC39" s="385"/>
      <c r="AD39" s="385"/>
      <c r="AE39" s="385"/>
      <c r="AF39" s="385"/>
      <c r="AG39" s="385"/>
      <c r="AH39" s="385"/>
      <c r="AI39" s="385"/>
      <c r="AJ39" s="385"/>
      <c r="AK39" s="385"/>
      <c r="AL39" s="385"/>
      <c r="AM39" s="385"/>
      <c r="AN39" s="385"/>
      <c r="AO39" s="385"/>
      <c r="AP39" s="385"/>
      <c r="AQ39" s="385"/>
      <c r="AR39" s="385"/>
      <c r="AS39" s="385"/>
      <c r="AT39" s="385"/>
      <c r="AU39" s="385"/>
      <c r="AV39" s="385"/>
      <c r="AW39" s="385"/>
      <c r="AX39" s="385"/>
      <c r="AY39" s="385"/>
      <c r="AZ39" s="385"/>
      <c r="BA39" s="385"/>
      <c r="BB39" s="385"/>
      <c r="BC39" s="385"/>
      <c r="BD39" s="385"/>
      <c r="BE39" s="385"/>
      <c r="BF39" s="385"/>
      <c r="BG39" s="385"/>
    </row>
    <row r="40" spans="1:59">
      <c r="A40" s="385"/>
      <c r="B40" s="385"/>
      <c r="C40" s="385"/>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c r="AE40" s="385"/>
      <c r="AF40" s="385"/>
      <c r="AG40" s="385"/>
      <c r="AH40" s="385"/>
      <c r="AI40" s="385"/>
      <c r="AJ40" s="385"/>
      <c r="AK40" s="385"/>
      <c r="AL40" s="385"/>
      <c r="AM40" s="385"/>
      <c r="AN40" s="385"/>
      <c r="AO40" s="385"/>
      <c r="AP40" s="385"/>
      <c r="AQ40" s="385"/>
      <c r="AR40" s="385"/>
      <c r="AS40" s="385"/>
      <c r="AT40" s="385"/>
      <c r="AU40" s="385"/>
      <c r="AV40" s="385"/>
      <c r="AW40" s="385"/>
      <c r="AX40" s="385"/>
      <c r="AY40" s="385"/>
      <c r="AZ40" s="385"/>
      <c r="BA40" s="385"/>
      <c r="BB40" s="385"/>
      <c r="BC40" s="385"/>
      <c r="BD40" s="385"/>
      <c r="BE40" s="385"/>
      <c r="BF40" s="385"/>
      <c r="BG40" s="385"/>
    </row>
    <row r="41" spans="1:59">
      <c r="A41" s="385"/>
      <c r="B41" s="385"/>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c r="AE41" s="385"/>
      <c r="AF41" s="385"/>
      <c r="AG41" s="385"/>
      <c r="AH41" s="385"/>
      <c r="AI41" s="385"/>
      <c r="AJ41" s="385"/>
      <c r="AK41" s="385"/>
      <c r="AL41" s="385"/>
      <c r="AM41" s="385"/>
      <c r="AN41" s="385"/>
      <c r="AO41" s="385"/>
      <c r="AP41" s="385"/>
      <c r="AQ41" s="385"/>
      <c r="AR41" s="385"/>
      <c r="AS41" s="385"/>
      <c r="AT41" s="385"/>
      <c r="AU41" s="385"/>
      <c r="AV41" s="385"/>
      <c r="AW41" s="385"/>
      <c r="AX41" s="385"/>
      <c r="AY41" s="385"/>
      <c r="AZ41" s="385"/>
      <c r="BA41" s="385"/>
      <c r="BB41" s="385"/>
      <c r="BC41" s="385"/>
      <c r="BD41" s="385"/>
      <c r="BE41" s="385"/>
      <c r="BF41" s="385"/>
      <c r="BG41" s="385"/>
    </row>
    <row r="42" spans="1:59">
      <c r="A42" s="385"/>
      <c r="B42" s="385"/>
      <c r="C42" s="385"/>
      <c r="D42" s="385"/>
      <c r="E42" s="385"/>
      <c r="F42" s="385"/>
      <c r="G42" s="385"/>
      <c r="H42" s="385"/>
      <c r="I42" s="385"/>
      <c r="J42" s="385"/>
      <c r="K42" s="385"/>
      <c r="L42" s="385"/>
      <c r="M42" s="385"/>
      <c r="N42" s="385"/>
      <c r="O42" s="385"/>
      <c r="P42" s="385"/>
      <c r="Q42" s="385"/>
      <c r="R42" s="385"/>
      <c r="S42" s="385"/>
      <c r="T42" s="385"/>
      <c r="U42" s="385"/>
      <c r="V42" s="385"/>
      <c r="W42" s="385"/>
      <c r="X42" s="385"/>
      <c r="Y42" s="385"/>
      <c r="Z42" s="385"/>
      <c r="AA42" s="385"/>
      <c r="AB42" s="385"/>
      <c r="AC42" s="385"/>
      <c r="AD42" s="385"/>
      <c r="AE42" s="385"/>
      <c r="AF42" s="385"/>
      <c r="AG42" s="385"/>
      <c r="AH42" s="385"/>
      <c r="AI42" s="385"/>
      <c r="AJ42" s="385"/>
      <c r="AK42" s="385"/>
      <c r="AL42" s="385"/>
      <c r="AM42" s="385"/>
      <c r="AN42" s="385"/>
      <c r="AO42" s="385"/>
      <c r="AP42" s="385"/>
      <c r="AQ42" s="385"/>
      <c r="AR42" s="385"/>
      <c r="AS42" s="385"/>
      <c r="AT42" s="385"/>
      <c r="AU42" s="385"/>
      <c r="AV42" s="385"/>
      <c r="AW42" s="385"/>
      <c r="AX42" s="385"/>
      <c r="AY42" s="385"/>
      <c r="AZ42" s="385"/>
      <c r="BA42" s="385"/>
      <c r="BB42" s="385"/>
      <c r="BC42" s="385"/>
      <c r="BD42" s="385"/>
      <c r="BE42" s="385"/>
      <c r="BF42" s="385"/>
      <c r="BG42" s="385"/>
    </row>
    <row r="43" spans="1:59">
      <c r="A43" s="385"/>
      <c r="B43" s="385"/>
      <c r="C43" s="385"/>
      <c r="D43" s="385"/>
      <c r="E43" s="385"/>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c r="AE43" s="385"/>
      <c r="AF43" s="385"/>
      <c r="AG43" s="385"/>
      <c r="AH43" s="385"/>
      <c r="AI43" s="385"/>
      <c r="AJ43" s="385"/>
      <c r="AK43" s="385"/>
      <c r="AL43" s="385"/>
      <c r="AM43" s="385"/>
      <c r="AN43" s="385"/>
      <c r="AO43" s="385"/>
      <c r="AP43" s="385"/>
      <c r="AQ43" s="385"/>
      <c r="AR43" s="385"/>
      <c r="AS43" s="385"/>
      <c r="AT43" s="385"/>
      <c r="AU43" s="385"/>
      <c r="AV43" s="385"/>
      <c r="AW43" s="385"/>
      <c r="AX43" s="385"/>
      <c r="AY43" s="385"/>
      <c r="AZ43" s="385"/>
      <c r="BA43" s="385"/>
      <c r="BB43" s="385"/>
      <c r="BC43" s="385"/>
      <c r="BD43" s="385"/>
      <c r="BE43" s="385"/>
      <c r="BF43" s="385"/>
      <c r="BG43" s="385"/>
    </row>
    <row r="44" spans="1:59">
      <c r="A44" s="385"/>
      <c r="B44" s="385"/>
      <c r="C44" s="385"/>
      <c r="D44" s="385"/>
      <c r="E44" s="385"/>
      <c r="F44" s="385"/>
      <c r="G44" s="385"/>
      <c r="H44" s="385"/>
      <c r="I44" s="385"/>
      <c r="J44" s="385"/>
      <c r="K44" s="385"/>
      <c r="L44" s="385"/>
      <c r="M44" s="385"/>
      <c r="N44" s="385"/>
      <c r="O44" s="385"/>
      <c r="P44" s="385"/>
      <c r="Q44" s="385"/>
      <c r="R44" s="385"/>
      <c r="S44" s="385"/>
      <c r="T44" s="385"/>
      <c r="U44" s="385"/>
      <c r="V44" s="385"/>
      <c r="W44" s="385"/>
      <c r="X44" s="385"/>
      <c r="Y44" s="385"/>
      <c r="Z44" s="385"/>
      <c r="AA44" s="385"/>
      <c r="AB44" s="385"/>
      <c r="AC44" s="385"/>
      <c r="AD44" s="385"/>
      <c r="AE44" s="385"/>
      <c r="AF44" s="385"/>
      <c r="AG44" s="385"/>
      <c r="AH44" s="385"/>
      <c r="AI44" s="385"/>
      <c r="AJ44" s="385"/>
      <c r="AK44" s="385"/>
      <c r="AL44" s="385"/>
      <c r="AM44" s="385"/>
      <c r="AN44" s="385"/>
      <c r="AO44" s="385"/>
      <c r="AP44" s="385"/>
      <c r="AQ44" s="385"/>
      <c r="AR44" s="385"/>
      <c r="AS44" s="385"/>
      <c r="AT44" s="385"/>
      <c r="AU44" s="385"/>
      <c r="AV44" s="385"/>
      <c r="AW44" s="385"/>
      <c r="AX44" s="385"/>
      <c r="AY44" s="385"/>
      <c r="AZ44" s="385"/>
      <c r="BA44" s="385"/>
      <c r="BB44" s="385"/>
      <c r="BC44" s="385"/>
      <c r="BD44" s="385"/>
      <c r="BE44" s="385"/>
      <c r="BF44" s="385"/>
      <c r="BG44" s="385"/>
    </row>
    <row r="45" spans="1:59">
      <c r="A45" s="385"/>
      <c r="B45" s="385"/>
      <c r="C45" s="385"/>
      <c r="D45" s="385"/>
      <c r="E45" s="385"/>
      <c r="F45" s="385"/>
      <c r="G45" s="385"/>
      <c r="H45" s="385"/>
      <c r="I45" s="385"/>
      <c r="J45" s="385"/>
      <c r="K45" s="385"/>
      <c r="L45" s="385"/>
      <c r="M45" s="385"/>
      <c r="N45" s="385"/>
      <c r="O45" s="385"/>
      <c r="P45" s="385"/>
      <c r="Q45" s="385"/>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c r="BC45" s="385"/>
      <c r="BD45" s="385"/>
      <c r="BE45" s="385"/>
      <c r="BF45" s="385"/>
      <c r="BG45" s="385"/>
    </row>
    <row r="46" spans="1:59">
      <c r="A46" s="385"/>
      <c r="B46" s="385"/>
      <c r="C46" s="385"/>
      <c r="D46" s="385"/>
      <c r="E46" s="385"/>
      <c r="F46" s="385"/>
      <c r="G46" s="385"/>
      <c r="H46" s="385"/>
      <c r="I46" s="385"/>
      <c r="J46" s="385"/>
      <c r="K46" s="385"/>
      <c r="L46" s="385"/>
      <c r="M46" s="385"/>
      <c r="N46" s="385"/>
      <c r="O46" s="385"/>
      <c r="P46" s="385"/>
      <c r="Q46" s="385"/>
      <c r="R46" s="385"/>
      <c r="S46" s="385"/>
      <c r="T46" s="385"/>
      <c r="U46" s="385"/>
      <c r="V46" s="385"/>
      <c r="W46" s="385"/>
      <c r="X46" s="385"/>
      <c r="Y46" s="385"/>
      <c r="Z46" s="385"/>
      <c r="AA46" s="385"/>
      <c r="AB46" s="385"/>
      <c r="AC46" s="385"/>
      <c r="AD46" s="385"/>
      <c r="AE46" s="385"/>
      <c r="AF46" s="385"/>
      <c r="AG46" s="385"/>
      <c r="AH46" s="385"/>
      <c r="AI46" s="385"/>
      <c r="AJ46" s="385"/>
      <c r="AK46" s="385"/>
      <c r="AL46" s="385"/>
      <c r="AM46" s="385"/>
      <c r="AN46" s="385"/>
      <c r="AO46" s="385"/>
      <c r="AP46" s="385"/>
      <c r="AQ46" s="385"/>
      <c r="AR46" s="385"/>
      <c r="AS46" s="385"/>
      <c r="AT46" s="385"/>
      <c r="AU46" s="385"/>
      <c r="AV46" s="385"/>
      <c r="AW46" s="385"/>
      <c r="AX46" s="385"/>
      <c r="AY46" s="385"/>
      <c r="AZ46" s="385"/>
      <c r="BA46" s="385"/>
      <c r="BB46" s="385"/>
      <c r="BC46" s="385"/>
      <c r="BD46" s="385"/>
      <c r="BE46" s="385"/>
      <c r="BF46" s="385"/>
      <c r="BG46" s="385"/>
    </row>
    <row r="47" spans="1:59">
      <c r="A47" s="385"/>
      <c r="B47" s="385"/>
      <c r="C47" s="385"/>
      <c r="D47" s="385"/>
      <c r="E47" s="385"/>
      <c r="F47" s="385"/>
      <c r="G47" s="385"/>
      <c r="H47" s="385"/>
      <c r="I47" s="385"/>
      <c r="J47" s="385"/>
      <c r="K47" s="385"/>
      <c r="L47" s="385"/>
      <c r="M47" s="385"/>
      <c r="N47" s="385"/>
      <c r="O47" s="385"/>
      <c r="P47" s="385"/>
      <c r="Q47" s="385"/>
      <c r="R47" s="385"/>
      <c r="S47" s="385"/>
      <c r="T47" s="385"/>
      <c r="U47" s="385"/>
      <c r="V47" s="385"/>
      <c r="W47" s="385"/>
      <c r="X47" s="385"/>
      <c r="Y47" s="385"/>
      <c r="Z47" s="385"/>
      <c r="AA47" s="385"/>
      <c r="AB47" s="385"/>
      <c r="AC47" s="385"/>
      <c r="AD47" s="385"/>
      <c r="AE47" s="385"/>
      <c r="AF47" s="385"/>
      <c r="AG47" s="385"/>
      <c r="AH47" s="385"/>
      <c r="AI47" s="385"/>
      <c r="AJ47" s="385"/>
      <c r="AK47" s="385"/>
      <c r="AL47" s="385"/>
      <c r="AM47" s="385"/>
      <c r="AN47" s="385"/>
      <c r="AO47" s="385"/>
      <c r="AP47" s="385"/>
      <c r="AQ47" s="385"/>
      <c r="AR47" s="385"/>
      <c r="AS47" s="385"/>
      <c r="AT47" s="385"/>
      <c r="AU47" s="385"/>
      <c r="AV47" s="385"/>
      <c r="AW47" s="385"/>
      <c r="AX47" s="385"/>
      <c r="AY47" s="385"/>
      <c r="AZ47" s="385"/>
      <c r="BA47" s="385"/>
      <c r="BB47" s="385"/>
      <c r="BC47" s="385"/>
      <c r="BD47" s="385"/>
      <c r="BE47" s="385"/>
      <c r="BF47" s="385"/>
      <c r="BG47" s="385"/>
    </row>
    <row r="48" spans="1:59">
      <c r="A48" s="385"/>
      <c r="B48" s="385"/>
      <c r="C48" s="385"/>
      <c r="D48" s="385"/>
      <c r="E48" s="385"/>
      <c r="F48" s="385"/>
      <c r="G48" s="385"/>
      <c r="H48" s="385"/>
      <c r="I48" s="385"/>
      <c r="J48" s="385"/>
      <c r="K48" s="385"/>
      <c r="L48" s="385"/>
      <c r="M48" s="385"/>
      <c r="N48" s="385"/>
      <c r="O48" s="385"/>
      <c r="P48" s="385"/>
      <c r="Q48" s="385"/>
      <c r="R48" s="385"/>
      <c r="S48" s="385"/>
      <c r="T48" s="385"/>
      <c r="U48" s="385"/>
      <c r="V48" s="385"/>
      <c r="W48" s="385"/>
      <c r="X48" s="385"/>
      <c r="Y48" s="385"/>
      <c r="Z48" s="385"/>
      <c r="AA48" s="385"/>
      <c r="AB48" s="385"/>
      <c r="AC48" s="385"/>
      <c r="AD48" s="385"/>
      <c r="AE48" s="385"/>
      <c r="AF48" s="385"/>
      <c r="AG48" s="385"/>
      <c r="AH48" s="385"/>
      <c r="AI48" s="385"/>
      <c r="AJ48" s="385"/>
      <c r="AK48" s="385"/>
      <c r="AL48" s="385"/>
      <c r="AM48" s="385"/>
      <c r="AN48" s="385"/>
      <c r="AO48" s="385"/>
      <c r="AP48" s="385"/>
      <c r="AQ48" s="385"/>
      <c r="AR48" s="385"/>
      <c r="AS48" s="385"/>
      <c r="AT48" s="385"/>
      <c r="AU48" s="385"/>
      <c r="AV48" s="385"/>
      <c r="AW48" s="385"/>
      <c r="AX48" s="385"/>
      <c r="AY48" s="385"/>
      <c r="AZ48" s="385"/>
      <c r="BA48" s="385"/>
      <c r="BB48" s="385"/>
      <c r="BC48" s="385"/>
      <c r="BD48" s="385"/>
      <c r="BE48" s="385"/>
      <c r="BF48" s="385"/>
      <c r="BG48" s="385"/>
    </row>
    <row r="49" spans="1:59">
      <c r="A49" s="385"/>
      <c r="B49" s="385"/>
      <c r="C49" s="385"/>
      <c r="D49" s="385"/>
      <c r="E49" s="385"/>
      <c r="F49" s="385"/>
      <c r="G49" s="385"/>
      <c r="H49" s="385"/>
      <c r="I49" s="385"/>
      <c r="J49" s="385"/>
      <c r="K49" s="385"/>
      <c r="L49" s="385"/>
      <c r="M49" s="385"/>
      <c r="N49" s="385"/>
      <c r="O49" s="385"/>
      <c r="P49" s="385"/>
      <c r="Q49" s="385"/>
      <c r="R49" s="385"/>
      <c r="S49" s="385"/>
      <c r="T49" s="385"/>
      <c r="U49" s="385"/>
      <c r="V49" s="385"/>
      <c r="W49" s="385"/>
      <c r="X49" s="385"/>
      <c r="Y49" s="385"/>
      <c r="Z49" s="385"/>
      <c r="AA49" s="385"/>
      <c r="AB49" s="385"/>
      <c r="AC49" s="385"/>
      <c r="AD49" s="385"/>
      <c r="AE49" s="385"/>
      <c r="AF49" s="385"/>
      <c r="AG49" s="385"/>
      <c r="AH49" s="385"/>
      <c r="AI49" s="385"/>
      <c r="AJ49" s="385"/>
      <c r="AK49" s="385"/>
      <c r="AL49" s="385"/>
      <c r="AM49" s="385"/>
      <c r="AN49" s="385"/>
      <c r="AO49" s="385"/>
      <c r="AP49" s="385"/>
      <c r="AQ49" s="385"/>
      <c r="AR49" s="385"/>
      <c r="AS49" s="385"/>
      <c r="AT49" s="385"/>
      <c r="AU49" s="385"/>
      <c r="AV49" s="385"/>
      <c r="AW49" s="385"/>
      <c r="AX49" s="385"/>
      <c r="AY49" s="385"/>
      <c r="AZ49" s="385"/>
      <c r="BA49" s="385"/>
      <c r="BB49" s="385"/>
      <c r="BC49" s="385"/>
      <c r="BD49" s="385"/>
      <c r="BE49" s="385"/>
      <c r="BF49" s="385"/>
      <c r="BG49" s="385"/>
    </row>
    <row r="50" spans="1:59">
      <c r="A50" s="385"/>
      <c r="B50" s="385"/>
      <c r="C50" s="385"/>
      <c r="D50" s="385"/>
      <c r="E50" s="385"/>
      <c r="F50" s="385"/>
      <c r="G50" s="385"/>
      <c r="H50" s="385"/>
      <c r="I50" s="385"/>
      <c r="J50" s="385"/>
      <c r="K50" s="385"/>
      <c r="L50" s="385"/>
      <c r="M50" s="385"/>
      <c r="N50" s="385"/>
      <c r="O50" s="385"/>
      <c r="P50" s="385"/>
      <c r="Q50" s="385"/>
      <c r="R50" s="385"/>
      <c r="S50" s="385"/>
      <c r="T50" s="385"/>
      <c r="U50" s="385"/>
      <c r="V50" s="385"/>
      <c r="W50" s="385"/>
      <c r="X50" s="385"/>
      <c r="Y50" s="385"/>
      <c r="Z50" s="385"/>
      <c r="AA50" s="385"/>
      <c r="AB50" s="385"/>
      <c r="AC50" s="385"/>
      <c r="AD50" s="385"/>
      <c r="AE50" s="385"/>
      <c r="AF50" s="385"/>
      <c r="AG50" s="385"/>
      <c r="AH50" s="385"/>
      <c r="AI50" s="385"/>
      <c r="AJ50" s="385"/>
      <c r="AK50" s="385"/>
      <c r="AL50" s="385"/>
      <c r="AM50" s="385"/>
      <c r="AN50" s="385"/>
      <c r="AO50" s="385"/>
      <c r="AP50" s="385"/>
      <c r="AQ50" s="385"/>
      <c r="AR50" s="385"/>
      <c r="AS50" s="385"/>
      <c r="AT50" s="385"/>
      <c r="AU50" s="385"/>
      <c r="AV50" s="385"/>
      <c r="AW50" s="385"/>
      <c r="AX50" s="385"/>
      <c r="AY50" s="385"/>
      <c r="AZ50" s="385"/>
      <c r="BA50" s="385"/>
      <c r="BB50" s="385"/>
      <c r="BC50" s="385"/>
      <c r="BD50" s="385"/>
      <c r="BE50" s="385"/>
      <c r="BF50" s="385"/>
      <c r="BG50" s="385"/>
    </row>
    <row r="51" spans="1:59">
      <c r="A51" s="385"/>
      <c r="B51" s="385"/>
      <c r="C51" s="385"/>
      <c r="D51" s="385"/>
      <c r="E51" s="385"/>
      <c r="F51" s="385"/>
      <c r="G51" s="385"/>
      <c r="H51" s="385"/>
      <c r="I51" s="385"/>
      <c r="J51" s="385"/>
      <c r="K51" s="385"/>
      <c r="L51" s="385"/>
      <c r="M51" s="385"/>
      <c r="N51" s="385"/>
      <c r="O51" s="385"/>
      <c r="P51" s="385"/>
      <c r="Q51" s="385"/>
      <c r="R51" s="385"/>
      <c r="S51" s="385"/>
      <c r="T51" s="385"/>
      <c r="U51" s="385"/>
      <c r="V51" s="385"/>
      <c r="W51" s="385"/>
      <c r="X51" s="385"/>
      <c r="Y51" s="385"/>
      <c r="Z51" s="385"/>
      <c r="AA51" s="385"/>
      <c r="AB51" s="385"/>
      <c r="AC51" s="385"/>
      <c r="AD51" s="385"/>
      <c r="AE51" s="385"/>
      <c r="AF51" s="385"/>
      <c r="AG51" s="385"/>
      <c r="AH51" s="385"/>
      <c r="AI51" s="385"/>
      <c r="AJ51" s="385"/>
      <c r="AK51" s="385"/>
      <c r="AL51" s="385"/>
      <c r="AM51" s="385"/>
      <c r="AN51" s="385"/>
      <c r="AO51" s="385"/>
      <c r="AP51" s="385"/>
      <c r="AQ51" s="385"/>
      <c r="AR51" s="385"/>
      <c r="AS51" s="385"/>
      <c r="AT51" s="385"/>
      <c r="AU51" s="385"/>
      <c r="AV51" s="385"/>
      <c r="AW51" s="385"/>
      <c r="AX51" s="385"/>
      <c r="AY51" s="385"/>
      <c r="AZ51" s="385"/>
      <c r="BA51" s="385"/>
      <c r="BB51" s="385"/>
      <c r="BC51" s="385"/>
      <c r="BD51" s="385"/>
      <c r="BE51" s="385"/>
      <c r="BF51" s="385"/>
      <c r="BG51" s="385"/>
    </row>
    <row r="52" spans="1:59">
      <c r="A52" s="385"/>
      <c r="B52" s="385"/>
      <c r="C52" s="385"/>
      <c r="D52" s="385"/>
      <c r="E52" s="385"/>
      <c r="F52" s="385"/>
      <c r="G52" s="385"/>
      <c r="H52" s="385"/>
      <c r="I52" s="385"/>
      <c r="J52" s="385"/>
      <c r="K52" s="385"/>
      <c r="L52" s="385"/>
      <c r="M52" s="385"/>
      <c r="N52" s="385"/>
      <c r="O52" s="385"/>
      <c r="P52" s="385"/>
      <c r="Q52" s="385"/>
      <c r="R52" s="385"/>
      <c r="S52" s="385"/>
      <c r="T52" s="385"/>
      <c r="U52" s="385"/>
      <c r="V52" s="385"/>
      <c r="W52" s="385"/>
      <c r="X52" s="385"/>
      <c r="Y52" s="385"/>
      <c r="Z52" s="385"/>
      <c r="AA52" s="385"/>
      <c r="AB52" s="385"/>
      <c r="AC52" s="385"/>
      <c r="AD52" s="385"/>
      <c r="AE52" s="385"/>
      <c r="AF52" s="385"/>
      <c r="AG52" s="385"/>
      <c r="AH52" s="385"/>
      <c r="AI52" s="385"/>
      <c r="AJ52" s="385"/>
      <c r="AK52" s="385"/>
      <c r="AL52" s="385"/>
      <c r="AM52" s="385"/>
      <c r="AN52" s="385"/>
      <c r="AO52" s="385"/>
      <c r="AP52" s="385"/>
      <c r="AQ52" s="385"/>
      <c r="AR52" s="385"/>
      <c r="AS52" s="385"/>
      <c r="AT52" s="385"/>
      <c r="AU52" s="385"/>
      <c r="AV52" s="385"/>
      <c r="AW52" s="385"/>
      <c r="AX52" s="385"/>
      <c r="AY52" s="385"/>
      <c r="AZ52" s="385"/>
      <c r="BA52" s="385"/>
      <c r="BB52" s="385"/>
      <c r="BC52" s="385"/>
      <c r="BD52" s="385"/>
      <c r="BE52" s="385"/>
      <c r="BF52" s="385"/>
      <c r="BG52" s="385"/>
    </row>
    <row r="53" spans="1:59">
      <c r="A53" s="385"/>
      <c r="B53" s="385"/>
      <c r="C53" s="385"/>
      <c r="D53" s="385"/>
      <c r="E53" s="385"/>
      <c r="F53" s="385"/>
      <c r="G53" s="385"/>
      <c r="H53" s="385"/>
      <c r="I53" s="385"/>
      <c r="J53" s="385"/>
      <c r="K53" s="385"/>
      <c r="L53" s="385"/>
      <c r="M53" s="385"/>
      <c r="N53" s="385"/>
      <c r="O53" s="385"/>
      <c r="P53" s="385"/>
      <c r="Q53" s="385"/>
      <c r="R53" s="385"/>
      <c r="S53" s="385"/>
      <c r="T53" s="385"/>
      <c r="U53" s="385"/>
      <c r="V53" s="385"/>
      <c r="W53" s="385"/>
      <c r="X53" s="385"/>
      <c r="Y53" s="385"/>
      <c r="Z53" s="385"/>
      <c r="AA53" s="385"/>
      <c r="AB53" s="385"/>
      <c r="AC53" s="385"/>
      <c r="AD53" s="385"/>
      <c r="AE53" s="385"/>
      <c r="AF53" s="385"/>
      <c r="AG53" s="385"/>
      <c r="AH53" s="385"/>
      <c r="AI53" s="385"/>
      <c r="AJ53" s="385"/>
      <c r="AK53" s="385"/>
      <c r="AL53" s="385"/>
      <c r="AM53" s="385"/>
      <c r="AN53" s="385"/>
      <c r="AO53" s="385"/>
      <c r="AP53" s="385"/>
      <c r="AQ53" s="385"/>
      <c r="AR53" s="385"/>
      <c r="AS53" s="385"/>
      <c r="AT53" s="385"/>
      <c r="AU53" s="385"/>
      <c r="AV53" s="385"/>
      <c r="AW53" s="385"/>
      <c r="AX53" s="385"/>
      <c r="AY53" s="385"/>
      <c r="AZ53" s="385"/>
      <c r="BA53" s="385"/>
      <c r="BB53" s="385"/>
      <c r="BC53" s="385"/>
      <c r="BD53" s="385"/>
      <c r="BE53" s="385"/>
      <c r="BF53" s="385"/>
      <c r="BG53" s="385"/>
    </row>
    <row r="54" spans="1:59">
      <c r="A54" s="385"/>
      <c r="B54" s="385"/>
      <c r="C54" s="385"/>
      <c r="D54" s="385"/>
      <c r="E54" s="385"/>
      <c r="F54" s="385"/>
      <c r="G54" s="385"/>
      <c r="H54" s="385"/>
      <c r="I54" s="385"/>
      <c r="J54" s="385"/>
      <c r="K54" s="385"/>
      <c r="L54" s="385"/>
      <c r="M54" s="385"/>
      <c r="N54" s="385"/>
      <c r="O54" s="385"/>
      <c r="P54" s="385"/>
      <c r="Q54" s="385"/>
      <c r="R54" s="385"/>
      <c r="S54" s="385"/>
      <c r="T54" s="385"/>
      <c r="U54" s="385"/>
      <c r="V54" s="385"/>
      <c r="W54" s="385"/>
      <c r="X54" s="385"/>
      <c r="Y54" s="385"/>
      <c r="Z54" s="385"/>
      <c r="AA54" s="385"/>
      <c r="AB54" s="385"/>
      <c r="AC54" s="385"/>
      <c r="AD54" s="385"/>
      <c r="AE54" s="385"/>
      <c r="AF54" s="385"/>
      <c r="AG54" s="385"/>
      <c r="AH54" s="385"/>
      <c r="AI54" s="385"/>
      <c r="AJ54" s="385"/>
      <c r="AK54" s="385"/>
      <c r="AL54" s="385"/>
      <c r="AM54" s="385"/>
      <c r="AN54" s="385"/>
      <c r="AO54" s="385"/>
      <c r="AP54" s="385"/>
      <c r="AQ54" s="385"/>
      <c r="AR54" s="385"/>
      <c r="AS54" s="385"/>
      <c r="AT54" s="385"/>
      <c r="AU54" s="385"/>
      <c r="AV54" s="385"/>
      <c r="AW54" s="385"/>
      <c r="AX54" s="385"/>
      <c r="AY54" s="385"/>
      <c r="AZ54" s="385"/>
      <c r="BA54" s="385"/>
      <c r="BB54" s="385"/>
      <c r="BC54" s="385"/>
      <c r="BD54" s="385"/>
      <c r="BE54" s="385"/>
      <c r="BF54" s="385"/>
      <c r="BG54" s="385"/>
    </row>
    <row r="55" spans="1:59">
      <c r="A55" s="385"/>
      <c r="B55" s="385"/>
      <c r="C55" s="385"/>
      <c r="D55" s="385"/>
      <c r="E55" s="385"/>
      <c r="F55" s="385"/>
      <c r="G55" s="385"/>
      <c r="H55" s="385"/>
      <c r="I55" s="385"/>
      <c r="J55" s="385"/>
      <c r="K55" s="385"/>
      <c r="L55" s="385"/>
      <c r="M55" s="385"/>
      <c r="N55" s="385"/>
      <c r="O55" s="385"/>
      <c r="P55" s="385"/>
      <c r="Q55" s="385"/>
      <c r="R55" s="385"/>
      <c r="S55" s="385"/>
      <c r="T55" s="385"/>
      <c r="U55" s="385"/>
      <c r="V55" s="385"/>
      <c r="W55" s="385"/>
      <c r="X55" s="385"/>
      <c r="Y55" s="385"/>
      <c r="Z55" s="385"/>
      <c r="AA55" s="385"/>
      <c r="AB55" s="385"/>
      <c r="AC55" s="385"/>
      <c r="AD55" s="385"/>
      <c r="AE55" s="385"/>
      <c r="AF55" s="385"/>
      <c r="AG55" s="385"/>
      <c r="AH55" s="385"/>
      <c r="AI55" s="385"/>
      <c r="AJ55" s="385"/>
      <c r="AK55" s="385"/>
      <c r="AL55" s="385"/>
      <c r="AM55" s="385"/>
      <c r="AN55" s="385"/>
      <c r="AO55" s="385"/>
      <c r="AP55" s="385"/>
      <c r="AQ55" s="385"/>
      <c r="AR55" s="385"/>
      <c r="AS55" s="385"/>
      <c r="AT55" s="385"/>
      <c r="AU55" s="385"/>
      <c r="AV55" s="385"/>
      <c r="AW55" s="385"/>
      <c r="AX55" s="385"/>
      <c r="AY55" s="385"/>
      <c r="AZ55" s="385"/>
      <c r="BA55" s="385"/>
      <c r="BB55" s="385"/>
      <c r="BC55" s="385"/>
      <c r="BD55" s="385"/>
      <c r="BE55" s="385"/>
      <c r="BF55" s="385"/>
      <c r="BG55" s="385"/>
    </row>
    <row r="56" spans="1:59">
      <c r="A56" s="385"/>
      <c r="B56" s="385"/>
      <c r="C56" s="385"/>
      <c r="D56" s="385"/>
      <c r="E56" s="385"/>
      <c r="F56" s="385"/>
      <c r="G56" s="385"/>
      <c r="H56" s="385"/>
      <c r="I56" s="385"/>
      <c r="J56" s="385"/>
      <c r="K56" s="385"/>
      <c r="L56" s="385"/>
      <c r="M56" s="385"/>
      <c r="N56" s="385"/>
      <c r="O56" s="385"/>
      <c r="P56" s="385"/>
      <c r="Q56" s="385"/>
      <c r="R56" s="385"/>
      <c r="S56" s="385"/>
      <c r="T56" s="385"/>
      <c r="U56" s="385"/>
      <c r="V56" s="385"/>
      <c r="W56" s="385"/>
      <c r="X56" s="385"/>
      <c r="Y56" s="385"/>
      <c r="Z56" s="385"/>
      <c r="AA56" s="385"/>
      <c r="AB56" s="385"/>
      <c r="AC56" s="385"/>
      <c r="AD56" s="385"/>
      <c r="AE56" s="385"/>
      <c r="AF56" s="385"/>
      <c r="AG56" s="385"/>
      <c r="AH56" s="385"/>
      <c r="AI56" s="385"/>
      <c r="AJ56" s="385"/>
      <c r="AK56" s="385"/>
      <c r="AL56" s="385"/>
      <c r="AM56" s="385"/>
      <c r="AN56" s="385"/>
      <c r="AO56" s="385"/>
      <c r="AP56" s="385"/>
      <c r="AQ56" s="385"/>
      <c r="AR56" s="385"/>
      <c r="AS56" s="385"/>
      <c r="AT56" s="385"/>
      <c r="AU56" s="385"/>
      <c r="AV56" s="385"/>
      <c r="AW56" s="385"/>
      <c r="AX56" s="385"/>
      <c r="AY56" s="385"/>
      <c r="AZ56" s="385"/>
      <c r="BA56" s="385"/>
      <c r="BB56" s="385"/>
      <c r="BC56" s="385"/>
      <c r="BD56" s="385"/>
      <c r="BE56" s="385"/>
      <c r="BF56" s="385"/>
      <c r="BG56" s="385"/>
    </row>
    <row r="57" spans="1:59">
      <c r="A57" s="385"/>
      <c r="B57" s="385"/>
      <c r="C57" s="385"/>
      <c r="D57" s="385"/>
      <c r="E57" s="385"/>
      <c r="F57" s="385"/>
      <c r="G57" s="385"/>
      <c r="H57" s="385"/>
      <c r="I57" s="385"/>
      <c r="J57" s="385"/>
      <c r="K57" s="385"/>
      <c r="L57" s="385"/>
      <c r="M57" s="385"/>
      <c r="N57" s="385"/>
      <c r="O57" s="385"/>
      <c r="P57" s="385"/>
      <c r="Q57" s="385"/>
      <c r="R57" s="385"/>
      <c r="S57" s="385"/>
      <c r="T57" s="385"/>
      <c r="U57" s="385"/>
      <c r="V57" s="385"/>
      <c r="W57" s="385"/>
      <c r="X57" s="385"/>
      <c r="Y57" s="385"/>
      <c r="Z57" s="385"/>
      <c r="AA57" s="385"/>
      <c r="AB57" s="385"/>
      <c r="AC57" s="385"/>
      <c r="AD57" s="385"/>
      <c r="AE57" s="385"/>
      <c r="AF57" s="385"/>
      <c r="AG57" s="385"/>
      <c r="AH57" s="385"/>
      <c r="AI57" s="385"/>
      <c r="AJ57" s="385"/>
      <c r="AK57" s="385"/>
      <c r="AL57" s="385"/>
      <c r="AM57" s="385"/>
      <c r="AN57" s="385"/>
      <c r="AO57" s="385"/>
      <c r="AP57" s="385"/>
      <c r="AQ57" s="385"/>
      <c r="AR57" s="385"/>
      <c r="AS57" s="385"/>
      <c r="AT57" s="385"/>
      <c r="AU57" s="385"/>
      <c r="AV57" s="385"/>
      <c r="AW57" s="385"/>
      <c r="AX57" s="385"/>
      <c r="AY57" s="385"/>
      <c r="AZ57" s="385"/>
      <c r="BA57" s="385"/>
      <c r="BB57" s="385"/>
      <c r="BC57" s="385"/>
      <c r="BD57" s="385"/>
      <c r="BE57" s="385"/>
      <c r="BF57" s="385"/>
      <c r="BG57" s="385"/>
    </row>
    <row r="58" spans="1:59">
      <c r="A58" s="385"/>
      <c r="B58" s="385"/>
      <c r="C58" s="385"/>
      <c r="D58" s="385"/>
      <c r="E58" s="385"/>
      <c r="F58" s="385"/>
      <c r="G58" s="385"/>
      <c r="H58" s="385"/>
      <c r="I58" s="385"/>
      <c r="J58" s="385"/>
      <c r="K58" s="385"/>
      <c r="L58" s="385"/>
      <c r="M58" s="385"/>
      <c r="N58" s="385"/>
      <c r="O58" s="385"/>
      <c r="P58" s="385"/>
      <c r="Q58" s="385"/>
      <c r="R58" s="385"/>
      <c r="S58" s="385"/>
      <c r="T58" s="385"/>
      <c r="U58" s="385"/>
      <c r="V58" s="385"/>
      <c r="W58" s="385"/>
      <c r="X58" s="385"/>
      <c r="Y58" s="385"/>
      <c r="Z58" s="385"/>
      <c r="AA58" s="385"/>
      <c r="AB58" s="385"/>
      <c r="AC58" s="385"/>
      <c r="AD58" s="385"/>
      <c r="AE58" s="385"/>
      <c r="AF58" s="385"/>
      <c r="AG58" s="385"/>
      <c r="AH58" s="385"/>
      <c r="AI58" s="385"/>
      <c r="AJ58" s="385"/>
      <c r="AK58" s="385"/>
      <c r="AL58" s="385"/>
      <c r="AM58" s="385"/>
      <c r="AN58" s="385"/>
      <c r="AO58" s="385"/>
      <c r="AP58" s="385"/>
      <c r="AQ58" s="385"/>
      <c r="AR58" s="385"/>
      <c r="AS58" s="385"/>
      <c r="AT58" s="385"/>
      <c r="AU58" s="385"/>
      <c r="AV58" s="385"/>
      <c r="AW58" s="385"/>
      <c r="AX58" s="385"/>
      <c r="AY58" s="385"/>
      <c r="AZ58" s="385"/>
      <c r="BA58" s="385"/>
      <c r="BB58" s="385"/>
      <c r="BC58" s="385"/>
      <c r="BD58" s="385"/>
      <c r="BE58" s="385"/>
      <c r="BF58" s="385"/>
      <c r="BG58" s="385"/>
    </row>
    <row r="59" spans="1:59">
      <c r="A59" s="385"/>
      <c r="B59" s="385"/>
      <c r="C59" s="385"/>
      <c r="D59" s="385"/>
      <c r="E59" s="385"/>
      <c r="F59" s="385"/>
      <c r="G59" s="385"/>
      <c r="H59" s="385"/>
      <c r="I59" s="385"/>
      <c r="J59" s="385"/>
      <c r="K59" s="385"/>
      <c r="L59" s="385"/>
      <c r="M59" s="385"/>
      <c r="N59" s="385"/>
      <c r="O59" s="385"/>
      <c r="P59" s="385"/>
      <c r="Q59" s="385"/>
      <c r="R59" s="385"/>
      <c r="S59" s="385"/>
      <c r="T59" s="385"/>
      <c r="U59" s="385"/>
      <c r="V59" s="385"/>
      <c r="W59" s="385"/>
      <c r="X59" s="385"/>
      <c r="Y59" s="385"/>
      <c r="Z59" s="385"/>
      <c r="AA59" s="385"/>
      <c r="AB59" s="385"/>
      <c r="AC59" s="385"/>
      <c r="AD59" s="385"/>
      <c r="AE59" s="385"/>
      <c r="AF59" s="385"/>
      <c r="AG59" s="385"/>
      <c r="AH59" s="385"/>
      <c r="AI59" s="385"/>
      <c r="AJ59" s="385"/>
      <c r="AK59" s="385"/>
      <c r="AL59" s="385"/>
      <c r="AM59" s="385"/>
      <c r="AN59" s="385"/>
      <c r="AO59" s="385"/>
      <c r="AP59" s="385"/>
      <c r="AQ59" s="385"/>
      <c r="AR59" s="385"/>
      <c r="AS59" s="385"/>
      <c r="AT59" s="385"/>
      <c r="AU59" s="385"/>
      <c r="AV59" s="385"/>
      <c r="AW59" s="385"/>
      <c r="AX59" s="385"/>
      <c r="AY59" s="385"/>
      <c r="AZ59" s="385"/>
      <c r="BA59" s="385"/>
      <c r="BB59" s="385"/>
      <c r="BC59" s="385"/>
      <c r="BD59" s="385"/>
      <c r="BE59" s="385"/>
      <c r="BF59" s="385"/>
      <c r="BG59" s="385"/>
    </row>
    <row r="60" spans="1:59">
      <c r="A60" s="385"/>
      <c r="B60" s="385"/>
      <c r="C60" s="385"/>
      <c r="D60" s="385"/>
      <c r="E60" s="385"/>
      <c r="F60" s="385"/>
      <c r="G60" s="385"/>
      <c r="H60" s="385"/>
      <c r="I60" s="385"/>
      <c r="J60" s="385"/>
      <c r="K60" s="385"/>
      <c r="L60" s="385"/>
      <c r="M60" s="385"/>
      <c r="N60" s="385"/>
      <c r="O60" s="385"/>
      <c r="P60" s="385"/>
      <c r="Q60" s="385"/>
      <c r="R60" s="385"/>
      <c r="S60" s="385"/>
      <c r="T60" s="385"/>
      <c r="U60" s="385"/>
      <c r="V60" s="385"/>
      <c r="W60" s="385"/>
      <c r="X60" s="385"/>
      <c r="Y60" s="385"/>
      <c r="Z60" s="385"/>
      <c r="AA60" s="385"/>
      <c r="AB60" s="385"/>
      <c r="AC60" s="385"/>
      <c r="AD60" s="385"/>
      <c r="AE60" s="385"/>
      <c r="AF60" s="385"/>
      <c r="AG60" s="385"/>
      <c r="AH60" s="385"/>
      <c r="AI60" s="385"/>
      <c r="AJ60" s="385"/>
      <c r="AK60" s="385"/>
      <c r="AL60" s="385"/>
      <c r="AM60" s="385"/>
      <c r="AN60" s="385"/>
      <c r="AO60" s="385"/>
      <c r="AP60" s="385"/>
      <c r="AQ60" s="385"/>
      <c r="AR60" s="385"/>
      <c r="AS60" s="385"/>
      <c r="AT60" s="385"/>
      <c r="AU60" s="385"/>
      <c r="AV60" s="385"/>
      <c r="AW60" s="385"/>
      <c r="AX60" s="385"/>
      <c r="AY60" s="385"/>
      <c r="AZ60" s="385"/>
      <c r="BA60" s="385"/>
      <c r="BB60" s="385"/>
      <c r="BC60" s="385"/>
      <c r="BD60" s="385"/>
      <c r="BE60" s="385"/>
      <c r="BF60" s="385"/>
      <c r="BG60" s="385"/>
    </row>
    <row r="61" spans="1:59">
      <c r="A61" s="385"/>
      <c r="B61" s="385"/>
      <c r="C61" s="385"/>
      <c r="D61" s="385"/>
      <c r="E61" s="385"/>
      <c r="F61" s="385"/>
      <c r="G61" s="385"/>
      <c r="H61" s="385"/>
      <c r="I61" s="385"/>
      <c r="J61" s="385"/>
      <c r="K61" s="385"/>
      <c r="L61" s="385"/>
      <c r="M61" s="385"/>
      <c r="N61" s="385"/>
      <c r="O61" s="385"/>
      <c r="P61" s="385"/>
      <c r="Q61" s="385"/>
      <c r="R61" s="385"/>
      <c r="S61" s="385"/>
      <c r="T61" s="385"/>
      <c r="U61" s="385"/>
      <c r="V61" s="385"/>
      <c r="W61" s="385"/>
      <c r="X61" s="385"/>
      <c r="Y61" s="385"/>
      <c r="Z61" s="385"/>
      <c r="AA61" s="385"/>
      <c r="AB61" s="385"/>
      <c r="AC61" s="385"/>
      <c r="AD61" s="385"/>
      <c r="AE61" s="385"/>
      <c r="AF61" s="385"/>
      <c r="AG61" s="385"/>
      <c r="AH61" s="385"/>
      <c r="AI61" s="385"/>
      <c r="AJ61" s="385"/>
      <c r="AK61" s="385"/>
      <c r="AL61" s="385"/>
      <c r="AM61" s="385"/>
      <c r="AN61" s="385"/>
      <c r="AO61" s="385"/>
      <c r="AP61" s="385"/>
      <c r="AQ61" s="385"/>
      <c r="AR61" s="385"/>
      <c r="AS61" s="385"/>
      <c r="AT61" s="385"/>
      <c r="AU61" s="385"/>
      <c r="AV61" s="385"/>
      <c r="AW61" s="385"/>
      <c r="AX61" s="385"/>
      <c r="AY61" s="385"/>
      <c r="AZ61" s="385"/>
      <c r="BA61" s="385"/>
      <c r="BB61" s="385"/>
      <c r="BC61" s="385"/>
      <c r="BD61" s="385"/>
      <c r="BE61" s="385"/>
      <c r="BF61" s="385"/>
      <c r="BG61" s="385"/>
    </row>
    <row r="62" spans="1:59">
      <c r="A62" s="385"/>
      <c r="B62" s="385"/>
      <c r="C62" s="385"/>
      <c r="D62" s="385"/>
      <c r="E62" s="385"/>
      <c r="F62" s="385"/>
      <c r="G62" s="385"/>
      <c r="H62" s="385"/>
      <c r="I62" s="385"/>
      <c r="J62" s="385"/>
      <c r="K62" s="385"/>
      <c r="L62" s="385"/>
      <c r="M62" s="385"/>
      <c r="N62" s="385"/>
      <c r="O62" s="385"/>
      <c r="P62" s="385"/>
      <c r="Q62" s="385"/>
      <c r="R62" s="385"/>
      <c r="S62" s="385"/>
      <c r="T62" s="385"/>
      <c r="U62" s="385"/>
      <c r="V62" s="385"/>
      <c r="W62" s="385"/>
      <c r="X62" s="385"/>
      <c r="Y62" s="385"/>
      <c r="Z62" s="385"/>
      <c r="AA62" s="385"/>
      <c r="AB62" s="385"/>
      <c r="AC62" s="385"/>
      <c r="AD62" s="385"/>
      <c r="AE62" s="385"/>
      <c r="AF62" s="385"/>
      <c r="AG62" s="385"/>
      <c r="AH62" s="385"/>
      <c r="AI62" s="385"/>
      <c r="AJ62" s="385"/>
      <c r="AK62" s="385"/>
      <c r="AL62" s="385"/>
      <c r="AM62" s="385"/>
      <c r="AN62" s="385"/>
      <c r="AO62" s="385"/>
      <c r="AP62" s="385"/>
      <c r="AQ62" s="385"/>
      <c r="AR62" s="385"/>
      <c r="AS62" s="385"/>
      <c r="AT62" s="385"/>
      <c r="AU62" s="385"/>
      <c r="AV62" s="385"/>
      <c r="AW62" s="385"/>
      <c r="AX62" s="385"/>
      <c r="AY62" s="385"/>
      <c r="AZ62" s="385"/>
      <c r="BA62" s="385"/>
      <c r="BB62" s="385"/>
      <c r="BC62" s="385"/>
      <c r="BD62" s="385"/>
      <c r="BE62" s="385"/>
      <c r="BF62" s="385"/>
      <c r="BG62" s="385"/>
    </row>
    <row r="63" spans="1:59">
      <c r="A63" s="385"/>
      <c r="B63" s="385"/>
      <c r="C63" s="385"/>
      <c r="D63" s="385"/>
      <c r="E63" s="385"/>
      <c r="F63" s="385"/>
      <c r="G63" s="385"/>
      <c r="H63" s="385"/>
      <c r="I63" s="385"/>
      <c r="J63" s="385"/>
      <c r="K63" s="385"/>
      <c r="L63" s="385"/>
      <c r="M63" s="385"/>
      <c r="N63" s="385"/>
      <c r="O63" s="385"/>
      <c r="P63" s="385"/>
      <c r="Q63" s="385"/>
      <c r="R63" s="385"/>
      <c r="S63" s="385"/>
      <c r="T63" s="385"/>
      <c r="U63" s="385"/>
      <c r="V63" s="385"/>
      <c r="W63" s="385"/>
      <c r="X63" s="385"/>
      <c r="Y63" s="385"/>
      <c r="Z63" s="385"/>
      <c r="AA63" s="385"/>
      <c r="AB63" s="385"/>
      <c r="AC63" s="385"/>
      <c r="AD63" s="385"/>
      <c r="AE63" s="385"/>
      <c r="AF63" s="385"/>
      <c r="AG63" s="385"/>
      <c r="AH63" s="385"/>
      <c r="AI63" s="385"/>
      <c r="AJ63" s="385"/>
      <c r="AK63" s="385"/>
      <c r="AL63" s="385"/>
      <c r="AM63" s="385"/>
      <c r="AN63" s="385"/>
      <c r="AO63" s="385"/>
      <c r="AP63" s="385"/>
      <c r="AQ63" s="385"/>
      <c r="AR63" s="385"/>
      <c r="AS63" s="385"/>
      <c r="AT63" s="385"/>
      <c r="AU63" s="385"/>
      <c r="AV63" s="385"/>
      <c r="AW63" s="385"/>
      <c r="AX63" s="385"/>
      <c r="AY63" s="385"/>
      <c r="AZ63" s="385"/>
      <c r="BA63" s="385"/>
      <c r="BB63" s="385"/>
      <c r="BC63" s="385"/>
      <c r="BD63" s="385"/>
      <c r="BE63" s="385"/>
      <c r="BF63" s="385"/>
      <c r="BG63" s="385"/>
    </row>
    <row r="64" spans="1:59">
      <c r="A64" s="385"/>
      <c r="B64" s="385"/>
      <c r="C64" s="385"/>
      <c r="D64" s="385"/>
      <c r="E64" s="385"/>
      <c r="F64" s="385"/>
      <c r="G64" s="385"/>
      <c r="H64" s="385"/>
      <c r="I64" s="385"/>
      <c r="J64" s="385"/>
      <c r="K64" s="385"/>
      <c r="L64" s="385"/>
      <c r="M64" s="385"/>
      <c r="N64" s="385"/>
      <c r="O64" s="385"/>
      <c r="P64" s="385"/>
      <c r="Q64" s="385"/>
      <c r="R64" s="385"/>
      <c r="S64" s="385"/>
      <c r="T64" s="385"/>
      <c r="U64" s="385"/>
      <c r="V64" s="385"/>
      <c r="W64" s="385"/>
      <c r="X64" s="385"/>
      <c r="Y64" s="385"/>
      <c r="Z64" s="385"/>
      <c r="AA64" s="385"/>
      <c r="AB64" s="385"/>
      <c r="AC64" s="385"/>
      <c r="AD64" s="385"/>
      <c r="AE64" s="385"/>
      <c r="AF64" s="385"/>
      <c r="AG64" s="385"/>
      <c r="AH64" s="385"/>
      <c r="AI64" s="385"/>
      <c r="AJ64" s="385"/>
      <c r="AK64" s="385"/>
      <c r="AL64" s="385"/>
      <c r="AM64" s="385"/>
      <c r="AN64" s="385"/>
      <c r="AO64" s="385"/>
      <c r="AP64" s="385"/>
      <c r="AQ64" s="385"/>
      <c r="AR64" s="385"/>
      <c r="AS64" s="385"/>
      <c r="AT64" s="385"/>
      <c r="AU64" s="385"/>
      <c r="AV64" s="385"/>
      <c r="AW64" s="385"/>
      <c r="AX64" s="385"/>
      <c r="AY64" s="385"/>
      <c r="AZ64" s="385"/>
      <c r="BA64" s="385"/>
      <c r="BB64" s="385"/>
      <c r="BC64" s="385"/>
      <c r="BD64" s="385"/>
      <c r="BE64" s="385"/>
      <c r="BF64" s="385"/>
      <c r="BG64" s="385"/>
    </row>
    <row r="65" spans="1:59">
      <c r="A65" s="385"/>
      <c r="B65" s="385"/>
      <c r="C65" s="385"/>
      <c r="D65" s="385"/>
      <c r="E65" s="385"/>
      <c r="F65" s="385"/>
      <c r="G65" s="385"/>
      <c r="H65" s="385"/>
      <c r="I65" s="385"/>
      <c r="J65" s="385"/>
      <c r="K65" s="385"/>
      <c r="L65" s="385"/>
      <c r="M65" s="385"/>
      <c r="N65" s="385"/>
      <c r="O65" s="385"/>
      <c r="P65" s="385"/>
      <c r="Q65" s="385"/>
      <c r="R65" s="385"/>
      <c r="S65" s="385"/>
      <c r="T65" s="385"/>
      <c r="U65" s="385"/>
      <c r="V65" s="385"/>
      <c r="W65" s="385"/>
      <c r="X65" s="385"/>
      <c r="Y65" s="385"/>
      <c r="Z65" s="385"/>
      <c r="AA65" s="385"/>
      <c r="AB65" s="385"/>
      <c r="AC65" s="385"/>
      <c r="AD65" s="385"/>
      <c r="AE65" s="385"/>
      <c r="AF65" s="385"/>
      <c r="AG65" s="385"/>
      <c r="AH65" s="385"/>
      <c r="AI65" s="385"/>
      <c r="AJ65" s="385"/>
      <c r="AK65" s="385"/>
      <c r="AL65" s="385"/>
      <c r="AM65" s="385"/>
      <c r="AN65" s="385"/>
      <c r="AO65" s="385"/>
      <c r="AP65" s="385"/>
      <c r="AQ65" s="385"/>
      <c r="AR65" s="385"/>
      <c r="AS65" s="385"/>
      <c r="AT65" s="385"/>
      <c r="AU65" s="385"/>
      <c r="AV65" s="385"/>
      <c r="AW65" s="385"/>
      <c r="AX65" s="385"/>
      <c r="AY65" s="385"/>
      <c r="AZ65" s="385"/>
      <c r="BA65" s="385"/>
      <c r="BB65" s="385"/>
      <c r="BC65" s="385"/>
      <c r="BD65" s="385"/>
      <c r="BE65" s="385"/>
      <c r="BF65" s="385"/>
      <c r="BG65" s="385"/>
    </row>
    <row r="66" spans="1:59">
      <c r="A66" s="385"/>
      <c r="B66" s="385"/>
      <c r="C66" s="385"/>
      <c r="D66" s="385"/>
      <c r="E66" s="385"/>
      <c r="F66" s="385"/>
      <c r="G66" s="385"/>
      <c r="H66" s="385"/>
      <c r="I66" s="385"/>
      <c r="J66" s="385"/>
      <c r="K66" s="385"/>
      <c r="L66" s="385"/>
      <c r="M66" s="385"/>
      <c r="N66" s="385"/>
      <c r="O66" s="385"/>
      <c r="P66" s="385"/>
      <c r="Q66" s="385"/>
      <c r="R66" s="385"/>
      <c r="S66" s="385"/>
      <c r="T66" s="385"/>
      <c r="U66" s="385"/>
      <c r="V66" s="385"/>
      <c r="W66" s="385"/>
      <c r="X66" s="385"/>
      <c r="Y66" s="385"/>
      <c r="Z66" s="385"/>
      <c r="AA66" s="385"/>
      <c r="AB66" s="385"/>
      <c r="AC66" s="385"/>
      <c r="AD66" s="385"/>
      <c r="AE66" s="385"/>
      <c r="AF66" s="385"/>
      <c r="AG66" s="385"/>
      <c r="AH66" s="385"/>
      <c r="AI66" s="385"/>
      <c r="AJ66" s="385"/>
      <c r="AK66" s="385"/>
      <c r="AL66" s="385"/>
      <c r="AM66" s="385"/>
      <c r="AN66" s="385"/>
      <c r="AO66" s="385"/>
      <c r="AP66" s="385"/>
      <c r="AQ66" s="385"/>
      <c r="AR66" s="385"/>
      <c r="AS66" s="385"/>
      <c r="AT66" s="385"/>
      <c r="AU66" s="385"/>
      <c r="AV66" s="385"/>
      <c r="AW66" s="385"/>
      <c r="AX66" s="385"/>
      <c r="AY66" s="385"/>
      <c r="AZ66" s="385"/>
      <c r="BA66" s="385"/>
      <c r="BB66" s="385"/>
      <c r="BC66" s="385"/>
      <c r="BD66" s="385"/>
      <c r="BE66" s="385"/>
      <c r="BF66" s="385"/>
      <c r="BG66" s="385"/>
    </row>
    <row r="67" spans="1:59">
      <c r="A67" s="385"/>
      <c r="B67" s="385"/>
      <c r="C67" s="385"/>
      <c r="D67" s="385"/>
      <c r="E67" s="385"/>
      <c r="F67" s="385"/>
      <c r="G67" s="385"/>
      <c r="H67" s="385"/>
      <c r="I67" s="385"/>
      <c r="J67" s="385"/>
      <c r="K67" s="385"/>
      <c r="L67" s="385"/>
      <c r="M67" s="385"/>
      <c r="N67" s="385"/>
      <c r="O67" s="385"/>
      <c r="P67" s="385"/>
      <c r="Q67" s="385"/>
      <c r="R67" s="385"/>
      <c r="S67" s="385"/>
      <c r="T67" s="385"/>
      <c r="U67" s="385"/>
      <c r="V67" s="385"/>
      <c r="W67" s="385"/>
      <c r="X67" s="385"/>
      <c r="Y67" s="385"/>
      <c r="Z67" s="385"/>
      <c r="AA67" s="385"/>
      <c r="AB67" s="385"/>
      <c r="AC67" s="385"/>
      <c r="AD67" s="385"/>
      <c r="AE67" s="385"/>
      <c r="AF67" s="385"/>
      <c r="AG67" s="385"/>
      <c r="AH67" s="385"/>
      <c r="AI67" s="385"/>
      <c r="AJ67" s="385"/>
      <c r="AK67" s="385"/>
      <c r="AL67" s="385"/>
      <c r="AM67" s="385"/>
      <c r="AN67" s="385"/>
      <c r="AO67" s="385"/>
      <c r="AP67" s="385"/>
      <c r="AQ67" s="385"/>
      <c r="AR67" s="385"/>
      <c r="AS67" s="385"/>
      <c r="AT67" s="385"/>
      <c r="AU67" s="385"/>
      <c r="AV67" s="385"/>
      <c r="AW67" s="385"/>
      <c r="AX67" s="385"/>
      <c r="AY67" s="385"/>
      <c r="AZ67" s="385"/>
      <c r="BA67" s="385"/>
      <c r="BB67" s="385"/>
      <c r="BC67" s="385"/>
      <c r="BD67" s="385"/>
      <c r="BE67" s="385"/>
      <c r="BF67" s="385"/>
      <c r="BG67" s="385"/>
    </row>
    <row r="68" spans="1:59">
      <c r="A68" s="385"/>
      <c r="B68" s="385"/>
      <c r="C68" s="385"/>
      <c r="D68" s="385"/>
      <c r="E68" s="385"/>
      <c r="F68" s="385"/>
      <c r="G68" s="385"/>
      <c r="H68" s="385"/>
      <c r="I68" s="385"/>
      <c r="J68" s="385"/>
      <c r="K68" s="385"/>
      <c r="L68" s="385"/>
      <c r="M68" s="385"/>
      <c r="N68" s="385"/>
      <c r="O68" s="385"/>
      <c r="P68" s="385"/>
      <c r="Q68" s="385"/>
      <c r="R68" s="385"/>
      <c r="S68" s="385"/>
      <c r="T68" s="385"/>
      <c r="U68" s="385"/>
      <c r="V68" s="385"/>
      <c r="W68" s="385"/>
      <c r="X68" s="385"/>
      <c r="Y68" s="385"/>
      <c r="Z68" s="385"/>
      <c r="AA68" s="385"/>
      <c r="AB68" s="385"/>
      <c r="AC68" s="385"/>
      <c r="AD68" s="385"/>
      <c r="AE68" s="385"/>
      <c r="AF68" s="385"/>
      <c r="AG68" s="385"/>
      <c r="AH68" s="385"/>
      <c r="AI68" s="385"/>
      <c r="AJ68" s="385"/>
      <c r="AK68" s="385"/>
      <c r="AL68" s="385"/>
      <c r="AM68" s="385"/>
      <c r="AN68" s="385"/>
      <c r="AO68" s="385"/>
      <c r="AP68" s="385"/>
      <c r="AQ68" s="385"/>
      <c r="AR68" s="385"/>
      <c r="AS68" s="385"/>
      <c r="AT68" s="385"/>
      <c r="AU68" s="385"/>
      <c r="AV68" s="385"/>
      <c r="AW68" s="385"/>
      <c r="AX68" s="385"/>
      <c r="AY68" s="385"/>
      <c r="AZ68" s="385"/>
      <c r="BA68" s="385"/>
      <c r="BB68" s="385"/>
      <c r="BC68" s="385"/>
      <c r="BD68" s="385"/>
      <c r="BE68" s="385"/>
      <c r="BF68" s="385"/>
      <c r="BG68" s="385"/>
    </row>
    <row r="69" spans="1:59">
      <c r="A69" s="385"/>
      <c r="B69" s="385"/>
      <c r="C69" s="385"/>
      <c r="D69" s="385"/>
      <c r="E69" s="385"/>
      <c r="F69" s="385"/>
      <c r="G69" s="385"/>
      <c r="H69" s="385"/>
      <c r="I69" s="385"/>
      <c r="J69" s="385"/>
      <c r="K69" s="385"/>
      <c r="L69" s="385"/>
      <c r="M69" s="385"/>
      <c r="N69" s="385"/>
      <c r="O69" s="385"/>
      <c r="P69" s="385"/>
      <c r="Q69" s="385"/>
      <c r="R69" s="385"/>
      <c r="S69" s="385"/>
      <c r="T69" s="385"/>
      <c r="U69" s="385"/>
      <c r="V69" s="385"/>
      <c r="W69" s="385"/>
      <c r="X69" s="385"/>
      <c r="Y69" s="385"/>
      <c r="Z69" s="385"/>
      <c r="AA69" s="385"/>
      <c r="AB69" s="385"/>
      <c r="AC69" s="385"/>
      <c r="AD69" s="385"/>
      <c r="AE69" s="385"/>
      <c r="AF69" s="385"/>
      <c r="AG69" s="385"/>
      <c r="AH69" s="385"/>
      <c r="AI69" s="385"/>
      <c r="AJ69" s="385"/>
      <c r="AK69" s="385"/>
      <c r="AL69" s="385"/>
      <c r="AM69" s="385"/>
      <c r="AN69" s="385"/>
      <c r="AO69" s="385"/>
      <c r="AP69" s="385"/>
      <c r="AQ69" s="385"/>
      <c r="AR69" s="385"/>
      <c r="AS69" s="385"/>
      <c r="AT69" s="385"/>
      <c r="AU69" s="385"/>
      <c r="AV69" s="385"/>
      <c r="AW69" s="385"/>
      <c r="AX69" s="385"/>
      <c r="AY69" s="385"/>
      <c r="AZ69" s="385"/>
      <c r="BA69" s="385"/>
      <c r="BB69" s="385"/>
      <c r="BC69" s="385"/>
      <c r="BD69" s="385"/>
      <c r="BE69" s="385"/>
      <c r="BF69" s="385"/>
      <c r="BG69" s="385"/>
    </row>
    <row r="70" spans="1:59">
      <c r="A70" s="385"/>
      <c r="B70" s="385"/>
      <c r="C70" s="385"/>
      <c r="D70" s="385"/>
      <c r="E70" s="385"/>
      <c r="F70" s="385"/>
      <c r="G70" s="385"/>
      <c r="H70" s="385"/>
      <c r="I70" s="385"/>
      <c r="J70" s="385"/>
      <c r="K70" s="385"/>
      <c r="L70" s="385"/>
      <c r="M70" s="385"/>
      <c r="N70" s="385"/>
      <c r="O70" s="385"/>
      <c r="P70" s="385"/>
      <c r="Q70" s="385"/>
      <c r="R70" s="385"/>
      <c r="S70" s="385"/>
      <c r="T70" s="385"/>
      <c r="U70" s="385"/>
      <c r="V70" s="385"/>
      <c r="W70" s="385"/>
      <c r="X70" s="385"/>
      <c r="Y70" s="385"/>
      <c r="Z70" s="385"/>
      <c r="AA70" s="385"/>
      <c r="AB70" s="385"/>
      <c r="AC70" s="385"/>
      <c r="AD70" s="385"/>
      <c r="AE70" s="385"/>
      <c r="AF70" s="385"/>
      <c r="AG70" s="385"/>
      <c r="AH70" s="385"/>
      <c r="AI70" s="385"/>
      <c r="AJ70" s="385"/>
      <c r="AK70" s="385"/>
      <c r="AL70" s="385"/>
      <c r="AM70" s="385"/>
      <c r="AN70" s="385"/>
      <c r="AO70" s="385"/>
      <c r="AP70" s="385"/>
      <c r="AQ70" s="385"/>
      <c r="AR70" s="385"/>
      <c r="AS70" s="385"/>
      <c r="AT70" s="385"/>
      <c r="AU70" s="385"/>
      <c r="AV70" s="385"/>
      <c r="AW70" s="385"/>
      <c r="AX70" s="385"/>
      <c r="AY70" s="385"/>
      <c r="AZ70" s="385"/>
      <c r="BA70" s="385"/>
      <c r="BB70" s="385"/>
      <c r="BC70" s="385"/>
      <c r="BD70" s="385"/>
      <c r="BE70" s="385"/>
      <c r="BF70" s="385"/>
      <c r="BG70" s="385"/>
    </row>
    <row r="71" spans="1:59">
      <c r="A71" s="385"/>
      <c r="B71" s="385"/>
      <c r="C71" s="385"/>
      <c r="D71" s="385"/>
      <c r="E71" s="385"/>
      <c r="F71" s="385"/>
      <c r="G71" s="385"/>
      <c r="H71" s="385"/>
      <c r="I71" s="385"/>
      <c r="J71" s="385"/>
      <c r="K71" s="385"/>
      <c r="L71" s="385"/>
      <c r="M71" s="385"/>
      <c r="N71" s="385"/>
      <c r="O71" s="385"/>
      <c r="P71" s="385"/>
      <c r="Q71" s="385"/>
      <c r="R71" s="385"/>
      <c r="S71" s="385"/>
      <c r="T71" s="385"/>
      <c r="U71" s="385"/>
      <c r="V71" s="385"/>
      <c r="W71" s="385"/>
      <c r="X71" s="385"/>
      <c r="Y71" s="385"/>
      <c r="Z71" s="385"/>
      <c r="AA71" s="385"/>
      <c r="AB71" s="385"/>
      <c r="AC71" s="385"/>
      <c r="AD71" s="385"/>
      <c r="AE71" s="385"/>
      <c r="AF71" s="385"/>
      <c r="AG71" s="385"/>
      <c r="AH71" s="385"/>
      <c r="AI71" s="385"/>
      <c r="AJ71" s="385"/>
      <c r="AK71" s="385"/>
      <c r="AL71" s="385"/>
      <c r="AM71" s="385"/>
      <c r="AN71" s="385"/>
      <c r="AO71" s="385"/>
      <c r="AP71" s="385"/>
      <c r="AQ71" s="385"/>
      <c r="AR71" s="385"/>
      <c r="AS71" s="385"/>
      <c r="AT71" s="385"/>
      <c r="AU71" s="385"/>
      <c r="AV71" s="385"/>
      <c r="AW71" s="385"/>
      <c r="AX71" s="385"/>
      <c r="AY71" s="385"/>
      <c r="AZ71" s="385"/>
      <c r="BA71" s="385"/>
      <c r="BB71" s="385"/>
      <c r="BC71" s="385"/>
      <c r="BD71" s="385"/>
      <c r="BE71" s="385"/>
      <c r="BF71" s="385"/>
      <c r="BG71" s="385"/>
    </row>
    <row r="72" spans="1:59">
      <c r="A72" s="385"/>
      <c r="B72" s="385"/>
      <c r="C72" s="385"/>
      <c r="D72" s="385"/>
      <c r="E72" s="385"/>
      <c r="F72" s="385"/>
      <c r="G72" s="385"/>
      <c r="H72" s="385"/>
      <c r="I72" s="385"/>
      <c r="J72" s="385"/>
      <c r="K72" s="385"/>
      <c r="L72" s="385"/>
      <c r="M72" s="385"/>
      <c r="N72" s="385"/>
      <c r="O72" s="385"/>
      <c r="P72" s="385"/>
      <c r="Q72" s="385"/>
      <c r="R72" s="385"/>
      <c r="S72" s="385"/>
      <c r="T72" s="385"/>
      <c r="U72" s="385"/>
      <c r="V72" s="385"/>
      <c r="W72" s="385"/>
      <c r="X72" s="385"/>
      <c r="Y72" s="385"/>
      <c r="Z72" s="385"/>
      <c r="AA72" s="385"/>
      <c r="AB72" s="385"/>
      <c r="AC72" s="385"/>
      <c r="AD72" s="385"/>
      <c r="AE72" s="385"/>
      <c r="AF72" s="385"/>
      <c r="AG72" s="385"/>
      <c r="AH72" s="385"/>
      <c r="AI72" s="385"/>
      <c r="AJ72" s="385"/>
      <c r="AK72" s="385"/>
      <c r="AL72" s="385"/>
      <c r="AM72" s="385"/>
      <c r="AN72" s="385"/>
      <c r="AO72" s="385"/>
      <c r="AP72" s="385"/>
      <c r="AQ72" s="385"/>
      <c r="AR72" s="385"/>
      <c r="AS72" s="385"/>
      <c r="AT72" s="385"/>
      <c r="AU72" s="385"/>
      <c r="AV72" s="385"/>
      <c r="AW72" s="385"/>
      <c r="AX72" s="385"/>
      <c r="AY72" s="385"/>
      <c r="AZ72" s="385"/>
      <c r="BA72" s="385"/>
      <c r="BB72" s="385"/>
      <c r="BC72" s="385"/>
      <c r="BD72" s="385"/>
      <c r="BE72" s="385"/>
      <c r="BF72" s="385"/>
      <c r="BG72" s="385"/>
    </row>
    <row r="73" spans="1:59">
      <c r="A73" s="385"/>
      <c r="B73" s="385"/>
      <c r="C73" s="385"/>
      <c r="D73" s="385"/>
      <c r="E73" s="385"/>
      <c r="F73" s="385"/>
      <c r="G73" s="385"/>
      <c r="H73" s="385"/>
      <c r="I73" s="385"/>
      <c r="J73" s="385"/>
      <c r="K73" s="385"/>
      <c r="L73" s="385"/>
      <c r="M73" s="385"/>
      <c r="N73" s="385"/>
      <c r="O73" s="385"/>
      <c r="P73" s="385"/>
      <c r="Q73" s="385"/>
      <c r="R73" s="385"/>
      <c r="S73" s="385"/>
      <c r="T73" s="385"/>
      <c r="U73" s="385"/>
      <c r="V73" s="385"/>
      <c r="W73" s="385"/>
      <c r="X73" s="385"/>
      <c r="Y73" s="385"/>
      <c r="Z73" s="385"/>
      <c r="AA73" s="385"/>
      <c r="AB73" s="385"/>
      <c r="AC73" s="385"/>
      <c r="AD73" s="385"/>
      <c r="AE73" s="385"/>
      <c r="AF73" s="385"/>
      <c r="AG73" s="385"/>
      <c r="AH73" s="385"/>
      <c r="AI73" s="385"/>
      <c r="AJ73" s="385"/>
      <c r="AK73" s="385"/>
      <c r="AL73" s="385"/>
      <c r="AM73" s="385"/>
      <c r="AN73" s="385"/>
      <c r="AO73" s="385"/>
      <c r="AP73" s="385"/>
      <c r="AQ73" s="385"/>
      <c r="AR73" s="385"/>
      <c r="AS73" s="385"/>
      <c r="AT73" s="385"/>
      <c r="AU73" s="385"/>
      <c r="AV73" s="385"/>
      <c r="AW73" s="385"/>
      <c r="AX73" s="385"/>
      <c r="AY73" s="385"/>
      <c r="AZ73" s="385"/>
      <c r="BA73" s="385"/>
      <c r="BB73" s="385"/>
      <c r="BC73" s="385"/>
      <c r="BD73" s="385"/>
      <c r="BE73" s="385"/>
      <c r="BF73" s="385"/>
      <c r="BG73" s="385"/>
    </row>
    <row r="74" spans="1:59">
      <c r="A74" s="385"/>
      <c r="B74" s="385"/>
      <c r="C74" s="385"/>
      <c r="D74" s="385"/>
      <c r="E74" s="385"/>
      <c r="F74" s="385"/>
      <c r="G74" s="385"/>
      <c r="H74" s="385"/>
      <c r="I74" s="385"/>
      <c r="J74" s="385"/>
      <c r="K74" s="385"/>
      <c r="L74" s="385"/>
      <c r="M74" s="385"/>
      <c r="N74" s="385"/>
      <c r="O74" s="385"/>
      <c r="P74" s="385"/>
      <c r="Q74" s="385"/>
      <c r="R74" s="385"/>
      <c r="S74" s="385"/>
      <c r="T74" s="385"/>
      <c r="U74" s="385"/>
      <c r="V74" s="385"/>
      <c r="W74" s="385"/>
      <c r="X74" s="385"/>
      <c r="Y74" s="385"/>
      <c r="Z74" s="385"/>
      <c r="AA74" s="385"/>
      <c r="AB74" s="385"/>
      <c r="AC74" s="385"/>
      <c r="AD74" s="385"/>
      <c r="AE74" s="385"/>
      <c r="AF74" s="385"/>
      <c r="AG74" s="385"/>
      <c r="AH74" s="385"/>
      <c r="AI74" s="385"/>
      <c r="AJ74" s="385"/>
      <c r="AK74" s="385"/>
      <c r="AL74" s="385"/>
      <c r="AM74" s="385"/>
      <c r="AN74" s="385"/>
      <c r="AO74" s="385"/>
      <c r="AP74" s="385"/>
      <c r="AQ74" s="385"/>
      <c r="AR74" s="385"/>
      <c r="AS74" s="385"/>
      <c r="AT74" s="385"/>
      <c r="AU74" s="385"/>
      <c r="AV74" s="385"/>
      <c r="AW74" s="385"/>
      <c r="AX74" s="385"/>
      <c r="AY74" s="385"/>
      <c r="AZ74" s="385"/>
      <c r="BA74" s="385"/>
      <c r="BB74" s="385"/>
      <c r="BC74" s="385"/>
      <c r="BD74" s="385"/>
      <c r="BE74" s="385"/>
      <c r="BF74" s="385"/>
      <c r="BG74" s="385"/>
    </row>
    <row r="75" spans="1:59">
      <c r="A75" s="385"/>
      <c r="B75" s="385"/>
      <c r="C75" s="385"/>
      <c r="D75" s="385"/>
      <c r="E75" s="385"/>
      <c r="F75" s="385"/>
      <c r="G75" s="385"/>
      <c r="H75" s="385"/>
      <c r="I75" s="385"/>
      <c r="J75" s="385"/>
      <c r="K75" s="385"/>
      <c r="L75" s="385"/>
      <c r="M75" s="385"/>
      <c r="N75" s="385"/>
      <c r="O75" s="385"/>
      <c r="P75" s="385"/>
      <c r="Q75" s="385"/>
      <c r="R75" s="385"/>
      <c r="S75" s="385"/>
      <c r="T75" s="385"/>
      <c r="U75" s="385"/>
      <c r="V75" s="385"/>
      <c r="W75" s="385"/>
      <c r="X75" s="385"/>
      <c r="Y75" s="385"/>
      <c r="Z75" s="385"/>
      <c r="AA75" s="385"/>
      <c r="AB75" s="385"/>
      <c r="AC75" s="385"/>
      <c r="AD75" s="385"/>
      <c r="AE75" s="385"/>
      <c r="AF75" s="385"/>
      <c r="AG75" s="385"/>
      <c r="AH75" s="385"/>
      <c r="AI75" s="385"/>
      <c r="AJ75" s="385"/>
      <c r="AK75" s="385"/>
      <c r="AL75" s="385"/>
      <c r="AM75" s="385"/>
      <c r="AN75" s="385"/>
      <c r="AO75" s="385"/>
      <c r="AP75" s="385"/>
      <c r="AQ75" s="385"/>
      <c r="AR75" s="385"/>
      <c r="AS75" s="385"/>
      <c r="AT75" s="385"/>
      <c r="AU75" s="385"/>
      <c r="AV75" s="385"/>
      <c r="AW75" s="385"/>
      <c r="AX75" s="385"/>
      <c r="AY75" s="385"/>
      <c r="AZ75" s="385"/>
      <c r="BA75" s="385"/>
      <c r="BB75" s="385"/>
      <c r="BC75" s="385"/>
      <c r="BD75" s="385"/>
      <c r="BE75" s="385"/>
      <c r="BF75" s="385"/>
      <c r="BG75" s="385"/>
    </row>
    <row r="76" spans="1:59">
      <c r="A76" s="385"/>
      <c r="B76" s="385"/>
      <c r="C76" s="385"/>
      <c r="D76" s="385"/>
      <c r="E76" s="385"/>
      <c r="F76" s="385"/>
      <c r="G76" s="385"/>
      <c r="H76" s="385"/>
      <c r="I76" s="385"/>
      <c r="J76" s="385"/>
      <c r="K76" s="385"/>
      <c r="L76" s="385"/>
      <c r="M76" s="385"/>
      <c r="N76" s="385"/>
      <c r="O76" s="385"/>
      <c r="P76" s="385"/>
      <c r="Q76" s="385"/>
      <c r="R76" s="385"/>
      <c r="S76" s="385"/>
      <c r="T76" s="385"/>
      <c r="U76" s="385"/>
      <c r="V76" s="385"/>
      <c r="W76" s="385"/>
      <c r="X76" s="385"/>
      <c r="Y76" s="385"/>
      <c r="Z76" s="385"/>
      <c r="AA76" s="385"/>
      <c r="AB76" s="385"/>
      <c r="AC76" s="385"/>
      <c r="AD76" s="385"/>
      <c r="AE76" s="385"/>
      <c r="AF76" s="385"/>
      <c r="AG76" s="385"/>
      <c r="AH76" s="385"/>
      <c r="AI76" s="385"/>
      <c r="AJ76" s="385"/>
      <c r="AK76" s="385"/>
      <c r="AL76" s="385"/>
      <c r="AM76" s="385"/>
      <c r="AN76" s="385"/>
      <c r="AO76" s="385"/>
      <c r="AP76" s="385"/>
      <c r="AQ76" s="385"/>
      <c r="AR76" s="385"/>
      <c r="AS76" s="385"/>
      <c r="AT76" s="385"/>
      <c r="AU76" s="385"/>
      <c r="AV76" s="385"/>
      <c r="AW76" s="385"/>
      <c r="AX76" s="385"/>
      <c r="AY76" s="385"/>
      <c r="AZ76" s="385"/>
      <c r="BA76" s="385"/>
      <c r="BB76" s="385"/>
      <c r="BC76" s="385"/>
      <c r="BD76" s="385"/>
      <c r="BE76" s="385"/>
      <c r="BF76" s="385"/>
      <c r="BG76" s="385"/>
    </row>
    <row r="77" spans="1:59">
      <c r="A77" s="385"/>
      <c r="B77" s="385"/>
      <c r="C77" s="385"/>
      <c r="D77" s="385"/>
      <c r="E77" s="385"/>
      <c r="F77" s="385"/>
      <c r="G77" s="385"/>
      <c r="H77" s="385"/>
      <c r="I77" s="385"/>
      <c r="J77" s="385"/>
      <c r="K77" s="385"/>
      <c r="L77" s="385"/>
      <c r="M77" s="385"/>
      <c r="N77" s="385"/>
      <c r="O77" s="385"/>
      <c r="P77" s="385"/>
      <c r="Q77" s="385"/>
      <c r="R77" s="385"/>
      <c r="S77" s="385"/>
      <c r="T77" s="385"/>
      <c r="U77" s="385"/>
      <c r="V77" s="385"/>
      <c r="W77" s="385"/>
      <c r="X77" s="385"/>
      <c r="Y77" s="385"/>
      <c r="Z77" s="385"/>
      <c r="AA77" s="385"/>
      <c r="AB77" s="385"/>
      <c r="AC77" s="385"/>
      <c r="AD77" s="385"/>
      <c r="AE77" s="385"/>
      <c r="AF77" s="385"/>
      <c r="AG77" s="385"/>
      <c r="AH77" s="385"/>
      <c r="AI77" s="385"/>
      <c r="AJ77" s="385"/>
      <c r="AK77" s="385"/>
      <c r="AL77" s="385"/>
      <c r="AM77" s="385"/>
      <c r="AN77" s="385"/>
      <c r="AO77" s="385"/>
      <c r="AP77" s="385"/>
      <c r="AQ77" s="385"/>
      <c r="AR77" s="385"/>
      <c r="AS77" s="385"/>
      <c r="AT77" s="385"/>
      <c r="AU77" s="385"/>
      <c r="AV77" s="385"/>
      <c r="AW77" s="385"/>
      <c r="AX77" s="385"/>
      <c r="AY77" s="385"/>
      <c r="AZ77" s="385"/>
      <c r="BA77" s="385"/>
      <c r="BB77" s="385"/>
      <c r="BC77" s="385"/>
      <c r="BD77" s="385"/>
      <c r="BE77" s="385"/>
      <c r="BF77" s="385"/>
      <c r="BG77" s="385"/>
    </row>
    <row r="78" spans="1:59">
      <c r="A78" s="385"/>
      <c r="B78" s="385"/>
      <c r="C78" s="385"/>
      <c r="D78" s="385"/>
      <c r="E78" s="385"/>
      <c r="F78" s="385"/>
      <c r="G78" s="385"/>
      <c r="H78" s="385"/>
      <c r="I78" s="385"/>
      <c r="J78" s="385"/>
      <c r="K78" s="385"/>
      <c r="L78" s="385"/>
      <c r="M78" s="385"/>
      <c r="N78" s="385"/>
      <c r="O78" s="385"/>
      <c r="P78" s="385"/>
      <c r="Q78" s="385"/>
      <c r="R78" s="385"/>
      <c r="S78" s="385"/>
      <c r="T78" s="385"/>
      <c r="U78" s="385"/>
      <c r="V78" s="385"/>
      <c r="W78" s="385"/>
      <c r="X78" s="385"/>
      <c r="Y78" s="385"/>
      <c r="Z78" s="385"/>
      <c r="AA78" s="385"/>
      <c r="AB78" s="385"/>
      <c r="AC78" s="385"/>
      <c r="AD78" s="385"/>
      <c r="AE78" s="385"/>
      <c r="AF78" s="385"/>
      <c r="AG78" s="385"/>
      <c r="AH78" s="385"/>
      <c r="AI78" s="385"/>
      <c r="AJ78" s="385"/>
      <c r="AK78" s="385"/>
      <c r="AL78" s="385"/>
      <c r="AM78" s="385"/>
      <c r="AN78" s="385"/>
      <c r="AO78" s="385"/>
      <c r="AP78" s="385"/>
      <c r="AQ78" s="385"/>
      <c r="AR78" s="385"/>
      <c r="AS78" s="385"/>
      <c r="AT78" s="385"/>
      <c r="AU78" s="385"/>
      <c r="AV78" s="385"/>
      <c r="AW78" s="385"/>
      <c r="AX78" s="385"/>
      <c r="AY78" s="385"/>
      <c r="AZ78" s="385"/>
      <c r="BA78" s="385"/>
      <c r="BB78" s="385"/>
      <c r="BC78" s="385"/>
      <c r="BD78" s="385"/>
      <c r="BE78" s="385"/>
      <c r="BF78" s="385"/>
      <c r="BG78" s="385"/>
    </row>
    <row r="79" spans="1:59">
      <c r="A79" s="385"/>
      <c r="B79" s="385"/>
      <c r="C79" s="385"/>
      <c r="D79" s="385"/>
      <c r="E79" s="385"/>
      <c r="F79" s="385"/>
      <c r="G79" s="385"/>
      <c r="H79" s="385"/>
      <c r="I79" s="385"/>
      <c r="J79" s="385"/>
      <c r="K79" s="385"/>
      <c r="L79" s="385"/>
      <c r="M79" s="385"/>
      <c r="N79" s="385"/>
      <c r="O79" s="385"/>
      <c r="P79" s="385"/>
      <c r="Q79" s="385"/>
      <c r="R79" s="385"/>
      <c r="S79" s="385"/>
      <c r="T79" s="385"/>
      <c r="U79" s="385"/>
      <c r="V79" s="385"/>
      <c r="W79" s="385"/>
      <c r="X79" s="385"/>
      <c r="Y79" s="385"/>
      <c r="Z79" s="385"/>
      <c r="AA79" s="385"/>
      <c r="AB79" s="385"/>
      <c r="AC79" s="385"/>
      <c r="AD79" s="385"/>
      <c r="AE79" s="385"/>
      <c r="AF79" s="385"/>
      <c r="AG79" s="385"/>
      <c r="AH79" s="385"/>
      <c r="AI79" s="385"/>
      <c r="AJ79" s="385"/>
      <c r="AK79" s="385"/>
      <c r="AL79" s="385"/>
      <c r="AM79" s="385"/>
      <c r="AN79" s="385"/>
      <c r="AO79" s="385"/>
      <c r="AP79" s="385"/>
      <c r="AQ79" s="385"/>
      <c r="AR79" s="385"/>
      <c r="AS79" s="385"/>
      <c r="AT79" s="385"/>
      <c r="AU79" s="385"/>
      <c r="AV79" s="385"/>
      <c r="AW79" s="385"/>
      <c r="AX79" s="385"/>
      <c r="AY79" s="385"/>
      <c r="AZ79" s="385"/>
      <c r="BA79" s="385"/>
      <c r="BB79" s="385"/>
      <c r="BC79" s="385"/>
      <c r="BD79" s="385"/>
      <c r="BE79" s="385"/>
      <c r="BF79" s="385"/>
      <c r="BG79" s="385"/>
    </row>
    <row r="80" spans="1:59">
      <c r="A80" s="385"/>
      <c r="B80" s="385"/>
      <c r="C80" s="385"/>
      <c r="D80" s="385"/>
      <c r="E80" s="385"/>
      <c r="F80" s="385"/>
      <c r="G80" s="385"/>
      <c r="H80" s="385"/>
      <c r="I80" s="385"/>
      <c r="J80" s="385"/>
      <c r="K80" s="385"/>
      <c r="L80" s="385"/>
      <c r="M80" s="385"/>
      <c r="N80" s="385"/>
      <c r="O80" s="385"/>
      <c r="P80" s="385"/>
      <c r="Q80" s="385"/>
      <c r="R80" s="385"/>
      <c r="S80" s="385"/>
      <c r="T80" s="385"/>
      <c r="U80" s="385"/>
      <c r="V80" s="385"/>
      <c r="W80" s="385"/>
      <c r="X80" s="385"/>
      <c r="Y80" s="385"/>
      <c r="Z80" s="385"/>
      <c r="AA80" s="385"/>
      <c r="AB80" s="385"/>
      <c r="AC80" s="385"/>
      <c r="AD80" s="385"/>
      <c r="AE80" s="385"/>
      <c r="AF80" s="385"/>
      <c r="AG80" s="385"/>
      <c r="AH80" s="385"/>
      <c r="AI80" s="385"/>
      <c r="AJ80" s="385"/>
      <c r="AK80" s="385"/>
      <c r="AL80" s="385"/>
      <c r="AM80" s="385"/>
      <c r="AN80" s="385"/>
      <c r="AO80" s="385"/>
      <c r="AP80" s="385"/>
      <c r="AQ80" s="385"/>
      <c r="AR80" s="385"/>
      <c r="AS80" s="385"/>
      <c r="AT80" s="385"/>
      <c r="AU80" s="385"/>
      <c r="AV80" s="385"/>
      <c r="AW80" s="385"/>
      <c r="AX80" s="385"/>
      <c r="AY80" s="385"/>
      <c r="AZ80" s="385"/>
      <c r="BA80" s="385"/>
      <c r="BB80" s="385"/>
      <c r="BC80" s="385"/>
      <c r="BD80" s="385"/>
      <c r="BE80" s="385"/>
      <c r="BF80" s="385"/>
      <c r="BG80" s="385"/>
    </row>
    <row r="81" spans="1:59">
      <c r="A81" s="385"/>
      <c r="B81" s="385"/>
      <c r="C81" s="385"/>
      <c r="D81" s="385"/>
      <c r="E81" s="385"/>
      <c r="F81" s="385"/>
      <c r="G81" s="385"/>
      <c r="H81" s="385"/>
      <c r="I81" s="385"/>
      <c r="J81" s="385"/>
      <c r="K81" s="385"/>
      <c r="L81" s="385"/>
      <c r="M81" s="385"/>
      <c r="N81" s="385"/>
      <c r="O81" s="385"/>
      <c r="P81" s="385"/>
      <c r="Q81" s="385"/>
      <c r="R81" s="385"/>
      <c r="S81" s="385"/>
      <c r="T81" s="385"/>
      <c r="U81" s="385"/>
      <c r="V81" s="385"/>
      <c r="W81" s="385"/>
      <c r="X81" s="385"/>
      <c r="Y81" s="385"/>
      <c r="Z81" s="385"/>
      <c r="AA81" s="385"/>
      <c r="AB81" s="385"/>
      <c r="AC81" s="385"/>
      <c r="AD81" s="385"/>
      <c r="AE81" s="385"/>
      <c r="AF81" s="385"/>
      <c r="AG81" s="385"/>
      <c r="AH81" s="385"/>
      <c r="AI81" s="385"/>
      <c r="AJ81" s="385"/>
      <c r="AK81" s="385"/>
      <c r="AL81" s="385"/>
      <c r="AM81" s="385"/>
      <c r="AN81" s="385"/>
      <c r="AO81" s="385"/>
      <c r="AP81" s="385"/>
      <c r="AQ81" s="385"/>
      <c r="AR81" s="385"/>
      <c r="AS81" s="385"/>
      <c r="AT81" s="385"/>
      <c r="AU81" s="385"/>
      <c r="AV81" s="385"/>
      <c r="AW81" s="385"/>
      <c r="AX81" s="385"/>
      <c r="AY81" s="385"/>
      <c r="AZ81" s="385"/>
      <c r="BA81" s="385"/>
      <c r="BB81" s="385"/>
      <c r="BC81" s="385"/>
      <c r="BD81" s="385"/>
      <c r="BE81" s="385"/>
      <c r="BF81" s="385"/>
      <c r="BG81" s="385"/>
    </row>
    <row r="82" spans="1:59">
      <c r="A82" s="385"/>
      <c r="B82" s="385"/>
      <c r="C82" s="385"/>
      <c r="D82" s="385"/>
      <c r="E82" s="385"/>
      <c r="F82" s="385"/>
      <c r="G82" s="385"/>
      <c r="H82" s="385"/>
      <c r="I82" s="385"/>
      <c r="J82" s="385"/>
      <c r="K82" s="385"/>
      <c r="L82" s="385"/>
      <c r="M82" s="385"/>
      <c r="N82" s="385"/>
      <c r="O82" s="385"/>
      <c r="P82" s="385"/>
      <c r="Q82" s="385"/>
      <c r="R82" s="385"/>
      <c r="S82" s="385"/>
      <c r="T82" s="385"/>
      <c r="U82" s="385"/>
      <c r="V82" s="385"/>
      <c r="W82" s="385"/>
      <c r="X82" s="385"/>
      <c r="Y82" s="385"/>
      <c r="Z82" s="385"/>
      <c r="AA82" s="385"/>
      <c r="AB82" s="385"/>
      <c r="AC82" s="385"/>
      <c r="AD82" s="385"/>
      <c r="AE82" s="385"/>
      <c r="AF82" s="385"/>
      <c r="AG82" s="385"/>
      <c r="AH82" s="385"/>
      <c r="AI82" s="385"/>
      <c r="AJ82" s="385"/>
      <c r="AK82" s="385"/>
      <c r="AL82" s="385"/>
      <c r="AM82" s="385"/>
      <c r="AN82" s="385"/>
      <c r="AO82" s="385"/>
      <c r="AP82" s="385"/>
      <c r="AQ82" s="385"/>
      <c r="AR82" s="385"/>
      <c r="AS82" s="385"/>
      <c r="AT82" s="385"/>
      <c r="AU82" s="385"/>
      <c r="AV82" s="385"/>
      <c r="AW82" s="385"/>
      <c r="AX82" s="385"/>
      <c r="AY82" s="385"/>
      <c r="AZ82" s="385"/>
      <c r="BA82" s="385"/>
      <c r="BB82" s="385"/>
      <c r="BC82" s="385"/>
      <c r="BD82" s="385"/>
      <c r="BE82" s="385"/>
      <c r="BF82" s="385"/>
      <c r="BG82" s="385"/>
    </row>
    <row r="83" spans="1:59">
      <c r="A83" s="385"/>
      <c r="B83" s="385"/>
      <c r="C83" s="385"/>
      <c r="D83" s="385"/>
      <c r="E83" s="385"/>
      <c r="F83" s="385"/>
      <c r="G83" s="385"/>
      <c r="H83" s="385"/>
      <c r="I83" s="385"/>
      <c r="J83" s="385"/>
      <c r="K83" s="385"/>
      <c r="L83" s="385"/>
      <c r="M83" s="385"/>
      <c r="N83" s="385"/>
      <c r="O83" s="385"/>
      <c r="P83" s="385"/>
      <c r="Q83" s="385"/>
      <c r="R83" s="385"/>
      <c r="S83" s="385"/>
      <c r="T83" s="385"/>
      <c r="U83" s="385"/>
      <c r="V83" s="385"/>
      <c r="W83" s="385"/>
      <c r="X83" s="385"/>
      <c r="Y83" s="385"/>
      <c r="Z83" s="385"/>
      <c r="AA83" s="385"/>
      <c r="AB83" s="385"/>
      <c r="AC83" s="385"/>
      <c r="AD83" s="385"/>
      <c r="AE83" s="385"/>
      <c r="AF83" s="385"/>
      <c r="AG83" s="385"/>
      <c r="AH83" s="385"/>
      <c r="AI83" s="385"/>
      <c r="AJ83" s="385"/>
      <c r="AK83" s="385"/>
      <c r="AL83" s="385"/>
      <c r="AM83" s="385"/>
      <c r="AN83" s="385"/>
      <c r="AO83" s="385"/>
      <c r="AP83" s="385"/>
      <c r="AQ83" s="385"/>
      <c r="AR83" s="385"/>
      <c r="AS83" s="385"/>
      <c r="AT83" s="385"/>
      <c r="AU83" s="385"/>
      <c r="AV83" s="385"/>
      <c r="AW83" s="385"/>
      <c r="AX83" s="385"/>
      <c r="AY83" s="385"/>
      <c r="AZ83" s="385"/>
      <c r="BA83" s="385"/>
      <c r="BB83" s="385"/>
      <c r="BC83" s="385"/>
      <c r="BD83" s="385"/>
      <c r="BE83" s="385"/>
      <c r="BF83" s="385"/>
      <c r="BG83" s="385"/>
    </row>
    <row r="84" spans="1:59">
      <c r="A84" s="385"/>
      <c r="B84" s="385"/>
      <c r="C84" s="385"/>
      <c r="D84" s="385"/>
      <c r="E84" s="385"/>
      <c r="F84" s="385"/>
      <c r="G84" s="385"/>
      <c r="H84" s="385"/>
      <c r="I84" s="385"/>
      <c r="J84" s="385"/>
      <c r="K84" s="385"/>
      <c r="L84" s="385"/>
      <c r="M84" s="385"/>
      <c r="N84" s="385"/>
      <c r="O84" s="385"/>
      <c r="P84" s="385"/>
      <c r="Q84" s="385"/>
      <c r="R84" s="385"/>
      <c r="S84" s="385"/>
      <c r="T84" s="385"/>
      <c r="U84" s="385"/>
      <c r="V84" s="385"/>
      <c r="W84" s="385"/>
      <c r="X84" s="385"/>
      <c r="Y84" s="385"/>
      <c r="Z84" s="385"/>
      <c r="AA84" s="385"/>
      <c r="AB84" s="385"/>
      <c r="AC84" s="385"/>
      <c r="AD84" s="385"/>
      <c r="AE84" s="385"/>
      <c r="AF84" s="385"/>
      <c r="AG84" s="385"/>
      <c r="AH84" s="385"/>
      <c r="AI84" s="385"/>
      <c r="AJ84" s="385"/>
      <c r="AK84" s="385"/>
      <c r="AL84" s="385"/>
      <c r="AM84" s="385"/>
      <c r="AN84" s="385"/>
      <c r="AO84" s="385"/>
      <c r="AP84" s="385"/>
      <c r="AQ84" s="385"/>
      <c r="AR84" s="385"/>
      <c r="AS84" s="385"/>
      <c r="AT84" s="385"/>
      <c r="AU84" s="385"/>
      <c r="AV84" s="385"/>
      <c r="AW84" s="385"/>
      <c r="AX84" s="385"/>
      <c r="AY84" s="385"/>
      <c r="AZ84" s="385"/>
      <c r="BA84" s="385"/>
      <c r="BB84" s="385"/>
      <c r="BC84" s="385"/>
      <c r="BD84" s="385"/>
      <c r="BE84" s="385"/>
      <c r="BF84" s="385"/>
      <c r="BG84" s="385"/>
    </row>
    <row r="85" spans="1:59">
      <c r="A85" s="385"/>
      <c r="B85" s="385"/>
      <c r="C85" s="385"/>
      <c r="D85" s="385"/>
      <c r="E85" s="385"/>
      <c r="F85" s="385"/>
      <c r="G85" s="385"/>
      <c r="H85" s="385"/>
      <c r="I85" s="385"/>
      <c r="J85" s="385"/>
      <c r="K85" s="385"/>
      <c r="L85" s="385"/>
      <c r="M85" s="385"/>
      <c r="N85" s="385"/>
      <c r="O85" s="385"/>
      <c r="P85" s="385"/>
      <c r="Q85" s="385"/>
      <c r="R85" s="385"/>
      <c r="S85" s="385"/>
      <c r="T85" s="385"/>
      <c r="U85" s="385"/>
      <c r="V85" s="385"/>
      <c r="W85" s="385"/>
      <c r="X85" s="385"/>
      <c r="Y85" s="385"/>
      <c r="Z85" s="385"/>
      <c r="AA85" s="385"/>
      <c r="AB85" s="385"/>
      <c r="AC85" s="385"/>
      <c r="AD85" s="385"/>
      <c r="AE85" s="385"/>
      <c r="AF85" s="385"/>
      <c r="AG85" s="385"/>
      <c r="AH85" s="385"/>
      <c r="AI85" s="385"/>
      <c r="AJ85" s="385"/>
      <c r="AK85" s="385"/>
      <c r="AL85" s="385"/>
      <c r="AM85" s="385"/>
      <c r="AN85" s="385"/>
      <c r="AO85" s="385"/>
      <c r="AP85" s="385"/>
      <c r="AQ85" s="385"/>
      <c r="AR85" s="385"/>
      <c r="AS85" s="385"/>
      <c r="AT85" s="385"/>
      <c r="AU85" s="385"/>
      <c r="AV85" s="385"/>
      <c r="AW85" s="385"/>
      <c r="AX85" s="385"/>
      <c r="AY85" s="385"/>
      <c r="AZ85" s="385"/>
      <c r="BA85" s="385"/>
      <c r="BB85" s="385"/>
      <c r="BC85" s="385"/>
      <c r="BD85" s="385"/>
      <c r="BE85" s="385"/>
      <c r="BF85" s="385"/>
      <c r="BG85" s="385"/>
    </row>
    <row r="86" spans="1:59">
      <c r="A86" s="385"/>
      <c r="B86" s="385"/>
      <c r="C86" s="385"/>
      <c r="D86" s="385"/>
      <c r="E86" s="385"/>
      <c r="F86" s="385"/>
      <c r="G86" s="385"/>
      <c r="H86" s="385"/>
      <c r="I86" s="385"/>
      <c r="J86" s="385"/>
      <c r="K86" s="385"/>
      <c r="L86" s="385"/>
      <c r="M86" s="385"/>
      <c r="N86" s="385"/>
      <c r="O86" s="385"/>
      <c r="P86" s="385"/>
      <c r="Q86" s="385"/>
      <c r="R86" s="385"/>
      <c r="S86" s="385"/>
      <c r="T86" s="385"/>
      <c r="U86" s="385"/>
      <c r="V86" s="385"/>
      <c r="W86" s="385"/>
      <c r="X86" s="385"/>
      <c r="Y86" s="385"/>
      <c r="Z86" s="385"/>
      <c r="AA86" s="385"/>
      <c r="AB86" s="385"/>
      <c r="AC86" s="385"/>
      <c r="AD86" s="385"/>
      <c r="AE86" s="385"/>
      <c r="AF86" s="385"/>
      <c r="AG86" s="385"/>
      <c r="AH86" s="385"/>
      <c r="AI86" s="385"/>
      <c r="AJ86" s="385"/>
      <c r="AK86" s="385"/>
      <c r="AL86" s="385"/>
      <c r="AM86" s="385"/>
      <c r="AN86" s="385"/>
      <c r="AO86" s="385"/>
      <c r="AP86" s="385"/>
      <c r="AQ86" s="385"/>
      <c r="AR86" s="385"/>
      <c r="AS86" s="385"/>
      <c r="AT86" s="385"/>
      <c r="AU86" s="385"/>
      <c r="AV86" s="385"/>
      <c r="AW86" s="385"/>
      <c r="AX86" s="385"/>
      <c r="AY86" s="385"/>
      <c r="AZ86" s="385"/>
      <c r="BA86" s="385"/>
      <c r="BB86" s="385"/>
      <c r="BC86" s="385"/>
      <c r="BD86" s="385"/>
      <c r="BE86" s="385"/>
      <c r="BF86" s="385"/>
      <c r="BG86" s="385"/>
    </row>
    <row r="87" spans="1:59">
      <c r="A87" s="385"/>
      <c r="B87" s="385"/>
      <c r="C87" s="385"/>
      <c r="D87" s="385"/>
      <c r="E87" s="385"/>
      <c r="F87" s="385"/>
      <c r="G87" s="385"/>
      <c r="H87" s="385"/>
      <c r="I87" s="385"/>
      <c r="J87" s="385"/>
      <c r="K87" s="385"/>
      <c r="L87" s="385"/>
      <c r="M87" s="385"/>
      <c r="N87" s="385"/>
      <c r="O87" s="385"/>
      <c r="P87" s="385"/>
      <c r="Q87" s="385"/>
      <c r="R87" s="385"/>
      <c r="S87" s="385"/>
      <c r="T87" s="385"/>
      <c r="U87" s="385"/>
      <c r="V87" s="385"/>
      <c r="W87" s="385"/>
      <c r="X87" s="385"/>
      <c r="Y87" s="385"/>
      <c r="Z87" s="385"/>
      <c r="AA87" s="385"/>
      <c r="AB87" s="385"/>
      <c r="AC87" s="385"/>
      <c r="AD87" s="385"/>
      <c r="AE87" s="385"/>
      <c r="AF87" s="385"/>
      <c r="AG87" s="385"/>
      <c r="AH87" s="385"/>
      <c r="AI87" s="385"/>
      <c r="AJ87" s="385"/>
      <c r="AK87" s="385"/>
      <c r="AL87" s="385"/>
      <c r="AM87" s="385"/>
      <c r="AN87" s="385"/>
      <c r="AO87" s="385"/>
      <c r="AP87" s="385"/>
      <c r="AQ87" s="385"/>
      <c r="AR87" s="385"/>
      <c r="AS87" s="385"/>
      <c r="AT87" s="385"/>
      <c r="AU87" s="385"/>
      <c r="AV87" s="385"/>
      <c r="AW87" s="385"/>
      <c r="AX87" s="385"/>
      <c r="AY87" s="385"/>
      <c r="AZ87" s="385"/>
      <c r="BA87" s="385"/>
      <c r="BB87" s="385"/>
      <c r="BC87" s="385"/>
      <c r="BD87" s="385"/>
      <c r="BE87" s="385"/>
      <c r="BF87" s="385"/>
      <c r="BG87" s="385"/>
    </row>
    <row r="88" spans="1:59">
      <c r="A88" s="385"/>
      <c r="B88" s="385"/>
      <c r="C88" s="385"/>
      <c r="D88" s="385"/>
      <c r="E88" s="385"/>
      <c r="F88" s="385"/>
      <c r="G88" s="385"/>
      <c r="H88" s="385"/>
      <c r="I88" s="385"/>
      <c r="J88" s="385"/>
      <c r="K88" s="385"/>
      <c r="L88" s="385"/>
      <c r="M88" s="385"/>
      <c r="N88" s="385"/>
      <c r="O88" s="385"/>
      <c r="P88" s="385"/>
      <c r="Q88" s="385"/>
      <c r="R88" s="385"/>
      <c r="S88" s="385"/>
      <c r="T88" s="385"/>
      <c r="U88" s="385"/>
      <c r="V88" s="385"/>
      <c r="W88" s="385"/>
      <c r="X88" s="385"/>
      <c r="Y88" s="385"/>
      <c r="Z88" s="385"/>
      <c r="AA88" s="385"/>
      <c r="AB88" s="385"/>
      <c r="AC88" s="385"/>
      <c r="AD88" s="385"/>
      <c r="AE88" s="385"/>
      <c r="AF88" s="385"/>
      <c r="AG88" s="385"/>
      <c r="AH88" s="385"/>
      <c r="AI88" s="385"/>
      <c r="AJ88" s="385"/>
      <c r="AK88" s="385"/>
      <c r="AL88" s="385"/>
      <c r="AM88" s="385"/>
      <c r="AN88" s="385"/>
      <c r="AO88" s="385"/>
      <c r="AP88" s="385"/>
      <c r="AQ88" s="385"/>
      <c r="AR88" s="385"/>
      <c r="AS88" s="385"/>
      <c r="AT88" s="385"/>
      <c r="AU88" s="385"/>
      <c r="AV88" s="385"/>
      <c r="AW88" s="385"/>
      <c r="AX88" s="385"/>
      <c r="AY88" s="385"/>
      <c r="AZ88" s="385"/>
      <c r="BA88" s="385"/>
      <c r="BB88" s="385"/>
      <c r="BC88" s="385"/>
      <c r="BD88" s="385"/>
      <c r="BE88" s="385"/>
      <c r="BF88" s="385"/>
      <c r="BG88" s="385"/>
    </row>
    <row r="89" spans="1:59">
      <c r="A89" s="385"/>
      <c r="B89" s="385"/>
      <c r="C89" s="385"/>
      <c r="D89" s="385"/>
      <c r="E89" s="385"/>
      <c r="F89" s="385"/>
      <c r="G89" s="385"/>
      <c r="H89" s="385"/>
      <c r="I89" s="385"/>
      <c r="J89" s="385"/>
      <c r="K89" s="385"/>
      <c r="L89" s="385"/>
      <c r="M89" s="385"/>
      <c r="N89" s="385"/>
      <c r="O89" s="385"/>
      <c r="P89" s="385"/>
      <c r="Q89" s="385"/>
      <c r="R89" s="385"/>
      <c r="S89" s="385"/>
      <c r="T89" s="385"/>
      <c r="U89" s="385"/>
      <c r="V89" s="385"/>
      <c r="W89" s="385"/>
      <c r="X89" s="385"/>
      <c r="Y89" s="385"/>
      <c r="Z89" s="385"/>
      <c r="AA89" s="385"/>
      <c r="AB89" s="385"/>
      <c r="AC89" s="385"/>
      <c r="AD89" s="385"/>
      <c r="AE89" s="385"/>
      <c r="AF89" s="385"/>
      <c r="AG89" s="385"/>
      <c r="AH89" s="385"/>
      <c r="AI89" s="385"/>
      <c r="AJ89" s="385"/>
      <c r="AK89" s="385"/>
      <c r="AL89" s="385"/>
      <c r="AM89" s="385"/>
      <c r="AN89" s="385"/>
      <c r="AO89" s="385"/>
      <c r="AP89" s="385"/>
      <c r="AQ89" s="385"/>
      <c r="AR89" s="385"/>
      <c r="AS89" s="385"/>
      <c r="AT89" s="385"/>
      <c r="AU89" s="385"/>
      <c r="AV89" s="385"/>
      <c r="AW89" s="385"/>
      <c r="AX89" s="385"/>
      <c r="AY89" s="385"/>
      <c r="AZ89" s="385"/>
      <c r="BA89" s="385"/>
      <c r="BB89" s="385"/>
      <c r="BC89" s="385"/>
      <c r="BD89" s="385"/>
      <c r="BE89" s="385"/>
      <c r="BF89" s="385"/>
      <c r="BG89" s="385"/>
    </row>
    <row r="90" spans="1:59">
      <c r="A90" s="385"/>
      <c r="B90" s="385"/>
      <c r="C90" s="385"/>
      <c r="D90" s="385"/>
      <c r="E90" s="385"/>
      <c r="F90" s="385"/>
      <c r="G90" s="385"/>
      <c r="H90" s="385"/>
      <c r="I90" s="385"/>
      <c r="J90" s="385"/>
      <c r="K90" s="385"/>
      <c r="L90" s="385"/>
      <c r="M90" s="385"/>
      <c r="N90" s="385"/>
      <c r="O90" s="385"/>
      <c r="P90" s="385"/>
      <c r="Q90" s="385"/>
      <c r="R90" s="385"/>
      <c r="S90" s="385"/>
      <c r="T90" s="385"/>
      <c r="U90" s="385"/>
      <c r="V90" s="385"/>
      <c r="W90" s="385"/>
      <c r="X90" s="385"/>
      <c r="Y90" s="385"/>
      <c r="Z90" s="385"/>
      <c r="AA90" s="385"/>
      <c r="AB90" s="385"/>
      <c r="AC90" s="385"/>
      <c r="AD90" s="385"/>
      <c r="AE90" s="385"/>
      <c r="AF90" s="385"/>
      <c r="AG90" s="385"/>
      <c r="AH90" s="385"/>
      <c r="AI90" s="385"/>
      <c r="AJ90" s="385"/>
      <c r="AK90" s="385"/>
      <c r="AL90" s="385"/>
      <c r="AM90" s="385"/>
      <c r="AN90" s="385"/>
      <c r="AO90" s="385"/>
      <c r="AP90" s="385"/>
      <c r="AQ90" s="385"/>
      <c r="AR90" s="385"/>
      <c r="AS90" s="385"/>
      <c r="AT90" s="385"/>
      <c r="AU90" s="385"/>
      <c r="AV90" s="385"/>
      <c r="AW90" s="385"/>
      <c r="AX90" s="385"/>
      <c r="AY90" s="385"/>
      <c r="AZ90" s="385"/>
      <c r="BA90" s="385"/>
      <c r="BB90" s="385"/>
      <c r="BC90" s="385"/>
      <c r="BD90" s="385"/>
      <c r="BE90" s="385"/>
      <c r="BF90" s="385"/>
      <c r="BG90" s="385"/>
    </row>
    <row r="91" spans="1:59">
      <c r="A91" s="385"/>
      <c r="B91" s="385"/>
      <c r="C91" s="385"/>
      <c r="D91" s="385"/>
      <c r="E91" s="385"/>
      <c r="F91" s="385"/>
      <c r="G91" s="385"/>
      <c r="H91" s="385"/>
      <c r="I91" s="385"/>
      <c r="J91" s="385"/>
      <c r="K91" s="385"/>
      <c r="L91" s="385"/>
      <c r="M91" s="385"/>
      <c r="N91" s="385"/>
      <c r="O91" s="385"/>
      <c r="P91" s="385"/>
      <c r="Q91" s="385"/>
      <c r="R91" s="385"/>
      <c r="S91" s="385"/>
      <c r="T91" s="385"/>
      <c r="U91" s="385"/>
      <c r="V91" s="385"/>
      <c r="W91" s="385"/>
      <c r="X91" s="385"/>
      <c r="Y91" s="385"/>
      <c r="Z91" s="385"/>
      <c r="AA91" s="385"/>
      <c r="AB91" s="385"/>
      <c r="AC91" s="385"/>
      <c r="AD91" s="385"/>
      <c r="AE91" s="385"/>
      <c r="AF91" s="385"/>
      <c r="AG91" s="385"/>
      <c r="AH91" s="385"/>
      <c r="AI91" s="385"/>
      <c r="AJ91" s="385"/>
      <c r="AK91" s="385"/>
      <c r="AL91" s="385"/>
      <c r="AM91" s="385"/>
      <c r="AN91" s="385"/>
      <c r="AO91" s="385"/>
      <c r="AP91" s="385"/>
      <c r="AQ91" s="385"/>
      <c r="AR91" s="385"/>
      <c r="AS91" s="385"/>
      <c r="AT91" s="385"/>
      <c r="AU91" s="385"/>
      <c r="AV91" s="385"/>
      <c r="AW91" s="385"/>
      <c r="AX91" s="385"/>
      <c r="AY91" s="385"/>
      <c r="AZ91" s="385"/>
      <c r="BA91" s="385"/>
      <c r="BB91" s="385"/>
      <c r="BC91" s="385"/>
      <c r="BD91" s="385"/>
      <c r="BE91" s="385"/>
      <c r="BF91" s="385"/>
      <c r="BG91" s="385"/>
    </row>
    <row r="92" spans="1:59">
      <c r="A92" s="385"/>
      <c r="B92" s="385"/>
      <c r="C92" s="385"/>
      <c r="D92" s="385"/>
      <c r="E92" s="385"/>
      <c r="F92" s="385"/>
      <c r="G92" s="385"/>
      <c r="H92" s="385"/>
      <c r="I92" s="385"/>
      <c r="J92" s="385"/>
      <c r="K92" s="385"/>
      <c r="L92" s="385"/>
      <c r="M92" s="385"/>
      <c r="N92" s="385"/>
      <c r="O92" s="385"/>
      <c r="P92" s="385"/>
      <c r="Q92" s="385"/>
      <c r="R92" s="385"/>
      <c r="S92" s="385"/>
      <c r="T92" s="385"/>
      <c r="U92" s="385"/>
      <c r="V92" s="385"/>
      <c r="W92" s="385"/>
      <c r="X92" s="385"/>
      <c r="Y92" s="385"/>
      <c r="Z92" s="385"/>
      <c r="AA92" s="385"/>
      <c r="AB92" s="385"/>
      <c r="AC92" s="385"/>
      <c r="AD92" s="385"/>
      <c r="AE92" s="385"/>
      <c r="AF92" s="385"/>
      <c r="AG92" s="385"/>
      <c r="AH92" s="385"/>
      <c r="AI92" s="385"/>
      <c r="AJ92" s="385"/>
      <c r="AK92" s="385"/>
      <c r="AL92" s="385"/>
      <c r="AM92" s="385"/>
      <c r="AN92" s="385"/>
      <c r="AO92" s="385"/>
      <c r="AP92" s="385"/>
      <c r="AQ92" s="385"/>
      <c r="AR92" s="385"/>
      <c r="AS92" s="385"/>
      <c r="AT92" s="385"/>
      <c r="AU92" s="385"/>
      <c r="AV92" s="385"/>
      <c r="AW92" s="385"/>
      <c r="AX92" s="385"/>
      <c r="AY92" s="385"/>
      <c r="AZ92" s="385"/>
      <c r="BA92" s="385"/>
      <c r="BB92" s="385"/>
      <c r="BC92" s="385"/>
      <c r="BD92" s="385"/>
      <c r="BE92" s="385"/>
      <c r="BF92" s="385"/>
      <c r="BG92" s="385"/>
    </row>
    <row r="93" spans="1:59">
      <c r="A93" s="385"/>
      <c r="B93" s="385"/>
      <c r="C93" s="385"/>
      <c r="D93" s="385"/>
      <c r="E93" s="385"/>
      <c r="F93" s="385"/>
      <c r="G93" s="385"/>
      <c r="H93" s="385"/>
      <c r="I93" s="385"/>
      <c r="J93" s="385"/>
      <c r="K93" s="385"/>
      <c r="L93" s="385"/>
      <c r="M93" s="385"/>
      <c r="N93" s="385"/>
      <c r="O93" s="385"/>
      <c r="P93" s="385"/>
      <c r="Q93" s="385"/>
      <c r="R93" s="385"/>
      <c r="S93" s="385"/>
      <c r="T93" s="385"/>
      <c r="U93" s="385"/>
      <c r="V93" s="385"/>
      <c r="W93" s="385"/>
      <c r="X93" s="385"/>
      <c r="Y93" s="385"/>
      <c r="Z93" s="385"/>
      <c r="AA93" s="385"/>
      <c r="AB93" s="385"/>
      <c r="AC93" s="385"/>
      <c r="AD93" s="385"/>
      <c r="AE93" s="385"/>
      <c r="AF93" s="385"/>
      <c r="AG93" s="385"/>
      <c r="AH93" s="385"/>
      <c r="AI93" s="385"/>
      <c r="AJ93" s="385"/>
      <c r="AK93" s="385"/>
      <c r="AL93" s="385"/>
      <c r="AM93" s="385"/>
      <c r="AN93" s="385"/>
      <c r="AO93" s="385"/>
      <c r="AP93" s="385"/>
      <c r="AQ93" s="385"/>
      <c r="AR93" s="385"/>
      <c r="AS93" s="385"/>
      <c r="AT93" s="385"/>
      <c r="AU93" s="385"/>
      <c r="AV93" s="385"/>
      <c r="AW93" s="385"/>
      <c r="AX93" s="385"/>
      <c r="AY93" s="385"/>
      <c r="AZ93" s="385"/>
      <c r="BA93" s="385"/>
      <c r="BB93" s="385"/>
      <c r="BC93" s="385"/>
      <c r="BD93" s="385"/>
      <c r="BE93" s="385"/>
      <c r="BF93" s="385"/>
      <c r="BG93" s="385"/>
    </row>
    <row r="94" spans="1:59">
      <c r="A94" s="385"/>
      <c r="B94" s="385"/>
      <c r="C94" s="385"/>
      <c r="D94" s="385"/>
      <c r="E94" s="385"/>
      <c r="F94" s="385"/>
      <c r="G94" s="385"/>
      <c r="H94" s="385"/>
      <c r="I94" s="385"/>
      <c r="J94" s="385"/>
      <c r="K94" s="385"/>
      <c r="L94" s="385"/>
      <c r="M94" s="385"/>
      <c r="N94" s="385"/>
      <c r="O94" s="385"/>
      <c r="P94" s="385"/>
      <c r="Q94" s="385"/>
      <c r="R94" s="385"/>
      <c r="S94" s="385"/>
      <c r="T94" s="385"/>
      <c r="U94" s="385"/>
      <c r="V94" s="385"/>
      <c r="W94" s="385"/>
      <c r="X94" s="385"/>
      <c r="Y94" s="385"/>
      <c r="Z94" s="385"/>
      <c r="AA94" s="385"/>
      <c r="AB94" s="385"/>
      <c r="AC94" s="385"/>
      <c r="AD94" s="385"/>
      <c r="AE94" s="385"/>
      <c r="AF94" s="385"/>
      <c r="AG94" s="385"/>
      <c r="AH94" s="385"/>
      <c r="AI94" s="385"/>
      <c r="AJ94" s="385"/>
      <c r="AK94" s="385"/>
      <c r="AL94" s="385"/>
      <c r="AM94" s="385"/>
      <c r="AN94" s="385"/>
      <c r="AO94" s="385"/>
      <c r="AP94" s="385"/>
      <c r="AQ94" s="385"/>
      <c r="AR94" s="385"/>
      <c r="AS94" s="385"/>
      <c r="AT94" s="385"/>
      <c r="AU94" s="385"/>
      <c r="AV94" s="385"/>
      <c r="AW94" s="385"/>
      <c r="AX94" s="385"/>
      <c r="AY94" s="385"/>
      <c r="AZ94" s="385"/>
      <c r="BA94" s="385"/>
      <c r="BB94" s="385"/>
      <c r="BC94" s="385"/>
      <c r="BD94" s="385"/>
      <c r="BE94" s="385"/>
      <c r="BF94" s="385"/>
      <c r="BG94" s="385"/>
    </row>
    <row r="95" spans="1:59">
      <c r="A95" s="385"/>
      <c r="B95" s="385"/>
      <c r="C95" s="385"/>
      <c r="D95" s="385"/>
      <c r="E95" s="385"/>
      <c r="F95" s="385"/>
      <c r="G95" s="385"/>
      <c r="H95" s="385"/>
      <c r="I95" s="385"/>
      <c r="J95" s="385"/>
      <c r="K95" s="385"/>
      <c r="L95" s="385"/>
      <c r="M95" s="385"/>
      <c r="N95" s="385"/>
      <c r="O95" s="385"/>
      <c r="P95" s="385"/>
      <c r="Q95" s="385"/>
      <c r="R95" s="385"/>
      <c r="S95" s="385"/>
      <c r="T95" s="385"/>
      <c r="U95" s="385"/>
      <c r="V95" s="385"/>
      <c r="W95" s="385"/>
      <c r="X95" s="385"/>
      <c r="Y95" s="385"/>
      <c r="Z95" s="385"/>
      <c r="AA95" s="385"/>
      <c r="AB95" s="385"/>
      <c r="AC95" s="385"/>
      <c r="AD95" s="385"/>
      <c r="AE95" s="385"/>
      <c r="AF95" s="385"/>
      <c r="AG95" s="385"/>
      <c r="AH95" s="385"/>
      <c r="AI95" s="385"/>
      <c r="AJ95" s="385"/>
      <c r="AK95" s="385"/>
      <c r="AL95" s="385"/>
      <c r="AM95" s="385"/>
      <c r="AN95" s="385"/>
      <c r="AO95" s="385"/>
      <c r="AP95" s="385"/>
      <c r="AQ95" s="385"/>
      <c r="AR95" s="385"/>
      <c r="AS95" s="385"/>
      <c r="AT95" s="385"/>
      <c r="AU95" s="385"/>
      <c r="AV95" s="385"/>
      <c r="AW95" s="385"/>
      <c r="AX95" s="385"/>
      <c r="AY95" s="385"/>
      <c r="AZ95" s="385"/>
      <c r="BA95" s="385"/>
      <c r="BB95" s="385"/>
      <c r="BC95" s="385"/>
      <c r="BD95" s="385"/>
      <c r="BE95" s="385"/>
      <c r="BF95" s="385"/>
      <c r="BG95" s="385"/>
    </row>
    <row r="96" spans="1:59">
      <c r="A96" s="385"/>
      <c r="B96" s="385"/>
      <c r="C96" s="385"/>
      <c r="D96" s="385"/>
      <c r="E96" s="385"/>
      <c r="F96" s="385"/>
      <c r="G96" s="385"/>
      <c r="H96" s="385"/>
      <c r="I96" s="385"/>
      <c r="J96" s="385"/>
      <c r="K96" s="385"/>
      <c r="L96" s="385"/>
      <c r="M96" s="385"/>
      <c r="N96" s="385"/>
      <c r="O96" s="385"/>
      <c r="P96" s="385"/>
      <c r="Q96" s="385"/>
      <c r="R96" s="385"/>
      <c r="S96" s="385"/>
      <c r="T96" s="385"/>
      <c r="U96" s="385"/>
      <c r="V96" s="385"/>
      <c r="W96" s="385"/>
      <c r="X96" s="385"/>
      <c r="Y96" s="385"/>
      <c r="Z96" s="385"/>
      <c r="AA96" s="385"/>
      <c r="AB96" s="385"/>
      <c r="AC96" s="385"/>
      <c r="AD96" s="385"/>
      <c r="AE96" s="385"/>
      <c r="AF96" s="385"/>
      <c r="AG96" s="385"/>
      <c r="AH96" s="385"/>
      <c r="AI96" s="385"/>
      <c r="AJ96" s="385"/>
      <c r="AK96" s="385"/>
      <c r="AL96" s="385"/>
      <c r="AM96" s="385"/>
      <c r="AN96" s="385"/>
      <c r="AO96" s="385"/>
      <c r="AP96" s="385"/>
      <c r="AQ96" s="385"/>
      <c r="AR96" s="385"/>
      <c r="AS96" s="385"/>
      <c r="AT96" s="385"/>
      <c r="AU96" s="385"/>
      <c r="AV96" s="385"/>
      <c r="AW96" s="385"/>
      <c r="AX96" s="385"/>
      <c r="AY96" s="385"/>
      <c r="AZ96" s="385"/>
      <c r="BA96" s="385"/>
      <c r="BB96" s="385"/>
      <c r="BC96" s="385"/>
      <c r="BD96" s="385"/>
      <c r="BE96" s="385"/>
      <c r="BF96" s="385"/>
      <c r="BG96" s="385"/>
    </row>
    <row r="97" spans="1:59">
      <c r="A97" s="385"/>
      <c r="B97" s="385"/>
      <c r="C97" s="385"/>
      <c r="D97" s="385"/>
      <c r="E97" s="385"/>
      <c r="F97" s="385"/>
      <c r="G97" s="385"/>
      <c r="H97" s="385"/>
      <c r="I97" s="385"/>
      <c r="J97" s="385"/>
      <c r="K97" s="385"/>
      <c r="L97" s="385"/>
      <c r="M97" s="385"/>
      <c r="N97" s="385"/>
      <c r="O97" s="385"/>
      <c r="P97" s="385"/>
      <c r="Q97" s="385"/>
      <c r="R97" s="385"/>
      <c r="S97" s="385"/>
      <c r="T97" s="385"/>
      <c r="U97" s="385"/>
      <c r="V97" s="385"/>
      <c r="W97" s="385"/>
      <c r="X97" s="385"/>
      <c r="Y97" s="385"/>
      <c r="Z97" s="385"/>
      <c r="AA97" s="385"/>
      <c r="AB97" s="385"/>
      <c r="AC97" s="385"/>
      <c r="AD97" s="385"/>
      <c r="AE97" s="385"/>
      <c r="AF97" s="385"/>
      <c r="AG97" s="385"/>
      <c r="AH97" s="385"/>
      <c r="AI97" s="385"/>
      <c r="AJ97" s="385"/>
      <c r="AK97" s="385"/>
      <c r="AL97" s="385"/>
      <c r="AM97" s="385"/>
      <c r="AN97" s="385"/>
      <c r="AO97" s="385"/>
      <c r="AP97" s="385"/>
      <c r="AQ97" s="385"/>
      <c r="AR97" s="385"/>
      <c r="AS97" s="385"/>
      <c r="AT97" s="385"/>
      <c r="AU97" s="385"/>
      <c r="AV97" s="385"/>
      <c r="AW97" s="385"/>
      <c r="AX97" s="385"/>
      <c r="AY97" s="385"/>
      <c r="AZ97" s="385"/>
      <c r="BA97" s="385"/>
      <c r="BB97" s="385"/>
      <c r="BC97" s="385"/>
      <c r="BD97" s="385"/>
      <c r="BE97" s="385"/>
      <c r="BF97" s="385"/>
      <c r="BG97" s="385"/>
    </row>
    <row r="98" spans="1:59">
      <c r="A98" s="385"/>
      <c r="B98" s="385"/>
      <c r="C98" s="385"/>
      <c r="D98" s="385"/>
      <c r="E98" s="385"/>
      <c r="F98" s="385"/>
      <c r="G98" s="385"/>
      <c r="H98" s="385"/>
      <c r="I98" s="385"/>
      <c r="J98" s="385"/>
      <c r="K98" s="385"/>
      <c r="L98" s="385"/>
      <c r="M98" s="385"/>
      <c r="N98" s="385"/>
      <c r="O98" s="385"/>
      <c r="P98" s="385"/>
      <c r="Q98" s="385"/>
      <c r="R98" s="385"/>
      <c r="S98" s="385"/>
      <c r="T98" s="385"/>
      <c r="U98" s="385"/>
      <c r="V98" s="385"/>
      <c r="W98" s="385"/>
      <c r="X98" s="385"/>
      <c r="Y98" s="385"/>
      <c r="Z98" s="385"/>
      <c r="AA98" s="385"/>
      <c r="AB98" s="385"/>
      <c r="AC98" s="385"/>
      <c r="AD98" s="385"/>
      <c r="AE98" s="385"/>
      <c r="AF98" s="385"/>
      <c r="AG98" s="385"/>
      <c r="AH98" s="385"/>
      <c r="AI98" s="385"/>
      <c r="AJ98" s="385"/>
      <c r="AK98" s="385"/>
      <c r="AL98" s="385"/>
      <c r="AM98" s="385"/>
      <c r="AN98" s="385"/>
      <c r="AO98" s="385"/>
      <c r="AP98" s="385"/>
      <c r="AQ98" s="385"/>
      <c r="AR98" s="385"/>
      <c r="AS98" s="385"/>
      <c r="AT98" s="385"/>
      <c r="AU98" s="385"/>
      <c r="AV98" s="385"/>
      <c r="AW98" s="385"/>
      <c r="AX98" s="385"/>
      <c r="AY98" s="385"/>
      <c r="AZ98" s="385"/>
      <c r="BA98" s="385"/>
      <c r="BB98" s="385"/>
      <c r="BC98" s="385"/>
      <c r="BD98" s="385"/>
      <c r="BE98" s="385"/>
      <c r="BF98" s="385"/>
      <c r="BG98" s="385"/>
    </row>
    <row r="99" spans="1:59">
      <c r="A99" s="385"/>
      <c r="B99" s="385"/>
      <c r="C99" s="385"/>
      <c r="D99" s="385"/>
      <c r="E99" s="385"/>
      <c r="F99" s="385"/>
      <c r="G99" s="385"/>
      <c r="H99" s="385"/>
      <c r="I99" s="385"/>
      <c r="J99" s="385"/>
      <c r="K99" s="385"/>
      <c r="L99" s="385"/>
      <c r="M99" s="385"/>
      <c r="N99" s="385"/>
      <c r="O99" s="385"/>
      <c r="P99" s="385"/>
      <c r="Q99" s="385"/>
      <c r="R99" s="385"/>
      <c r="S99" s="385"/>
      <c r="T99" s="385"/>
      <c r="U99" s="385"/>
      <c r="V99" s="385"/>
      <c r="W99" s="385"/>
      <c r="X99" s="385"/>
      <c r="Y99" s="385"/>
      <c r="Z99" s="385"/>
      <c r="AA99" s="385"/>
      <c r="AB99" s="385"/>
      <c r="AC99" s="385"/>
      <c r="AD99" s="385"/>
      <c r="AE99" s="385"/>
      <c r="AF99" s="385"/>
      <c r="AG99" s="385"/>
      <c r="AH99" s="385"/>
      <c r="AI99" s="385"/>
      <c r="AJ99" s="385"/>
      <c r="AK99" s="385"/>
      <c r="AL99" s="385"/>
      <c r="AM99" s="385"/>
      <c r="AN99" s="385"/>
      <c r="AO99" s="385"/>
      <c r="AP99" s="385"/>
      <c r="AQ99" s="385"/>
      <c r="AR99" s="385"/>
      <c r="AS99" s="385"/>
      <c r="AT99" s="385"/>
      <c r="AU99" s="385"/>
      <c r="AV99" s="385"/>
      <c r="AW99" s="385"/>
      <c r="AX99" s="385"/>
      <c r="AY99" s="385"/>
      <c r="AZ99" s="385"/>
      <c r="BA99" s="385"/>
      <c r="BB99" s="385"/>
      <c r="BC99" s="385"/>
      <c r="BD99" s="385"/>
      <c r="BE99" s="385"/>
      <c r="BF99" s="385"/>
      <c r="BG99" s="385"/>
    </row>
    <row r="100" spans="1:59">
      <c r="A100" s="385"/>
      <c r="B100" s="385"/>
      <c r="C100" s="385"/>
      <c r="D100" s="385"/>
      <c r="E100" s="385"/>
      <c r="F100" s="385"/>
      <c r="G100" s="385"/>
      <c r="H100" s="385"/>
      <c r="I100" s="385"/>
      <c r="J100" s="385"/>
      <c r="K100" s="385"/>
      <c r="L100" s="385"/>
      <c r="M100" s="385"/>
      <c r="N100" s="385"/>
      <c r="O100" s="385"/>
      <c r="P100" s="385"/>
      <c r="Q100" s="385"/>
      <c r="R100" s="385"/>
      <c r="S100" s="385"/>
      <c r="T100" s="385"/>
      <c r="U100" s="385"/>
      <c r="V100" s="385"/>
      <c r="W100" s="385"/>
      <c r="X100" s="385"/>
      <c r="Y100" s="385"/>
      <c r="Z100" s="385"/>
      <c r="AA100" s="385"/>
      <c r="AB100" s="385"/>
      <c r="AC100" s="385"/>
      <c r="AD100" s="385"/>
      <c r="AE100" s="385"/>
      <c r="AF100" s="385"/>
      <c r="AG100" s="385"/>
      <c r="AH100" s="385"/>
      <c r="AI100" s="385"/>
      <c r="AJ100" s="385"/>
      <c r="AK100" s="385"/>
      <c r="AL100" s="385"/>
      <c r="AM100" s="385"/>
      <c r="AN100" s="385"/>
      <c r="AO100" s="385"/>
      <c r="AP100" s="385"/>
      <c r="AQ100" s="385"/>
      <c r="AR100" s="385"/>
      <c r="AS100" s="385"/>
      <c r="AT100" s="385"/>
      <c r="AU100" s="385"/>
      <c r="AV100" s="385"/>
      <c r="AW100" s="385"/>
      <c r="AX100" s="385"/>
      <c r="AY100" s="385"/>
      <c r="AZ100" s="385"/>
      <c r="BA100" s="385"/>
      <c r="BB100" s="385"/>
      <c r="BC100" s="385"/>
      <c r="BD100" s="385"/>
      <c r="BE100" s="385"/>
      <c r="BF100" s="385"/>
      <c r="BG100" s="385"/>
    </row>
    <row r="101" spans="1:59">
      <c r="A101" s="385"/>
      <c r="B101" s="385"/>
      <c r="C101" s="385"/>
      <c r="D101" s="385"/>
      <c r="E101" s="385"/>
      <c r="F101" s="385"/>
      <c r="G101" s="385"/>
      <c r="H101" s="385"/>
      <c r="I101" s="385"/>
      <c r="J101" s="385"/>
      <c r="K101" s="385"/>
      <c r="L101" s="385"/>
      <c r="M101" s="385"/>
      <c r="N101" s="385"/>
      <c r="O101" s="385"/>
      <c r="P101" s="385"/>
      <c r="Q101" s="385"/>
      <c r="R101" s="385"/>
      <c r="S101" s="385"/>
      <c r="T101" s="385"/>
      <c r="U101" s="385"/>
      <c r="V101" s="385"/>
      <c r="W101" s="385"/>
      <c r="X101" s="385"/>
      <c r="Y101" s="385"/>
      <c r="Z101" s="385"/>
      <c r="AA101" s="385"/>
      <c r="AB101" s="385"/>
      <c r="AC101" s="385"/>
      <c r="AD101" s="385"/>
      <c r="AE101" s="385"/>
      <c r="AF101" s="385"/>
      <c r="AG101" s="385"/>
      <c r="AH101" s="385"/>
      <c r="AI101" s="385"/>
      <c r="AJ101" s="385"/>
      <c r="AK101" s="385"/>
      <c r="AL101" s="385"/>
      <c r="AM101" s="385"/>
      <c r="AN101" s="385"/>
      <c r="AO101" s="385"/>
      <c r="AP101" s="385"/>
      <c r="AQ101" s="385"/>
      <c r="AR101" s="385"/>
      <c r="AS101" s="385"/>
      <c r="AT101" s="385"/>
      <c r="AU101" s="385"/>
      <c r="AV101" s="385"/>
      <c r="AW101" s="385"/>
      <c r="AX101" s="385"/>
      <c r="AY101" s="385"/>
      <c r="AZ101" s="385"/>
      <c r="BA101" s="385"/>
      <c r="BB101" s="385"/>
      <c r="BC101" s="385"/>
      <c r="BD101" s="385"/>
      <c r="BE101" s="385"/>
      <c r="BF101" s="385"/>
      <c r="BG101" s="385"/>
    </row>
    <row r="102" spans="1:59">
      <c r="A102" s="385"/>
      <c r="B102" s="385"/>
      <c r="C102" s="385"/>
      <c r="D102" s="385"/>
      <c r="E102" s="385"/>
      <c r="F102" s="385"/>
      <c r="G102" s="385"/>
      <c r="H102" s="385"/>
      <c r="I102" s="385"/>
      <c r="J102" s="385"/>
      <c r="K102" s="385"/>
      <c r="L102" s="385"/>
      <c r="M102" s="385"/>
      <c r="N102" s="385"/>
      <c r="O102" s="385"/>
      <c r="P102" s="385"/>
      <c r="Q102" s="385"/>
      <c r="R102" s="385"/>
      <c r="S102" s="385"/>
      <c r="T102" s="385"/>
      <c r="U102" s="385"/>
      <c r="V102" s="385"/>
      <c r="W102" s="385"/>
      <c r="X102" s="385"/>
      <c r="Y102" s="385"/>
      <c r="Z102" s="385"/>
      <c r="AA102" s="385"/>
      <c r="AB102" s="385"/>
      <c r="AC102" s="385"/>
      <c r="AD102" s="385"/>
      <c r="AE102" s="385"/>
      <c r="AF102" s="385"/>
      <c r="AG102" s="385"/>
      <c r="AH102" s="385"/>
      <c r="AI102" s="385"/>
      <c r="AJ102" s="385"/>
      <c r="AK102" s="385"/>
      <c r="AL102" s="385"/>
      <c r="AM102" s="385"/>
      <c r="AN102" s="385"/>
      <c r="AO102" s="385"/>
      <c r="AP102" s="385"/>
      <c r="AQ102" s="385"/>
      <c r="AR102" s="385"/>
      <c r="AS102" s="385"/>
      <c r="AT102" s="385"/>
      <c r="AU102" s="385"/>
      <c r="AV102" s="385"/>
      <c r="AW102" s="385"/>
      <c r="AX102" s="385"/>
      <c r="AY102" s="385"/>
      <c r="AZ102" s="385"/>
      <c r="BA102" s="385"/>
      <c r="BB102" s="385"/>
      <c r="BC102" s="385"/>
      <c r="BD102" s="385"/>
      <c r="BE102" s="385"/>
      <c r="BF102" s="385"/>
      <c r="BG102" s="385"/>
    </row>
    <row r="103" spans="1:59">
      <c r="A103" s="385"/>
      <c r="B103" s="385"/>
      <c r="C103" s="385"/>
      <c r="D103" s="385"/>
      <c r="E103" s="385"/>
      <c r="F103" s="385"/>
      <c r="G103" s="385"/>
      <c r="H103" s="385"/>
      <c r="I103" s="385"/>
      <c r="J103" s="385"/>
      <c r="K103" s="385"/>
      <c r="L103" s="385"/>
      <c r="M103" s="385"/>
      <c r="N103" s="385"/>
      <c r="O103" s="385"/>
      <c r="P103" s="385"/>
      <c r="Q103" s="385"/>
      <c r="R103" s="385"/>
      <c r="S103" s="385"/>
      <c r="T103" s="385"/>
      <c r="U103" s="385"/>
      <c r="V103" s="385"/>
      <c r="W103" s="385"/>
      <c r="X103" s="385"/>
      <c r="Y103" s="385"/>
      <c r="Z103" s="385"/>
      <c r="AA103" s="385"/>
      <c r="AB103" s="385"/>
      <c r="AC103" s="385"/>
      <c r="AD103" s="385"/>
      <c r="AE103" s="385"/>
      <c r="AF103" s="385"/>
      <c r="AG103" s="385"/>
      <c r="AH103" s="385"/>
      <c r="AI103" s="385"/>
      <c r="AJ103" s="385"/>
      <c r="AK103" s="385"/>
      <c r="AL103" s="385"/>
      <c r="AM103" s="385"/>
      <c r="AN103" s="385"/>
      <c r="AO103" s="385"/>
      <c r="AP103" s="385"/>
      <c r="AQ103" s="385"/>
      <c r="AR103" s="385"/>
      <c r="AS103" s="385"/>
      <c r="AT103" s="385"/>
      <c r="AU103" s="385"/>
      <c r="AV103" s="385"/>
      <c r="AW103" s="385"/>
      <c r="AX103" s="385"/>
      <c r="AY103" s="385"/>
      <c r="AZ103" s="385"/>
      <c r="BA103" s="385"/>
      <c r="BB103" s="385"/>
      <c r="BC103" s="385"/>
      <c r="BD103" s="385"/>
      <c r="BE103" s="385"/>
      <c r="BF103" s="385"/>
      <c r="BG103" s="385"/>
    </row>
    <row r="104" spans="1:59">
      <c r="A104" s="385"/>
      <c r="B104" s="385"/>
      <c r="C104" s="385"/>
      <c r="D104" s="385"/>
      <c r="E104" s="385"/>
      <c r="F104" s="385"/>
      <c r="G104" s="385"/>
      <c r="H104" s="385"/>
      <c r="I104" s="385"/>
      <c r="J104" s="385"/>
      <c r="K104" s="385"/>
      <c r="L104" s="385"/>
      <c r="M104" s="385"/>
      <c r="N104" s="385"/>
      <c r="O104" s="385"/>
      <c r="P104" s="385"/>
      <c r="Q104" s="385"/>
      <c r="R104" s="385"/>
      <c r="S104" s="385"/>
      <c r="T104" s="385"/>
      <c r="U104" s="385"/>
      <c r="V104" s="385"/>
      <c r="W104" s="385"/>
      <c r="X104" s="385"/>
      <c r="Y104" s="385"/>
      <c r="Z104" s="385"/>
      <c r="AA104" s="385"/>
      <c r="AB104" s="385"/>
      <c r="AC104" s="385"/>
      <c r="AD104" s="385"/>
      <c r="AE104" s="385"/>
      <c r="AF104" s="385"/>
      <c r="AG104" s="385"/>
      <c r="AH104" s="385"/>
      <c r="AI104" s="385"/>
      <c r="AJ104" s="385"/>
      <c r="AK104" s="385"/>
      <c r="AL104" s="385"/>
      <c r="AM104" s="385"/>
      <c r="AN104" s="385"/>
      <c r="AO104" s="385"/>
      <c r="AP104" s="385"/>
      <c r="AQ104" s="385"/>
      <c r="AR104" s="385"/>
      <c r="AS104" s="385"/>
      <c r="AT104" s="385"/>
      <c r="AU104" s="385"/>
      <c r="AV104" s="385"/>
      <c r="AW104" s="385"/>
      <c r="AX104" s="385"/>
      <c r="AY104" s="385"/>
      <c r="AZ104" s="385"/>
      <c r="BA104" s="385"/>
      <c r="BB104" s="385"/>
      <c r="BC104" s="385"/>
      <c r="BD104" s="385"/>
      <c r="BE104" s="385"/>
      <c r="BF104" s="385"/>
      <c r="BG104" s="385"/>
    </row>
    <row r="105" spans="1:59">
      <c r="A105" s="385"/>
      <c r="B105" s="385"/>
      <c r="C105" s="385"/>
      <c r="D105" s="385"/>
      <c r="E105" s="385"/>
      <c r="F105" s="385"/>
      <c r="G105" s="385"/>
      <c r="H105" s="385"/>
      <c r="I105" s="385"/>
      <c r="J105" s="385"/>
      <c r="K105" s="385"/>
      <c r="L105" s="385"/>
      <c r="M105" s="385"/>
      <c r="N105" s="385"/>
      <c r="O105" s="385"/>
      <c r="P105" s="385"/>
      <c r="Q105" s="385"/>
      <c r="R105" s="385"/>
      <c r="S105" s="385"/>
      <c r="T105" s="385"/>
      <c r="U105" s="385"/>
      <c r="V105" s="385"/>
      <c r="W105" s="385"/>
      <c r="X105" s="385"/>
      <c r="Y105" s="385"/>
      <c r="Z105" s="385"/>
      <c r="AA105" s="385"/>
      <c r="AB105" s="385"/>
      <c r="AC105" s="385"/>
      <c r="AD105" s="385"/>
      <c r="AE105" s="385"/>
      <c r="AF105" s="385"/>
      <c r="AG105" s="385"/>
      <c r="AH105" s="385"/>
      <c r="AI105" s="385"/>
      <c r="AJ105" s="385"/>
      <c r="AK105" s="385"/>
      <c r="AL105" s="385"/>
      <c r="AM105" s="385"/>
      <c r="AN105" s="385"/>
      <c r="AO105" s="385"/>
      <c r="AP105" s="385"/>
      <c r="AQ105" s="385"/>
      <c r="AR105" s="385"/>
      <c r="AS105" s="385"/>
      <c r="AT105" s="385"/>
      <c r="AU105" s="385"/>
      <c r="AV105" s="385"/>
      <c r="AW105" s="385"/>
      <c r="AX105" s="385"/>
      <c r="AY105" s="385"/>
      <c r="AZ105" s="385"/>
      <c r="BA105" s="385"/>
      <c r="BB105" s="385"/>
      <c r="BC105" s="385"/>
      <c r="BD105" s="385"/>
      <c r="BE105" s="385"/>
      <c r="BF105" s="385"/>
      <c r="BG105" s="385"/>
    </row>
    <row r="106" spans="1:59">
      <c r="A106" s="385"/>
      <c r="B106" s="385"/>
      <c r="C106" s="385"/>
      <c r="D106" s="385"/>
      <c r="E106" s="385"/>
      <c r="F106" s="385"/>
      <c r="G106" s="385"/>
      <c r="H106" s="385"/>
      <c r="I106" s="385"/>
      <c r="J106" s="385"/>
      <c r="K106" s="385"/>
      <c r="L106" s="385"/>
      <c r="M106" s="385"/>
      <c r="N106" s="385"/>
      <c r="O106" s="385"/>
      <c r="P106" s="385"/>
      <c r="Q106" s="385"/>
      <c r="R106" s="385"/>
      <c r="S106" s="385"/>
      <c r="T106" s="385"/>
      <c r="U106" s="385"/>
      <c r="V106" s="385"/>
      <c r="W106" s="385"/>
      <c r="X106" s="385"/>
      <c r="Y106" s="385"/>
      <c r="Z106" s="385"/>
      <c r="AA106" s="385"/>
      <c r="AB106" s="385"/>
      <c r="AC106" s="385"/>
      <c r="AD106" s="385"/>
      <c r="AE106" s="385"/>
      <c r="AF106" s="385"/>
      <c r="AG106" s="385"/>
      <c r="AH106" s="385"/>
      <c r="AI106" s="385"/>
      <c r="AJ106" s="385"/>
      <c r="AK106" s="385"/>
      <c r="AL106" s="385"/>
      <c r="AM106" s="385"/>
      <c r="AN106" s="385"/>
      <c r="AO106" s="385"/>
      <c r="AP106" s="385"/>
      <c r="AQ106" s="385"/>
      <c r="AR106" s="385"/>
      <c r="AS106" s="385"/>
      <c r="AT106" s="385"/>
      <c r="AU106" s="385"/>
      <c r="AV106" s="385"/>
      <c r="AW106" s="385"/>
      <c r="AX106" s="385"/>
      <c r="AY106" s="385"/>
      <c r="AZ106" s="385"/>
      <c r="BA106" s="385"/>
      <c r="BB106" s="385"/>
      <c r="BC106" s="385"/>
      <c r="BD106" s="385"/>
      <c r="BE106" s="385"/>
      <c r="BF106" s="385"/>
      <c r="BG106" s="385"/>
    </row>
    <row r="107" spans="1:59">
      <c r="A107" s="385"/>
      <c r="B107" s="385"/>
      <c r="C107" s="385"/>
      <c r="D107" s="385"/>
      <c r="E107" s="385"/>
      <c r="F107" s="385"/>
      <c r="G107" s="385"/>
      <c r="H107" s="385"/>
      <c r="I107" s="385"/>
      <c r="J107" s="385"/>
      <c r="K107" s="385"/>
      <c r="L107" s="385"/>
      <c r="M107" s="385"/>
      <c r="N107" s="385"/>
      <c r="O107" s="385"/>
      <c r="P107" s="385"/>
      <c r="Q107" s="385"/>
      <c r="R107" s="385"/>
      <c r="S107" s="385"/>
      <c r="T107" s="385"/>
      <c r="U107" s="385"/>
      <c r="V107" s="385"/>
      <c r="W107" s="385"/>
      <c r="X107" s="385"/>
      <c r="Y107" s="385"/>
      <c r="Z107" s="385"/>
      <c r="AA107" s="385"/>
      <c r="AB107" s="385"/>
      <c r="AC107" s="385"/>
      <c r="AD107" s="385"/>
      <c r="AE107" s="385"/>
      <c r="AF107" s="385"/>
      <c r="AG107" s="385"/>
      <c r="AH107" s="385"/>
      <c r="AI107" s="385"/>
      <c r="AJ107" s="385"/>
      <c r="AK107" s="385"/>
      <c r="AL107" s="385"/>
      <c r="AM107" s="385"/>
      <c r="AN107" s="385"/>
      <c r="AO107" s="385"/>
      <c r="AP107" s="385"/>
      <c r="AQ107" s="385"/>
      <c r="AR107" s="385"/>
      <c r="AS107" s="385"/>
      <c r="AT107" s="385"/>
      <c r="AU107" s="385"/>
      <c r="AV107" s="385"/>
      <c r="AW107" s="385"/>
      <c r="AX107" s="385"/>
      <c r="AY107" s="385"/>
      <c r="AZ107" s="385"/>
      <c r="BA107" s="385"/>
      <c r="BB107" s="385"/>
      <c r="BC107" s="385"/>
      <c r="BD107" s="385"/>
      <c r="BE107" s="385"/>
      <c r="BF107" s="385"/>
      <c r="BG107" s="385"/>
    </row>
    <row r="108" spans="1:59">
      <c r="A108" s="385"/>
      <c r="B108" s="385"/>
      <c r="C108" s="385"/>
      <c r="D108" s="385"/>
      <c r="E108" s="385"/>
      <c r="F108" s="385"/>
      <c r="G108" s="385"/>
      <c r="H108" s="385"/>
      <c r="I108" s="385"/>
      <c r="J108" s="385"/>
      <c r="K108" s="385"/>
      <c r="L108" s="385"/>
      <c r="M108" s="385"/>
      <c r="N108" s="385"/>
      <c r="O108" s="385"/>
      <c r="P108" s="385"/>
      <c r="Q108" s="385"/>
      <c r="R108" s="385"/>
      <c r="S108" s="385"/>
      <c r="T108" s="385"/>
      <c r="U108" s="385"/>
      <c r="V108" s="385"/>
      <c r="W108" s="385"/>
      <c r="X108" s="385"/>
      <c r="Y108" s="385"/>
      <c r="Z108" s="385"/>
      <c r="AA108" s="385"/>
      <c r="AB108" s="385"/>
      <c r="AC108" s="385"/>
      <c r="AD108" s="385"/>
      <c r="AE108" s="385"/>
      <c r="AF108" s="385"/>
      <c r="AG108" s="385"/>
      <c r="AH108" s="385"/>
      <c r="AI108" s="385"/>
      <c r="AJ108" s="385"/>
      <c r="AK108" s="385"/>
      <c r="AL108" s="385"/>
      <c r="AM108" s="385"/>
      <c r="AN108" s="385"/>
      <c r="AO108" s="385"/>
      <c r="AP108" s="385"/>
      <c r="AQ108" s="385"/>
      <c r="AR108" s="385"/>
      <c r="AS108" s="385"/>
      <c r="AT108" s="385"/>
      <c r="AU108" s="385"/>
      <c r="AV108" s="385"/>
      <c r="AW108" s="385"/>
      <c r="AX108" s="385"/>
      <c r="AY108" s="385"/>
      <c r="AZ108" s="385"/>
      <c r="BA108" s="385"/>
      <c r="BB108" s="385"/>
      <c r="BC108" s="385"/>
      <c r="BD108" s="385"/>
      <c r="BE108" s="385"/>
      <c r="BF108" s="385"/>
      <c r="BG108" s="385"/>
    </row>
    <row r="109" spans="1:59">
      <c r="A109" s="385"/>
      <c r="B109" s="385"/>
      <c r="C109" s="385"/>
      <c r="D109" s="385"/>
      <c r="E109" s="385"/>
      <c r="F109" s="385"/>
      <c r="G109" s="385"/>
      <c r="H109" s="385"/>
      <c r="I109" s="385"/>
      <c r="J109" s="385"/>
      <c r="K109" s="385"/>
      <c r="L109" s="385"/>
      <c r="M109" s="385"/>
      <c r="N109" s="385"/>
      <c r="O109" s="385"/>
      <c r="P109" s="385"/>
      <c r="Q109" s="385"/>
      <c r="R109" s="385"/>
      <c r="S109" s="385"/>
      <c r="T109" s="385"/>
      <c r="U109" s="385"/>
      <c r="V109" s="385"/>
      <c r="W109" s="385"/>
      <c r="X109" s="385"/>
      <c r="Y109" s="385"/>
      <c r="Z109" s="385"/>
      <c r="AA109" s="385"/>
      <c r="AB109" s="385"/>
      <c r="AC109" s="385"/>
      <c r="AD109" s="385"/>
      <c r="AE109" s="385"/>
      <c r="AF109" s="385"/>
      <c r="AG109" s="385"/>
      <c r="AH109" s="385"/>
      <c r="AI109" s="385"/>
      <c r="AJ109" s="385"/>
      <c r="AK109" s="385"/>
      <c r="AL109" s="385"/>
      <c r="AM109" s="385"/>
      <c r="AN109" s="385"/>
      <c r="AO109" s="385"/>
      <c r="AP109" s="385"/>
      <c r="AQ109" s="385"/>
      <c r="AR109" s="385"/>
      <c r="AS109" s="385"/>
      <c r="AT109" s="385"/>
      <c r="AU109" s="385"/>
      <c r="AV109" s="385"/>
      <c r="AW109" s="385"/>
      <c r="AX109" s="385"/>
      <c r="AY109" s="385"/>
      <c r="AZ109" s="385"/>
      <c r="BA109" s="385"/>
      <c r="BB109" s="385"/>
      <c r="BC109" s="385"/>
      <c r="BD109" s="385"/>
      <c r="BE109" s="385"/>
      <c r="BF109" s="385"/>
      <c r="BG109" s="385"/>
    </row>
    <row r="110" spans="1:59">
      <c r="A110" s="385"/>
      <c r="B110" s="385"/>
      <c r="C110" s="385"/>
      <c r="D110" s="385"/>
      <c r="E110" s="385"/>
      <c r="F110" s="385"/>
      <c r="G110" s="385"/>
      <c r="H110" s="385"/>
      <c r="I110" s="385"/>
      <c r="J110" s="385"/>
      <c r="K110" s="385"/>
      <c r="L110" s="385"/>
      <c r="M110" s="385"/>
      <c r="N110" s="385"/>
      <c r="O110" s="385"/>
      <c r="P110" s="385"/>
      <c r="Q110" s="385"/>
      <c r="R110" s="385"/>
      <c r="S110" s="385"/>
      <c r="T110" s="385"/>
      <c r="U110" s="385"/>
      <c r="V110" s="385"/>
      <c r="W110" s="385"/>
      <c r="X110" s="385"/>
      <c r="Y110" s="385"/>
      <c r="Z110" s="385"/>
      <c r="AA110" s="385"/>
      <c r="AB110" s="385"/>
      <c r="AC110" s="385"/>
      <c r="AD110" s="385"/>
      <c r="AE110" s="385"/>
      <c r="AF110" s="385"/>
      <c r="AG110" s="385"/>
      <c r="AH110" s="385"/>
      <c r="AI110" s="385"/>
      <c r="AJ110" s="385"/>
      <c r="AK110" s="385"/>
      <c r="AL110" s="385"/>
      <c r="AM110" s="385"/>
      <c r="AN110" s="385"/>
      <c r="AO110" s="385"/>
      <c r="AP110" s="385"/>
      <c r="AQ110" s="385"/>
      <c r="AR110" s="385"/>
      <c r="AS110" s="385"/>
      <c r="AT110" s="385"/>
      <c r="AU110" s="385"/>
      <c r="AV110" s="385"/>
      <c r="AW110" s="385"/>
      <c r="AX110" s="385"/>
      <c r="AY110" s="385"/>
      <c r="AZ110" s="385"/>
      <c r="BA110" s="385"/>
      <c r="BB110" s="385"/>
      <c r="BC110" s="385"/>
      <c r="BD110" s="385"/>
      <c r="BE110" s="385"/>
      <c r="BF110" s="385"/>
      <c r="BG110" s="385"/>
    </row>
    <row r="111" spans="1:59">
      <c r="A111" s="385"/>
      <c r="B111" s="385"/>
      <c r="C111" s="385"/>
      <c r="D111" s="385"/>
      <c r="E111" s="385"/>
      <c r="F111" s="385"/>
      <c r="G111" s="385"/>
      <c r="H111" s="385"/>
      <c r="I111" s="385"/>
      <c r="J111" s="385"/>
      <c r="K111" s="385"/>
      <c r="L111" s="385"/>
      <c r="M111" s="385"/>
      <c r="N111" s="385"/>
      <c r="O111" s="385"/>
      <c r="P111" s="385"/>
      <c r="Q111" s="385"/>
      <c r="R111" s="385"/>
      <c r="S111" s="385"/>
      <c r="T111" s="385"/>
      <c r="U111" s="385"/>
      <c r="V111" s="385"/>
      <c r="W111" s="385"/>
      <c r="X111" s="385"/>
      <c r="Y111" s="385"/>
      <c r="Z111" s="385"/>
      <c r="AA111" s="385"/>
      <c r="AB111" s="385"/>
      <c r="AC111" s="385"/>
      <c r="AD111" s="385"/>
      <c r="AE111" s="385"/>
      <c r="AF111" s="385"/>
      <c r="AG111" s="385"/>
      <c r="AH111" s="385"/>
      <c r="AI111" s="385"/>
      <c r="AJ111" s="385"/>
      <c r="AK111" s="385"/>
      <c r="AL111" s="385"/>
      <c r="AM111" s="385"/>
      <c r="AN111" s="385"/>
      <c r="AO111" s="385"/>
      <c r="AP111" s="385"/>
      <c r="AQ111" s="385"/>
      <c r="AR111" s="385"/>
      <c r="AS111" s="385"/>
      <c r="AT111" s="385"/>
      <c r="AU111" s="385"/>
      <c r="AV111" s="385"/>
      <c r="AW111" s="385"/>
      <c r="AX111" s="385"/>
      <c r="AY111" s="385"/>
      <c r="AZ111" s="385"/>
      <c r="BA111" s="385"/>
      <c r="BB111" s="385"/>
      <c r="BC111" s="385"/>
      <c r="BD111" s="385"/>
      <c r="BE111" s="385"/>
      <c r="BF111" s="385"/>
      <c r="BG111" s="385"/>
    </row>
    <row r="350" spans="1:59">
      <c r="A350" s="381">
        <f>A2</f>
        <v>0</v>
      </c>
      <c r="B350" s="381" t="s">
        <v>1587</v>
      </c>
      <c r="C350" s="381" t="s">
        <v>1587</v>
      </c>
      <c r="D350" s="381" t="s">
        <v>1587</v>
      </c>
      <c r="E350" s="381">
        <v>11111</v>
      </c>
      <c r="F350" s="381" t="s">
        <v>66</v>
      </c>
      <c r="G350" s="381">
        <f>SUM(G2:G349)</f>
        <v>0</v>
      </c>
      <c r="H350" s="381">
        <f t="shared" ref="H350" si="0">SUM(H2:H349)</f>
        <v>0</v>
      </c>
      <c r="I350" s="381">
        <f t="shared" ref="I350" si="1">SUM(I2:I349)</f>
        <v>0</v>
      </c>
      <c r="J350" s="381">
        <f t="shared" ref="J350" si="2">SUM(J2:J349)</f>
        <v>0</v>
      </c>
      <c r="K350" s="381">
        <f t="shared" ref="K350" si="3">SUM(K2:K349)</f>
        <v>0</v>
      </c>
      <c r="L350" s="381">
        <f t="shared" ref="L350" si="4">SUM(L2:L349)</f>
        <v>0</v>
      </c>
      <c r="M350" s="381">
        <f t="shared" ref="M350" si="5">SUM(M2:M349)</f>
        <v>0</v>
      </c>
      <c r="N350" s="381">
        <f t="shared" ref="N350" si="6">SUM(N2:N349)</f>
        <v>0</v>
      </c>
      <c r="O350" s="381">
        <f t="shared" ref="O350" si="7">SUM(O2:O349)</f>
        <v>0</v>
      </c>
      <c r="P350" s="381">
        <f t="shared" ref="P350" si="8">SUM(P2:P349)</f>
        <v>0</v>
      </c>
      <c r="Q350" s="381">
        <f t="shared" ref="Q350" si="9">SUM(Q2:Q349)</f>
        <v>0</v>
      </c>
      <c r="R350" s="381">
        <f t="shared" ref="R350" si="10">SUM(R2:R349)</f>
        <v>0</v>
      </c>
      <c r="S350" s="381">
        <f t="shared" ref="S350" si="11">SUM(S2:S349)</f>
        <v>0</v>
      </c>
      <c r="T350" s="381">
        <f t="shared" ref="T350" si="12">SUM(T2:T349)</f>
        <v>0</v>
      </c>
      <c r="U350" s="381">
        <f t="shared" ref="U350" si="13">SUM(U2:U349)</f>
        <v>0</v>
      </c>
      <c r="V350" s="381">
        <f t="shared" ref="V350" si="14">SUM(V2:V349)</f>
        <v>0</v>
      </c>
      <c r="W350" s="381">
        <f t="shared" ref="W350" si="15">SUM(W2:W349)</f>
        <v>0</v>
      </c>
      <c r="X350" s="381">
        <f t="shared" ref="X350" si="16">SUM(X2:X349)</f>
        <v>0</v>
      </c>
      <c r="Y350" s="381">
        <f t="shared" ref="Y350" si="17">SUM(Y2:Y349)</f>
        <v>0</v>
      </c>
      <c r="Z350" s="381">
        <f t="shared" ref="Z350" si="18">SUM(Z2:Z349)</f>
        <v>0</v>
      </c>
      <c r="AA350" s="381">
        <f t="shared" ref="AA350" si="19">SUM(AA2:AA349)</f>
        <v>0</v>
      </c>
      <c r="AB350" s="381">
        <f t="shared" ref="AB350" si="20">SUM(AB2:AB349)</f>
        <v>0</v>
      </c>
      <c r="AC350" s="381">
        <f t="shared" ref="AC350" si="21">SUM(AC2:AC349)</f>
        <v>0</v>
      </c>
      <c r="AD350" s="381">
        <f t="shared" ref="AD350" si="22">SUM(AD2:AD349)</f>
        <v>0</v>
      </c>
      <c r="AE350" s="381">
        <f t="shared" ref="AE350" si="23">SUM(AE2:AE349)</f>
        <v>0</v>
      </c>
      <c r="AF350" s="381">
        <f t="shared" ref="AF350" si="24">SUM(AF2:AF349)</f>
        <v>0</v>
      </c>
      <c r="AG350" s="381">
        <f t="shared" ref="AG350" si="25">SUM(AG2:AG349)</f>
        <v>0</v>
      </c>
      <c r="AH350" s="381">
        <f t="shared" ref="AH350" si="26">SUM(AH2:AH349)</f>
        <v>0</v>
      </c>
      <c r="AI350" s="381">
        <f t="shared" ref="AI350" si="27">SUM(AI2:AI349)</f>
        <v>0</v>
      </c>
      <c r="AJ350" s="381">
        <f t="shared" ref="AJ350" si="28">SUM(AJ2:AJ349)</f>
        <v>0</v>
      </c>
      <c r="AK350" s="381">
        <f t="shared" ref="AK350" si="29">SUM(AK2:AK349)</f>
        <v>0</v>
      </c>
      <c r="AL350" s="381">
        <f t="shared" ref="AL350" si="30">SUM(AL2:AL349)</f>
        <v>0</v>
      </c>
      <c r="AM350" s="381">
        <f t="shared" ref="AM350" si="31">SUM(AM2:AM349)</f>
        <v>0</v>
      </c>
      <c r="AN350" s="381">
        <f t="shared" ref="AN350" si="32">SUM(AN2:AN349)</f>
        <v>0</v>
      </c>
      <c r="AO350" s="381">
        <f t="shared" ref="AO350" si="33">SUM(AO2:AO349)</f>
        <v>0</v>
      </c>
      <c r="AP350" s="381">
        <f t="shared" ref="AP350" si="34">SUM(AP2:AP349)</f>
        <v>0</v>
      </c>
      <c r="AQ350" s="381">
        <f t="shared" ref="AQ350" si="35">SUM(AQ2:AQ349)</f>
        <v>0</v>
      </c>
      <c r="AR350" s="381">
        <f t="shared" ref="AR350" si="36">SUM(AR2:AR349)</f>
        <v>0</v>
      </c>
      <c r="AS350" s="381">
        <f t="shared" ref="AS350" si="37">SUM(AS2:AS349)</f>
        <v>0</v>
      </c>
      <c r="AT350" s="381">
        <f t="shared" ref="AT350" si="38">SUM(AT2:AT349)</f>
        <v>0</v>
      </c>
      <c r="AU350" s="381">
        <f t="shared" ref="AU350" si="39">SUM(AU2:AU349)</f>
        <v>0</v>
      </c>
      <c r="AV350" s="381">
        <f t="shared" ref="AV350" si="40">SUM(AV2:AV349)</f>
        <v>0</v>
      </c>
      <c r="AW350" s="381">
        <f t="shared" ref="AW350" si="41">SUM(AW2:AW349)</f>
        <v>0</v>
      </c>
      <c r="AX350" s="381">
        <f t="shared" ref="AX350" si="42">SUM(AX2:AX349)</f>
        <v>0</v>
      </c>
      <c r="AY350" s="381">
        <f t="shared" ref="AY350" si="43">SUM(AY2:AY349)</f>
        <v>0</v>
      </c>
      <c r="AZ350" s="381">
        <f t="shared" ref="AZ350" si="44">SUM(AZ2:AZ349)</f>
        <v>0</v>
      </c>
      <c r="BA350" s="381">
        <f t="shared" ref="BA350" si="45">SUM(BA2:BA349)</f>
        <v>0</v>
      </c>
      <c r="BB350" s="381">
        <f t="shared" ref="BB350" si="46">SUM(BB2:BB349)</f>
        <v>0</v>
      </c>
      <c r="BC350" s="382">
        <f t="shared" ref="BC350" si="47">SUM(BC2:BC349)</f>
        <v>0</v>
      </c>
      <c r="BD350" s="384">
        <f t="shared" ref="BD350" si="48">SUM(BD2:BD349)</f>
        <v>0</v>
      </c>
      <c r="BE350" s="383">
        <v>1</v>
      </c>
      <c r="BF350" s="383">
        <v>1</v>
      </c>
      <c r="BG350" s="383">
        <v>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C000"/>
  </sheetPr>
  <dimension ref="A1:BZ350"/>
  <sheetViews>
    <sheetView showGridLines="0" workbookViewId="0">
      <pane xSplit="5" ySplit="1" topLeftCell="F332" activePane="bottomRight" state="frozen"/>
      <selection activeCell="D4" sqref="D4:P5"/>
      <selection pane="topRight" activeCell="D4" sqref="D4:P5"/>
      <selection pane="bottomLeft" activeCell="D4" sqref="D4:P5"/>
      <selection pane="bottomRight" activeCell="E344" sqref="E344"/>
    </sheetView>
  </sheetViews>
  <sheetFormatPr defaultColWidth="9" defaultRowHeight="15"/>
  <cols>
    <col min="1" max="1" width="19.85546875" style="143" bestFit="1" customWidth="1"/>
    <col min="2" max="2" width="9.28515625" style="143" bestFit="1" customWidth="1"/>
    <col min="3" max="3" width="16.42578125" style="143" bestFit="1" customWidth="1"/>
    <col min="4" max="4" width="30.85546875" style="143" bestFit="1" customWidth="1"/>
    <col min="5" max="5" width="10.85546875" style="143" customWidth="1"/>
    <col min="6" max="6" width="15" style="143" bestFit="1" customWidth="1"/>
    <col min="7" max="7" width="12.42578125" style="143" customWidth="1"/>
    <col min="8" max="8" width="17.42578125" style="143" bestFit="1" customWidth="1"/>
    <col min="9" max="9" width="38.5703125" style="143" bestFit="1" customWidth="1"/>
    <col min="10" max="10" width="14.140625" style="143" bestFit="1" customWidth="1"/>
    <col min="11" max="11" width="10" style="143" bestFit="1" customWidth="1"/>
    <col min="12" max="19" width="11.85546875" style="143" bestFit="1" customWidth="1"/>
    <col min="20" max="20" width="10" style="143" bestFit="1" customWidth="1"/>
    <col min="21" max="21" width="14.7109375" style="143" bestFit="1" customWidth="1"/>
    <col min="22" max="22" width="10.5703125" style="143" bestFit="1" customWidth="1"/>
    <col min="23" max="30" width="12.28515625" style="143" bestFit="1" customWidth="1"/>
    <col min="31" max="31" width="10.5703125" style="143" bestFit="1" customWidth="1"/>
    <col min="32" max="32" width="15.5703125" style="143" bestFit="1" customWidth="1"/>
    <col min="33" max="33" width="11.42578125" style="143" bestFit="1" customWidth="1"/>
    <col min="34" max="41" width="13.140625" style="143" bestFit="1" customWidth="1"/>
    <col min="42" max="42" width="11.42578125" style="143" bestFit="1" customWidth="1"/>
    <col min="43" max="43" width="16.140625" style="143" bestFit="1" customWidth="1"/>
    <col min="44" max="44" width="12" style="143" bestFit="1" customWidth="1"/>
    <col min="45" max="52" width="13.7109375" style="143" bestFit="1" customWidth="1"/>
    <col min="53" max="53" width="12" style="143" bestFit="1" customWidth="1"/>
    <col min="54" max="54" width="23.7109375" style="143" bestFit="1" customWidth="1"/>
    <col min="55" max="55" width="19.5703125" style="143" bestFit="1" customWidth="1"/>
    <col min="56" max="63" width="21.28515625" style="143" bestFit="1" customWidth="1"/>
    <col min="64" max="64" width="19.5703125" style="143" bestFit="1" customWidth="1"/>
    <col min="65" max="65" width="24.28515625" style="143" bestFit="1" customWidth="1"/>
    <col min="66" max="66" width="20.140625" style="143" bestFit="1" customWidth="1"/>
    <col min="67" max="74" width="21.85546875" style="143" bestFit="1" customWidth="1"/>
    <col min="75" max="75" width="20.140625" style="143" bestFit="1" customWidth="1"/>
    <col min="76" max="77" width="19" style="143" bestFit="1" customWidth="1"/>
    <col min="78" max="78" width="21.85546875" style="143" bestFit="1" customWidth="1"/>
    <col min="79" max="79" width="19.5703125" style="143" customWidth="1"/>
    <col min="80" max="16384" width="9" style="143"/>
  </cols>
  <sheetData>
    <row r="1" spans="1:78" ht="29.25">
      <c r="A1" s="359" t="s">
        <v>140</v>
      </c>
      <c r="B1" s="359" t="s">
        <v>141</v>
      </c>
      <c r="C1" s="359" t="s">
        <v>211</v>
      </c>
      <c r="D1" s="359" t="s">
        <v>212</v>
      </c>
      <c r="E1" s="359" t="s">
        <v>213</v>
      </c>
      <c r="F1" s="359" t="s">
        <v>65</v>
      </c>
      <c r="G1" s="359" t="s">
        <v>2</v>
      </c>
      <c r="H1" s="359" t="s">
        <v>57</v>
      </c>
      <c r="I1" s="359" t="s">
        <v>58</v>
      </c>
      <c r="J1" s="359" t="s">
        <v>479</v>
      </c>
      <c r="K1" s="359" t="s">
        <v>478</v>
      </c>
      <c r="L1" s="359" t="s">
        <v>477</v>
      </c>
      <c r="M1" s="359" t="s">
        <v>476</v>
      </c>
      <c r="N1" s="359" t="s">
        <v>475</v>
      </c>
      <c r="O1" s="359" t="s">
        <v>474</v>
      </c>
      <c r="P1" s="359" t="s">
        <v>473</v>
      </c>
      <c r="Q1" s="359" t="s">
        <v>472</v>
      </c>
      <c r="R1" s="359" t="s">
        <v>471</v>
      </c>
      <c r="S1" s="359" t="s">
        <v>470</v>
      </c>
      <c r="T1" s="359" t="s">
        <v>469</v>
      </c>
      <c r="U1" s="359" t="s">
        <v>468</v>
      </c>
      <c r="V1" s="359" t="s">
        <v>467</v>
      </c>
      <c r="W1" s="359" t="s">
        <v>466</v>
      </c>
      <c r="X1" s="359" t="s">
        <v>465</v>
      </c>
      <c r="Y1" s="359" t="s">
        <v>464</v>
      </c>
      <c r="Z1" s="359" t="s">
        <v>463</v>
      </c>
      <c r="AA1" s="359" t="s">
        <v>462</v>
      </c>
      <c r="AB1" s="359" t="s">
        <v>461</v>
      </c>
      <c r="AC1" s="359" t="s">
        <v>460</v>
      </c>
      <c r="AD1" s="359" t="s">
        <v>459</v>
      </c>
      <c r="AE1" s="359" t="s">
        <v>458</v>
      </c>
      <c r="AF1" s="359" t="s">
        <v>457</v>
      </c>
      <c r="AG1" s="359" t="s">
        <v>456</v>
      </c>
      <c r="AH1" s="359" t="s">
        <v>455</v>
      </c>
      <c r="AI1" s="359" t="s">
        <v>454</v>
      </c>
      <c r="AJ1" s="359" t="s">
        <v>453</v>
      </c>
      <c r="AK1" s="359" t="s">
        <v>452</v>
      </c>
      <c r="AL1" s="359" t="s">
        <v>451</v>
      </c>
      <c r="AM1" s="359" t="s">
        <v>450</v>
      </c>
      <c r="AN1" s="359" t="s">
        <v>449</v>
      </c>
      <c r="AO1" s="359" t="s">
        <v>448</v>
      </c>
      <c r="AP1" s="359" t="s">
        <v>447</v>
      </c>
      <c r="AQ1" s="359" t="s">
        <v>446</v>
      </c>
      <c r="AR1" s="359" t="s">
        <v>445</v>
      </c>
      <c r="AS1" s="359" t="s">
        <v>444</v>
      </c>
      <c r="AT1" s="359" t="s">
        <v>443</v>
      </c>
      <c r="AU1" s="359" t="s">
        <v>442</v>
      </c>
      <c r="AV1" s="359" t="s">
        <v>441</v>
      </c>
      <c r="AW1" s="359" t="s">
        <v>440</v>
      </c>
      <c r="AX1" s="359" t="s">
        <v>439</v>
      </c>
      <c r="AY1" s="359" t="s">
        <v>438</v>
      </c>
      <c r="AZ1" s="359" t="s">
        <v>437</v>
      </c>
      <c r="BA1" s="359" t="s">
        <v>436</v>
      </c>
      <c r="BB1" s="359" t="s">
        <v>435</v>
      </c>
      <c r="BC1" s="359" t="s">
        <v>434</v>
      </c>
      <c r="BD1" s="359" t="s">
        <v>433</v>
      </c>
      <c r="BE1" s="359" t="s">
        <v>432</v>
      </c>
      <c r="BF1" s="359" t="s">
        <v>431</v>
      </c>
      <c r="BG1" s="359" t="s">
        <v>430</v>
      </c>
      <c r="BH1" s="359" t="s">
        <v>429</v>
      </c>
      <c r="BI1" s="359" t="s">
        <v>428</v>
      </c>
      <c r="BJ1" s="359" t="s">
        <v>427</v>
      </c>
      <c r="BK1" s="359" t="s">
        <v>426</v>
      </c>
      <c r="BL1" s="359" t="s">
        <v>425</v>
      </c>
      <c r="BM1" s="359" t="s">
        <v>424</v>
      </c>
      <c r="BN1" s="359" t="s">
        <v>423</v>
      </c>
      <c r="BO1" s="359" t="s">
        <v>422</v>
      </c>
      <c r="BP1" s="359" t="s">
        <v>421</v>
      </c>
      <c r="BQ1" s="359" t="s">
        <v>420</v>
      </c>
      <c r="BR1" s="359" t="s">
        <v>419</v>
      </c>
      <c r="BS1" s="359" t="s">
        <v>418</v>
      </c>
      <c r="BT1" s="359" t="s">
        <v>417</v>
      </c>
      <c r="BU1" s="359" t="s">
        <v>416</v>
      </c>
      <c r="BV1" s="359" t="s">
        <v>415</v>
      </c>
      <c r="BW1" s="359" t="s">
        <v>414</v>
      </c>
      <c r="BX1" s="359" t="s">
        <v>259</v>
      </c>
      <c r="BY1" s="359" t="s">
        <v>260</v>
      </c>
      <c r="BZ1" s="360" t="s">
        <v>261</v>
      </c>
    </row>
    <row r="2" spans="1:78">
      <c r="A2" s="385"/>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c r="BC2" s="385"/>
      <c r="BD2" s="385"/>
      <c r="BE2" s="385"/>
      <c r="BF2" s="385"/>
      <c r="BG2" s="385"/>
      <c r="BH2" s="385"/>
      <c r="BI2" s="385"/>
      <c r="BJ2" s="385"/>
      <c r="BK2" s="385"/>
      <c r="BL2" s="385"/>
      <c r="BM2" s="385"/>
      <c r="BN2" s="385"/>
      <c r="BO2" s="385"/>
      <c r="BP2" s="385"/>
      <c r="BQ2" s="385"/>
      <c r="BR2" s="385"/>
      <c r="BS2" s="385"/>
      <c r="BT2" s="385"/>
      <c r="BU2" s="385"/>
      <c r="BV2" s="385"/>
      <c r="BW2" s="385"/>
      <c r="BX2" s="385"/>
      <c r="BY2" s="385"/>
      <c r="BZ2" s="385"/>
    </row>
    <row r="3" spans="1:78">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5"/>
      <c r="AW3" s="385"/>
      <c r="AX3" s="385"/>
      <c r="AY3" s="385"/>
      <c r="AZ3" s="385"/>
      <c r="BA3" s="385"/>
      <c r="BB3" s="385"/>
      <c r="BC3" s="385"/>
      <c r="BD3" s="385"/>
      <c r="BE3" s="385"/>
      <c r="BF3" s="385"/>
      <c r="BG3" s="385"/>
      <c r="BH3" s="385"/>
      <c r="BI3" s="385"/>
      <c r="BJ3" s="385"/>
      <c r="BK3" s="385"/>
      <c r="BL3" s="385"/>
      <c r="BM3" s="385"/>
      <c r="BN3" s="385"/>
      <c r="BO3" s="385"/>
      <c r="BP3" s="385"/>
      <c r="BQ3" s="385"/>
      <c r="BR3" s="385"/>
      <c r="BS3" s="385"/>
      <c r="BT3" s="385"/>
      <c r="BU3" s="385"/>
      <c r="BV3" s="385"/>
      <c r="BW3" s="385"/>
      <c r="BX3" s="385"/>
      <c r="BY3" s="385"/>
      <c r="BZ3" s="385"/>
    </row>
    <row r="4" spans="1:78">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5"/>
      <c r="AW4" s="385"/>
      <c r="AX4" s="385"/>
      <c r="AY4" s="385"/>
      <c r="AZ4" s="385"/>
      <c r="BA4" s="385"/>
      <c r="BB4" s="385"/>
      <c r="BC4" s="385"/>
      <c r="BD4" s="385"/>
      <c r="BE4" s="385"/>
      <c r="BF4" s="385"/>
      <c r="BG4" s="385"/>
      <c r="BH4" s="385"/>
      <c r="BI4" s="385"/>
      <c r="BJ4" s="385"/>
      <c r="BK4" s="385"/>
      <c r="BL4" s="385"/>
      <c r="BM4" s="385"/>
      <c r="BN4" s="385"/>
      <c r="BO4" s="385"/>
      <c r="BP4" s="385"/>
      <c r="BQ4" s="385"/>
      <c r="BR4" s="385"/>
      <c r="BS4" s="385"/>
      <c r="BT4" s="385"/>
      <c r="BU4" s="385"/>
      <c r="BV4" s="385"/>
      <c r="BW4" s="385"/>
      <c r="BX4" s="385"/>
      <c r="BY4" s="385"/>
      <c r="BZ4" s="385"/>
    </row>
    <row r="5" spans="1:78">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c r="AE5" s="385"/>
      <c r="AF5" s="385"/>
      <c r="AG5" s="385"/>
      <c r="AH5" s="385"/>
      <c r="AI5" s="385"/>
      <c r="AJ5" s="385"/>
      <c r="AK5" s="385"/>
      <c r="AL5" s="385"/>
      <c r="AM5" s="385"/>
      <c r="AN5" s="385"/>
      <c r="AO5" s="385"/>
      <c r="AP5" s="385"/>
      <c r="AQ5" s="385"/>
      <c r="AR5" s="385"/>
      <c r="AS5" s="385"/>
      <c r="AT5" s="385"/>
      <c r="AU5" s="385"/>
      <c r="AV5" s="385"/>
      <c r="AW5" s="385"/>
      <c r="AX5" s="385"/>
      <c r="AY5" s="385"/>
      <c r="AZ5" s="385"/>
      <c r="BA5" s="385"/>
      <c r="BB5" s="385"/>
      <c r="BC5" s="385"/>
      <c r="BD5" s="385"/>
      <c r="BE5" s="385"/>
      <c r="BF5" s="385"/>
      <c r="BG5" s="385"/>
      <c r="BH5" s="385"/>
      <c r="BI5" s="385"/>
      <c r="BJ5" s="385"/>
      <c r="BK5" s="385"/>
      <c r="BL5" s="385"/>
      <c r="BM5" s="385"/>
      <c r="BN5" s="385"/>
      <c r="BO5" s="385"/>
      <c r="BP5" s="385"/>
      <c r="BQ5" s="385"/>
      <c r="BR5" s="385"/>
      <c r="BS5" s="385"/>
      <c r="BT5" s="385"/>
      <c r="BU5" s="385"/>
      <c r="BV5" s="385"/>
      <c r="BW5" s="385"/>
      <c r="BX5" s="385"/>
      <c r="BY5" s="385"/>
      <c r="BZ5" s="385"/>
    </row>
    <row r="6" spans="1:78">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c r="AE6" s="385"/>
      <c r="AF6" s="385"/>
      <c r="AG6" s="385"/>
      <c r="AH6" s="385"/>
      <c r="AI6" s="385"/>
      <c r="AJ6" s="385"/>
      <c r="AK6" s="385"/>
      <c r="AL6" s="385"/>
      <c r="AM6" s="385"/>
      <c r="AN6" s="385"/>
      <c r="AO6" s="385"/>
      <c r="AP6" s="385"/>
      <c r="AQ6" s="385"/>
      <c r="AR6" s="385"/>
      <c r="AS6" s="385"/>
      <c r="AT6" s="385"/>
      <c r="AU6" s="385"/>
      <c r="AV6" s="385"/>
      <c r="AW6" s="385"/>
      <c r="AX6" s="385"/>
      <c r="AY6" s="385"/>
      <c r="AZ6" s="385"/>
      <c r="BA6" s="385"/>
      <c r="BB6" s="385"/>
      <c r="BC6" s="385"/>
      <c r="BD6" s="385"/>
      <c r="BE6" s="385"/>
      <c r="BF6" s="385"/>
      <c r="BG6" s="385"/>
      <c r="BH6" s="385"/>
      <c r="BI6" s="385"/>
      <c r="BJ6" s="385"/>
      <c r="BK6" s="385"/>
      <c r="BL6" s="385"/>
      <c r="BM6" s="385"/>
      <c r="BN6" s="385"/>
      <c r="BO6" s="385"/>
      <c r="BP6" s="385"/>
      <c r="BQ6" s="385"/>
      <c r="BR6" s="385"/>
      <c r="BS6" s="385"/>
      <c r="BT6" s="385"/>
      <c r="BU6" s="385"/>
      <c r="BV6" s="385"/>
      <c r="BW6" s="385"/>
      <c r="BX6" s="385"/>
      <c r="BY6" s="385"/>
      <c r="BZ6" s="385"/>
    </row>
    <row r="7" spans="1:78">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385"/>
      <c r="BB7" s="385"/>
      <c r="BC7" s="385"/>
      <c r="BD7" s="385"/>
      <c r="BE7" s="385"/>
      <c r="BF7" s="385"/>
      <c r="BG7" s="385"/>
      <c r="BH7" s="385"/>
      <c r="BI7" s="385"/>
      <c r="BJ7" s="385"/>
      <c r="BK7" s="385"/>
      <c r="BL7" s="385"/>
      <c r="BM7" s="385"/>
      <c r="BN7" s="385"/>
      <c r="BO7" s="385"/>
      <c r="BP7" s="385"/>
      <c r="BQ7" s="385"/>
      <c r="BR7" s="385"/>
      <c r="BS7" s="385"/>
      <c r="BT7" s="385"/>
      <c r="BU7" s="385"/>
      <c r="BV7" s="385"/>
      <c r="BW7" s="385"/>
      <c r="BX7" s="385"/>
      <c r="BY7" s="385"/>
      <c r="BZ7" s="385"/>
    </row>
    <row r="8" spans="1:78">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c r="BK8" s="385"/>
      <c r="BL8" s="385"/>
      <c r="BM8" s="385"/>
      <c r="BN8" s="385"/>
      <c r="BO8" s="385"/>
      <c r="BP8" s="385"/>
      <c r="BQ8" s="385"/>
      <c r="BR8" s="385"/>
      <c r="BS8" s="385"/>
      <c r="BT8" s="385"/>
      <c r="BU8" s="385"/>
      <c r="BV8" s="385"/>
      <c r="BW8" s="385"/>
      <c r="BX8" s="385"/>
      <c r="BY8" s="385"/>
      <c r="BZ8" s="385"/>
    </row>
    <row r="9" spans="1:78">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c r="AE9" s="385"/>
      <c r="AF9" s="385"/>
      <c r="AG9" s="385"/>
      <c r="AH9" s="385"/>
      <c r="AI9" s="385"/>
      <c r="AJ9" s="385"/>
      <c r="AK9" s="385"/>
      <c r="AL9" s="385"/>
      <c r="AM9" s="385"/>
      <c r="AN9" s="385"/>
      <c r="AO9" s="385"/>
      <c r="AP9" s="385"/>
      <c r="AQ9" s="385"/>
      <c r="AR9" s="385"/>
      <c r="AS9" s="385"/>
      <c r="AT9" s="385"/>
      <c r="AU9" s="385"/>
      <c r="AV9" s="385"/>
      <c r="AW9" s="385"/>
      <c r="AX9" s="385"/>
      <c r="AY9" s="385"/>
      <c r="AZ9" s="385"/>
      <c r="BA9" s="385"/>
      <c r="BB9" s="385"/>
      <c r="BC9" s="385"/>
      <c r="BD9" s="385"/>
      <c r="BE9" s="385"/>
      <c r="BF9" s="385"/>
      <c r="BG9" s="385"/>
      <c r="BH9" s="385"/>
      <c r="BI9" s="385"/>
      <c r="BJ9" s="385"/>
      <c r="BK9" s="385"/>
      <c r="BL9" s="385"/>
      <c r="BM9" s="385"/>
      <c r="BN9" s="385"/>
      <c r="BO9" s="385"/>
      <c r="BP9" s="385"/>
      <c r="BQ9" s="385"/>
      <c r="BR9" s="385"/>
      <c r="BS9" s="385"/>
      <c r="BT9" s="385"/>
      <c r="BU9" s="385"/>
      <c r="BV9" s="385"/>
      <c r="BW9" s="385"/>
      <c r="BX9" s="385"/>
      <c r="BY9" s="385"/>
      <c r="BZ9" s="385"/>
    </row>
    <row r="10" spans="1:78">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c r="BC10" s="385"/>
      <c r="BD10" s="385"/>
      <c r="BE10" s="385"/>
      <c r="BF10" s="385"/>
      <c r="BG10" s="385"/>
      <c r="BH10" s="385"/>
      <c r="BI10" s="385"/>
      <c r="BJ10" s="385"/>
      <c r="BK10" s="385"/>
      <c r="BL10" s="385"/>
      <c r="BM10" s="385"/>
      <c r="BN10" s="385"/>
      <c r="BO10" s="385"/>
      <c r="BP10" s="385"/>
      <c r="BQ10" s="385"/>
      <c r="BR10" s="385"/>
      <c r="BS10" s="385"/>
      <c r="BT10" s="385"/>
      <c r="BU10" s="385"/>
      <c r="BV10" s="385"/>
      <c r="BW10" s="385"/>
      <c r="BX10" s="385"/>
      <c r="BY10" s="385"/>
      <c r="BZ10" s="385"/>
    </row>
    <row r="11" spans="1:78">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c r="BH11" s="385"/>
      <c r="BI11" s="385"/>
      <c r="BJ11" s="385"/>
      <c r="BK11" s="385"/>
      <c r="BL11" s="385"/>
      <c r="BM11" s="385"/>
      <c r="BN11" s="385"/>
      <c r="BO11" s="385"/>
      <c r="BP11" s="385"/>
      <c r="BQ11" s="385"/>
      <c r="BR11" s="385"/>
      <c r="BS11" s="385"/>
      <c r="BT11" s="385"/>
      <c r="BU11" s="385"/>
      <c r="BV11" s="385"/>
      <c r="BW11" s="385"/>
      <c r="BX11" s="385"/>
      <c r="BY11" s="385"/>
      <c r="BZ11" s="385"/>
    </row>
    <row r="12" spans="1:78">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c r="BK12" s="385"/>
      <c r="BL12" s="385"/>
      <c r="BM12" s="385"/>
      <c r="BN12" s="385"/>
      <c r="BO12" s="385"/>
      <c r="BP12" s="385"/>
      <c r="BQ12" s="385"/>
      <c r="BR12" s="385"/>
      <c r="BS12" s="385"/>
      <c r="BT12" s="385"/>
      <c r="BU12" s="385"/>
      <c r="BV12" s="385"/>
      <c r="BW12" s="385"/>
      <c r="BX12" s="385"/>
      <c r="BY12" s="385"/>
      <c r="BZ12" s="385"/>
    </row>
    <row r="13" spans="1:78">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c r="BK13" s="385"/>
      <c r="BL13" s="385"/>
      <c r="BM13" s="385"/>
      <c r="BN13" s="385"/>
      <c r="BO13" s="385"/>
      <c r="BP13" s="385"/>
      <c r="BQ13" s="385"/>
      <c r="BR13" s="385"/>
      <c r="BS13" s="385"/>
      <c r="BT13" s="385"/>
      <c r="BU13" s="385"/>
      <c r="BV13" s="385"/>
      <c r="BW13" s="385"/>
      <c r="BX13" s="385"/>
      <c r="BY13" s="385"/>
      <c r="BZ13" s="385"/>
    </row>
    <row r="14" spans="1:78">
      <c r="A14" s="385"/>
      <c r="B14" s="385"/>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c r="BC14" s="385"/>
      <c r="BD14" s="385"/>
      <c r="BE14" s="385"/>
      <c r="BF14" s="385"/>
      <c r="BG14" s="385"/>
      <c r="BH14" s="385"/>
      <c r="BI14" s="385"/>
      <c r="BJ14" s="385"/>
      <c r="BK14" s="385"/>
      <c r="BL14" s="385"/>
      <c r="BM14" s="385"/>
      <c r="BN14" s="385"/>
      <c r="BO14" s="385"/>
      <c r="BP14" s="385"/>
      <c r="BQ14" s="385"/>
      <c r="BR14" s="385"/>
      <c r="BS14" s="385"/>
      <c r="BT14" s="385"/>
      <c r="BU14" s="385"/>
      <c r="BV14" s="385"/>
      <c r="BW14" s="385"/>
      <c r="BX14" s="385"/>
      <c r="BY14" s="385"/>
      <c r="BZ14" s="385"/>
    </row>
    <row r="15" spans="1:78">
      <c r="A15" s="385"/>
      <c r="B15" s="385"/>
      <c r="C15" s="385"/>
      <c r="D15" s="385"/>
      <c r="E15" s="385"/>
      <c r="F15" s="385"/>
      <c r="G15" s="385"/>
      <c r="H15" s="385"/>
      <c r="I15" s="385"/>
      <c r="J15" s="385"/>
      <c r="K15" s="385"/>
      <c r="L15" s="385"/>
      <c r="M15" s="385"/>
      <c r="N15" s="385"/>
      <c r="O15" s="385"/>
      <c r="P15" s="385"/>
      <c r="Q15" s="385"/>
      <c r="R15" s="385"/>
      <c r="S15" s="385"/>
      <c r="T15" s="385"/>
      <c r="U15" s="385"/>
      <c r="V15" s="385"/>
      <c r="W15" s="385"/>
      <c r="X15" s="385"/>
      <c r="Y15" s="385"/>
      <c r="Z15" s="385"/>
      <c r="AA15" s="385"/>
      <c r="AB15" s="385"/>
      <c r="AC15" s="385"/>
      <c r="AD15" s="385"/>
      <c r="AE15" s="385"/>
      <c r="AF15" s="385"/>
      <c r="AG15" s="385"/>
      <c r="AH15" s="385"/>
      <c r="AI15" s="385"/>
      <c r="AJ15" s="385"/>
      <c r="AK15" s="385"/>
      <c r="AL15" s="385"/>
      <c r="AM15" s="385"/>
      <c r="AN15" s="385"/>
      <c r="AO15" s="385"/>
      <c r="AP15" s="385"/>
      <c r="AQ15" s="385"/>
      <c r="AR15" s="385"/>
      <c r="AS15" s="385"/>
      <c r="AT15" s="385"/>
      <c r="AU15" s="385"/>
      <c r="AV15" s="385"/>
      <c r="AW15" s="385"/>
      <c r="AX15" s="385"/>
      <c r="AY15" s="385"/>
      <c r="AZ15" s="385"/>
      <c r="BA15" s="385"/>
      <c r="BB15" s="385"/>
      <c r="BC15" s="385"/>
      <c r="BD15" s="385"/>
      <c r="BE15" s="385"/>
      <c r="BF15" s="385"/>
      <c r="BG15" s="385"/>
      <c r="BH15" s="385"/>
      <c r="BI15" s="385"/>
      <c r="BJ15" s="385"/>
      <c r="BK15" s="385"/>
      <c r="BL15" s="385"/>
      <c r="BM15" s="385"/>
      <c r="BN15" s="385"/>
      <c r="BO15" s="385"/>
      <c r="BP15" s="385"/>
      <c r="BQ15" s="385"/>
      <c r="BR15" s="385"/>
      <c r="BS15" s="385"/>
      <c r="BT15" s="385"/>
      <c r="BU15" s="385"/>
      <c r="BV15" s="385"/>
      <c r="BW15" s="385"/>
      <c r="BX15" s="385"/>
      <c r="BY15" s="385"/>
      <c r="BZ15" s="385"/>
    </row>
    <row r="16" spans="1:78">
      <c r="A16" s="385"/>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c r="AE16" s="385"/>
      <c r="AF16" s="385"/>
      <c r="AG16" s="385"/>
      <c r="AH16" s="385"/>
      <c r="AI16" s="385"/>
      <c r="AJ16" s="385"/>
      <c r="AK16" s="385"/>
      <c r="AL16" s="385"/>
      <c r="AM16" s="385"/>
      <c r="AN16" s="385"/>
      <c r="AO16" s="385"/>
      <c r="AP16" s="385"/>
      <c r="AQ16" s="385"/>
      <c r="AR16" s="385"/>
      <c r="AS16" s="385"/>
      <c r="AT16" s="385"/>
      <c r="AU16" s="385"/>
      <c r="AV16" s="385"/>
      <c r="AW16" s="385"/>
      <c r="AX16" s="385"/>
      <c r="AY16" s="385"/>
      <c r="AZ16" s="385"/>
      <c r="BA16" s="385"/>
      <c r="BB16" s="385"/>
      <c r="BC16" s="385"/>
      <c r="BD16" s="385"/>
      <c r="BE16" s="385"/>
      <c r="BF16" s="385"/>
      <c r="BG16" s="385"/>
      <c r="BH16" s="385"/>
      <c r="BI16" s="385"/>
      <c r="BJ16" s="385"/>
      <c r="BK16" s="385"/>
      <c r="BL16" s="385"/>
      <c r="BM16" s="385"/>
      <c r="BN16" s="385"/>
      <c r="BO16" s="385"/>
      <c r="BP16" s="385"/>
      <c r="BQ16" s="385"/>
      <c r="BR16" s="385"/>
      <c r="BS16" s="385"/>
      <c r="BT16" s="385"/>
      <c r="BU16" s="385"/>
      <c r="BV16" s="385"/>
      <c r="BW16" s="385"/>
      <c r="BX16" s="385"/>
      <c r="BY16" s="385"/>
      <c r="BZ16" s="385"/>
    </row>
    <row r="17" spans="1:78">
      <c r="A17" s="385"/>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c r="BF17" s="385"/>
      <c r="BG17" s="385"/>
      <c r="BH17" s="385"/>
      <c r="BI17" s="385"/>
      <c r="BJ17" s="385"/>
      <c r="BK17" s="385"/>
      <c r="BL17" s="385"/>
      <c r="BM17" s="385"/>
      <c r="BN17" s="385"/>
      <c r="BO17" s="385"/>
      <c r="BP17" s="385"/>
      <c r="BQ17" s="385"/>
      <c r="BR17" s="385"/>
      <c r="BS17" s="385"/>
      <c r="BT17" s="385"/>
      <c r="BU17" s="385"/>
      <c r="BV17" s="385"/>
      <c r="BW17" s="385"/>
      <c r="BX17" s="385"/>
      <c r="BY17" s="385"/>
      <c r="BZ17" s="385"/>
    </row>
    <row r="18" spans="1:78">
      <c r="A18" s="385"/>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385"/>
      <c r="AC18" s="385"/>
      <c r="AD18" s="385"/>
      <c r="AE18" s="385"/>
      <c r="AF18" s="385"/>
      <c r="AG18" s="385"/>
      <c r="AH18" s="385"/>
      <c r="AI18" s="385"/>
      <c r="AJ18" s="385"/>
      <c r="AK18" s="385"/>
      <c r="AL18" s="385"/>
      <c r="AM18" s="385"/>
      <c r="AN18" s="385"/>
      <c r="AO18" s="385"/>
      <c r="AP18" s="385"/>
      <c r="AQ18" s="385"/>
      <c r="AR18" s="385"/>
      <c r="AS18" s="385"/>
      <c r="AT18" s="385"/>
      <c r="AU18" s="385"/>
      <c r="AV18" s="385"/>
      <c r="AW18" s="385"/>
      <c r="AX18" s="385"/>
      <c r="AY18" s="385"/>
      <c r="AZ18" s="385"/>
      <c r="BA18" s="385"/>
      <c r="BB18" s="385"/>
      <c r="BC18" s="385"/>
      <c r="BD18" s="385"/>
      <c r="BE18" s="385"/>
      <c r="BF18" s="385"/>
      <c r="BG18" s="385"/>
      <c r="BH18" s="385"/>
      <c r="BI18" s="385"/>
      <c r="BJ18" s="385"/>
      <c r="BK18" s="385"/>
      <c r="BL18" s="385"/>
      <c r="BM18" s="385"/>
      <c r="BN18" s="385"/>
      <c r="BO18" s="385"/>
      <c r="BP18" s="385"/>
      <c r="BQ18" s="385"/>
      <c r="BR18" s="385"/>
      <c r="BS18" s="385"/>
      <c r="BT18" s="385"/>
      <c r="BU18" s="385"/>
      <c r="BV18" s="385"/>
      <c r="BW18" s="385"/>
      <c r="BX18" s="385"/>
      <c r="BY18" s="385"/>
      <c r="BZ18" s="385"/>
    </row>
    <row r="19" spans="1:78">
      <c r="A19" s="385"/>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c r="AA19" s="385"/>
      <c r="AB19" s="385"/>
      <c r="AC19" s="385"/>
      <c r="AD19" s="385"/>
      <c r="AE19" s="385"/>
      <c r="AF19" s="385"/>
      <c r="AG19" s="385"/>
      <c r="AH19" s="385"/>
      <c r="AI19" s="385"/>
      <c r="AJ19" s="385"/>
      <c r="AK19" s="385"/>
      <c r="AL19" s="385"/>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5"/>
      <c r="BK19" s="385"/>
      <c r="BL19" s="385"/>
      <c r="BM19" s="385"/>
      <c r="BN19" s="385"/>
      <c r="BO19" s="385"/>
      <c r="BP19" s="385"/>
      <c r="BQ19" s="385"/>
      <c r="BR19" s="385"/>
      <c r="BS19" s="385"/>
      <c r="BT19" s="385"/>
      <c r="BU19" s="385"/>
      <c r="BV19" s="385"/>
      <c r="BW19" s="385"/>
      <c r="BX19" s="385"/>
      <c r="BY19" s="385"/>
      <c r="BZ19" s="385"/>
    </row>
    <row r="20" spans="1:78">
      <c r="A20" s="385"/>
      <c r="B20" s="385"/>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c r="AE20" s="385"/>
      <c r="AF20" s="385"/>
      <c r="AG20" s="385"/>
      <c r="AH20" s="385"/>
      <c r="AI20" s="385"/>
      <c r="AJ20" s="385"/>
      <c r="AK20" s="385"/>
      <c r="AL20" s="385"/>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5"/>
      <c r="BK20" s="385"/>
      <c r="BL20" s="385"/>
      <c r="BM20" s="385"/>
      <c r="BN20" s="385"/>
      <c r="BO20" s="385"/>
      <c r="BP20" s="385"/>
      <c r="BQ20" s="385"/>
      <c r="BR20" s="385"/>
      <c r="BS20" s="385"/>
      <c r="BT20" s="385"/>
      <c r="BU20" s="385"/>
      <c r="BV20" s="385"/>
      <c r="BW20" s="385"/>
      <c r="BX20" s="385"/>
      <c r="BY20" s="385"/>
      <c r="BZ20" s="385"/>
    </row>
    <row r="21" spans="1:78">
      <c r="A21" s="385"/>
      <c r="B21" s="385"/>
      <c r="C21" s="385"/>
      <c r="D21" s="385"/>
      <c r="E21" s="385"/>
      <c r="F21" s="385"/>
      <c r="G21" s="385"/>
      <c r="H21" s="385"/>
      <c r="I21" s="385"/>
      <c r="J21" s="385"/>
      <c r="K21" s="385"/>
      <c r="L21" s="385"/>
      <c r="M21" s="385"/>
      <c r="N21" s="385"/>
      <c r="O21" s="385"/>
      <c r="P21" s="385"/>
      <c r="Q21" s="385"/>
      <c r="R21" s="385"/>
      <c r="S21" s="385"/>
      <c r="T21" s="385"/>
      <c r="U21" s="385"/>
      <c r="V21" s="385"/>
      <c r="W21" s="385"/>
      <c r="X21" s="385"/>
      <c r="Y21" s="385"/>
      <c r="Z21" s="385"/>
      <c r="AA21" s="385"/>
      <c r="AB21" s="385"/>
      <c r="AC21" s="385"/>
      <c r="AD21" s="385"/>
      <c r="AE21" s="385"/>
      <c r="AF21" s="385"/>
      <c r="AG21" s="385"/>
      <c r="AH21" s="385"/>
      <c r="AI21" s="385"/>
      <c r="AJ21" s="385"/>
      <c r="AK21" s="385"/>
      <c r="AL21" s="385"/>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5"/>
      <c r="BK21" s="385"/>
      <c r="BL21" s="385"/>
      <c r="BM21" s="385"/>
      <c r="BN21" s="385"/>
      <c r="BO21" s="385"/>
      <c r="BP21" s="385"/>
      <c r="BQ21" s="385"/>
      <c r="BR21" s="385"/>
      <c r="BS21" s="385"/>
      <c r="BT21" s="385"/>
      <c r="BU21" s="385"/>
      <c r="BV21" s="385"/>
      <c r="BW21" s="385"/>
      <c r="BX21" s="385"/>
      <c r="BY21" s="385"/>
      <c r="BZ21" s="385"/>
    </row>
    <row r="22" spans="1:78">
      <c r="A22" s="385"/>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Y22" s="385"/>
      <c r="Z22" s="385"/>
      <c r="AA22" s="385"/>
      <c r="AB22" s="385"/>
      <c r="AC22" s="385"/>
      <c r="AD22" s="385"/>
      <c r="AE22" s="385"/>
      <c r="AF22" s="385"/>
      <c r="AG22" s="385"/>
      <c r="AH22" s="385"/>
      <c r="AI22" s="385"/>
      <c r="AJ22" s="385"/>
      <c r="AK22" s="385"/>
      <c r="AL22" s="385"/>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5"/>
      <c r="BK22" s="385"/>
      <c r="BL22" s="385"/>
      <c r="BM22" s="385"/>
      <c r="BN22" s="385"/>
      <c r="BO22" s="385"/>
      <c r="BP22" s="385"/>
      <c r="BQ22" s="385"/>
      <c r="BR22" s="385"/>
      <c r="BS22" s="385"/>
      <c r="BT22" s="385"/>
      <c r="BU22" s="385"/>
      <c r="BV22" s="385"/>
      <c r="BW22" s="385"/>
      <c r="BX22" s="385"/>
      <c r="BY22" s="385"/>
      <c r="BZ22" s="385"/>
    </row>
    <row r="23" spans="1:78">
      <c r="A23" s="385"/>
      <c r="B23" s="385"/>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c r="AE23" s="385"/>
      <c r="AF23" s="385"/>
      <c r="AG23" s="385"/>
      <c r="AH23" s="385"/>
      <c r="AI23" s="385"/>
      <c r="AJ23" s="385"/>
      <c r="AK23" s="385"/>
      <c r="AL23" s="385"/>
      <c r="AM23" s="385"/>
      <c r="AN23" s="385"/>
      <c r="AO23" s="385"/>
      <c r="AP23" s="385"/>
      <c r="AQ23" s="385"/>
      <c r="AR23" s="385"/>
      <c r="AS23" s="385"/>
      <c r="AT23" s="385"/>
      <c r="AU23" s="385"/>
      <c r="AV23" s="385"/>
      <c r="AW23" s="385"/>
      <c r="AX23" s="385"/>
      <c r="AY23" s="385"/>
      <c r="AZ23" s="385"/>
      <c r="BA23" s="385"/>
      <c r="BB23" s="385"/>
      <c r="BC23" s="385"/>
      <c r="BD23" s="385"/>
      <c r="BE23" s="385"/>
      <c r="BF23" s="385"/>
      <c r="BG23" s="385"/>
      <c r="BH23" s="385"/>
      <c r="BI23" s="385"/>
      <c r="BJ23" s="385"/>
      <c r="BK23" s="385"/>
      <c r="BL23" s="385"/>
      <c r="BM23" s="385"/>
      <c r="BN23" s="385"/>
      <c r="BO23" s="385"/>
      <c r="BP23" s="385"/>
      <c r="BQ23" s="385"/>
      <c r="BR23" s="385"/>
      <c r="BS23" s="385"/>
      <c r="BT23" s="385"/>
      <c r="BU23" s="385"/>
      <c r="BV23" s="385"/>
      <c r="BW23" s="385"/>
      <c r="BX23" s="385"/>
      <c r="BY23" s="385"/>
      <c r="BZ23" s="385"/>
    </row>
    <row r="350" spans="1:78">
      <c r="A350" s="381">
        <f>A2</f>
        <v>0</v>
      </c>
      <c r="B350" s="381" t="s">
        <v>1587</v>
      </c>
      <c r="C350" s="381" t="s">
        <v>1587</v>
      </c>
      <c r="D350" s="381" t="s">
        <v>1587</v>
      </c>
      <c r="E350" s="381">
        <v>11111</v>
      </c>
      <c r="F350" s="381" t="s">
        <v>66</v>
      </c>
      <c r="G350" s="381">
        <f>SUM(G2:G349)</f>
        <v>0</v>
      </c>
      <c r="H350" s="381">
        <f t="shared" ref="H350:BD350" si="0">SUM(H2:H349)</f>
        <v>0</v>
      </c>
      <c r="I350" s="381">
        <f t="shared" si="0"/>
        <v>0</v>
      </c>
      <c r="J350" s="381">
        <f t="shared" si="0"/>
        <v>0</v>
      </c>
      <c r="K350" s="381">
        <f t="shared" si="0"/>
        <v>0</v>
      </c>
      <c r="L350" s="381">
        <f t="shared" si="0"/>
        <v>0</v>
      </c>
      <c r="M350" s="381">
        <f t="shared" si="0"/>
        <v>0</v>
      </c>
      <c r="N350" s="381">
        <f t="shared" si="0"/>
        <v>0</v>
      </c>
      <c r="O350" s="381">
        <f t="shared" si="0"/>
        <v>0</v>
      </c>
      <c r="P350" s="381">
        <f t="shared" si="0"/>
        <v>0</v>
      </c>
      <c r="Q350" s="381">
        <f t="shared" si="0"/>
        <v>0</v>
      </c>
      <c r="R350" s="381">
        <f t="shared" si="0"/>
        <v>0</v>
      </c>
      <c r="S350" s="381">
        <f t="shared" si="0"/>
        <v>0</v>
      </c>
      <c r="T350" s="381">
        <f t="shared" si="0"/>
        <v>0</v>
      </c>
      <c r="U350" s="381">
        <f t="shared" si="0"/>
        <v>0</v>
      </c>
      <c r="V350" s="381">
        <f t="shared" si="0"/>
        <v>0</v>
      </c>
      <c r="W350" s="381">
        <f t="shared" si="0"/>
        <v>0</v>
      </c>
      <c r="X350" s="381">
        <f t="shared" si="0"/>
        <v>0</v>
      </c>
      <c r="Y350" s="381">
        <f t="shared" si="0"/>
        <v>0</v>
      </c>
      <c r="Z350" s="381">
        <f t="shared" si="0"/>
        <v>0</v>
      </c>
      <c r="AA350" s="381">
        <f t="shared" si="0"/>
        <v>0</v>
      </c>
      <c r="AB350" s="381">
        <f t="shared" si="0"/>
        <v>0</v>
      </c>
      <c r="AC350" s="381">
        <f t="shared" si="0"/>
        <v>0</v>
      </c>
      <c r="AD350" s="381">
        <f t="shared" si="0"/>
        <v>0</v>
      </c>
      <c r="AE350" s="381">
        <f t="shared" si="0"/>
        <v>0</v>
      </c>
      <c r="AF350" s="381">
        <f t="shared" si="0"/>
        <v>0</v>
      </c>
      <c r="AG350" s="381">
        <f t="shared" si="0"/>
        <v>0</v>
      </c>
      <c r="AH350" s="381">
        <f t="shared" si="0"/>
        <v>0</v>
      </c>
      <c r="AI350" s="381">
        <f t="shared" si="0"/>
        <v>0</v>
      </c>
      <c r="AJ350" s="381">
        <f t="shared" si="0"/>
        <v>0</v>
      </c>
      <c r="AK350" s="381">
        <f t="shared" si="0"/>
        <v>0</v>
      </c>
      <c r="AL350" s="381">
        <f t="shared" si="0"/>
        <v>0</v>
      </c>
      <c r="AM350" s="381">
        <f t="shared" si="0"/>
        <v>0</v>
      </c>
      <c r="AN350" s="381">
        <f t="shared" si="0"/>
        <v>0</v>
      </c>
      <c r="AO350" s="381">
        <f t="shared" si="0"/>
        <v>0</v>
      </c>
      <c r="AP350" s="381">
        <f t="shared" si="0"/>
        <v>0</v>
      </c>
      <c r="AQ350" s="381">
        <f t="shared" si="0"/>
        <v>0</v>
      </c>
      <c r="AR350" s="381">
        <f t="shared" si="0"/>
        <v>0</v>
      </c>
      <c r="AS350" s="381">
        <f t="shared" si="0"/>
        <v>0</v>
      </c>
      <c r="AT350" s="381">
        <f t="shared" si="0"/>
        <v>0</v>
      </c>
      <c r="AU350" s="381">
        <f t="shared" si="0"/>
        <v>0</v>
      </c>
      <c r="AV350" s="381">
        <f t="shared" si="0"/>
        <v>0</v>
      </c>
      <c r="AW350" s="381">
        <f t="shared" si="0"/>
        <v>0</v>
      </c>
      <c r="AX350" s="381">
        <f t="shared" si="0"/>
        <v>0</v>
      </c>
      <c r="AY350" s="381">
        <f t="shared" si="0"/>
        <v>0</v>
      </c>
      <c r="AZ350" s="381">
        <f t="shared" si="0"/>
        <v>0</v>
      </c>
      <c r="BA350" s="381">
        <f t="shared" si="0"/>
        <v>0</v>
      </c>
      <c r="BB350" s="381">
        <f t="shared" si="0"/>
        <v>0</v>
      </c>
      <c r="BC350" s="381">
        <f t="shared" si="0"/>
        <v>0</v>
      </c>
      <c r="BD350" s="381">
        <f t="shared" si="0"/>
        <v>0</v>
      </c>
      <c r="BE350" s="381">
        <f t="shared" ref="BE350" si="1">SUM(BE2:BE349)</f>
        <v>0</v>
      </c>
      <c r="BF350" s="381">
        <f t="shared" ref="BF350" si="2">SUM(BF2:BF349)</f>
        <v>0</v>
      </c>
      <c r="BG350" s="381">
        <f t="shared" ref="BG350" si="3">SUM(BG2:BG349)</f>
        <v>0</v>
      </c>
      <c r="BH350" s="381">
        <f t="shared" ref="BH350" si="4">SUM(BH2:BH349)</f>
        <v>0</v>
      </c>
      <c r="BI350" s="381">
        <f t="shared" ref="BI350" si="5">SUM(BI2:BI349)</f>
        <v>0</v>
      </c>
      <c r="BJ350" s="381">
        <f t="shared" ref="BJ350" si="6">SUM(BJ2:BJ349)</f>
        <v>0</v>
      </c>
      <c r="BK350" s="381">
        <f t="shared" ref="BK350" si="7">SUM(BK2:BK349)</f>
        <v>0</v>
      </c>
      <c r="BL350" s="381">
        <f t="shared" ref="BL350" si="8">SUM(BL2:BL349)</f>
        <v>0</v>
      </c>
      <c r="BM350" s="381">
        <f t="shared" ref="BM350" si="9">SUM(BM2:BM349)</f>
        <v>0</v>
      </c>
      <c r="BN350" s="381">
        <f t="shared" ref="BN350" si="10">SUM(BN2:BN349)</f>
        <v>0</v>
      </c>
      <c r="BO350" s="381">
        <f t="shared" ref="BO350" si="11">SUM(BO2:BO349)</f>
        <v>0</v>
      </c>
      <c r="BP350" s="381">
        <f t="shared" ref="BP350" si="12">SUM(BP2:BP349)</f>
        <v>0</v>
      </c>
      <c r="BQ350" s="381">
        <f t="shared" ref="BQ350" si="13">SUM(BQ2:BQ349)</f>
        <v>0</v>
      </c>
      <c r="BR350" s="381">
        <f t="shared" ref="BR350" si="14">SUM(BR2:BR349)</f>
        <v>0</v>
      </c>
      <c r="BS350" s="381">
        <f t="shared" ref="BS350" si="15">SUM(BS2:BS349)</f>
        <v>0</v>
      </c>
      <c r="BT350" s="381">
        <f t="shared" ref="BT350" si="16">SUM(BT2:BT349)</f>
        <v>0</v>
      </c>
      <c r="BU350" s="381">
        <f t="shared" ref="BU350" si="17">SUM(BU2:BU349)</f>
        <v>0</v>
      </c>
      <c r="BV350" s="381">
        <f t="shared" ref="BV350" si="18">SUM(BV2:BV349)</f>
        <v>0</v>
      </c>
      <c r="BW350" s="382">
        <f t="shared" ref="BW350" si="19">SUM(BW2:BW349)</f>
        <v>0</v>
      </c>
      <c r="BX350" s="383">
        <v>1</v>
      </c>
      <c r="BY350" s="383">
        <v>1</v>
      </c>
      <c r="BZ350" s="383">
        <v>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FF00"/>
    <pageSetUpPr fitToPage="1"/>
  </sheetPr>
  <dimension ref="B1:U527"/>
  <sheetViews>
    <sheetView showGridLines="0" tabSelected="1" zoomScale="90" zoomScaleNormal="90" zoomScaleSheetLayoutView="80" workbookViewId="0">
      <pane xSplit="1" ySplit="2" topLeftCell="B442" activePane="bottomRight" state="frozen"/>
      <selection activeCell="E8" sqref="E8"/>
      <selection pane="topRight" activeCell="E8" sqref="E8"/>
      <selection pane="bottomLeft" activeCell="E8" sqref="E8"/>
      <selection pane="bottomRight" activeCell="B456" sqref="B456:C456"/>
    </sheetView>
  </sheetViews>
  <sheetFormatPr defaultColWidth="9.140625" defaultRowHeight="14.25"/>
  <cols>
    <col min="1" max="1" width="9.140625" style="1"/>
    <col min="2" max="2" width="23.140625" style="1" customWidth="1"/>
    <col min="3" max="3" width="13.140625" style="1" customWidth="1"/>
    <col min="4" max="4" width="9.140625" style="1" customWidth="1"/>
    <col min="5" max="5" width="9" style="1" customWidth="1"/>
    <col min="6" max="14" width="10.85546875" style="1" bestFit="1" customWidth="1"/>
    <col min="15" max="16" width="10.7109375" style="1" bestFit="1" customWidth="1"/>
    <col min="17" max="16384" width="9.140625" style="1"/>
  </cols>
  <sheetData>
    <row r="1" spans="2:18">
      <c r="B1" s="13"/>
      <c r="C1" s="14"/>
      <c r="D1" s="14"/>
      <c r="E1" s="14"/>
      <c r="F1" s="14"/>
      <c r="G1" s="14"/>
      <c r="H1" s="14"/>
      <c r="I1" s="14"/>
      <c r="J1" s="14"/>
      <c r="K1" s="14"/>
      <c r="L1" s="14"/>
      <c r="M1" s="14"/>
      <c r="N1" s="14"/>
      <c r="O1" s="15"/>
      <c r="P1" s="3"/>
    </row>
    <row r="2" spans="2:18" ht="20.25" customHeight="1">
      <c r="B2" s="125" t="s">
        <v>34</v>
      </c>
      <c r="C2" s="1012" t="str">
        <f>Prevention!D2</f>
        <v>USAID Tujenge Jamii</v>
      </c>
      <c r="D2" s="1012"/>
      <c r="E2" s="1012"/>
      <c r="F2" s="1012"/>
      <c r="G2" s="401" t="str">
        <f>IFERROR(VLOOKUP(C2,Facilities!F1:H300,2,FALSE),"")</f>
        <v/>
      </c>
      <c r="H2" s="821" t="s">
        <v>65</v>
      </c>
      <c r="I2" s="821"/>
      <c r="J2" s="821"/>
      <c r="K2" s="123" t="str">
        <f>IFERROR(VLOOKUP(C2,Facilities!F1:H300,3,FALSE),"")</f>
        <v/>
      </c>
      <c r="L2" s="43"/>
      <c r="M2" s="124" t="s">
        <v>35</v>
      </c>
      <c r="N2" s="822">
        <f>'HTS_TST_Inpatient Services'!A2</f>
        <v>0</v>
      </c>
      <c r="O2" s="822"/>
      <c r="P2" s="3"/>
    </row>
    <row r="3" spans="2:18" ht="9.75" customHeight="1">
      <c r="B3" s="754"/>
      <c r="C3" s="790"/>
      <c r="D3" s="790"/>
      <c r="E3" s="790"/>
      <c r="F3" s="790"/>
      <c r="G3" s="401"/>
      <c r="H3" s="788"/>
      <c r="I3" s="788"/>
      <c r="J3" s="788"/>
      <c r="K3" s="791"/>
      <c r="L3" s="43"/>
      <c r="M3" s="124"/>
      <c r="N3" s="551"/>
      <c r="O3" s="551"/>
      <c r="P3" s="789"/>
    </row>
    <row r="4" spans="2:18" ht="27.75" customHeight="1">
      <c r="B4" s="787" t="s">
        <v>2740</v>
      </c>
      <c r="C4" s="762"/>
      <c r="D4" s="762"/>
      <c r="E4" s="762"/>
      <c r="F4" s="762"/>
      <c r="G4" s="763"/>
      <c r="H4" s="764"/>
      <c r="I4" s="764"/>
      <c r="J4" s="764"/>
      <c r="K4" s="765"/>
      <c r="L4" s="766"/>
      <c r="M4" s="767"/>
      <c r="N4" s="756"/>
      <c r="O4" s="756"/>
      <c r="P4" s="768"/>
    </row>
    <row r="5" spans="2:18" ht="8.25" customHeight="1">
      <c r="B5" s="769"/>
      <c r="C5" s="770"/>
      <c r="D5" s="770"/>
      <c r="E5" s="770"/>
      <c r="F5" s="770"/>
      <c r="G5" s="771"/>
      <c r="H5" s="772"/>
      <c r="I5" s="772"/>
      <c r="J5" s="772"/>
      <c r="K5" s="773"/>
      <c r="L5" s="774"/>
      <c r="M5" s="775"/>
      <c r="N5" s="776"/>
      <c r="O5" s="776"/>
      <c r="P5" s="777"/>
    </row>
    <row r="6" spans="2:18" ht="27.75" customHeight="1">
      <c r="B6" s="786" t="s">
        <v>2739</v>
      </c>
      <c r="C6" s="778"/>
      <c r="D6" s="778"/>
      <c r="E6" s="778"/>
      <c r="F6" s="778"/>
      <c r="G6" s="779"/>
      <c r="H6" s="780"/>
      <c r="I6" s="780"/>
      <c r="J6" s="780"/>
      <c r="K6" s="781"/>
      <c r="L6" s="782"/>
      <c r="M6" s="783"/>
      <c r="N6" s="784"/>
      <c r="O6" s="784"/>
      <c r="P6" s="785"/>
    </row>
    <row r="7" spans="2:18" ht="8.25" customHeight="1">
      <c r="B7" s="769"/>
      <c r="C7" s="770"/>
      <c r="D7" s="770"/>
      <c r="E7" s="770"/>
      <c r="F7" s="770"/>
      <c r="G7" s="771"/>
      <c r="H7" s="772"/>
      <c r="I7" s="772"/>
      <c r="J7" s="772"/>
      <c r="K7" s="773"/>
      <c r="L7" s="774"/>
      <c r="M7" s="775"/>
      <c r="N7" s="776"/>
      <c r="O7" s="776"/>
      <c r="P7" s="777"/>
    </row>
    <row r="8" spans="2:18" ht="18.75" customHeight="1">
      <c r="B8" s="964" t="str">
        <f>CONCATENATE(K2,": HTS_TST (Facility)")</f>
        <v>: HTS_TST (Facility)</v>
      </c>
      <c r="C8" s="965"/>
      <c r="D8" s="965"/>
      <c r="E8" s="965"/>
      <c r="F8" s="965"/>
      <c r="G8" s="965"/>
      <c r="H8" s="965"/>
      <c r="I8" s="965"/>
      <c r="J8" s="965"/>
      <c r="K8" s="965"/>
      <c r="L8" s="965"/>
      <c r="M8" s="965"/>
      <c r="N8" s="965"/>
      <c r="O8" s="965"/>
      <c r="P8" s="965"/>
      <c r="Q8" s="5"/>
      <c r="R8" s="5"/>
    </row>
    <row r="9" spans="2:18" ht="15" customHeight="1">
      <c r="B9" s="966" t="s">
        <v>0</v>
      </c>
      <c r="C9" s="967"/>
      <c r="D9" s="995" t="s">
        <v>63</v>
      </c>
      <c r="E9" s="1019"/>
      <c r="F9" s="1019"/>
      <c r="G9" s="1019"/>
      <c r="H9" s="1019"/>
      <c r="I9" s="1019"/>
      <c r="J9" s="1019"/>
      <c r="K9" s="1019"/>
      <c r="L9" s="1019"/>
      <c r="M9" s="1019"/>
      <c r="N9" s="1019"/>
      <c r="O9" s="1019"/>
      <c r="P9" s="996"/>
    </row>
    <row r="10" spans="2:18" ht="14.25" customHeight="1">
      <c r="B10" s="968"/>
      <c r="C10" s="969"/>
      <c r="D10" s="1020"/>
      <c r="E10" s="1021"/>
      <c r="F10" s="1021"/>
      <c r="G10" s="1021"/>
      <c r="H10" s="1021"/>
      <c r="I10" s="1021"/>
      <c r="J10" s="1021"/>
      <c r="K10" s="1021"/>
      <c r="L10" s="1021"/>
      <c r="M10" s="1021"/>
      <c r="N10" s="1021"/>
      <c r="O10" s="1021"/>
      <c r="P10" s="1022"/>
    </row>
    <row r="11" spans="2:18" ht="6.75" customHeight="1">
      <c r="B11" s="62"/>
      <c r="C11" s="63"/>
      <c r="D11" s="64"/>
      <c r="E11" s="64"/>
      <c r="F11" s="64"/>
      <c r="G11" s="64"/>
      <c r="H11" s="64"/>
      <c r="I11" s="64"/>
      <c r="J11" s="64"/>
      <c r="K11" s="64"/>
      <c r="L11" s="64"/>
      <c r="M11" s="64"/>
      <c r="N11" s="64"/>
      <c r="O11" s="64"/>
      <c r="P11" s="39"/>
    </row>
    <row r="12" spans="2:18" ht="24.75" customHeight="1">
      <c r="B12" s="31" t="s">
        <v>2</v>
      </c>
      <c r="C12" s="402" t="str">
        <f>IF(SUM(C87,C182,C196,C214,C226,C302,C316,C341,C377,C401,C425,C477,C450,C330)=0,"subtotal",SUM(C87,C182,C196,C214,C226,C302,C316,C341,C377,C401,C425,C477,C450,C330))</f>
        <v>subtotal</v>
      </c>
      <c r="D12" s="2"/>
      <c r="E12" s="2"/>
      <c r="F12" s="2"/>
      <c r="G12" s="2"/>
      <c r="H12" s="2"/>
      <c r="I12" s="2"/>
      <c r="J12" s="2"/>
      <c r="K12" s="2"/>
      <c r="L12" s="2"/>
      <c r="M12" s="2"/>
      <c r="N12" s="2"/>
      <c r="O12" s="2"/>
      <c r="P12" s="34"/>
    </row>
    <row r="13" spans="2:18" ht="6.6" customHeight="1">
      <c r="B13" s="31"/>
      <c r="C13" s="8"/>
      <c r="D13" s="2"/>
      <c r="E13" s="2"/>
      <c r="F13" s="2"/>
      <c r="G13" s="2"/>
      <c r="H13" s="2"/>
      <c r="I13" s="2"/>
      <c r="J13" s="2"/>
      <c r="K13" s="2"/>
      <c r="L13" s="2"/>
      <c r="M13" s="2"/>
      <c r="N13" s="2"/>
      <c r="O13" s="2"/>
      <c r="P13" s="34"/>
    </row>
    <row r="14" spans="2:18" ht="6" customHeight="1">
      <c r="B14" s="66"/>
      <c r="C14" s="27"/>
      <c r="D14" s="64"/>
      <c r="E14" s="64"/>
      <c r="F14" s="64"/>
      <c r="G14" s="64"/>
      <c r="H14" s="64"/>
      <c r="I14" s="64"/>
      <c r="J14" s="64"/>
      <c r="K14" s="64"/>
      <c r="L14" s="64"/>
      <c r="M14" s="64"/>
      <c r="N14" s="64"/>
      <c r="O14" s="64"/>
      <c r="P14" s="39"/>
    </row>
    <row r="15" spans="2:18" ht="24.6" customHeight="1">
      <c r="B15" s="31" t="s">
        <v>46</v>
      </c>
      <c r="C15" s="402" t="str">
        <f>IF(SUM(C81,C167:P167,C176:N176,C190:H190,C208:H208,C220,C296,M310,C335,C362:P362,C371:N371,C386:P386,C395:N395,C410:P410,C419:N419,C462:P462,C471:N471,C435:P435,C444:N444,M324)=0,"subtotal",SUM(C81,C167:P167,C176:N176,C190:H190,C208:H208,C220,C296,M310,C335,C362:P362,C371:N371,C386:P386,C395:N395,C410:P410,C419:N419,C462:P462,C471:N471,C435:P435,C444:N444,M324))</f>
        <v>subtotal</v>
      </c>
      <c r="D15" s="2"/>
      <c r="E15" s="2"/>
      <c r="F15" s="2"/>
      <c r="G15" s="2"/>
      <c r="H15" s="2"/>
      <c r="I15" s="2"/>
      <c r="J15" s="2"/>
      <c r="K15" s="2"/>
      <c r="L15" s="2"/>
      <c r="M15" s="2"/>
      <c r="N15" s="2"/>
      <c r="O15" s="2"/>
      <c r="P15" s="34"/>
    </row>
    <row r="16" spans="2:18" ht="8.85" customHeight="1">
      <c r="B16" s="67"/>
      <c r="C16" s="68"/>
      <c r="D16" s="2"/>
      <c r="E16" s="2"/>
      <c r="F16" s="2"/>
      <c r="G16" s="2"/>
      <c r="H16" s="2"/>
      <c r="I16" s="2"/>
      <c r="J16" s="2"/>
      <c r="K16" s="2"/>
      <c r="L16" s="2"/>
      <c r="M16" s="2"/>
      <c r="N16" s="2"/>
      <c r="O16" s="2"/>
      <c r="P16" s="34"/>
    </row>
    <row r="17" spans="2:16" ht="35.25" hidden="1" customHeight="1">
      <c r="B17" s="952" t="s">
        <v>3</v>
      </c>
      <c r="C17" s="953"/>
      <c r="D17" s="1013" t="s">
        <v>64</v>
      </c>
      <c r="E17" s="942"/>
      <c r="F17" s="942"/>
      <c r="G17" s="942"/>
      <c r="H17" s="942"/>
      <c r="I17" s="942"/>
      <c r="J17" s="942"/>
      <c r="K17" s="942"/>
      <c r="L17" s="942"/>
      <c r="M17" s="942"/>
      <c r="N17" s="942"/>
      <c r="O17" s="942"/>
      <c r="P17" s="39"/>
    </row>
    <row r="18" spans="2:16" ht="6" hidden="1" customHeight="1">
      <c r="B18" s="38"/>
      <c r="C18" s="17"/>
      <c r="E18" s="17"/>
      <c r="F18" s="18"/>
      <c r="G18" s="18"/>
      <c r="H18" s="18"/>
      <c r="I18" s="18"/>
      <c r="J18" s="18"/>
      <c r="K18" s="18"/>
      <c r="L18" s="18"/>
      <c r="M18" s="18"/>
      <c r="N18" s="18"/>
      <c r="O18" s="18"/>
      <c r="P18" s="39"/>
    </row>
    <row r="19" spans="2:16" ht="15" hidden="1">
      <c r="B19" s="50" t="s">
        <v>67</v>
      </c>
      <c r="C19" s="52" t="s">
        <v>46</v>
      </c>
      <c r="D19" s="49" t="s">
        <v>47</v>
      </c>
      <c r="E19" s="52" t="s">
        <v>6</v>
      </c>
      <c r="F19" s="3"/>
      <c r="G19" s="3"/>
      <c r="H19" s="3"/>
      <c r="I19" s="3"/>
      <c r="J19" s="3"/>
      <c r="K19" s="3"/>
      <c r="L19" s="3"/>
      <c r="M19" s="3"/>
      <c r="N19" s="3"/>
      <c r="O19" s="3"/>
      <c r="P19" s="34"/>
    </row>
    <row r="20" spans="2:16" ht="9" hidden="1" customHeight="1">
      <c r="B20" s="51"/>
      <c r="C20" s="53"/>
      <c r="D20" s="55"/>
      <c r="E20" s="76"/>
      <c r="F20" s="3"/>
      <c r="G20" s="3"/>
      <c r="H20" s="3"/>
      <c r="I20" s="3"/>
      <c r="J20" s="3"/>
      <c r="K20" s="3"/>
      <c r="L20" s="3"/>
      <c r="M20" s="3"/>
      <c r="N20" s="3"/>
      <c r="O20" s="3"/>
      <c r="P20" s="34"/>
    </row>
    <row r="21" spans="2:16" ht="6.6" hidden="1" customHeight="1">
      <c r="B21" s="56"/>
      <c r="C21" s="3"/>
      <c r="D21" s="3"/>
      <c r="E21" s="59"/>
      <c r="F21" s="60"/>
      <c r="G21" s="60"/>
      <c r="H21" s="60"/>
      <c r="I21" s="60"/>
      <c r="J21" s="60"/>
      <c r="K21" s="60"/>
      <c r="L21" s="60"/>
      <c r="M21" s="60"/>
      <c r="N21" s="60"/>
      <c r="O21" s="60"/>
      <c r="P21" s="39"/>
    </row>
    <row r="22" spans="2:16" ht="25.5" hidden="1" customHeight="1">
      <c r="B22" s="57" t="s">
        <v>41</v>
      </c>
      <c r="C22" s="408">
        <f>'KP_Testing Path 2 - HTS TST Mod'!C22</f>
        <v>0</v>
      </c>
      <c r="D22" s="408">
        <f>'KP_Testing Path 2 - HTS TST Mod'!D22</f>
        <v>0</v>
      </c>
      <c r="E22" s="403" t="str">
        <f>IF(SUM(C22:D22)=0,"subtotal",SUM(C22:D22))</f>
        <v>subtotal</v>
      </c>
      <c r="F22" s="12"/>
      <c r="G22" s="12"/>
      <c r="H22" s="12"/>
      <c r="I22" s="12"/>
      <c r="J22" s="12"/>
      <c r="K22" s="12"/>
      <c r="L22" s="12"/>
      <c r="M22" s="12"/>
      <c r="N22" s="12"/>
      <c r="O22" s="12"/>
      <c r="P22" s="34"/>
    </row>
    <row r="23" spans="2:16" ht="4.3499999999999996" hidden="1" customHeight="1">
      <c r="B23" s="58"/>
      <c r="C23" s="11"/>
      <c r="D23" s="11"/>
      <c r="E23" s="26"/>
      <c r="F23" s="23"/>
      <c r="G23" s="23"/>
      <c r="H23" s="23"/>
      <c r="I23" s="23"/>
      <c r="J23" s="23"/>
      <c r="K23" s="23"/>
      <c r="L23" s="23"/>
      <c r="M23" s="23"/>
      <c r="N23" s="23"/>
      <c r="O23" s="23"/>
      <c r="P23" s="54"/>
    </row>
    <row r="24" spans="2:16" ht="5.85" hidden="1" customHeight="1">
      <c r="B24" s="56"/>
      <c r="C24" s="3"/>
      <c r="D24" s="3"/>
      <c r="E24" s="59"/>
      <c r="F24" s="60"/>
      <c r="G24" s="60"/>
      <c r="H24" s="60"/>
      <c r="I24" s="60"/>
      <c r="J24" s="60"/>
      <c r="K24" s="60"/>
      <c r="L24" s="60"/>
      <c r="M24" s="60"/>
      <c r="N24" s="60"/>
      <c r="O24" s="60"/>
      <c r="P24" s="39"/>
    </row>
    <row r="25" spans="2:16" ht="21" hidden="1" customHeight="1">
      <c r="B25" s="57" t="s">
        <v>42</v>
      </c>
      <c r="C25" s="408">
        <f>'KP_Testing Path 2 - HTS TST Mod'!C25</f>
        <v>0</v>
      </c>
      <c r="D25" s="408">
        <f>'KP_Testing Path 2 - HTS TST Mod'!D25</f>
        <v>0</v>
      </c>
      <c r="E25" s="403" t="str">
        <f>IF(SUM(C25:D25)=0,"subtotal",SUM(C25:D25))</f>
        <v>subtotal</v>
      </c>
      <c r="F25" s="12"/>
      <c r="G25" s="12"/>
      <c r="H25" s="12"/>
      <c r="I25" s="12"/>
      <c r="J25" s="12"/>
      <c r="K25" s="12"/>
      <c r="L25" s="12"/>
      <c r="M25" s="12"/>
      <c r="N25" s="12"/>
      <c r="O25" s="12"/>
      <c r="P25" s="34"/>
    </row>
    <row r="26" spans="2:16" ht="8.1" hidden="1" customHeight="1">
      <c r="B26" s="58"/>
      <c r="C26" s="11"/>
      <c r="D26" s="11"/>
      <c r="E26" s="26"/>
      <c r="F26" s="23"/>
      <c r="G26" s="23"/>
      <c r="H26" s="23"/>
      <c r="I26" s="23"/>
      <c r="J26" s="23"/>
      <c r="K26" s="23"/>
      <c r="L26" s="23"/>
      <c r="M26" s="23"/>
      <c r="N26" s="23"/>
      <c r="O26" s="23"/>
      <c r="P26" s="54"/>
    </row>
    <row r="27" spans="2:16" ht="8.85" hidden="1" customHeight="1">
      <c r="B27" s="56"/>
      <c r="C27" s="3"/>
      <c r="D27" s="3"/>
      <c r="E27" s="59"/>
      <c r="F27" s="60"/>
      <c r="G27" s="60"/>
      <c r="H27" s="60"/>
      <c r="I27" s="60"/>
      <c r="J27" s="60"/>
      <c r="K27" s="60"/>
      <c r="L27" s="60"/>
      <c r="M27" s="60"/>
      <c r="N27" s="60"/>
      <c r="O27" s="60"/>
      <c r="P27" s="39"/>
    </row>
    <row r="28" spans="2:16" ht="22.35" hidden="1" customHeight="1">
      <c r="B28" s="57" t="s">
        <v>43</v>
      </c>
      <c r="C28" s="408">
        <f>'KP_Testing Path 2 - HTS TST Mod'!C28</f>
        <v>0</v>
      </c>
      <c r="D28" s="408">
        <f>'KP_Testing Path 2 - HTS TST Mod'!D28</f>
        <v>0</v>
      </c>
      <c r="E28" s="403" t="str">
        <f>IF(SUM(C28:D28)=0,"subtotal",SUM(C28:D28))</f>
        <v>subtotal</v>
      </c>
      <c r="F28" s="12"/>
      <c r="G28" s="12"/>
      <c r="H28" s="12"/>
      <c r="I28" s="12"/>
      <c r="J28" s="12"/>
      <c r="K28" s="12"/>
      <c r="L28" s="12"/>
      <c r="M28" s="12"/>
      <c r="N28" s="12"/>
      <c r="O28" s="12"/>
      <c r="P28" s="34"/>
    </row>
    <row r="29" spans="2:16" ht="8.85" hidden="1" customHeight="1">
      <c r="B29" s="58"/>
      <c r="C29" s="11"/>
      <c r="D29" s="11"/>
      <c r="E29" s="26"/>
      <c r="F29" s="23"/>
      <c r="G29" s="23"/>
      <c r="H29" s="23"/>
      <c r="I29" s="23"/>
      <c r="J29" s="23"/>
      <c r="K29" s="23"/>
      <c r="L29" s="23"/>
      <c r="M29" s="23"/>
      <c r="N29" s="23"/>
      <c r="O29" s="23"/>
      <c r="P29" s="54"/>
    </row>
    <row r="30" spans="2:16" ht="8.85" hidden="1" customHeight="1">
      <c r="B30" s="56"/>
      <c r="C30" s="3"/>
      <c r="D30" s="3"/>
      <c r="E30" s="59"/>
      <c r="F30" s="60"/>
      <c r="G30" s="60"/>
      <c r="H30" s="60"/>
      <c r="I30" s="60"/>
      <c r="J30" s="60"/>
      <c r="K30" s="60"/>
      <c r="L30" s="60"/>
      <c r="M30" s="60"/>
      <c r="N30" s="60"/>
      <c r="O30" s="60"/>
      <c r="P30" s="39"/>
    </row>
    <row r="31" spans="2:16" ht="20.45" hidden="1" customHeight="1">
      <c r="B31" s="57" t="s">
        <v>44</v>
      </c>
      <c r="C31" s="408">
        <f>'KP_Testing Path 2 - HTS TST Mod'!C31</f>
        <v>0</v>
      </c>
      <c r="D31" s="408">
        <f>'KP_Testing Path 2 - HTS TST Mod'!D31</f>
        <v>0</v>
      </c>
      <c r="E31" s="403" t="str">
        <f>IF(SUM(C31:D31)=0,"subtotal",SUM(C31:D31))</f>
        <v>subtotal</v>
      </c>
      <c r="F31" s="12"/>
      <c r="G31" s="12"/>
      <c r="H31" s="12"/>
      <c r="I31" s="12"/>
      <c r="J31" s="12"/>
      <c r="K31" s="12"/>
      <c r="L31" s="12"/>
      <c r="M31" s="12"/>
      <c r="N31" s="12"/>
      <c r="O31" s="12"/>
      <c r="P31" s="34"/>
    </row>
    <row r="32" spans="2:16" ht="8.85" hidden="1" customHeight="1">
      <c r="B32" s="58"/>
      <c r="C32" s="11"/>
      <c r="D32" s="11"/>
      <c r="E32" s="26"/>
      <c r="F32" s="23"/>
      <c r="G32" s="23"/>
      <c r="H32" s="23"/>
      <c r="I32" s="23"/>
      <c r="J32" s="23"/>
      <c r="K32" s="23"/>
      <c r="L32" s="23"/>
      <c r="M32" s="23"/>
      <c r="N32" s="23"/>
      <c r="O32" s="23"/>
      <c r="P32" s="54"/>
    </row>
    <row r="33" spans="2:17" ht="7.5" hidden="1" customHeight="1">
      <c r="B33" s="1017" t="s">
        <v>45</v>
      </c>
      <c r="C33" s="3"/>
      <c r="D33" s="3"/>
      <c r="E33" s="59"/>
      <c r="F33" s="60"/>
      <c r="G33" s="60"/>
      <c r="H33" s="60"/>
      <c r="I33" s="60"/>
      <c r="J33" s="60"/>
      <c r="K33" s="60"/>
      <c r="L33" s="60"/>
      <c r="M33" s="60"/>
      <c r="N33" s="60"/>
      <c r="O33" s="60"/>
      <c r="P33" s="39"/>
    </row>
    <row r="34" spans="2:17" ht="20.45" hidden="1" customHeight="1">
      <c r="B34" s="1018"/>
      <c r="C34" s="408">
        <f>'KP_Testing Path 2 - HTS TST Mod'!C34</f>
        <v>0</v>
      </c>
      <c r="D34" s="408">
        <f>'KP_Testing Path 2 - HTS TST Mod'!D34</f>
        <v>0</v>
      </c>
      <c r="E34" s="403" t="str">
        <f>IF(SUM(C34:D34)=0,"subtotal",SUM(C34:D34))</f>
        <v>subtotal</v>
      </c>
      <c r="F34" s="12"/>
      <c r="G34" s="12"/>
      <c r="H34" s="12"/>
      <c r="I34" s="12"/>
      <c r="J34" s="12"/>
      <c r="K34" s="12"/>
      <c r="L34" s="12"/>
      <c r="M34" s="12"/>
      <c r="N34" s="12"/>
      <c r="O34" s="12"/>
      <c r="P34" s="34"/>
    </row>
    <row r="35" spans="2:17" ht="9" hidden="1" customHeight="1">
      <c r="B35" s="1018"/>
      <c r="E35" s="32"/>
      <c r="P35" s="34"/>
    </row>
    <row r="36" spans="2:17" ht="9" hidden="1" customHeight="1">
      <c r="B36" s="77"/>
      <c r="C36" s="18"/>
      <c r="D36" s="18"/>
      <c r="E36" s="18"/>
      <c r="F36" s="18"/>
      <c r="G36" s="18"/>
      <c r="H36" s="18"/>
      <c r="I36" s="18"/>
      <c r="J36" s="18"/>
      <c r="K36" s="18"/>
      <c r="L36" s="18"/>
      <c r="M36" s="18"/>
      <c r="N36" s="18"/>
      <c r="O36" s="18"/>
      <c r="P36" s="39"/>
    </row>
    <row r="37" spans="2:17" s="47" customFormat="1" ht="22.35" customHeight="1">
      <c r="B37" s="948" t="str">
        <f>CONCATENATE('Testing-All Others'!K2,":PMTCT_STAT (Numerator)")</f>
        <v>:PMTCT_STAT (Numerator)</v>
      </c>
      <c r="C37" s="949"/>
      <c r="D37" s="949"/>
      <c r="E37" s="949"/>
      <c r="F37" s="949"/>
      <c r="G37" s="949"/>
      <c r="H37" s="949"/>
      <c r="I37" s="949"/>
      <c r="J37" s="949"/>
      <c r="K37" s="949"/>
      <c r="L37" s="949"/>
      <c r="M37" s="949"/>
      <c r="N37" s="949"/>
      <c r="O37" s="949"/>
      <c r="P37" s="949"/>
    </row>
    <row r="38" spans="2:17" ht="24.75" customHeight="1">
      <c r="B38" s="950" t="s">
        <v>0</v>
      </c>
      <c r="C38" s="951"/>
      <c r="D38" s="954" t="s">
        <v>100</v>
      </c>
      <c r="E38" s="955"/>
      <c r="F38" s="955"/>
      <c r="G38" s="955"/>
      <c r="H38" s="955"/>
      <c r="I38" s="955"/>
      <c r="J38" s="955"/>
      <c r="K38" s="955"/>
      <c r="L38" s="955"/>
      <c r="M38" s="955"/>
      <c r="N38" s="955"/>
      <c r="O38" s="955"/>
      <c r="P38" s="956"/>
    </row>
    <row r="39" spans="2:17" ht="15" customHeight="1">
      <c r="B39" s="952"/>
      <c r="C39" s="953"/>
      <c r="D39" s="957"/>
      <c r="E39" s="958"/>
      <c r="F39" s="958"/>
      <c r="G39" s="958"/>
      <c r="H39" s="958"/>
      <c r="I39" s="958"/>
      <c r="J39" s="958"/>
      <c r="K39" s="958"/>
      <c r="L39" s="958"/>
      <c r="M39" s="958"/>
      <c r="N39" s="958"/>
      <c r="O39" s="958"/>
      <c r="P39" s="959"/>
    </row>
    <row r="40" spans="2:17" ht="6.75" customHeight="1">
      <c r="B40" s="62"/>
      <c r="C40" s="63"/>
      <c r="D40" s="64"/>
      <c r="E40" s="64"/>
      <c r="F40" s="64"/>
      <c r="G40" s="64"/>
      <c r="H40" s="64"/>
      <c r="I40" s="64"/>
      <c r="J40" s="64"/>
      <c r="K40" s="64"/>
      <c r="L40" s="64"/>
      <c r="M40" s="64"/>
      <c r="N40" s="64"/>
      <c r="O40" s="64"/>
      <c r="P40" s="39"/>
    </row>
    <row r="41" spans="2:17" ht="29.25" customHeight="1">
      <c r="B41" s="31" t="s">
        <v>2</v>
      </c>
      <c r="C41" s="428" t="str">
        <f>IF(C59=0,"subtotal",C59)</f>
        <v>subtotal</v>
      </c>
      <c r="D41" s="2"/>
      <c r="E41" s="2"/>
      <c r="F41" s="2"/>
      <c r="G41" s="2"/>
      <c r="H41" s="2"/>
      <c r="I41" s="2"/>
      <c r="J41" s="2"/>
      <c r="K41" s="2"/>
      <c r="L41" s="2"/>
      <c r="M41" s="2"/>
      <c r="N41" s="2"/>
      <c r="O41" s="2"/>
      <c r="P41" s="34"/>
    </row>
    <row r="42" spans="2:17" s="71" customFormat="1" ht="4.5" customHeight="1">
      <c r="B42" s="31"/>
      <c r="C42" s="8"/>
      <c r="D42" s="2"/>
      <c r="E42" s="2"/>
      <c r="F42" s="2"/>
      <c r="G42" s="2"/>
      <c r="H42" s="2"/>
      <c r="I42" s="2"/>
      <c r="J42" s="2"/>
      <c r="K42" s="2"/>
      <c r="L42" s="2"/>
      <c r="M42" s="2"/>
      <c r="N42" s="2"/>
      <c r="O42" s="2"/>
      <c r="P42" s="34"/>
      <c r="Q42" s="1"/>
    </row>
    <row r="43" spans="2:17" ht="28.5" customHeight="1">
      <c r="B43" s="952" t="s">
        <v>3</v>
      </c>
      <c r="C43" s="953"/>
      <c r="D43" s="1026" t="s">
        <v>2742</v>
      </c>
      <c r="E43" s="942"/>
      <c r="F43" s="942"/>
      <c r="G43" s="942"/>
      <c r="H43" s="942"/>
      <c r="I43" s="942"/>
      <c r="J43" s="942"/>
      <c r="K43" s="942"/>
      <c r="L43" s="942"/>
      <c r="M43" s="942"/>
      <c r="N43" s="942"/>
      <c r="O43" s="942"/>
      <c r="P43" s="39"/>
    </row>
    <row r="44" spans="2:17" ht="3.75" customHeight="1">
      <c r="B44" s="1027"/>
      <c r="C44" s="1028"/>
      <c r="D44" s="1028"/>
      <c r="E44" s="1028"/>
      <c r="F44" s="1028"/>
      <c r="G44" s="1028"/>
      <c r="H44" s="1028"/>
      <c r="I44" s="1028"/>
      <c r="J44" s="1028"/>
      <c r="K44" s="1028"/>
      <c r="L44" s="1028"/>
      <c r="M44" s="1028"/>
      <c r="N44" s="1028"/>
      <c r="O44" s="1028"/>
      <c r="P44" s="1029"/>
    </row>
    <row r="45" spans="2:17" ht="41.25" customHeight="1">
      <c r="B45" s="173"/>
      <c r="C45" s="172" t="s">
        <v>5</v>
      </c>
      <c r="D45" s="171" t="s">
        <v>62</v>
      </c>
      <c r="E45" s="170" t="s">
        <v>104</v>
      </c>
      <c r="F45" s="170" t="s">
        <v>105</v>
      </c>
      <c r="G45" s="170" t="s">
        <v>106</v>
      </c>
      <c r="H45" s="166" t="s">
        <v>73</v>
      </c>
      <c r="I45" s="166" t="s">
        <v>74</v>
      </c>
      <c r="J45" s="167" t="s">
        <v>75</v>
      </c>
      <c r="K45" s="166" t="s">
        <v>76</v>
      </c>
      <c r="L45" s="166" t="s">
        <v>77</v>
      </c>
      <c r="M45" s="166" t="s">
        <v>78</v>
      </c>
      <c r="N45" s="165"/>
      <c r="O45" s="165"/>
      <c r="P45" s="164"/>
    </row>
    <row r="46" spans="2:17" ht="7.5" customHeight="1">
      <c r="B46" s="175"/>
      <c r="C46" s="48"/>
      <c r="D46" s="3"/>
      <c r="E46" s="48"/>
      <c r="F46" s="3"/>
      <c r="G46" s="48"/>
      <c r="H46" s="3"/>
      <c r="I46" s="48"/>
      <c r="J46" s="3"/>
      <c r="K46" s="48"/>
      <c r="L46" s="3"/>
      <c r="M46" s="3"/>
      <c r="N46" s="3"/>
      <c r="O46" s="3"/>
      <c r="P46" s="161"/>
    </row>
    <row r="47" spans="2:17" ht="25.5" customHeight="1">
      <c r="B47" s="176" t="s">
        <v>88</v>
      </c>
      <c r="C47" s="408">
        <f>SUMPRODUCT(('Testing-All Others'!$G$2=PMTCT_STAT!$E$2:$E$350)*(PMTCT_STAT!H$2:H$350))</f>
        <v>0</v>
      </c>
      <c r="D47" s="408">
        <f>SUMPRODUCT(('Testing-All Others'!$G$2=PMTCT_STAT!$E$2:$E$350)*(PMTCT_STAT!I$2:I$350))</f>
        <v>0</v>
      </c>
      <c r="E47" s="408">
        <f>SUMPRODUCT(('Testing-All Others'!$G$2=PMTCT_STAT!$E$2:$E$350)*(PMTCT_STAT!J$2:J$350))</f>
        <v>0</v>
      </c>
      <c r="F47" s="408">
        <f>SUMPRODUCT(('Testing-All Others'!$G$2=PMTCT_STAT!$E$2:$E$350)*(PMTCT_STAT!K$2:K$350))</f>
        <v>0</v>
      </c>
      <c r="G47" s="408">
        <f>SUMPRODUCT(('Testing-All Others'!$G$2=PMTCT_STAT!$E$2:$E$350)*(PMTCT_STAT!L$2:L$350))</f>
        <v>0</v>
      </c>
      <c r="H47" s="408">
        <f>SUMPRODUCT(('Testing-All Others'!$G$2=PMTCT_STAT!$E$2:$E$350)*(PMTCT_STAT!M$2:M$350))</f>
        <v>0</v>
      </c>
      <c r="I47" s="408">
        <f>SUMPRODUCT(('Testing-All Others'!$G$2=PMTCT_STAT!$E$2:$E$350)*(PMTCT_STAT!N$2:N$350))</f>
        <v>0</v>
      </c>
      <c r="J47" s="408">
        <f>SUMPRODUCT(('Testing-All Others'!$G$2=PMTCT_STAT!$E$2:$E$350)*(PMTCT_STAT!O$2:O$350))</f>
        <v>0</v>
      </c>
      <c r="K47" s="408">
        <f>SUMPRODUCT(('Testing-All Others'!$G$2=PMTCT_STAT!$E$2:$E$350)*(PMTCT_STAT!P$2:P$350))</f>
        <v>0</v>
      </c>
      <c r="L47" s="408">
        <f>SUMPRODUCT(('Testing-All Others'!$G$2=PMTCT_STAT!$E$2:$E$350)*(PMTCT_STAT!Q$2:Q$350))</f>
        <v>0</v>
      </c>
      <c r="M47" s="408">
        <f>SUMPRODUCT(('Testing-All Others'!$G$2=PMTCT_STAT!$E$2:$E$350)*(PMTCT_STAT!R$2:R$350))</f>
        <v>0</v>
      </c>
      <c r="N47" s="429" t="str">
        <f>IF(SUM(C47:M47)=0,"subtotal",SUM(C47:M47))</f>
        <v>subtotal</v>
      </c>
      <c r="P47" s="161"/>
    </row>
    <row r="48" spans="2:17" ht="8.25" customHeight="1">
      <c r="B48" s="160"/>
      <c r="C48" s="23"/>
      <c r="D48" s="23"/>
      <c r="E48" s="23"/>
      <c r="F48" s="23"/>
      <c r="G48" s="23"/>
      <c r="H48" s="23"/>
      <c r="I48" s="23"/>
      <c r="J48" s="23"/>
      <c r="K48" s="23"/>
      <c r="L48" s="23"/>
      <c r="M48" s="23"/>
      <c r="N48" s="23"/>
      <c r="O48" s="23"/>
      <c r="P48" s="159"/>
    </row>
    <row r="49" spans="2:16" ht="9.75" customHeight="1">
      <c r="B49" s="184"/>
      <c r="C49" s="44"/>
      <c r="D49" s="60"/>
      <c r="E49" s="44"/>
      <c r="F49" s="60"/>
      <c r="G49" s="44"/>
      <c r="H49" s="60"/>
      <c r="I49" s="44"/>
      <c r="J49" s="60"/>
      <c r="K49" s="44"/>
      <c r="L49" s="60"/>
      <c r="M49" s="60"/>
      <c r="N49" s="60"/>
      <c r="O49" s="60"/>
      <c r="P49" s="161"/>
    </row>
    <row r="50" spans="2:16" s="71" customFormat="1" ht="29.25" customHeight="1">
      <c r="B50" s="176" t="s">
        <v>89</v>
      </c>
      <c r="C50" s="408">
        <f>SUMPRODUCT(('Testing-All Others'!$G$2=PMTCT_STAT!$E$2:$E$350)*(PMTCT_STAT!S$2:S$350))</f>
        <v>0</v>
      </c>
      <c r="D50" s="408">
        <f>SUMPRODUCT(('Testing-All Others'!$G$2=PMTCT_STAT!$E$2:$E$350)*(PMTCT_STAT!T$2:T$350))</f>
        <v>0</v>
      </c>
      <c r="E50" s="408">
        <f>SUMPRODUCT(('Testing-All Others'!$G$2=PMTCT_STAT!$E$2:$E$350)*(PMTCT_STAT!U$2:U$350))</f>
        <v>0</v>
      </c>
      <c r="F50" s="408">
        <f>SUMPRODUCT(('Testing-All Others'!$G$2=PMTCT_STAT!$E$2:$E$350)*(PMTCT_STAT!V$2:V$350))</f>
        <v>0</v>
      </c>
      <c r="G50" s="408">
        <f>SUMPRODUCT(('Testing-All Others'!$G$2=PMTCT_STAT!$E$2:$E$350)*(PMTCT_STAT!W$2:W$350))</f>
        <v>0</v>
      </c>
      <c r="H50" s="408">
        <f>SUMPRODUCT(('Testing-All Others'!$G$2=PMTCT_STAT!$E$2:$E$350)*(PMTCT_STAT!X$2:X$350))</f>
        <v>0</v>
      </c>
      <c r="I50" s="408">
        <f>SUMPRODUCT(('Testing-All Others'!$G$2=PMTCT_STAT!$E$2:$E$350)*(PMTCT_STAT!Y$2:Y$350))</f>
        <v>0</v>
      </c>
      <c r="J50" s="408">
        <f>SUMPRODUCT(('Testing-All Others'!$G$2=PMTCT_STAT!$E$2:$E$350)*(PMTCT_STAT!Z$2:Z$350))</f>
        <v>0</v>
      </c>
      <c r="K50" s="408">
        <f>SUMPRODUCT(('Testing-All Others'!$G$2=PMTCT_STAT!$E$2:$E$350)*(PMTCT_STAT!AA$2:AA$350))</f>
        <v>0</v>
      </c>
      <c r="L50" s="408">
        <f>SUMPRODUCT(('Testing-All Others'!$G$2=PMTCT_STAT!$E$2:$E$350)*(PMTCT_STAT!AB$2:AB$350))</f>
        <v>0</v>
      </c>
      <c r="M50" s="408">
        <f>SUMPRODUCT(('Testing-All Others'!$G$2=PMTCT_STAT!$E$2:$E$350)*(PMTCT_STAT!AC$2:AC$350))</f>
        <v>0</v>
      </c>
      <c r="N50" s="429" t="str">
        <f>IF(SUM(C50:M50)=0,"subtotal",SUM(C50:M50))</f>
        <v>subtotal</v>
      </c>
      <c r="P50" s="183"/>
    </row>
    <row r="51" spans="2:16" ht="11.25" customHeight="1">
      <c r="B51" s="179"/>
      <c r="C51" s="178"/>
      <c r="D51" s="178"/>
      <c r="E51" s="178"/>
      <c r="F51" s="178"/>
      <c r="G51" s="178"/>
      <c r="H51" s="178"/>
      <c r="I51" s="178"/>
      <c r="J51" s="178"/>
      <c r="K51" s="178"/>
      <c r="L51" s="178"/>
      <c r="M51" s="178"/>
      <c r="N51" s="178"/>
      <c r="O51" s="178"/>
      <c r="P51" s="177"/>
    </row>
    <row r="52" spans="2:16" ht="11.25" customHeight="1">
      <c r="B52" s="175"/>
      <c r="C52" s="48"/>
      <c r="D52" s="3"/>
      <c r="E52" s="48"/>
      <c r="F52" s="3"/>
      <c r="G52" s="48"/>
      <c r="H52" s="3"/>
      <c r="I52" s="48"/>
      <c r="J52" s="3"/>
      <c r="K52" s="48"/>
      <c r="L52" s="3"/>
      <c r="M52" s="3"/>
      <c r="N52" s="3"/>
      <c r="O52" s="3"/>
      <c r="P52" s="161"/>
    </row>
    <row r="53" spans="2:16" ht="27.75" customHeight="1">
      <c r="B53" s="176" t="s">
        <v>70</v>
      </c>
      <c r="C53" s="408">
        <f>SUMPRODUCT(('Testing-All Others'!$G$2=PMTCT_STAT!$E$2:$E$350)*(PMTCT_STAT!AD$2:AD$350))</f>
        <v>0</v>
      </c>
      <c r="D53" s="408">
        <f>SUMPRODUCT(('Testing-All Others'!$G$2=PMTCT_STAT!$E$2:$E$350)*(PMTCT_STAT!AE$2:AE$350))</f>
        <v>0</v>
      </c>
      <c r="E53" s="408">
        <f>SUMPRODUCT(('Testing-All Others'!$G$2=PMTCT_STAT!$E$2:$E$350)*(PMTCT_STAT!AF$2:AF$350))</f>
        <v>0</v>
      </c>
      <c r="F53" s="408">
        <f>SUMPRODUCT(('Testing-All Others'!$G$2=PMTCT_STAT!$E$2:$E$350)*(PMTCT_STAT!AG$2:AG$350))</f>
        <v>0</v>
      </c>
      <c r="G53" s="408">
        <f>SUMPRODUCT(('Testing-All Others'!$G$2=PMTCT_STAT!$E$2:$E$350)*(PMTCT_STAT!AH$2:AH$350))</f>
        <v>0</v>
      </c>
      <c r="H53" s="408">
        <f>SUMPRODUCT(('Testing-All Others'!$G$2=PMTCT_STAT!$E$2:$E$350)*(PMTCT_STAT!AI$2:AI$350))</f>
        <v>0</v>
      </c>
      <c r="I53" s="408">
        <f>SUMPRODUCT(('Testing-All Others'!$G$2=PMTCT_STAT!$E$2:$E$350)*(PMTCT_STAT!AJ$2:AJ$350))</f>
        <v>0</v>
      </c>
      <c r="J53" s="408">
        <f>SUMPRODUCT(('Testing-All Others'!$G$2=PMTCT_STAT!$E$2:$E$350)*(PMTCT_STAT!AK$2:AK$350))</f>
        <v>0</v>
      </c>
      <c r="K53" s="408">
        <f>SUMPRODUCT(('Testing-All Others'!$G$2=PMTCT_STAT!$E$2:$E$350)*(PMTCT_STAT!AL$2:AL$350))</f>
        <v>0</v>
      </c>
      <c r="L53" s="408">
        <f>SUMPRODUCT(('Testing-All Others'!$G$2=PMTCT_STAT!$E$2:$E$350)*(PMTCT_STAT!AM$2:AM$350))</f>
        <v>0</v>
      </c>
      <c r="M53" s="408">
        <f>SUMPRODUCT(('Testing-All Others'!$G$2=PMTCT_STAT!$E$2:$E$350)*(PMTCT_STAT!AN$2:AN$350))</f>
        <v>0</v>
      </c>
      <c r="N53" s="429" t="str">
        <f>IF(SUM(C53:M53)=0,"subtotal",SUM(C53:M53))</f>
        <v>subtotal</v>
      </c>
      <c r="P53" s="161"/>
    </row>
    <row r="54" spans="2:16" ht="8.25" customHeight="1">
      <c r="B54" s="160"/>
      <c r="C54" s="23"/>
      <c r="D54" s="23"/>
      <c r="E54" s="23"/>
      <c r="F54" s="23"/>
      <c r="G54" s="23"/>
      <c r="H54" s="23"/>
      <c r="I54" s="23"/>
      <c r="J54" s="23"/>
      <c r="K54" s="23"/>
      <c r="L54" s="23"/>
      <c r="M54" s="23"/>
      <c r="N54" s="23"/>
      <c r="O54" s="23"/>
      <c r="P54" s="159"/>
    </row>
    <row r="55" spans="2:16" ht="8.25" customHeight="1">
      <c r="B55" s="184"/>
      <c r="C55" s="44"/>
      <c r="D55" s="60"/>
      <c r="E55" s="44"/>
      <c r="F55" s="60"/>
      <c r="G55" s="44"/>
      <c r="H55" s="60"/>
      <c r="I55" s="44"/>
      <c r="J55" s="60"/>
      <c r="K55" s="44"/>
      <c r="L55" s="60"/>
      <c r="M55" s="60"/>
      <c r="N55" s="60"/>
      <c r="O55" s="60"/>
      <c r="P55" s="161"/>
    </row>
    <row r="56" spans="2:16" ht="29.25" customHeight="1">
      <c r="B56" s="176" t="s">
        <v>488</v>
      </c>
      <c r="C56" s="408">
        <f>SUMPRODUCT(('Testing-All Others'!$G$2=PMTCT_STAT!$E$2:$E$350)*(PMTCT_STAT!AO$2:AO$350))</f>
        <v>0</v>
      </c>
      <c r="D56" s="408">
        <f>SUMPRODUCT(('Testing-All Others'!$G$2=PMTCT_STAT!$E$2:$E$350)*(PMTCT_STAT!AP$2:AP$350))</f>
        <v>0</v>
      </c>
      <c r="E56" s="408">
        <f>SUMPRODUCT(('Testing-All Others'!$G$2=PMTCT_STAT!$E$2:$E$350)*(PMTCT_STAT!AQ$2:AQ$350))</f>
        <v>0</v>
      </c>
      <c r="F56" s="408">
        <f>SUMPRODUCT(('Testing-All Others'!$G$2=PMTCT_STAT!$E$2:$E$350)*(PMTCT_STAT!AR$2:AR$350))</f>
        <v>0</v>
      </c>
      <c r="G56" s="408">
        <f>SUMPRODUCT(('Testing-All Others'!$G$2=PMTCT_STAT!$E$2:$E$350)*(PMTCT_STAT!AS$2:AS$350))</f>
        <v>0</v>
      </c>
      <c r="H56" s="408">
        <f>SUMPRODUCT(('Testing-All Others'!$G$2=PMTCT_STAT!$E$2:$E$350)*(PMTCT_STAT!AT$2:AT$350))</f>
        <v>0</v>
      </c>
      <c r="I56" s="408">
        <f>SUMPRODUCT(('Testing-All Others'!$G$2=PMTCT_STAT!$E$2:$E$350)*(PMTCT_STAT!AU$2:AU$350))</f>
        <v>0</v>
      </c>
      <c r="J56" s="408">
        <f>SUMPRODUCT(('Testing-All Others'!$G$2=PMTCT_STAT!$E$2:$E$350)*(PMTCT_STAT!AV$2:AV$350))</f>
        <v>0</v>
      </c>
      <c r="K56" s="408">
        <f>SUMPRODUCT(('Testing-All Others'!$G$2=PMTCT_STAT!$E$2:$E$350)*(PMTCT_STAT!AW$2:AW$350))</f>
        <v>0</v>
      </c>
      <c r="L56" s="408">
        <f>SUMPRODUCT(('Testing-All Others'!$G$2=PMTCT_STAT!$E$2:$E$350)*(PMTCT_STAT!AX$2:AX$350))</f>
        <v>0</v>
      </c>
      <c r="M56" s="408">
        <f>SUMPRODUCT(('Testing-All Others'!$G$2=PMTCT_STAT!$E$2:$E$350)*(PMTCT_STAT!AY$2:AY$350))</f>
        <v>0</v>
      </c>
      <c r="N56" s="429" t="str">
        <f>IF(SUM(C56:M56)=0,"subtotal",SUM(C56:M56))</f>
        <v>subtotal</v>
      </c>
      <c r="O56" s="71"/>
      <c r="P56" s="183"/>
    </row>
    <row r="57" spans="2:16" ht="8.25" customHeight="1">
      <c r="B57" s="179"/>
      <c r="C57" s="178"/>
      <c r="D57" s="178"/>
      <c r="E57" s="178"/>
      <c r="F57" s="178"/>
      <c r="G57" s="178"/>
      <c r="H57" s="178"/>
      <c r="I57" s="178"/>
      <c r="J57" s="178"/>
      <c r="K57" s="178"/>
      <c r="L57" s="178"/>
      <c r="M57" s="178"/>
      <c r="N57" s="178"/>
      <c r="O57" s="178"/>
      <c r="P57" s="177"/>
    </row>
    <row r="58" spans="2:16" ht="4.5" customHeight="1">
      <c r="B58" s="182"/>
      <c r="C58" s="181"/>
      <c r="D58" s="181"/>
      <c r="E58" s="181"/>
      <c r="F58" s="181"/>
      <c r="G58" s="181"/>
      <c r="H58" s="181"/>
      <c r="I58" s="181"/>
      <c r="J58" s="181"/>
      <c r="K58" s="181"/>
      <c r="L58" s="181"/>
      <c r="M58" s="181"/>
      <c r="N58" s="181"/>
      <c r="O58" s="181"/>
      <c r="P58" s="180"/>
    </row>
    <row r="59" spans="2:16" ht="27" customHeight="1">
      <c r="B59" s="176" t="s">
        <v>79</v>
      </c>
      <c r="C59" s="410" t="str">
        <f>IF(SUM(N47,N50,N53,N56)=0,"subtotal",SUM(N47,N50,N53,N56,))</f>
        <v>subtotal</v>
      </c>
      <c r="P59" s="161"/>
    </row>
    <row r="60" spans="2:16" s="47" customFormat="1" ht="4.5" customHeight="1">
      <c r="B60" s="179"/>
      <c r="C60" s="178"/>
      <c r="D60" s="178"/>
      <c r="E60" s="178"/>
      <c r="F60" s="178"/>
      <c r="G60" s="178"/>
      <c r="H60" s="178"/>
      <c r="I60" s="178"/>
      <c r="J60" s="178"/>
      <c r="K60" s="178"/>
      <c r="L60" s="178"/>
      <c r="M60" s="178"/>
      <c r="N60" s="178"/>
      <c r="O60" s="178"/>
      <c r="P60" s="177"/>
    </row>
    <row r="61" spans="2:16" s="47" customFormat="1" ht="10.5" customHeight="1">
      <c r="B61" s="1"/>
      <c r="C61" s="1"/>
      <c r="D61" s="1"/>
      <c r="E61" s="1"/>
      <c r="F61" s="1"/>
      <c r="G61" s="1"/>
      <c r="H61" s="1"/>
      <c r="I61" s="1"/>
      <c r="J61" s="1"/>
      <c r="K61" s="1"/>
      <c r="L61" s="1"/>
      <c r="M61" s="1"/>
      <c r="N61" s="1"/>
      <c r="O61" s="1"/>
      <c r="P61" s="1"/>
    </row>
    <row r="62" spans="2:16" ht="24.75" customHeight="1">
      <c r="B62" s="1023" t="str">
        <f>CONCATENATE('Testing-All Others'!K142,":PMTCT_STAT (Denominator)")</f>
        <v>:PMTCT_STAT (Denominator)</v>
      </c>
      <c r="C62" s="1024"/>
      <c r="D62" s="1024"/>
      <c r="E62" s="1024"/>
      <c r="F62" s="1024"/>
      <c r="G62" s="1024"/>
      <c r="H62" s="1024"/>
      <c r="I62" s="1024"/>
      <c r="J62" s="1024"/>
      <c r="K62" s="1024"/>
      <c r="L62" s="1024"/>
      <c r="M62" s="1024"/>
      <c r="N62" s="1024"/>
      <c r="O62" s="1024"/>
      <c r="P62" s="1024"/>
    </row>
    <row r="63" spans="2:16" ht="15" customHeight="1">
      <c r="B63" s="950" t="s">
        <v>0</v>
      </c>
      <c r="C63" s="951"/>
      <c r="D63" s="954" t="s">
        <v>487</v>
      </c>
      <c r="E63" s="955"/>
      <c r="F63" s="955"/>
      <c r="G63" s="955"/>
      <c r="H63" s="955"/>
      <c r="I63" s="955"/>
      <c r="J63" s="955"/>
      <c r="K63" s="955"/>
      <c r="L63" s="955"/>
      <c r="M63" s="955"/>
      <c r="N63" s="955"/>
      <c r="O63" s="955"/>
      <c r="P63" s="956"/>
    </row>
    <row r="64" spans="2:16" ht="25.5" customHeight="1">
      <c r="B64" s="952"/>
      <c r="C64" s="953"/>
      <c r="D64" s="957"/>
      <c r="E64" s="958"/>
      <c r="F64" s="958"/>
      <c r="G64" s="958"/>
      <c r="H64" s="958"/>
      <c r="I64" s="958"/>
      <c r="J64" s="958"/>
      <c r="K64" s="958"/>
      <c r="L64" s="958"/>
      <c r="M64" s="958"/>
      <c r="N64" s="958"/>
      <c r="O64" s="958"/>
      <c r="P64" s="959"/>
    </row>
    <row r="65" spans="2:18" ht="6" customHeight="1">
      <c r="B65" s="62"/>
      <c r="C65" s="63"/>
      <c r="D65" s="64"/>
      <c r="E65" s="64"/>
      <c r="F65" s="64"/>
      <c r="G65" s="64"/>
      <c r="H65" s="64"/>
      <c r="I65" s="64"/>
      <c r="J65" s="64"/>
      <c r="K65" s="64"/>
      <c r="L65" s="64"/>
      <c r="M65" s="64"/>
      <c r="N65" s="64"/>
      <c r="O65" s="64"/>
      <c r="P65" s="39"/>
    </row>
    <row r="66" spans="2:18" s="71" customFormat="1" ht="26.25" customHeight="1">
      <c r="B66" s="31" t="s">
        <v>55</v>
      </c>
      <c r="C66" s="327" t="str">
        <f>IF(C75=0,"subtotal",C75)</f>
        <v>subtotal</v>
      </c>
      <c r="D66" s="2"/>
      <c r="E66" s="2"/>
      <c r="F66" s="2"/>
      <c r="G66" s="2"/>
      <c r="H66" s="2"/>
      <c r="I66" s="2"/>
      <c r="J66" s="2"/>
      <c r="K66" s="2"/>
      <c r="L66" s="2"/>
      <c r="M66" s="2"/>
      <c r="N66" s="2"/>
      <c r="O66" s="2"/>
      <c r="P66" s="34"/>
    </row>
    <row r="67" spans="2:18" ht="6" customHeight="1">
      <c r="B67" s="31"/>
      <c r="C67" s="8"/>
      <c r="D67" s="2"/>
      <c r="E67" s="2"/>
      <c r="F67" s="2"/>
      <c r="G67" s="2"/>
      <c r="H67" s="2"/>
      <c r="I67" s="2"/>
      <c r="J67" s="2"/>
      <c r="K67" s="2"/>
      <c r="L67" s="2"/>
      <c r="M67" s="2"/>
      <c r="N67" s="2"/>
      <c r="O67" s="2"/>
      <c r="P67" s="34"/>
    </row>
    <row r="68" spans="2:18" ht="28.5" customHeight="1">
      <c r="B68" s="952" t="s">
        <v>3</v>
      </c>
      <c r="C68" s="953"/>
      <c r="D68" s="1026" t="s">
        <v>2741</v>
      </c>
      <c r="E68" s="942"/>
      <c r="F68" s="942"/>
      <c r="G68" s="942"/>
      <c r="H68" s="942"/>
      <c r="I68" s="942"/>
      <c r="J68" s="942"/>
      <c r="K68" s="942"/>
      <c r="L68" s="942"/>
      <c r="M68" s="942"/>
      <c r="N68" s="942"/>
      <c r="O68" s="942"/>
      <c r="P68" s="39"/>
    </row>
    <row r="69" spans="2:18" ht="8.25" customHeight="1">
      <c r="B69" s="1027"/>
      <c r="C69" s="1028"/>
      <c r="D69" s="1028"/>
      <c r="E69" s="1028"/>
      <c r="F69" s="1028"/>
      <c r="G69" s="1028"/>
      <c r="H69" s="1028"/>
      <c r="I69" s="1028"/>
      <c r="J69" s="1028"/>
      <c r="K69" s="1028"/>
      <c r="L69" s="1028"/>
      <c r="M69" s="1028"/>
      <c r="N69" s="1028"/>
      <c r="O69" s="1028"/>
      <c r="P69" s="1029"/>
    </row>
    <row r="70" spans="2:18" ht="38.25" customHeight="1">
      <c r="B70" s="173"/>
      <c r="C70" s="172" t="s">
        <v>5</v>
      </c>
      <c r="D70" s="171" t="s">
        <v>62</v>
      </c>
      <c r="E70" s="170" t="s">
        <v>104</v>
      </c>
      <c r="F70" s="170" t="s">
        <v>105</v>
      </c>
      <c r="G70" s="170" t="s">
        <v>106</v>
      </c>
      <c r="H70" s="166" t="s">
        <v>73</v>
      </c>
      <c r="I70" s="166" t="s">
        <v>74</v>
      </c>
      <c r="J70" s="167" t="s">
        <v>75</v>
      </c>
      <c r="K70" s="166" t="s">
        <v>76</v>
      </c>
      <c r="L70" s="166" t="s">
        <v>77</v>
      </c>
      <c r="M70" s="166" t="s">
        <v>78</v>
      </c>
      <c r="N70" s="165"/>
      <c r="O70" s="165"/>
      <c r="P70" s="164"/>
    </row>
    <row r="71" spans="2:18" ht="8.25" customHeight="1">
      <c r="B71" s="175"/>
      <c r="C71" s="48"/>
      <c r="D71" s="3"/>
      <c r="E71" s="48"/>
      <c r="F71" s="3"/>
      <c r="G71" s="48"/>
      <c r="H71" s="3"/>
      <c r="I71" s="48"/>
      <c r="J71" s="3"/>
      <c r="K71" s="48"/>
      <c r="L71" s="3"/>
      <c r="M71" s="3"/>
      <c r="N71" s="3"/>
      <c r="O71" s="3"/>
      <c r="P71" s="161"/>
    </row>
    <row r="72" spans="2:18" ht="27.75" customHeight="1">
      <c r="B72" s="176"/>
      <c r="C72" s="408">
        <f>SUMPRODUCT(('Testing-All Others'!$G$2=PMTCT_STAT!$E$2:$E$350)*(PMTCT_STAT!AZ$2:AZ$350))</f>
        <v>0</v>
      </c>
      <c r="D72" s="408">
        <f>SUMPRODUCT(('Testing-All Others'!$G$2=PMTCT_STAT!$E$2:$E$350)*(PMTCT_STAT!BA$2:BA$350))</f>
        <v>0</v>
      </c>
      <c r="E72" s="408">
        <f>SUMPRODUCT(('Testing-All Others'!$G$2=PMTCT_STAT!$E$2:$E$350)*(PMTCT_STAT!BB$2:BB$350))</f>
        <v>0</v>
      </c>
      <c r="F72" s="406">
        <f>SUMPRODUCT(('Testing-All Others'!$G$2=PMTCT_STAT!$E$2:$E$350)*(PMTCT_STAT!BC$2:BC$350))</f>
        <v>0</v>
      </c>
      <c r="G72" s="406">
        <f>SUMPRODUCT(('Testing-All Others'!$G$2=PMTCT_STAT!$E$2:$E$350)*(PMTCT_STAT!BD$2:BD$350))</f>
        <v>0</v>
      </c>
      <c r="H72" s="406">
        <f>SUMPRODUCT(('Testing-All Others'!$G$2=PMTCT_STAT!$E$2:$E$350)*(PMTCT_STAT!BE$2:BE$350))</f>
        <v>0</v>
      </c>
      <c r="I72" s="406">
        <f>SUMPRODUCT(('Testing-All Others'!$G$2=PMTCT_STAT!$E$2:$E$350)*(PMTCT_STAT!BF$2:BF$350))</f>
        <v>0</v>
      </c>
      <c r="J72" s="406">
        <f>SUMPRODUCT(('Testing-All Others'!$G$2=PMTCT_STAT!$E$2:$E$350)*(PMTCT_STAT!BG$2:BG$350))</f>
        <v>0</v>
      </c>
      <c r="K72" s="406">
        <f>SUMPRODUCT(('Testing-All Others'!$G$2=PMTCT_STAT!$E$2:$E$350)*(PMTCT_STAT!BH$2:BH$350))</f>
        <v>0</v>
      </c>
      <c r="L72" s="406">
        <f>SUMPRODUCT(('Testing-All Others'!$G$2=PMTCT_STAT!$E$2:$E$350)*(PMTCT_STAT!BI$2:BI$350))</f>
        <v>0</v>
      </c>
      <c r="M72" s="408">
        <f>SUMPRODUCT(('Testing-All Others'!$G$2=PMTCT_STAT!$E$2:$E$350)*(PMTCT_STAT!BJ$2:BJ$350))</f>
        <v>0</v>
      </c>
      <c r="P72" s="161"/>
    </row>
    <row r="73" spans="2:18" ht="8.25" customHeight="1">
      <c r="B73" s="160"/>
      <c r="C73" s="23"/>
      <c r="D73" s="23"/>
      <c r="E73" s="23"/>
      <c r="F73" s="23"/>
      <c r="G73" s="23"/>
      <c r="H73" s="23"/>
      <c r="I73" s="23"/>
      <c r="J73" s="23"/>
      <c r="K73" s="23"/>
      <c r="L73" s="23"/>
      <c r="M73" s="23"/>
      <c r="N73" s="23"/>
      <c r="O73" s="23"/>
      <c r="P73" s="159"/>
    </row>
    <row r="74" spans="2:18" s="71" customFormat="1" ht="6" customHeight="1">
      <c r="B74" s="175"/>
      <c r="C74" s="48"/>
      <c r="D74" s="3"/>
      <c r="E74" s="48"/>
      <c r="F74" s="3"/>
      <c r="G74" s="48"/>
      <c r="H74" s="3"/>
      <c r="I74" s="48"/>
      <c r="J74" s="3"/>
      <c r="K74" s="48"/>
      <c r="L74" s="3"/>
      <c r="M74" s="3"/>
      <c r="N74" s="3"/>
      <c r="O74" s="3"/>
      <c r="P74" s="161"/>
    </row>
    <row r="75" spans="2:18" ht="30" customHeight="1">
      <c r="B75" s="98" t="s">
        <v>79</v>
      </c>
      <c r="C75" s="407" t="str">
        <f>IF(SUM(C72:M72)=0,"subtotal",SUM(C72:M72))</f>
        <v>subtotal</v>
      </c>
      <c r="P75" s="99"/>
    </row>
    <row r="76" spans="2:18" ht="5.25" customHeight="1">
      <c r="B76" s="100"/>
      <c r="C76" s="94"/>
      <c r="D76" s="94"/>
      <c r="E76" s="94"/>
      <c r="F76" s="94"/>
      <c r="G76" s="94"/>
      <c r="H76" s="94"/>
      <c r="I76" s="94"/>
      <c r="J76" s="94"/>
      <c r="K76" s="94"/>
      <c r="L76" s="94"/>
      <c r="M76" s="94"/>
      <c r="N76" s="94"/>
      <c r="O76" s="94"/>
      <c r="P76" s="101"/>
    </row>
    <row r="77" spans="2:18" ht="8.25" customHeight="1"/>
    <row r="78" spans="2:18" ht="18.75" hidden="1" customHeight="1">
      <c r="B78" s="1023" t="str">
        <f>CONCATENATE(K2,": HTS_TST (Facility) - Index Testing")</f>
        <v>: HTS_TST (Facility) - Index Testing</v>
      </c>
      <c r="C78" s="1024"/>
      <c r="D78" s="1024"/>
      <c r="E78" s="1024"/>
      <c r="F78" s="1024"/>
      <c r="G78" s="1024"/>
      <c r="H78" s="1024"/>
      <c r="I78" s="1024"/>
      <c r="J78" s="1024"/>
      <c r="K78" s="1024"/>
      <c r="L78" s="1024"/>
      <c r="M78" s="1024"/>
      <c r="N78" s="1024"/>
      <c r="O78" s="1024"/>
      <c r="P78" s="1025"/>
      <c r="Q78" s="5"/>
      <c r="R78" s="5"/>
    </row>
    <row r="79" spans="2:18" ht="19.5" hidden="1" customHeight="1">
      <c r="B79" s="1014" t="s">
        <v>0</v>
      </c>
      <c r="C79" s="1015"/>
      <c r="D79" s="1016" t="s">
        <v>68</v>
      </c>
      <c r="E79" s="1016"/>
      <c r="F79" s="1016"/>
      <c r="G79" s="1016"/>
      <c r="H79" s="1016"/>
      <c r="I79" s="1016"/>
      <c r="J79" s="1016"/>
      <c r="K79" s="1016"/>
      <c r="L79" s="1016"/>
      <c r="M79" s="1016"/>
      <c r="N79" s="1016"/>
      <c r="O79" s="1016"/>
      <c r="P79" s="34"/>
    </row>
    <row r="80" spans="2:18" ht="8.1" hidden="1" customHeight="1">
      <c r="B80" s="62"/>
      <c r="C80" s="63"/>
      <c r="D80" s="64"/>
      <c r="E80" s="64"/>
      <c r="F80" s="64"/>
      <c r="G80" s="64"/>
      <c r="H80" s="64"/>
      <c r="I80" s="64"/>
      <c r="J80" s="64"/>
      <c r="K80" s="64"/>
      <c r="L80" s="64"/>
      <c r="M80" s="64"/>
      <c r="N80" s="64"/>
      <c r="O80" s="64"/>
      <c r="P80" s="39"/>
    </row>
    <row r="81" spans="2:18" ht="26.25" hidden="1" customHeight="1">
      <c r="B81" s="31" t="s">
        <v>69</v>
      </c>
      <c r="C81" s="404" t="str">
        <f>IF(SUM('Testing Path 2 - HTS TST Mod'!P125,'Testing Path 2 - HTS TST Mod'!P128)=0,"subtotal",SUM('Testing Path 2 - HTS TST Mod'!P125,'Testing Path 2 - HTS TST Mod'!P128))</f>
        <v>subtotal</v>
      </c>
      <c r="D81" s="2"/>
      <c r="E81" s="2"/>
      <c r="F81" s="2"/>
      <c r="G81" s="2"/>
      <c r="H81" s="2"/>
      <c r="I81" s="2"/>
      <c r="J81" s="2"/>
      <c r="K81" s="2"/>
      <c r="L81" s="2"/>
      <c r="M81" s="2"/>
      <c r="N81" s="2"/>
      <c r="O81" s="2"/>
      <c r="P81" s="34"/>
    </row>
    <row r="82" spans="2:18" ht="7.5" hidden="1" customHeight="1">
      <c r="B82" s="31"/>
      <c r="C82" s="8"/>
      <c r="D82" s="2"/>
      <c r="E82" s="2"/>
      <c r="F82" s="2"/>
      <c r="G82" s="2"/>
      <c r="H82" s="2"/>
      <c r="I82" s="2"/>
      <c r="J82" s="2"/>
      <c r="K82" s="2"/>
      <c r="L82" s="2"/>
      <c r="M82" s="2"/>
      <c r="N82" s="2"/>
      <c r="O82" s="2"/>
      <c r="P82" s="34"/>
    </row>
    <row r="83" spans="2:18" ht="8.85" hidden="1" customHeight="1">
      <c r="B83" s="66"/>
      <c r="C83" s="27"/>
      <c r="D83" s="64"/>
      <c r="E83" s="64"/>
      <c r="F83" s="64"/>
      <c r="G83" s="64"/>
      <c r="H83" s="64"/>
      <c r="I83" s="64"/>
      <c r="J83" s="64"/>
      <c r="K83" s="64"/>
      <c r="L83" s="64"/>
      <c r="M83" s="64"/>
      <c r="N83" s="64"/>
      <c r="O83" s="64"/>
      <c r="P83" s="39"/>
    </row>
    <row r="84" spans="2:18" ht="26.1" hidden="1" customHeight="1">
      <c r="B84" s="31" t="s">
        <v>70</v>
      </c>
      <c r="C84" s="405" t="str">
        <f>IF(SUM('Testing Path 2 - HTS TST Mod'!P134,'Testing Path 2 - HTS TST Mod'!P137)=0,"subtotal",SUM('Testing Path 2 - HTS TST Mod'!P134,'Testing Path 2 - HTS TST Mod'!P137))</f>
        <v>subtotal</v>
      </c>
      <c r="D84" s="2"/>
      <c r="E84" s="2"/>
      <c r="F84" s="2"/>
      <c r="G84" s="2"/>
      <c r="H84" s="2"/>
      <c r="I84" s="2"/>
      <c r="J84" s="2"/>
      <c r="K84" s="2"/>
      <c r="L84" s="2"/>
      <c r="M84" s="2"/>
      <c r="N84" s="2"/>
      <c r="O84" s="2"/>
      <c r="P84" s="34"/>
    </row>
    <row r="85" spans="2:18" ht="7.5" hidden="1" customHeight="1">
      <c r="B85" s="29"/>
      <c r="C85" s="6"/>
      <c r="D85" s="2"/>
      <c r="E85" s="2"/>
      <c r="F85" s="2"/>
      <c r="G85" s="2"/>
      <c r="H85" s="2"/>
      <c r="I85" s="2"/>
      <c r="J85" s="2"/>
      <c r="K85" s="2"/>
      <c r="L85" s="2"/>
      <c r="M85" s="2"/>
      <c r="N85" s="2"/>
      <c r="O85" s="2"/>
      <c r="P85" s="34"/>
    </row>
    <row r="86" spans="2:18" ht="8.85" hidden="1" customHeight="1">
      <c r="B86" s="66"/>
      <c r="C86" s="27"/>
      <c r="D86" s="64"/>
      <c r="E86" s="64"/>
      <c r="F86" s="64"/>
      <c r="G86" s="64"/>
      <c r="H86" s="64"/>
      <c r="I86" s="64"/>
      <c r="J86" s="64"/>
      <c r="K86" s="64"/>
      <c r="L86" s="64"/>
      <c r="M86" s="64"/>
      <c r="N86" s="64"/>
      <c r="O86" s="64"/>
      <c r="P86" s="39"/>
    </row>
    <row r="87" spans="2:18" ht="26.25" hidden="1" customHeight="1">
      <c r="B87" s="31" t="s">
        <v>33</v>
      </c>
      <c r="C87" s="405" t="str">
        <f>IF(SUM(C81,C84)=0,"subtotal",SUM(C81,C84))</f>
        <v>subtotal</v>
      </c>
      <c r="D87" s="2"/>
      <c r="E87" s="2"/>
      <c r="F87" s="2"/>
      <c r="G87" s="2"/>
      <c r="H87" s="2"/>
      <c r="I87" s="2"/>
      <c r="J87" s="2"/>
      <c r="K87" s="2"/>
      <c r="L87" s="2"/>
      <c r="M87" s="2"/>
      <c r="N87" s="2"/>
      <c r="O87" s="2"/>
      <c r="P87" s="34"/>
    </row>
    <row r="88" spans="2:18" ht="9.6" hidden="1" customHeight="1">
      <c r="B88" s="67"/>
      <c r="C88" s="68"/>
      <c r="D88" s="65"/>
      <c r="E88" s="65"/>
      <c r="F88" s="65"/>
      <c r="G88" s="65"/>
      <c r="H88" s="65"/>
      <c r="I88" s="65"/>
      <c r="J88" s="65"/>
      <c r="K88" s="65"/>
      <c r="L88" s="65"/>
      <c r="M88" s="65"/>
      <c r="N88" s="65"/>
      <c r="O88" s="65"/>
      <c r="P88" s="54"/>
    </row>
    <row r="89" spans="2:18" ht="18.75" customHeight="1">
      <c r="B89" s="964" t="str">
        <f>CONCATENATE('Testing-All Others'!K2,": HTS_INDEX (Facility)")</f>
        <v>: HTS_INDEX (Facility)</v>
      </c>
      <c r="C89" s="965"/>
      <c r="D89" s="965"/>
      <c r="E89" s="965"/>
      <c r="F89" s="965"/>
      <c r="G89" s="965"/>
      <c r="H89" s="965"/>
      <c r="I89" s="965"/>
      <c r="J89" s="965"/>
      <c r="K89" s="965"/>
      <c r="L89" s="965"/>
      <c r="M89" s="965"/>
      <c r="N89" s="965"/>
      <c r="O89" s="965"/>
      <c r="P89" s="965"/>
      <c r="Q89" s="5"/>
      <c r="R89" s="5"/>
    </row>
    <row r="90" spans="2:18" ht="15" customHeight="1">
      <c r="B90" s="966" t="s">
        <v>0</v>
      </c>
      <c r="C90" s="967"/>
      <c r="D90" s="970" t="s">
        <v>82</v>
      </c>
      <c r="E90" s="971"/>
      <c r="F90" s="971"/>
      <c r="G90" s="971"/>
      <c r="H90" s="971"/>
      <c r="I90" s="971"/>
      <c r="J90" s="971"/>
      <c r="K90" s="971"/>
      <c r="L90" s="971"/>
      <c r="M90" s="971"/>
      <c r="N90" s="971"/>
      <c r="O90" s="971"/>
      <c r="P90" s="972"/>
    </row>
    <row r="91" spans="2:18" ht="11.25" customHeight="1">
      <c r="B91" s="968"/>
      <c r="C91" s="969"/>
      <c r="D91" s="973"/>
      <c r="E91" s="974"/>
      <c r="F91" s="974"/>
      <c r="G91" s="974"/>
      <c r="H91" s="974"/>
      <c r="I91" s="974"/>
      <c r="J91" s="974"/>
      <c r="K91" s="974"/>
      <c r="L91" s="974"/>
      <c r="M91" s="974"/>
      <c r="N91" s="974"/>
      <c r="O91" s="974"/>
      <c r="P91" s="975"/>
    </row>
    <row r="92" spans="2:18" ht="6.75" customHeight="1">
      <c r="B92" s="83"/>
      <c r="C92" s="84"/>
      <c r="D92" s="85"/>
      <c r="E92" s="85"/>
      <c r="F92" s="85"/>
      <c r="G92" s="85"/>
      <c r="H92" s="85"/>
      <c r="I92" s="85"/>
      <c r="J92" s="85"/>
      <c r="K92" s="85"/>
      <c r="L92" s="85"/>
      <c r="M92" s="85"/>
      <c r="N92" s="85"/>
      <c r="O92" s="85"/>
      <c r="P92" s="86"/>
    </row>
    <row r="93" spans="2:18" ht="24.75" customHeight="1">
      <c r="B93" s="98" t="s">
        <v>2</v>
      </c>
      <c r="C93" s="135" t="str">
        <f>IF(SUM(C141,C122,C131,F151,F154)=0,"subtotal",SUM(C141,C122,C131,F151,F154))</f>
        <v>subtotal</v>
      </c>
      <c r="D93" s="2"/>
      <c r="E93" s="2"/>
      <c r="F93" s="2"/>
      <c r="G93" s="2"/>
      <c r="H93" s="2"/>
      <c r="I93" s="2"/>
      <c r="J93" s="2"/>
      <c r="K93" s="2"/>
      <c r="L93" s="2"/>
      <c r="M93" s="2"/>
      <c r="N93" s="2"/>
      <c r="O93" s="2"/>
      <c r="P93" s="104"/>
    </row>
    <row r="94" spans="2:18" ht="6.6" customHeight="1">
      <c r="B94" s="98"/>
      <c r="C94" s="8"/>
      <c r="D94" s="2"/>
      <c r="E94" s="2"/>
      <c r="F94" s="2"/>
      <c r="G94" s="2"/>
      <c r="H94" s="2"/>
      <c r="I94" s="2"/>
      <c r="J94" s="2"/>
      <c r="K94" s="2"/>
      <c r="L94" s="2"/>
      <c r="M94" s="2"/>
      <c r="N94" s="2"/>
      <c r="O94" s="2"/>
      <c r="P94" s="104"/>
    </row>
    <row r="95" spans="2:18" ht="27.6" customHeight="1">
      <c r="B95" s="937" t="s">
        <v>118</v>
      </c>
      <c r="C95" s="938"/>
      <c r="D95" s="982" t="s">
        <v>83</v>
      </c>
      <c r="E95" s="983"/>
      <c r="F95" s="983"/>
      <c r="G95" s="983"/>
      <c r="H95" s="983"/>
      <c r="I95" s="983"/>
      <c r="J95" s="983"/>
      <c r="K95" s="983"/>
      <c r="L95" s="983"/>
      <c r="M95" s="983"/>
      <c r="N95" s="983"/>
      <c r="O95" s="983"/>
      <c r="P95" s="86"/>
    </row>
    <row r="96" spans="2:18" ht="27" customHeight="1">
      <c r="B96" s="102"/>
      <c r="C96" s="189" t="s">
        <v>5</v>
      </c>
      <c r="D96" s="187" t="s">
        <v>9</v>
      </c>
      <c r="E96" s="187" t="s">
        <v>22</v>
      </c>
      <c r="F96" s="187" t="s">
        <v>23</v>
      </c>
      <c r="G96" s="187" t="s">
        <v>24</v>
      </c>
      <c r="H96" s="187" t="s">
        <v>25</v>
      </c>
      <c r="I96" s="187" t="s">
        <v>26</v>
      </c>
      <c r="J96" s="187" t="s">
        <v>27</v>
      </c>
      <c r="K96" s="187" t="s">
        <v>28</v>
      </c>
      <c r="L96" s="187" t="s">
        <v>29</v>
      </c>
      <c r="M96" s="187" t="s">
        <v>30</v>
      </c>
      <c r="N96" s="187" t="s">
        <v>31</v>
      </c>
      <c r="O96" s="187" t="s">
        <v>32</v>
      </c>
      <c r="P96" s="86"/>
    </row>
    <row r="97" spans="2:16" ht="19.5" customHeight="1">
      <c r="B97" s="98" t="s">
        <v>37</v>
      </c>
      <c r="C97" s="408">
        <f>SUMPRODUCT(('Testing-All Others'!$G$2=HTS_INDEX!$E$2:$E$350)*(HTS_INDEX!G$2:G$350))</f>
        <v>0</v>
      </c>
      <c r="D97" s="408">
        <f>SUMPRODUCT(('Testing-All Others'!$G$2=HTS_INDEX!$E$2:$E$350)*(HTS_INDEX!H$2:H$350))</f>
        <v>0</v>
      </c>
      <c r="E97" s="408">
        <f>SUMPRODUCT(('Testing-All Others'!$G$2=HTS_INDEX!$E$2:$E$350)*(HTS_INDEX!I$2:I$350))</f>
        <v>0</v>
      </c>
      <c r="F97" s="408">
        <f>SUMPRODUCT(('Testing-All Others'!$G$2=HTS_INDEX!$E$2:$E$350)*(HTS_INDEX!J$2:J$350))</f>
        <v>0</v>
      </c>
      <c r="G97" s="408">
        <f>SUMPRODUCT(('Testing-All Others'!$G$2=HTS_INDEX!$E$2:$E$350)*(HTS_INDEX!K$2:K$350))</f>
        <v>0</v>
      </c>
      <c r="H97" s="408">
        <f>SUMPRODUCT(('Testing-All Others'!$G$2=HTS_INDEX!$E$2:$E$350)*(HTS_INDEX!L$2:L$350))</f>
        <v>0</v>
      </c>
      <c r="I97" s="408">
        <f>SUMPRODUCT(('Testing-All Others'!$G$2=HTS_INDEX!$E$2:$E$350)*(HTS_INDEX!M$2:M$350))</f>
        <v>0</v>
      </c>
      <c r="J97" s="408">
        <f>SUMPRODUCT(('Testing-All Others'!$G$2=HTS_INDEX!$E$2:$E$350)*(HTS_INDEX!N$2:N$350))</f>
        <v>0</v>
      </c>
      <c r="K97" s="408">
        <f>SUMPRODUCT(('Testing-All Others'!$G$2=HTS_INDEX!$E$2:$E$350)*(HTS_INDEX!O$2:O$350))</f>
        <v>0</v>
      </c>
      <c r="L97" s="408">
        <f>SUMPRODUCT(('Testing-All Others'!$G$2=HTS_INDEX!$E$2:$E$350)*(HTS_INDEX!P$2:P$350))</f>
        <v>0</v>
      </c>
      <c r="M97" s="408">
        <f>SUMPRODUCT(('Testing-All Others'!$G$2=HTS_INDEX!$E$2:$E$350)*(HTS_INDEX!Q$2:Q$350))</f>
        <v>0</v>
      </c>
      <c r="N97" s="408">
        <f>SUMPRODUCT(('Testing-All Others'!$G$2=HTS_INDEX!$E$2:$E$350)*(HTS_INDEX!R$2:R$350))</f>
        <v>0</v>
      </c>
      <c r="O97" s="408">
        <f>SUMPRODUCT(('Testing-All Others'!$G$2=HTS_INDEX!$E$2:$E$350)*(HTS_INDEX!S$2:S$350))</f>
        <v>0</v>
      </c>
      <c r="P97" s="421" t="str">
        <f>IF(SUM(C97:O97)=0,"subtotal",SUM(C97:O97))</f>
        <v>subtotal</v>
      </c>
    </row>
    <row r="98" spans="2:16">
      <c r="B98" s="100"/>
      <c r="C98" s="94"/>
      <c r="D98" s="94"/>
      <c r="E98" s="94"/>
      <c r="F98" s="94"/>
      <c r="G98" s="94"/>
      <c r="H98" s="94"/>
      <c r="I98" s="94"/>
      <c r="J98" s="94"/>
      <c r="K98" s="94"/>
      <c r="L98" s="94"/>
      <c r="M98" s="94"/>
      <c r="N98" s="94"/>
      <c r="O98" s="94"/>
      <c r="P98" s="90"/>
    </row>
    <row r="99" spans="2:16">
      <c r="B99" s="192"/>
      <c r="P99" s="3"/>
    </row>
    <row r="100" spans="2:16" ht="19.5" customHeight="1">
      <c r="B100" s="98" t="s">
        <v>39</v>
      </c>
      <c r="C100" s="408">
        <f>SUMPRODUCT(('Testing-All Others'!$G$2=HTS_INDEX!$E$2:$E$350)*(HTS_INDEX!T$2:T$350))</f>
        <v>0</v>
      </c>
      <c r="D100" s="408">
        <f>SUMPRODUCT(('Testing-All Others'!$G$2=HTS_INDEX!$E$2:$E$350)*(HTS_INDEX!U$2:U$350))</f>
        <v>0</v>
      </c>
      <c r="E100" s="408">
        <f>SUMPRODUCT(('Testing-All Others'!$G$2=HTS_INDEX!$E$2:$E$350)*(HTS_INDEX!V$2:V$350))</f>
        <v>0</v>
      </c>
      <c r="F100" s="408">
        <f>SUMPRODUCT(('Testing-All Others'!$G$2=HTS_INDEX!$E$2:$E$350)*(HTS_INDEX!W$2:W$350))</f>
        <v>0</v>
      </c>
      <c r="G100" s="408">
        <f>SUMPRODUCT(('Testing-All Others'!$G$2=HTS_INDEX!$E$2:$E$350)*(HTS_INDEX!X$2:X$350))</f>
        <v>0</v>
      </c>
      <c r="H100" s="408">
        <f>SUMPRODUCT(('Testing-All Others'!$G$2=HTS_INDEX!$E$2:$E$350)*(HTS_INDEX!Y$2:Y$350))</f>
        <v>0</v>
      </c>
      <c r="I100" s="408">
        <f>SUMPRODUCT(('Testing-All Others'!$G$2=HTS_INDEX!$E$2:$E$350)*(HTS_INDEX!Z$2:Z$350))</f>
        <v>0</v>
      </c>
      <c r="J100" s="408">
        <f>SUMPRODUCT(('Testing-All Others'!$G$2=HTS_INDEX!$E$2:$E$350)*(HTS_INDEX!AA$2:AA$350))</f>
        <v>0</v>
      </c>
      <c r="K100" s="408">
        <f>SUMPRODUCT(('Testing-All Others'!$G$2=HTS_INDEX!$E$2:$E$350)*(HTS_INDEX!AB$2:AB$350))</f>
        <v>0</v>
      </c>
      <c r="L100" s="408">
        <f>SUMPRODUCT(('Testing-All Others'!$G$2=HTS_INDEX!$E$2:$E$350)*(HTS_INDEX!AC$2:AC$350))</f>
        <v>0</v>
      </c>
      <c r="M100" s="408">
        <f>SUMPRODUCT(('Testing-All Others'!$G$2=HTS_INDEX!$E$2:$E$350)*(HTS_INDEX!AD$2:AD$350))</f>
        <v>0</v>
      </c>
      <c r="N100" s="408">
        <f>SUMPRODUCT(('Testing-All Others'!$G$2=HTS_INDEX!$E$2:$E$350)*(HTS_INDEX!AE$2:AE$350))</f>
        <v>0</v>
      </c>
      <c r="O100" s="408">
        <f>SUMPRODUCT(('Testing-All Others'!$G$2=HTS_INDEX!$E$2:$E$350)*(HTS_INDEX!AF$2:AF$350))</f>
        <v>0</v>
      </c>
      <c r="P100" s="403" t="str">
        <f>IF(SUM(C100:O100)=0,"subtotal",SUM(C100:O100))</f>
        <v>subtotal</v>
      </c>
    </row>
    <row r="101" spans="2:16">
      <c r="B101" s="100"/>
      <c r="C101" s="94"/>
      <c r="D101" s="94"/>
      <c r="E101" s="94"/>
      <c r="F101" s="94"/>
      <c r="G101" s="94"/>
      <c r="H101" s="94"/>
      <c r="I101" s="94"/>
      <c r="J101" s="94"/>
      <c r="K101" s="94"/>
      <c r="L101" s="94"/>
      <c r="M101" s="94"/>
      <c r="N101" s="94"/>
      <c r="O101" s="94"/>
      <c r="P101" s="90"/>
    </row>
    <row r="102" spans="2:16" ht="27.6" customHeight="1">
      <c r="B102" s="937" t="s">
        <v>118</v>
      </c>
      <c r="C102" s="938"/>
      <c r="D102" s="982" t="s">
        <v>84</v>
      </c>
      <c r="E102" s="983"/>
      <c r="F102" s="983"/>
      <c r="G102" s="983"/>
      <c r="H102" s="983"/>
      <c r="I102" s="983"/>
      <c r="J102" s="983"/>
      <c r="K102" s="983"/>
      <c r="L102" s="983"/>
      <c r="M102" s="983"/>
      <c r="N102" s="983"/>
      <c r="O102" s="983"/>
      <c r="P102" s="86"/>
    </row>
    <row r="103" spans="2:16" ht="27" customHeight="1">
      <c r="B103" s="102"/>
      <c r="C103" s="189" t="s">
        <v>5</v>
      </c>
      <c r="D103" s="187" t="s">
        <v>9</v>
      </c>
      <c r="E103" s="187" t="s">
        <v>22</v>
      </c>
      <c r="F103" s="187" t="s">
        <v>23</v>
      </c>
      <c r="G103" s="187" t="s">
        <v>24</v>
      </c>
      <c r="H103" s="187" t="s">
        <v>25</v>
      </c>
      <c r="I103" s="187" t="s">
        <v>26</v>
      </c>
      <c r="J103" s="187" t="s">
        <v>27</v>
      </c>
      <c r="K103" s="187" t="s">
        <v>28</v>
      </c>
      <c r="L103" s="187" t="s">
        <v>29</v>
      </c>
      <c r="M103" s="187" t="s">
        <v>30</v>
      </c>
      <c r="N103" s="187" t="s">
        <v>31</v>
      </c>
      <c r="O103" s="187" t="s">
        <v>32</v>
      </c>
      <c r="P103" s="86"/>
    </row>
    <row r="104" spans="2:16" ht="23.1" customHeight="1">
      <c r="B104" s="98" t="s">
        <v>37</v>
      </c>
      <c r="C104" s="408">
        <f>SUMPRODUCT(('Testing-All Others'!$G$2=HTS_INDEX!$E$2:$E$350)*(HTS_INDEX!AG$2:AG$350))</f>
        <v>0</v>
      </c>
      <c r="D104" s="408">
        <f>SUMPRODUCT(('Testing-All Others'!$G$2=HTS_INDEX!$E$2:$E$350)*(HTS_INDEX!AH$2:AH$350))</f>
        <v>0</v>
      </c>
      <c r="E104" s="408">
        <f>SUMPRODUCT(('Testing-All Others'!$G$2=HTS_INDEX!$E$2:$E$350)*(HTS_INDEX!AI$2:AI$350))</f>
        <v>0</v>
      </c>
      <c r="F104" s="408">
        <f>SUMPRODUCT(('Testing-All Others'!$G$2=HTS_INDEX!$E$2:$E$350)*(HTS_INDEX!AJ$2:AJ$350))</f>
        <v>0</v>
      </c>
      <c r="G104" s="408">
        <f>SUMPRODUCT(('Testing-All Others'!$G$2=HTS_INDEX!$E$2:$E$350)*(HTS_INDEX!AK$2:AK$350))</f>
        <v>0</v>
      </c>
      <c r="H104" s="408">
        <f>SUMPRODUCT(('Testing-All Others'!$G$2=HTS_INDEX!$E$2:$E$350)*(HTS_INDEX!AL$2:AL$350))</f>
        <v>0</v>
      </c>
      <c r="I104" s="408">
        <f>SUMPRODUCT(('Testing-All Others'!$G$2=HTS_INDEX!$E$2:$E$350)*(HTS_INDEX!AM$2:AM$350))</f>
        <v>0</v>
      </c>
      <c r="J104" s="408">
        <f>SUMPRODUCT(('Testing-All Others'!$G$2=HTS_INDEX!$E$2:$E$350)*(HTS_INDEX!AN$2:AN$350))</f>
        <v>0</v>
      </c>
      <c r="K104" s="408">
        <f>SUMPRODUCT(('Testing-All Others'!$G$2=HTS_INDEX!$E$2:$E$350)*(HTS_INDEX!AO$2:AO$350))</f>
        <v>0</v>
      </c>
      <c r="L104" s="408">
        <f>SUMPRODUCT(('Testing-All Others'!$G$2=HTS_INDEX!$E$2:$E$350)*(HTS_INDEX!AP$2:AP$350))</f>
        <v>0</v>
      </c>
      <c r="M104" s="408">
        <f>SUMPRODUCT(('Testing-All Others'!$G$2=HTS_INDEX!$E$2:$E$350)*(HTS_INDEX!AQ$2:AQ$350))</f>
        <v>0</v>
      </c>
      <c r="N104" s="408">
        <f>SUMPRODUCT(('Testing-All Others'!$G$2=HTS_INDEX!$E$2:$E$350)*(HTS_INDEX!AR$2:AR$350))</f>
        <v>0</v>
      </c>
      <c r="O104" s="408">
        <f>SUMPRODUCT(('Testing-All Others'!$G$2=HTS_INDEX!$E$2:$E$350)*(HTS_INDEX!AS$2:AS$350))</f>
        <v>0</v>
      </c>
      <c r="P104" s="421" t="str">
        <f>IF(SUM(C104:O104)=0,"subtotal",SUM(C104:O104))</f>
        <v>subtotal</v>
      </c>
    </row>
    <row r="105" spans="2:16">
      <c r="B105" s="100"/>
      <c r="C105" s="94"/>
      <c r="D105" s="94"/>
      <c r="E105" s="94"/>
      <c r="F105" s="94"/>
      <c r="G105" s="94"/>
      <c r="H105" s="94"/>
      <c r="I105" s="94"/>
      <c r="J105" s="94"/>
      <c r="K105" s="94"/>
      <c r="L105" s="94"/>
      <c r="M105" s="94"/>
      <c r="N105" s="94"/>
      <c r="O105" s="94"/>
      <c r="P105" s="90"/>
    </row>
    <row r="106" spans="2:16">
      <c r="B106" s="96"/>
      <c r="C106" s="92"/>
      <c r="D106" s="92"/>
      <c r="E106" s="92"/>
      <c r="F106" s="92"/>
      <c r="G106" s="92"/>
      <c r="H106" s="92"/>
      <c r="I106" s="92"/>
      <c r="J106" s="92"/>
      <c r="K106" s="92"/>
      <c r="L106" s="92"/>
      <c r="M106" s="92"/>
      <c r="N106" s="92"/>
      <c r="O106" s="92"/>
      <c r="P106" s="86"/>
    </row>
    <row r="107" spans="2:16" ht="22.5" customHeight="1">
      <c r="B107" s="98" t="s">
        <v>39</v>
      </c>
      <c r="C107" s="408">
        <f>SUMPRODUCT(('Testing-All Others'!$G$2=HTS_INDEX!$E$2:$E$350)*(HTS_INDEX!AT$2:AT$350))</f>
        <v>0</v>
      </c>
      <c r="D107" s="408">
        <f>SUMPRODUCT(('Testing-All Others'!$G$2=HTS_INDEX!$E$2:$E$350)*(HTS_INDEX!AU$2:AU$350))</f>
        <v>0</v>
      </c>
      <c r="E107" s="408">
        <f>SUMPRODUCT(('Testing-All Others'!$G$2=HTS_INDEX!$E$2:$E$350)*(HTS_INDEX!AV$2:AV$350))</f>
        <v>0</v>
      </c>
      <c r="F107" s="408">
        <f>SUMPRODUCT(('Testing-All Others'!$G$2=HTS_INDEX!$E$2:$E$350)*(HTS_INDEX!AW$2:AW$350))</f>
        <v>0</v>
      </c>
      <c r="G107" s="408">
        <f>SUMPRODUCT(('Testing-All Others'!$G$2=HTS_INDEX!$E$2:$E$350)*(HTS_INDEX!AX$2:AX$350))</f>
        <v>0</v>
      </c>
      <c r="H107" s="408">
        <f>SUMPRODUCT(('Testing-All Others'!$G$2=HTS_INDEX!$E$2:$E$350)*(HTS_INDEX!AY$2:AY$350))</f>
        <v>0</v>
      </c>
      <c r="I107" s="408">
        <f>SUMPRODUCT(('Testing-All Others'!$G$2=HTS_INDEX!$E$2:$E$350)*(HTS_INDEX!AZ$2:AZ$350))</f>
        <v>0</v>
      </c>
      <c r="J107" s="408">
        <f>SUMPRODUCT(('Testing-All Others'!$G$2=HTS_INDEX!$E$2:$E$350)*(HTS_INDEX!BA$2:BA$350))</f>
        <v>0</v>
      </c>
      <c r="K107" s="408">
        <f>SUMPRODUCT(('Testing-All Others'!$G$2=HTS_INDEX!$E$2:$E$350)*(HTS_INDEX!BB$2:BB$350))</f>
        <v>0</v>
      </c>
      <c r="L107" s="408">
        <f>SUMPRODUCT(('Testing-All Others'!$G$2=HTS_INDEX!$E$2:$E$350)*(HTS_INDEX!BC$2:BC$350))</f>
        <v>0</v>
      </c>
      <c r="M107" s="408">
        <f>SUMPRODUCT(('Testing-All Others'!$G$2=HTS_INDEX!$E$2:$E$350)*(HTS_INDEX!BD$2:BD$350))</f>
        <v>0</v>
      </c>
      <c r="N107" s="408">
        <f>SUMPRODUCT(('Testing-All Others'!$G$2=HTS_INDEX!$E$2:$E$350)*(HTS_INDEX!BE$2:BE$350))</f>
        <v>0</v>
      </c>
      <c r="O107" s="408">
        <f>SUMPRODUCT(('Testing-All Others'!$G$2=HTS_INDEX!$E$2:$E$350)*(HTS_INDEX!BF$2:BF$350))</f>
        <v>0</v>
      </c>
      <c r="P107" s="422" t="str">
        <f>IF(SUM(C107:O107)=0,"subtotal",SUM(C107:O107))</f>
        <v>subtotal</v>
      </c>
    </row>
    <row r="108" spans="2:16" ht="14.1" customHeight="1">
      <c r="B108" s="105"/>
      <c r="C108" s="94"/>
      <c r="D108" s="94"/>
      <c r="E108" s="94"/>
      <c r="F108" s="94"/>
      <c r="G108" s="94"/>
      <c r="H108" s="94"/>
      <c r="I108" s="94"/>
      <c r="J108" s="94"/>
      <c r="K108" s="94"/>
      <c r="L108" s="94"/>
      <c r="M108" s="94"/>
      <c r="N108" s="94"/>
      <c r="O108" s="94"/>
      <c r="P108" s="90"/>
    </row>
    <row r="109" spans="2:16" ht="27.6" customHeight="1">
      <c r="B109" s="937" t="s">
        <v>118</v>
      </c>
      <c r="C109" s="938"/>
      <c r="D109" s="984" t="s">
        <v>85</v>
      </c>
      <c r="E109" s="985"/>
      <c r="F109" s="985"/>
      <c r="G109" s="985"/>
      <c r="H109" s="985"/>
      <c r="I109" s="985"/>
      <c r="J109" s="985"/>
      <c r="K109" s="985"/>
      <c r="L109" s="985"/>
      <c r="M109" s="985"/>
      <c r="N109" s="985"/>
      <c r="O109" s="985"/>
      <c r="P109" s="986"/>
    </row>
    <row r="110" spans="2:16" ht="27" customHeight="1">
      <c r="B110" s="102"/>
      <c r="C110" s="191" t="s">
        <v>5</v>
      </c>
      <c r="D110" s="190" t="s">
        <v>52</v>
      </c>
      <c r="E110" s="190" t="s">
        <v>86</v>
      </c>
      <c r="F110" s="132"/>
      <c r="G110" s="132"/>
      <c r="H110" s="132"/>
      <c r="I110" s="132"/>
      <c r="J110" s="132"/>
      <c r="K110" s="132"/>
      <c r="L110" s="132"/>
      <c r="M110" s="132"/>
      <c r="N110" s="132"/>
      <c r="O110" s="132"/>
      <c r="P110" s="110"/>
    </row>
    <row r="111" spans="2:16" ht="23.85" customHeight="1">
      <c r="B111" s="98" t="s">
        <v>37</v>
      </c>
      <c r="C111" s="408" cm="1">
        <f t="array" ref="C111">SUMPRODUCT(('Testing-All Others'!$G$2=HTS_INDEX!$E$2:$E$350)*(HTS_INDEX!BG$2:BG$350))</f>
        <v>0</v>
      </c>
      <c r="D111" s="408">
        <f>SUMPRODUCT(('Testing-All Others'!$G$2=HTS_INDEX!$E$2:$E$350)*(HTS_INDEX!BH$2:BH$350))</f>
        <v>0</v>
      </c>
      <c r="E111" s="408">
        <f>SUMPRODUCT(('Testing-All Others'!$G$2=HTS_INDEX!$E$2:$E$350)*(HTS_INDEX!BI$2:BI$350))</f>
        <v>0</v>
      </c>
      <c r="F111" s="12"/>
      <c r="G111" s="12"/>
      <c r="H111" s="12"/>
      <c r="I111" s="12"/>
      <c r="J111" s="12"/>
      <c r="K111" s="12"/>
      <c r="L111" s="12"/>
      <c r="M111" s="12"/>
      <c r="N111" s="12"/>
      <c r="O111" s="12"/>
      <c r="P111" s="133"/>
    </row>
    <row r="112" spans="2:16" ht="7.5" customHeight="1">
      <c r="B112" s="100"/>
      <c r="C112" s="94"/>
      <c r="D112" s="94"/>
      <c r="E112" s="94"/>
      <c r="F112" s="94"/>
      <c r="G112" s="94"/>
      <c r="H112" s="94"/>
      <c r="I112" s="94"/>
      <c r="J112" s="94"/>
      <c r="K112" s="94"/>
      <c r="L112" s="94"/>
      <c r="M112" s="94"/>
      <c r="N112" s="94"/>
      <c r="O112" s="94"/>
      <c r="P112" s="90"/>
    </row>
    <row r="113" spans="2:16">
      <c r="B113" s="96"/>
      <c r="C113" s="92"/>
      <c r="D113" s="92"/>
      <c r="E113" s="92"/>
      <c r="F113" s="92"/>
      <c r="G113" s="92"/>
      <c r="H113" s="92"/>
      <c r="I113" s="92"/>
      <c r="J113" s="92"/>
      <c r="K113" s="92"/>
      <c r="L113" s="92"/>
      <c r="M113" s="92"/>
      <c r="N113" s="92"/>
      <c r="O113" s="92"/>
      <c r="P113" s="86"/>
    </row>
    <row r="114" spans="2:16" ht="23.85" customHeight="1">
      <c r="B114" s="98" t="s">
        <v>39</v>
      </c>
      <c r="C114" s="408">
        <f>SUMPRODUCT(('Testing-All Others'!$G$2=HTS_INDEX!$E$2:$E$350)*(HTS_INDEX!BJ$2:BJ$350))</f>
        <v>0</v>
      </c>
      <c r="D114" s="408">
        <f>SUMPRODUCT(('Testing-All Others'!$G$2=HTS_INDEX!$E$2:$E$350)*(HTS_INDEX!BK$2:BK$350))</f>
        <v>0</v>
      </c>
      <c r="E114" s="408">
        <f>SUMPRODUCT(('Testing-All Others'!$G$2=HTS_INDEX!$E$2:$E$350)*(HTS_INDEX!BL$2:BL$350))</f>
        <v>0</v>
      </c>
      <c r="F114" s="12"/>
      <c r="G114" s="12"/>
      <c r="H114" s="420"/>
      <c r="I114" s="12"/>
      <c r="J114" s="12"/>
      <c r="K114" s="12"/>
      <c r="L114" s="12"/>
      <c r="M114" s="12"/>
      <c r="N114" s="12"/>
      <c r="O114" s="12"/>
      <c r="P114" s="133"/>
    </row>
    <row r="115" spans="2:16" ht="10.5" customHeight="1">
      <c r="B115" s="100"/>
      <c r="C115" s="94"/>
      <c r="D115" s="94"/>
      <c r="E115" s="94"/>
      <c r="F115" s="94"/>
      <c r="G115" s="94"/>
      <c r="H115" s="94"/>
      <c r="I115" s="94"/>
      <c r="J115" s="94"/>
      <c r="K115" s="94"/>
      <c r="L115" s="94"/>
      <c r="M115" s="94"/>
      <c r="N115" s="94"/>
      <c r="O115" s="94"/>
      <c r="P115" s="90"/>
    </row>
    <row r="116" spans="2:16" ht="8.85" customHeight="1">
      <c r="B116" s="66"/>
      <c r="C116" s="27"/>
      <c r="D116" s="64"/>
      <c r="E116" s="64"/>
      <c r="F116" s="64"/>
      <c r="G116" s="64"/>
      <c r="H116" s="64"/>
      <c r="I116" s="64"/>
      <c r="J116" s="64"/>
      <c r="K116" s="64"/>
      <c r="L116" s="64"/>
      <c r="M116" s="64"/>
      <c r="N116" s="64"/>
      <c r="O116" s="64"/>
      <c r="P116" s="39"/>
    </row>
    <row r="117" spans="2:16" ht="26.25" customHeight="1">
      <c r="B117" s="31" t="s">
        <v>33</v>
      </c>
      <c r="C117" s="404" t="str">
        <f>IF(SUM(C111:E111,C114:E114)=0,"subtotal",SUM(C111:E111,C114:E114))</f>
        <v>subtotal</v>
      </c>
      <c r="D117" s="2"/>
      <c r="E117" s="2"/>
      <c r="F117" s="2"/>
      <c r="G117" s="2"/>
      <c r="H117" s="2"/>
      <c r="I117" s="2"/>
      <c r="J117" s="2"/>
      <c r="K117" s="2"/>
      <c r="L117" s="2"/>
      <c r="M117" s="2"/>
      <c r="N117" s="2"/>
      <c r="O117" s="2"/>
      <c r="P117" s="34"/>
    </row>
    <row r="118" spans="2:16" ht="9.6" customHeight="1">
      <c r="B118" s="67"/>
      <c r="C118" s="68"/>
      <c r="D118" s="65"/>
      <c r="E118" s="65"/>
      <c r="F118" s="65"/>
      <c r="G118" s="65"/>
      <c r="H118" s="65"/>
      <c r="I118" s="65"/>
      <c r="J118" s="65"/>
      <c r="K118" s="65"/>
      <c r="L118" s="65"/>
      <c r="M118" s="65"/>
      <c r="N118" s="65"/>
      <c r="O118" s="65"/>
      <c r="P118" s="54"/>
    </row>
    <row r="119" spans="2:16" ht="15" customHeight="1">
      <c r="B119" s="966" t="s">
        <v>3</v>
      </c>
      <c r="C119" s="967"/>
      <c r="D119" s="976" t="s">
        <v>2743</v>
      </c>
      <c r="E119" s="977"/>
      <c r="F119" s="977"/>
      <c r="G119" s="977"/>
      <c r="H119" s="977"/>
      <c r="I119" s="977"/>
      <c r="J119" s="977"/>
      <c r="K119" s="977"/>
      <c r="L119" s="977"/>
      <c r="M119" s="977"/>
      <c r="N119" s="977"/>
      <c r="O119" s="977"/>
      <c r="P119" s="978"/>
    </row>
    <row r="120" spans="2:16" ht="11.25" customHeight="1">
      <c r="B120" s="968"/>
      <c r="C120" s="969"/>
      <c r="D120" s="979"/>
      <c r="E120" s="980"/>
      <c r="F120" s="980"/>
      <c r="G120" s="980"/>
      <c r="H120" s="980"/>
      <c r="I120" s="980"/>
      <c r="J120" s="980"/>
      <c r="K120" s="980"/>
      <c r="L120" s="980"/>
      <c r="M120" s="980"/>
      <c r="N120" s="980"/>
      <c r="O120" s="980"/>
      <c r="P120" s="981"/>
    </row>
    <row r="121" spans="2:16" ht="6.75" customHeight="1">
      <c r="B121" s="83"/>
      <c r="C121" s="84"/>
      <c r="D121" s="85"/>
      <c r="E121" s="85"/>
      <c r="F121" s="85"/>
      <c r="G121" s="85"/>
      <c r="H121" s="85"/>
      <c r="I121" s="85"/>
      <c r="J121" s="85"/>
      <c r="K121" s="85"/>
      <c r="L121" s="85"/>
      <c r="M121" s="85"/>
      <c r="N121" s="85"/>
      <c r="O121" s="85"/>
      <c r="P121" s="86"/>
    </row>
    <row r="122" spans="2:16" ht="24.75" customHeight="1">
      <c r="B122" s="98" t="s">
        <v>89</v>
      </c>
      <c r="C122" s="423" t="str">
        <f>IF(SUM(C125:O125,C128:O128)=0,"subtotal",SUM(C125:O125,C128:O128))</f>
        <v>subtotal</v>
      </c>
      <c r="D122" s="2"/>
      <c r="E122" s="2"/>
      <c r="F122" s="2"/>
      <c r="G122" s="2"/>
      <c r="H122" s="2"/>
      <c r="I122" s="2"/>
      <c r="J122" s="2"/>
      <c r="K122" s="2"/>
      <c r="L122" s="2"/>
      <c r="M122" s="2"/>
      <c r="N122" s="2"/>
      <c r="O122" s="2"/>
      <c r="P122" s="104"/>
    </row>
    <row r="123" spans="2:16" ht="6.6" customHeight="1">
      <c r="B123" s="98"/>
      <c r="C123" s="8"/>
      <c r="D123" s="2"/>
      <c r="E123" s="2"/>
      <c r="F123" s="2"/>
      <c r="G123" s="2"/>
      <c r="H123" s="2"/>
      <c r="I123" s="2"/>
      <c r="J123" s="2"/>
      <c r="K123" s="2"/>
      <c r="L123" s="2"/>
      <c r="M123" s="2"/>
      <c r="N123" s="2"/>
      <c r="O123" s="2"/>
      <c r="P123" s="104"/>
    </row>
    <row r="124" spans="2:16" ht="27" customHeight="1">
      <c r="B124" s="102"/>
      <c r="C124" s="189" t="s">
        <v>5</v>
      </c>
      <c r="D124" s="187" t="s">
        <v>9</v>
      </c>
      <c r="E124" s="187" t="s">
        <v>22</v>
      </c>
      <c r="F124" s="187" t="s">
        <v>23</v>
      </c>
      <c r="G124" s="187" t="s">
        <v>24</v>
      </c>
      <c r="H124" s="187" t="s">
        <v>25</v>
      </c>
      <c r="I124" s="187" t="s">
        <v>26</v>
      </c>
      <c r="J124" s="187" t="s">
        <v>27</v>
      </c>
      <c r="K124" s="187" t="s">
        <v>28</v>
      </c>
      <c r="L124" s="187" t="s">
        <v>29</v>
      </c>
      <c r="M124" s="187" t="s">
        <v>30</v>
      </c>
      <c r="N124" s="187" t="s">
        <v>31</v>
      </c>
      <c r="O124" s="187" t="s">
        <v>32</v>
      </c>
      <c r="P124" s="86"/>
    </row>
    <row r="125" spans="2:16" ht="19.5" customHeight="1">
      <c r="B125" s="98" t="s">
        <v>37</v>
      </c>
      <c r="C125" s="408">
        <f>SUMPRODUCT(('Testing-All Others'!$G$2=HTS_INDEX!$E$2:$E$350)*(HTS_INDEX!CM$2:CM$350))</f>
        <v>0</v>
      </c>
      <c r="D125" s="408">
        <f>SUMPRODUCT(('Testing-All Others'!$G$2=HTS_INDEX!$E$2:$E$350)*(HTS_INDEX!CN$2:CN$350))</f>
        <v>0</v>
      </c>
      <c r="E125" s="408">
        <f>SUMPRODUCT(('Testing-All Others'!$G$2=HTS_INDEX!$E$2:$E$350)*(HTS_INDEX!CO$2:CO$350))</f>
        <v>0</v>
      </c>
      <c r="F125" s="408">
        <f>SUMPRODUCT(('Testing-All Others'!$G$2=HTS_INDEX!$E$2:$E$350)*(HTS_INDEX!CP$2:CP$350))</f>
        <v>0</v>
      </c>
      <c r="G125" s="408">
        <f>SUMPRODUCT(('Testing-All Others'!$G$2=HTS_INDEX!$E$2:$E$350)*(HTS_INDEX!CQ$2:CQ$350))</f>
        <v>0</v>
      </c>
      <c r="H125" s="408">
        <f>SUMPRODUCT(('Testing-All Others'!$G$2=HTS_INDEX!$E$2:$E$350)*(HTS_INDEX!CR$2:CR$350))</f>
        <v>0</v>
      </c>
      <c r="I125" s="408">
        <f>SUMPRODUCT(('Testing-All Others'!$G$2=HTS_INDEX!$E$2:$E$350)*(HTS_INDEX!CS$2:CS$350))</f>
        <v>0</v>
      </c>
      <c r="J125" s="408">
        <f>SUMPRODUCT(('Testing-All Others'!$G$2=HTS_INDEX!$E$2:$E$350)*(HTS_INDEX!CT$2:CT$350))</f>
        <v>0</v>
      </c>
      <c r="K125" s="408">
        <f>SUMPRODUCT(('Testing-All Others'!$G$2=HTS_INDEX!$E$2:$E$350)*(HTS_INDEX!CU$2:CU$350))</f>
        <v>0</v>
      </c>
      <c r="L125" s="408">
        <f>SUMPRODUCT(('Testing-All Others'!$G$2=HTS_INDEX!$E$2:$E$350)*(HTS_INDEX!CV$2:CV$350))</f>
        <v>0</v>
      </c>
      <c r="M125" s="408">
        <f>SUMPRODUCT(('Testing-All Others'!$G$2=HTS_INDEX!$E$2:$E$350)*(HTS_INDEX!CW$2:CW$350))</f>
        <v>0</v>
      </c>
      <c r="N125" s="408">
        <f>SUMPRODUCT(('Testing-All Others'!$G$2=HTS_INDEX!$E$2:$E$350)*(HTS_INDEX!CX$2:CX$350))</f>
        <v>0</v>
      </c>
      <c r="O125" s="408">
        <f>SUMPRODUCT(('Testing-All Others'!$G$2=HTS_INDEX!$E$2:$E$350)*(HTS_INDEX!CY$2:CY$350))</f>
        <v>0</v>
      </c>
      <c r="P125" s="421" t="str">
        <f>IF(SUM(C125:O125)=0,"subtotal",SUM(C125:O125))</f>
        <v>subtotal</v>
      </c>
    </row>
    <row r="126" spans="2:16">
      <c r="B126" s="100"/>
      <c r="C126" s="94"/>
      <c r="D126" s="94"/>
      <c r="E126" s="94"/>
      <c r="F126" s="94"/>
      <c r="G126" s="94"/>
      <c r="H126" s="94"/>
      <c r="I126" s="94"/>
      <c r="J126" s="94"/>
      <c r="K126" s="94"/>
      <c r="L126" s="94"/>
      <c r="M126" s="94"/>
      <c r="N126" s="94"/>
      <c r="O126" s="94"/>
      <c r="P126" s="90"/>
    </row>
    <row r="127" spans="2:16" ht="27" customHeight="1">
      <c r="B127" s="102"/>
      <c r="C127" s="189" t="s">
        <v>5</v>
      </c>
      <c r="D127" s="187" t="s">
        <v>9</v>
      </c>
      <c r="E127" s="187" t="s">
        <v>22</v>
      </c>
      <c r="F127" s="187" t="s">
        <v>23</v>
      </c>
      <c r="G127" s="187" t="s">
        <v>24</v>
      </c>
      <c r="H127" s="187" t="s">
        <v>25</v>
      </c>
      <c r="I127" s="187" t="s">
        <v>26</v>
      </c>
      <c r="J127" s="187" t="s">
        <v>27</v>
      </c>
      <c r="K127" s="187" t="s">
        <v>28</v>
      </c>
      <c r="L127" s="187" t="s">
        <v>29</v>
      </c>
      <c r="M127" s="187" t="s">
        <v>30</v>
      </c>
      <c r="N127" s="187" t="s">
        <v>31</v>
      </c>
      <c r="O127" s="187" t="s">
        <v>32</v>
      </c>
      <c r="P127" s="86"/>
    </row>
    <row r="128" spans="2:16" ht="19.5" customHeight="1">
      <c r="B128" s="98" t="s">
        <v>39</v>
      </c>
      <c r="C128" s="408">
        <f>SUMPRODUCT(('Testing-All Others'!$G$2=HTS_INDEX!$E$2:$E$350)*(HTS_INDEX!CZ$2:CZ$350))</f>
        <v>0</v>
      </c>
      <c r="D128" s="408">
        <f>SUMPRODUCT(('Testing-All Others'!$G$2=HTS_INDEX!$E$2:$E$350)*(HTS_INDEX!DA$2:DA$350))</f>
        <v>0</v>
      </c>
      <c r="E128" s="408">
        <f>SUMPRODUCT(('Testing-All Others'!$G$2=HTS_INDEX!$E$2:$E$350)*(HTS_INDEX!DB$2:DB$350))</f>
        <v>0</v>
      </c>
      <c r="F128" s="408">
        <f>SUMPRODUCT(('Testing-All Others'!$G$2=HTS_INDEX!$E$2:$E$350)*(HTS_INDEX!DC$2:DC$350))</f>
        <v>0</v>
      </c>
      <c r="G128" s="408">
        <f>SUMPRODUCT(('Testing-All Others'!$G$2=HTS_INDEX!$E$2:$E$350)*(HTS_INDEX!DD$2:DD$350))</f>
        <v>0</v>
      </c>
      <c r="H128" s="408">
        <f>SUMPRODUCT(('Testing-All Others'!$G$2=HTS_INDEX!$E$2:$E$350)*(HTS_INDEX!DE$2:DE$350))</f>
        <v>0</v>
      </c>
      <c r="I128" s="408">
        <f>SUMPRODUCT(('Testing-All Others'!$G$2=HTS_INDEX!$E$2:$E$350)*(HTS_INDEX!DF$2:DF$350))</f>
        <v>0</v>
      </c>
      <c r="J128" s="408">
        <f>SUMPRODUCT(('Testing-All Others'!$G$2=HTS_INDEX!$E$2:$E$350)*(HTS_INDEX!DG$2:DG$350))</f>
        <v>0</v>
      </c>
      <c r="K128" s="408">
        <f>SUMPRODUCT(('Testing-All Others'!$G$2=HTS_INDEX!$E$2:$E$350)*(HTS_INDEX!DH$2:DH$350))</f>
        <v>0</v>
      </c>
      <c r="L128" s="408">
        <f>SUMPRODUCT(('Testing-All Others'!$G$2=HTS_INDEX!$E$2:$E$350)*(HTS_INDEX!DI$2:DI$350))</f>
        <v>0</v>
      </c>
      <c r="M128" s="408">
        <f>SUMPRODUCT(('Testing-All Others'!$G$2=HTS_INDEX!$E$2:$E$350)*(HTS_INDEX!DJ$2:DJ$350))</f>
        <v>0</v>
      </c>
      <c r="N128" s="408">
        <f>SUMPRODUCT(('Testing-All Others'!$G$2=HTS_INDEX!$E$2:$E$350)*(HTS_INDEX!DK$2:DK$350))</f>
        <v>0</v>
      </c>
      <c r="O128" s="408">
        <f>SUMPRODUCT(('Testing-All Others'!$G$2=HTS_INDEX!$E$2:$E$350)*(HTS_INDEX!DL$2:DL$350))</f>
        <v>0</v>
      </c>
      <c r="P128" s="403" t="str">
        <f>IF(SUM(C128:O128)=0,"subtotal",SUM(C128:O128))</f>
        <v>subtotal</v>
      </c>
    </row>
    <row r="129" spans="2:16">
      <c r="B129" s="100"/>
      <c r="C129" s="94"/>
      <c r="D129" s="94"/>
      <c r="E129" s="94"/>
      <c r="F129" s="94"/>
      <c r="G129" s="94"/>
      <c r="H129" s="94"/>
      <c r="I129" s="94"/>
      <c r="J129" s="94"/>
      <c r="K129" s="94"/>
      <c r="L129" s="94"/>
      <c r="M129" s="94"/>
      <c r="N129" s="94"/>
      <c r="O129" s="94"/>
      <c r="P129" s="90"/>
    </row>
    <row r="130" spans="2:16" ht="6.75" customHeight="1">
      <c r="B130" s="83"/>
      <c r="C130" s="84"/>
      <c r="D130" s="85"/>
      <c r="E130" s="85"/>
      <c r="F130" s="85"/>
      <c r="G130" s="85"/>
      <c r="H130" s="85"/>
      <c r="I130" s="85"/>
      <c r="J130" s="85"/>
      <c r="K130" s="85"/>
      <c r="L130" s="85"/>
      <c r="M130" s="85"/>
      <c r="N130" s="85"/>
      <c r="O130" s="85"/>
      <c r="P130" s="86"/>
    </row>
    <row r="131" spans="2:16" ht="24.75" customHeight="1">
      <c r="B131" s="98" t="s">
        <v>70</v>
      </c>
      <c r="C131" s="423" t="str">
        <f>IF(SUM(C134:O134,C137:O137)=0,"subtotal",SUM(C134:O134,C137:O137))</f>
        <v>subtotal</v>
      </c>
      <c r="D131" s="2"/>
      <c r="E131" s="2"/>
      <c r="F131" s="2"/>
      <c r="G131" s="2"/>
      <c r="H131" s="2"/>
      <c r="I131" s="2"/>
      <c r="J131" s="2"/>
      <c r="K131" s="2"/>
      <c r="L131" s="2"/>
      <c r="M131" s="2"/>
      <c r="N131" s="2"/>
      <c r="O131" s="2"/>
      <c r="P131" s="104"/>
    </row>
    <row r="132" spans="2:16" ht="6.6" customHeight="1">
      <c r="B132" s="98"/>
      <c r="C132" s="8"/>
      <c r="D132" s="2"/>
      <c r="E132" s="2"/>
      <c r="F132" s="2"/>
      <c r="G132" s="2"/>
      <c r="H132" s="2"/>
      <c r="I132" s="2"/>
      <c r="J132" s="2"/>
      <c r="K132" s="2"/>
      <c r="L132" s="2"/>
      <c r="M132" s="2"/>
      <c r="N132" s="2"/>
      <c r="O132" s="2"/>
      <c r="P132" s="104"/>
    </row>
    <row r="133" spans="2:16" ht="27" customHeight="1">
      <c r="B133" s="102"/>
      <c r="C133" s="189" t="s">
        <v>5</v>
      </c>
      <c r="D133" s="187" t="s">
        <v>9</v>
      </c>
      <c r="E133" s="187" t="s">
        <v>22</v>
      </c>
      <c r="F133" s="187" t="s">
        <v>23</v>
      </c>
      <c r="G133" s="187" t="s">
        <v>24</v>
      </c>
      <c r="H133" s="187" t="s">
        <v>25</v>
      </c>
      <c r="I133" s="187" t="s">
        <v>26</v>
      </c>
      <c r="J133" s="187" t="s">
        <v>27</v>
      </c>
      <c r="K133" s="187" t="s">
        <v>28</v>
      </c>
      <c r="L133" s="187" t="s">
        <v>29</v>
      </c>
      <c r="M133" s="187" t="s">
        <v>30</v>
      </c>
      <c r="N133" s="187" t="s">
        <v>31</v>
      </c>
      <c r="O133" s="187" t="s">
        <v>32</v>
      </c>
      <c r="P133" s="86"/>
    </row>
    <row r="134" spans="2:16" ht="19.5" customHeight="1">
      <c r="B134" s="98" t="s">
        <v>37</v>
      </c>
      <c r="C134" s="408">
        <f>SUMPRODUCT(('Testing-All Others'!$G$2=HTS_INDEX!$E$2:$E$350)*(HTS_INDEX!DM$2:DM$350))</f>
        <v>0</v>
      </c>
      <c r="D134" s="408">
        <f>SUMPRODUCT(('Testing-All Others'!$G$2=HTS_INDEX!$E$2:$E$350)*(HTS_INDEX!DN$2:DN$350))</f>
        <v>0</v>
      </c>
      <c r="E134" s="408">
        <f>SUMPRODUCT(('Testing-All Others'!$G$2=HTS_INDEX!$E$2:$E$350)*(HTS_INDEX!DO$2:DO$350))</f>
        <v>0</v>
      </c>
      <c r="F134" s="408">
        <f>SUMPRODUCT(('Testing-All Others'!$G$2=HTS_INDEX!$E$2:$E$350)*(HTS_INDEX!DP$2:DP$350))</f>
        <v>0</v>
      </c>
      <c r="G134" s="408">
        <f>SUMPRODUCT(('Testing-All Others'!$G$2=HTS_INDEX!$E$2:$E$350)*(HTS_INDEX!DQ$2:DQ$350))</f>
        <v>0</v>
      </c>
      <c r="H134" s="408">
        <f>SUMPRODUCT(('Testing-All Others'!$G$2=HTS_INDEX!$E$2:$E$350)*(HTS_INDEX!DR$2:DR$350))</f>
        <v>0</v>
      </c>
      <c r="I134" s="408">
        <f>SUMPRODUCT(('Testing-All Others'!$G$2=HTS_INDEX!$E$2:$E$350)*(HTS_INDEX!DS$2:DS$350))</f>
        <v>0</v>
      </c>
      <c r="J134" s="408">
        <f>SUMPRODUCT(('Testing-All Others'!$G$2=HTS_INDEX!$E$2:$E$350)*(HTS_INDEX!DT$2:DT$350))</f>
        <v>0</v>
      </c>
      <c r="K134" s="408">
        <f>SUMPRODUCT(('Testing-All Others'!$G$2=HTS_INDEX!$E$2:$E$350)*(HTS_INDEX!DU$2:DU$350))</f>
        <v>0</v>
      </c>
      <c r="L134" s="408">
        <f>SUMPRODUCT(('Testing-All Others'!$G$2=HTS_INDEX!$E$2:$E$350)*(HTS_INDEX!DV$2:DV$350))</f>
        <v>0</v>
      </c>
      <c r="M134" s="408">
        <f>SUMPRODUCT(('Testing-All Others'!$G$2=HTS_INDEX!$E$2:$E$350)*(HTS_INDEX!DW$2:DW$350))</f>
        <v>0</v>
      </c>
      <c r="N134" s="408">
        <f>SUMPRODUCT(('Testing-All Others'!$G$2=HTS_INDEX!$E$2:$E$350)*(HTS_INDEX!DX$2:DX$350))</f>
        <v>0</v>
      </c>
      <c r="O134" s="408">
        <f>SUMPRODUCT(('Testing-All Others'!$G$2=HTS_INDEX!$E$2:$E$350)*(HTS_INDEX!DY$2:DY$350))</f>
        <v>0</v>
      </c>
      <c r="P134" s="421" t="str">
        <f>IF(SUM(C134:O134)=0,"subtotal",SUM(C134:O134))</f>
        <v>subtotal</v>
      </c>
    </row>
    <row r="135" spans="2:16">
      <c r="B135" s="100"/>
      <c r="C135" s="94"/>
      <c r="D135" s="94"/>
      <c r="E135" s="94"/>
      <c r="F135" s="94"/>
      <c r="G135" s="94"/>
      <c r="H135" s="94"/>
      <c r="I135" s="94"/>
      <c r="J135" s="94"/>
      <c r="K135" s="94"/>
      <c r="L135" s="94"/>
      <c r="M135" s="94"/>
      <c r="N135" s="94"/>
      <c r="O135" s="94"/>
      <c r="P135" s="90"/>
    </row>
    <row r="136" spans="2:16" ht="27" customHeight="1">
      <c r="B136" s="102"/>
      <c r="C136" s="189" t="s">
        <v>5</v>
      </c>
      <c r="D136" s="187" t="s">
        <v>9</v>
      </c>
      <c r="E136" s="187" t="s">
        <v>22</v>
      </c>
      <c r="F136" s="187" t="s">
        <v>23</v>
      </c>
      <c r="G136" s="187" t="s">
        <v>24</v>
      </c>
      <c r="H136" s="187" t="s">
        <v>25</v>
      </c>
      <c r="I136" s="187" t="s">
        <v>26</v>
      </c>
      <c r="J136" s="187" t="s">
        <v>27</v>
      </c>
      <c r="K136" s="187" t="s">
        <v>28</v>
      </c>
      <c r="L136" s="187" t="s">
        <v>29</v>
      </c>
      <c r="M136" s="187" t="s">
        <v>30</v>
      </c>
      <c r="N136" s="187" t="s">
        <v>31</v>
      </c>
      <c r="O136" s="187" t="s">
        <v>32</v>
      </c>
      <c r="P136" s="86"/>
    </row>
    <row r="137" spans="2:16" ht="19.5" customHeight="1">
      <c r="B137" s="98" t="s">
        <v>39</v>
      </c>
      <c r="C137" s="408">
        <f>SUMPRODUCT(('Testing-All Others'!$G$2=HTS_INDEX!$E$2:$E$350)*(HTS_INDEX!DZ$2:DZ$350))</f>
        <v>0</v>
      </c>
      <c r="D137" s="408">
        <f>SUMPRODUCT(('Testing-All Others'!$G$2=HTS_INDEX!$E$2:$E$350)*(HTS_INDEX!EA$2:EA$350))</f>
        <v>0</v>
      </c>
      <c r="E137" s="408">
        <f>SUMPRODUCT(('Testing-All Others'!$G$2=HTS_INDEX!$E$2:$E$350)*(HTS_INDEX!EB$2:EB$350))</f>
        <v>0</v>
      </c>
      <c r="F137" s="408">
        <f>SUMPRODUCT(('Testing-All Others'!$G$2=HTS_INDEX!$E$2:$E$350)*(HTS_INDEX!EC$2:EC$350))</f>
        <v>0</v>
      </c>
      <c r="G137" s="408">
        <f>SUMPRODUCT(('Testing-All Others'!$G$2=HTS_INDEX!$E$2:$E$350)*(HTS_INDEX!ED$2:ED$350))</f>
        <v>0</v>
      </c>
      <c r="H137" s="408">
        <f>SUMPRODUCT(('Testing-All Others'!$G$2=HTS_INDEX!$E$2:$E$350)*(HTS_INDEX!EE$2:EE$350))</f>
        <v>0</v>
      </c>
      <c r="I137" s="408">
        <f>SUMPRODUCT(('Testing-All Others'!$G$2=HTS_INDEX!$E$2:$E$350)*(HTS_INDEX!EF$2:EF$350))</f>
        <v>0</v>
      </c>
      <c r="J137" s="408">
        <f>SUMPRODUCT(('Testing-All Others'!$G$2=HTS_INDEX!$E$2:$E$350)*(HTS_INDEX!EG$2:EG$350))</f>
        <v>0</v>
      </c>
      <c r="K137" s="408">
        <f>SUMPRODUCT(('Testing-All Others'!$G$2=HTS_INDEX!$E$2:$E$350)*(HTS_INDEX!EH$2:EH$350))</f>
        <v>0</v>
      </c>
      <c r="L137" s="408">
        <f>SUMPRODUCT(('Testing-All Others'!$G$2=HTS_INDEX!$E$2:$E$350)*(HTS_INDEX!EI$2:EI$350))</f>
        <v>0</v>
      </c>
      <c r="M137" s="408">
        <f>SUMPRODUCT(('Testing-All Others'!$G$2=HTS_INDEX!$E$2:$E$350)*(HTS_INDEX!EJ$2:EJ$350))</f>
        <v>0</v>
      </c>
      <c r="N137" s="408">
        <f>SUMPRODUCT(('Testing-All Others'!$G$2=HTS_INDEX!$E$2:$E$350)*(HTS_INDEX!EK$2:EK$350))</f>
        <v>0</v>
      </c>
      <c r="O137" s="408">
        <f>SUMPRODUCT(('Testing-All Others'!$G$2=HTS_INDEX!$E$2:$E$350)*(HTS_INDEX!EL$2:EL$350))</f>
        <v>0</v>
      </c>
      <c r="P137" s="422" t="str">
        <f>IF(SUM(C137:O137)=0,"subtotal",SUM(C137:O137))</f>
        <v>subtotal</v>
      </c>
    </row>
    <row r="138" spans="2:16">
      <c r="B138" s="100"/>
      <c r="C138" s="94"/>
      <c r="D138" s="94"/>
      <c r="E138" s="94"/>
      <c r="F138" s="94"/>
      <c r="G138" s="94"/>
      <c r="H138" s="94"/>
      <c r="I138" s="94"/>
      <c r="J138" s="94"/>
      <c r="K138" s="94"/>
      <c r="L138" s="94"/>
      <c r="M138" s="94"/>
      <c r="N138" s="94"/>
      <c r="O138" s="94"/>
      <c r="P138" s="90"/>
    </row>
    <row r="139" spans="2:16" ht="31.5" customHeight="1">
      <c r="B139" s="937" t="s">
        <v>118</v>
      </c>
      <c r="C139" s="938"/>
      <c r="D139" s="792" t="s">
        <v>87</v>
      </c>
      <c r="E139" s="550"/>
      <c r="F139" s="550"/>
      <c r="G139" s="550"/>
      <c r="H139" s="550"/>
      <c r="I139" s="550"/>
      <c r="J139" s="550"/>
      <c r="K139" s="550"/>
      <c r="L139" s="550"/>
      <c r="M139" s="550"/>
      <c r="N139" s="550"/>
      <c r="O139" s="550"/>
      <c r="P139" s="104"/>
    </row>
    <row r="140" spans="2:16" ht="6.75" customHeight="1">
      <c r="B140" s="83"/>
      <c r="C140" s="84"/>
      <c r="D140" s="85"/>
      <c r="E140" s="85"/>
      <c r="F140" s="85"/>
      <c r="G140" s="85"/>
      <c r="H140" s="85"/>
      <c r="I140" s="85"/>
      <c r="J140" s="85"/>
      <c r="K140" s="85"/>
      <c r="L140" s="85"/>
      <c r="M140" s="85"/>
      <c r="N140" s="85"/>
      <c r="O140" s="85"/>
      <c r="P140" s="86"/>
    </row>
    <row r="141" spans="2:16" ht="24.75" customHeight="1">
      <c r="B141" s="98" t="s">
        <v>88</v>
      </c>
      <c r="C141" s="134" t="str">
        <f>IF(SUM(C144:O144,C147:O147)=0,"subtotal",SUM(C144:O144,C147:O147))</f>
        <v>subtotal</v>
      </c>
      <c r="D141" s="2"/>
      <c r="E141" s="2"/>
      <c r="F141" s="2"/>
      <c r="G141" s="2"/>
      <c r="H141" s="2"/>
      <c r="I141" s="2"/>
      <c r="J141" s="2"/>
      <c r="K141" s="2"/>
      <c r="L141" s="2"/>
      <c r="M141" s="2"/>
      <c r="N141" s="2"/>
      <c r="O141" s="2"/>
      <c r="P141" s="104"/>
    </row>
    <row r="142" spans="2:16" ht="6.6" customHeight="1">
      <c r="B142" s="98"/>
      <c r="C142" s="8"/>
      <c r="D142" s="2"/>
      <c r="E142" s="2"/>
      <c r="F142" s="2"/>
      <c r="G142" s="2"/>
      <c r="H142" s="2"/>
      <c r="I142" s="2"/>
      <c r="J142" s="2"/>
      <c r="K142" s="2"/>
      <c r="L142" s="2"/>
      <c r="M142" s="2"/>
      <c r="N142" s="2"/>
      <c r="O142" s="2"/>
      <c r="P142" s="104"/>
    </row>
    <row r="143" spans="2:16" ht="27" customHeight="1">
      <c r="B143" s="102"/>
      <c r="C143" s="189" t="s">
        <v>5</v>
      </c>
      <c r="D143" s="187" t="s">
        <v>9</v>
      </c>
      <c r="E143" s="187" t="s">
        <v>22</v>
      </c>
      <c r="F143" s="187" t="s">
        <v>23</v>
      </c>
      <c r="G143" s="187" t="s">
        <v>24</v>
      </c>
      <c r="H143" s="187" t="s">
        <v>25</v>
      </c>
      <c r="I143" s="187" t="s">
        <v>26</v>
      </c>
      <c r="J143" s="187" t="s">
        <v>27</v>
      </c>
      <c r="K143" s="187" t="s">
        <v>28</v>
      </c>
      <c r="L143" s="187" t="s">
        <v>29</v>
      </c>
      <c r="M143" s="187" t="s">
        <v>30</v>
      </c>
      <c r="N143" s="187" t="s">
        <v>31</v>
      </c>
      <c r="O143" s="187" t="s">
        <v>32</v>
      </c>
      <c r="P143" s="86"/>
    </row>
    <row r="144" spans="2:16" ht="19.5" customHeight="1">
      <c r="B144" s="98" t="s">
        <v>37</v>
      </c>
      <c r="C144" s="408">
        <f>SUMPRODUCT(('Testing-All Others'!$G$2=HTS_INDEX!$E$2:$E$350)*(HTS_INDEX!BM$2:BM$350))</f>
        <v>0</v>
      </c>
      <c r="D144" s="408">
        <f>SUMPRODUCT(('Testing-All Others'!$G$2=HTS_INDEX!$E$2:$E$350)*(HTS_INDEX!BN$2:BN$350))</f>
        <v>0</v>
      </c>
      <c r="E144" s="408">
        <f>SUMPRODUCT(('Testing-All Others'!$G$2=HTS_INDEX!$E$2:$E$350)*(HTS_INDEX!BO$2:BO$350))</f>
        <v>0</v>
      </c>
      <c r="F144" s="408">
        <f>SUMPRODUCT(('Testing-All Others'!$G$2=HTS_INDEX!$E$2:$E$350)*(HTS_INDEX!BP$2:BP$350))</f>
        <v>0</v>
      </c>
      <c r="G144" s="408">
        <f>SUMPRODUCT(('Testing-All Others'!$G$2=HTS_INDEX!$E$2:$E$350)*(HTS_INDEX!BQ$2:BQ$350))</f>
        <v>0</v>
      </c>
      <c r="H144" s="408">
        <f>SUMPRODUCT(('Testing-All Others'!$G$2=HTS_INDEX!$E$2:$E$350)*(HTS_INDEX!BR$2:BR$350))</f>
        <v>0</v>
      </c>
      <c r="I144" s="408">
        <f>SUMPRODUCT(('Testing-All Others'!$G$2=HTS_INDEX!$E$2:$E$350)*(HTS_INDEX!BS$2:BS$350))</f>
        <v>0</v>
      </c>
      <c r="J144" s="408">
        <f>SUMPRODUCT(('Testing-All Others'!$G$2=HTS_INDEX!$E$2:$E$350)*(HTS_INDEX!BT$2:BT$350))</f>
        <v>0</v>
      </c>
      <c r="K144" s="408">
        <f>SUMPRODUCT(('Testing-All Others'!$G$2=HTS_INDEX!$E$2:$E$350)*(HTS_INDEX!BU$2:BU$350))</f>
        <v>0</v>
      </c>
      <c r="L144" s="408">
        <f>SUMPRODUCT(('Testing-All Others'!$G$2=HTS_INDEX!$E$2:$E$350)*(HTS_INDEX!BV$2:BV$350))</f>
        <v>0</v>
      </c>
      <c r="M144" s="408">
        <f>SUMPRODUCT(('Testing-All Others'!$G$2=HTS_INDEX!$E$2:$E$350)*(HTS_INDEX!BW$2:BW$350))</f>
        <v>0</v>
      </c>
      <c r="N144" s="408">
        <f>SUMPRODUCT(('Testing-All Others'!$G$2=HTS_INDEX!$E$2:$E$350)*(HTS_INDEX!BX$2:BX$350))</f>
        <v>0</v>
      </c>
      <c r="O144" s="408">
        <f>SUMPRODUCT(('Testing-All Others'!$G$2=HTS_INDEX!$E$2:$E$350)*(HTS_INDEX!BY$2:BY$350))</f>
        <v>0</v>
      </c>
      <c r="P144" s="421" t="str">
        <f>IF(SUM(C144:O144)=0,"subtotal",SUM(C144:O144))</f>
        <v>subtotal</v>
      </c>
    </row>
    <row r="145" spans="2:16">
      <c r="B145" s="100"/>
      <c r="C145" s="94"/>
      <c r="D145" s="94"/>
      <c r="E145" s="94"/>
      <c r="F145" s="94"/>
      <c r="G145" s="94"/>
      <c r="H145" s="94"/>
      <c r="I145" s="94"/>
      <c r="J145" s="94"/>
      <c r="K145" s="94"/>
      <c r="L145" s="94"/>
      <c r="M145" s="94"/>
      <c r="N145" s="94"/>
      <c r="O145" s="94"/>
      <c r="P145" s="90"/>
    </row>
    <row r="146" spans="2:16" ht="27" customHeight="1">
      <c r="B146" s="102"/>
      <c r="C146" s="189" t="s">
        <v>5</v>
      </c>
      <c r="D146" s="187" t="s">
        <v>9</v>
      </c>
      <c r="E146" s="187" t="s">
        <v>22</v>
      </c>
      <c r="F146" s="187" t="s">
        <v>23</v>
      </c>
      <c r="G146" s="187" t="s">
        <v>24</v>
      </c>
      <c r="H146" s="187" t="s">
        <v>25</v>
      </c>
      <c r="I146" s="187" t="s">
        <v>26</v>
      </c>
      <c r="J146" s="187" t="s">
        <v>27</v>
      </c>
      <c r="K146" s="187" t="s">
        <v>28</v>
      </c>
      <c r="L146" s="187" t="s">
        <v>29</v>
      </c>
      <c r="M146" s="187" t="s">
        <v>30</v>
      </c>
      <c r="N146" s="187" t="s">
        <v>31</v>
      </c>
      <c r="O146" s="187" t="s">
        <v>32</v>
      </c>
      <c r="P146" s="86"/>
    </row>
    <row r="147" spans="2:16" ht="19.5" customHeight="1">
      <c r="B147" s="98" t="s">
        <v>39</v>
      </c>
      <c r="C147" s="408">
        <f>SUMPRODUCT(('Testing-All Others'!$G$2=HTS_INDEX!$E$2:$E$350)*(HTS_INDEX!BZ$2:BZ$350))</f>
        <v>0</v>
      </c>
      <c r="D147" s="408">
        <f>SUMPRODUCT(('Testing-All Others'!$G$2=HTS_INDEX!$E$2:$E$350)*(HTS_INDEX!CA$2:CA$350))</f>
        <v>0</v>
      </c>
      <c r="E147" s="408">
        <f>SUMPRODUCT(('Testing-All Others'!$G$2=HTS_INDEX!$E$2:$E$350)*(HTS_INDEX!CB$2:CB$350))</f>
        <v>0</v>
      </c>
      <c r="F147" s="408">
        <f>SUMPRODUCT(('Testing-All Others'!$G$2=HTS_INDEX!$E$2:$E$350)*(HTS_INDEX!CC$2:CC$350))</f>
        <v>0</v>
      </c>
      <c r="G147" s="408">
        <f>SUMPRODUCT(('Testing-All Others'!$G$2=HTS_INDEX!$E$2:$E$350)*(HTS_INDEX!CD$2:CD$350))</f>
        <v>0</v>
      </c>
      <c r="H147" s="408">
        <f>SUMPRODUCT(('Testing-All Others'!$G$2=HTS_INDEX!$E$2:$E$350)*(HTS_INDEX!CE$2:CE$350))</f>
        <v>0</v>
      </c>
      <c r="I147" s="408">
        <f>SUMPRODUCT(('Testing-All Others'!$G$2=HTS_INDEX!$E$2:$E$350)*(HTS_INDEX!CF$2:CF$350))</f>
        <v>0</v>
      </c>
      <c r="J147" s="408">
        <f>SUMPRODUCT(('Testing-All Others'!$G$2=HTS_INDEX!$E$2:$E$350)*(HTS_INDEX!CG$2:CG$350))</f>
        <v>0</v>
      </c>
      <c r="K147" s="408">
        <f>SUMPRODUCT(('Testing-All Others'!$G$2=HTS_INDEX!$E$2:$E$350)*(HTS_INDEX!CH$2:CH$350))</f>
        <v>0</v>
      </c>
      <c r="L147" s="408">
        <f>SUMPRODUCT(('Testing-All Others'!$G$2=HTS_INDEX!$E$2:$E$350)*(HTS_INDEX!CI$2:CI$350))</f>
        <v>0</v>
      </c>
      <c r="M147" s="408">
        <f>SUMPRODUCT(('Testing-All Others'!$G$2=HTS_INDEX!$E$2:$E$350)*(HTS_INDEX!CJ$2:CJ$350))</f>
        <v>0</v>
      </c>
      <c r="N147" s="408">
        <f>SUMPRODUCT(('Testing-All Others'!$G$2=HTS_INDEX!$E$2:$E$350)*(HTS_INDEX!CK$2:CK$350))</f>
        <v>0</v>
      </c>
      <c r="O147" s="408">
        <f>SUMPRODUCT(('Testing-All Others'!$G$2=HTS_INDEX!$E$2:$E$350)*(HTS_INDEX!CL$2:CL$350))</f>
        <v>0</v>
      </c>
      <c r="P147" s="403" t="str">
        <f>IF(SUM(C147:O147)=0,"subtotal",SUM(C147:O147))</f>
        <v>subtotal</v>
      </c>
    </row>
    <row r="148" spans="2:16">
      <c r="B148" s="100"/>
      <c r="C148" s="94"/>
      <c r="D148" s="94"/>
      <c r="E148" s="94"/>
      <c r="F148" s="94"/>
      <c r="G148" s="94"/>
      <c r="H148" s="94"/>
      <c r="I148" s="94"/>
      <c r="J148" s="94"/>
      <c r="K148" s="94"/>
      <c r="L148" s="94"/>
      <c r="M148" s="94"/>
      <c r="N148" s="94"/>
      <c r="O148" s="94"/>
      <c r="P148" s="90"/>
    </row>
    <row r="149" spans="2:16" ht="27.6" customHeight="1">
      <c r="B149" s="939" t="s">
        <v>1775</v>
      </c>
      <c r="C149" s="940"/>
      <c r="D149" s="134" t="str">
        <f>IF(SUM(F151,F154)=0,"subtotal",SUM(F151,F154))</f>
        <v>subtotal</v>
      </c>
      <c r="E149" s="816"/>
      <c r="F149" s="816"/>
      <c r="G149" s="816"/>
      <c r="H149" s="816"/>
      <c r="I149" s="816"/>
      <c r="J149" s="816"/>
      <c r="K149" s="816"/>
      <c r="L149" s="816"/>
      <c r="M149" s="816"/>
      <c r="N149" s="816"/>
      <c r="O149" s="816"/>
      <c r="P149" s="817"/>
    </row>
    <row r="150" spans="2:16" ht="27" customHeight="1">
      <c r="B150" s="102"/>
      <c r="C150" s="522" t="s">
        <v>103</v>
      </c>
      <c r="D150" s="522" t="s">
        <v>1769</v>
      </c>
      <c r="E150" s="522" t="s">
        <v>104</v>
      </c>
      <c r="F150" s="132"/>
      <c r="G150" s="132"/>
      <c r="H150" s="132"/>
      <c r="I150" s="132"/>
      <c r="J150" s="132"/>
      <c r="K150" s="132"/>
      <c r="L150" s="132"/>
      <c r="M150" s="132"/>
      <c r="N150" s="132"/>
      <c r="O150" s="132"/>
      <c r="P150" s="110"/>
    </row>
    <row r="151" spans="2:16" ht="23.85" customHeight="1">
      <c r="B151" s="98" t="s">
        <v>37</v>
      </c>
      <c r="C151" s="408">
        <f>SUMPRODUCT(('Testing-All Others'!$G$2=HTS_INDEX!$E$2:$E$350)*(HTS_INDEX!EM$2:EM$350))</f>
        <v>0</v>
      </c>
      <c r="D151" s="408">
        <f>SUMPRODUCT(('Testing-All Others'!$G$2=HTS_INDEX!$E$2:$E$350)*(HTS_INDEX!EN$2:EN$350))</f>
        <v>0</v>
      </c>
      <c r="E151" s="408">
        <f>SUMPRODUCT(('Testing-All Others'!$G$2=HTS_INDEX!$E$2:$E$350)*(HTS_INDEX!EO$2:EO$350))</f>
        <v>0</v>
      </c>
      <c r="F151" s="423" t="str">
        <f>IF(SUM(C151:E151)=0,"subtotal",SUM(C151:E151))</f>
        <v>subtotal</v>
      </c>
      <c r="G151" s="12"/>
      <c r="H151" s="12"/>
      <c r="I151" s="12"/>
      <c r="J151" s="12"/>
      <c r="K151" s="12"/>
      <c r="L151" s="12"/>
      <c r="M151" s="12"/>
      <c r="N151" s="12"/>
      <c r="O151" s="12"/>
      <c r="P151" s="133"/>
    </row>
    <row r="152" spans="2:16" ht="7.5" customHeight="1">
      <c r="B152" s="100"/>
      <c r="C152" s="94"/>
      <c r="D152" s="94"/>
      <c r="E152" s="94"/>
      <c r="F152" s="94"/>
      <c r="G152" s="94"/>
      <c r="H152" s="94"/>
      <c r="I152" s="94"/>
      <c r="J152" s="94"/>
      <c r="K152" s="94"/>
      <c r="L152" s="94"/>
      <c r="M152" s="94"/>
      <c r="N152" s="94"/>
      <c r="O152" s="94"/>
      <c r="P152" s="90"/>
    </row>
    <row r="153" spans="2:16">
      <c r="B153" s="96"/>
      <c r="C153" s="92"/>
      <c r="D153" s="92"/>
      <c r="E153" s="92"/>
      <c r="F153" s="92"/>
      <c r="G153" s="92"/>
      <c r="H153" s="92"/>
      <c r="I153" s="92"/>
      <c r="J153" s="92"/>
      <c r="K153" s="92"/>
      <c r="L153" s="92"/>
      <c r="M153" s="92"/>
      <c r="N153" s="92"/>
      <c r="O153" s="92"/>
      <c r="P153" s="86"/>
    </row>
    <row r="154" spans="2:16" ht="23.85" customHeight="1">
      <c r="B154" s="98" t="s">
        <v>39</v>
      </c>
      <c r="C154" s="408">
        <f>SUMPRODUCT(('Testing-All Others'!$G$2=HTS_INDEX!$E$2:$E$350)*(HTS_INDEX!EP$2:EP$350))</f>
        <v>0</v>
      </c>
      <c r="D154" s="408">
        <f>SUMPRODUCT(('Testing-All Others'!$G$2=HTS_INDEX!$E$2:$E$350)*(HTS_INDEX!EQ$2:EQ$350))</f>
        <v>0</v>
      </c>
      <c r="E154" s="408">
        <f>SUMPRODUCT(('Testing-All Others'!$G$2=HTS_INDEX!$E$2:$E$350)*(HTS_INDEX!ER$2:ER$350))</f>
        <v>0</v>
      </c>
      <c r="F154" s="423" t="str">
        <f>IF(SUM(C154:E154)=0,"subtotal",SUM(C154:E154))</f>
        <v>subtotal</v>
      </c>
      <c r="G154" s="12"/>
      <c r="H154" s="420"/>
      <c r="I154" s="12"/>
      <c r="J154" s="12"/>
      <c r="K154" s="12"/>
      <c r="L154" s="12"/>
      <c r="M154" s="12"/>
      <c r="N154" s="12"/>
      <c r="O154" s="12"/>
      <c r="P154" s="133"/>
    </row>
    <row r="155" spans="2:16" ht="10.5" customHeight="1">
      <c r="B155" s="100"/>
      <c r="C155" s="94"/>
      <c r="D155" s="94"/>
      <c r="E155" s="94"/>
      <c r="F155" s="94"/>
      <c r="G155" s="94"/>
      <c r="H155" s="94"/>
      <c r="I155" s="94"/>
      <c r="J155" s="94"/>
      <c r="K155" s="94"/>
      <c r="L155" s="94"/>
      <c r="M155" s="94"/>
      <c r="N155" s="94"/>
      <c r="O155" s="94"/>
      <c r="P155" s="90"/>
    </row>
    <row r="156" spans="2:16" s="106" customFormat="1" ht="7.5" customHeight="1">
      <c r="B156" s="122"/>
      <c r="C156" s="12"/>
      <c r="D156" s="119"/>
      <c r="E156" s="119"/>
      <c r="F156" s="119"/>
      <c r="G156" s="119"/>
      <c r="H156" s="119"/>
      <c r="I156" s="119"/>
      <c r="J156" s="119"/>
      <c r="K156" s="119"/>
      <c r="L156" s="119"/>
      <c r="M156" s="119"/>
      <c r="N156" s="119"/>
      <c r="O156" s="119"/>
      <c r="P156" s="91"/>
    </row>
    <row r="157" spans="2:16" s="106" customFormat="1" ht="8.85" customHeight="1">
      <c r="B157" s="122"/>
      <c r="C157" s="12"/>
      <c r="D157" s="119"/>
      <c r="E157" s="119"/>
      <c r="F157" s="119"/>
      <c r="G157" s="119"/>
      <c r="H157" s="119"/>
      <c r="I157" s="119"/>
      <c r="J157" s="119"/>
      <c r="K157" s="119"/>
      <c r="L157" s="119"/>
      <c r="M157" s="119"/>
      <c r="N157" s="119"/>
      <c r="O157" s="119"/>
      <c r="P157" s="91"/>
    </row>
    <row r="158" spans="2:16" s="106" customFormat="1" ht="6" customHeight="1">
      <c r="B158" s="122"/>
      <c r="C158" s="12"/>
      <c r="D158" s="12"/>
      <c r="E158" s="12"/>
      <c r="F158" s="12"/>
      <c r="G158" s="12"/>
      <c r="H158" s="12"/>
      <c r="I158" s="119"/>
      <c r="J158" s="119"/>
      <c r="K158" s="119"/>
      <c r="L158" s="119"/>
      <c r="M158" s="119"/>
      <c r="N158" s="119"/>
      <c r="O158" s="119"/>
      <c r="P158" s="91"/>
    </row>
    <row r="159" spans="2:16" ht="9" customHeight="1">
      <c r="B159" s="94"/>
      <c r="C159" s="94"/>
      <c r="D159" s="94"/>
      <c r="E159" s="94"/>
      <c r="F159" s="94"/>
      <c r="G159" s="94"/>
      <c r="H159" s="94"/>
      <c r="I159" s="94"/>
      <c r="J159" s="95"/>
      <c r="K159" s="94"/>
      <c r="L159" s="94"/>
      <c r="M159" s="94"/>
      <c r="N159" s="94"/>
      <c r="O159" s="94"/>
      <c r="P159" s="94"/>
    </row>
    <row r="160" spans="2:16" s="47" customFormat="1" ht="22.35" customHeight="1">
      <c r="B160" s="948" t="str">
        <f>CONCATENATE(K2,": HTS_TST (Facility) - PITC Modality: Inpatient Services")</f>
        <v>: HTS_TST (Facility) - PITC Modality: Inpatient Services</v>
      </c>
      <c r="C160" s="949"/>
      <c r="D160" s="949"/>
      <c r="E160" s="949"/>
      <c r="F160" s="949"/>
      <c r="G160" s="949"/>
      <c r="H160" s="949"/>
      <c r="I160" s="949"/>
      <c r="J160" s="949"/>
      <c r="K160" s="949"/>
      <c r="L160" s="949"/>
      <c r="M160" s="949"/>
      <c r="N160" s="949"/>
      <c r="O160" s="949"/>
      <c r="P160" s="949"/>
    </row>
    <row r="161" spans="2:16" ht="24.75" customHeight="1">
      <c r="B161" s="1006" t="s">
        <v>3</v>
      </c>
      <c r="C161" s="1007"/>
      <c r="D161" s="1001" t="s">
        <v>2744</v>
      </c>
      <c r="E161" s="1002"/>
      <c r="F161" s="1002"/>
      <c r="G161" s="1002"/>
      <c r="H161" s="1002"/>
      <c r="I161" s="1002"/>
      <c r="J161" s="1002"/>
      <c r="K161" s="1002"/>
      <c r="L161" s="1002"/>
      <c r="M161" s="1002"/>
      <c r="N161" s="1002"/>
      <c r="O161" s="1003"/>
      <c r="P161" s="39"/>
    </row>
    <row r="162" spans="2:16" ht="15" customHeight="1">
      <c r="B162" s="29"/>
      <c r="C162" s="6"/>
      <c r="D162" s="2"/>
      <c r="E162" s="2"/>
      <c r="F162" s="2"/>
      <c r="G162" s="2"/>
      <c r="H162" s="2"/>
      <c r="I162" s="2"/>
      <c r="J162" s="2"/>
      <c r="K162" s="2"/>
      <c r="L162" s="2"/>
      <c r="M162" s="2"/>
      <c r="N162" s="2"/>
      <c r="O162" s="64"/>
      <c r="P162" s="75"/>
    </row>
    <row r="163" spans="2:16">
      <c r="B163" s="994"/>
      <c r="C163" s="10"/>
      <c r="D163" s="10"/>
      <c r="E163" s="10"/>
      <c r="F163" s="10"/>
      <c r="G163" s="10"/>
      <c r="H163" s="10"/>
      <c r="I163" s="10"/>
      <c r="J163" s="10"/>
      <c r="K163" s="10"/>
      <c r="L163" s="10"/>
      <c r="M163" s="10"/>
      <c r="N163" s="10"/>
      <c r="O163" s="79"/>
      <c r="P163" s="80"/>
    </row>
    <row r="164" spans="2:16" ht="22.35" customHeight="1">
      <c r="B164" s="893"/>
      <c r="C164" s="995" t="s">
        <v>5</v>
      </c>
      <c r="D164" s="996"/>
      <c r="E164" s="997" t="s">
        <v>9</v>
      </c>
      <c r="F164" s="998"/>
      <c r="G164" s="997" t="s">
        <v>22</v>
      </c>
      <c r="H164" s="998"/>
      <c r="I164" s="997" t="s">
        <v>23</v>
      </c>
      <c r="J164" s="998"/>
      <c r="K164" s="997" t="s">
        <v>24</v>
      </c>
      <c r="L164" s="998"/>
      <c r="M164" s="997" t="s">
        <v>25</v>
      </c>
      <c r="N164" s="998"/>
      <c r="O164" s="1004" t="s">
        <v>26</v>
      </c>
      <c r="P164" s="1005"/>
    </row>
    <row r="165" spans="2:16" s="71" customFormat="1" ht="17.100000000000001" customHeight="1">
      <c r="B165" s="72"/>
      <c r="C165" s="73" t="s">
        <v>71</v>
      </c>
      <c r="D165" s="74" t="s">
        <v>72</v>
      </c>
      <c r="E165" s="73" t="s">
        <v>71</v>
      </c>
      <c r="F165" s="74" t="s">
        <v>72</v>
      </c>
      <c r="G165" s="73" t="s">
        <v>71</v>
      </c>
      <c r="H165" s="74" t="s">
        <v>72</v>
      </c>
      <c r="I165" s="73" t="s">
        <v>71</v>
      </c>
      <c r="J165" s="74" t="s">
        <v>72</v>
      </c>
      <c r="K165" s="73" t="s">
        <v>71</v>
      </c>
      <c r="L165" s="74" t="s">
        <v>72</v>
      </c>
      <c r="M165" s="73" t="s">
        <v>71</v>
      </c>
      <c r="N165" s="74" t="s">
        <v>72</v>
      </c>
      <c r="O165" s="73" t="s">
        <v>71</v>
      </c>
      <c r="P165" s="74" t="s">
        <v>72</v>
      </c>
    </row>
    <row r="166" spans="2:16">
      <c r="B166" s="70"/>
      <c r="C166" s="44"/>
      <c r="D166" s="60"/>
      <c r="E166" s="44"/>
      <c r="F166" s="60"/>
      <c r="G166" s="44"/>
      <c r="H166" s="60"/>
      <c r="I166" s="44"/>
      <c r="J166" s="60"/>
      <c r="K166" s="44"/>
      <c r="L166" s="60"/>
      <c r="M166" s="44"/>
      <c r="N166" s="60"/>
      <c r="O166" s="60"/>
      <c r="P166" s="39"/>
    </row>
    <row r="167" spans="2:16" ht="24" customHeight="1">
      <c r="B167" s="31" t="s">
        <v>46</v>
      </c>
      <c r="C167" s="406">
        <f>SUMPRODUCT(($G$2='HTS_TST_Inpatient Services'!$E$2:$E$350)*('HTS_TST_Inpatient Services'!G$2:G$350))</f>
        <v>0</v>
      </c>
      <c r="D167" s="406">
        <f>SUMPRODUCT(($G$2='HTS_TST_Inpatient Services'!$E$2:$E$350)*('HTS_TST_Inpatient Services'!H$2:H$350))</f>
        <v>0</v>
      </c>
      <c r="E167" s="406">
        <f>SUMPRODUCT(($G$2='HTS_TST_Inpatient Services'!$E$2:$E$350)*('HTS_TST_Inpatient Services'!I$2:I$350))</f>
        <v>0</v>
      </c>
      <c r="F167" s="406">
        <f>SUMPRODUCT(($G$2='HTS_TST_Inpatient Services'!$E$2:$E$350)*('HTS_TST_Inpatient Services'!J$2:J$350))</f>
        <v>0</v>
      </c>
      <c r="G167" s="406">
        <f>SUMPRODUCT(($G$2='HTS_TST_Inpatient Services'!$E$2:$E$350)*('HTS_TST_Inpatient Services'!K$2:K$350))</f>
        <v>0</v>
      </c>
      <c r="H167" s="406">
        <f>SUMPRODUCT(($G$2='HTS_TST_Inpatient Services'!$E$2:$E$350)*('HTS_TST_Inpatient Services'!L$2:L$350))</f>
        <v>0</v>
      </c>
      <c r="I167" s="406">
        <f>SUMPRODUCT(($G$2='HTS_TST_Inpatient Services'!$E$2:$E$350)*('HTS_TST_Inpatient Services'!M$2:M$350))</f>
        <v>0</v>
      </c>
      <c r="J167" s="406">
        <f>SUMPRODUCT(($G$2='HTS_TST_Inpatient Services'!$E$2:$E$350)*('HTS_TST_Inpatient Services'!N$2:N$350))</f>
        <v>0</v>
      </c>
      <c r="K167" s="406">
        <f>SUMPRODUCT(($G$2='HTS_TST_Inpatient Services'!$E$2:$E$350)*('HTS_TST_Inpatient Services'!O$2:O$350))</f>
        <v>0</v>
      </c>
      <c r="L167" s="406">
        <f>SUMPRODUCT(($G$2='HTS_TST_Inpatient Services'!$E$2:$E$350)*('HTS_TST_Inpatient Services'!P$2:P$350))</f>
        <v>0</v>
      </c>
      <c r="M167" s="406">
        <f>SUMPRODUCT(($G$2='HTS_TST_Inpatient Services'!$E$2:$E$350)*('HTS_TST_Inpatient Services'!Q$2:Q$350))</f>
        <v>0</v>
      </c>
      <c r="N167" s="406">
        <f>SUMPRODUCT(($G$2='HTS_TST_Inpatient Services'!$E$2:$E$350)*('HTS_TST_Inpatient Services'!R$2:R$350))</f>
        <v>0</v>
      </c>
      <c r="O167" s="406">
        <f>SUMPRODUCT(($G$2='HTS_TST_Inpatient Services'!$E$2:$E$350)*('HTS_TST_Inpatient Services'!S$2:S$350))</f>
        <v>0</v>
      </c>
      <c r="P167" s="406">
        <f>SUMPRODUCT(($G$2='HTS_TST_Inpatient Services'!$E$2:$E$350)*('HTS_TST_Inpatient Services'!T$2:T$350))</f>
        <v>0</v>
      </c>
    </row>
    <row r="168" spans="2:16">
      <c r="B168" s="26"/>
      <c r="C168" s="321"/>
      <c r="D168" s="321"/>
      <c r="E168" s="321"/>
      <c r="F168" s="321"/>
      <c r="G168" s="321"/>
      <c r="H168" s="321"/>
      <c r="I168" s="321"/>
      <c r="J168" s="321"/>
      <c r="K168" s="321"/>
      <c r="L168" s="321"/>
      <c r="M168" s="321"/>
      <c r="N168" s="321"/>
      <c r="O168" s="321"/>
      <c r="P168" s="325"/>
    </row>
    <row r="169" spans="2:16" ht="8.25" customHeight="1">
      <c r="B169" s="70"/>
      <c r="C169" s="322"/>
      <c r="D169" s="323"/>
      <c r="E169" s="322"/>
      <c r="F169" s="323"/>
      <c r="G169" s="322"/>
      <c r="H169" s="323"/>
      <c r="I169" s="322"/>
      <c r="J169" s="323"/>
      <c r="K169" s="322"/>
      <c r="L169" s="323"/>
      <c r="M169" s="322"/>
      <c r="N169" s="323"/>
      <c r="O169" s="323"/>
      <c r="P169" s="326"/>
    </row>
    <row r="170" spans="2:16" ht="22.5" customHeight="1">
      <c r="B170" s="31" t="s">
        <v>47</v>
      </c>
      <c r="C170" s="406">
        <f>SUMPRODUCT(($G$2='HTS_TST_Inpatient Services'!$E$2:$E$350)*('HTS_TST_Inpatient Services'!U$2:U$350))</f>
        <v>0</v>
      </c>
      <c r="D170" s="406">
        <f>SUMPRODUCT(($G$2='HTS_TST_Inpatient Services'!$E$2:$E$350)*('HTS_TST_Inpatient Services'!V$2:V$350))</f>
        <v>0</v>
      </c>
      <c r="E170" s="406">
        <f>SUMPRODUCT(($G$2='HTS_TST_Inpatient Services'!$E$2:$E$350)*('HTS_TST_Inpatient Services'!W$2:W$350))</f>
        <v>0</v>
      </c>
      <c r="F170" s="406">
        <f>SUMPRODUCT(($G$2='HTS_TST_Inpatient Services'!$E$2:$E$350)*('HTS_TST_Inpatient Services'!X$2:X$350))</f>
        <v>0</v>
      </c>
      <c r="G170" s="406">
        <f>SUMPRODUCT(($G$2='HTS_TST_Inpatient Services'!$E$2:$E$350)*('HTS_TST_Inpatient Services'!Y$2:Y$350))</f>
        <v>0</v>
      </c>
      <c r="H170" s="406">
        <f>SUMPRODUCT(($G$2='HTS_TST_Inpatient Services'!$E$2:$E$350)*('HTS_TST_Inpatient Services'!Z$2:Z$350))</f>
        <v>0</v>
      </c>
      <c r="I170" s="406">
        <f>SUMPRODUCT(($G$2='HTS_TST_Inpatient Services'!$E$2:$E$350)*('HTS_TST_Inpatient Services'!AA$2:AA$350))</f>
        <v>0</v>
      </c>
      <c r="J170" s="406">
        <f>SUMPRODUCT(($G$2='HTS_TST_Inpatient Services'!$E$2:$E$350)*('HTS_TST_Inpatient Services'!AB$2:AB$350))</f>
        <v>0</v>
      </c>
      <c r="K170" s="406">
        <f>SUMPRODUCT(($G$2='HTS_TST_Inpatient Services'!$E$2:$E$350)*('HTS_TST_Inpatient Services'!AC$2:AC$350))</f>
        <v>0</v>
      </c>
      <c r="L170" s="406">
        <f>SUMPRODUCT(($G$2='HTS_TST_Inpatient Services'!$E$2:$E$350)*('HTS_TST_Inpatient Services'!AD$2:AD$350))</f>
        <v>0</v>
      </c>
      <c r="M170" s="406">
        <f>SUMPRODUCT(($G$2='HTS_TST_Inpatient Services'!$E$2:$E$350)*('HTS_TST_Inpatient Services'!AE$2:AE$350))</f>
        <v>0</v>
      </c>
      <c r="N170" s="406">
        <f>SUMPRODUCT(($G$2='HTS_TST_Inpatient Services'!$E$2:$E$350)*('HTS_TST_Inpatient Services'!AF$2:AF$350))</f>
        <v>0</v>
      </c>
      <c r="O170" s="406">
        <f>SUMPRODUCT(($G$2='HTS_TST_Inpatient Services'!$E$2:$E$350)*('HTS_TST_Inpatient Services'!AG$2:AG$350))</f>
        <v>0</v>
      </c>
      <c r="P170" s="406">
        <f>SUMPRODUCT(($G$2='HTS_TST_Inpatient Services'!$E$2:$E$350)*('HTS_TST_Inpatient Services'!AH$2:AH$350))</f>
        <v>0</v>
      </c>
    </row>
    <row r="171" spans="2:16">
      <c r="B171" s="26"/>
      <c r="C171" s="23"/>
      <c r="D171" s="23"/>
      <c r="E171" s="23"/>
      <c r="F171" s="23"/>
      <c r="G171" s="23"/>
      <c r="H171" s="23"/>
      <c r="I171" s="23"/>
      <c r="J171" s="23"/>
      <c r="K171" s="23"/>
      <c r="L171" s="23"/>
      <c r="M171" s="23"/>
      <c r="N171" s="23"/>
      <c r="O171" s="23"/>
      <c r="P171" s="24"/>
    </row>
    <row r="172" spans="2:16">
      <c r="B172" s="994"/>
      <c r="C172" s="10"/>
      <c r="D172" s="10"/>
      <c r="E172" s="10"/>
      <c r="F172" s="10"/>
      <c r="G172" s="10"/>
      <c r="H172" s="10"/>
      <c r="I172" s="10"/>
      <c r="J172" s="10"/>
      <c r="K172" s="10"/>
      <c r="L172" s="10"/>
      <c r="M172" s="10"/>
      <c r="N172" s="10"/>
      <c r="O172" s="18"/>
      <c r="P172" s="25"/>
    </row>
    <row r="173" spans="2:16" ht="17.850000000000001" customHeight="1">
      <c r="B173" s="893"/>
      <c r="C173" s="995" t="s">
        <v>73</v>
      </c>
      <c r="D173" s="996"/>
      <c r="E173" s="997" t="s">
        <v>74</v>
      </c>
      <c r="F173" s="998"/>
      <c r="G173" s="997" t="s">
        <v>75</v>
      </c>
      <c r="H173" s="998"/>
      <c r="I173" s="997" t="s">
        <v>76</v>
      </c>
      <c r="J173" s="998"/>
      <c r="K173" s="997" t="s">
        <v>77</v>
      </c>
      <c r="L173" s="998"/>
      <c r="M173" s="997" t="s">
        <v>78</v>
      </c>
      <c r="N173" s="998"/>
      <c r="O173" s="999"/>
      <c r="P173" s="1000"/>
    </row>
    <row r="174" spans="2:16" s="71" customFormat="1" ht="17.850000000000001" customHeight="1">
      <c r="B174" s="72"/>
      <c r="C174" s="73" t="s">
        <v>71</v>
      </c>
      <c r="D174" s="74" t="s">
        <v>72</v>
      </c>
      <c r="E174" s="73" t="s">
        <v>71</v>
      </c>
      <c r="F174" s="74" t="s">
        <v>72</v>
      </c>
      <c r="G174" s="73" t="s">
        <v>71</v>
      </c>
      <c r="H174" s="74" t="s">
        <v>72</v>
      </c>
      <c r="I174" s="73" t="s">
        <v>71</v>
      </c>
      <c r="J174" s="74" t="s">
        <v>72</v>
      </c>
      <c r="K174" s="73" t="s">
        <v>71</v>
      </c>
      <c r="L174" s="74" t="s">
        <v>72</v>
      </c>
      <c r="M174" s="73" t="s">
        <v>71</v>
      </c>
      <c r="N174" s="74" t="s">
        <v>72</v>
      </c>
      <c r="O174" s="81"/>
      <c r="P174" s="74"/>
    </row>
    <row r="175" spans="2:16" ht="11.25" customHeight="1">
      <c r="B175" s="70"/>
      <c r="C175" s="44"/>
      <c r="D175" s="60"/>
      <c r="E175" s="44"/>
      <c r="F175" s="60"/>
      <c r="G175" s="44"/>
      <c r="H175" s="60"/>
      <c r="I175" s="44"/>
      <c r="J175" s="60"/>
      <c r="K175" s="44"/>
      <c r="L175" s="60"/>
      <c r="M175" s="44"/>
      <c r="N175" s="60"/>
      <c r="O175" s="3"/>
      <c r="P175" s="39"/>
    </row>
    <row r="176" spans="2:16" ht="23.25" customHeight="1">
      <c r="B176" s="31" t="s">
        <v>46</v>
      </c>
      <c r="C176" s="406">
        <f>SUMPRODUCT(($G$2='HTS_TST_Inpatient Services'!$E$2:$E$350)*('HTS_TST_Inpatient Services'!AI$2:AI$350))</f>
        <v>0</v>
      </c>
      <c r="D176" s="406">
        <f>SUMPRODUCT(($G$2='HTS_TST_Inpatient Services'!$E$2:$E$350)*('HTS_TST_Inpatient Services'!AJ$2:AJ$350))</f>
        <v>0</v>
      </c>
      <c r="E176" s="406">
        <f>SUMPRODUCT(($G$2='HTS_TST_Inpatient Services'!$E$2:$E$350)*('HTS_TST_Inpatient Services'!AK$2:AK$350))</f>
        <v>0</v>
      </c>
      <c r="F176" s="406">
        <f>SUMPRODUCT(($G$2='HTS_TST_Inpatient Services'!$E$2:$E$350)*('HTS_TST_Inpatient Services'!AL$2:AL$350))</f>
        <v>0</v>
      </c>
      <c r="G176" s="406">
        <f>SUMPRODUCT(($G$2='HTS_TST_Inpatient Services'!$E$2:$E$350)*('HTS_TST_Inpatient Services'!AM$2:AM$350))</f>
        <v>0</v>
      </c>
      <c r="H176" s="406">
        <f>SUMPRODUCT(($G$2='HTS_TST_Inpatient Services'!$E$2:$E$350)*('HTS_TST_Inpatient Services'!AN$2:AN$350))</f>
        <v>0</v>
      </c>
      <c r="I176" s="406">
        <f>SUMPRODUCT(($G$2='HTS_TST_Inpatient Services'!$E$2:$E$350)*('HTS_TST_Inpatient Services'!AO$2:AO$350))</f>
        <v>0</v>
      </c>
      <c r="J176" s="406">
        <f>SUMPRODUCT(($G$2='HTS_TST_Inpatient Services'!$E$2:$E$350)*('HTS_TST_Inpatient Services'!AP$2:AP$350))</f>
        <v>0</v>
      </c>
      <c r="K176" s="406">
        <f>SUMPRODUCT(($G$2='HTS_TST_Inpatient Services'!$E$2:$E$350)*('HTS_TST_Inpatient Services'!AQ$2:AQ$350))</f>
        <v>0</v>
      </c>
      <c r="L176" s="406">
        <f>SUMPRODUCT(($G$2='HTS_TST_Inpatient Services'!$E$2:$E$350)*('HTS_TST_Inpatient Services'!AR$2:AR$350))</f>
        <v>0</v>
      </c>
      <c r="M176" s="406">
        <f>SUMPRODUCT(($G$2='HTS_TST_Inpatient Services'!$E$2:$E$350)*('HTS_TST_Inpatient Services'!AS$2:AS$350))</f>
        <v>0</v>
      </c>
      <c r="N176" s="406">
        <f>SUMPRODUCT(($G$2='HTS_TST_Inpatient Services'!$E$2:$E$350)*('HTS_TST_Inpatient Services'!AT$2:AT$350))</f>
        <v>0</v>
      </c>
      <c r="O176" s="12"/>
      <c r="P176" s="61"/>
    </row>
    <row r="177" spans="2:18" ht="8.25" customHeight="1">
      <c r="B177" s="26"/>
      <c r="C177" s="321"/>
      <c r="D177" s="321"/>
      <c r="E177" s="321"/>
      <c r="F177" s="321"/>
      <c r="G177" s="321"/>
      <c r="H177" s="321"/>
      <c r="I177" s="321"/>
      <c r="J177" s="321"/>
      <c r="K177" s="321"/>
      <c r="L177" s="321"/>
      <c r="M177" s="321"/>
      <c r="N177" s="321"/>
      <c r="O177" s="23"/>
      <c r="P177" s="24"/>
    </row>
    <row r="178" spans="2:18" ht="8.25" customHeight="1">
      <c r="B178" s="70"/>
      <c r="C178" s="322"/>
      <c r="D178" s="323"/>
      <c r="E178" s="322"/>
      <c r="F178" s="323"/>
      <c r="G178" s="322"/>
      <c r="H178" s="323"/>
      <c r="I178" s="322"/>
      <c r="J178" s="323"/>
      <c r="K178" s="322"/>
      <c r="L178" s="323"/>
      <c r="M178" s="322"/>
      <c r="N178" s="324"/>
      <c r="O178" s="3"/>
      <c r="P178" s="39"/>
    </row>
    <row r="179" spans="2:18" ht="24.6" customHeight="1">
      <c r="B179" s="31" t="s">
        <v>47</v>
      </c>
      <c r="C179" s="406">
        <f>SUMPRODUCT(($G$2='HTS_TST_Inpatient Services'!$E$2:$E$350)*('HTS_TST_Inpatient Services'!AU$2:AU$350))</f>
        <v>0</v>
      </c>
      <c r="D179" s="406">
        <f>SUMPRODUCT(($G$2='HTS_TST_Inpatient Services'!$E$2:$E$350)*('HTS_TST_Inpatient Services'!AV$2:AV$350))</f>
        <v>0</v>
      </c>
      <c r="E179" s="406">
        <f>SUMPRODUCT(($G$2='HTS_TST_Inpatient Services'!$E$2:$E$350)*('HTS_TST_Inpatient Services'!AW$2:AW$350))</f>
        <v>0</v>
      </c>
      <c r="F179" s="406">
        <f>SUMPRODUCT(($G$2='HTS_TST_Inpatient Services'!$E$2:$E$350)*('HTS_TST_Inpatient Services'!AX$2:AX$350))</f>
        <v>0</v>
      </c>
      <c r="G179" s="406">
        <f>SUMPRODUCT(($G$2='HTS_TST_Inpatient Services'!$E$2:$E$350)*('HTS_TST_Inpatient Services'!AY$2:AY$350))</f>
        <v>0</v>
      </c>
      <c r="H179" s="406">
        <f>SUMPRODUCT(($G$2='HTS_TST_Inpatient Services'!$E$2:$E$350)*('HTS_TST_Inpatient Services'!AZ$2:AZ$350))</f>
        <v>0</v>
      </c>
      <c r="I179" s="406">
        <f>SUMPRODUCT(($G$2='HTS_TST_Inpatient Services'!$E$2:$E$350)*('HTS_TST_Inpatient Services'!BA$2:BA$350))</f>
        <v>0</v>
      </c>
      <c r="J179" s="406">
        <f>SUMPRODUCT(($G$2='HTS_TST_Inpatient Services'!$E$2:$E$350)*('HTS_TST_Inpatient Services'!BB$2:BB$350))</f>
        <v>0</v>
      </c>
      <c r="K179" s="406">
        <f>SUMPRODUCT(($G$2='HTS_TST_Inpatient Services'!$E$2:$E$350)*('HTS_TST_Inpatient Services'!BC$2:BC$350))</f>
        <v>0</v>
      </c>
      <c r="L179" s="406">
        <f>SUMPRODUCT(($G$2='HTS_TST_Inpatient Services'!$E$2:$E$350)*('HTS_TST_Inpatient Services'!BD$2:BD$350))</f>
        <v>0</v>
      </c>
      <c r="M179" s="406">
        <f>SUMPRODUCT(($G$2='HTS_TST_Inpatient Services'!$E$2:$E$350)*('HTS_TST_Inpatient Services'!BE$2:BE$350))</f>
        <v>0</v>
      </c>
      <c r="N179" s="406">
        <f>SUMPRODUCT(($G$2='HTS_TST_Inpatient Services'!$E$2:$E$350)*('HTS_TST_Inpatient Services'!BF$2:BF$350))</f>
        <v>0</v>
      </c>
      <c r="O179" s="12"/>
      <c r="P179" s="61"/>
    </row>
    <row r="180" spans="2:18" ht="9.6" customHeight="1">
      <c r="B180" s="32"/>
      <c r="C180" s="379"/>
      <c r="D180" s="379"/>
      <c r="E180" s="379"/>
      <c r="F180" s="379"/>
      <c r="G180" s="379"/>
      <c r="H180" s="379"/>
      <c r="I180" s="379"/>
      <c r="J180" s="379"/>
      <c r="K180" s="379"/>
      <c r="L180" s="379"/>
      <c r="M180" s="379"/>
      <c r="N180" s="379"/>
      <c r="P180" s="20"/>
    </row>
    <row r="181" spans="2:18" ht="12" customHeight="1">
      <c r="B181" s="96"/>
      <c r="C181" s="380"/>
      <c r="D181" s="380"/>
      <c r="E181" s="380"/>
      <c r="F181" s="380"/>
      <c r="G181" s="380"/>
      <c r="H181" s="380"/>
      <c r="I181" s="380"/>
      <c r="J181" s="380"/>
      <c r="K181" s="380"/>
      <c r="L181" s="380"/>
      <c r="M181" s="380"/>
      <c r="N181" s="380"/>
      <c r="O181" s="92"/>
      <c r="P181" s="97"/>
    </row>
    <row r="182" spans="2:18" ht="29.85" customHeight="1">
      <c r="B182" s="98" t="s">
        <v>79</v>
      </c>
      <c r="C182" s="407" t="str">
        <f>IF(SUM(C167:P167,C170:P170,C176:N176,C179:N179)=0,"subtotal",SUM(C167:P167,C170:P170,C176:N176,C179:N179))</f>
        <v>subtotal</v>
      </c>
      <c r="D182" s="379"/>
      <c r="E182" s="379"/>
      <c r="F182" s="379"/>
      <c r="G182" s="379"/>
      <c r="H182" s="379"/>
      <c r="I182" s="379"/>
      <c r="J182" s="379"/>
      <c r="K182" s="379"/>
      <c r="L182" s="379"/>
      <c r="M182" s="379"/>
      <c r="N182" s="379"/>
      <c r="P182" s="99"/>
    </row>
    <row r="183" spans="2:18">
      <c r="B183" s="100"/>
      <c r="C183" s="94"/>
      <c r="D183" s="94"/>
      <c r="E183" s="94"/>
      <c r="F183" s="94"/>
      <c r="G183" s="94"/>
      <c r="H183" s="94"/>
      <c r="I183" s="94"/>
      <c r="J183" s="94"/>
      <c r="K183" s="94"/>
      <c r="L183" s="94"/>
      <c r="M183" s="94"/>
      <c r="N183" s="94"/>
      <c r="O183" s="94"/>
      <c r="P183" s="101"/>
    </row>
    <row r="184" spans="2:18" ht="18.75" customHeight="1">
      <c r="B184" s="1023" t="str">
        <f>CONCATENATE(K2,": HTS_TST (Facility) - Pediatric Services")</f>
        <v>: HTS_TST (Facility) - Pediatric Services</v>
      </c>
      <c r="C184" s="1024"/>
      <c r="D184" s="1024"/>
      <c r="E184" s="1024"/>
      <c r="F184" s="1024"/>
      <c r="G184" s="1024"/>
      <c r="H184" s="1024"/>
      <c r="I184" s="1024"/>
      <c r="J184" s="1024"/>
      <c r="K184" s="1024"/>
      <c r="L184" s="1024"/>
      <c r="M184" s="1024"/>
      <c r="N184" s="1024"/>
      <c r="O184" s="1024"/>
      <c r="P184" s="1025"/>
      <c r="Q184" s="5"/>
      <c r="R184" s="5"/>
    </row>
    <row r="185" spans="2:18" ht="19.5" customHeight="1">
      <c r="B185" s="1014" t="s">
        <v>3</v>
      </c>
      <c r="C185" s="1015"/>
      <c r="D185" s="1030" t="s">
        <v>2745</v>
      </c>
      <c r="E185" s="1016"/>
      <c r="F185" s="1016"/>
      <c r="G185" s="1016"/>
      <c r="H185" s="1016"/>
      <c r="I185" s="1016"/>
      <c r="J185" s="1016"/>
      <c r="K185" s="1016"/>
      <c r="L185" s="1016"/>
      <c r="M185" s="1016"/>
      <c r="N185" s="1016"/>
      <c r="O185" s="1016"/>
      <c r="P185" s="34"/>
    </row>
    <row r="186" spans="2:18" ht="8.1" customHeight="1">
      <c r="B186" s="62"/>
      <c r="C186" s="63"/>
      <c r="D186" s="64"/>
      <c r="E186" s="64"/>
      <c r="F186" s="64"/>
      <c r="G186" s="64"/>
      <c r="H186" s="64"/>
      <c r="I186" s="64"/>
      <c r="J186" s="64"/>
      <c r="K186" s="64"/>
      <c r="L186" s="64"/>
      <c r="M186" s="64"/>
      <c r="N186" s="64"/>
      <c r="O186" s="64"/>
      <c r="P186" s="39"/>
    </row>
    <row r="187" spans="2:18" ht="19.350000000000001" customHeight="1">
      <c r="B187" s="83"/>
      <c r="C187" s="995" t="s">
        <v>5</v>
      </c>
      <c r="D187" s="996"/>
      <c r="E187" s="997" t="s">
        <v>9</v>
      </c>
      <c r="F187" s="998"/>
      <c r="G187" s="997" t="s">
        <v>22</v>
      </c>
      <c r="H187" s="998"/>
      <c r="I187" s="85"/>
      <c r="J187" s="85"/>
      <c r="K187" s="85"/>
      <c r="L187" s="85"/>
      <c r="M187" s="85"/>
      <c r="N187" s="85"/>
      <c r="O187" s="85"/>
      <c r="P187" s="86"/>
    </row>
    <row r="188" spans="2:18" ht="20.25" customHeight="1">
      <c r="B188" s="87"/>
      <c r="C188" s="73" t="s">
        <v>71</v>
      </c>
      <c r="D188" s="74" t="s">
        <v>72</v>
      </c>
      <c r="E188" s="73" t="s">
        <v>71</v>
      </c>
      <c r="F188" s="74" t="s">
        <v>72</v>
      </c>
      <c r="G188" s="73" t="s">
        <v>71</v>
      </c>
      <c r="H188" s="74" t="s">
        <v>72</v>
      </c>
      <c r="I188" s="89"/>
      <c r="J188" s="89"/>
      <c r="K188" s="89"/>
      <c r="L188" s="89"/>
      <c r="M188" s="89"/>
      <c r="N188" s="89"/>
      <c r="O188" s="89"/>
      <c r="P188" s="90"/>
    </row>
    <row r="189" spans="2:18" ht="11.1" customHeight="1">
      <c r="B189" s="29"/>
      <c r="C189" s="6"/>
      <c r="D189" s="2"/>
      <c r="E189" s="2"/>
      <c r="F189" s="2"/>
      <c r="G189" s="2"/>
      <c r="H189" s="2"/>
      <c r="I189" s="2"/>
      <c r="J189" s="2"/>
      <c r="K189" s="2"/>
      <c r="L189" s="2"/>
      <c r="M189" s="2"/>
      <c r="N189" s="2"/>
      <c r="O189" s="2"/>
      <c r="P189" s="34"/>
    </row>
    <row r="190" spans="2:18" ht="21.75" customHeight="1">
      <c r="B190" s="31" t="s">
        <v>46</v>
      </c>
      <c r="C190" s="408">
        <f>SUMPRODUCT(($G$2='HTS_TST_Pediatric Services'!$E$2:$E$350)*('HTS_TST_Pediatric Services'!G$2:G$350))</f>
        <v>0</v>
      </c>
      <c r="D190" s="408">
        <f>SUMPRODUCT(($G$2='HTS_TST_Pediatric Services'!$E$2:$E$350)*('HTS_TST_Pediatric Services'!H$2:H$350))</f>
        <v>0</v>
      </c>
      <c r="E190" s="408">
        <f>SUMPRODUCT(($G$2='HTS_TST_Pediatric Services'!$E$2:$E$350)*('HTS_TST_Pediatric Services'!I$2:I$350))</f>
        <v>0</v>
      </c>
      <c r="F190" s="408">
        <f>SUMPRODUCT(($G$2='HTS_TST_Pediatric Services'!$E$2:$E$350)*('HTS_TST_Pediatric Services'!J$2:J$350))</f>
        <v>0</v>
      </c>
      <c r="G190" s="408">
        <f>SUMPRODUCT(($G$2='HTS_TST_Pediatric Services'!$E$2:$E$350)*('HTS_TST_Pediatric Services'!K$2:K$350))</f>
        <v>0</v>
      </c>
      <c r="H190" s="408">
        <f>SUMPRODUCT(($G$2='HTS_TST_Pediatric Services'!$E$2:$E$350)*('HTS_TST_Pediatric Services'!L$2:L$350))</f>
        <v>0</v>
      </c>
      <c r="I190" s="2"/>
      <c r="J190" s="2"/>
      <c r="K190" s="2"/>
      <c r="L190" s="2"/>
      <c r="M190" s="2"/>
      <c r="N190" s="2"/>
      <c r="O190" s="2"/>
      <c r="P190" s="34"/>
    </row>
    <row r="191" spans="2:18" ht="7.5" customHeight="1">
      <c r="B191" s="31"/>
      <c r="C191" s="8"/>
      <c r="D191" s="2"/>
      <c r="E191" s="2"/>
      <c r="F191" s="2"/>
      <c r="G191" s="2"/>
      <c r="H191" s="2"/>
      <c r="I191" s="2"/>
      <c r="J191" s="2"/>
      <c r="K191" s="2"/>
      <c r="L191" s="2"/>
      <c r="M191" s="2"/>
      <c r="N191" s="2"/>
      <c r="O191" s="2"/>
      <c r="P191" s="34"/>
    </row>
    <row r="192" spans="2:18" ht="8.85" customHeight="1">
      <c r="B192" s="66"/>
      <c r="C192" s="27"/>
      <c r="D192" s="64"/>
      <c r="E192" s="64"/>
      <c r="F192" s="64"/>
      <c r="G192" s="64"/>
      <c r="H192" s="64"/>
      <c r="I192" s="64"/>
      <c r="J192" s="64"/>
      <c r="K192" s="64"/>
      <c r="L192" s="64"/>
      <c r="M192" s="64"/>
      <c r="N192" s="64"/>
      <c r="O192" s="64"/>
      <c r="P192" s="39"/>
    </row>
    <row r="193" spans="2:18" ht="23.1" customHeight="1">
      <c r="B193" s="31" t="s">
        <v>47</v>
      </c>
      <c r="C193" s="408">
        <f>SUMPRODUCT(($G$2='HTS_TST_Pediatric Services'!$E$2:$E$350)*('HTS_TST_Pediatric Services'!M$2:M$350))</f>
        <v>0</v>
      </c>
      <c r="D193" s="408">
        <f>SUMPRODUCT(($G$2='HTS_TST_Pediatric Services'!$E$2:$E$350)*('HTS_TST_Pediatric Services'!N$2:N$350))</f>
        <v>0</v>
      </c>
      <c r="E193" s="408">
        <f>SUMPRODUCT(($G$2='HTS_TST_Pediatric Services'!$E$2:$E$350)*('HTS_TST_Pediatric Services'!O$2:O$350))</f>
        <v>0</v>
      </c>
      <c r="F193" s="408">
        <f>SUMPRODUCT(($G$2='HTS_TST_Pediatric Services'!$E$2:$E$350)*('HTS_TST_Pediatric Services'!P$2:P$350))</f>
        <v>0</v>
      </c>
      <c r="G193" s="408">
        <f>SUMPRODUCT(($G$2='HTS_TST_Pediatric Services'!$E$2:$E$350)*('HTS_TST_Pediatric Services'!Q$2:Q$350))</f>
        <v>0</v>
      </c>
      <c r="H193" s="408">
        <f>SUMPRODUCT(($G$2='HTS_TST_Pediatric Services'!$E$2:$E$350)*('HTS_TST_Pediatric Services'!R$2:R$350))</f>
        <v>0</v>
      </c>
      <c r="I193" s="2"/>
      <c r="J193" s="2"/>
      <c r="K193" s="2"/>
      <c r="L193" s="2"/>
      <c r="M193" s="2"/>
      <c r="N193" s="2"/>
      <c r="O193" s="2"/>
      <c r="P193" s="34"/>
    </row>
    <row r="194" spans="2:18" ht="9.6" customHeight="1">
      <c r="B194" s="29"/>
      <c r="C194" s="6"/>
      <c r="D194" s="2"/>
      <c r="E194" s="2"/>
      <c r="F194" s="2"/>
      <c r="G194" s="2"/>
      <c r="H194" s="2"/>
      <c r="I194" s="2"/>
      <c r="J194" s="2"/>
      <c r="K194" s="2"/>
      <c r="L194" s="2"/>
      <c r="M194" s="2"/>
      <c r="N194" s="2"/>
      <c r="O194" s="2"/>
      <c r="P194" s="34"/>
    </row>
    <row r="195" spans="2:18" ht="8.85" customHeight="1">
      <c r="B195" s="66"/>
      <c r="C195" s="27"/>
      <c r="D195" s="64"/>
      <c r="E195" s="64"/>
      <c r="F195" s="64"/>
      <c r="G195" s="64"/>
      <c r="H195" s="64"/>
      <c r="I195" s="64"/>
      <c r="J195" s="64"/>
      <c r="K195" s="64"/>
      <c r="L195" s="64"/>
      <c r="M195" s="64"/>
      <c r="N195" s="64"/>
      <c r="O195" s="64"/>
      <c r="P195" s="39"/>
    </row>
    <row r="196" spans="2:18" ht="28.35" customHeight="1">
      <c r="B196" s="31" t="s">
        <v>33</v>
      </c>
      <c r="C196" s="404" t="str">
        <f>IF(SUM(C190:H190,C193:H193)=0,"subtotal",SUM(C190:H190,C193:H193))</f>
        <v>subtotal</v>
      </c>
      <c r="D196" s="2"/>
      <c r="E196" s="2"/>
      <c r="F196" s="2"/>
      <c r="G196" s="2"/>
      <c r="H196" s="2"/>
      <c r="I196" s="2"/>
      <c r="J196" s="2"/>
      <c r="K196" s="2"/>
      <c r="L196" s="2"/>
      <c r="M196" s="2"/>
      <c r="N196" s="2"/>
      <c r="O196" s="2"/>
      <c r="P196" s="34"/>
    </row>
    <row r="197" spans="2:18" ht="9.6" customHeight="1">
      <c r="B197" s="29"/>
      <c r="C197" s="6"/>
      <c r="D197" s="2"/>
      <c r="E197" s="2"/>
      <c r="F197" s="2"/>
      <c r="G197" s="2"/>
      <c r="H197" s="2"/>
      <c r="I197" s="2"/>
      <c r="J197" s="2"/>
      <c r="K197" s="2"/>
      <c r="L197" s="2"/>
      <c r="M197" s="2"/>
      <c r="N197" s="2"/>
      <c r="O197" s="2"/>
      <c r="P197" s="34"/>
    </row>
    <row r="198" spans="2:18" ht="18.75" customHeight="1">
      <c r="B198" s="92"/>
      <c r="C198" s="92"/>
      <c r="D198" s="92"/>
      <c r="E198" s="92"/>
      <c r="F198" s="92"/>
      <c r="G198" s="92"/>
      <c r="H198" s="92"/>
      <c r="I198" s="92"/>
      <c r="J198" s="93"/>
      <c r="K198" s="92"/>
      <c r="L198" s="92"/>
      <c r="M198" s="92"/>
      <c r="N198" s="92"/>
      <c r="O198" s="92"/>
      <c r="P198" s="92"/>
    </row>
    <row r="199" spans="2:18" ht="9" customHeight="1">
      <c r="B199" s="94"/>
      <c r="C199" s="94"/>
      <c r="D199" s="94"/>
      <c r="E199" s="94"/>
      <c r="F199" s="94"/>
      <c r="G199" s="94"/>
      <c r="H199" s="94"/>
      <c r="I199" s="94"/>
      <c r="J199" s="95"/>
      <c r="K199" s="94"/>
      <c r="L199" s="94"/>
      <c r="M199" s="94"/>
      <c r="N199" s="94"/>
      <c r="O199" s="94"/>
      <c r="P199" s="94"/>
    </row>
    <row r="200" spans="2:18">
      <c r="B200" s="13"/>
      <c r="C200" s="14"/>
      <c r="D200" s="14"/>
      <c r="E200" s="14"/>
      <c r="F200" s="14"/>
      <c r="G200" s="14"/>
      <c r="H200" s="14"/>
      <c r="I200" s="14"/>
      <c r="J200" s="14"/>
      <c r="K200" s="14"/>
      <c r="L200" s="14"/>
      <c r="M200" s="14"/>
      <c r="N200" s="14"/>
      <c r="O200" s="15"/>
      <c r="P200" s="3"/>
    </row>
    <row r="201" spans="2:18" ht="20.25" customHeight="1">
      <c r="B201" s="16" t="s">
        <v>34</v>
      </c>
      <c r="C201" s="1009" t="str">
        <f>C2</f>
        <v>USAID Tujenge Jamii</v>
      </c>
      <c r="D201" s="1009"/>
      <c r="E201" s="1009"/>
      <c r="F201" s="1009"/>
      <c r="H201" s="878" t="s">
        <v>65</v>
      </c>
      <c r="I201" s="878"/>
      <c r="J201" s="878"/>
      <c r="K201" s="45" t="str">
        <f>K2</f>
        <v/>
      </c>
      <c r="L201" s="43"/>
      <c r="M201" s="4" t="s">
        <v>35</v>
      </c>
      <c r="N201" s="1010">
        <f>N2</f>
        <v>0</v>
      </c>
      <c r="O201" s="1010"/>
      <c r="P201" s="3"/>
    </row>
    <row r="202" spans="2:18" ht="18.75" customHeight="1">
      <c r="B202" s="1023" t="str">
        <f>CONCATENATE(K2,": HTS_TST (Facility) - Malnutrition Clinics")</f>
        <v>: HTS_TST (Facility) - Malnutrition Clinics</v>
      </c>
      <c r="C202" s="1024"/>
      <c r="D202" s="1024"/>
      <c r="E202" s="1024"/>
      <c r="F202" s="1024"/>
      <c r="G202" s="1024"/>
      <c r="H202" s="1024"/>
      <c r="I202" s="1024"/>
      <c r="J202" s="1024"/>
      <c r="K202" s="1024"/>
      <c r="L202" s="1024"/>
      <c r="M202" s="1024"/>
      <c r="N202" s="1024"/>
      <c r="O202" s="1024"/>
      <c r="P202" s="1025"/>
      <c r="Q202" s="5"/>
      <c r="R202" s="5"/>
    </row>
    <row r="203" spans="2:18" ht="19.5" customHeight="1">
      <c r="B203" s="1014" t="s">
        <v>3</v>
      </c>
      <c r="C203" s="1015"/>
      <c r="D203" s="1030" t="s">
        <v>2746</v>
      </c>
      <c r="E203" s="1016"/>
      <c r="F203" s="1016"/>
      <c r="G203" s="1016"/>
      <c r="H203" s="1016"/>
      <c r="I203" s="1016"/>
      <c r="J203" s="1016"/>
      <c r="K203" s="1016"/>
      <c r="L203" s="1016"/>
      <c r="M203" s="1016"/>
      <c r="N203" s="1016"/>
      <c r="O203" s="1016"/>
      <c r="P203" s="34"/>
    </row>
    <row r="204" spans="2:18" ht="8.1" customHeight="1">
      <c r="B204" s="62"/>
      <c r="C204" s="63"/>
      <c r="D204" s="64"/>
      <c r="E204" s="64"/>
      <c r="F204" s="64"/>
      <c r="G204" s="64"/>
      <c r="H204" s="64"/>
      <c r="I204" s="64"/>
      <c r="J204" s="64"/>
      <c r="K204" s="64"/>
      <c r="L204" s="64"/>
      <c r="M204" s="64"/>
      <c r="N204" s="64"/>
      <c r="O204" s="64"/>
      <c r="P204" s="39"/>
    </row>
    <row r="205" spans="2:18" ht="19.350000000000001" customHeight="1">
      <c r="B205" s="83"/>
      <c r="C205" s="995" t="s">
        <v>5</v>
      </c>
      <c r="D205" s="996"/>
      <c r="E205" s="997" t="s">
        <v>9</v>
      </c>
      <c r="F205" s="998"/>
      <c r="G205" s="997" t="s">
        <v>22</v>
      </c>
      <c r="H205" s="998"/>
      <c r="I205" s="85"/>
      <c r="J205" s="85"/>
      <c r="K205" s="85"/>
      <c r="L205" s="85"/>
      <c r="M205" s="85"/>
      <c r="N205" s="85"/>
      <c r="O205" s="85"/>
      <c r="P205" s="86"/>
    </row>
    <row r="206" spans="2:18" ht="20.25" customHeight="1">
      <c r="B206" s="87"/>
      <c r="C206" s="73" t="s">
        <v>71</v>
      </c>
      <c r="D206" s="74" t="s">
        <v>72</v>
      </c>
      <c r="E206" s="73" t="s">
        <v>71</v>
      </c>
      <c r="F206" s="74" t="s">
        <v>72</v>
      </c>
      <c r="G206" s="73" t="s">
        <v>71</v>
      </c>
      <c r="H206" s="74" t="s">
        <v>72</v>
      </c>
      <c r="I206" s="89"/>
      <c r="J206" s="89"/>
      <c r="K206" s="89"/>
      <c r="L206" s="89"/>
      <c r="M206" s="89"/>
      <c r="N206" s="89"/>
      <c r="O206" s="89"/>
      <c r="P206" s="90"/>
    </row>
    <row r="207" spans="2:18" ht="11.1" customHeight="1">
      <c r="B207" s="29"/>
      <c r="C207" s="6"/>
      <c r="D207" s="2"/>
      <c r="E207" s="2"/>
      <c r="F207" s="2"/>
      <c r="G207" s="2"/>
      <c r="H207" s="2"/>
      <c r="I207" s="2"/>
      <c r="J207" s="2"/>
      <c r="K207" s="2"/>
      <c r="L207" s="2"/>
      <c r="M207" s="2"/>
      <c r="N207" s="2"/>
      <c r="O207" s="2"/>
      <c r="P207" s="34"/>
    </row>
    <row r="208" spans="2:18" ht="21.75" customHeight="1">
      <c r="B208" s="31" t="s">
        <v>46</v>
      </c>
      <c r="C208" s="408">
        <f>SUMPRODUCT(($G$2='HTS_TST_Malnutrition Clinics'!$E$2:$E$350)*('HTS_TST_Malnutrition Clinics'!G$2:G$350))</f>
        <v>0</v>
      </c>
      <c r="D208" s="408">
        <f>SUMPRODUCT(($G$2='HTS_TST_Malnutrition Clinics'!$E$2:$E$350)*('HTS_TST_Malnutrition Clinics'!H$2:H$350))</f>
        <v>0</v>
      </c>
      <c r="E208" s="408">
        <f>SUMPRODUCT(($G$2='HTS_TST_Malnutrition Clinics'!$E$2:$E$350)*('HTS_TST_Malnutrition Clinics'!I$2:I$350))</f>
        <v>0</v>
      </c>
      <c r="F208" s="408">
        <f>SUMPRODUCT(($G$2='HTS_TST_Malnutrition Clinics'!$E$2:$E$350)*('HTS_TST_Malnutrition Clinics'!J$2:J$350))</f>
        <v>0</v>
      </c>
      <c r="G208" s="408">
        <f>SUMPRODUCT(($G$2='HTS_TST_Malnutrition Clinics'!$E$2:$E$350)*('HTS_TST_Malnutrition Clinics'!K$2:K$350))</f>
        <v>0</v>
      </c>
      <c r="H208" s="408">
        <f>SUMPRODUCT(($G$2='HTS_TST_Malnutrition Clinics'!$E$2:$E$350)*('HTS_TST_Malnutrition Clinics'!L$2:L$350))</f>
        <v>0</v>
      </c>
      <c r="I208" s="2"/>
      <c r="J208" s="2"/>
      <c r="K208" s="2"/>
      <c r="L208" s="2"/>
      <c r="M208" s="2"/>
      <c r="N208" s="2"/>
      <c r="O208" s="2"/>
      <c r="P208" s="34"/>
    </row>
    <row r="209" spans="2:18" ht="7.5" customHeight="1">
      <c r="B209" s="31"/>
      <c r="C209" s="8"/>
      <c r="D209" s="2"/>
      <c r="E209" s="2"/>
      <c r="F209" s="2"/>
      <c r="G209" s="2"/>
      <c r="H209" s="2"/>
      <c r="I209" s="2"/>
      <c r="J209" s="2"/>
      <c r="K209" s="2"/>
      <c r="L209" s="2"/>
      <c r="M209" s="2"/>
      <c r="N209" s="2"/>
      <c r="O209" s="2"/>
      <c r="P209" s="34"/>
    </row>
    <row r="210" spans="2:18" ht="8.85" customHeight="1">
      <c r="B210" s="66"/>
      <c r="C210" s="27"/>
      <c r="D210" s="64"/>
      <c r="E210" s="64"/>
      <c r="F210" s="64"/>
      <c r="G210" s="64"/>
      <c r="H210" s="64"/>
      <c r="I210" s="64"/>
      <c r="J210" s="64"/>
      <c r="K210" s="64"/>
      <c r="L210" s="64"/>
      <c r="M210" s="64"/>
      <c r="N210" s="64"/>
      <c r="O210" s="64"/>
      <c r="P210" s="39"/>
    </row>
    <row r="211" spans="2:18" ht="23.1" customHeight="1">
      <c r="B211" s="31" t="s">
        <v>47</v>
      </c>
      <c r="C211" s="408">
        <f>SUMPRODUCT(($G$2='HTS_TST_Malnutrition Clinics'!$E$2:$E$350)*('HTS_TST_Malnutrition Clinics'!M$2:M$350))</f>
        <v>0</v>
      </c>
      <c r="D211" s="408">
        <f>SUMPRODUCT(($G$2='HTS_TST_Malnutrition Clinics'!$E$2:$E$350)*('HTS_TST_Malnutrition Clinics'!N$2:N$350))</f>
        <v>0</v>
      </c>
      <c r="E211" s="408">
        <f>SUMPRODUCT(($G$2='HTS_TST_Malnutrition Clinics'!$E$2:$E$350)*('HTS_TST_Malnutrition Clinics'!O$2:O$350))</f>
        <v>0</v>
      </c>
      <c r="F211" s="408">
        <f>SUMPRODUCT(($G$2='HTS_TST_Malnutrition Clinics'!$E$2:$E$350)*('HTS_TST_Malnutrition Clinics'!P$2:P$350))</f>
        <v>0</v>
      </c>
      <c r="G211" s="408">
        <f>SUMPRODUCT(($G$2='HTS_TST_Malnutrition Clinics'!$E$2:$E$350)*('HTS_TST_Malnutrition Clinics'!Q$2:Q$350))</f>
        <v>0</v>
      </c>
      <c r="H211" s="408">
        <f>SUMPRODUCT(($G$2='HTS_TST_Malnutrition Clinics'!$E$2:$E$350)*('HTS_TST_Malnutrition Clinics'!R$2:R$350))</f>
        <v>0</v>
      </c>
      <c r="I211" s="2"/>
      <c r="J211" s="2"/>
      <c r="K211" s="2"/>
      <c r="L211" s="2"/>
      <c r="M211" s="2"/>
      <c r="N211" s="2"/>
      <c r="O211" s="2"/>
      <c r="P211" s="34"/>
    </row>
    <row r="212" spans="2:18" ht="9.6" customHeight="1">
      <c r="B212" s="29"/>
      <c r="C212" s="6"/>
      <c r="D212" s="2"/>
      <c r="E212" s="2"/>
      <c r="F212" s="2"/>
      <c r="G212" s="2"/>
      <c r="H212" s="2"/>
      <c r="I212" s="2"/>
      <c r="J212" s="2"/>
      <c r="K212" s="2"/>
      <c r="L212" s="2"/>
      <c r="M212" s="2"/>
      <c r="N212" s="2"/>
      <c r="O212" s="2"/>
      <c r="P212" s="34"/>
    </row>
    <row r="213" spans="2:18" ht="8.85" customHeight="1">
      <c r="B213" s="66"/>
      <c r="C213" s="27"/>
      <c r="D213" s="64"/>
      <c r="E213" s="64"/>
      <c r="F213" s="64"/>
      <c r="G213" s="64"/>
      <c r="H213" s="64"/>
      <c r="I213" s="64"/>
      <c r="J213" s="64"/>
      <c r="K213" s="64"/>
      <c r="L213" s="64"/>
      <c r="M213" s="64"/>
      <c r="N213" s="64"/>
      <c r="O213" s="64"/>
      <c r="P213" s="39"/>
    </row>
    <row r="214" spans="2:18" ht="28.35" customHeight="1">
      <c r="B214" s="31" t="s">
        <v>33</v>
      </c>
      <c r="C214" s="408" t="str">
        <f>IF(SUM(C208:H208,C211:H211)=0,"subtotal",SUM(C208:H208,C211:H211))</f>
        <v>subtotal</v>
      </c>
      <c r="D214" s="2"/>
      <c r="E214" s="2"/>
      <c r="F214" s="2"/>
      <c r="G214" s="2"/>
      <c r="H214" s="2"/>
      <c r="I214" s="2"/>
      <c r="J214" s="2"/>
      <c r="K214" s="2"/>
      <c r="L214" s="2"/>
      <c r="M214" s="2"/>
      <c r="N214" s="2"/>
      <c r="O214" s="2"/>
      <c r="P214" s="34"/>
    </row>
    <row r="215" spans="2:18" ht="9.6" customHeight="1">
      <c r="B215" s="29"/>
      <c r="C215" s="6"/>
      <c r="D215" s="2"/>
      <c r="E215" s="2"/>
      <c r="F215" s="2"/>
      <c r="G215" s="2"/>
      <c r="H215" s="2"/>
      <c r="I215" s="2"/>
      <c r="J215" s="2"/>
      <c r="K215" s="2"/>
      <c r="L215" s="2"/>
      <c r="M215" s="2"/>
      <c r="N215" s="2"/>
      <c r="O215" s="2"/>
      <c r="P215" s="34"/>
    </row>
    <row r="216" spans="2:18" ht="9" customHeight="1">
      <c r="B216" s="77"/>
      <c r="C216" s="18"/>
      <c r="D216" s="18"/>
      <c r="E216" s="18"/>
      <c r="F216" s="18"/>
      <c r="G216" s="18"/>
      <c r="H216" s="18"/>
      <c r="I216" s="18"/>
      <c r="J216" s="18"/>
      <c r="K216" s="18"/>
      <c r="L216" s="18"/>
      <c r="M216" s="18"/>
      <c r="N216" s="18"/>
      <c r="O216" s="18"/>
      <c r="P216" s="39"/>
    </row>
    <row r="217" spans="2:18" ht="18.75" hidden="1" customHeight="1">
      <c r="B217" s="1023" t="str">
        <f>CONCATENATE(K2,": HTS_TST (Facility) - TB Clinics")</f>
        <v>: HTS_TST (Facility) - TB Clinics</v>
      </c>
      <c r="C217" s="1024"/>
      <c r="D217" s="1024"/>
      <c r="E217" s="1024"/>
      <c r="F217" s="1024"/>
      <c r="G217" s="1024"/>
      <c r="H217" s="1024"/>
      <c r="I217" s="1024"/>
      <c r="J217" s="1024"/>
      <c r="K217" s="1024"/>
      <c r="L217" s="1024"/>
      <c r="M217" s="1024"/>
      <c r="N217" s="1024"/>
      <c r="O217" s="1024"/>
      <c r="P217" s="1025"/>
      <c r="Q217" s="5"/>
      <c r="R217" s="5"/>
    </row>
    <row r="218" spans="2:18" ht="19.5" hidden="1" customHeight="1">
      <c r="B218" s="1014" t="s">
        <v>3</v>
      </c>
      <c r="C218" s="1015"/>
      <c r="D218" s="1030" t="s">
        <v>2747</v>
      </c>
      <c r="E218" s="1016"/>
      <c r="F218" s="1016"/>
      <c r="G218" s="1016"/>
      <c r="H218" s="1016"/>
      <c r="I218" s="1016"/>
      <c r="J218" s="1016"/>
      <c r="K218" s="1016"/>
      <c r="L218" s="1016"/>
      <c r="M218" s="1016"/>
      <c r="N218" s="1016"/>
      <c r="O218" s="1016"/>
      <c r="P218" s="34"/>
    </row>
    <row r="219" spans="2:18" ht="8.1" hidden="1" customHeight="1">
      <c r="B219" s="62"/>
      <c r="C219" s="63"/>
      <c r="D219" s="64"/>
      <c r="E219" s="64"/>
      <c r="F219" s="64"/>
      <c r="G219" s="64"/>
      <c r="H219" s="64"/>
      <c r="I219" s="64"/>
      <c r="J219" s="64"/>
      <c r="K219" s="64"/>
      <c r="L219" s="64"/>
      <c r="M219" s="64"/>
      <c r="N219" s="64"/>
      <c r="O219" s="64"/>
      <c r="P219" s="39"/>
    </row>
    <row r="220" spans="2:18" ht="26.25" hidden="1" customHeight="1">
      <c r="B220" s="31" t="s">
        <v>69</v>
      </c>
      <c r="C220" s="404" t="str">
        <f>IF(SUM('Testing Path 2 - HTS TST Mod'!D237)=0,"subtotal",SUM('Testing Path 2 - HTS TST Mod'!D237))</f>
        <v>subtotal</v>
      </c>
      <c r="D220" s="2"/>
      <c r="E220" s="2"/>
      <c r="F220" s="2"/>
      <c r="G220" s="2"/>
      <c r="H220" s="2"/>
      <c r="I220" s="2"/>
      <c r="J220" s="2"/>
      <c r="K220" s="2"/>
      <c r="L220" s="2"/>
      <c r="M220" s="2"/>
      <c r="N220" s="2"/>
      <c r="O220" s="2"/>
      <c r="P220" s="34"/>
    </row>
    <row r="221" spans="2:18" ht="7.5" hidden="1" customHeight="1">
      <c r="B221" s="31"/>
      <c r="C221" s="8"/>
      <c r="D221" s="2"/>
      <c r="E221" s="2"/>
      <c r="F221" s="2"/>
      <c r="G221" s="2"/>
      <c r="H221" s="2"/>
      <c r="I221" s="2"/>
      <c r="J221" s="2"/>
      <c r="K221" s="2"/>
      <c r="L221" s="2"/>
      <c r="M221" s="2"/>
      <c r="N221" s="2"/>
      <c r="O221" s="2"/>
      <c r="P221" s="34"/>
    </row>
    <row r="222" spans="2:18" ht="8.85" hidden="1" customHeight="1">
      <c r="B222" s="66"/>
      <c r="C222" s="27"/>
      <c r="D222" s="64"/>
      <c r="E222" s="64"/>
      <c r="F222" s="64"/>
      <c r="G222" s="64"/>
      <c r="H222" s="64"/>
      <c r="I222" s="64"/>
      <c r="J222" s="64"/>
      <c r="K222" s="64"/>
      <c r="L222" s="64"/>
      <c r="M222" s="64"/>
      <c r="N222" s="64"/>
      <c r="O222" s="64"/>
      <c r="P222" s="39"/>
    </row>
    <row r="223" spans="2:18" ht="26.1" hidden="1" customHeight="1">
      <c r="B223" s="31" t="s">
        <v>70</v>
      </c>
      <c r="C223" s="404" t="str">
        <f>IF(SUM('Testing Path 2 - HTS TST Mod'!D247)=0,"subtotal",SUM('Testing Path 2 - HTS TST Mod'!D247))</f>
        <v>subtotal</v>
      </c>
      <c r="D223" s="2"/>
      <c r="E223" s="2"/>
      <c r="F223" s="2"/>
      <c r="G223" s="2"/>
      <c r="H223" s="2"/>
      <c r="I223" s="2"/>
      <c r="J223" s="2"/>
      <c r="K223" s="2"/>
      <c r="L223" s="2"/>
      <c r="M223" s="2"/>
      <c r="N223" s="2"/>
      <c r="O223" s="2"/>
      <c r="P223" s="34"/>
    </row>
    <row r="224" spans="2:18" ht="7.5" hidden="1" customHeight="1">
      <c r="B224" s="29"/>
      <c r="C224" s="6"/>
      <c r="D224" s="2"/>
      <c r="E224" s="2"/>
      <c r="F224" s="2"/>
      <c r="G224" s="2"/>
      <c r="H224" s="2"/>
      <c r="I224" s="2"/>
      <c r="J224" s="2"/>
      <c r="K224" s="2"/>
      <c r="L224" s="2"/>
      <c r="M224" s="2"/>
      <c r="N224" s="2"/>
      <c r="O224" s="2"/>
      <c r="P224" s="34"/>
    </row>
    <row r="225" spans="2:16" ht="8.85" hidden="1" customHeight="1">
      <c r="B225" s="102"/>
      <c r="C225" s="103"/>
      <c r="D225" s="85"/>
      <c r="E225" s="85"/>
      <c r="F225" s="85"/>
      <c r="G225" s="85"/>
      <c r="H225" s="85"/>
      <c r="I225" s="85"/>
      <c r="J225" s="85"/>
      <c r="K225" s="85"/>
      <c r="L225" s="85"/>
      <c r="M225" s="85"/>
      <c r="N225" s="85"/>
      <c r="O225" s="85"/>
      <c r="P225" s="86"/>
    </row>
    <row r="226" spans="2:16" ht="26.25" hidden="1" customHeight="1">
      <c r="B226" s="98" t="s">
        <v>33</v>
      </c>
      <c r="C226" s="404" t="str">
        <f>IF(SUM(C220,C223)=0,"subtotal",SUM(C220,C223))</f>
        <v>subtotal</v>
      </c>
      <c r="D226" s="2"/>
      <c r="E226" s="2"/>
      <c r="F226" s="2"/>
      <c r="G226" s="2"/>
      <c r="H226" s="2"/>
      <c r="I226" s="2"/>
      <c r="J226" s="2"/>
      <c r="K226" s="2"/>
      <c r="L226" s="2"/>
      <c r="M226" s="2"/>
      <c r="N226" s="2"/>
      <c r="O226" s="2"/>
      <c r="P226" s="104"/>
    </row>
    <row r="227" spans="2:16" ht="9.6" hidden="1" customHeight="1">
      <c r="B227" s="107"/>
      <c r="C227" s="6"/>
      <c r="D227" s="2"/>
      <c r="E227" s="2"/>
      <c r="F227" s="2"/>
      <c r="G227" s="2"/>
      <c r="H227" s="2"/>
      <c r="I227" s="2"/>
      <c r="J227" s="2"/>
      <c r="K227" s="2"/>
      <c r="L227" s="2"/>
      <c r="M227" s="2"/>
      <c r="N227" s="2"/>
      <c r="O227" s="2"/>
      <c r="P227" s="104"/>
    </row>
    <row r="228" spans="2:16" ht="11.45" hidden="1" customHeight="1">
      <c r="B228" s="108"/>
      <c r="C228" s="93"/>
      <c r="D228" s="93"/>
      <c r="E228" s="109"/>
      <c r="F228" s="93"/>
      <c r="G228" s="93"/>
      <c r="H228" s="93"/>
      <c r="I228" s="93"/>
      <c r="J228" s="93"/>
      <c r="K228" s="93"/>
      <c r="L228" s="93"/>
      <c r="M228" s="93"/>
      <c r="N228" s="93"/>
      <c r="O228" s="93"/>
      <c r="P228" s="110"/>
    </row>
    <row r="229" spans="2:16" ht="24.75" customHeight="1">
      <c r="B229" s="948" t="str">
        <f>CONCATENATE('Testing-All Others'!K142,":TB_STAT (Numerator)")</f>
        <v>:TB_STAT (Numerator)</v>
      </c>
      <c r="C229" s="949"/>
      <c r="D229" s="949"/>
      <c r="E229" s="949"/>
      <c r="F229" s="949"/>
      <c r="G229" s="949"/>
      <c r="H229" s="949"/>
      <c r="I229" s="949"/>
      <c r="J229" s="949"/>
      <c r="K229" s="949"/>
      <c r="L229" s="949"/>
      <c r="M229" s="949"/>
      <c r="N229" s="949"/>
      <c r="O229" s="949"/>
      <c r="P229" s="949"/>
    </row>
    <row r="230" spans="2:16" ht="15" customHeight="1">
      <c r="B230" s="950" t="s">
        <v>0</v>
      </c>
      <c r="C230" s="951"/>
      <c r="D230" s="954" t="s">
        <v>481</v>
      </c>
      <c r="E230" s="955"/>
      <c r="F230" s="955"/>
      <c r="G230" s="955"/>
      <c r="H230" s="955"/>
      <c r="I230" s="955"/>
      <c r="J230" s="955"/>
      <c r="K230" s="955"/>
      <c r="L230" s="955"/>
      <c r="M230" s="955"/>
      <c r="N230" s="955"/>
      <c r="O230" s="955"/>
      <c r="P230" s="956"/>
    </row>
    <row r="231" spans="2:16">
      <c r="B231" s="952"/>
      <c r="C231" s="953"/>
      <c r="D231" s="957"/>
      <c r="E231" s="958"/>
      <c r="F231" s="958"/>
      <c r="G231" s="958"/>
      <c r="H231" s="958"/>
      <c r="I231" s="958"/>
      <c r="J231" s="958"/>
      <c r="K231" s="958"/>
      <c r="L231" s="958"/>
      <c r="M231" s="958"/>
      <c r="N231" s="958"/>
      <c r="O231" s="958"/>
      <c r="P231" s="959"/>
    </row>
    <row r="232" spans="2:16" ht="3.75" customHeight="1">
      <c r="B232" s="62"/>
      <c r="C232" s="63"/>
      <c r="D232" s="64"/>
      <c r="E232" s="64"/>
      <c r="F232" s="64"/>
      <c r="G232" s="64"/>
      <c r="H232" s="64"/>
      <c r="I232" s="64"/>
      <c r="J232" s="64"/>
      <c r="K232" s="64"/>
      <c r="L232" s="64"/>
      <c r="M232" s="64"/>
      <c r="N232" s="64"/>
      <c r="O232" s="64"/>
      <c r="P232" s="39"/>
    </row>
    <row r="233" spans="2:16" s="71" customFormat="1" ht="28.5" customHeight="1">
      <c r="B233" s="153" t="s">
        <v>2</v>
      </c>
      <c r="C233" s="430" t="str">
        <f>IF(SUM(D258,D237,D247,D268)=0,"subtotal",SUM(D258,D237,D247,D268))</f>
        <v>subtotal</v>
      </c>
      <c r="D233" s="2"/>
      <c r="E233" s="2"/>
      <c r="F233" s="2"/>
      <c r="G233" s="2"/>
      <c r="H233" s="2"/>
      <c r="I233" s="2"/>
      <c r="J233" s="2"/>
      <c r="K233" s="2"/>
      <c r="L233" s="2"/>
      <c r="M233" s="2"/>
      <c r="N233" s="2"/>
      <c r="O233" s="2"/>
      <c r="P233" s="34"/>
    </row>
    <row r="234" spans="2:16" ht="5.25" customHeight="1">
      <c r="B234" s="31"/>
      <c r="C234" s="8"/>
      <c r="D234" s="2"/>
      <c r="E234" s="2"/>
      <c r="F234" s="2"/>
      <c r="G234" s="2"/>
      <c r="H234" s="2"/>
      <c r="I234" s="2"/>
      <c r="J234" s="2"/>
      <c r="K234" s="2"/>
      <c r="L234" s="2"/>
      <c r="M234" s="2"/>
      <c r="N234" s="2"/>
      <c r="O234" s="2"/>
      <c r="P234" s="34"/>
    </row>
    <row r="235" spans="2:16" ht="36.75" customHeight="1">
      <c r="B235" s="952" t="s">
        <v>3</v>
      </c>
      <c r="C235" s="953"/>
      <c r="D235" s="941" t="s">
        <v>2748</v>
      </c>
      <c r="E235" s="942"/>
      <c r="F235" s="942"/>
      <c r="G235" s="942"/>
      <c r="H235" s="942"/>
      <c r="I235" s="942"/>
      <c r="J235" s="942"/>
      <c r="K235" s="942"/>
      <c r="L235" s="942"/>
      <c r="M235" s="942"/>
      <c r="N235" s="942"/>
      <c r="O235" s="942"/>
      <c r="P235" s="39"/>
    </row>
    <row r="236" spans="2:16" ht="8.25" customHeight="1">
      <c r="B236" s="152"/>
      <c r="C236" s="151"/>
      <c r="D236" s="151"/>
      <c r="E236" s="151"/>
      <c r="F236" s="151"/>
      <c r="G236" s="151"/>
      <c r="H236" s="151"/>
      <c r="I236" s="151"/>
      <c r="J236" s="151"/>
      <c r="K236" s="151"/>
      <c r="L236" s="151"/>
      <c r="M236" s="151"/>
      <c r="N236" s="151"/>
      <c r="O236" s="151"/>
      <c r="P236" s="150"/>
    </row>
    <row r="237" spans="2:16" ht="30.75" customHeight="1">
      <c r="B237" s="943" t="s">
        <v>89</v>
      </c>
      <c r="C237" s="944"/>
      <c r="D237" s="431" t="str">
        <f>IF(SUM(P241,P244)=0,"subtotal",SUM(P241,P244))</f>
        <v>subtotal</v>
      </c>
      <c r="E237" s="158"/>
      <c r="F237" s="158"/>
      <c r="G237" s="158"/>
      <c r="H237" s="158"/>
      <c r="I237" s="158"/>
      <c r="J237" s="158"/>
      <c r="K237" s="158"/>
      <c r="L237" s="158"/>
      <c r="M237" s="158"/>
      <c r="N237" s="158"/>
      <c r="O237" s="158"/>
      <c r="P237" s="157"/>
    </row>
    <row r="238" spans="2:16" ht="12.75" customHeight="1">
      <c r="B238" s="156"/>
      <c r="C238" s="155"/>
      <c r="D238" s="155"/>
      <c r="E238" s="155"/>
      <c r="F238" s="155"/>
      <c r="G238" s="155"/>
      <c r="H238" s="155"/>
      <c r="I238" s="155"/>
      <c r="J238" s="155"/>
      <c r="K238" s="155"/>
      <c r="L238" s="155"/>
      <c r="M238" s="155"/>
      <c r="N238" s="155"/>
      <c r="O238" s="155"/>
      <c r="P238" s="154"/>
    </row>
    <row r="239" spans="2:16" ht="30.75" customHeight="1">
      <c r="B239" s="149"/>
      <c r="C239" s="148" t="s">
        <v>5</v>
      </c>
      <c r="D239" s="55" t="s">
        <v>9</v>
      </c>
      <c r="E239" s="147" t="s">
        <v>103</v>
      </c>
      <c r="F239" s="147" t="s">
        <v>1769</v>
      </c>
      <c r="G239" s="146" t="s">
        <v>104</v>
      </c>
      <c r="H239" s="146" t="s">
        <v>105</v>
      </c>
      <c r="I239" s="146" t="s">
        <v>106</v>
      </c>
      <c r="J239" s="55" t="s">
        <v>73</v>
      </c>
      <c r="K239" s="55" t="s">
        <v>74</v>
      </c>
      <c r="L239" s="145" t="s">
        <v>75</v>
      </c>
      <c r="M239" s="55" t="s">
        <v>76</v>
      </c>
      <c r="N239" s="55" t="s">
        <v>77</v>
      </c>
      <c r="O239" s="55" t="s">
        <v>78</v>
      </c>
      <c r="P239" s="24"/>
    </row>
    <row r="240" spans="2:16" ht="12" customHeight="1">
      <c r="B240" s="46"/>
      <c r="C240" s="48"/>
      <c r="D240" s="3"/>
      <c r="E240" s="48"/>
      <c r="F240" s="3"/>
      <c r="G240" s="48"/>
      <c r="H240" s="3"/>
      <c r="I240" s="48"/>
      <c r="J240" s="3"/>
      <c r="K240" s="48"/>
      <c r="L240" s="3"/>
      <c r="M240" s="48"/>
      <c r="N240" s="3"/>
      <c r="O240" s="3"/>
      <c r="P240" s="104"/>
    </row>
    <row r="241" spans="2:16" ht="29.85" customHeight="1">
      <c r="B241" s="31" t="s">
        <v>37</v>
      </c>
      <c r="C241" s="408">
        <f>SUMPRODUCT(('Testing-All Others'!$G$2=TB_STAT!$E$2:$E$350)*(TB_STAT!AH$2:AH$350))</f>
        <v>0</v>
      </c>
      <c r="D241" s="408">
        <f>SUMPRODUCT(('Testing-All Others'!$G$2=TB_STAT!$E$2:$E$350)*(TB_STAT!AI$2:AI$350))</f>
        <v>0</v>
      </c>
      <c r="E241" s="408">
        <f>SUMPRODUCT(('Testing-All Others'!$G$2=TB_STAT!$E$2:$E$350)*(TB_STAT!AJ$2:AJ$350))</f>
        <v>0</v>
      </c>
      <c r="F241" s="408">
        <f>SUMPRODUCT(('Testing-All Others'!$G$2=TB_STAT!$E$2:$E$350)*(TB_STAT!AK$2:AK$350))</f>
        <v>0</v>
      </c>
      <c r="G241" s="408">
        <f>SUMPRODUCT(('Testing-All Others'!$G$2=TB_STAT!$E$2:$E$350)*(TB_STAT!AL$2:AL$350))</f>
        <v>0</v>
      </c>
      <c r="H241" s="408">
        <f>SUMPRODUCT(('Testing-All Others'!$G$2=TB_STAT!$E$2:$E$350)*(TB_STAT!AM$2:AM$350))</f>
        <v>0</v>
      </c>
      <c r="I241" s="408">
        <f>SUMPRODUCT(('Testing-All Others'!$G$2=TB_STAT!$E$2:$E$350)*(TB_STAT!AN$2:AN$350))</f>
        <v>0</v>
      </c>
      <c r="J241" s="408">
        <f>SUMPRODUCT(('Testing-All Others'!$G$2=TB_STAT!$E$2:$E$350)*(TB_STAT!AO$2:AO$350))</f>
        <v>0</v>
      </c>
      <c r="K241" s="408">
        <f>SUMPRODUCT(('Testing-All Others'!$G$2=TB_STAT!$E$2:$E$350)*(TB_STAT!AP$2:AP$350))</f>
        <v>0</v>
      </c>
      <c r="L241" s="408">
        <f>SUMPRODUCT(('Testing-All Others'!$G$2=TB_STAT!$E$2:$E$350)*(TB_STAT!AQ$2:AQ$350))</f>
        <v>0</v>
      </c>
      <c r="M241" s="408">
        <f>SUMPRODUCT(('Testing-All Others'!$G$2=TB_STAT!$E$2:$E$350)*(TB_STAT!AR$2:AR$350))</f>
        <v>0</v>
      </c>
      <c r="N241" s="408">
        <f>SUMPRODUCT(('Testing-All Others'!$G$2=TB_STAT!$E$2:$E$350)*(TB_STAT!AS$2:AS$350))</f>
        <v>0</v>
      </c>
      <c r="O241" s="408">
        <f>SUMPRODUCT(('Testing-All Others'!$G$2=TB_STAT!$E$2:$E$350)*(TB_STAT!AT$2:AT$350))</f>
        <v>0</v>
      </c>
      <c r="P241" s="404" t="str">
        <f>IF(SUM(C241:O241)=0,"subtotal",SUM(C241:O241))</f>
        <v>subtotal</v>
      </c>
    </row>
    <row r="242" spans="2:16">
      <c r="B242" s="26"/>
      <c r="C242" s="23"/>
      <c r="D242" s="23"/>
      <c r="E242" s="23"/>
      <c r="F242" s="23"/>
      <c r="G242" s="23"/>
      <c r="H242" s="23"/>
      <c r="I242" s="23"/>
      <c r="J242" s="23"/>
      <c r="K242" s="23"/>
      <c r="L242" s="23"/>
      <c r="M242" s="23"/>
      <c r="N242" s="23"/>
      <c r="O242" s="23"/>
      <c r="P242" s="114"/>
    </row>
    <row r="243" spans="2:16" s="47" customFormat="1" ht="13.5" customHeight="1">
      <c r="B243" s="70"/>
      <c r="C243" s="44"/>
      <c r="D243" s="60"/>
      <c r="E243" s="44"/>
      <c r="F243" s="60"/>
      <c r="G243" s="44"/>
      <c r="H243" s="60"/>
      <c r="I243" s="44"/>
      <c r="J243" s="60"/>
      <c r="K243" s="44"/>
      <c r="L243" s="60"/>
      <c r="M243" s="44"/>
      <c r="N243" s="60"/>
      <c r="O243" s="60"/>
      <c r="P243" s="115"/>
    </row>
    <row r="244" spans="2:16" ht="31.5" customHeight="1">
      <c r="B244" s="31" t="s">
        <v>39</v>
      </c>
      <c r="C244" s="408">
        <f>SUMPRODUCT(('Testing-All Others'!$G$2=TB_STAT!$E$2:$E$350)*(TB_STAT!AU$2:AU$350))</f>
        <v>0</v>
      </c>
      <c r="D244" s="408">
        <f>SUMPRODUCT(('Testing-All Others'!$G$2=TB_STAT!$E$2:$E$350)*(TB_STAT!AV$2:AV$350))</f>
        <v>0</v>
      </c>
      <c r="E244" s="408">
        <f>SUMPRODUCT(('Testing-All Others'!$G$2=TB_STAT!$E$2:$E$350)*(TB_STAT!AW$2:AW$350))</f>
        <v>0</v>
      </c>
      <c r="F244" s="408">
        <f>SUMPRODUCT(('Testing-All Others'!$G$2=TB_STAT!$E$2:$E$350)*(TB_STAT!AX$2:AX$350))</f>
        <v>0</v>
      </c>
      <c r="G244" s="408">
        <f>SUMPRODUCT(('Testing-All Others'!$G$2=TB_STAT!$E$2:$E$350)*(TB_STAT!AY$2:AY$350))</f>
        <v>0</v>
      </c>
      <c r="H244" s="408">
        <f>SUMPRODUCT(('Testing-All Others'!$G$2=TB_STAT!$E$2:$E$350)*(TB_STAT!AZ$2:AZ$350))</f>
        <v>0</v>
      </c>
      <c r="I244" s="408">
        <f>SUMPRODUCT(('Testing-All Others'!$G$2=TB_STAT!$E$2:$E$350)*(TB_STAT!BA$2:BA$350))</f>
        <v>0</v>
      </c>
      <c r="J244" s="408">
        <f>SUMPRODUCT(('Testing-All Others'!$G$2=TB_STAT!$E$2:$E$350)*(TB_STAT!BB$2:BB$350))</f>
        <v>0</v>
      </c>
      <c r="K244" s="408">
        <f>SUMPRODUCT(('Testing-All Others'!$G$2=TB_STAT!$E$2:$E$350)*(TB_STAT!BC$2:BC$350))</f>
        <v>0</v>
      </c>
      <c r="L244" s="408">
        <f>SUMPRODUCT(('Testing-All Others'!$G$2=TB_STAT!$E$2:$E$350)*(TB_STAT!BD$2:BD$350))</f>
        <v>0</v>
      </c>
      <c r="M244" s="408">
        <f>SUMPRODUCT(('Testing-All Others'!$G$2=TB_STAT!$E$2:$E$350)*(TB_STAT!BE$2:BE$350))</f>
        <v>0</v>
      </c>
      <c r="N244" s="408">
        <f>SUMPRODUCT(('Testing-All Others'!$G$2=TB_STAT!$E$2:$E$350)*(TB_STAT!BF$2:BF$350))</f>
        <v>0</v>
      </c>
      <c r="O244" s="408">
        <f>SUMPRODUCT(('Testing-All Others'!$G$2=TB_STAT!$E$2:$E$350)*(TB_STAT!BG$2:BG$350))</f>
        <v>0</v>
      </c>
      <c r="P244" s="404" t="str">
        <f>IF(SUM(C244:O244)=0,"subtotal",SUM(C244:O244))</f>
        <v>subtotal</v>
      </c>
    </row>
    <row r="245" spans="2:16" ht="10.5" customHeight="1">
      <c r="B245" s="26"/>
      <c r="C245" s="23"/>
      <c r="D245" s="23"/>
      <c r="E245" s="23"/>
      <c r="F245" s="23"/>
      <c r="G245" s="23"/>
      <c r="H245" s="23"/>
      <c r="I245" s="23"/>
      <c r="J245" s="23"/>
      <c r="K245" s="23"/>
      <c r="L245" s="23"/>
      <c r="M245" s="23"/>
      <c r="N245" s="23"/>
      <c r="O245" s="23"/>
      <c r="P245" s="114"/>
    </row>
    <row r="246" spans="2:16" ht="6.75" customHeight="1">
      <c r="B246" s="152"/>
      <c r="C246" s="151"/>
      <c r="D246" s="151"/>
      <c r="E246" s="151"/>
      <c r="F246" s="151"/>
      <c r="G246" s="151"/>
      <c r="H246" s="151"/>
      <c r="I246" s="151"/>
      <c r="J246" s="151"/>
      <c r="K246" s="151"/>
      <c r="L246" s="151"/>
      <c r="M246" s="151"/>
      <c r="N246" s="151"/>
      <c r="O246" s="151"/>
      <c r="P246" s="150"/>
    </row>
    <row r="247" spans="2:16" ht="31.5" customHeight="1">
      <c r="B247" s="945" t="s">
        <v>70</v>
      </c>
      <c r="C247" s="946"/>
      <c r="D247" s="431" t="str">
        <f>IF(SUM(P251,P254)=0,"subtotal",SUM(P251,P254))</f>
        <v>subtotal</v>
      </c>
      <c r="E247" s="158"/>
      <c r="F247" s="158"/>
      <c r="G247" s="158"/>
      <c r="H247" s="158"/>
      <c r="I247" s="158"/>
      <c r="J247" s="158"/>
      <c r="K247" s="158"/>
      <c r="L247" s="158"/>
      <c r="M247" s="158"/>
      <c r="N247" s="158"/>
      <c r="O247" s="158"/>
      <c r="P247" s="157"/>
    </row>
    <row r="248" spans="2:16" s="71" customFormat="1" ht="8.25" customHeight="1">
      <c r="B248" s="156"/>
      <c r="C248" s="155"/>
      <c r="D248" s="155"/>
      <c r="E248" s="155"/>
      <c r="F248" s="155"/>
      <c r="G248" s="155"/>
      <c r="H248" s="155"/>
      <c r="I248" s="155"/>
      <c r="J248" s="155"/>
      <c r="K248" s="155"/>
      <c r="L248" s="155"/>
      <c r="M248" s="155"/>
      <c r="N248" s="155"/>
      <c r="O248" s="155"/>
      <c r="P248" s="154"/>
    </row>
    <row r="249" spans="2:16" ht="34.5" customHeight="1">
      <c r="B249" s="149"/>
      <c r="C249" s="148" t="s">
        <v>5</v>
      </c>
      <c r="D249" s="55" t="s">
        <v>9</v>
      </c>
      <c r="E249" s="147" t="s">
        <v>103</v>
      </c>
      <c r="F249" s="147" t="s">
        <v>1769</v>
      </c>
      <c r="G249" s="146" t="s">
        <v>104</v>
      </c>
      <c r="H249" s="146" t="s">
        <v>105</v>
      </c>
      <c r="I249" s="146" t="s">
        <v>106</v>
      </c>
      <c r="J249" s="55" t="s">
        <v>73</v>
      </c>
      <c r="K249" s="55" t="s">
        <v>74</v>
      </c>
      <c r="L249" s="145" t="s">
        <v>75</v>
      </c>
      <c r="M249" s="55" t="s">
        <v>76</v>
      </c>
      <c r="N249" s="55" t="s">
        <v>77</v>
      </c>
      <c r="O249" s="55" t="s">
        <v>78</v>
      </c>
      <c r="P249" s="24"/>
    </row>
    <row r="250" spans="2:16" ht="10.5" customHeight="1">
      <c r="B250" s="46"/>
      <c r="C250" s="48"/>
      <c r="D250" s="3"/>
      <c r="E250" s="48"/>
      <c r="F250" s="3"/>
      <c r="G250" s="48"/>
      <c r="H250" s="3"/>
      <c r="I250" s="48"/>
      <c r="J250" s="3"/>
      <c r="K250" s="48"/>
      <c r="L250" s="3"/>
      <c r="M250" s="48"/>
      <c r="N250" s="3"/>
      <c r="O250" s="3"/>
      <c r="P250" s="104"/>
    </row>
    <row r="251" spans="2:16" ht="25.5" customHeight="1">
      <c r="B251" s="31" t="s">
        <v>37</v>
      </c>
      <c r="C251" s="408">
        <f>SUMPRODUCT(('Testing-All Others'!$G$2=TB_STAT!$E$2:$E$350)*(TB_STAT!BH$2:BH$350))</f>
        <v>0</v>
      </c>
      <c r="D251" s="408">
        <f>SUMPRODUCT(('Testing-All Others'!$G$2=TB_STAT!$E$2:$E$350)*(TB_STAT!BI$2:BI$350))</f>
        <v>0</v>
      </c>
      <c r="E251" s="408">
        <f>SUMPRODUCT(('Testing-All Others'!$G$2=TB_STAT!$E$2:$E$350)*(TB_STAT!BJ$2:BJ$350))</f>
        <v>0</v>
      </c>
      <c r="F251" s="408">
        <f>SUMPRODUCT(('Testing-All Others'!$G$2=TB_STAT!$E$2:$E$350)*(TB_STAT!BK$2:BK$350))</f>
        <v>0</v>
      </c>
      <c r="G251" s="408">
        <f>SUMPRODUCT(('Testing-All Others'!$G$2=TB_STAT!$E$2:$E$350)*(TB_STAT!BL$2:BL$350))</f>
        <v>0</v>
      </c>
      <c r="H251" s="408">
        <f>SUMPRODUCT(('Testing-All Others'!$G$2=TB_STAT!$E$2:$E$350)*(TB_STAT!BM$2:BM$350))</f>
        <v>0</v>
      </c>
      <c r="I251" s="408">
        <f>SUMPRODUCT(('Testing-All Others'!$G$2=TB_STAT!$E$2:$E$350)*(TB_STAT!BN$2:BN$350))</f>
        <v>0</v>
      </c>
      <c r="J251" s="408">
        <f>SUMPRODUCT(('Testing-All Others'!$G$2=TB_STAT!$E$2:$E$350)*(TB_STAT!BO$2:BO$350))</f>
        <v>0</v>
      </c>
      <c r="K251" s="408">
        <f>SUMPRODUCT(('Testing-All Others'!$G$2=TB_STAT!$E$2:$E$350)*(TB_STAT!BP$2:BP$350))</f>
        <v>0</v>
      </c>
      <c r="L251" s="408">
        <f>SUMPRODUCT(('Testing-All Others'!$G$2=TB_STAT!$E$2:$E$350)*(TB_STAT!BQ$2:BQ$350))</f>
        <v>0</v>
      </c>
      <c r="M251" s="408">
        <f>SUMPRODUCT(('Testing-All Others'!$G$2=TB_STAT!$E$2:$E$350)*(TB_STAT!BR$2:BR$350))</f>
        <v>0</v>
      </c>
      <c r="N251" s="408">
        <f>SUMPRODUCT(('Testing-All Others'!$G$2=TB_STAT!$E$2:$E$350)*(TB_STAT!BS$2:BS$350))</f>
        <v>0</v>
      </c>
      <c r="O251" s="408">
        <f>SUMPRODUCT(('Testing-All Others'!$G$2=TB_STAT!$E$2:$E$350)*(TB_STAT!BT$2:BT$350))</f>
        <v>0</v>
      </c>
      <c r="P251" s="404" t="str">
        <f>IF(SUM(C251:O251)=0,"subtotal",SUM(C251:O251))</f>
        <v>subtotal</v>
      </c>
    </row>
    <row r="252" spans="2:16" ht="12" customHeight="1">
      <c r="B252" s="26"/>
      <c r="C252" s="23"/>
      <c r="D252" s="23"/>
      <c r="E252" s="23"/>
      <c r="F252" s="23"/>
      <c r="G252" s="23"/>
      <c r="H252" s="23"/>
      <c r="I252" s="23"/>
      <c r="J252" s="23"/>
      <c r="K252" s="23"/>
      <c r="L252" s="23"/>
      <c r="M252" s="23"/>
      <c r="N252" s="23"/>
      <c r="O252" s="23"/>
      <c r="P252" s="114"/>
    </row>
    <row r="253" spans="2:16" ht="12" customHeight="1">
      <c r="B253" s="70"/>
      <c r="C253" s="44"/>
      <c r="D253" s="60"/>
      <c r="E253" s="44"/>
      <c r="F253" s="60"/>
      <c r="G253" s="44"/>
      <c r="H253" s="60"/>
      <c r="I253" s="44"/>
      <c r="J253" s="60"/>
      <c r="K253" s="44"/>
      <c r="L253" s="60"/>
      <c r="M253" s="44"/>
      <c r="N253" s="60"/>
      <c r="O253" s="60"/>
      <c r="P253" s="115"/>
    </row>
    <row r="254" spans="2:16" ht="26.25" customHeight="1">
      <c r="B254" s="31" t="s">
        <v>39</v>
      </c>
      <c r="C254" s="408">
        <f>SUMPRODUCT(('Testing-All Others'!$G$2=TB_STAT!$E$2:$E$350)*(TB_STAT!BU$2:BU$350))</f>
        <v>0</v>
      </c>
      <c r="D254" s="408">
        <f>SUMPRODUCT(('Testing-All Others'!$G$2=TB_STAT!$E$2:$E$350)*(TB_STAT!BV$2:BV$350))</f>
        <v>0</v>
      </c>
      <c r="E254" s="408">
        <f>SUMPRODUCT(('Testing-All Others'!$G$2=TB_STAT!$E$2:$E$350)*(TB_STAT!BW$2:BW$350))</f>
        <v>0</v>
      </c>
      <c r="F254" s="408">
        <f>SUMPRODUCT(('Testing-All Others'!$G$2=TB_STAT!$E$2:$E$350)*(TB_STAT!BX$2:BX$350))</f>
        <v>0</v>
      </c>
      <c r="G254" s="408">
        <f>SUMPRODUCT(('Testing-All Others'!$G$2=TB_STAT!$E$2:$E$350)*(TB_STAT!BY$2:BY$350))</f>
        <v>0</v>
      </c>
      <c r="H254" s="408">
        <f>SUMPRODUCT(('Testing-All Others'!$G$2=TB_STAT!$E$2:$E$350)*(TB_STAT!BZ$2:BZ$350))</f>
        <v>0</v>
      </c>
      <c r="I254" s="408">
        <f>SUMPRODUCT(('Testing-All Others'!$G$2=TB_STAT!$E$2:$E$350)*(TB_STAT!CA$2:CA$350))</f>
        <v>0</v>
      </c>
      <c r="J254" s="408">
        <f>SUMPRODUCT(('Testing-All Others'!$G$2=TB_STAT!$E$2:$E$350)*(TB_STAT!CB$2:CB$350))</f>
        <v>0</v>
      </c>
      <c r="K254" s="408">
        <f>SUMPRODUCT(('Testing-All Others'!$G$2=TB_STAT!$E$2:$E$350)*(TB_STAT!CC$2:CC$350))</f>
        <v>0</v>
      </c>
      <c r="L254" s="408">
        <f>SUMPRODUCT(('Testing-All Others'!$G$2=TB_STAT!$E$2:$E$350)*(TB_STAT!CD$2:CD$350))</f>
        <v>0</v>
      </c>
      <c r="M254" s="408">
        <f>SUMPRODUCT(('Testing-All Others'!$G$2=TB_STAT!$E$2:$E$350)*(TB_STAT!CE$2:CE$350))</f>
        <v>0</v>
      </c>
      <c r="N254" s="408">
        <f>SUMPRODUCT(('Testing-All Others'!$G$2=TB_STAT!$E$2:$E$350)*(TB_STAT!CF$2:CF$350))</f>
        <v>0</v>
      </c>
      <c r="O254" s="408">
        <f>SUMPRODUCT(('Testing-All Others'!$G$2=TB_STAT!$E$2:$E$350)*(TB_STAT!CG$2:CG$350))</f>
        <v>0</v>
      </c>
      <c r="P254" s="404" t="str">
        <f>IF(SUM(C254:O254)=0,"subtotal",SUM(C254:O254))</f>
        <v>subtotal</v>
      </c>
    </row>
    <row r="255" spans="2:16">
      <c r="B255" s="26"/>
      <c r="C255" s="23"/>
      <c r="D255" s="23"/>
      <c r="E255" s="23"/>
      <c r="F255" s="23"/>
      <c r="G255" s="23"/>
      <c r="H255" s="23"/>
      <c r="I255" s="23"/>
      <c r="J255" s="23"/>
      <c r="K255" s="23"/>
      <c r="L255" s="23"/>
      <c r="M255" s="23"/>
      <c r="N255" s="23"/>
      <c r="O255" s="23"/>
      <c r="P255" s="114"/>
    </row>
    <row r="256" spans="2:16" ht="27.75" customHeight="1">
      <c r="B256" s="952" t="s">
        <v>3</v>
      </c>
      <c r="C256" s="953"/>
      <c r="D256" s="941" t="s">
        <v>2748</v>
      </c>
      <c r="E256" s="942"/>
      <c r="F256" s="942"/>
      <c r="G256" s="942"/>
      <c r="H256" s="942"/>
      <c r="I256" s="942"/>
      <c r="J256" s="942"/>
      <c r="K256" s="942"/>
      <c r="L256" s="942"/>
      <c r="M256" s="942"/>
      <c r="N256" s="942"/>
      <c r="O256" s="942"/>
      <c r="P256" s="749"/>
    </row>
    <row r="257" spans="2:16" ht="6" customHeight="1">
      <c r="B257" s="152"/>
      <c r="C257" s="151"/>
      <c r="D257" s="151"/>
      <c r="E257" s="151"/>
      <c r="F257" s="151"/>
      <c r="G257" s="151"/>
      <c r="H257" s="151"/>
      <c r="I257" s="151"/>
      <c r="J257" s="151"/>
      <c r="K257" s="151"/>
      <c r="L257" s="151"/>
      <c r="M257" s="151"/>
      <c r="N257" s="151"/>
      <c r="O257" s="151"/>
      <c r="P257" s="150"/>
    </row>
    <row r="258" spans="2:16" ht="30.75" customHeight="1">
      <c r="B258" s="960" t="s">
        <v>88</v>
      </c>
      <c r="C258" s="961"/>
      <c r="D258" s="431" t="str">
        <f>IF(SUM(P262,P265)=0,"subtotal",SUM(P262,P265))</f>
        <v>subtotal</v>
      </c>
      <c r="E258" s="158"/>
      <c r="F258" s="158"/>
      <c r="G258" s="158"/>
      <c r="H258" s="158"/>
      <c r="I258" s="158"/>
      <c r="J258" s="158"/>
      <c r="K258" s="158"/>
      <c r="L258" s="158"/>
      <c r="M258" s="158"/>
      <c r="N258" s="158"/>
      <c r="O258" s="158"/>
      <c r="P258" s="157"/>
    </row>
    <row r="259" spans="2:16" ht="2.25" customHeight="1">
      <c r="B259" s="156"/>
      <c r="C259" s="155"/>
      <c r="D259" s="155"/>
      <c r="E259" s="155"/>
      <c r="F259" s="155"/>
      <c r="G259" s="155"/>
      <c r="H259" s="155"/>
      <c r="I259" s="155"/>
      <c r="J259" s="155"/>
      <c r="K259" s="155"/>
      <c r="L259" s="155"/>
      <c r="M259" s="155"/>
      <c r="N259" s="155"/>
      <c r="O259" s="155"/>
      <c r="P259" s="154"/>
    </row>
    <row r="260" spans="2:16" ht="33" customHeight="1">
      <c r="B260" s="149"/>
      <c r="C260" s="148" t="s">
        <v>5</v>
      </c>
      <c r="D260" s="55" t="s">
        <v>9</v>
      </c>
      <c r="E260" s="147" t="s">
        <v>103</v>
      </c>
      <c r="F260" s="147" t="s">
        <v>1769</v>
      </c>
      <c r="G260" s="146" t="s">
        <v>104</v>
      </c>
      <c r="H260" s="146" t="s">
        <v>105</v>
      </c>
      <c r="I260" s="146" t="s">
        <v>106</v>
      </c>
      <c r="J260" s="55" t="s">
        <v>73</v>
      </c>
      <c r="K260" s="55" t="s">
        <v>74</v>
      </c>
      <c r="L260" s="145" t="s">
        <v>75</v>
      </c>
      <c r="M260" s="55" t="s">
        <v>76</v>
      </c>
      <c r="N260" s="55" t="s">
        <v>77</v>
      </c>
      <c r="O260" s="55" t="s">
        <v>78</v>
      </c>
      <c r="P260" s="24"/>
    </row>
    <row r="261" spans="2:16">
      <c r="B261" s="46"/>
      <c r="C261" s="48"/>
      <c r="D261" s="3"/>
      <c r="E261" s="48"/>
      <c r="F261" s="3"/>
      <c r="G261" s="48"/>
      <c r="H261" s="3"/>
      <c r="I261" s="48"/>
      <c r="J261" s="3"/>
      <c r="K261" s="48"/>
      <c r="L261" s="3"/>
      <c r="M261" s="48"/>
      <c r="N261" s="3"/>
      <c r="O261" s="3"/>
      <c r="P261" s="104"/>
    </row>
    <row r="262" spans="2:16" ht="27.75" customHeight="1">
      <c r="B262" s="31" t="s">
        <v>37</v>
      </c>
      <c r="C262" s="408">
        <f>SUMPRODUCT(('Testing-All Others'!$G$2=TB_STAT!$E$2:$E$350)*(TB_STAT!H$2:H$350))</f>
        <v>0</v>
      </c>
      <c r="D262" s="408">
        <f>SUMPRODUCT(('Testing-All Others'!$G$2=TB_STAT!$E$2:$E$350)*(TB_STAT!I$2:I$350))</f>
        <v>0</v>
      </c>
      <c r="E262" s="408">
        <f>SUMPRODUCT(('Testing-All Others'!$G$2=TB_STAT!$E$2:$E$350)*(TB_STAT!J$2:J$350))</f>
        <v>0</v>
      </c>
      <c r="F262" s="408">
        <f>SUMPRODUCT(('Testing-All Others'!$G$2=TB_STAT!$E$2:$E$350)*(TB_STAT!K$2:K$350))</f>
        <v>0</v>
      </c>
      <c r="G262" s="408">
        <f>SUMPRODUCT(('Testing-All Others'!$G$2=TB_STAT!$E$2:$E$350)*(TB_STAT!L$2:L$350))</f>
        <v>0</v>
      </c>
      <c r="H262" s="408">
        <f>SUMPRODUCT(('Testing-All Others'!$G$2=TB_STAT!$E$2:$E$350)*(TB_STAT!M$2:M$350))</f>
        <v>0</v>
      </c>
      <c r="I262" s="408">
        <f>SUMPRODUCT(('Testing-All Others'!$G$2=TB_STAT!$E$2:$E$350)*(TB_STAT!N$2:N$350))</f>
        <v>0</v>
      </c>
      <c r="J262" s="408">
        <f>SUMPRODUCT(('Testing-All Others'!$G$2=TB_STAT!$E$2:$E$350)*(TB_STAT!O$2:O$350))</f>
        <v>0</v>
      </c>
      <c r="K262" s="408">
        <f>SUMPRODUCT(('Testing-All Others'!$G$2=TB_STAT!$E$2:$E$350)*(TB_STAT!P$2:P$350))</f>
        <v>0</v>
      </c>
      <c r="L262" s="408">
        <f>SUMPRODUCT(('Testing-All Others'!$G$2=TB_STAT!$E$2:$E$350)*(TB_STAT!Q$2:Q$350))</f>
        <v>0</v>
      </c>
      <c r="M262" s="408">
        <f>SUMPRODUCT(('Testing-All Others'!$G$2=TB_STAT!$E$2:$E$350)*(TB_STAT!R$2:R$350))</f>
        <v>0</v>
      </c>
      <c r="N262" s="408">
        <f>SUMPRODUCT(('Testing-All Others'!$G$2=TB_STAT!$E$2:$E$350)*(TB_STAT!S$2:S$350))</f>
        <v>0</v>
      </c>
      <c r="O262" s="408">
        <f>SUMPRODUCT(('Testing-All Others'!$G$2=TB_STAT!$E$2:$E$350)*(TB_STAT!T$2:T$350))</f>
        <v>0</v>
      </c>
      <c r="P262" s="404" t="str">
        <f>IF(SUM(C262:O262)=0,"subtotal",SUM(C262:O262))</f>
        <v>subtotal</v>
      </c>
    </row>
    <row r="263" spans="2:16" ht="9.75" customHeight="1">
      <c r="B263" s="26"/>
      <c r="C263" s="23"/>
      <c r="D263" s="23"/>
      <c r="E263" s="23"/>
      <c r="F263" s="23"/>
      <c r="G263" s="23"/>
      <c r="H263" s="23"/>
      <c r="I263" s="23"/>
      <c r="J263" s="23"/>
      <c r="K263" s="23"/>
      <c r="L263" s="23"/>
      <c r="M263" s="23"/>
      <c r="N263" s="23"/>
      <c r="O263" s="23"/>
      <c r="P263" s="114"/>
    </row>
    <row r="264" spans="2:16" s="71" customFormat="1" ht="10.5" customHeight="1">
      <c r="B264" s="70"/>
      <c r="C264" s="44"/>
      <c r="D264" s="60"/>
      <c r="E264" s="44"/>
      <c r="F264" s="60"/>
      <c r="G264" s="44"/>
      <c r="H264" s="60"/>
      <c r="I264" s="44"/>
      <c r="J264" s="60"/>
      <c r="K264" s="44"/>
      <c r="L264" s="60"/>
      <c r="M264" s="44"/>
      <c r="N264" s="60"/>
      <c r="O264" s="60"/>
      <c r="P264" s="115"/>
    </row>
    <row r="265" spans="2:16" ht="30" customHeight="1">
      <c r="B265" s="31" t="s">
        <v>39</v>
      </c>
      <c r="C265" s="408">
        <f>SUMPRODUCT(('Testing-All Others'!$G$2=TB_STAT!$E$2:$E$350)*(TB_STAT!U$2:U$350))</f>
        <v>0</v>
      </c>
      <c r="D265" s="408">
        <f>SUMPRODUCT(('Testing-All Others'!$G$2=TB_STAT!$E$2:$E$350)*(TB_STAT!V$2:V$350))</f>
        <v>0</v>
      </c>
      <c r="E265" s="408">
        <f>SUMPRODUCT(('Testing-All Others'!$G$2=TB_STAT!$E$2:$E$350)*(TB_STAT!W$2:W$350))</f>
        <v>0</v>
      </c>
      <c r="F265" s="408">
        <f>SUMPRODUCT(('Testing-All Others'!$G$2=TB_STAT!$E$2:$E$350)*(TB_STAT!X$2:X$350))</f>
        <v>0</v>
      </c>
      <c r="G265" s="408">
        <f>SUMPRODUCT(('Testing-All Others'!$G$2=TB_STAT!$E$2:$E$350)*(TB_STAT!Y$2:Y$350))</f>
        <v>0</v>
      </c>
      <c r="H265" s="408">
        <f>SUMPRODUCT(('Testing-All Others'!$G$2=TB_STAT!$E$2:$E$350)*(TB_STAT!Z$2:Z$350))</f>
        <v>0</v>
      </c>
      <c r="I265" s="408">
        <f>SUMPRODUCT(('Testing-All Others'!$G$2=TB_STAT!$E$2:$E$350)*(TB_STAT!AA$2:AA$350))</f>
        <v>0</v>
      </c>
      <c r="J265" s="408">
        <f>SUMPRODUCT(('Testing-All Others'!$G$2=TB_STAT!$E$2:$E$350)*(TB_STAT!AB$2:AB$350))</f>
        <v>0</v>
      </c>
      <c r="K265" s="408">
        <f>SUMPRODUCT(('Testing-All Others'!$G$2=TB_STAT!$E$2:$E$350)*(TB_STAT!AC$2:AC$350))</f>
        <v>0</v>
      </c>
      <c r="L265" s="408">
        <f>SUMPRODUCT(('Testing-All Others'!$G$2=TB_STAT!$E$2:$E$350)*(TB_STAT!AD$2:AD$350))</f>
        <v>0</v>
      </c>
      <c r="M265" s="408">
        <f>SUMPRODUCT(('Testing-All Others'!$G$2=TB_STAT!$E$2:$E$350)*(TB_STAT!AE$2:AE$350))</f>
        <v>0</v>
      </c>
      <c r="N265" s="408">
        <f>SUMPRODUCT(('Testing-All Others'!$G$2=TB_STAT!$E$2:$E$350)*(TB_STAT!AF$2:AF$350))</f>
        <v>0</v>
      </c>
      <c r="O265" s="408">
        <f>SUMPRODUCT(('Testing-All Others'!$G$2=TB_STAT!$E$2:$E$350)*(TB_STAT!AG$2:AG$350))</f>
        <v>0</v>
      </c>
      <c r="P265" s="404" t="str">
        <f>IF(SUM(C265:O265)=0,"subtotal",SUM(C265:O265))</f>
        <v>subtotal</v>
      </c>
    </row>
    <row r="266" spans="2:16" ht="9.75" customHeight="1">
      <c r="B266" s="26"/>
      <c r="C266" s="23"/>
      <c r="D266" s="23"/>
      <c r="E266" s="23"/>
      <c r="F266" s="23"/>
      <c r="G266" s="23"/>
      <c r="H266" s="23"/>
      <c r="I266" s="23"/>
      <c r="J266" s="23"/>
      <c r="K266" s="23"/>
      <c r="L266" s="23"/>
      <c r="M266" s="23"/>
      <c r="N266" s="23"/>
      <c r="O266" s="23"/>
      <c r="P266" s="114"/>
    </row>
    <row r="267" spans="2:16" ht="6.75" customHeight="1">
      <c r="B267" s="152"/>
      <c r="C267" s="635"/>
      <c r="D267" s="635"/>
      <c r="E267" s="635"/>
      <c r="F267" s="635"/>
      <c r="G267" s="635"/>
      <c r="H267" s="635"/>
      <c r="I267" s="635"/>
      <c r="J267" s="635"/>
      <c r="K267" s="635"/>
      <c r="L267" s="635"/>
      <c r="M267" s="635"/>
      <c r="N267" s="635"/>
      <c r="O267" s="635"/>
      <c r="P267" s="150"/>
    </row>
    <row r="268" spans="2:16" ht="31.5" customHeight="1">
      <c r="B268" s="962" t="s">
        <v>2316</v>
      </c>
      <c r="C268" s="963"/>
      <c r="D268" s="431" t="str">
        <f>IF(SUM(P272,P275)=0,"subtotal",SUM(P272,P275))</f>
        <v>subtotal</v>
      </c>
      <c r="E268" s="158"/>
      <c r="F268" s="158"/>
      <c r="G268" s="158"/>
      <c r="H268" s="158"/>
      <c r="I268" s="158"/>
      <c r="J268" s="158"/>
      <c r="K268" s="158"/>
      <c r="L268" s="158"/>
      <c r="M268" s="158"/>
      <c r="N268" s="158"/>
      <c r="O268" s="158"/>
      <c r="P268" s="157"/>
    </row>
    <row r="269" spans="2:16" s="71" customFormat="1" ht="8.25" customHeight="1">
      <c r="B269" s="156"/>
      <c r="C269" s="155"/>
      <c r="D269" s="155"/>
      <c r="E269" s="155"/>
      <c r="F269" s="155"/>
      <c r="G269" s="155"/>
      <c r="H269" s="155"/>
      <c r="I269" s="155"/>
      <c r="J269" s="155"/>
      <c r="K269" s="155"/>
      <c r="L269" s="155"/>
      <c r="M269" s="155"/>
      <c r="N269" s="155"/>
      <c r="O269" s="155"/>
      <c r="P269" s="154"/>
    </row>
    <row r="270" spans="2:16" ht="34.5" customHeight="1">
      <c r="B270" s="149"/>
      <c r="C270" s="637" t="s">
        <v>5</v>
      </c>
      <c r="D270" s="55" t="s">
        <v>9</v>
      </c>
      <c r="E270" s="147" t="s">
        <v>103</v>
      </c>
      <c r="F270" s="147" t="s">
        <v>1769</v>
      </c>
      <c r="G270" s="146" t="s">
        <v>104</v>
      </c>
      <c r="H270" s="146" t="s">
        <v>105</v>
      </c>
      <c r="I270" s="146" t="s">
        <v>106</v>
      </c>
      <c r="J270" s="55" t="s">
        <v>73</v>
      </c>
      <c r="K270" s="55" t="s">
        <v>74</v>
      </c>
      <c r="L270" s="145" t="s">
        <v>75</v>
      </c>
      <c r="M270" s="55" t="s">
        <v>76</v>
      </c>
      <c r="N270" s="55" t="s">
        <v>77</v>
      </c>
      <c r="O270" s="55" t="s">
        <v>78</v>
      </c>
      <c r="P270" s="24"/>
    </row>
    <row r="271" spans="2:16" ht="10.5" customHeight="1">
      <c r="B271" s="627"/>
      <c r="C271" s="48"/>
      <c r="D271" s="628"/>
      <c r="E271" s="48"/>
      <c r="F271" s="628"/>
      <c r="G271" s="48"/>
      <c r="H271" s="628"/>
      <c r="I271" s="48"/>
      <c r="J271" s="628"/>
      <c r="K271" s="48"/>
      <c r="L271" s="628"/>
      <c r="M271" s="48"/>
      <c r="N271" s="628"/>
      <c r="O271" s="628"/>
      <c r="P271" s="104"/>
    </row>
    <row r="272" spans="2:16" ht="25.5" customHeight="1">
      <c r="B272" s="639" t="s">
        <v>37</v>
      </c>
      <c r="C272" s="408">
        <f>SUMPRODUCT(('Testing-All Others'!$G$2=TB_STAT!$E$2:$E$350)*(TB_STAT!CH$2:CH$350))</f>
        <v>0</v>
      </c>
      <c r="D272" s="408">
        <f>SUMPRODUCT(('Testing-All Others'!$G$2=TB_STAT!$E$2:$E$350)*(TB_STAT!CI$2:CI$350))</f>
        <v>0</v>
      </c>
      <c r="E272" s="408">
        <f>SUMPRODUCT(('Testing-All Others'!$G$2=TB_STAT!$E$2:$E$350)*(TB_STAT!CJ$2:CJ$350))</f>
        <v>0</v>
      </c>
      <c r="F272" s="408">
        <f>SUMPRODUCT(('Testing-All Others'!$G$2=TB_STAT!$E$2:$E$350)*(TB_STAT!CK$2:CK$350))</f>
        <v>0</v>
      </c>
      <c r="G272" s="408">
        <f>SUMPRODUCT(('Testing-All Others'!$G$2=TB_STAT!$E$2:$E$350)*(TB_STAT!CL$2:CL$350))</f>
        <v>0</v>
      </c>
      <c r="H272" s="408">
        <f>SUMPRODUCT(('Testing-All Others'!$G$2=TB_STAT!$E$2:$E$350)*(TB_STAT!CM$2:CM$350))</f>
        <v>0</v>
      </c>
      <c r="I272" s="408">
        <f>SUMPRODUCT(('Testing-All Others'!$G$2=TB_STAT!$E$2:$E$350)*(TB_STAT!CN$2:CN$350))</f>
        <v>0</v>
      </c>
      <c r="J272" s="408">
        <f>SUMPRODUCT(('Testing-All Others'!$G$2=TB_STAT!$E$2:$E$350)*(TB_STAT!CO$2:CO$350))</f>
        <v>0</v>
      </c>
      <c r="K272" s="408">
        <f>SUMPRODUCT(('Testing-All Others'!$G$2=TB_STAT!$E$2:$E$350)*(TB_STAT!CP$2:CP$350))</f>
        <v>0</v>
      </c>
      <c r="L272" s="408">
        <f>SUMPRODUCT(('Testing-All Others'!$G$2=TB_STAT!$E$2:$E$350)*(TB_STAT!CQ$2:CQ$350))</f>
        <v>0</v>
      </c>
      <c r="M272" s="408">
        <f>SUMPRODUCT(('Testing-All Others'!$G$2=TB_STAT!$E$2:$E$350)*(TB_STAT!CR$2:CR$350))</f>
        <v>0</v>
      </c>
      <c r="N272" s="408">
        <f>SUMPRODUCT(('Testing-All Others'!$G$2=TB_STAT!$E$2:$E$350)*(TB_STAT!CS$2:CS$350))</f>
        <v>0</v>
      </c>
      <c r="O272" s="408">
        <f>SUMPRODUCT(('Testing-All Others'!$G$2=TB_STAT!$E$2:$E$350)*(TB_STAT!CT$2:CT$350))</f>
        <v>0</v>
      </c>
      <c r="P272" s="404" t="str">
        <f>IF(SUM(C272:O272)=0,"subtotal",SUM(C272:O272))</f>
        <v>subtotal</v>
      </c>
    </row>
    <row r="273" spans="2:16" ht="12" customHeight="1">
      <c r="B273" s="26"/>
      <c r="C273" s="23"/>
      <c r="D273" s="23"/>
      <c r="E273" s="23"/>
      <c r="F273" s="23"/>
      <c r="G273" s="23"/>
      <c r="H273" s="23"/>
      <c r="I273" s="23"/>
      <c r="J273" s="23"/>
      <c r="K273" s="23"/>
      <c r="L273" s="23"/>
      <c r="M273" s="23"/>
      <c r="N273" s="23"/>
      <c r="O273" s="23"/>
      <c r="P273" s="114"/>
    </row>
    <row r="274" spans="2:16" ht="12" customHeight="1">
      <c r="B274" s="70"/>
      <c r="C274" s="44"/>
      <c r="D274" s="633"/>
      <c r="E274" s="44"/>
      <c r="F274" s="633"/>
      <c r="G274" s="44"/>
      <c r="H274" s="633"/>
      <c r="I274" s="44"/>
      <c r="J274" s="633"/>
      <c r="K274" s="44"/>
      <c r="L274" s="633"/>
      <c r="M274" s="44"/>
      <c r="N274" s="633"/>
      <c r="O274" s="633"/>
      <c r="P274" s="115"/>
    </row>
    <row r="275" spans="2:16" ht="26.25" customHeight="1">
      <c r="B275" s="639" t="s">
        <v>39</v>
      </c>
      <c r="C275" s="408">
        <f>SUMPRODUCT(('Testing-All Others'!$G$2=TB_STAT!$E$2:$E$350)*(TB_STAT!CU$2:CU$350))</f>
        <v>0</v>
      </c>
      <c r="D275" s="408">
        <f>SUMPRODUCT(('Testing-All Others'!$G$2=TB_STAT!$E$2:$E$350)*(TB_STAT!CV$2:CV$350))</f>
        <v>0</v>
      </c>
      <c r="E275" s="408">
        <f>SUMPRODUCT(('Testing-All Others'!$G$2=TB_STAT!$E$2:$E$350)*(TB_STAT!CW$2:CW$350))</f>
        <v>0</v>
      </c>
      <c r="F275" s="408">
        <f>SUMPRODUCT(('Testing-All Others'!$G$2=TB_STAT!$E$2:$E$350)*(TB_STAT!CX$2:CX$350))</f>
        <v>0</v>
      </c>
      <c r="G275" s="408">
        <f>SUMPRODUCT(('Testing-All Others'!$G$2=TB_STAT!$E$2:$E$350)*(TB_STAT!CY$2:CY$350))</f>
        <v>0</v>
      </c>
      <c r="H275" s="408">
        <f>SUMPRODUCT(('Testing-All Others'!$G$2=TB_STAT!$E$2:$E$350)*(TB_STAT!CZ$2:CZ$350))</f>
        <v>0</v>
      </c>
      <c r="I275" s="408">
        <f>SUMPRODUCT(('Testing-All Others'!$G$2=TB_STAT!$E$2:$E$350)*(TB_STAT!DA$2:DA$350))</f>
        <v>0</v>
      </c>
      <c r="J275" s="408">
        <f>SUMPRODUCT(('Testing-All Others'!$G$2=TB_STAT!$E$2:$E$350)*(TB_STAT!DB$2:DB$350))</f>
        <v>0</v>
      </c>
      <c r="K275" s="408">
        <f>SUMPRODUCT(('Testing-All Others'!$G$2=TB_STAT!$E$2:$E$350)*(TB_STAT!DC$2:DC$350))</f>
        <v>0</v>
      </c>
      <c r="L275" s="408">
        <f>SUMPRODUCT(('Testing-All Others'!$G$2=TB_STAT!$E$2:$E$350)*(TB_STAT!DD$2:DD$350))</f>
        <v>0</v>
      </c>
      <c r="M275" s="408">
        <f>SUMPRODUCT(('Testing-All Others'!$G$2=TB_STAT!$E$2:$E$350)*(TB_STAT!DE$2:DE$350))</f>
        <v>0</v>
      </c>
      <c r="N275" s="408">
        <f>SUMPRODUCT(('Testing-All Others'!$G$2=TB_STAT!$E$2:$E$350)*(TB_STAT!DF$2:DF$350))</f>
        <v>0</v>
      </c>
      <c r="O275" s="408">
        <f>SUMPRODUCT(('Testing-All Others'!$G$2=TB_STAT!$E$2:$E$350)*(TB_STAT!DG$2:DG$350))</f>
        <v>0</v>
      </c>
      <c r="P275" s="404" t="str">
        <f>IF(SUM(C275:O275)=0,"subtotal",SUM(C275:O275))</f>
        <v>subtotal</v>
      </c>
    </row>
    <row r="276" spans="2:16">
      <c r="B276" s="26"/>
      <c r="C276" s="23"/>
      <c r="D276" s="23"/>
      <c r="E276" s="23"/>
      <c r="F276" s="23"/>
      <c r="G276" s="23"/>
      <c r="H276" s="23"/>
      <c r="I276" s="23"/>
      <c r="J276" s="23"/>
      <c r="K276" s="23"/>
      <c r="L276" s="23"/>
      <c r="M276" s="23"/>
      <c r="N276" s="23"/>
      <c r="O276" s="23"/>
      <c r="P276" s="114"/>
    </row>
    <row r="277" spans="2:16" ht="17.850000000000001" customHeight="1">
      <c r="B277" s="947"/>
      <c r="C277" s="947"/>
      <c r="D277" s="947"/>
      <c r="E277" s="947"/>
      <c r="F277" s="947"/>
      <c r="G277" s="947"/>
      <c r="H277" s="947"/>
      <c r="I277" s="947"/>
      <c r="J277" s="947"/>
      <c r="K277" s="947"/>
      <c r="L277" s="947"/>
      <c r="M277" s="947"/>
      <c r="N277" s="947"/>
      <c r="O277" s="947"/>
      <c r="P277" s="947"/>
    </row>
    <row r="278" spans="2:16" s="71" customFormat="1" ht="31.5" customHeight="1">
      <c r="B278" s="948" t="str">
        <f>CONCATENATE('Testing-All Others'!K142,":TB_STAT (Denominator)")</f>
        <v>:TB_STAT (Denominator)</v>
      </c>
      <c r="C278" s="949"/>
      <c r="D278" s="949"/>
      <c r="E278" s="949"/>
      <c r="F278" s="949"/>
      <c r="G278" s="949"/>
      <c r="H278" s="949"/>
      <c r="I278" s="949"/>
      <c r="J278" s="949"/>
      <c r="K278" s="949"/>
      <c r="L278" s="949"/>
      <c r="M278" s="949"/>
      <c r="N278" s="949"/>
      <c r="O278" s="949"/>
      <c r="P278" s="949"/>
    </row>
    <row r="279" spans="2:16" ht="11.25" customHeight="1">
      <c r="B279" s="950" t="s">
        <v>0</v>
      </c>
      <c r="C279" s="951"/>
      <c r="D279" s="954" t="s">
        <v>480</v>
      </c>
      <c r="E279" s="955"/>
      <c r="F279" s="955"/>
      <c r="G279" s="955"/>
      <c r="H279" s="955"/>
      <c r="I279" s="955"/>
      <c r="J279" s="955"/>
      <c r="K279" s="955"/>
      <c r="L279" s="955"/>
      <c r="M279" s="955"/>
      <c r="N279" s="955"/>
      <c r="O279" s="955"/>
      <c r="P279" s="956"/>
    </row>
    <row r="280" spans="2:16" ht="30" customHeight="1">
      <c r="B280" s="952"/>
      <c r="C280" s="953"/>
      <c r="D280" s="957"/>
      <c r="E280" s="958"/>
      <c r="F280" s="958"/>
      <c r="G280" s="958"/>
      <c r="H280" s="958"/>
      <c r="I280" s="958"/>
      <c r="J280" s="958"/>
      <c r="K280" s="958"/>
      <c r="L280" s="958"/>
      <c r="M280" s="958"/>
      <c r="N280" s="958"/>
      <c r="O280" s="958"/>
      <c r="P280" s="959"/>
    </row>
    <row r="281" spans="2:16" ht="8.25" customHeight="1">
      <c r="B281" s="62"/>
      <c r="C281" s="63"/>
      <c r="D281" s="64"/>
      <c r="E281" s="64"/>
      <c r="F281" s="64"/>
      <c r="G281" s="64"/>
      <c r="H281" s="64"/>
      <c r="I281" s="64"/>
      <c r="J281" s="64"/>
      <c r="K281" s="64"/>
      <c r="L281" s="64"/>
      <c r="M281" s="64"/>
      <c r="N281" s="64"/>
      <c r="O281" s="64"/>
      <c r="P281" s="39"/>
    </row>
    <row r="282" spans="2:16" ht="30.75" customHeight="1">
      <c r="B282" s="153" t="s">
        <v>55</v>
      </c>
      <c r="C282" s="430" t="str">
        <f>IF(SUM(P288,P291)=0,"subtotal",SUM(P288,P291))</f>
        <v>subtotal</v>
      </c>
      <c r="D282" s="2"/>
      <c r="E282" s="432"/>
      <c r="F282" s="2"/>
      <c r="G282" s="2"/>
      <c r="H282" s="2"/>
      <c r="I282" s="2"/>
      <c r="J282" s="2"/>
      <c r="K282" s="2"/>
      <c r="L282" s="2"/>
      <c r="M282" s="2"/>
      <c r="N282" s="2"/>
      <c r="O282" s="2"/>
      <c r="P282" s="34"/>
    </row>
    <row r="283" spans="2:16" ht="6.75" customHeight="1">
      <c r="B283" s="31"/>
      <c r="C283" s="8"/>
      <c r="D283" s="2"/>
      <c r="E283" s="2"/>
      <c r="F283" s="2"/>
      <c r="G283" s="2"/>
      <c r="H283" s="2"/>
      <c r="I283" s="2"/>
      <c r="J283" s="2"/>
      <c r="K283" s="2"/>
      <c r="L283" s="2"/>
      <c r="M283" s="2"/>
      <c r="N283" s="2"/>
      <c r="O283" s="2"/>
      <c r="P283" s="34"/>
    </row>
    <row r="284" spans="2:16" ht="34.5" customHeight="1">
      <c r="B284" s="952" t="s">
        <v>3</v>
      </c>
      <c r="C284" s="953"/>
      <c r="D284" s="941" t="s">
        <v>2748</v>
      </c>
      <c r="E284" s="942"/>
      <c r="F284" s="942"/>
      <c r="G284" s="942"/>
      <c r="H284" s="942"/>
      <c r="I284" s="942"/>
      <c r="J284" s="942"/>
      <c r="K284" s="942"/>
      <c r="L284" s="942"/>
      <c r="M284" s="942"/>
      <c r="N284" s="942"/>
      <c r="O284" s="942"/>
      <c r="P284" s="39"/>
    </row>
    <row r="285" spans="2:16" ht="12" customHeight="1">
      <c r="B285" s="152"/>
      <c r="C285" s="151"/>
      <c r="D285" s="151"/>
      <c r="E285" s="151"/>
      <c r="F285" s="151"/>
      <c r="G285" s="151"/>
      <c r="H285" s="151"/>
      <c r="I285" s="151"/>
      <c r="J285" s="151"/>
      <c r="K285" s="151"/>
      <c r="L285" s="151"/>
      <c r="M285" s="151"/>
      <c r="N285" s="151"/>
      <c r="O285" s="151"/>
      <c r="P285" s="150"/>
    </row>
    <row r="286" spans="2:16" ht="29.85" customHeight="1">
      <c r="B286" s="149"/>
      <c r="C286" s="148" t="s">
        <v>5</v>
      </c>
      <c r="D286" s="55" t="s">
        <v>9</v>
      </c>
      <c r="E286" s="147" t="s">
        <v>103</v>
      </c>
      <c r="F286" s="147" t="s">
        <v>1769</v>
      </c>
      <c r="G286" s="146" t="s">
        <v>104</v>
      </c>
      <c r="H286" s="146" t="s">
        <v>105</v>
      </c>
      <c r="I286" s="146" t="s">
        <v>106</v>
      </c>
      <c r="J286" s="55" t="s">
        <v>73</v>
      </c>
      <c r="K286" s="55" t="s">
        <v>74</v>
      </c>
      <c r="L286" s="145" t="s">
        <v>75</v>
      </c>
      <c r="M286" s="55" t="s">
        <v>76</v>
      </c>
      <c r="N286" s="55" t="s">
        <v>77</v>
      </c>
      <c r="O286" s="55" t="s">
        <v>78</v>
      </c>
      <c r="P286" s="24"/>
    </row>
    <row r="287" spans="2:16">
      <c r="B287" s="46"/>
      <c r="C287" s="48"/>
      <c r="D287" s="3"/>
      <c r="E287" s="48"/>
      <c r="F287" s="3"/>
      <c r="G287" s="48"/>
      <c r="H287" s="3"/>
      <c r="I287" s="48"/>
      <c r="J287" s="3"/>
      <c r="K287" s="48"/>
      <c r="L287" s="3"/>
      <c r="M287" s="48"/>
      <c r="N287" s="3"/>
      <c r="O287" s="3"/>
      <c r="P287" s="104"/>
    </row>
    <row r="288" spans="2:16" s="47" customFormat="1" ht="30" customHeight="1">
      <c r="B288" s="31" t="s">
        <v>37</v>
      </c>
      <c r="C288" s="408">
        <f>SUMPRODUCT(('Testing-All Others'!$G$2=TB_STAT!$E$2:$E$350)*(TB_STAT!DI$2:DI$350))</f>
        <v>0</v>
      </c>
      <c r="D288" s="408">
        <f>SUMPRODUCT(('Testing-All Others'!$G$2=TB_STAT!$E$2:$E$350)*(TB_STAT!DJ$2:DJ$350))</f>
        <v>0</v>
      </c>
      <c r="E288" s="408">
        <f>SUMPRODUCT(('Testing-All Others'!$G$2=TB_STAT!$E$2:$E$350)*(TB_STAT!DK$2:DK$350))</f>
        <v>0</v>
      </c>
      <c r="F288" s="408">
        <f>SUMPRODUCT(('Testing-All Others'!$G$2=TB_STAT!$E$2:$E$350)*(TB_STAT!DL$2:DL$350))</f>
        <v>0</v>
      </c>
      <c r="G288" s="408">
        <f>SUMPRODUCT(('Testing-All Others'!$G$2=TB_STAT!$E$2:$E$350)*(TB_STAT!DM$2:DM$350))</f>
        <v>0</v>
      </c>
      <c r="H288" s="408">
        <f>SUMPRODUCT(('Testing-All Others'!$G$2=TB_STAT!$E$2:$E$350)*(TB_STAT!DN$2:DN$350))</f>
        <v>0</v>
      </c>
      <c r="I288" s="408">
        <f>SUMPRODUCT(('Testing-All Others'!$G$2=TB_STAT!$E$2:$E$350)*(TB_STAT!DO$2:DO$350))</f>
        <v>0</v>
      </c>
      <c r="J288" s="408">
        <f>SUMPRODUCT(('Testing-All Others'!$G$2=TB_STAT!$E$2:$E$350)*(TB_STAT!DP$2:DP$350))</f>
        <v>0</v>
      </c>
      <c r="K288" s="408">
        <f>SUMPRODUCT(('Testing-All Others'!$G$2=TB_STAT!$E$2:$E$350)*(TB_STAT!DQ$2:DQ$350))</f>
        <v>0</v>
      </c>
      <c r="L288" s="408">
        <f>SUMPRODUCT(('Testing-All Others'!$G$2=TB_STAT!$E$2:$E$350)*(TB_STAT!DR$2:DR$350))</f>
        <v>0</v>
      </c>
      <c r="M288" s="408">
        <f>SUMPRODUCT(('Testing-All Others'!$G$2=TB_STAT!$E$2:$E$350)*(TB_STAT!DS$2:DS$350))</f>
        <v>0</v>
      </c>
      <c r="N288" s="408">
        <f>SUMPRODUCT(('Testing-All Others'!$G$2=TB_STAT!$E$2:$E$350)*(TB_STAT!DT$2:DT$350))</f>
        <v>0</v>
      </c>
      <c r="O288" s="408">
        <f>SUMPRODUCT(('Testing-All Others'!$G$2=TB_STAT!$E$2:$E$350)*(TB_STAT!DU$2:DU$350))</f>
        <v>0</v>
      </c>
      <c r="P288" s="404" t="str">
        <f>IF(SUM(C288:O288)=0,"subtotal",SUM(C288:O288))</f>
        <v>subtotal</v>
      </c>
    </row>
    <row r="289" spans="2:18" ht="12.75" customHeight="1">
      <c r="B289" s="26"/>
      <c r="C289" s="23"/>
      <c r="D289" s="23"/>
      <c r="E289" s="23"/>
      <c r="F289" s="23"/>
      <c r="G289" s="23"/>
      <c r="H289" s="23"/>
      <c r="I289" s="23"/>
      <c r="J289" s="23"/>
      <c r="K289" s="23"/>
      <c r="L289" s="23"/>
      <c r="M289" s="23"/>
      <c r="N289" s="23"/>
      <c r="O289" s="23"/>
      <c r="P289" s="114"/>
    </row>
    <row r="290" spans="2:18" ht="15" customHeight="1">
      <c r="B290" s="70"/>
      <c r="C290" s="44"/>
      <c r="D290" s="60"/>
      <c r="E290" s="44"/>
      <c r="F290" s="60"/>
      <c r="G290" s="44"/>
      <c r="H290" s="60"/>
      <c r="I290" s="44"/>
      <c r="J290" s="60"/>
      <c r="K290" s="44"/>
      <c r="L290" s="60"/>
      <c r="M290" s="44"/>
      <c r="N290" s="60"/>
      <c r="O290" s="60"/>
      <c r="P290" s="115"/>
    </row>
    <row r="291" spans="2:18" ht="31.5" customHeight="1">
      <c r="B291" s="31" t="s">
        <v>39</v>
      </c>
      <c r="C291" s="408">
        <f>SUMPRODUCT(('Testing-All Others'!$G$2=TB_STAT!$E$2:$E$350)*(TB_STAT!DV$2:DV$350))</f>
        <v>0</v>
      </c>
      <c r="D291" s="408">
        <f>SUMPRODUCT(('Testing-All Others'!$G$2=TB_STAT!$E$2:$E$350)*(TB_STAT!DW$2:DW$350))</f>
        <v>0</v>
      </c>
      <c r="E291" s="408">
        <f>SUMPRODUCT(('Testing-All Others'!$G$2=TB_STAT!$E$2:$E$350)*(TB_STAT!DX$2:DX$350))</f>
        <v>0</v>
      </c>
      <c r="F291" s="408">
        <f>SUMPRODUCT(('Testing-All Others'!$G$2=TB_STAT!$E$2:$E$350)*(TB_STAT!DY$2:DY$350))</f>
        <v>0</v>
      </c>
      <c r="G291" s="408">
        <f>SUMPRODUCT(('Testing-All Others'!$G$2=TB_STAT!$E$2:$E$350)*(TB_STAT!DZ$2:DZ$350))</f>
        <v>0</v>
      </c>
      <c r="H291" s="408">
        <f>SUMPRODUCT(('Testing-All Others'!$G$2=TB_STAT!$E$2:$E$350)*(TB_STAT!EA$2:EA$350))</f>
        <v>0</v>
      </c>
      <c r="I291" s="408">
        <f>SUMPRODUCT(('Testing-All Others'!$G$2=TB_STAT!$E$2:$E$350)*(TB_STAT!EB$2:EB$350))</f>
        <v>0</v>
      </c>
      <c r="J291" s="408">
        <f>SUMPRODUCT(('Testing-All Others'!$G$2=TB_STAT!$E$2:$E$350)*(TB_STAT!EC$2:EC$350))</f>
        <v>0</v>
      </c>
      <c r="K291" s="408">
        <f>SUMPRODUCT(('Testing-All Others'!$G$2=TB_STAT!$E$2:$E$350)*(TB_STAT!ED$2:ED$350))</f>
        <v>0</v>
      </c>
      <c r="L291" s="408">
        <f>SUMPRODUCT(('Testing-All Others'!$G$2=TB_STAT!$E$2:$E$350)*(TB_STAT!EE$2:EE$350))</f>
        <v>0</v>
      </c>
      <c r="M291" s="408">
        <f>SUMPRODUCT(('Testing-All Others'!$G$2=TB_STAT!$E$2:$E$350)*(TB_STAT!EF$2:EF$350))</f>
        <v>0</v>
      </c>
      <c r="N291" s="408">
        <f>SUMPRODUCT(('Testing-All Others'!$G$2=TB_STAT!$E$2:$E$350)*(TB_STAT!EG$2:EG$350))</f>
        <v>0</v>
      </c>
      <c r="O291" s="408">
        <f>SUMPRODUCT(('Testing-All Others'!$G$2=TB_STAT!$E$2:$E$350)*(TB_STAT!EH$2:EH$350))</f>
        <v>0</v>
      </c>
      <c r="P291" s="404" t="str">
        <f>IF(SUM(C291:O291)=0,"subtotal",SUM(C291:O291))</f>
        <v>subtotal</v>
      </c>
    </row>
    <row r="292" spans="2:18" ht="22.35" customHeight="1">
      <c r="B292" s="26"/>
      <c r="C292" s="23"/>
      <c r="D292" s="23"/>
      <c r="E292" s="23"/>
      <c r="F292" s="23"/>
      <c r="G292" s="23"/>
      <c r="H292" s="23"/>
      <c r="I292" s="23"/>
      <c r="J292" s="23"/>
      <c r="K292" s="23"/>
      <c r="L292" s="23"/>
      <c r="M292" s="23"/>
      <c r="N292" s="23"/>
      <c r="O292" s="23"/>
      <c r="P292" s="114"/>
    </row>
    <row r="293" spans="2:18" ht="24.75" hidden="1" customHeight="1">
      <c r="B293" s="1023" t="str">
        <f>CONCATENATE(K2,": HTS_TST (Facility) - PITC Modality: PMTCT (ANC1 Only)")</f>
        <v>: HTS_TST (Facility) - PITC Modality: PMTCT (ANC1 Only)</v>
      </c>
      <c r="C293" s="1024"/>
      <c r="D293" s="1024"/>
      <c r="E293" s="1024"/>
      <c r="F293" s="1024"/>
      <c r="G293" s="1024"/>
      <c r="H293" s="1024"/>
      <c r="I293" s="1024"/>
      <c r="J293" s="1024"/>
      <c r="K293" s="1024"/>
      <c r="L293" s="1024"/>
      <c r="M293" s="1024"/>
      <c r="N293" s="1024"/>
      <c r="O293" s="1024"/>
      <c r="P293" s="1025"/>
      <c r="Q293" s="5"/>
      <c r="R293" s="5"/>
    </row>
    <row r="294" spans="2:18" ht="32.1" hidden="1" customHeight="1">
      <c r="B294" s="1014" t="s">
        <v>0</v>
      </c>
      <c r="C294" s="1015"/>
      <c r="D294" s="876" t="s">
        <v>80</v>
      </c>
      <c r="E294" s="876"/>
      <c r="F294" s="876"/>
      <c r="G294" s="876"/>
      <c r="H294" s="876"/>
      <c r="I294" s="876"/>
      <c r="J294" s="876"/>
      <c r="K294" s="876"/>
      <c r="L294" s="876"/>
      <c r="M294" s="876"/>
      <c r="N294" s="876"/>
      <c r="O294" s="876"/>
      <c r="P294" s="34"/>
    </row>
    <row r="295" spans="2:18" ht="8.1" hidden="1" customHeight="1">
      <c r="B295" s="62"/>
      <c r="C295" s="63"/>
      <c r="D295" s="64"/>
      <c r="E295" s="64"/>
      <c r="F295" s="64"/>
      <c r="G295" s="64"/>
      <c r="H295" s="64"/>
      <c r="I295" s="64"/>
      <c r="J295" s="64"/>
      <c r="K295" s="64"/>
      <c r="L295" s="64"/>
      <c r="M295" s="64"/>
      <c r="N295" s="64"/>
      <c r="O295" s="64"/>
      <c r="P295" s="39"/>
    </row>
    <row r="296" spans="2:18" ht="26.25" hidden="1" customHeight="1">
      <c r="B296" s="31" t="s">
        <v>69</v>
      </c>
      <c r="C296" s="405" t="str">
        <f>IF(SUM('Testing Path 2 - HTS TST Mod'!N50)=0,"subtotal",SUM('Testing Path 2 - HTS TST Mod'!N50))</f>
        <v>subtotal</v>
      </c>
      <c r="D296" s="2"/>
      <c r="E296" s="2"/>
      <c r="F296" s="2"/>
      <c r="G296" s="2"/>
      <c r="H296" s="2"/>
      <c r="I296" s="2"/>
      <c r="J296" s="2"/>
      <c r="K296" s="2"/>
      <c r="L296" s="2"/>
      <c r="M296" s="2"/>
      <c r="N296" s="2"/>
      <c r="O296" s="2"/>
      <c r="P296" s="34"/>
    </row>
    <row r="297" spans="2:18" ht="7.5" hidden="1" customHeight="1">
      <c r="B297" s="31"/>
      <c r="C297" s="8"/>
      <c r="D297" s="2"/>
      <c r="E297" s="2"/>
      <c r="F297" s="2"/>
      <c r="G297" s="2"/>
      <c r="H297" s="2"/>
      <c r="I297" s="2"/>
      <c r="J297" s="2"/>
      <c r="K297" s="2"/>
      <c r="L297" s="2"/>
      <c r="M297" s="2"/>
      <c r="N297" s="2"/>
      <c r="O297" s="2"/>
      <c r="P297" s="34"/>
    </row>
    <row r="298" spans="2:18" ht="8.85" hidden="1" customHeight="1">
      <c r="B298" s="66"/>
      <c r="C298" s="27"/>
      <c r="D298" s="64"/>
      <c r="E298" s="64"/>
      <c r="F298" s="64"/>
      <c r="G298" s="64"/>
      <c r="H298" s="64"/>
      <c r="I298" s="64"/>
      <c r="J298" s="64"/>
      <c r="K298" s="64"/>
      <c r="L298" s="64"/>
      <c r="M298" s="64"/>
      <c r="N298" s="64"/>
      <c r="O298" s="64"/>
      <c r="P298" s="39"/>
    </row>
    <row r="299" spans="2:18" ht="26.1" hidden="1" customHeight="1">
      <c r="B299" s="31" t="s">
        <v>70</v>
      </c>
      <c r="C299" s="409" t="str">
        <f>IF(SUM('Testing Path 2 - HTS TST Mod'!N53)=0,"subtotal",SUM('Testing Path 2 - HTS TST Mod'!N53))</f>
        <v>subtotal</v>
      </c>
      <c r="D299" s="2"/>
      <c r="E299" s="2"/>
      <c r="F299" s="2"/>
      <c r="G299" s="2"/>
      <c r="H299" s="2"/>
      <c r="I299" s="2"/>
      <c r="J299" s="2"/>
      <c r="K299" s="2"/>
      <c r="L299" s="2"/>
      <c r="M299" s="2"/>
      <c r="N299" s="2"/>
      <c r="O299" s="2"/>
      <c r="P299" s="34"/>
    </row>
    <row r="300" spans="2:18" ht="7.5" hidden="1" customHeight="1">
      <c r="B300" s="29"/>
      <c r="C300" s="6"/>
      <c r="D300" s="2"/>
      <c r="E300" s="2"/>
      <c r="F300" s="2"/>
      <c r="G300" s="2"/>
      <c r="H300" s="2"/>
      <c r="I300" s="2"/>
      <c r="J300" s="2"/>
      <c r="K300" s="2"/>
      <c r="L300" s="2"/>
      <c r="M300" s="2"/>
      <c r="N300" s="2"/>
      <c r="O300" s="2"/>
      <c r="P300" s="34"/>
    </row>
    <row r="301" spans="2:18" ht="8.85" hidden="1" customHeight="1">
      <c r="B301" s="102"/>
      <c r="C301" s="103"/>
      <c r="D301" s="85"/>
      <c r="E301" s="85"/>
      <c r="F301" s="85"/>
      <c r="G301" s="85"/>
      <c r="H301" s="85"/>
      <c r="I301" s="85"/>
      <c r="J301" s="85"/>
      <c r="K301" s="85"/>
      <c r="L301" s="85"/>
      <c r="M301" s="85"/>
      <c r="N301" s="85"/>
      <c r="O301" s="85"/>
      <c r="P301" s="86"/>
    </row>
    <row r="302" spans="2:18" ht="26.25" hidden="1" customHeight="1">
      <c r="B302" s="98" t="s">
        <v>33</v>
      </c>
      <c r="C302" s="405" t="str">
        <f>IF(SUM(C296,C299)=0,"subtotal",SUM(C296,C299))</f>
        <v>subtotal</v>
      </c>
      <c r="D302" s="2"/>
      <c r="E302" s="2"/>
      <c r="F302" s="2"/>
      <c r="G302" s="2"/>
      <c r="H302" s="2"/>
      <c r="I302" s="2"/>
      <c r="J302" s="2"/>
      <c r="K302" s="2"/>
      <c r="L302" s="2"/>
      <c r="M302" s="2"/>
      <c r="N302" s="2"/>
      <c r="O302" s="2"/>
      <c r="P302" s="104"/>
    </row>
    <row r="303" spans="2:18" ht="9.6" hidden="1" customHeight="1">
      <c r="B303" s="105"/>
      <c r="C303" s="88"/>
      <c r="D303" s="89"/>
      <c r="E303" s="89"/>
      <c r="F303" s="89"/>
      <c r="G303" s="89"/>
      <c r="H303" s="89"/>
      <c r="I303" s="89"/>
      <c r="J303" s="89"/>
      <c r="K303" s="89"/>
      <c r="L303" s="89"/>
      <c r="M303" s="89"/>
      <c r="N303" s="89"/>
      <c r="O303" s="89"/>
      <c r="P303" s="90"/>
    </row>
    <row r="304" spans="2:18" s="47" customFormat="1" ht="19.5" customHeight="1">
      <c r="B304" s="948" t="str">
        <f>CONCATENATE(K2,": HTS_TST (Facility) - PITC Modality: PMTCT Post ANC1:Pregnant/L&amp;D")</f>
        <v>: HTS_TST (Facility) - PITC Modality: PMTCT Post ANC1:Pregnant/L&amp;D</v>
      </c>
      <c r="C304" s="949"/>
      <c r="D304" s="949"/>
      <c r="E304" s="949"/>
      <c r="F304" s="949"/>
      <c r="G304" s="949"/>
      <c r="H304" s="949"/>
      <c r="I304" s="949"/>
      <c r="J304" s="949"/>
      <c r="K304" s="949"/>
      <c r="L304" s="949"/>
      <c r="M304" s="949"/>
      <c r="N304" s="949"/>
      <c r="O304" s="949"/>
      <c r="P304" s="949"/>
    </row>
    <row r="305" spans="2:16" ht="24.75" customHeight="1">
      <c r="B305" s="1006" t="s">
        <v>3</v>
      </c>
      <c r="C305" s="1007"/>
      <c r="D305" s="1001" t="s">
        <v>2749</v>
      </c>
      <c r="E305" s="1002"/>
      <c r="F305" s="1002"/>
      <c r="G305" s="1002"/>
      <c r="H305" s="1002"/>
      <c r="I305" s="1002"/>
      <c r="J305" s="1002"/>
      <c r="K305" s="1002"/>
      <c r="L305" s="1002"/>
      <c r="M305" s="1002"/>
      <c r="N305" s="1002"/>
      <c r="O305" s="1003"/>
      <c r="P305" s="39"/>
    </row>
    <row r="306" spans="2:16" ht="15" customHeight="1">
      <c r="B306" s="29"/>
      <c r="C306" s="6"/>
      <c r="D306" s="2"/>
      <c r="E306" s="2"/>
      <c r="F306" s="2"/>
      <c r="G306" s="2"/>
      <c r="H306" s="2"/>
      <c r="I306" s="2"/>
      <c r="J306" s="2"/>
      <c r="K306" s="2"/>
      <c r="L306" s="2"/>
      <c r="M306" s="2"/>
      <c r="N306" s="2"/>
      <c r="O306" s="64"/>
      <c r="P306" s="39"/>
    </row>
    <row r="307" spans="2:16" ht="9" customHeight="1">
      <c r="B307" s="1031"/>
      <c r="C307" s="92"/>
      <c r="D307" s="92"/>
      <c r="E307" s="92"/>
      <c r="F307" s="92"/>
      <c r="G307" s="92"/>
      <c r="H307" s="92"/>
      <c r="I307" s="92"/>
      <c r="J307" s="92"/>
      <c r="K307" s="92"/>
      <c r="L307" s="92"/>
      <c r="M307" s="92"/>
      <c r="N307" s="92"/>
      <c r="O307" s="92"/>
      <c r="P307" s="97"/>
    </row>
    <row r="308" spans="2:16" ht="28.5">
      <c r="B308" s="1032"/>
      <c r="C308" s="111" t="s">
        <v>5</v>
      </c>
      <c r="D308" s="112" t="s">
        <v>24</v>
      </c>
      <c r="E308" s="112" t="s">
        <v>25</v>
      </c>
      <c r="F308" s="112" t="s">
        <v>26</v>
      </c>
      <c r="G308" s="112" t="s">
        <v>27</v>
      </c>
      <c r="H308" s="112" t="s">
        <v>28</v>
      </c>
      <c r="I308" s="112" t="s">
        <v>29</v>
      </c>
      <c r="J308" s="112" t="s">
        <v>30</v>
      </c>
      <c r="K308" s="112" t="s">
        <v>31</v>
      </c>
      <c r="L308" s="116" t="s">
        <v>32</v>
      </c>
      <c r="M308" s="1033"/>
      <c r="N308" s="1033"/>
      <c r="O308" s="1033"/>
      <c r="P308" s="1034"/>
    </row>
    <row r="309" spans="2:16">
      <c r="B309" s="46"/>
      <c r="C309" s="48"/>
      <c r="D309" s="3"/>
      <c r="E309" s="48"/>
      <c r="F309" s="3"/>
      <c r="G309" s="48"/>
      <c r="H309" s="3"/>
      <c r="I309" s="48"/>
      <c r="J309" s="3"/>
      <c r="K309" s="48"/>
      <c r="L309" s="3"/>
      <c r="M309" s="48"/>
      <c r="N309" s="3"/>
      <c r="O309" s="3"/>
      <c r="P309" s="86"/>
    </row>
    <row r="310" spans="2:16" ht="24" customHeight="1">
      <c r="B310" s="31" t="s">
        <v>46</v>
      </c>
      <c r="C310" s="408">
        <f>SUMPRODUCT(($G$2='HTS_TST_PMTCT Post ANC1_Preg_LD'!$E$2:$E$350)*('HTS_TST_PMTCT Post ANC1_Preg_LD'!G$2:G$350))</f>
        <v>0</v>
      </c>
      <c r="D310" s="408">
        <f>SUMPRODUCT(($G$2='HTS_TST_PMTCT Post ANC1_Preg_LD'!$E$2:$E$350)*('HTS_TST_PMTCT Post ANC1_Preg_LD'!H$2:H$350))</f>
        <v>0</v>
      </c>
      <c r="E310" s="408">
        <f>SUMPRODUCT(($G$2='HTS_TST_PMTCT Post ANC1_Preg_LD'!$E$2:$E$350)*('HTS_TST_PMTCT Post ANC1_Preg_LD'!I$2:I$350))</f>
        <v>0</v>
      </c>
      <c r="F310" s="408">
        <f>SUMPRODUCT(($G$2='HTS_TST_PMTCT Post ANC1_Preg_LD'!$E$2:$E$350)*('HTS_TST_PMTCT Post ANC1_Preg_LD'!J$2:J$350))</f>
        <v>0</v>
      </c>
      <c r="G310" s="408">
        <f>SUMPRODUCT(($G$2='HTS_TST_PMTCT Post ANC1_Preg_LD'!$E$2:$E$350)*('HTS_TST_PMTCT Post ANC1_Preg_LD'!K$2:K$350))</f>
        <v>0</v>
      </c>
      <c r="H310" s="408">
        <f>SUMPRODUCT(($G$2='HTS_TST_PMTCT Post ANC1_Preg_LD'!$E$2:$E$350)*('HTS_TST_PMTCT Post ANC1_Preg_LD'!L$2:L$350))</f>
        <v>0</v>
      </c>
      <c r="I310" s="408">
        <f>SUMPRODUCT(($G$2='HTS_TST_PMTCT Post ANC1_Preg_LD'!$E$2:$E$350)*('HTS_TST_PMTCT Post ANC1_Preg_LD'!M$2:M$350))</f>
        <v>0</v>
      </c>
      <c r="J310" s="408">
        <f>SUMPRODUCT(($G$2='HTS_TST_PMTCT Post ANC1_Preg_LD'!$E$2:$E$350)*('HTS_TST_PMTCT Post ANC1_Preg_LD'!N$2:N$350))</f>
        <v>0</v>
      </c>
      <c r="K310" s="408">
        <f>SUMPRODUCT(($G$2='HTS_TST_PMTCT Post ANC1_Preg_LD'!$E$2:$E$350)*('HTS_TST_PMTCT Post ANC1_Preg_LD'!O$2:O$350))</f>
        <v>0</v>
      </c>
      <c r="L310" s="408">
        <f>SUMPRODUCT(($G$2='HTS_TST_PMTCT Post ANC1_Preg_LD'!$E$2:$E$350)*('HTS_TST_PMTCT Post ANC1_Preg_LD'!P$2:P$350))</f>
        <v>0</v>
      </c>
      <c r="M310" s="404" t="str">
        <f>IF(SUM(C310:L310)=0,"subtotal",SUM(C310:L310))</f>
        <v>subtotal</v>
      </c>
      <c r="N310" s="12"/>
      <c r="O310" s="12"/>
      <c r="P310" s="113"/>
    </row>
    <row r="311" spans="2:16">
      <c r="B311" s="26"/>
      <c r="C311" s="23"/>
      <c r="D311" s="23"/>
      <c r="E311" s="23"/>
      <c r="F311" s="23"/>
      <c r="G311" s="23"/>
      <c r="H311" s="23"/>
      <c r="I311" s="23"/>
      <c r="J311" s="23"/>
      <c r="K311" s="23"/>
      <c r="L311" s="23"/>
      <c r="M311" s="23"/>
      <c r="N311" s="23"/>
      <c r="O311" s="23"/>
      <c r="P311" s="114"/>
    </row>
    <row r="312" spans="2:16" ht="8.25" customHeight="1">
      <c r="B312" s="70"/>
      <c r="C312" s="44"/>
      <c r="D312" s="60"/>
      <c r="E312" s="44"/>
      <c r="F312" s="60"/>
      <c r="G312" s="44"/>
      <c r="H312" s="60"/>
      <c r="I312" s="44"/>
      <c r="J312" s="60"/>
      <c r="K312" s="44"/>
      <c r="L312" s="60"/>
      <c r="M312" s="44"/>
      <c r="N312" s="60"/>
      <c r="O312" s="60"/>
      <c r="P312" s="115"/>
    </row>
    <row r="313" spans="2:16" ht="22.5" customHeight="1">
      <c r="B313" s="31" t="s">
        <v>47</v>
      </c>
      <c r="C313" s="408">
        <f>SUMPRODUCT(($G$2='HTS_TST_PMTCT Post ANC1_Preg_LD'!$E$2:$E$350)*('HTS_TST_PMTCT Post ANC1_Preg_LD'!Q$2:Q$350))</f>
        <v>0</v>
      </c>
      <c r="D313" s="408">
        <f>SUMPRODUCT(($G$2='HTS_TST_PMTCT Post ANC1_Preg_LD'!$E$2:$E$350)*('HTS_TST_PMTCT Post ANC1_Preg_LD'!R$2:R$350))</f>
        <v>0</v>
      </c>
      <c r="E313" s="408">
        <f>SUMPRODUCT(($G$2='HTS_TST_PMTCT Post ANC1_Preg_LD'!$E$2:$E$350)*('HTS_TST_PMTCT Post ANC1_Preg_LD'!S$2:S$350))</f>
        <v>0</v>
      </c>
      <c r="F313" s="408">
        <f>SUMPRODUCT(($G$2='HTS_TST_PMTCT Post ANC1_Preg_LD'!$E$2:$E$350)*('HTS_TST_PMTCT Post ANC1_Preg_LD'!T$2:T$350))</f>
        <v>0</v>
      </c>
      <c r="G313" s="408">
        <f>SUMPRODUCT(($G$2='HTS_TST_PMTCT Post ANC1_Preg_LD'!$E$2:$E$350)*('HTS_TST_PMTCT Post ANC1_Preg_LD'!U$2:U$350))</f>
        <v>0</v>
      </c>
      <c r="H313" s="408">
        <f>SUMPRODUCT(($G$2='HTS_TST_PMTCT Post ANC1_Preg_LD'!$E$2:$E$350)*('HTS_TST_PMTCT Post ANC1_Preg_LD'!V$2:V$350))</f>
        <v>0</v>
      </c>
      <c r="I313" s="408">
        <f>SUMPRODUCT(($G$2='HTS_TST_PMTCT Post ANC1_Preg_LD'!$E$2:$E$350)*('HTS_TST_PMTCT Post ANC1_Preg_LD'!W$2:W$350))</f>
        <v>0</v>
      </c>
      <c r="J313" s="408">
        <f>SUMPRODUCT(($G$2='HTS_TST_PMTCT Post ANC1_Preg_LD'!$E$2:$E$350)*('HTS_TST_PMTCT Post ANC1_Preg_LD'!X$2:X$350))</f>
        <v>0</v>
      </c>
      <c r="K313" s="408">
        <f>SUMPRODUCT(($G$2='HTS_TST_PMTCT Post ANC1_Preg_LD'!$E$2:$E$350)*('HTS_TST_PMTCT Post ANC1_Preg_LD'!Y$2:Y$350))</f>
        <v>0</v>
      </c>
      <c r="L313" s="408">
        <f>SUMPRODUCT(($G$2='HTS_TST_PMTCT Post ANC1_Preg_LD'!$E$2:$E$350)*('HTS_TST_PMTCT Post ANC1_Preg_LD'!Z$2:Z$350))</f>
        <v>0</v>
      </c>
      <c r="M313" s="404" t="str">
        <f>IF(SUM(C313:L313)=0,"subtotal",SUM(C313:L313))</f>
        <v>subtotal</v>
      </c>
      <c r="N313" s="12"/>
      <c r="O313" s="12"/>
      <c r="P313" s="113"/>
    </row>
    <row r="314" spans="2:16">
      <c r="B314" s="26"/>
      <c r="C314" s="23"/>
      <c r="D314" s="23"/>
      <c r="E314" s="23"/>
      <c r="F314" s="23"/>
      <c r="G314" s="23"/>
      <c r="H314" s="23"/>
      <c r="I314" s="23"/>
      <c r="J314" s="23"/>
      <c r="K314" s="23"/>
      <c r="L314" s="23"/>
      <c r="M314" s="23"/>
      <c r="N314" s="23"/>
      <c r="O314" s="23"/>
      <c r="P314" s="114"/>
    </row>
    <row r="315" spans="2:16" ht="8.85" customHeight="1">
      <c r="B315" s="102"/>
      <c r="C315" s="103"/>
      <c r="D315" s="85"/>
      <c r="E315" s="85"/>
      <c r="F315" s="85"/>
      <c r="G315" s="85"/>
      <c r="H315" s="85"/>
      <c r="I315" s="85"/>
      <c r="J315" s="85"/>
      <c r="K315" s="85"/>
      <c r="L315" s="85"/>
      <c r="M315" s="85"/>
      <c r="N315" s="85"/>
      <c r="O315" s="85"/>
      <c r="P315" s="86"/>
    </row>
    <row r="316" spans="2:16" ht="26.25" customHeight="1">
      <c r="B316" s="98" t="s">
        <v>33</v>
      </c>
      <c r="C316" s="404" t="str">
        <f>IF(SUM(C310:L310,C313:L313)=0,"subtotal",SUM(C310:L310,C313:L313))</f>
        <v>subtotal</v>
      </c>
      <c r="D316" s="2"/>
      <c r="E316" s="2"/>
      <c r="F316" s="2"/>
      <c r="G316" s="2"/>
      <c r="H316" s="2"/>
      <c r="I316" s="2"/>
      <c r="J316" s="2"/>
      <c r="K316" s="2"/>
      <c r="L316" s="2"/>
      <c r="M316" s="2"/>
      <c r="N316" s="2"/>
      <c r="O316" s="2"/>
      <c r="P316" s="104"/>
    </row>
    <row r="317" spans="2:16" ht="9.6" customHeight="1">
      <c r="B317" s="105"/>
      <c r="C317" s="88"/>
      <c r="D317" s="89"/>
      <c r="E317" s="89"/>
      <c r="F317" s="89"/>
      <c r="G317" s="89"/>
      <c r="H317" s="89"/>
      <c r="I317" s="89"/>
      <c r="J317" s="89"/>
      <c r="K317" s="89"/>
      <c r="L317" s="89"/>
      <c r="M317" s="89"/>
      <c r="N317" s="89"/>
      <c r="O317" s="89"/>
      <c r="P317" s="90"/>
    </row>
    <row r="318" spans="2:16" s="47" customFormat="1" ht="25.5" customHeight="1">
      <c r="B318" s="948" t="str">
        <f>CONCATENATE(K21,": HTS_TST (Facility) - PITC Modality: PMTCT Post ANC1:Breastfeeding")</f>
        <v>: HTS_TST (Facility) - PITC Modality: PMTCT Post ANC1:Breastfeeding</v>
      </c>
      <c r="C318" s="949"/>
      <c r="D318" s="949"/>
      <c r="E318" s="949"/>
      <c r="F318" s="949"/>
      <c r="G318" s="949"/>
      <c r="H318" s="949"/>
      <c r="I318" s="949"/>
      <c r="J318" s="949"/>
      <c r="K318" s="949"/>
      <c r="L318" s="949"/>
      <c r="M318" s="949"/>
      <c r="N318" s="949"/>
      <c r="O318" s="949"/>
      <c r="P318" s="949"/>
    </row>
    <row r="319" spans="2:16" ht="24.75" customHeight="1">
      <c r="B319" s="1006" t="s">
        <v>3</v>
      </c>
      <c r="C319" s="1007"/>
      <c r="D319" s="1001" t="s">
        <v>2750</v>
      </c>
      <c r="E319" s="1002"/>
      <c r="F319" s="1002"/>
      <c r="G319" s="1002"/>
      <c r="H319" s="1002"/>
      <c r="I319" s="1002"/>
      <c r="J319" s="1002"/>
      <c r="K319" s="1002"/>
      <c r="L319" s="1002"/>
      <c r="M319" s="1002"/>
      <c r="N319" s="1002"/>
      <c r="O319" s="1003"/>
      <c r="P319" s="634"/>
    </row>
    <row r="320" spans="2:16" ht="15" customHeight="1">
      <c r="B320" s="29"/>
      <c r="C320" s="6"/>
      <c r="D320" s="2"/>
      <c r="E320" s="2"/>
      <c r="F320" s="2"/>
      <c r="G320" s="2"/>
      <c r="H320" s="2"/>
      <c r="I320" s="2"/>
      <c r="J320" s="2"/>
      <c r="K320" s="2"/>
      <c r="L320" s="2"/>
      <c r="M320" s="2"/>
      <c r="N320" s="2"/>
      <c r="O320" s="64"/>
      <c r="P320" s="634"/>
    </row>
    <row r="321" spans="2:18" ht="9" customHeight="1">
      <c r="B321" s="1031"/>
      <c r="C321" s="92"/>
      <c r="D321" s="92"/>
      <c r="E321" s="92"/>
      <c r="F321" s="92"/>
      <c r="G321" s="92"/>
      <c r="H321" s="92"/>
      <c r="I321" s="92"/>
      <c r="J321" s="92"/>
      <c r="K321" s="92"/>
      <c r="L321" s="92"/>
      <c r="M321" s="92"/>
      <c r="N321" s="92"/>
      <c r="O321" s="92"/>
      <c r="P321" s="97"/>
    </row>
    <row r="322" spans="2:18" ht="28.5">
      <c r="B322" s="1032"/>
      <c r="C322" s="111" t="s">
        <v>5</v>
      </c>
      <c r="D322" s="629" t="s">
        <v>24</v>
      </c>
      <c r="E322" s="629" t="s">
        <v>25</v>
      </c>
      <c r="F322" s="629" t="s">
        <v>26</v>
      </c>
      <c r="G322" s="629" t="s">
        <v>27</v>
      </c>
      <c r="H322" s="629" t="s">
        <v>28</v>
      </c>
      <c r="I322" s="629" t="s">
        <v>29</v>
      </c>
      <c r="J322" s="629" t="s">
        <v>30</v>
      </c>
      <c r="K322" s="629" t="s">
        <v>31</v>
      </c>
      <c r="L322" s="116" t="s">
        <v>32</v>
      </c>
      <c r="M322" s="1033"/>
      <c r="N322" s="1033"/>
      <c r="O322" s="1033"/>
      <c r="P322" s="1034"/>
    </row>
    <row r="323" spans="2:18">
      <c r="B323" s="627"/>
      <c r="C323" s="48"/>
      <c r="D323" s="628"/>
      <c r="E323" s="48"/>
      <c r="F323" s="628"/>
      <c r="G323" s="48"/>
      <c r="H323" s="628"/>
      <c r="I323" s="48"/>
      <c r="J323" s="628"/>
      <c r="K323" s="48"/>
      <c r="L323" s="628"/>
      <c r="M323" s="48"/>
      <c r="N323" s="628"/>
      <c r="O323" s="628"/>
      <c r="P323" s="86"/>
    </row>
    <row r="324" spans="2:18" ht="24" customHeight="1">
      <c r="B324" s="639" t="s">
        <v>46</v>
      </c>
      <c r="C324" s="408">
        <f>SUMPRODUCT(($G$2='HTS_TST_PMTCT Post ANC1_BF'!$E$2:$E$350)*('HTS_TST_PMTCT Post ANC1_BF'!G$2:G$350))</f>
        <v>0</v>
      </c>
      <c r="D324" s="408">
        <f>SUMPRODUCT(($G$2='HTS_TST_PMTCT Post ANC1_BF'!$E$2:$E$350)*('HTS_TST_PMTCT Post ANC1_BF'!H$2:H$350))</f>
        <v>0</v>
      </c>
      <c r="E324" s="408">
        <f>SUMPRODUCT(($G$2='HTS_TST_PMTCT Post ANC1_BF'!$E$2:$E$350)*('HTS_TST_PMTCT Post ANC1_BF'!I$2:I$350))</f>
        <v>0</v>
      </c>
      <c r="F324" s="408">
        <f>SUMPRODUCT(($G$2='HTS_TST_PMTCT Post ANC1_BF'!$E$2:$E$350)*('HTS_TST_PMTCT Post ANC1_BF'!J$2:J$350))</f>
        <v>0</v>
      </c>
      <c r="G324" s="408">
        <f>SUMPRODUCT(($G$2='HTS_TST_PMTCT Post ANC1_BF'!$E$2:$E$350)*('HTS_TST_PMTCT Post ANC1_BF'!K$2:K$350))</f>
        <v>0</v>
      </c>
      <c r="H324" s="408">
        <f>SUMPRODUCT(($G$2='HTS_TST_PMTCT Post ANC1_BF'!$E$2:$E$350)*('HTS_TST_PMTCT Post ANC1_BF'!L$2:L$350))</f>
        <v>0</v>
      </c>
      <c r="I324" s="408">
        <f>SUMPRODUCT(($G$2='HTS_TST_PMTCT Post ANC1_BF'!$E$2:$E$350)*('HTS_TST_PMTCT Post ANC1_BF'!M$2:M$350))</f>
        <v>0</v>
      </c>
      <c r="J324" s="408">
        <f>SUMPRODUCT(($G$2='HTS_TST_PMTCT Post ANC1_BF'!$E$2:$E$350)*('HTS_TST_PMTCT Post ANC1_BF'!N$2:N$350))</f>
        <v>0</v>
      </c>
      <c r="K324" s="408">
        <f>SUMPRODUCT(($G$2='HTS_TST_PMTCT Post ANC1_BF'!$E$2:$E$350)*('HTS_TST_PMTCT Post ANC1_BF'!O$2:O$350))</f>
        <v>0</v>
      </c>
      <c r="L324" s="408">
        <f>SUMPRODUCT(($G$2='HTS_TST_PMTCT Post ANC1_BF'!$E$2:$E$350)*('HTS_TST_PMTCT Post ANC1_BF'!P$2:P$350))</f>
        <v>0</v>
      </c>
      <c r="M324" s="404" t="str">
        <f>IF(SUM(C324:L324)=0,"subtotal",SUM(C324:L324))</f>
        <v>subtotal</v>
      </c>
      <c r="N324" s="630"/>
      <c r="O324" s="630"/>
      <c r="P324" s="113"/>
    </row>
    <row r="325" spans="2:18">
      <c r="B325" s="26"/>
      <c r="C325" s="23"/>
      <c r="D325" s="23"/>
      <c r="E325" s="23"/>
      <c r="F325" s="23"/>
      <c r="G325" s="23"/>
      <c r="H325" s="23"/>
      <c r="I325" s="23"/>
      <c r="J325" s="23"/>
      <c r="K325" s="23"/>
      <c r="L325" s="23"/>
      <c r="M325" s="23"/>
      <c r="N325" s="23"/>
      <c r="O325" s="23"/>
      <c r="P325" s="114"/>
    </row>
    <row r="326" spans="2:18" ht="8.25" customHeight="1">
      <c r="B326" s="70"/>
      <c r="C326" s="44"/>
      <c r="D326" s="633"/>
      <c r="E326" s="44"/>
      <c r="F326" s="633"/>
      <c r="G326" s="44"/>
      <c r="H326" s="633"/>
      <c r="I326" s="44"/>
      <c r="J326" s="633"/>
      <c r="K326" s="44"/>
      <c r="L326" s="633"/>
      <c r="M326" s="44"/>
      <c r="N326" s="633"/>
      <c r="O326" s="633"/>
      <c r="P326" s="115"/>
    </row>
    <row r="327" spans="2:18" ht="22.5" customHeight="1">
      <c r="B327" s="639" t="s">
        <v>47</v>
      </c>
      <c r="C327" s="408">
        <f>SUMPRODUCT(($G$2='HTS_TST_PMTCT Post ANC1_BF'!$E$2:$E$350)*('HTS_TST_PMTCT Post ANC1_BF'!Q$2:Q$350))</f>
        <v>0</v>
      </c>
      <c r="D327" s="408">
        <f>SUMPRODUCT(($G$2='HTS_TST_PMTCT Post ANC1_BF'!$E$2:$E$350)*('HTS_TST_PMTCT Post ANC1_BF'!R$2:R$350))</f>
        <v>0</v>
      </c>
      <c r="E327" s="408">
        <f>SUMPRODUCT(($G$2='HTS_TST_PMTCT Post ANC1_BF'!$E$2:$E$350)*('HTS_TST_PMTCT Post ANC1_BF'!S$2:S$350))</f>
        <v>0</v>
      </c>
      <c r="F327" s="408">
        <f>SUMPRODUCT(($G$2='HTS_TST_PMTCT Post ANC1_BF'!$E$2:$E$350)*('HTS_TST_PMTCT Post ANC1_BF'!T$2:T$350))</f>
        <v>0</v>
      </c>
      <c r="G327" s="408">
        <f>SUMPRODUCT(($G$2='HTS_TST_PMTCT Post ANC1_BF'!$E$2:$E$350)*('HTS_TST_PMTCT Post ANC1_BF'!U$2:U$350))</f>
        <v>0</v>
      </c>
      <c r="H327" s="408">
        <f>SUMPRODUCT(($G$2='HTS_TST_PMTCT Post ANC1_BF'!$E$2:$E$350)*('HTS_TST_PMTCT Post ANC1_BF'!V$2:V$350))</f>
        <v>0</v>
      </c>
      <c r="I327" s="408">
        <f>SUMPRODUCT(($G$2='HTS_TST_PMTCT Post ANC1_BF'!$E$2:$E$350)*('HTS_TST_PMTCT Post ANC1_BF'!W$2:W$350))</f>
        <v>0</v>
      </c>
      <c r="J327" s="408">
        <f>SUMPRODUCT(($G$2='HTS_TST_PMTCT Post ANC1_BF'!$E$2:$E$350)*('HTS_TST_PMTCT Post ANC1_BF'!X$2:X$350))</f>
        <v>0</v>
      </c>
      <c r="K327" s="408">
        <f>SUMPRODUCT(($G$2='HTS_TST_PMTCT Post ANC1_BF'!$E$2:$E$350)*('HTS_TST_PMTCT Post ANC1_BF'!Y$2:Y$350))</f>
        <v>0</v>
      </c>
      <c r="L327" s="408">
        <f>SUMPRODUCT(($G$2='HTS_TST_PMTCT Post ANC1_BF'!$E$2:$E$350)*('HTS_TST_PMTCT Post ANC1_BF'!Z$2:Z$350))</f>
        <v>0</v>
      </c>
      <c r="M327" s="404" t="str">
        <f>IF(SUM(C327:L327)=0,"subtotal",SUM(C327:L327))</f>
        <v>subtotal</v>
      </c>
      <c r="N327" s="630"/>
      <c r="O327" s="630"/>
      <c r="P327" s="113"/>
    </row>
    <row r="328" spans="2:18">
      <c r="B328" s="26"/>
      <c r="C328" s="23"/>
      <c r="D328" s="23"/>
      <c r="E328" s="23"/>
      <c r="F328" s="23"/>
      <c r="G328" s="23"/>
      <c r="H328" s="23"/>
      <c r="I328" s="23"/>
      <c r="J328" s="23"/>
      <c r="K328" s="23"/>
      <c r="L328" s="23"/>
      <c r="M328" s="23"/>
      <c r="N328" s="23"/>
      <c r="O328" s="23"/>
      <c r="P328" s="114"/>
    </row>
    <row r="329" spans="2:18" ht="8.85" customHeight="1">
      <c r="B329" s="102"/>
      <c r="C329" s="103"/>
      <c r="D329" s="85"/>
      <c r="E329" s="85"/>
      <c r="F329" s="85"/>
      <c r="G329" s="85"/>
      <c r="H329" s="85"/>
      <c r="I329" s="85"/>
      <c r="J329" s="85"/>
      <c r="K329" s="85"/>
      <c r="L329" s="85"/>
      <c r="M329" s="85"/>
      <c r="N329" s="85"/>
      <c r="O329" s="85"/>
      <c r="P329" s="86"/>
    </row>
    <row r="330" spans="2:18" ht="26.25" customHeight="1">
      <c r="B330" s="624" t="s">
        <v>33</v>
      </c>
      <c r="C330" s="404" t="str">
        <f>IF(SUM(C324:L324,C327:L327)=0,"subtotal",SUM(C324:L324,C327:L327))</f>
        <v>subtotal</v>
      </c>
      <c r="D330" s="2"/>
      <c r="E330" s="2"/>
      <c r="F330" s="2"/>
      <c r="G330" s="2"/>
      <c r="H330" s="2"/>
      <c r="I330" s="2"/>
      <c r="J330" s="2"/>
      <c r="K330" s="2"/>
      <c r="L330" s="2"/>
      <c r="M330" s="2"/>
      <c r="N330" s="2"/>
      <c r="O330" s="2"/>
      <c r="P330" s="104"/>
    </row>
    <row r="331" spans="2:18" ht="9.6" customHeight="1">
      <c r="B331" s="105"/>
      <c r="C331" s="88"/>
      <c r="D331" s="89"/>
      <c r="E331" s="89"/>
      <c r="F331" s="89"/>
      <c r="G331" s="89"/>
      <c r="H331" s="89"/>
      <c r="I331" s="89"/>
      <c r="J331" s="89"/>
      <c r="K331" s="89"/>
      <c r="L331" s="89"/>
      <c r="M331" s="89"/>
      <c r="N331" s="89"/>
      <c r="O331" s="89"/>
      <c r="P331" s="90"/>
    </row>
    <row r="332" spans="2:18" ht="21" hidden="1" customHeight="1">
      <c r="B332" s="1023" t="str">
        <f>CONCATENATE(K$2,": HTS_TST (Facility) - PITC Modality: VMMC Services")</f>
        <v>: HTS_TST (Facility) - PITC Modality: VMMC Services</v>
      </c>
      <c r="C332" s="1024"/>
      <c r="D332" s="1024"/>
      <c r="E332" s="1024"/>
      <c r="F332" s="1024"/>
      <c r="G332" s="1024"/>
      <c r="H332" s="1024"/>
      <c r="I332" s="1024"/>
      <c r="J332" s="1024"/>
      <c r="K332" s="1024"/>
      <c r="L332" s="1024"/>
      <c r="M332" s="1024"/>
      <c r="N332" s="1024"/>
      <c r="O332" s="1024"/>
      <c r="P332" s="1025"/>
      <c r="Q332" s="5"/>
      <c r="R332" s="5"/>
    </row>
    <row r="333" spans="2:18" ht="21" hidden="1" customHeight="1">
      <c r="B333" s="1014" t="s">
        <v>0</v>
      </c>
      <c r="C333" s="1015"/>
      <c r="D333" s="876" t="s">
        <v>81</v>
      </c>
      <c r="E333" s="876"/>
      <c r="F333" s="876"/>
      <c r="G333" s="876"/>
      <c r="H333" s="876"/>
      <c r="I333" s="876"/>
      <c r="J333" s="876"/>
      <c r="K333" s="876"/>
      <c r="L333" s="876"/>
      <c r="M333" s="876"/>
      <c r="N333" s="876"/>
      <c r="O333" s="876"/>
      <c r="P333" s="34"/>
    </row>
    <row r="334" spans="2:18" ht="8.1" hidden="1" customHeight="1">
      <c r="B334" s="62"/>
      <c r="C334" s="63"/>
      <c r="D334" s="64"/>
      <c r="E334" s="64"/>
      <c r="F334" s="64"/>
      <c r="G334" s="64"/>
      <c r="H334" s="64"/>
      <c r="I334" s="64"/>
      <c r="J334" s="64"/>
      <c r="K334" s="64"/>
      <c r="L334" s="64"/>
      <c r="M334" s="64"/>
      <c r="N334" s="64"/>
      <c r="O334" s="64"/>
      <c r="P334" s="39"/>
    </row>
    <row r="335" spans="2:18" ht="26.25" hidden="1" customHeight="1">
      <c r="B335" s="31" t="s">
        <v>69</v>
      </c>
      <c r="C335" s="404" t="str">
        <f>IF(SUM(Prevention!D19:P19)=0,"0",SUM(Prevention!D19:P19))</f>
        <v>0</v>
      </c>
      <c r="D335" s="2"/>
      <c r="E335" s="2"/>
      <c r="F335" s="2"/>
      <c r="G335" s="2"/>
      <c r="H335" s="2"/>
      <c r="I335" s="2"/>
      <c r="J335" s="2"/>
      <c r="K335" s="2"/>
      <c r="L335" s="2"/>
      <c r="M335" s="2"/>
      <c r="N335" s="2"/>
      <c r="O335" s="2"/>
      <c r="P335" s="34"/>
    </row>
    <row r="336" spans="2:18" ht="7.5" hidden="1" customHeight="1">
      <c r="B336" s="31"/>
      <c r="C336" s="8"/>
      <c r="D336" s="2"/>
      <c r="E336" s="2"/>
      <c r="F336" s="2"/>
      <c r="G336" s="2"/>
      <c r="H336" s="2"/>
      <c r="I336" s="2"/>
      <c r="J336" s="2"/>
      <c r="K336" s="2"/>
      <c r="L336" s="2"/>
      <c r="M336" s="2"/>
      <c r="N336" s="2"/>
      <c r="O336" s="2"/>
      <c r="P336" s="34"/>
    </row>
    <row r="337" spans="2:16" ht="8.85" hidden="1" customHeight="1">
      <c r="B337" s="66"/>
      <c r="C337" s="27"/>
      <c r="D337" s="64"/>
      <c r="E337" s="64"/>
      <c r="F337" s="64"/>
      <c r="G337" s="64"/>
      <c r="H337" s="64"/>
      <c r="I337" s="64"/>
      <c r="J337" s="64"/>
      <c r="K337" s="64"/>
      <c r="L337" s="64"/>
      <c r="M337" s="64"/>
      <c r="N337" s="64"/>
      <c r="O337" s="64"/>
      <c r="P337" s="39"/>
    </row>
    <row r="338" spans="2:16" ht="26.1" hidden="1" customHeight="1">
      <c r="B338" s="31" t="s">
        <v>70</v>
      </c>
      <c r="C338" s="404" t="str">
        <f>IF(SUM(Prevention!D22:P22)=0,"0",SUM(Prevention!D22:P22))</f>
        <v>0</v>
      </c>
      <c r="D338" s="2"/>
      <c r="E338" s="2"/>
      <c r="F338" s="2"/>
      <c r="G338" s="2"/>
      <c r="H338" s="2"/>
      <c r="I338" s="2"/>
      <c r="J338" s="2"/>
      <c r="K338" s="2"/>
      <c r="L338" s="2"/>
      <c r="M338" s="2"/>
      <c r="N338" s="2"/>
      <c r="O338" s="2"/>
      <c r="P338" s="34"/>
    </row>
    <row r="339" spans="2:16" ht="7.5" hidden="1" customHeight="1">
      <c r="B339" s="29"/>
      <c r="C339" s="6"/>
      <c r="D339" s="2"/>
      <c r="E339" s="2"/>
      <c r="F339" s="2"/>
      <c r="G339" s="2"/>
      <c r="H339" s="2"/>
      <c r="I339" s="2"/>
      <c r="J339" s="2"/>
      <c r="K339" s="2"/>
      <c r="L339" s="2"/>
      <c r="M339" s="2"/>
      <c r="N339" s="2"/>
      <c r="O339" s="2"/>
      <c r="P339" s="34"/>
    </row>
    <row r="340" spans="2:16" ht="8.85" hidden="1" customHeight="1">
      <c r="B340" s="102"/>
      <c r="C340" s="103"/>
      <c r="D340" s="85"/>
      <c r="E340" s="85"/>
      <c r="F340" s="85"/>
      <c r="G340" s="85"/>
      <c r="H340" s="85"/>
      <c r="I340" s="85"/>
      <c r="J340" s="85"/>
      <c r="K340" s="85"/>
      <c r="L340" s="85"/>
      <c r="M340" s="85"/>
      <c r="N340" s="85"/>
      <c r="O340" s="85"/>
      <c r="P340" s="86"/>
    </row>
    <row r="341" spans="2:16" ht="26.25" hidden="1" customHeight="1">
      <c r="B341" s="98" t="s">
        <v>33</v>
      </c>
      <c r="C341" s="404" t="str">
        <f>IF(SUM(C335,C338)=0,"subtotal",SUM(C335,C338))</f>
        <v>subtotal</v>
      </c>
      <c r="D341" s="2"/>
      <c r="E341" s="2"/>
      <c r="F341" s="2"/>
      <c r="G341" s="2"/>
      <c r="H341" s="2"/>
      <c r="I341" s="2"/>
      <c r="J341" s="2"/>
      <c r="K341" s="2"/>
      <c r="L341" s="2"/>
      <c r="M341" s="2"/>
      <c r="N341" s="2"/>
      <c r="O341" s="2"/>
      <c r="P341" s="104"/>
    </row>
    <row r="342" spans="2:16" ht="9.6" hidden="1" customHeight="1">
      <c r="B342" s="105"/>
      <c r="C342" s="88"/>
      <c r="D342" s="89"/>
      <c r="E342" s="89"/>
      <c r="F342" s="89"/>
      <c r="G342" s="89"/>
      <c r="H342" s="89"/>
      <c r="I342" s="89"/>
      <c r="J342" s="89"/>
      <c r="K342" s="89"/>
      <c r="L342" s="89"/>
      <c r="M342" s="89"/>
      <c r="N342" s="89"/>
      <c r="O342" s="89"/>
      <c r="P342" s="90"/>
    </row>
    <row r="343" spans="2:16" ht="8.1" customHeight="1">
      <c r="B343" s="6"/>
      <c r="C343" s="6"/>
      <c r="D343" s="2"/>
      <c r="E343" s="2"/>
      <c r="F343" s="2"/>
      <c r="G343" s="2"/>
      <c r="H343" s="2"/>
      <c r="I343" s="2"/>
      <c r="J343" s="2"/>
      <c r="K343" s="2"/>
      <c r="L343" s="2"/>
      <c r="M343" s="2"/>
      <c r="N343" s="2"/>
      <c r="O343" s="2"/>
      <c r="P343" s="3"/>
    </row>
    <row r="344" spans="2:16" ht="19.350000000000001" customHeight="1">
      <c r="B344" s="6"/>
      <c r="C344" s="988"/>
      <c r="D344" s="988"/>
      <c r="E344" s="989"/>
      <c r="F344" s="989"/>
      <c r="G344" s="989"/>
      <c r="H344" s="989"/>
      <c r="I344" s="119"/>
      <c r="J344" s="119"/>
      <c r="K344" s="119"/>
      <c r="L344" s="119"/>
      <c r="M344" s="119"/>
      <c r="N344" s="119"/>
      <c r="O344" s="119"/>
      <c r="P344" s="91"/>
    </row>
    <row r="345" spans="2:16" ht="20.25" hidden="1" customHeight="1">
      <c r="B345" s="6"/>
      <c r="C345" s="120"/>
      <c r="D345" s="121"/>
      <c r="E345" s="120"/>
      <c r="F345" s="121"/>
      <c r="G345" s="120"/>
      <c r="H345" s="121"/>
      <c r="I345" s="119"/>
      <c r="J345" s="119"/>
      <c r="K345" s="119"/>
      <c r="L345" s="119"/>
      <c r="M345" s="119"/>
      <c r="N345" s="119"/>
      <c r="O345" s="119"/>
      <c r="P345" s="91"/>
    </row>
    <row r="346" spans="2:16" ht="11.1" hidden="1" customHeight="1">
      <c r="B346" s="6"/>
      <c r="C346" s="6"/>
      <c r="D346" s="119"/>
      <c r="E346" s="119"/>
      <c r="F346" s="119"/>
      <c r="G346" s="119"/>
      <c r="H346" s="119"/>
      <c r="I346" s="119"/>
      <c r="J346" s="119"/>
      <c r="K346" s="119"/>
      <c r="L346" s="119"/>
      <c r="M346" s="119"/>
      <c r="N346" s="119"/>
      <c r="O346" s="119"/>
      <c r="P346" s="91"/>
    </row>
    <row r="347" spans="2:16" ht="21.75" hidden="1" customHeight="1">
      <c r="B347" s="122"/>
      <c r="C347" s="12"/>
      <c r="D347" s="12"/>
      <c r="E347" s="12"/>
      <c r="F347" s="12"/>
      <c r="G347" s="12"/>
      <c r="H347" s="12"/>
      <c r="I347" s="119"/>
      <c r="J347" s="119"/>
      <c r="K347" s="119"/>
      <c r="L347" s="119"/>
      <c r="M347" s="119"/>
      <c r="N347" s="119"/>
      <c r="O347" s="119"/>
      <c r="P347" s="91"/>
    </row>
    <row r="348" spans="2:16" ht="7.5" hidden="1" customHeight="1">
      <c r="B348" s="122"/>
      <c r="C348" s="12"/>
      <c r="D348" s="119"/>
      <c r="E348" s="119"/>
      <c r="F348" s="119"/>
      <c r="G348" s="119"/>
      <c r="H348" s="119"/>
      <c r="I348" s="119"/>
      <c r="J348" s="119"/>
      <c r="K348" s="119"/>
      <c r="L348" s="119"/>
      <c r="M348" s="119"/>
      <c r="N348" s="119"/>
      <c r="O348" s="119"/>
      <c r="P348" s="91"/>
    </row>
    <row r="349" spans="2:16" ht="8.85" hidden="1" customHeight="1">
      <c r="B349" s="122"/>
      <c r="C349" s="12"/>
      <c r="D349" s="119"/>
      <c r="E349" s="119"/>
      <c r="F349" s="119"/>
      <c r="G349" s="119"/>
      <c r="H349" s="119"/>
      <c r="I349" s="119"/>
      <c r="J349" s="119"/>
      <c r="K349" s="119"/>
      <c r="L349" s="119"/>
      <c r="M349" s="119"/>
      <c r="N349" s="119"/>
      <c r="O349" s="119"/>
      <c r="P349" s="91"/>
    </row>
    <row r="350" spans="2:16" ht="23.1" hidden="1" customHeight="1">
      <c r="B350" s="122"/>
      <c r="C350" s="12"/>
      <c r="D350" s="12"/>
      <c r="E350" s="12"/>
      <c r="F350" s="12"/>
      <c r="G350" s="12"/>
      <c r="H350" s="12"/>
      <c r="I350" s="119"/>
      <c r="J350" s="119"/>
      <c r="K350" s="119"/>
      <c r="L350" s="119"/>
      <c r="M350" s="119"/>
      <c r="N350" s="119"/>
      <c r="O350" s="119"/>
      <c r="P350" s="91"/>
    </row>
    <row r="351" spans="2:16" ht="9.6" hidden="1" customHeight="1">
      <c r="B351" s="6"/>
      <c r="C351" s="6"/>
      <c r="D351" s="119"/>
      <c r="E351" s="119"/>
      <c r="F351" s="119"/>
      <c r="G351" s="119"/>
      <c r="H351" s="119"/>
      <c r="I351" s="119"/>
      <c r="J351" s="119"/>
      <c r="K351" s="119"/>
      <c r="L351" s="119"/>
      <c r="M351" s="119"/>
      <c r="N351" s="119"/>
      <c r="O351" s="119"/>
      <c r="P351" s="91"/>
    </row>
    <row r="352" spans="2:16" ht="8.85" customHeight="1">
      <c r="B352" s="122"/>
      <c r="C352" s="12"/>
      <c r="D352" s="119"/>
      <c r="E352" s="119"/>
      <c r="F352" s="119"/>
      <c r="G352" s="119"/>
      <c r="H352" s="119"/>
      <c r="I352" s="119"/>
      <c r="J352" s="119"/>
      <c r="K352" s="119"/>
      <c r="L352" s="119"/>
      <c r="M352" s="119"/>
      <c r="N352" s="119"/>
      <c r="O352" s="119"/>
      <c r="P352" s="91"/>
    </row>
    <row r="353" spans="2:16">
      <c r="B353" s="13"/>
      <c r="C353" s="14"/>
      <c r="D353" s="14"/>
      <c r="E353" s="14"/>
      <c r="F353" s="14"/>
      <c r="G353" s="14"/>
      <c r="H353" s="14"/>
      <c r="I353" s="14"/>
      <c r="J353" s="14"/>
      <c r="K353" s="14"/>
      <c r="L353" s="14"/>
      <c r="M353" s="14"/>
      <c r="N353" s="14"/>
      <c r="O353" s="15"/>
      <c r="P353" s="3"/>
    </row>
    <row r="354" spans="2:16" ht="20.25" customHeight="1">
      <c r="B354" s="16" t="s">
        <v>34</v>
      </c>
      <c r="C354" s="1010" t="str">
        <f>C$2</f>
        <v>USAID Tujenge Jamii</v>
      </c>
      <c r="D354" s="1010"/>
      <c r="E354" s="1010"/>
      <c r="F354" s="1010"/>
      <c r="H354" s="1035" t="s">
        <v>65</v>
      </c>
      <c r="I354" s="1035"/>
      <c r="J354" s="1035"/>
      <c r="K354" s="45" t="str">
        <f>K$2</f>
        <v/>
      </c>
      <c r="L354" s="43"/>
      <c r="M354" s="4" t="s">
        <v>35</v>
      </c>
      <c r="N354" s="1010">
        <f>N2</f>
        <v>0</v>
      </c>
      <c r="O354" s="1010"/>
      <c r="P354" s="3"/>
    </row>
    <row r="355" spans="2:16" s="47" customFormat="1" ht="22.35" customHeight="1">
      <c r="B355" s="948" t="str">
        <f>CONCATENATE(K$2,": HTS_TST (Facility) - PITC Modality: STI Clinic")</f>
        <v>: HTS_TST (Facility) - PITC Modality: STI Clinic</v>
      </c>
      <c r="C355" s="949"/>
      <c r="D355" s="949"/>
      <c r="E355" s="949"/>
      <c r="F355" s="949"/>
      <c r="G355" s="949"/>
      <c r="H355" s="949"/>
      <c r="I355" s="949"/>
      <c r="J355" s="949"/>
      <c r="K355" s="949"/>
      <c r="L355" s="949"/>
      <c r="M355" s="949"/>
      <c r="N355" s="949"/>
      <c r="O355" s="949"/>
      <c r="P355" s="949"/>
    </row>
    <row r="356" spans="2:16" ht="24.75" customHeight="1">
      <c r="B356" s="1006" t="s">
        <v>3</v>
      </c>
      <c r="C356" s="1011"/>
      <c r="D356" s="1001" t="s">
        <v>2751</v>
      </c>
      <c r="E356" s="1002"/>
      <c r="F356" s="1002"/>
      <c r="G356" s="1002"/>
      <c r="H356" s="1002"/>
      <c r="I356" s="1002"/>
      <c r="J356" s="1002"/>
      <c r="K356" s="1002"/>
      <c r="L356" s="1002"/>
      <c r="M356" s="1002"/>
      <c r="N356" s="1002"/>
      <c r="O356" s="1002"/>
      <c r="P356" s="39"/>
    </row>
    <row r="357" spans="2:16" ht="15" customHeight="1">
      <c r="B357" s="29"/>
      <c r="C357" s="6"/>
      <c r="D357" s="2"/>
      <c r="E357" s="2"/>
      <c r="F357" s="2"/>
      <c r="G357" s="2"/>
      <c r="H357" s="2"/>
      <c r="I357" s="2"/>
      <c r="J357" s="2"/>
      <c r="K357" s="2"/>
      <c r="L357" s="2"/>
      <c r="M357" s="2"/>
      <c r="N357" s="2"/>
      <c r="O357" s="64"/>
      <c r="P357" s="75"/>
    </row>
    <row r="358" spans="2:16">
      <c r="B358" s="994"/>
      <c r="C358" s="10"/>
      <c r="D358" s="10"/>
      <c r="E358" s="10"/>
      <c r="F358" s="10"/>
      <c r="G358" s="10"/>
      <c r="H358" s="10"/>
      <c r="I358" s="10"/>
      <c r="J358" s="10"/>
      <c r="K358" s="10"/>
      <c r="L358" s="10"/>
      <c r="M358" s="10"/>
      <c r="N358" s="10"/>
      <c r="O358" s="79"/>
      <c r="P358" s="80"/>
    </row>
    <row r="359" spans="2:16" ht="22.35" customHeight="1">
      <c r="B359" s="893"/>
      <c r="C359" s="995" t="s">
        <v>5</v>
      </c>
      <c r="D359" s="996"/>
      <c r="E359" s="997" t="s">
        <v>9</v>
      </c>
      <c r="F359" s="998"/>
      <c r="G359" s="997" t="s">
        <v>22</v>
      </c>
      <c r="H359" s="998"/>
      <c r="I359" s="997" t="s">
        <v>23</v>
      </c>
      <c r="J359" s="998"/>
      <c r="K359" s="997" t="s">
        <v>24</v>
      </c>
      <c r="L359" s="998"/>
      <c r="M359" s="997" t="s">
        <v>25</v>
      </c>
      <c r="N359" s="998"/>
      <c r="O359" s="997" t="s">
        <v>26</v>
      </c>
      <c r="P359" s="998"/>
    </row>
    <row r="360" spans="2:16" s="71" customFormat="1" ht="17.100000000000001" customHeight="1">
      <c r="B360" s="72"/>
      <c r="C360" s="73" t="s">
        <v>71</v>
      </c>
      <c r="D360" s="74" t="s">
        <v>72</v>
      </c>
      <c r="E360" s="73" t="s">
        <v>71</v>
      </c>
      <c r="F360" s="74" t="s">
        <v>72</v>
      </c>
      <c r="G360" s="73" t="s">
        <v>71</v>
      </c>
      <c r="H360" s="74" t="s">
        <v>72</v>
      </c>
      <c r="I360" s="73" t="s">
        <v>71</v>
      </c>
      <c r="J360" s="74" t="s">
        <v>72</v>
      </c>
      <c r="K360" s="73" t="s">
        <v>71</v>
      </c>
      <c r="L360" s="74" t="s">
        <v>72</v>
      </c>
      <c r="M360" s="73" t="s">
        <v>71</v>
      </c>
      <c r="N360" s="74" t="s">
        <v>72</v>
      </c>
      <c r="O360" s="73" t="s">
        <v>71</v>
      </c>
      <c r="P360" s="74" t="s">
        <v>72</v>
      </c>
    </row>
    <row r="361" spans="2:16">
      <c r="B361" s="70"/>
      <c r="C361" s="44"/>
      <c r="D361" s="60"/>
      <c r="E361" s="44"/>
      <c r="F361" s="60"/>
      <c r="G361" s="44"/>
      <c r="H361" s="60"/>
      <c r="I361" s="44"/>
      <c r="J361" s="60"/>
      <c r="K361" s="44"/>
      <c r="L361" s="60"/>
      <c r="M361" s="44"/>
      <c r="N361" s="60"/>
      <c r="O361" s="60"/>
      <c r="P361" s="39"/>
    </row>
    <row r="362" spans="2:16" ht="24" customHeight="1">
      <c r="B362" s="31" t="s">
        <v>46</v>
      </c>
      <c r="C362" s="408">
        <f>SUMPRODUCT(($G$2='HTS_TST_STI Clinic'!$E$2:$E$350)*('HTS_TST_STI Clinic'!G$2:G$350))</f>
        <v>0</v>
      </c>
      <c r="D362" s="408">
        <f>SUMPRODUCT(($G$2='HTS_TST_STI Clinic'!$E$2:$E$350)*('HTS_TST_STI Clinic'!H$2:H$350))</f>
        <v>0</v>
      </c>
      <c r="E362" s="408">
        <f>SUMPRODUCT(($G$2='HTS_TST_STI Clinic'!$E$2:$E$350)*('HTS_TST_STI Clinic'!I$2:I$350))</f>
        <v>0</v>
      </c>
      <c r="F362" s="408">
        <f>SUMPRODUCT(($G$2='HTS_TST_STI Clinic'!$E$2:$E$350)*('HTS_TST_STI Clinic'!J$2:J$350))</f>
        <v>0</v>
      </c>
      <c r="G362" s="408">
        <f>SUMPRODUCT(($G$2='HTS_TST_STI Clinic'!$E$2:$E$350)*('HTS_TST_STI Clinic'!K$2:K$350))</f>
        <v>0</v>
      </c>
      <c r="H362" s="408">
        <f>SUMPRODUCT(($G$2='HTS_TST_STI Clinic'!$E$2:$E$350)*('HTS_TST_STI Clinic'!L$2:L$350))</f>
        <v>0</v>
      </c>
      <c r="I362" s="408">
        <f>SUMPRODUCT(($G$2='HTS_TST_STI Clinic'!$E$2:$E$350)*('HTS_TST_STI Clinic'!M$2:M$350))</f>
        <v>0</v>
      </c>
      <c r="J362" s="408">
        <f>SUMPRODUCT(($G$2='HTS_TST_STI Clinic'!$E$2:$E$350)*('HTS_TST_STI Clinic'!N$2:N$350))</f>
        <v>0</v>
      </c>
      <c r="K362" s="408">
        <f>SUMPRODUCT(($G$2='HTS_TST_STI Clinic'!$E$2:$E$350)*('HTS_TST_STI Clinic'!O$2:O$350))</f>
        <v>0</v>
      </c>
      <c r="L362" s="408">
        <f>SUMPRODUCT(($G$2='HTS_TST_STI Clinic'!$E$2:$E$350)*('HTS_TST_STI Clinic'!P$2:P$350))</f>
        <v>0</v>
      </c>
      <c r="M362" s="408">
        <f>SUMPRODUCT(($G$2='HTS_TST_STI Clinic'!$E$2:$E$350)*('HTS_TST_STI Clinic'!Q$2:Q$350))</f>
        <v>0</v>
      </c>
      <c r="N362" s="408">
        <f>SUMPRODUCT(($G$2='HTS_TST_STI Clinic'!$E$2:$E$350)*('HTS_TST_STI Clinic'!R$2:R$350))</f>
        <v>0</v>
      </c>
      <c r="O362" s="408">
        <f>SUMPRODUCT(($G$2='HTS_TST_STI Clinic'!$E$2:$E$350)*('HTS_TST_STI Clinic'!S$2:S$350))</f>
        <v>0</v>
      </c>
      <c r="P362" s="408">
        <f>SUMPRODUCT(($G$2='HTS_TST_STI Clinic'!$E$2:$E$350)*('HTS_TST_STI Clinic'!T$2:T$350))</f>
        <v>0</v>
      </c>
    </row>
    <row r="363" spans="2:16">
      <c r="B363" s="26"/>
      <c r="C363" s="23"/>
      <c r="D363" s="23"/>
      <c r="E363" s="23"/>
      <c r="F363" s="23"/>
      <c r="G363" s="23"/>
      <c r="H363" s="23"/>
      <c r="I363" s="23"/>
      <c r="J363" s="23"/>
      <c r="K363" s="23"/>
      <c r="L363" s="23"/>
      <c r="M363" s="23"/>
      <c r="N363" s="23"/>
      <c r="O363" s="23"/>
      <c r="P363" s="24"/>
    </row>
    <row r="364" spans="2:16" ht="8.25" customHeight="1">
      <c r="B364" s="70"/>
      <c r="C364" s="44"/>
      <c r="D364" s="60"/>
      <c r="E364" s="44"/>
      <c r="F364" s="60"/>
      <c r="G364" s="44"/>
      <c r="H364" s="60"/>
      <c r="I364" s="44"/>
      <c r="J364" s="60"/>
      <c r="K364" s="44"/>
      <c r="L364" s="60"/>
      <c r="M364" s="44"/>
      <c r="N364" s="60"/>
      <c r="O364" s="60"/>
      <c r="P364" s="39"/>
    </row>
    <row r="365" spans="2:16" ht="22.5" customHeight="1">
      <c r="B365" s="31" t="s">
        <v>47</v>
      </c>
      <c r="C365" s="408">
        <f>SUMPRODUCT(($G$2='HTS_TST_STI Clinic'!$E$2:$E$350)*('HTS_TST_STI Clinic'!U$2:U$350))</f>
        <v>0</v>
      </c>
      <c r="D365" s="408">
        <f>SUMPRODUCT(($G$2='HTS_TST_STI Clinic'!$E$2:$E$350)*('HTS_TST_STI Clinic'!V$2:V$350))</f>
        <v>0</v>
      </c>
      <c r="E365" s="408">
        <f>SUMPRODUCT(($G$2='HTS_TST_STI Clinic'!$E$2:$E$350)*('HTS_TST_STI Clinic'!W$2:W$350))</f>
        <v>0</v>
      </c>
      <c r="F365" s="408">
        <f>SUMPRODUCT(($G$2='HTS_TST_STI Clinic'!$E$2:$E$350)*('HTS_TST_STI Clinic'!X$2:X$350))</f>
        <v>0</v>
      </c>
      <c r="G365" s="408">
        <f>SUMPRODUCT(($G$2='HTS_TST_STI Clinic'!$E$2:$E$350)*('HTS_TST_STI Clinic'!Y$2:Y$350))</f>
        <v>0</v>
      </c>
      <c r="H365" s="408">
        <f>SUMPRODUCT(($G$2='HTS_TST_STI Clinic'!$E$2:$E$350)*('HTS_TST_STI Clinic'!Z$2:Z$350))</f>
        <v>0</v>
      </c>
      <c r="I365" s="408">
        <f>SUMPRODUCT(($G$2='HTS_TST_STI Clinic'!$E$2:$E$350)*('HTS_TST_STI Clinic'!AA$2:AA$350))</f>
        <v>0</v>
      </c>
      <c r="J365" s="408">
        <f>SUMPRODUCT(($G$2='HTS_TST_STI Clinic'!$E$2:$E$350)*('HTS_TST_STI Clinic'!AB$2:AB$350))</f>
        <v>0</v>
      </c>
      <c r="K365" s="408">
        <f>SUMPRODUCT(($G$2='HTS_TST_STI Clinic'!$E$2:$E$350)*('HTS_TST_STI Clinic'!AC$2:AC$350))</f>
        <v>0</v>
      </c>
      <c r="L365" s="408">
        <f>SUMPRODUCT(($G$2='HTS_TST_STI Clinic'!$E$2:$E$350)*('HTS_TST_STI Clinic'!AD$2:AD$350))</f>
        <v>0</v>
      </c>
      <c r="M365" s="408">
        <f>SUMPRODUCT(($G$2='HTS_TST_STI Clinic'!$E$2:$E$350)*('HTS_TST_STI Clinic'!AE$2:AE$350))</f>
        <v>0</v>
      </c>
      <c r="N365" s="408">
        <f>SUMPRODUCT(($G$2='HTS_TST_STI Clinic'!$E$2:$E$350)*('HTS_TST_STI Clinic'!AF$2:AF$350))</f>
        <v>0</v>
      </c>
      <c r="O365" s="408">
        <f>SUMPRODUCT(($G$2='HTS_TST_STI Clinic'!$E$2:$E$350)*('HTS_TST_STI Clinic'!AG$2:AG$350))</f>
        <v>0</v>
      </c>
      <c r="P365" s="408">
        <f>SUMPRODUCT(($G$2='HTS_TST_STI Clinic'!$E$2:$E$350)*('HTS_TST_STI Clinic'!AH$2:AH$350))</f>
        <v>0</v>
      </c>
    </row>
    <row r="366" spans="2:16">
      <c r="B366" s="26"/>
      <c r="C366" s="23"/>
      <c r="D366" s="23"/>
      <c r="E366" s="23"/>
      <c r="F366" s="23"/>
      <c r="G366" s="23"/>
      <c r="H366" s="23"/>
      <c r="I366" s="23"/>
      <c r="J366" s="23"/>
      <c r="K366" s="23"/>
      <c r="L366" s="23"/>
      <c r="M366" s="23"/>
      <c r="N366" s="23"/>
      <c r="O366" s="23"/>
      <c r="P366" s="24"/>
    </row>
    <row r="367" spans="2:16">
      <c r="B367" s="994"/>
      <c r="C367" s="10"/>
      <c r="D367" s="10"/>
      <c r="E367" s="10"/>
      <c r="F367" s="10"/>
      <c r="G367" s="10"/>
      <c r="H367" s="10"/>
      <c r="I367" s="10"/>
      <c r="J367" s="10"/>
      <c r="K367" s="10"/>
      <c r="L367" s="10"/>
      <c r="M367" s="10"/>
      <c r="N367" s="10"/>
      <c r="O367" s="18"/>
      <c r="P367" s="25"/>
    </row>
    <row r="368" spans="2:16" ht="17.850000000000001" customHeight="1">
      <c r="B368" s="893"/>
      <c r="C368" s="995" t="s">
        <v>73</v>
      </c>
      <c r="D368" s="996"/>
      <c r="E368" s="997" t="s">
        <v>74</v>
      </c>
      <c r="F368" s="998"/>
      <c r="G368" s="997" t="s">
        <v>75</v>
      </c>
      <c r="H368" s="998"/>
      <c r="I368" s="997" t="s">
        <v>76</v>
      </c>
      <c r="J368" s="998"/>
      <c r="K368" s="997" t="s">
        <v>77</v>
      </c>
      <c r="L368" s="998"/>
      <c r="M368" s="997" t="s">
        <v>78</v>
      </c>
      <c r="N368" s="998"/>
      <c r="O368" s="1008"/>
      <c r="P368" s="1000"/>
    </row>
    <row r="369" spans="2:16" s="71" customFormat="1" ht="17.850000000000001" customHeight="1">
      <c r="B369" s="72"/>
      <c r="C369" s="73" t="s">
        <v>71</v>
      </c>
      <c r="D369" s="74" t="s">
        <v>72</v>
      </c>
      <c r="E369" s="73" t="s">
        <v>71</v>
      </c>
      <c r="F369" s="74" t="s">
        <v>72</v>
      </c>
      <c r="G369" s="73" t="s">
        <v>71</v>
      </c>
      <c r="H369" s="74" t="s">
        <v>72</v>
      </c>
      <c r="I369" s="73" t="s">
        <v>71</v>
      </c>
      <c r="J369" s="74" t="s">
        <v>72</v>
      </c>
      <c r="K369" s="73" t="s">
        <v>71</v>
      </c>
      <c r="L369" s="74" t="s">
        <v>72</v>
      </c>
      <c r="M369" s="73" t="s">
        <v>71</v>
      </c>
      <c r="N369" s="74" t="s">
        <v>72</v>
      </c>
      <c r="O369" s="81"/>
      <c r="P369" s="74"/>
    </row>
    <row r="370" spans="2:16" ht="11.25" customHeight="1">
      <c r="B370" s="70"/>
      <c r="C370" s="44"/>
      <c r="D370" s="60"/>
      <c r="E370" s="44"/>
      <c r="F370" s="60"/>
      <c r="G370" s="44"/>
      <c r="H370" s="60"/>
      <c r="I370" s="44"/>
      <c r="J370" s="60"/>
      <c r="K370" s="44"/>
      <c r="L370" s="60"/>
      <c r="M370" s="44"/>
      <c r="N370" s="60"/>
      <c r="O370" s="3"/>
      <c r="P370" s="39"/>
    </row>
    <row r="371" spans="2:16" ht="23.25" customHeight="1">
      <c r="B371" s="31" t="s">
        <v>46</v>
      </c>
      <c r="C371" s="408">
        <f>SUMPRODUCT(($G$2='HTS_TST_STI Clinic'!$E$2:$E$350)*('HTS_TST_STI Clinic'!AI$2:AI$350))</f>
        <v>0</v>
      </c>
      <c r="D371" s="408">
        <f>SUMPRODUCT(($G$2='HTS_TST_STI Clinic'!$E$2:$E$350)*('HTS_TST_STI Clinic'!AJ$2:AJ$350))</f>
        <v>0</v>
      </c>
      <c r="E371" s="408">
        <f>SUMPRODUCT(($G$2='HTS_TST_STI Clinic'!$E$2:$E$350)*('HTS_TST_STI Clinic'!AK$2:AK$350))</f>
        <v>0</v>
      </c>
      <c r="F371" s="408">
        <f>SUMPRODUCT(($G$2='HTS_TST_STI Clinic'!$E$2:$E$350)*('HTS_TST_STI Clinic'!AL$2:AL$350))</f>
        <v>0</v>
      </c>
      <c r="G371" s="408">
        <f>SUMPRODUCT(($G$2='HTS_TST_STI Clinic'!$E$2:$E$350)*('HTS_TST_STI Clinic'!AM$2:AM$350))</f>
        <v>0</v>
      </c>
      <c r="H371" s="408">
        <f>SUMPRODUCT(($G$2='HTS_TST_STI Clinic'!$E$2:$E$350)*('HTS_TST_STI Clinic'!AN$2:AN$350))</f>
        <v>0</v>
      </c>
      <c r="I371" s="408">
        <f>SUMPRODUCT(($G$2='HTS_TST_STI Clinic'!$E$2:$E$350)*('HTS_TST_STI Clinic'!AO$2:AO$350))</f>
        <v>0</v>
      </c>
      <c r="J371" s="408">
        <f>SUMPRODUCT(($G$2='HTS_TST_STI Clinic'!$E$2:$E$350)*('HTS_TST_STI Clinic'!AP$2:AP$350))</f>
        <v>0</v>
      </c>
      <c r="K371" s="408">
        <f>SUMPRODUCT(($G$2='HTS_TST_STI Clinic'!$E$2:$E$350)*('HTS_TST_STI Clinic'!AQ$2:AQ$350))</f>
        <v>0</v>
      </c>
      <c r="L371" s="408">
        <f>SUMPRODUCT(($G$2='HTS_TST_STI Clinic'!$E$2:$E$350)*('HTS_TST_STI Clinic'!AR$2:AR$350))</f>
        <v>0</v>
      </c>
      <c r="M371" s="408">
        <f>SUMPRODUCT(($G$2='HTS_TST_STI Clinic'!$E$2:$E$350)*('HTS_TST_STI Clinic'!AS$2:AS$350))</f>
        <v>0</v>
      </c>
      <c r="N371" s="408">
        <f>SUMPRODUCT(($G$2='HTS_TST_STI Clinic'!$E$2:$E$350)*('HTS_TST_STI Clinic'!AT$2:AT$350))</f>
        <v>0</v>
      </c>
      <c r="O371" s="12"/>
      <c r="P371" s="61"/>
    </row>
    <row r="372" spans="2:16" ht="8.25" customHeight="1">
      <c r="B372" s="26"/>
      <c r="C372" s="23"/>
      <c r="D372" s="23"/>
      <c r="E372" s="23"/>
      <c r="F372" s="23"/>
      <c r="G372" s="23"/>
      <c r="H372" s="23"/>
      <c r="I372" s="23"/>
      <c r="J372" s="23"/>
      <c r="K372" s="23"/>
      <c r="L372" s="23"/>
      <c r="M372" s="23"/>
      <c r="N372" s="23"/>
      <c r="O372" s="23"/>
      <c r="P372" s="24"/>
    </row>
    <row r="373" spans="2:16" ht="8.25" customHeight="1">
      <c r="B373" s="70"/>
      <c r="C373" s="44"/>
      <c r="D373" s="60"/>
      <c r="E373" s="44"/>
      <c r="F373" s="60"/>
      <c r="G373" s="44"/>
      <c r="H373" s="60"/>
      <c r="I373" s="44"/>
      <c r="J373" s="60"/>
      <c r="K373" s="44"/>
      <c r="L373" s="60"/>
      <c r="M373" s="44"/>
      <c r="N373" s="3"/>
      <c r="O373" s="3"/>
      <c r="P373" s="39"/>
    </row>
    <row r="374" spans="2:16" ht="24.6" customHeight="1">
      <c r="B374" s="31" t="s">
        <v>47</v>
      </c>
      <c r="C374" s="408">
        <f>SUMPRODUCT(($G$2='HTS_TST_STI Clinic'!$E$2:$E$350)*('HTS_TST_STI Clinic'!AU$2:AU$350))</f>
        <v>0</v>
      </c>
      <c r="D374" s="408">
        <f>SUMPRODUCT(($G$2='HTS_TST_STI Clinic'!$E$2:$E$350)*('HTS_TST_STI Clinic'!AV$2:AV$350))</f>
        <v>0</v>
      </c>
      <c r="E374" s="408">
        <f>SUMPRODUCT(($G$2='HTS_TST_STI Clinic'!$E$2:$E$350)*('HTS_TST_STI Clinic'!AW$2:AW$350))</f>
        <v>0</v>
      </c>
      <c r="F374" s="408">
        <f>SUMPRODUCT(($G$2='HTS_TST_STI Clinic'!$E$2:$E$350)*('HTS_TST_STI Clinic'!AX$2:AX$350))</f>
        <v>0</v>
      </c>
      <c r="G374" s="408">
        <f>SUMPRODUCT(($G$2='HTS_TST_STI Clinic'!$E$2:$E$350)*('HTS_TST_STI Clinic'!AY$2:AY$350))</f>
        <v>0</v>
      </c>
      <c r="H374" s="408">
        <f>SUMPRODUCT(($G$2='HTS_TST_STI Clinic'!$E$2:$E$350)*('HTS_TST_STI Clinic'!AZ$2:AZ$350))</f>
        <v>0</v>
      </c>
      <c r="I374" s="408">
        <f>SUMPRODUCT(($G$2='HTS_TST_STI Clinic'!$E$2:$E$350)*('HTS_TST_STI Clinic'!BA$2:BA$350))</f>
        <v>0</v>
      </c>
      <c r="J374" s="408">
        <f>SUMPRODUCT(($G$2='HTS_TST_STI Clinic'!$E$2:$E$350)*('HTS_TST_STI Clinic'!BB$2:BB$350))</f>
        <v>0</v>
      </c>
      <c r="K374" s="408">
        <f>SUMPRODUCT(($G$2='HTS_TST_STI Clinic'!$E$2:$E$350)*('HTS_TST_STI Clinic'!BC$2:BC$350))</f>
        <v>0</v>
      </c>
      <c r="L374" s="408">
        <f>SUMPRODUCT(($G$2='HTS_TST_STI Clinic'!$E$2:$E$350)*('HTS_TST_STI Clinic'!BD$2:BD$350))</f>
        <v>0</v>
      </c>
      <c r="M374" s="408">
        <f>SUMPRODUCT(($G$2='HTS_TST_STI Clinic'!$E$2:$E$350)*('HTS_TST_STI Clinic'!BE$2:BE$350))</f>
        <v>0</v>
      </c>
      <c r="N374" s="408">
        <f>SUMPRODUCT(($G$2='HTS_TST_STI Clinic'!$E$2:$E$350)*('HTS_TST_STI Clinic'!BF$2:BF$350))</f>
        <v>0</v>
      </c>
      <c r="O374" s="12"/>
      <c r="P374" s="61"/>
    </row>
    <row r="375" spans="2:16" ht="9.6" customHeight="1">
      <c r="B375" s="32"/>
      <c r="P375" s="20"/>
    </row>
    <row r="376" spans="2:16" ht="12" customHeight="1">
      <c r="B376" s="96"/>
      <c r="C376" s="92"/>
      <c r="D376" s="92"/>
      <c r="E376" s="92"/>
      <c r="F376" s="92"/>
      <c r="G376" s="92"/>
      <c r="H376" s="92"/>
      <c r="I376" s="92"/>
      <c r="J376" s="92"/>
      <c r="K376" s="92"/>
      <c r="L376" s="92"/>
      <c r="M376" s="92"/>
      <c r="N376" s="92"/>
      <c r="O376" s="92"/>
      <c r="P376" s="97"/>
    </row>
    <row r="377" spans="2:16" ht="29.85" customHeight="1">
      <c r="B377" s="98" t="s">
        <v>79</v>
      </c>
      <c r="C377" s="410" t="str">
        <f>IF(SUM(C362:P362,C365:P365,C371:N371,C374:N374)=0,"subtotal",SUM(C362:P362,C365:P365,C371:N371,C374:N374))</f>
        <v>subtotal</v>
      </c>
      <c r="P377" s="99"/>
    </row>
    <row r="378" spans="2:16">
      <c r="B378" s="100"/>
      <c r="C378" s="94"/>
      <c r="D378" s="94"/>
      <c r="E378" s="94"/>
      <c r="F378" s="94"/>
      <c r="G378" s="94"/>
      <c r="H378" s="94"/>
      <c r="I378" s="94"/>
      <c r="J378" s="94"/>
      <c r="K378" s="94"/>
      <c r="L378" s="94"/>
      <c r="M378" s="94"/>
      <c r="N378" s="94"/>
      <c r="O378" s="94"/>
      <c r="P378" s="101"/>
    </row>
    <row r="379" spans="2:16" s="47" customFormat="1" ht="22.35" customHeight="1">
      <c r="B379" s="948" t="str">
        <f>CONCATENATE(K$2,": HTS_TST (Facility) - PITC Modality: Emergency Ward")</f>
        <v>: HTS_TST (Facility) - PITC Modality: Emergency Ward</v>
      </c>
      <c r="C379" s="949"/>
      <c r="D379" s="949"/>
      <c r="E379" s="949"/>
      <c r="F379" s="949"/>
      <c r="G379" s="949"/>
      <c r="H379" s="949"/>
      <c r="I379" s="949"/>
      <c r="J379" s="949"/>
      <c r="K379" s="949"/>
      <c r="L379" s="949"/>
      <c r="M379" s="949"/>
      <c r="N379" s="949"/>
      <c r="O379" s="949"/>
      <c r="P379" s="949"/>
    </row>
    <row r="380" spans="2:16" ht="24.75" customHeight="1">
      <c r="B380" s="1006" t="s">
        <v>3</v>
      </c>
      <c r="C380" s="1011"/>
      <c r="D380" s="1001" t="s">
        <v>2752</v>
      </c>
      <c r="E380" s="1002"/>
      <c r="F380" s="1002"/>
      <c r="G380" s="1002"/>
      <c r="H380" s="1002"/>
      <c r="I380" s="1002"/>
      <c r="J380" s="1002"/>
      <c r="K380" s="1002"/>
      <c r="L380" s="1002"/>
      <c r="M380" s="1002"/>
      <c r="N380" s="1002"/>
      <c r="O380" s="1002"/>
      <c r="P380" s="39"/>
    </row>
    <row r="381" spans="2:16" ht="15" customHeight="1">
      <c r="B381" s="29"/>
      <c r="C381" s="6"/>
      <c r="D381" s="2"/>
      <c r="E381" s="2"/>
      <c r="F381" s="2"/>
      <c r="G381" s="2"/>
      <c r="H381" s="2"/>
      <c r="I381" s="2"/>
      <c r="J381" s="2"/>
      <c r="K381" s="2"/>
      <c r="L381" s="2"/>
      <c r="M381" s="2"/>
      <c r="N381" s="2"/>
      <c r="O381" s="64"/>
      <c r="P381" s="75"/>
    </row>
    <row r="382" spans="2:16">
      <c r="B382" s="994"/>
      <c r="C382" s="10"/>
      <c r="D382" s="10"/>
      <c r="E382" s="10"/>
      <c r="F382" s="10"/>
      <c r="G382" s="10"/>
      <c r="H382" s="10"/>
      <c r="I382" s="10"/>
      <c r="J382" s="10"/>
      <c r="K382" s="10"/>
      <c r="L382" s="10"/>
      <c r="M382" s="10"/>
      <c r="N382" s="10"/>
      <c r="O382" s="79"/>
      <c r="P382" s="80"/>
    </row>
    <row r="383" spans="2:16" ht="22.35" customHeight="1">
      <c r="B383" s="893"/>
      <c r="C383" s="995" t="s">
        <v>5</v>
      </c>
      <c r="D383" s="996"/>
      <c r="E383" s="997" t="s">
        <v>9</v>
      </c>
      <c r="F383" s="998"/>
      <c r="G383" s="997" t="s">
        <v>22</v>
      </c>
      <c r="H383" s="998"/>
      <c r="I383" s="997" t="s">
        <v>23</v>
      </c>
      <c r="J383" s="998"/>
      <c r="K383" s="997" t="s">
        <v>24</v>
      </c>
      <c r="L383" s="998"/>
      <c r="M383" s="997" t="s">
        <v>25</v>
      </c>
      <c r="N383" s="998"/>
      <c r="O383" s="997" t="s">
        <v>26</v>
      </c>
      <c r="P383" s="998"/>
    </row>
    <row r="384" spans="2:16" s="71" customFormat="1" ht="17.100000000000001" customHeight="1">
      <c r="B384" s="72"/>
      <c r="C384" s="73" t="s">
        <v>71</v>
      </c>
      <c r="D384" s="74" t="s">
        <v>72</v>
      </c>
      <c r="E384" s="73" t="s">
        <v>71</v>
      </c>
      <c r="F384" s="74" t="s">
        <v>72</v>
      </c>
      <c r="G384" s="73" t="s">
        <v>71</v>
      </c>
      <c r="H384" s="74" t="s">
        <v>72</v>
      </c>
      <c r="I384" s="73" t="s">
        <v>71</v>
      </c>
      <c r="J384" s="74" t="s">
        <v>72</v>
      </c>
      <c r="K384" s="73" t="s">
        <v>71</v>
      </c>
      <c r="L384" s="74" t="s">
        <v>72</v>
      </c>
      <c r="M384" s="73" t="s">
        <v>71</v>
      </c>
      <c r="N384" s="74" t="s">
        <v>72</v>
      </c>
      <c r="O384" s="73" t="s">
        <v>71</v>
      </c>
      <c r="P384" s="74" t="s">
        <v>72</v>
      </c>
    </row>
    <row r="385" spans="2:16">
      <c r="B385" s="70"/>
      <c r="C385" s="44"/>
      <c r="D385" s="60"/>
      <c r="E385" s="44"/>
      <c r="F385" s="60"/>
      <c r="G385" s="44"/>
      <c r="H385" s="60"/>
      <c r="I385" s="44"/>
      <c r="J385" s="60"/>
      <c r="K385" s="44"/>
      <c r="L385" s="60"/>
      <c r="M385" s="44"/>
      <c r="N385" s="60"/>
      <c r="O385" s="60"/>
      <c r="P385" s="39"/>
    </row>
    <row r="386" spans="2:16" ht="24" customHeight="1">
      <c r="B386" s="31" t="s">
        <v>46</v>
      </c>
      <c r="C386" s="408">
        <f>SUMPRODUCT(($G$2='HTS_TST_Emergency Ward'!$E$2:$E$350)*('HTS_TST_Emergency Ward'!G$2:G$350))</f>
        <v>0</v>
      </c>
      <c r="D386" s="408">
        <f>SUMPRODUCT(($G$2='HTS_TST_Emergency Ward'!$E$2:$E$350)*('HTS_TST_Emergency Ward'!H$2:H$350))</f>
        <v>0</v>
      </c>
      <c r="E386" s="408">
        <f>SUMPRODUCT(($G$2='HTS_TST_Emergency Ward'!$E$2:$E$350)*('HTS_TST_Emergency Ward'!I$2:I$350))</f>
        <v>0</v>
      </c>
      <c r="F386" s="408">
        <f>SUMPRODUCT(($G$2='HTS_TST_Emergency Ward'!$E$2:$E$350)*('HTS_TST_Emergency Ward'!J$2:J$350))</f>
        <v>0</v>
      </c>
      <c r="G386" s="408">
        <f>SUMPRODUCT(($G$2='HTS_TST_Emergency Ward'!$E$2:$E$350)*('HTS_TST_Emergency Ward'!K$2:K$350))</f>
        <v>0</v>
      </c>
      <c r="H386" s="408">
        <f>SUMPRODUCT(($G$2='HTS_TST_Emergency Ward'!$E$2:$E$350)*('HTS_TST_Emergency Ward'!L$2:L$350))</f>
        <v>0</v>
      </c>
      <c r="I386" s="408">
        <f>SUMPRODUCT(($G$2='HTS_TST_Emergency Ward'!$E$2:$E$350)*('HTS_TST_Emergency Ward'!M$2:M$350))</f>
        <v>0</v>
      </c>
      <c r="J386" s="408">
        <f>SUMPRODUCT(($G$2='HTS_TST_Emergency Ward'!$E$2:$E$350)*('HTS_TST_Emergency Ward'!N$2:N$350))</f>
        <v>0</v>
      </c>
      <c r="K386" s="408">
        <f>SUMPRODUCT(($G$2='HTS_TST_Emergency Ward'!$E$2:$E$350)*('HTS_TST_Emergency Ward'!O$2:O$350))</f>
        <v>0</v>
      </c>
      <c r="L386" s="408">
        <f>SUMPRODUCT(($G$2='HTS_TST_Emergency Ward'!$E$2:$E$350)*('HTS_TST_Emergency Ward'!P$2:P$350))</f>
        <v>0</v>
      </c>
      <c r="M386" s="408">
        <f>SUMPRODUCT(($G$2='HTS_TST_Emergency Ward'!$E$2:$E$350)*('HTS_TST_Emergency Ward'!Q$2:Q$350))</f>
        <v>0</v>
      </c>
      <c r="N386" s="408">
        <f>SUMPRODUCT(($G$2='HTS_TST_Emergency Ward'!$E$2:$E$350)*('HTS_TST_Emergency Ward'!R$2:R$350))</f>
        <v>0</v>
      </c>
      <c r="O386" s="408">
        <f>SUMPRODUCT(($G$2='HTS_TST_Emergency Ward'!$E$2:$E$350)*('HTS_TST_Emergency Ward'!S$2:S$350))</f>
        <v>0</v>
      </c>
      <c r="P386" s="408">
        <f>SUMPRODUCT(($G$2='HTS_TST_Emergency Ward'!$E$2:$E$350)*('HTS_TST_Emergency Ward'!T$2:T$350))</f>
        <v>0</v>
      </c>
    </row>
    <row r="387" spans="2:16">
      <c r="B387" s="26"/>
      <c r="C387" s="23"/>
      <c r="D387" s="23"/>
      <c r="E387" s="23"/>
      <c r="F387" s="23"/>
      <c r="G387" s="23"/>
      <c r="H387" s="23"/>
      <c r="I387" s="23"/>
      <c r="J387" s="23"/>
      <c r="K387" s="23"/>
      <c r="L387" s="23"/>
      <c r="M387" s="23"/>
      <c r="N387" s="23"/>
      <c r="O387" s="23"/>
      <c r="P387" s="24"/>
    </row>
    <row r="388" spans="2:16" ht="8.25" customHeight="1">
      <c r="B388" s="70"/>
      <c r="C388" s="44"/>
      <c r="D388" s="60"/>
      <c r="E388" s="44"/>
      <c r="F388" s="60"/>
      <c r="G388" s="44"/>
      <c r="H388" s="60"/>
      <c r="I388" s="44"/>
      <c r="J388" s="60"/>
      <c r="K388" s="44"/>
      <c r="L388" s="60"/>
      <c r="M388" s="44"/>
      <c r="N388" s="60"/>
      <c r="O388" s="60"/>
      <c r="P388" s="39"/>
    </row>
    <row r="389" spans="2:16" ht="22.5" customHeight="1">
      <c r="B389" s="31" t="s">
        <v>47</v>
      </c>
      <c r="C389" s="408">
        <f>SUMPRODUCT(($G$2='HTS_TST_Emergency Ward'!$E$2:$E$350)*('HTS_TST_Emergency Ward'!U$2:U$350))</f>
        <v>0</v>
      </c>
      <c r="D389" s="408">
        <f>SUMPRODUCT(($G$2='HTS_TST_Emergency Ward'!$E$2:$E$350)*('HTS_TST_Emergency Ward'!V$2:V$350))</f>
        <v>0</v>
      </c>
      <c r="E389" s="408">
        <f>SUMPRODUCT(($G$2='HTS_TST_Emergency Ward'!$E$2:$E$350)*('HTS_TST_Emergency Ward'!W$2:W$350))</f>
        <v>0</v>
      </c>
      <c r="F389" s="408">
        <f>SUMPRODUCT(($G$2='HTS_TST_Emergency Ward'!$E$2:$E$350)*('HTS_TST_Emergency Ward'!X$2:X$350))</f>
        <v>0</v>
      </c>
      <c r="G389" s="408">
        <f>SUMPRODUCT(($G$2='HTS_TST_Emergency Ward'!$E$2:$E$350)*('HTS_TST_Emergency Ward'!Y$2:Y$350))</f>
        <v>0</v>
      </c>
      <c r="H389" s="408">
        <f>SUMPRODUCT(($G$2='HTS_TST_Emergency Ward'!$E$2:$E$350)*('HTS_TST_Emergency Ward'!Z$2:Z$350))</f>
        <v>0</v>
      </c>
      <c r="I389" s="408">
        <f>SUMPRODUCT(($G$2='HTS_TST_Emergency Ward'!$E$2:$E$350)*('HTS_TST_Emergency Ward'!AA$2:AA$350))</f>
        <v>0</v>
      </c>
      <c r="J389" s="408">
        <f>SUMPRODUCT(($G$2='HTS_TST_Emergency Ward'!$E$2:$E$350)*('HTS_TST_Emergency Ward'!AB$2:AB$350))</f>
        <v>0</v>
      </c>
      <c r="K389" s="408">
        <f>SUMPRODUCT(($G$2='HTS_TST_Emergency Ward'!$E$2:$E$350)*('HTS_TST_Emergency Ward'!AC$2:AC$350))</f>
        <v>0</v>
      </c>
      <c r="L389" s="408">
        <f>SUMPRODUCT(($G$2='HTS_TST_Emergency Ward'!$E$2:$E$350)*('HTS_TST_Emergency Ward'!AD$2:AD$350))</f>
        <v>0</v>
      </c>
      <c r="M389" s="408">
        <f>SUMPRODUCT(($G$2='HTS_TST_Emergency Ward'!$E$2:$E$350)*('HTS_TST_Emergency Ward'!AE$2:AE$350))</f>
        <v>0</v>
      </c>
      <c r="N389" s="408">
        <f>SUMPRODUCT(($G$2='HTS_TST_Emergency Ward'!$E$2:$E$350)*('HTS_TST_Emergency Ward'!AF$2:AF$350))</f>
        <v>0</v>
      </c>
      <c r="O389" s="408">
        <f>SUMPRODUCT(($G$2='HTS_TST_Emergency Ward'!$E$2:$E$350)*('HTS_TST_Emergency Ward'!AG$2:AG$350))</f>
        <v>0</v>
      </c>
      <c r="P389" s="408">
        <f>SUMPRODUCT(($G$2='HTS_TST_Emergency Ward'!$E$2:$E$350)*('HTS_TST_Emergency Ward'!AH$2:AH$350))</f>
        <v>0</v>
      </c>
    </row>
    <row r="390" spans="2:16">
      <c r="B390" s="26"/>
      <c r="C390" s="23"/>
      <c r="D390" s="23"/>
      <c r="E390" s="23"/>
      <c r="F390" s="23"/>
      <c r="G390" s="23"/>
      <c r="H390" s="23"/>
      <c r="I390" s="23"/>
      <c r="J390" s="23"/>
      <c r="K390" s="23"/>
      <c r="L390" s="23"/>
      <c r="M390" s="23"/>
      <c r="N390" s="23"/>
      <c r="O390" s="23"/>
      <c r="P390" s="24"/>
    </row>
    <row r="391" spans="2:16">
      <c r="B391" s="994"/>
      <c r="C391" s="10"/>
      <c r="D391" s="10"/>
      <c r="E391" s="10"/>
      <c r="F391" s="10"/>
      <c r="G391" s="10"/>
      <c r="H391" s="10"/>
      <c r="I391" s="10"/>
      <c r="J391" s="10"/>
      <c r="K391" s="10"/>
      <c r="L391" s="10"/>
      <c r="M391" s="10"/>
      <c r="N391" s="10"/>
      <c r="O391" s="18"/>
      <c r="P391" s="25"/>
    </row>
    <row r="392" spans="2:16" ht="17.850000000000001" customHeight="1">
      <c r="B392" s="893"/>
      <c r="C392" s="995" t="s">
        <v>73</v>
      </c>
      <c r="D392" s="996"/>
      <c r="E392" s="997" t="s">
        <v>74</v>
      </c>
      <c r="F392" s="998"/>
      <c r="G392" s="997" t="s">
        <v>75</v>
      </c>
      <c r="H392" s="998"/>
      <c r="I392" s="997" t="s">
        <v>76</v>
      </c>
      <c r="J392" s="998"/>
      <c r="K392" s="997" t="s">
        <v>77</v>
      </c>
      <c r="L392" s="998"/>
      <c r="M392" s="997" t="s">
        <v>78</v>
      </c>
      <c r="N392" s="998"/>
      <c r="O392" s="1008"/>
      <c r="P392" s="1000"/>
    </row>
    <row r="393" spans="2:16" s="71" customFormat="1" ht="17.850000000000001" customHeight="1">
      <c r="B393" s="72"/>
      <c r="C393" s="73" t="s">
        <v>71</v>
      </c>
      <c r="D393" s="74" t="s">
        <v>72</v>
      </c>
      <c r="E393" s="73" t="s">
        <v>71</v>
      </c>
      <c r="F393" s="74" t="s">
        <v>72</v>
      </c>
      <c r="G393" s="73" t="s">
        <v>71</v>
      </c>
      <c r="H393" s="74" t="s">
        <v>72</v>
      </c>
      <c r="I393" s="73" t="s">
        <v>71</v>
      </c>
      <c r="J393" s="74" t="s">
        <v>72</v>
      </c>
      <c r="K393" s="73" t="s">
        <v>71</v>
      </c>
      <c r="L393" s="74" t="s">
        <v>72</v>
      </c>
      <c r="M393" s="73" t="s">
        <v>71</v>
      </c>
      <c r="N393" s="74" t="s">
        <v>72</v>
      </c>
      <c r="O393" s="81"/>
      <c r="P393" s="74"/>
    </row>
    <row r="394" spans="2:16" ht="11.25" customHeight="1">
      <c r="B394" s="70"/>
      <c r="C394" s="44"/>
      <c r="D394" s="60"/>
      <c r="E394" s="44"/>
      <c r="F394" s="60"/>
      <c r="G394" s="44"/>
      <c r="H394" s="60"/>
      <c r="I394" s="44"/>
      <c r="J394" s="60"/>
      <c r="K394" s="44"/>
      <c r="L394" s="60"/>
      <c r="M394" s="44"/>
      <c r="N394" s="60"/>
      <c r="O394" s="3"/>
      <c r="P394" s="39"/>
    </row>
    <row r="395" spans="2:16" ht="23.25" customHeight="1">
      <c r="B395" s="31" t="s">
        <v>46</v>
      </c>
      <c r="C395" s="408">
        <f>SUMPRODUCT(($G$2='HTS_TST_Emergency Ward'!$E$2:$E$350)*('HTS_TST_Emergency Ward'!AI$2:AI$350))</f>
        <v>0</v>
      </c>
      <c r="D395" s="408">
        <f>SUMPRODUCT(($G$2='HTS_TST_Emergency Ward'!$E$2:$E$350)*('HTS_TST_Emergency Ward'!AJ$2:AJ$350))</f>
        <v>0</v>
      </c>
      <c r="E395" s="408">
        <f>SUMPRODUCT(($G$2='HTS_TST_Emergency Ward'!$E$2:$E$350)*('HTS_TST_Emergency Ward'!AK$2:AK$350))</f>
        <v>0</v>
      </c>
      <c r="F395" s="408">
        <f>SUMPRODUCT(($G$2='HTS_TST_Emergency Ward'!$E$2:$E$350)*('HTS_TST_Emergency Ward'!AL$2:AL$350))</f>
        <v>0</v>
      </c>
      <c r="G395" s="408">
        <f>SUMPRODUCT(($G$2='HTS_TST_Emergency Ward'!$E$2:$E$350)*('HTS_TST_Emergency Ward'!AM$2:AM$350))</f>
        <v>0</v>
      </c>
      <c r="H395" s="408">
        <f>SUMPRODUCT(($G$2='HTS_TST_Emergency Ward'!$E$2:$E$350)*('HTS_TST_Emergency Ward'!AN$2:AN$350))</f>
        <v>0</v>
      </c>
      <c r="I395" s="408">
        <f>SUMPRODUCT(($G$2='HTS_TST_Emergency Ward'!$E$2:$E$350)*('HTS_TST_Emergency Ward'!AO$2:AO$350))</f>
        <v>0</v>
      </c>
      <c r="J395" s="408">
        <f>SUMPRODUCT(($G$2='HTS_TST_Emergency Ward'!$E$2:$E$350)*('HTS_TST_Emergency Ward'!AP$2:AP$350))</f>
        <v>0</v>
      </c>
      <c r="K395" s="408">
        <f>SUMPRODUCT(($G$2='HTS_TST_Emergency Ward'!$E$2:$E$350)*('HTS_TST_Emergency Ward'!AQ$2:AQ$350))</f>
        <v>0</v>
      </c>
      <c r="L395" s="408">
        <f>SUMPRODUCT(($G$2='HTS_TST_Emergency Ward'!$E$2:$E$350)*('HTS_TST_Emergency Ward'!AR$2:AR$350))</f>
        <v>0</v>
      </c>
      <c r="M395" s="408">
        <f>SUMPRODUCT(($G$2='HTS_TST_Emergency Ward'!$E$2:$E$350)*('HTS_TST_Emergency Ward'!AS$2:AS$350))</f>
        <v>0</v>
      </c>
      <c r="N395" s="408">
        <f>SUMPRODUCT(($G$2='HTS_TST_Emergency Ward'!$E$2:$E$350)*('HTS_TST_Emergency Ward'!AT$2:AT$350))</f>
        <v>0</v>
      </c>
      <c r="O395" s="12"/>
      <c r="P395" s="61"/>
    </row>
    <row r="396" spans="2:16" ht="8.25" customHeight="1">
      <c r="B396" s="26"/>
      <c r="C396" s="23"/>
      <c r="D396" s="23"/>
      <c r="E396" s="23"/>
      <c r="F396" s="23"/>
      <c r="G396" s="23"/>
      <c r="H396" s="23"/>
      <c r="I396" s="23"/>
      <c r="J396" s="23"/>
      <c r="K396" s="23"/>
      <c r="L396" s="23"/>
      <c r="M396" s="23"/>
      <c r="N396" s="23"/>
      <c r="O396" s="23"/>
      <c r="P396" s="24"/>
    </row>
    <row r="397" spans="2:16" ht="8.25" customHeight="1">
      <c r="B397" s="70"/>
      <c r="C397" s="44"/>
      <c r="D397" s="60"/>
      <c r="E397" s="44"/>
      <c r="F397" s="60"/>
      <c r="G397" s="44"/>
      <c r="H397" s="60"/>
      <c r="I397" s="44"/>
      <c r="J397" s="60"/>
      <c r="K397" s="44"/>
      <c r="L397" s="60"/>
      <c r="M397" s="44"/>
      <c r="N397" s="3"/>
      <c r="O397" s="3"/>
      <c r="P397" s="39"/>
    </row>
    <row r="398" spans="2:16" ht="24.6" customHeight="1">
      <c r="B398" s="31" t="s">
        <v>47</v>
      </c>
      <c r="C398" s="408">
        <f>SUMPRODUCT(($G$2='HTS_TST_Emergency Ward'!$E$2:$E$350)*('HTS_TST_Emergency Ward'!AU$2:AU$350))</f>
        <v>0</v>
      </c>
      <c r="D398" s="408">
        <f>SUMPRODUCT(($G$2='HTS_TST_Emergency Ward'!$E$2:$E$350)*('HTS_TST_Emergency Ward'!AV$2:AV$350))</f>
        <v>0</v>
      </c>
      <c r="E398" s="408">
        <f>SUMPRODUCT(($G$2='HTS_TST_Emergency Ward'!$E$2:$E$350)*('HTS_TST_Emergency Ward'!AW$2:AW$350))</f>
        <v>0</v>
      </c>
      <c r="F398" s="408">
        <f>SUMPRODUCT(($G$2='HTS_TST_Emergency Ward'!$E$2:$E$350)*('HTS_TST_Emergency Ward'!AX$2:AX$350))</f>
        <v>0</v>
      </c>
      <c r="G398" s="408">
        <f>SUMPRODUCT(($G$2='HTS_TST_Emergency Ward'!$E$2:$E$350)*('HTS_TST_Emergency Ward'!AY$2:AY$350))</f>
        <v>0</v>
      </c>
      <c r="H398" s="408">
        <f>SUMPRODUCT(($G$2='HTS_TST_Emergency Ward'!$E$2:$E$350)*('HTS_TST_Emergency Ward'!AZ$2:AZ$350))</f>
        <v>0</v>
      </c>
      <c r="I398" s="408">
        <f>SUMPRODUCT(($G$2='HTS_TST_Emergency Ward'!$E$2:$E$350)*('HTS_TST_Emergency Ward'!BA$2:BA$350))</f>
        <v>0</v>
      </c>
      <c r="J398" s="408">
        <f>SUMPRODUCT(($G$2='HTS_TST_Emergency Ward'!$E$2:$E$350)*('HTS_TST_Emergency Ward'!BB$2:BB$350))</f>
        <v>0</v>
      </c>
      <c r="K398" s="408">
        <f>SUMPRODUCT(($G$2='HTS_TST_Emergency Ward'!$E$2:$E$350)*('HTS_TST_Emergency Ward'!BC$2:BC$350))</f>
        <v>0</v>
      </c>
      <c r="L398" s="408">
        <f>SUMPRODUCT(($G$2='HTS_TST_Emergency Ward'!$E$2:$E$350)*('HTS_TST_Emergency Ward'!BD$2:BD$350))</f>
        <v>0</v>
      </c>
      <c r="M398" s="408">
        <f>SUMPRODUCT(($G$2='HTS_TST_Emergency Ward'!$E$2:$E$350)*('HTS_TST_Emergency Ward'!BE$2:BE$350))</f>
        <v>0</v>
      </c>
      <c r="N398" s="408">
        <f>SUMPRODUCT(($G$2='HTS_TST_Emergency Ward'!$E$2:$E$350)*('HTS_TST_Emergency Ward'!BF$2:BF$350))</f>
        <v>0</v>
      </c>
      <c r="O398" s="12"/>
      <c r="P398" s="61"/>
    </row>
    <row r="399" spans="2:16" ht="9.6" customHeight="1">
      <c r="B399" s="32"/>
      <c r="P399" s="20"/>
    </row>
    <row r="400" spans="2:16" ht="12" customHeight="1">
      <c r="B400" s="96"/>
      <c r="C400" s="92"/>
      <c r="D400" s="92"/>
      <c r="E400" s="92"/>
      <c r="F400" s="92"/>
      <c r="G400" s="92"/>
      <c r="H400" s="92"/>
      <c r="I400" s="92"/>
      <c r="J400" s="92"/>
      <c r="K400" s="92"/>
      <c r="L400" s="92"/>
      <c r="M400" s="92"/>
      <c r="N400" s="92"/>
      <c r="O400" s="92"/>
      <c r="P400" s="97"/>
    </row>
    <row r="401" spans="2:16" ht="29.85" customHeight="1">
      <c r="B401" s="98" t="s">
        <v>79</v>
      </c>
      <c r="C401" s="82" t="str">
        <f>IF(SUM(C386:P386,C389:P389,C395:N395,C398:N398)=0,"subtotal",SUM(C386:P386,C389:P389,C395:N395,C398:N398))</f>
        <v>subtotal</v>
      </c>
      <c r="P401" s="99"/>
    </row>
    <row r="402" spans="2:16">
      <c r="B402" s="100"/>
      <c r="C402" s="94"/>
      <c r="D402" s="94"/>
      <c r="E402" s="94"/>
      <c r="F402" s="94"/>
      <c r="G402" s="94"/>
      <c r="H402" s="94"/>
      <c r="I402" s="94"/>
      <c r="J402" s="94"/>
      <c r="K402" s="94"/>
      <c r="L402" s="94"/>
      <c r="M402" s="94"/>
      <c r="N402" s="94"/>
      <c r="O402" s="94"/>
      <c r="P402" s="101"/>
    </row>
    <row r="403" spans="2:16" s="47" customFormat="1" ht="22.35" customHeight="1">
      <c r="B403" s="948" t="str">
        <f>CONCATENATE(K$2,": HTS_TST (Facility) - PITC Modality: Other PITC")</f>
        <v>: HTS_TST (Facility) - PITC Modality: Other PITC</v>
      </c>
      <c r="C403" s="949"/>
      <c r="D403" s="949"/>
      <c r="E403" s="949"/>
      <c r="F403" s="949"/>
      <c r="G403" s="949"/>
      <c r="H403" s="949"/>
      <c r="I403" s="949"/>
      <c r="J403" s="949"/>
      <c r="K403" s="949"/>
      <c r="L403" s="949"/>
      <c r="M403" s="949"/>
      <c r="N403" s="949"/>
      <c r="O403" s="949"/>
      <c r="P403" s="949"/>
    </row>
    <row r="404" spans="2:16" ht="24.75" customHeight="1">
      <c r="B404" s="1006" t="s">
        <v>3</v>
      </c>
      <c r="C404" s="1011"/>
      <c r="D404" s="1001" t="s">
        <v>2753</v>
      </c>
      <c r="E404" s="1002"/>
      <c r="F404" s="1002"/>
      <c r="G404" s="1002"/>
      <c r="H404" s="1002"/>
      <c r="I404" s="1002"/>
      <c r="J404" s="1002"/>
      <c r="K404" s="1002"/>
      <c r="L404" s="1002"/>
      <c r="M404" s="1002"/>
      <c r="N404" s="1002"/>
      <c r="O404" s="1002"/>
      <c r="P404" s="39"/>
    </row>
    <row r="405" spans="2:16" ht="15" customHeight="1">
      <c r="B405" s="29"/>
      <c r="C405" s="6"/>
      <c r="D405" s="2"/>
      <c r="E405" s="2"/>
      <c r="F405" s="2"/>
      <c r="G405" s="2"/>
      <c r="H405" s="2"/>
      <c r="I405" s="2"/>
      <c r="J405" s="2"/>
      <c r="K405" s="2"/>
      <c r="L405" s="2"/>
      <c r="M405" s="2"/>
      <c r="N405" s="2"/>
      <c r="O405" s="64"/>
      <c r="P405" s="75"/>
    </row>
    <row r="406" spans="2:16">
      <c r="B406" s="994"/>
      <c r="C406" s="10"/>
      <c r="D406" s="10"/>
      <c r="E406" s="10"/>
      <c r="F406" s="10"/>
      <c r="G406" s="10"/>
      <c r="H406" s="10"/>
      <c r="I406" s="10"/>
      <c r="J406" s="10"/>
      <c r="K406" s="10"/>
      <c r="L406" s="10"/>
      <c r="M406" s="10"/>
      <c r="N406" s="10"/>
      <c r="O406" s="79"/>
      <c r="P406" s="80"/>
    </row>
    <row r="407" spans="2:16" ht="22.35" customHeight="1">
      <c r="B407" s="893"/>
      <c r="C407" s="995" t="s">
        <v>5</v>
      </c>
      <c r="D407" s="996"/>
      <c r="E407" s="997" t="s">
        <v>9</v>
      </c>
      <c r="F407" s="998"/>
      <c r="G407" s="997" t="s">
        <v>22</v>
      </c>
      <c r="H407" s="998"/>
      <c r="I407" s="997" t="s">
        <v>23</v>
      </c>
      <c r="J407" s="998"/>
      <c r="K407" s="997" t="s">
        <v>24</v>
      </c>
      <c r="L407" s="998"/>
      <c r="M407" s="997" t="s">
        <v>25</v>
      </c>
      <c r="N407" s="998"/>
      <c r="O407" s="997" t="s">
        <v>26</v>
      </c>
      <c r="P407" s="998"/>
    </row>
    <row r="408" spans="2:16" s="71" customFormat="1" ht="17.100000000000001" customHeight="1">
      <c r="B408" s="72"/>
      <c r="C408" s="73" t="s">
        <v>71</v>
      </c>
      <c r="D408" s="74" t="s">
        <v>72</v>
      </c>
      <c r="E408" s="73" t="s">
        <v>71</v>
      </c>
      <c r="F408" s="74" t="s">
        <v>72</v>
      </c>
      <c r="G408" s="73" t="s">
        <v>71</v>
      </c>
      <c r="H408" s="74" t="s">
        <v>72</v>
      </c>
      <c r="I408" s="73" t="s">
        <v>71</v>
      </c>
      <c r="J408" s="74" t="s">
        <v>72</v>
      </c>
      <c r="K408" s="73" t="s">
        <v>71</v>
      </c>
      <c r="L408" s="74" t="s">
        <v>72</v>
      </c>
      <c r="M408" s="73" t="s">
        <v>71</v>
      </c>
      <c r="N408" s="74" t="s">
        <v>72</v>
      </c>
      <c r="O408" s="73" t="s">
        <v>71</v>
      </c>
      <c r="P408" s="74" t="s">
        <v>72</v>
      </c>
    </row>
    <row r="409" spans="2:16">
      <c r="B409" s="70"/>
      <c r="C409" s="44"/>
      <c r="D409" s="60"/>
      <c r="E409" s="44"/>
      <c r="F409" s="60"/>
      <c r="G409" s="44"/>
      <c r="H409" s="60"/>
      <c r="I409" s="44"/>
      <c r="J409" s="60"/>
      <c r="K409" s="44"/>
      <c r="L409" s="60"/>
      <c r="M409" s="44"/>
      <c r="N409" s="60"/>
      <c r="O409" s="60"/>
      <c r="P409" s="39"/>
    </row>
    <row r="410" spans="2:16" ht="24" customHeight="1">
      <c r="B410" s="31" t="s">
        <v>46</v>
      </c>
      <c r="C410" s="408">
        <f>SUMPRODUCT(($G$2='HTS_TST_Other PITC'!$E$2:$E$350)*('HTS_TST_Other PITC'!G$2:G$350))</f>
        <v>0</v>
      </c>
      <c r="D410" s="408">
        <f>SUMPRODUCT(($G$2='HTS_TST_Other PITC'!$E$2:$E$350)*('HTS_TST_Other PITC'!H$2:H$350))</f>
        <v>0</v>
      </c>
      <c r="E410" s="408">
        <f>SUMPRODUCT(($G$2='HTS_TST_Other PITC'!$E$2:$E$350)*('HTS_TST_Other PITC'!I$2:I$350))</f>
        <v>0</v>
      </c>
      <c r="F410" s="408">
        <f>SUMPRODUCT(($G$2='HTS_TST_Other PITC'!$E$2:$E$350)*('HTS_TST_Other PITC'!J$2:J$350))</f>
        <v>0</v>
      </c>
      <c r="G410" s="408">
        <f>SUMPRODUCT(($G$2='HTS_TST_Other PITC'!$E$2:$E$350)*('HTS_TST_Other PITC'!K$2:K$350))</f>
        <v>0</v>
      </c>
      <c r="H410" s="408">
        <f>SUMPRODUCT(($G$2='HTS_TST_Other PITC'!$E$2:$E$350)*('HTS_TST_Other PITC'!L$2:L$350))</f>
        <v>0</v>
      </c>
      <c r="I410" s="408">
        <f>SUMPRODUCT(($G$2='HTS_TST_Other PITC'!$E$2:$E$350)*('HTS_TST_Other PITC'!M$2:M$350))</f>
        <v>0</v>
      </c>
      <c r="J410" s="408">
        <f>SUMPRODUCT(($G$2='HTS_TST_Other PITC'!$E$2:$E$350)*('HTS_TST_Other PITC'!N$2:N$350))</f>
        <v>0</v>
      </c>
      <c r="K410" s="408">
        <f>SUMPRODUCT(($G$2='HTS_TST_Other PITC'!$E$2:$E$350)*('HTS_TST_Other PITC'!O$2:O$350))</f>
        <v>0</v>
      </c>
      <c r="L410" s="408">
        <f>SUMPRODUCT(($G$2='HTS_TST_Other PITC'!$E$2:$E$350)*('HTS_TST_Other PITC'!P$2:P$350))</f>
        <v>0</v>
      </c>
      <c r="M410" s="408">
        <f>SUMPRODUCT(($G$2='HTS_TST_Other PITC'!$E$2:$E$350)*('HTS_TST_Other PITC'!Q$2:Q$350))</f>
        <v>0</v>
      </c>
      <c r="N410" s="408">
        <f>SUMPRODUCT(($G$2='HTS_TST_Other PITC'!$E$2:$E$350)*('HTS_TST_Other PITC'!R$2:R$350))</f>
        <v>0</v>
      </c>
      <c r="O410" s="408">
        <f>SUMPRODUCT(($G$2='HTS_TST_Other PITC'!$E$2:$E$350)*('HTS_TST_Other PITC'!S$2:S$350))</f>
        <v>0</v>
      </c>
      <c r="P410" s="408">
        <f>SUMPRODUCT(($G$2='HTS_TST_Other PITC'!$E$2:$E$350)*('HTS_TST_Other PITC'!T$2:T$350))</f>
        <v>0</v>
      </c>
    </row>
    <row r="411" spans="2:16">
      <c r="B411" s="26"/>
      <c r="C411" s="321"/>
      <c r="D411" s="321"/>
      <c r="E411" s="321"/>
      <c r="F411" s="321"/>
      <c r="G411" s="321"/>
      <c r="H411" s="321"/>
      <c r="I411" s="321"/>
      <c r="J411" s="321"/>
      <c r="K411" s="321"/>
      <c r="L411" s="321"/>
      <c r="M411" s="321"/>
      <c r="N411" s="321"/>
      <c r="O411" s="321"/>
      <c r="P411" s="325"/>
    </row>
    <row r="412" spans="2:16" ht="8.25" customHeight="1">
      <c r="B412" s="70"/>
      <c r="C412" s="322"/>
      <c r="D412" s="323"/>
      <c r="E412" s="322"/>
      <c r="F412" s="323"/>
      <c r="G412" s="322"/>
      <c r="H412" s="323"/>
      <c r="I412" s="322"/>
      <c r="J412" s="323"/>
      <c r="K412" s="322"/>
      <c r="L412" s="323"/>
      <c r="M412" s="322"/>
      <c r="N412" s="323"/>
      <c r="O412" s="323"/>
      <c r="P412" s="326"/>
    </row>
    <row r="413" spans="2:16" ht="22.5" customHeight="1">
      <c r="B413" s="31" t="s">
        <v>47</v>
      </c>
      <c r="C413" s="408">
        <f>SUMPRODUCT(($G$2='HTS_TST_Other PITC'!$E$2:$E$350)*('HTS_TST_Other PITC'!U$2:U$350))</f>
        <v>0</v>
      </c>
      <c r="D413" s="408">
        <f>SUMPRODUCT(($G$2='HTS_TST_Other PITC'!$E$2:$E$350)*('HTS_TST_Other PITC'!V$2:V$350))</f>
        <v>0</v>
      </c>
      <c r="E413" s="408">
        <f>SUMPRODUCT(($G$2='HTS_TST_Other PITC'!$E$2:$E$350)*('HTS_TST_Other PITC'!W$2:W$350))</f>
        <v>0</v>
      </c>
      <c r="F413" s="408">
        <f>SUMPRODUCT(($G$2='HTS_TST_Other PITC'!$E$2:$E$350)*('HTS_TST_Other PITC'!X$2:X$350))</f>
        <v>0</v>
      </c>
      <c r="G413" s="408">
        <f>SUMPRODUCT(($G$2='HTS_TST_Other PITC'!$E$2:$E$350)*('HTS_TST_Other PITC'!Y$2:Y$350))</f>
        <v>0</v>
      </c>
      <c r="H413" s="408">
        <f>SUMPRODUCT(($G$2='HTS_TST_Other PITC'!$E$2:$E$350)*('HTS_TST_Other PITC'!Z$2:Z$350))</f>
        <v>0</v>
      </c>
      <c r="I413" s="408">
        <f>SUMPRODUCT(($G$2='HTS_TST_Other PITC'!$E$2:$E$350)*('HTS_TST_Other PITC'!AA$2:AA$350))</f>
        <v>0</v>
      </c>
      <c r="J413" s="408">
        <f>SUMPRODUCT(($G$2='HTS_TST_Other PITC'!$E$2:$E$350)*('HTS_TST_Other PITC'!AB$2:AB$350))</f>
        <v>0</v>
      </c>
      <c r="K413" s="408">
        <f>SUMPRODUCT(($G$2='HTS_TST_Other PITC'!$E$2:$E$350)*('HTS_TST_Other PITC'!AC$2:AC$350))</f>
        <v>0</v>
      </c>
      <c r="L413" s="408">
        <f>SUMPRODUCT(($G$2='HTS_TST_Other PITC'!$E$2:$E$350)*('HTS_TST_Other PITC'!AD$2:AD$350))</f>
        <v>0</v>
      </c>
      <c r="M413" s="408">
        <f>SUMPRODUCT(($G$2='HTS_TST_Other PITC'!$E$2:$E$350)*('HTS_TST_Other PITC'!AE$2:AE$350))</f>
        <v>0</v>
      </c>
      <c r="N413" s="408">
        <f>SUMPRODUCT(($G$2='HTS_TST_Other PITC'!$E$2:$E$350)*('HTS_TST_Other PITC'!AF$2:AF$350))</f>
        <v>0</v>
      </c>
      <c r="O413" s="408">
        <f>SUMPRODUCT(($G$2='HTS_TST_Other PITC'!$E$2:$E$350)*('HTS_TST_Other PITC'!AG$2:AG$350))</f>
        <v>0</v>
      </c>
      <c r="P413" s="408">
        <f>SUMPRODUCT(($G$2='HTS_TST_Other PITC'!$E$2:$E$350)*('HTS_TST_Other PITC'!AH$2:AH$350))</f>
        <v>0</v>
      </c>
    </row>
    <row r="414" spans="2:16">
      <c r="B414" s="26"/>
      <c r="C414" s="23"/>
      <c r="D414" s="23"/>
      <c r="E414" s="23"/>
      <c r="F414" s="23"/>
      <c r="G414" s="23"/>
      <c r="H414" s="23"/>
      <c r="I414" s="23"/>
      <c r="J414" s="23"/>
      <c r="K414" s="23"/>
      <c r="L414" s="23"/>
      <c r="M414" s="23"/>
      <c r="N414" s="23"/>
      <c r="O414" s="23"/>
      <c r="P414" s="24"/>
    </row>
    <row r="415" spans="2:16">
      <c r="B415" s="994"/>
      <c r="C415" s="10"/>
      <c r="D415" s="10"/>
      <c r="E415" s="10"/>
      <c r="F415" s="10"/>
      <c r="G415" s="10"/>
      <c r="H415" s="10"/>
      <c r="I415" s="10"/>
      <c r="J415" s="10"/>
      <c r="K415" s="10"/>
      <c r="L415" s="10"/>
      <c r="M415" s="10"/>
      <c r="N415" s="10"/>
      <c r="O415" s="18"/>
      <c r="P415" s="25"/>
    </row>
    <row r="416" spans="2:16" ht="17.850000000000001" customHeight="1">
      <c r="B416" s="893"/>
      <c r="C416" s="995" t="s">
        <v>73</v>
      </c>
      <c r="D416" s="996"/>
      <c r="E416" s="997" t="s">
        <v>74</v>
      </c>
      <c r="F416" s="998"/>
      <c r="G416" s="997" t="s">
        <v>75</v>
      </c>
      <c r="H416" s="998"/>
      <c r="I416" s="997" t="s">
        <v>76</v>
      </c>
      <c r="J416" s="998"/>
      <c r="K416" s="997" t="s">
        <v>77</v>
      </c>
      <c r="L416" s="998"/>
      <c r="M416" s="997" t="s">
        <v>78</v>
      </c>
      <c r="N416" s="998"/>
      <c r="O416" s="1008"/>
      <c r="P416" s="1000"/>
    </row>
    <row r="417" spans="2:16" s="71" customFormat="1" ht="17.850000000000001" customHeight="1">
      <c r="B417" s="72"/>
      <c r="C417" s="73" t="s">
        <v>71</v>
      </c>
      <c r="D417" s="74" t="s">
        <v>72</v>
      </c>
      <c r="E417" s="73" t="s">
        <v>71</v>
      </c>
      <c r="F417" s="74" t="s">
        <v>72</v>
      </c>
      <c r="G417" s="73" t="s">
        <v>71</v>
      </c>
      <c r="H417" s="74" t="s">
        <v>72</v>
      </c>
      <c r="I417" s="73" t="s">
        <v>71</v>
      </c>
      <c r="J417" s="74" t="s">
        <v>72</v>
      </c>
      <c r="K417" s="73" t="s">
        <v>71</v>
      </c>
      <c r="L417" s="74" t="s">
        <v>72</v>
      </c>
      <c r="M417" s="73" t="s">
        <v>71</v>
      </c>
      <c r="N417" s="74" t="s">
        <v>72</v>
      </c>
      <c r="O417" s="81"/>
      <c r="P417" s="74"/>
    </row>
    <row r="418" spans="2:16" ht="11.25" customHeight="1">
      <c r="B418" s="70"/>
      <c r="C418" s="44"/>
      <c r="D418" s="60"/>
      <c r="E418" s="44"/>
      <c r="F418" s="60"/>
      <c r="G418" s="44"/>
      <c r="H418" s="60"/>
      <c r="I418" s="44"/>
      <c r="J418" s="60"/>
      <c r="K418" s="44"/>
      <c r="L418" s="60"/>
      <c r="M418" s="44"/>
      <c r="N418" s="60"/>
      <c r="O418" s="3"/>
      <c r="P418" s="39"/>
    </row>
    <row r="419" spans="2:16" ht="23.25" customHeight="1">
      <c r="B419" s="31" t="s">
        <v>46</v>
      </c>
      <c r="C419" s="408">
        <f>SUMPRODUCT(($G$2='HTS_TST_Other PITC'!$E$2:$E$350)*('HTS_TST_Other PITC'!AI$2:AI$350))</f>
        <v>0</v>
      </c>
      <c r="D419" s="408">
        <f>SUMPRODUCT(($G$2='HTS_TST_Other PITC'!$E$2:$E$350)*('HTS_TST_Other PITC'!AJ$2:AJ$350))</f>
        <v>0</v>
      </c>
      <c r="E419" s="408">
        <f>SUMPRODUCT(($G$2='HTS_TST_Other PITC'!$E$2:$E$350)*('HTS_TST_Other PITC'!AK$2:AK$350))</f>
        <v>0</v>
      </c>
      <c r="F419" s="408">
        <f>SUMPRODUCT(($G$2='HTS_TST_Other PITC'!$E$2:$E$350)*('HTS_TST_Other PITC'!AL$2:AL$350))</f>
        <v>0</v>
      </c>
      <c r="G419" s="408">
        <f>SUMPRODUCT(($G$2='HTS_TST_Other PITC'!$E$2:$E$350)*('HTS_TST_Other PITC'!AM$2:AM$350))</f>
        <v>0</v>
      </c>
      <c r="H419" s="408">
        <f>SUMPRODUCT(($G$2='HTS_TST_Other PITC'!$E$2:$E$350)*('HTS_TST_Other PITC'!AN$2:AN$350))</f>
        <v>0</v>
      </c>
      <c r="I419" s="408">
        <f>SUMPRODUCT(($G$2='HTS_TST_Other PITC'!$E$2:$E$350)*('HTS_TST_Other PITC'!AO$2:AO$350))</f>
        <v>0</v>
      </c>
      <c r="J419" s="408">
        <f>SUMPRODUCT(($G$2='HTS_TST_Other PITC'!$E$2:$E$350)*('HTS_TST_Other PITC'!AP$2:AP$350))</f>
        <v>0</v>
      </c>
      <c r="K419" s="408">
        <f>SUMPRODUCT(($G$2='HTS_TST_Other PITC'!$E$2:$E$350)*('HTS_TST_Other PITC'!AQ$2:AQ$350))</f>
        <v>0</v>
      </c>
      <c r="L419" s="408">
        <f>SUMPRODUCT(($G$2='HTS_TST_Other PITC'!$E$2:$E$350)*('HTS_TST_Other PITC'!AR$2:AR$350))</f>
        <v>0</v>
      </c>
      <c r="M419" s="408">
        <f>SUMPRODUCT(($G$2='HTS_TST_Other PITC'!$E$2:$E$350)*('HTS_TST_Other PITC'!AS$2:AS$350))</f>
        <v>0</v>
      </c>
      <c r="N419" s="408">
        <f>SUMPRODUCT(($G$2='HTS_TST_Other PITC'!$E$2:$E$350)*('HTS_TST_Other PITC'!AT$2:AT$350))</f>
        <v>0</v>
      </c>
      <c r="O419" s="12"/>
      <c r="P419" s="61"/>
    </row>
    <row r="420" spans="2:16" ht="8.25" customHeight="1">
      <c r="B420" s="26"/>
      <c r="C420" s="321"/>
      <c r="D420" s="321"/>
      <c r="E420" s="321"/>
      <c r="F420" s="321"/>
      <c r="G420" s="321"/>
      <c r="H420" s="321"/>
      <c r="I420" s="321"/>
      <c r="J420" s="321"/>
      <c r="K420" s="321"/>
      <c r="L420" s="321"/>
      <c r="M420" s="321"/>
      <c r="N420" s="321"/>
      <c r="O420" s="23"/>
      <c r="P420" s="24"/>
    </row>
    <row r="421" spans="2:16" ht="8.25" customHeight="1">
      <c r="B421" s="70"/>
      <c r="C421" s="322"/>
      <c r="D421" s="323"/>
      <c r="E421" s="322"/>
      <c r="F421" s="323"/>
      <c r="G421" s="322"/>
      <c r="H421" s="323"/>
      <c r="I421" s="322"/>
      <c r="J421" s="323"/>
      <c r="K421" s="322"/>
      <c r="L421" s="323"/>
      <c r="M421" s="322"/>
      <c r="N421" s="324"/>
      <c r="O421" s="3"/>
      <c r="P421" s="39"/>
    </row>
    <row r="422" spans="2:16" ht="24.6" customHeight="1">
      <c r="B422" s="31" t="s">
        <v>47</v>
      </c>
      <c r="C422" s="408">
        <f>SUMPRODUCT(($G$2='HTS_TST_Other PITC'!$E$2:$E$350)*('HTS_TST_Other PITC'!AU$2:AU$350))</f>
        <v>0</v>
      </c>
      <c r="D422" s="408">
        <f>SUMPRODUCT(($G$2='HTS_TST_Other PITC'!$E$2:$E$350)*('HTS_TST_Other PITC'!AV$2:AV$350))</f>
        <v>0</v>
      </c>
      <c r="E422" s="408">
        <f>SUMPRODUCT(($G$2='HTS_TST_Other PITC'!$E$2:$E$350)*('HTS_TST_Other PITC'!AW$2:AW$350))</f>
        <v>0</v>
      </c>
      <c r="F422" s="408">
        <f>SUMPRODUCT(($G$2='HTS_TST_Other PITC'!$E$2:$E$350)*('HTS_TST_Other PITC'!AX$2:AX$350))</f>
        <v>0</v>
      </c>
      <c r="G422" s="408">
        <f>SUMPRODUCT(($G$2='HTS_TST_Other PITC'!$E$2:$E$350)*('HTS_TST_Other PITC'!AY$2:AY$350))</f>
        <v>0</v>
      </c>
      <c r="H422" s="408">
        <f>SUMPRODUCT(($G$2='HTS_TST_Other PITC'!$E$2:$E$350)*('HTS_TST_Other PITC'!AZ$2:AZ$350))</f>
        <v>0</v>
      </c>
      <c r="I422" s="408">
        <f>SUMPRODUCT(($G$2='HTS_TST_Other PITC'!$E$2:$E$350)*('HTS_TST_Other PITC'!BA$2:BA$350))</f>
        <v>0</v>
      </c>
      <c r="J422" s="408">
        <f>SUMPRODUCT(($G$2='HTS_TST_Other PITC'!$E$2:$E$350)*('HTS_TST_Other PITC'!BB$2:BB$350))</f>
        <v>0</v>
      </c>
      <c r="K422" s="408">
        <f>SUMPRODUCT(($G$2='HTS_TST_Other PITC'!$E$2:$E$350)*('HTS_TST_Other PITC'!BC$2:BC$350))</f>
        <v>0</v>
      </c>
      <c r="L422" s="408">
        <f>SUMPRODUCT(($G$2='HTS_TST_Other PITC'!$E$2:$E$350)*('HTS_TST_Other PITC'!BD$2:BD$350))</f>
        <v>0</v>
      </c>
      <c r="M422" s="408">
        <f>SUMPRODUCT(($G$2='HTS_TST_Other PITC'!$E$2:$E$350)*('HTS_TST_Other PITC'!BE$2:BE$350))</f>
        <v>0</v>
      </c>
      <c r="N422" s="408">
        <f>SUMPRODUCT(($G$2='HTS_TST_Other PITC'!$E$2:$E$350)*('HTS_TST_Other PITC'!BF$2:BF$350))</f>
        <v>0</v>
      </c>
      <c r="O422" s="12"/>
      <c r="P422" s="61"/>
    </row>
    <row r="423" spans="2:16" ht="9.6" customHeight="1">
      <c r="B423" s="32"/>
      <c r="P423" s="20"/>
    </row>
    <row r="424" spans="2:16" ht="9.75" customHeight="1">
      <c r="B424" s="96"/>
      <c r="C424" s="92"/>
      <c r="D424" s="92"/>
      <c r="E424" s="92"/>
      <c r="F424" s="92"/>
      <c r="G424" s="92"/>
      <c r="H424" s="92"/>
      <c r="I424" s="92"/>
      <c r="J424" s="92"/>
      <c r="K424" s="92"/>
      <c r="L424" s="92"/>
      <c r="M424" s="92"/>
      <c r="N424" s="92"/>
      <c r="O424" s="92"/>
      <c r="P424" s="97"/>
    </row>
    <row r="425" spans="2:16" ht="29.85" customHeight="1">
      <c r="B425" s="98" t="s">
        <v>79</v>
      </c>
      <c r="C425" s="407" t="str">
        <f>IF(SUM(C410:P410,C413:P413,C419:N419,C422:N422)=0,"subtotal",SUM(C410:P410,C413:P413,C419:N419,C422:N422))</f>
        <v>subtotal</v>
      </c>
      <c r="P425" s="99"/>
    </row>
    <row r="426" spans="2:16" ht="9" customHeight="1">
      <c r="B426" s="100"/>
      <c r="C426" s="94"/>
      <c r="D426" s="94"/>
      <c r="E426" s="94"/>
      <c r="F426" s="94"/>
      <c r="G426" s="94"/>
      <c r="H426" s="94"/>
      <c r="I426" s="94"/>
      <c r="J426" s="94"/>
      <c r="K426" s="94"/>
      <c r="L426" s="94"/>
      <c r="M426" s="94"/>
      <c r="N426" s="94"/>
      <c r="O426" s="94"/>
      <c r="P426" s="101"/>
    </row>
    <row r="427" spans="2:16" ht="8.85" customHeight="1">
      <c r="B427" s="7"/>
      <c r="C427" s="8"/>
      <c r="D427" s="2"/>
      <c r="E427" s="2"/>
      <c r="F427" s="2"/>
      <c r="G427" s="2"/>
      <c r="H427" s="2"/>
      <c r="I427" s="2"/>
      <c r="J427" s="2"/>
      <c r="K427" s="2"/>
      <c r="L427" s="2"/>
      <c r="M427" s="2"/>
      <c r="N427" s="2"/>
      <c r="O427" s="2"/>
      <c r="P427" s="3"/>
    </row>
    <row r="428" spans="2:16" s="47" customFormat="1" ht="22.35" customHeight="1">
      <c r="B428" s="948" t="str">
        <f>CONCATENATE(K$2,": HTS_TST (Facility) - SNS")</f>
        <v>: HTS_TST (Facility) - SNS</v>
      </c>
      <c r="C428" s="949"/>
      <c r="D428" s="949"/>
      <c r="E428" s="949"/>
      <c r="F428" s="949"/>
      <c r="G428" s="949"/>
      <c r="H428" s="949"/>
      <c r="I428" s="949"/>
      <c r="J428" s="949"/>
      <c r="K428" s="949"/>
      <c r="L428" s="949"/>
      <c r="M428" s="949"/>
      <c r="N428" s="949"/>
      <c r="O428" s="949"/>
      <c r="P428" s="949"/>
    </row>
    <row r="429" spans="2:16" ht="24.75" customHeight="1">
      <c r="B429" s="1006" t="s">
        <v>3</v>
      </c>
      <c r="C429" s="1011"/>
      <c r="D429" s="1001" t="s">
        <v>2754</v>
      </c>
      <c r="E429" s="1002"/>
      <c r="F429" s="1002"/>
      <c r="G429" s="1002"/>
      <c r="H429" s="1002"/>
      <c r="I429" s="1002"/>
      <c r="J429" s="1002"/>
      <c r="K429" s="1002"/>
      <c r="L429" s="1002"/>
      <c r="M429" s="1002"/>
      <c r="N429" s="1002"/>
      <c r="O429" s="1002"/>
      <c r="P429" s="39"/>
    </row>
    <row r="430" spans="2:16" ht="15" customHeight="1">
      <c r="B430" s="29"/>
      <c r="C430" s="6"/>
      <c r="D430" s="2"/>
      <c r="E430" s="2"/>
      <c r="F430" s="2"/>
      <c r="G430" s="2"/>
      <c r="H430" s="2"/>
      <c r="I430" s="2"/>
      <c r="J430" s="2"/>
      <c r="K430" s="2"/>
      <c r="L430" s="2"/>
      <c r="M430" s="2"/>
      <c r="N430" s="2"/>
      <c r="O430" s="64"/>
      <c r="P430" s="75"/>
    </row>
    <row r="431" spans="2:16">
      <c r="B431" s="994"/>
      <c r="C431" s="10"/>
      <c r="D431" s="10"/>
      <c r="E431" s="10"/>
      <c r="F431" s="10"/>
      <c r="G431" s="10"/>
      <c r="H431" s="10"/>
      <c r="I431" s="10"/>
      <c r="J431" s="10"/>
      <c r="K431" s="10"/>
      <c r="L431" s="10"/>
      <c r="M431" s="10"/>
      <c r="N431" s="10"/>
      <c r="O431" s="79"/>
      <c r="P431" s="80"/>
    </row>
    <row r="432" spans="2:16" ht="22.35" customHeight="1">
      <c r="B432" s="893"/>
      <c r="C432" s="995" t="s">
        <v>5</v>
      </c>
      <c r="D432" s="996"/>
      <c r="E432" s="997" t="s">
        <v>9</v>
      </c>
      <c r="F432" s="998"/>
      <c r="G432" s="997" t="s">
        <v>22</v>
      </c>
      <c r="H432" s="998"/>
      <c r="I432" s="997" t="s">
        <v>23</v>
      </c>
      <c r="J432" s="998"/>
      <c r="K432" s="997" t="s">
        <v>24</v>
      </c>
      <c r="L432" s="998"/>
      <c r="M432" s="997" t="s">
        <v>25</v>
      </c>
      <c r="N432" s="998"/>
      <c r="O432" s="997" t="s">
        <v>26</v>
      </c>
      <c r="P432" s="998"/>
    </row>
    <row r="433" spans="2:16" s="71" customFormat="1" ht="17.100000000000001" customHeight="1">
      <c r="B433" s="72"/>
      <c r="C433" s="73" t="s">
        <v>71</v>
      </c>
      <c r="D433" s="74" t="s">
        <v>72</v>
      </c>
      <c r="E433" s="73" t="s">
        <v>71</v>
      </c>
      <c r="F433" s="74" t="s">
        <v>72</v>
      </c>
      <c r="G433" s="73" t="s">
        <v>71</v>
      </c>
      <c r="H433" s="74" t="s">
        <v>72</v>
      </c>
      <c r="I433" s="73" t="s">
        <v>71</v>
      </c>
      <c r="J433" s="74" t="s">
        <v>72</v>
      </c>
      <c r="K433" s="73" t="s">
        <v>71</v>
      </c>
      <c r="L433" s="74" t="s">
        <v>72</v>
      </c>
      <c r="M433" s="73" t="s">
        <v>71</v>
      </c>
      <c r="N433" s="74" t="s">
        <v>72</v>
      </c>
      <c r="O433" s="73" t="s">
        <v>71</v>
      </c>
      <c r="P433" s="74" t="s">
        <v>72</v>
      </c>
    </row>
    <row r="434" spans="2:16">
      <c r="B434" s="70"/>
      <c r="C434" s="44"/>
      <c r="D434" s="60"/>
      <c r="E434" s="44"/>
      <c r="F434" s="60"/>
      <c r="G434" s="44"/>
      <c r="H434" s="60"/>
      <c r="I434" s="44"/>
      <c r="J434" s="60"/>
      <c r="K434" s="44"/>
      <c r="L434" s="60"/>
      <c r="M434" s="44"/>
      <c r="N434" s="60"/>
      <c r="O434" s="60"/>
      <c r="P434" s="39"/>
    </row>
    <row r="435" spans="2:16" ht="24" customHeight="1">
      <c r="B435" s="31" t="s">
        <v>46</v>
      </c>
      <c r="C435" s="408">
        <f>SUMPRODUCT(($G$2=HTS_TST_SNS!$E$2:$E$350)*(HTS_TST_SNS!G$2:G$350))</f>
        <v>0</v>
      </c>
      <c r="D435" s="408">
        <f>SUMPRODUCT(($G$2=HTS_TST_SNS!$E$2:$E$350)*(HTS_TST_SNS!H$2:H$350))</f>
        <v>0</v>
      </c>
      <c r="E435" s="408">
        <f>SUMPRODUCT(($G$2=HTS_TST_SNS!$E$2:$E$350)*(HTS_TST_SNS!I$2:I$350))</f>
        <v>0</v>
      </c>
      <c r="F435" s="408">
        <f>SUMPRODUCT(($G$2=HTS_TST_SNS!$E$2:$E$350)*(HTS_TST_SNS!J$2:J$350))</f>
        <v>0</v>
      </c>
      <c r="G435" s="408">
        <f>SUMPRODUCT(($G$2=HTS_TST_SNS!$E$2:$E$350)*(HTS_TST_SNS!K$2:K$350))</f>
        <v>0</v>
      </c>
      <c r="H435" s="408">
        <f>SUMPRODUCT(($G$2=HTS_TST_SNS!$E$2:$E$350)*(HTS_TST_SNS!L$2:L$350))</f>
        <v>0</v>
      </c>
      <c r="I435" s="408">
        <f>SUMPRODUCT(($G$2=HTS_TST_SNS!$E$2:$E$350)*(HTS_TST_SNS!M$2:M$350))</f>
        <v>0</v>
      </c>
      <c r="J435" s="408">
        <f>SUMPRODUCT(($G$2=HTS_TST_SNS!$E$2:$E$350)*(HTS_TST_SNS!N$2:N$350))</f>
        <v>0</v>
      </c>
      <c r="K435" s="408">
        <f>SUMPRODUCT(($G$2=HTS_TST_SNS!$E$2:$E$350)*(HTS_TST_SNS!O$2:O$350))</f>
        <v>0</v>
      </c>
      <c r="L435" s="408">
        <f>SUMPRODUCT(($G$2=HTS_TST_SNS!$E$2:$E$350)*(HTS_TST_SNS!P$2:P$350))</f>
        <v>0</v>
      </c>
      <c r="M435" s="408">
        <f>SUMPRODUCT(($G$2=HTS_TST_SNS!$E$2:$E$350)*(HTS_TST_SNS!Q$2:Q$350))</f>
        <v>0</v>
      </c>
      <c r="N435" s="408">
        <f>SUMPRODUCT(($G$2=HTS_TST_SNS!$E$2:$E$350)*(HTS_TST_SNS!R$2:R$350))</f>
        <v>0</v>
      </c>
      <c r="O435" s="408">
        <f>SUMPRODUCT(($G$2=HTS_TST_SNS!$E$2:$E$350)*(HTS_TST_SNS!S$2:S$350))</f>
        <v>0</v>
      </c>
      <c r="P435" s="408">
        <f>SUMPRODUCT(($G$2=HTS_TST_SNS!$E$2:$E$350)*(HTS_TST_SNS!T$2:T$350))</f>
        <v>0</v>
      </c>
    </row>
    <row r="436" spans="2:16">
      <c r="B436" s="26"/>
      <c r="C436" s="321"/>
      <c r="D436" s="321"/>
      <c r="E436" s="321"/>
      <c r="F436" s="321"/>
      <c r="G436" s="321"/>
      <c r="H436" s="321"/>
      <c r="I436" s="321"/>
      <c r="J436" s="321"/>
      <c r="K436" s="321"/>
      <c r="L436" s="321"/>
      <c r="M436" s="321"/>
      <c r="N436" s="321"/>
      <c r="O436" s="321"/>
      <c r="P436" s="325"/>
    </row>
    <row r="437" spans="2:16" ht="8.25" customHeight="1">
      <c r="B437" s="70"/>
      <c r="C437" s="322"/>
      <c r="D437" s="323"/>
      <c r="E437" s="322"/>
      <c r="F437" s="323"/>
      <c r="G437" s="322"/>
      <c r="H437" s="323"/>
      <c r="I437" s="322"/>
      <c r="J437" s="323"/>
      <c r="K437" s="322"/>
      <c r="L437" s="323"/>
      <c r="M437" s="322"/>
      <c r="N437" s="323"/>
      <c r="O437" s="323"/>
      <c r="P437" s="326"/>
    </row>
    <row r="438" spans="2:16" ht="22.5" customHeight="1">
      <c r="B438" s="31" t="s">
        <v>47</v>
      </c>
      <c r="C438" s="408">
        <f>SUMPRODUCT(($G$2=HTS_TST_SNS!$E$2:$E$350)*(HTS_TST_SNS!U$2:U$350))</f>
        <v>0</v>
      </c>
      <c r="D438" s="408">
        <f>SUMPRODUCT(($G$2=HTS_TST_SNS!$E$2:$E$350)*(HTS_TST_SNS!V$2:V$350))</f>
        <v>0</v>
      </c>
      <c r="E438" s="408">
        <f>SUMPRODUCT(($G$2=HTS_TST_SNS!$E$2:$E$350)*(HTS_TST_SNS!W$2:W$350))</f>
        <v>0</v>
      </c>
      <c r="F438" s="408">
        <f>SUMPRODUCT(($G$2=HTS_TST_SNS!$E$2:$E$350)*(HTS_TST_SNS!X$2:X$350))</f>
        <v>0</v>
      </c>
      <c r="G438" s="408">
        <f>SUMPRODUCT(($G$2=HTS_TST_SNS!$E$2:$E$350)*(HTS_TST_SNS!Y$2:Y$350))</f>
        <v>0</v>
      </c>
      <c r="H438" s="408">
        <f>SUMPRODUCT(($G$2=HTS_TST_SNS!$E$2:$E$350)*(HTS_TST_SNS!Z$2:Z$350))</f>
        <v>0</v>
      </c>
      <c r="I438" s="408">
        <f>SUMPRODUCT(($G$2=HTS_TST_SNS!$E$2:$E$350)*(HTS_TST_SNS!AA$2:AA$350))</f>
        <v>0</v>
      </c>
      <c r="J438" s="408">
        <f>SUMPRODUCT(($G$2=HTS_TST_SNS!$E$2:$E$350)*(HTS_TST_SNS!AB$2:AB$350))</f>
        <v>0</v>
      </c>
      <c r="K438" s="408">
        <f>SUMPRODUCT(($G$2=HTS_TST_SNS!$E$2:$E$350)*(HTS_TST_SNS!AC$2:AC$350))</f>
        <v>0</v>
      </c>
      <c r="L438" s="408">
        <f>SUMPRODUCT(($G$2=HTS_TST_SNS!$E$2:$E$350)*(HTS_TST_SNS!AD$2:AD$350))</f>
        <v>0</v>
      </c>
      <c r="M438" s="408">
        <f>SUMPRODUCT(($G$2=HTS_TST_SNS!$E$2:$E$350)*(HTS_TST_SNS!AE$2:AE$350))</f>
        <v>0</v>
      </c>
      <c r="N438" s="408">
        <f>SUMPRODUCT(($G$2=HTS_TST_SNS!$E$2:$E$350)*(HTS_TST_SNS!AF$2:AF$350))</f>
        <v>0</v>
      </c>
      <c r="O438" s="408">
        <f>SUMPRODUCT(($G$2=HTS_TST_SNS!$E$2:$E$350)*(HTS_TST_SNS!AG$2:AG$350))</f>
        <v>0</v>
      </c>
      <c r="P438" s="408">
        <f>SUMPRODUCT(($G$2=HTS_TST_SNS!$E$2:$E$350)*(HTS_TST_SNS!AH$2:AH$350))</f>
        <v>0</v>
      </c>
    </row>
    <row r="439" spans="2:16">
      <c r="B439" s="26"/>
      <c r="C439" s="23"/>
      <c r="D439" s="23"/>
      <c r="E439" s="23"/>
      <c r="F439" s="23"/>
      <c r="G439" s="23"/>
      <c r="H439" s="23"/>
      <c r="I439" s="23"/>
      <c r="J439" s="23"/>
      <c r="K439" s="23"/>
      <c r="L439" s="23"/>
      <c r="M439" s="23"/>
      <c r="N439" s="23"/>
      <c r="O439" s="23"/>
      <c r="P439" s="24"/>
    </row>
    <row r="440" spans="2:16">
      <c r="B440" s="994"/>
      <c r="C440" s="10"/>
      <c r="D440" s="10"/>
      <c r="E440" s="10"/>
      <c r="F440" s="10"/>
      <c r="G440" s="10"/>
      <c r="H440" s="10"/>
      <c r="I440" s="10"/>
      <c r="J440" s="10"/>
      <c r="K440" s="10"/>
      <c r="L440" s="10"/>
      <c r="M440" s="10"/>
      <c r="N440" s="10"/>
      <c r="O440" s="18"/>
      <c r="P440" s="25"/>
    </row>
    <row r="441" spans="2:16" ht="17.850000000000001" customHeight="1">
      <c r="B441" s="893"/>
      <c r="C441" s="995" t="s">
        <v>73</v>
      </c>
      <c r="D441" s="996"/>
      <c r="E441" s="997" t="s">
        <v>74</v>
      </c>
      <c r="F441" s="998"/>
      <c r="G441" s="997" t="s">
        <v>75</v>
      </c>
      <c r="H441" s="998"/>
      <c r="I441" s="997" t="s">
        <v>76</v>
      </c>
      <c r="J441" s="998"/>
      <c r="K441" s="997" t="s">
        <v>77</v>
      </c>
      <c r="L441" s="998"/>
      <c r="M441" s="997" t="s">
        <v>78</v>
      </c>
      <c r="N441" s="998"/>
      <c r="O441" s="1008"/>
      <c r="P441" s="1000"/>
    </row>
    <row r="442" spans="2:16" s="71" customFormat="1" ht="17.850000000000001" customHeight="1">
      <c r="B442" s="72"/>
      <c r="C442" s="73" t="s">
        <v>71</v>
      </c>
      <c r="D442" s="74" t="s">
        <v>72</v>
      </c>
      <c r="E442" s="73" t="s">
        <v>71</v>
      </c>
      <c r="F442" s="74" t="s">
        <v>72</v>
      </c>
      <c r="G442" s="73" t="s">
        <v>71</v>
      </c>
      <c r="H442" s="74" t="s">
        <v>72</v>
      </c>
      <c r="I442" s="73" t="s">
        <v>71</v>
      </c>
      <c r="J442" s="74" t="s">
        <v>72</v>
      </c>
      <c r="K442" s="73" t="s">
        <v>71</v>
      </c>
      <c r="L442" s="74" t="s">
        <v>72</v>
      </c>
      <c r="M442" s="73" t="s">
        <v>71</v>
      </c>
      <c r="N442" s="74" t="s">
        <v>72</v>
      </c>
      <c r="O442" s="81"/>
      <c r="P442" s="74"/>
    </row>
    <row r="443" spans="2:16" ht="11.25" customHeight="1">
      <c r="B443" s="70"/>
      <c r="C443" s="44"/>
      <c r="D443" s="60"/>
      <c r="E443" s="44"/>
      <c r="F443" s="60"/>
      <c r="G443" s="44"/>
      <c r="H443" s="60"/>
      <c r="I443" s="44"/>
      <c r="J443" s="60"/>
      <c r="K443" s="44"/>
      <c r="L443" s="60"/>
      <c r="M443" s="44"/>
      <c r="N443" s="60"/>
      <c r="O443" s="3"/>
      <c r="P443" s="39"/>
    </row>
    <row r="444" spans="2:16" ht="23.25" customHeight="1">
      <c r="B444" s="31" t="s">
        <v>46</v>
      </c>
      <c r="C444" s="408">
        <f>SUMPRODUCT(($G$2=HTS_TST_SNS!$E$2:$E$350)*(HTS_TST_SNS!AI$2:AI$350))</f>
        <v>0</v>
      </c>
      <c r="D444" s="408">
        <f>SUMPRODUCT(($G$2=HTS_TST_SNS!$E$2:$E$350)*(HTS_TST_SNS!AJ$2:AJ$350))</f>
        <v>0</v>
      </c>
      <c r="E444" s="408">
        <f>SUMPRODUCT(($G$2=HTS_TST_SNS!$E$2:$E$350)*(HTS_TST_SNS!AK$2:AK$350))</f>
        <v>0</v>
      </c>
      <c r="F444" s="408">
        <f>SUMPRODUCT(($G$2=HTS_TST_SNS!$E$2:$E$350)*(HTS_TST_SNS!AL$2:AL$350))</f>
        <v>0</v>
      </c>
      <c r="G444" s="408">
        <f>SUMPRODUCT(($G$2=HTS_TST_SNS!$E$2:$E$350)*(HTS_TST_SNS!AM$2:AM$350))</f>
        <v>0</v>
      </c>
      <c r="H444" s="408">
        <f>SUMPRODUCT(($G$2=HTS_TST_SNS!$E$2:$E$350)*(HTS_TST_SNS!AN$2:AN$350))</f>
        <v>0</v>
      </c>
      <c r="I444" s="408">
        <f>SUMPRODUCT(($G$2=HTS_TST_SNS!$E$2:$E$350)*(HTS_TST_SNS!AO$2:AO$350))</f>
        <v>0</v>
      </c>
      <c r="J444" s="408">
        <f>SUMPRODUCT(($G$2=HTS_TST_SNS!$E$2:$E$350)*(HTS_TST_SNS!AP$2:AP$350))</f>
        <v>0</v>
      </c>
      <c r="K444" s="408">
        <f>SUMPRODUCT(($G$2=HTS_TST_SNS!$E$2:$E$350)*(HTS_TST_SNS!AQ$2:AQ$350))</f>
        <v>0</v>
      </c>
      <c r="L444" s="408">
        <f>SUMPRODUCT(($G$2=HTS_TST_SNS!$E$2:$E$350)*(HTS_TST_SNS!AR$2:AR$350))</f>
        <v>0</v>
      </c>
      <c r="M444" s="408">
        <f>SUMPRODUCT(($G$2=HTS_TST_SNS!$E$2:$E$350)*(HTS_TST_SNS!AS$2:AS$350))</f>
        <v>0</v>
      </c>
      <c r="N444" s="408">
        <f>SUMPRODUCT(($G$2=HTS_TST_SNS!$E$2:$E$350)*(HTS_TST_SNS!AT$2:AT$350))</f>
        <v>0</v>
      </c>
      <c r="O444" s="12"/>
      <c r="P444" s="61"/>
    </row>
    <row r="445" spans="2:16" ht="8.25" customHeight="1">
      <c r="B445" s="26"/>
      <c r="C445" s="321"/>
      <c r="D445" s="321"/>
      <c r="E445" s="321"/>
      <c r="F445" s="321"/>
      <c r="G445" s="321"/>
      <c r="H445" s="321"/>
      <c r="I445" s="321"/>
      <c r="J445" s="321"/>
      <c r="K445" s="321"/>
      <c r="L445" s="321"/>
      <c r="M445" s="321"/>
      <c r="N445" s="321"/>
      <c r="O445" s="23"/>
      <c r="P445" s="24"/>
    </row>
    <row r="446" spans="2:16" ht="8.25" customHeight="1">
      <c r="B446" s="70"/>
      <c r="C446" s="322"/>
      <c r="D446" s="323"/>
      <c r="E446" s="322"/>
      <c r="F446" s="323"/>
      <c r="G446" s="322"/>
      <c r="H446" s="323"/>
      <c r="I446" s="322"/>
      <c r="J446" s="323"/>
      <c r="K446" s="322"/>
      <c r="L446" s="323"/>
      <c r="M446" s="322"/>
      <c r="N446" s="324"/>
      <c r="O446" s="3"/>
      <c r="P446" s="39"/>
    </row>
    <row r="447" spans="2:16" ht="24.6" customHeight="1">
      <c r="B447" s="31" t="s">
        <v>47</v>
      </c>
      <c r="C447" s="408">
        <f>SUMPRODUCT(($G$2=HTS_TST_SNS!$E$2:$E$350)*(HTS_TST_SNS!AU$2:AU$350))</f>
        <v>0</v>
      </c>
      <c r="D447" s="408">
        <f>SUMPRODUCT(($G$2=HTS_TST_SNS!$E$2:$E$350)*(HTS_TST_SNS!AV$2:AV$350))</f>
        <v>0</v>
      </c>
      <c r="E447" s="408">
        <f>SUMPRODUCT(($G$2=HTS_TST_SNS!$E$2:$E$350)*(HTS_TST_SNS!AW$2:AW$350))</f>
        <v>0</v>
      </c>
      <c r="F447" s="408">
        <f>SUMPRODUCT(($G$2=HTS_TST_SNS!$E$2:$E$350)*(HTS_TST_SNS!AX$2:AX$350))</f>
        <v>0</v>
      </c>
      <c r="G447" s="408">
        <f>SUMPRODUCT(($G$2=HTS_TST_SNS!$E$2:$E$350)*(HTS_TST_SNS!AY$2:AY$350))</f>
        <v>0</v>
      </c>
      <c r="H447" s="408">
        <f>SUMPRODUCT(($G$2=HTS_TST_SNS!$E$2:$E$350)*(HTS_TST_SNS!AZ$2:AZ$350))</f>
        <v>0</v>
      </c>
      <c r="I447" s="408">
        <f>SUMPRODUCT(($G$2=HTS_TST_SNS!$E$2:$E$350)*(HTS_TST_SNS!BA$2:BA$350))</f>
        <v>0</v>
      </c>
      <c r="J447" s="408">
        <f>SUMPRODUCT(($G$2=HTS_TST_SNS!$E$2:$E$350)*(HTS_TST_SNS!BB$2:BB$350))</f>
        <v>0</v>
      </c>
      <c r="K447" s="408">
        <f>SUMPRODUCT(($G$2=HTS_TST_SNS!$E$2:$E$350)*(HTS_TST_SNS!BC$2:BC$350))</f>
        <v>0</v>
      </c>
      <c r="L447" s="408">
        <f>SUMPRODUCT(($G$2=HTS_TST_SNS!$E$2:$E$350)*(HTS_TST_SNS!BD$2:BD$350))</f>
        <v>0</v>
      </c>
      <c r="M447" s="408">
        <f>SUMPRODUCT(($G$2=HTS_TST_SNS!$E$2:$E$350)*(HTS_TST_SNS!BE$2:BE$350))</f>
        <v>0</v>
      </c>
      <c r="N447" s="408">
        <f>SUMPRODUCT(($G$2=HTS_TST_SNS!$E$2:$E$350)*(HTS_TST_SNS!BF$2:BF$350))</f>
        <v>0</v>
      </c>
      <c r="O447" s="12"/>
      <c r="P447" s="61"/>
    </row>
    <row r="448" spans="2:16" ht="9.6" customHeight="1">
      <c r="B448" s="32"/>
      <c r="P448" s="20"/>
    </row>
    <row r="449" spans="2:16" ht="9.75" customHeight="1">
      <c r="B449" s="96"/>
      <c r="C449" s="92"/>
      <c r="D449" s="92"/>
      <c r="E449" s="92"/>
      <c r="F449" s="92"/>
      <c r="G449" s="92"/>
      <c r="H449" s="92"/>
      <c r="I449" s="92"/>
      <c r="J449" s="92"/>
      <c r="K449" s="92"/>
      <c r="L449" s="92"/>
      <c r="M449" s="92"/>
      <c r="N449" s="92"/>
      <c r="O449" s="92"/>
      <c r="P449" s="97"/>
    </row>
    <row r="450" spans="2:16" ht="29.85" customHeight="1">
      <c r="B450" s="98" t="s">
        <v>79</v>
      </c>
      <c r="C450" s="407" t="str">
        <f>IF(SUM(C435:P435,C438:P438,C444:N444,C447:N447)=0,"subtotal",SUM(C435:P435,C438:P438,C444:N444,C447:N447))</f>
        <v>subtotal</v>
      </c>
      <c r="P450" s="99"/>
    </row>
    <row r="451" spans="2:16" ht="9" customHeight="1">
      <c r="B451" s="100"/>
      <c r="C451" s="94"/>
      <c r="D451" s="94"/>
      <c r="E451" s="94"/>
      <c r="F451" s="94"/>
      <c r="G451" s="94"/>
      <c r="H451" s="94"/>
      <c r="I451" s="94"/>
      <c r="J451" s="94"/>
      <c r="K451" s="94"/>
      <c r="L451" s="94"/>
      <c r="M451" s="94"/>
      <c r="N451" s="94"/>
      <c r="O451" s="94"/>
      <c r="P451" s="101"/>
    </row>
    <row r="452" spans="2:16" ht="8.85" customHeight="1">
      <c r="B452" s="7"/>
      <c r="C452" s="8"/>
      <c r="D452" s="2"/>
      <c r="E452" s="2"/>
      <c r="F452" s="2"/>
      <c r="G452" s="2"/>
      <c r="H452" s="2"/>
      <c r="I452" s="2"/>
      <c r="J452" s="2"/>
      <c r="K452" s="2"/>
      <c r="L452" s="2"/>
      <c r="M452" s="2"/>
      <c r="N452" s="2"/>
      <c r="O452" s="2"/>
      <c r="P452" s="3"/>
    </row>
    <row r="453" spans="2:16">
      <c r="B453" s="13"/>
      <c r="C453" s="14"/>
      <c r="D453" s="14"/>
      <c r="E453" s="14"/>
      <c r="F453" s="14"/>
      <c r="G453" s="14"/>
      <c r="H453" s="14"/>
      <c r="I453" s="14"/>
      <c r="J453" s="14"/>
      <c r="K453" s="14"/>
      <c r="L453" s="14"/>
      <c r="M453" s="14"/>
      <c r="N453" s="14"/>
      <c r="O453" s="15"/>
      <c r="P453" s="3"/>
    </row>
    <row r="454" spans="2:16" ht="20.25" customHeight="1">
      <c r="B454" s="16" t="s">
        <v>34</v>
      </c>
      <c r="C454" s="1009" t="str">
        <f>C$2</f>
        <v>USAID Tujenge Jamii</v>
      </c>
      <c r="D454" s="1009"/>
      <c r="E454" s="1009"/>
      <c r="F454" s="1009"/>
      <c r="H454" s="878" t="s">
        <v>65</v>
      </c>
      <c r="I454" s="878"/>
      <c r="J454" s="878"/>
      <c r="K454" s="45" t="str">
        <f>$K2</f>
        <v/>
      </c>
      <c r="L454" s="43"/>
      <c r="M454" s="4" t="s">
        <v>35</v>
      </c>
      <c r="N454" s="1010">
        <f>N2</f>
        <v>0</v>
      </c>
      <c r="O454" s="1010"/>
      <c r="P454" s="3"/>
    </row>
    <row r="455" spans="2:16" s="47" customFormat="1" ht="22.35" customHeight="1">
      <c r="B455" s="948" t="str">
        <f>CONCATENATE(K$2,": HTS_TST (Facility) : VCT")</f>
        <v>: HTS_TST (Facility) : VCT</v>
      </c>
      <c r="C455" s="949"/>
      <c r="D455" s="949"/>
      <c r="E455" s="949"/>
      <c r="F455" s="949"/>
      <c r="G455" s="949"/>
      <c r="H455" s="949"/>
      <c r="I455" s="949"/>
      <c r="J455" s="949"/>
      <c r="K455" s="949"/>
      <c r="L455" s="949"/>
      <c r="M455" s="949"/>
      <c r="N455" s="949"/>
      <c r="O455" s="949"/>
      <c r="P455" s="949"/>
    </row>
    <row r="456" spans="2:16" ht="24.75" customHeight="1">
      <c r="B456" s="1006" t="s">
        <v>3</v>
      </c>
      <c r="C456" s="1007"/>
      <c r="D456" s="1001" t="s">
        <v>2755</v>
      </c>
      <c r="E456" s="1002"/>
      <c r="F456" s="1002"/>
      <c r="G456" s="1002"/>
      <c r="H456" s="1002"/>
      <c r="I456" s="1002"/>
      <c r="J456" s="1002"/>
      <c r="K456" s="1002"/>
      <c r="L456" s="1002"/>
      <c r="M456" s="1002"/>
      <c r="N456" s="1002"/>
      <c r="O456" s="1003"/>
      <c r="P456" s="39"/>
    </row>
    <row r="457" spans="2:16" ht="15" customHeight="1">
      <c r="B457" s="29"/>
      <c r="C457" s="6"/>
      <c r="D457" s="2"/>
      <c r="E457" s="2"/>
      <c r="F457" s="2"/>
      <c r="G457" s="2"/>
      <c r="H457" s="2"/>
      <c r="I457" s="2"/>
      <c r="J457" s="2"/>
      <c r="K457" s="2"/>
      <c r="L457" s="2"/>
      <c r="M457" s="2"/>
      <c r="N457" s="2"/>
      <c r="O457" s="64"/>
      <c r="P457" s="75"/>
    </row>
    <row r="458" spans="2:16">
      <c r="B458" s="994"/>
      <c r="C458" s="10"/>
      <c r="D458" s="10"/>
      <c r="E458" s="10"/>
      <c r="F458" s="10"/>
      <c r="G458" s="10"/>
      <c r="H458" s="10"/>
      <c r="I458" s="10"/>
      <c r="J458" s="10"/>
      <c r="K458" s="10"/>
      <c r="L458" s="10"/>
      <c r="M458" s="10"/>
      <c r="N458" s="10"/>
      <c r="O458" s="79"/>
      <c r="P458" s="80"/>
    </row>
    <row r="459" spans="2:16" ht="22.35" customHeight="1">
      <c r="B459" s="893"/>
      <c r="C459" s="995" t="s">
        <v>5</v>
      </c>
      <c r="D459" s="996"/>
      <c r="E459" s="997" t="s">
        <v>9</v>
      </c>
      <c r="F459" s="998"/>
      <c r="G459" s="997" t="s">
        <v>22</v>
      </c>
      <c r="H459" s="998"/>
      <c r="I459" s="997" t="s">
        <v>23</v>
      </c>
      <c r="J459" s="998"/>
      <c r="K459" s="997" t="s">
        <v>24</v>
      </c>
      <c r="L459" s="998"/>
      <c r="M459" s="997" t="s">
        <v>25</v>
      </c>
      <c r="N459" s="998"/>
      <c r="O459" s="1004" t="s">
        <v>26</v>
      </c>
      <c r="P459" s="1005"/>
    </row>
    <row r="460" spans="2:16" s="71" customFormat="1" ht="17.100000000000001" customHeight="1">
      <c r="B460" s="72"/>
      <c r="C460" s="73" t="s">
        <v>71</v>
      </c>
      <c r="D460" s="74" t="s">
        <v>72</v>
      </c>
      <c r="E460" s="73" t="s">
        <v>71</v>
      </c>
      <c r="F460" s="74" t="s">
        <v>72</v>
      </c>
      <c r="G460" s="73" t="s">
        <v>71</v>
      </c>
      <c r="H460" s="74" t="s">
        <v>72</v>
      </c>
      <c r="I460" s="73" t="s">
        <v>71</v>
      </c>
      <c r="J460" s="74" t="s">
        <v>72</v>
      </c>
      <c r="K460" s="73" t="s">
        <v>71</v>
      </c>
      <c r="L460" s="74" t="s">
        <v>72</v>
      </c>
      <c r="M460" s="73" t="s">
        <v>71</v>
      </c>
      <c r="N460" s="74" t="s">
        <v>72</v>
      </c>
      <c r="O460" s="73" t="s">
        <v>71</v>
      </c>
      <c r="P460" s="74" t="s">
        <v>72</v>
      </c>
    </row>
    <row r="461" spans="2:16">
      <c r="B461" s="70"/>
      <c r="C461" s="44"/>
      <c r="D461" s="60"/>
      <c r="E461" s="44"/>
      <c r="F461" s="60"/>
      <c r="G461" s="44"/>
      <c r="H461" s="60"/>
      <c r="I461" s="44"/>
      <c r="J461" s="60"/>
      <c r="K461" s="44"/>
      <c r="L461" s="60"/>
      <c r="M461" s="44"/>
      <c r="N461" s="60"/>
      <c r="O461" s="60"/>
      <c r="P461" s="39"/>
    </row>
    <row r="462" spans="2:16" ht="24" customHeight="1">
      <c r="B462" s="31" t="s">
        <v>46</v>
      </c>
      <c r="C462" s="408">
        <f>SUMPRODUCT(($G$2=HTS_TST_VCT!$E$2:$E$350)*(HTS_TST_VCT!G$2:G$350))</f>
        <v>0</v>
      </c>
      <c r="D462" s="408">
        <f>SUMPRODUCT(($G$2=HTS_TST_VCT!$E$2:$E$350)*(HTS_TST_VCT!H$2:H$350))</f>
        <v>0</v>
      </c>
      <c r="E462" s="408">
        <f>SUMPRODUCT(($G$2=HTS_TST_VCT!$E$2:$E$350)*(HTS_TST_VCT!I$2:I$350))</f>
        <v>0</v>
      </c>
      <c r="F462" s="408">
        <f>SUMPRODUCT(($G$2=HTS_TST_VCT!$E$2:$E$350)*(HTS_TST_VCT!J$2:J$350))</f>
        <v>0</v>
      </c>
      <c r="G462" s="408">
        <f>SUMPRODUCT(($G$2=HTS_TST_VCT!$E$2:$E$350)*(HTS_TST_VCT!K$2:K$350))</f>
        <v>0</v>
      </c>
      <c r="H462" s="408">
        <f>SUMPRODUCT(($G$2=HTS_TST_VCT!$E$2:$E$350)*(HTS_TST_VCT!L$2:L$350))</f>
        <v>0</v>
      </c>
      <c r="I462" s="408">
        <f>SUMPRODUCT(($G$2=HTS_TST_VCT!$E$2:$E$350)*(HTS_TST_VCT!M$2:M$350))</f>
        <v>0</v>
      </c>
      <c r="J462" s="408">
        <f>SUMPRODUCT(($G$2=HTS_TST_VCT!$E$2:$E$350)*(HTS_TST_VCT!N$2:N$350))</f>
        <v>0</v>
      </c>
      <c r="K462" s="408">
        <f>SUMPRODUCT(($G$2=HTS_TST_VCT!$E$2:$E$350)*(HTS_TST_VCT!O$2:O$350))</f>
        <v>0</v>
      </c>
      <c r="L462" s="408">
        <f>SUMPRODUCT(($G$2=HTS_TST_VCT!$E$2:$E$350)*(HTS_TST_VCT!P$2:P$350))</f>
        <v>0</v>
      </c>
      <c r="M462" s="408">
        <f>SUMPRODUCT(($G$2=HTS_TST_VCT!$E$2:$E$350)*(HTS_TST_VCT!Q$2:Q$350))</f>
        <v>0</v>
      </c>
      <c r="N462" s="408">
        <f>SUMPRODUCT(($G$2=HTS_TST_VCT!$E$2:$E$350)*(HTS_TST_VCT!R$2:R$350))</f>
        <v>0</v>
      </c>
      <c r="O462" s="408">
        <f>SUMPRODUCT(($G$2=HTS_TST_VCT!$E$2:$E$350)*(HTS_TST_VCT!S$2:S$350))</f>
        <v>0</v>
      </c>
      <c r="P462" s="408">
        <f>SUMPRODUCT(($G$2=HTS_TST_VCT!$E$2:$E$350)*(HTS_TST_VCT!T$2:T$350))</f>
        <v>0</v>
      </c>
    </row>
    <row r="463" spans="2:16">
      <c r="B463" s="26"/>
      <c r="C463" s="23"/>
      <c r="D463" s="23"/>
      <c r="E463" s="23"/>
      <c r="F463" s="23"/>
      <c r="G463" s="23"/>
      <c r="H463" s="23"/>
      <c r="I463" s="23"/>
      <c r="J463" s="23"/>
      <c r="K463" s="23"/>
      <c r="L463" s="23"/>
      <c r="M463" s="23"/>
      <c r="N463" s="23"/>
      <c r="O463" s="23"/>
      <c r="P463" s="24"/>
    </row>
    <row r="464" spans="2:16" ht="8.25" customHeight="1">
      <c r="B464" s="70"/>
      <c r="C464" s="44"/>
      <c r="D464" s="60"/>
      <c r="E464" s="44"/>
      <c r="F464" s="60"/>
      <c r="G464" s="44"/>
      <c r="H464" s="60"/>
      <c r="I464" s="44"/>
      <c r="J464" s="60"/>
      <c r="K464" s="44"/>
      <c r="L464" s="60"/>
      <c r="M464" s="44"/>
      <c r="N464" s="60"/>
      <c r="O464" s="60"/>
      <c r="P464" s="39"/>
    </row>
    <row r="465" spans="2:16" ht="22.5" customHeight="1">
      <c r="B465" s="31" t="s">
        <v>47</v>
      </c>
      <c r="C465" s="408">
        <f>SUMPRODUCT(($G$2=HTS_TST_VCT!$E$2:$E$350)*(HTS_TST_VCT!U$2:U$350))</f>
        <v>0</v>
      </c>
      <c r="D465" s="408">
        <f>SUMPRODUCT(($G$2=HTS_TST_VCT!$E$2:$E$350)*(HTS_TST_VCT!V$2:V$350))</f>
        <v>0</v>
      </c>
      <c r="E465" s="408">
        <f>SUMPRODUCT(($G$2=HTS_TST_VCT!$E$2:$E$350)*(HTS_TST_VCT!W$2:W$350))</f>
        <v>0</v>
      </c>
      <c r="F465" s="408">
        <f>SUMPRODUCT(($G$2=HTS_TST_VCT!$E$2:$E$350)*(HTS_TST_VCT!X$2:X$350))</f>
        <v>0</v>
      </c>
      <c r="G465" s="408">
        <f>SUMPRODUCT(($G$2=HTS_TST_VCT!$E$2:$E$350)*(HTS_TST_VCT!Y$2:Y$350))</f>
        <v>0</v>
      </c>
      <c r="H465" s="408">
        <f>SUMPRODUCT(($G$2=HTS_TST_VCT!$E$2:$E$350)*(HTS_TST_VCT!Z$2:Z$350))</f>
        <v>0</v>
      </c>
      <c r="I465" s="408">
        <f>SUMPRODUCT(($G$2=HTS_TST_VCT!$E$2:$E$350)*(HTS_TST_VCT!AA$2:AA$350))</f>
        <v>0</v>
      </c>
      <c r="J465" s="408">
        <f>SUMPRODUCT(($G$2=HTS_TST_VCT!$E$2:$E$350)*(HTS_TST_VCT!AB$2:AB$350))</f>
        <v>0</v>
      </c>
      <c r="K465" s="408">
        <f>SUMPRODUCT(($G$2=HTS_TST_VCT!$E$2:$E$350)*(HTS_TST_VCT!AC$2:AC$350))</f>
        <v>0</v>
      </c>
      <c r="L465" s="408">
        <f>SUMPRODUCT(($G$2=HTS_TST_VCT!$E$2:$E$350)*(HTS_TST_VCT!AD$2:AD$350))</f>
        <v>0</v>
      </c>
      <c r="M465" s="408">
        <f>SUMPRODUCT(($G$2=HTS_TST_VCT!$E$2:$E$350)*(HTS_TST_VCT!AE$2:AE$350))</f>
        <v>0</v>
      </c>
      <c r="N465" s="408">
        <f>SUMPRODUCT(($G$2=HTS_TST_VCT!$E$2:$E$350)*(HTS_TST_VCT!AF$2:AF$350))</f>
        <v>0</v>
      </c>
      <c r="O465" s="408">
        <f>SUMPRODUCT(($G$2=HTS_TST_VCT!$E$2:$E$350)*(HTS_TST_VCT!AG$2:AG$350))</f>
        <v>0</v>
      </c>
      <c r="P465" s="408">
        <f>SUMPRODUCT(($G$2=HTS_TST_VCT!$E$2:$E$350)*(HTS_TST_VCT!AH$2:AH$350))</f>
        <v>0</v>
      </c>
    </row>
    <row r="466" spans="2:16">
      <c r="B466" s="26"/>
      <c r="C466" s="23"/>
      <c r="D466" s="23"/>
      <c r="E466" s="23"/>
      <c r="F466" s="23"/>
      <c r="G466" s="23"/>
      <c r="H466" s="23"/>
      <c r="I466" s="23"/>
      <c r="J466" s="23"/>
      <c r="K466" s="23"/>
      <c r="L466" s="23"/>
      <c r="M466" s="23"/>
      <c r="N466" s="23"/>
      <c r="O466" s="23"/>
      <c r="P466" s="24"/>
    </row>
    <row r="467" spans="2:16">
      <c r="B467" s="994"/>
      <c r="C467" s="10"/>
      <c r="D467" s="10"/>
      <c r="E467" s="10"/>
      <c r="F467" s="10"/>
      <c r="G467" s="10"/>
      <c r="H467" s="10"/>
      <c r="I467" s="10"/>
      <c r="J467" s="10"/>
      <c r="K467" s="10"/>
      <c r="L467" s="10"/>
      <c r="M467" s="10"/>
      <c r="N467" s="10"/>
      <c r="O467" s="18"/>
      <c r="P467" s="25"/>
    </row>
    <row r="468" spans="2:16" ht="17.850000000000001" customHeight="1">
      <c r="B468" s="893"/>
      <c r="C468" s="995" t="s">
        <v>73</v>
      </c>
      <c r="D468" s="996"/>
      <c r="E468" s="997" t="s">
        <v>74</v>
      </c>
      <c r="F468" s="998"/>
      <c r="G468" s="997" t="s">
        <v>75</v>
      </c>
      <c r="H468" s="998"/>
      <c r="I468" s="997" t="s">
        <v>76</v>
      </c>
      <c r="J468" s="998"/>
      <c r="K468" s="997" t="s">
        <v>77</v>
      </c>
      <c r="L468" s="998"/>
      <c r="M468" s="997" t="s">
        <v>78</v>
      </c>
      <c r="N468" s="998"/>
      <c r="O468" s="999"/>
      <c r="P468" s="1000"/>
    </row>
    <row r="469" spans="2:16" s="71" customFormat="1" ht="17.850000000000001" customHeight="1">
      <c r="B469" s="72"/>
      <c r="C469" s="73" t="s">
        <v>71</v>
      </c>
      <c r="D469" s="74" t="s">
        <v>72</v>
      </c>
      <c r="E469" s="73" t="s">
        <v>71</v>
      </c>
      <c r="F469" s="74" t="s">
        <v>72</v>
      </c>
      <c r="G469" s="73" t="s">
        <v>71</v>
      </c>
      <c r="H469" s="74" t="s">
        <v>72</v>
      </c>
      <c r="I469" s="73" t="s">
        <v>71</v>
      </c>
      <c r="J469" s="74" t="s">
        <v>72</v>
      </c>
      <c r="K469" s="73" t="s">
        <v>71</v>
      </c>
      <c r="L469" s="74" t="s">
        <v>72</v>
      </c>
      <c r="M469" s="73" t="s">
        <v>71</v>
      </c>
      <c r="N469" s="74" t="s">
        <v>72</v>
      </c>
      <c r="O469" s="81"/>
      <c r="P469" s="74"/>
    </row>
    <row r="470" spans="2:16" ht="11.25" customHeight="1">
      <c r="B470" s="70"/>
      <c r="C470" s="44"/>
      <c r="D470" s="60"/>
      <c r="E470" s="44"/>
      <c r="F470" s="60"/>
      <c r="G470" s="44"/>
      <c r="H470" s="60"/>
      <c r="I470" s="44"/>
      <c r="J470" s="60"/>
      <c r="K470" s="44"/>
      <c r="L470" s="60"/>
      <c r="M470" s="44"/>
      <c r="N470" s="60"/>
      <c r="O470" s="3"/>
      <c r="P470" s="39"/>
    </row>
    <row r="471" spans="2:16" ht="23.25" customHeight="1">
      <c r="B471" s="31" t="s">
        <v>46</v>
      </c>
      <c r="C471" s="408">
        <f>SUMPRODUCT(($G$2=HTS_TST_VCT!$E$2:$E$350)*(HTS_TST_VCT!AI$2:AI$350))</f>
        <v>0</v>
      </c>
      <c r="D471" s="408">
        <f>SUMPRODUCT(($G$2=HTS_TST_VCT!$E$2:$E$350)*(HTS_TST_VCT!AJ$2:AJ$350))</f>
        <v>0</v>
      </c>
      <c r="E471" s="408">
        <f>SUMPRODUCT(($G$2=HTS_TST_VCT!$E$2:$E$350)*(HTS_TST_VCT!AK$2:AK$350))</f>
        <v>0</v>
      </c>
      <c r="F471" s="408">
        <f>SUMPRODUCT(($G$2=HTS_TST_VCT!$E$2:$E$350)*(HTS_TST_VCT!AL$2:AL$350))</f>
        <v>0</v>
      </c>
      <c r="G471" s="408">
        <f>SUMPRODUCT(($G$2=HTS_TST_VCT!$E$2:$E$350)*(HTS_TST_VCT!AM$2:AM$350))</f>
        <v>0</v>
      </c>
      <c r="H471" s="408">
        <f>SUMPRODUCT(($G$2=HTS_TST_VCT!$E$2:$E$350)*(HTS_TST_VCT!AN$2:AN$350))</f>
        <v>0</v>
      </c>
      <c r="I471" s="408">
        <f>SUMPRODUCT(($G$2=HTS_TST_VCT!$E$2:$E$350)*(HTS_TST_VCT!AO$2:AO$350))</f>
        <v>0</v>
      </c>
      <c r="J471" s="408">
        <f>SUMPRODUCT(($G$2=HTS_TST_VCT!$E$2:$E$350)*(HTS_TST_VCT!AP$2:AP$350))</f>
        <v>0</v>
      </c>
      <c r="K471" s="408">
        <f>SUMPRODUCT(($G$2=HTS_TST_VCT!$E$2:$E$350)*(HTS_TST_VCT!AQ$2:AQ$350))</f>
        <v>0</v>
      </c>
      <c r="L471" s="408">
        <f>SUMPRODUCT(($G$2=HTS_TST_VCT!$E$2:$E$350)*(HTS_TST_VCT!AR$2:AR$350))</f>
        <v>0</v>
      </c>
      <c r="M471" s="408">
        <f>SUMPRODUCT(($G$2=HTS_TST_VCT!$E$2:$E$350)*(HTS_TST_VCT!AS$2:AS$350))</f>
        <v>0</v>
      </c>
      <c r="N471" s="408">
        <f>SUMPRODUCT(($G$2=HTS_TST_VCT!$E$2:$E$350)*(HTS_TST_VCT!AT$2:AT$350))</f>
        <v>0</v>
      </c>
      <c r="O471" s="12"/>
      <c r="P471" s="61"/>
    </row>
    <row r="472" spans="2:16" ht="8.25" customHeight="1">
      <c r="B472" s="26"/>
      <c r="C472" s="23"/>
      <c r="D472" s="23"/>
      <c r="E472" s="23"/>
      <c r="F472" s="23"/>
      <c r="G472" s="23"/>
      <c r="H472" s="23"/>
      <c r="I472" s="23"/>
      <c r="J472" s="23"/>
      <c r="K472" s="23"/>
      <c r="L472" s="23"/>
      <c r="M472" s="23"/>
      <c r="N472" s="23"/>
      <c r="O472" s="23"/>
      <c r="P472" s="24"/>
    </row>
    <row r="473" spans="2:16" ht="8.25" customHeight="1">
      <c r="B473" s="70"/>
      <c r="C473" s="44"/>
      <c r="D473" s="60"/>
      <c r="E473" s="44"/>
      <c r="F473" s="60"/>
      <c r="G473" s="44"/>
      <c r="H473" s="60"/>
      <c r="I473" s="44"/>
      <c r="J473" s="60"/>
      <c r="K473" s="44"/>
      <c r="L473" s="60"/>
      <c r="M473" s="44"/>
      <c r="N473" s="3"/>
      <c r="O473" s="3"/>
      <c r="P473" s="39"/>
    </row>
    <row r="474" spans="2:16" ht="24.6" customHeight="1">
      <c r="B474" s="31" t="s">
        <v>47</v>
      </c>
      <c r="C474" s="408">
        <f>SUMPRODUCT(($G$2=HTS_TST_VCT!$E$2:$E$350)*(HTS_TST_VCT!AU$2:AU$350))</f>
        <v>0</v>
      </c>
      <c r="D474" s="408">
        <f>SUMPRODUCT(($G$2=HTS_TST_VCT!$E$2:$E$350)*(HTS_TST_VCT!AV$2:AV$350))</f>
        <v>0</v>
      </c>
      <c r="E474" s="408">
        <f>SUMPRODUCT(($G$2=HTS_TST_VCT!$E$2:$E$350)*(HTS_TST_VCT!AW$2:AW$350))</f>
        <v>0</v>
      </c>
      <c r="F474" s="408">
        <f>SUMPRODUCT(($G$2=HTS_TST_VCT!$E$2:$E$350)*(HTS_TST_VCT!AX$2:AX$350))</f>
        <v>0</v>
      </c>
      <c r="G474" s="408">
        <f>SUMPRODUCT(($G$2=HTS_TST_VCT!$E$2:$E$350)*(HTS_TST_VCT!AY$2:AY$350))</f>
        <v>0</v>
      </c>
      <c r="H474" s="408">
        <f>SUMPRODUCT(($G$2=HTS_TST_VCT!$E$2:$E$350)*(HTS_TST_VCT!AZ$2:AZ$350))</f>
        <v>0</v>
      </c>
      <c r="I474" s="408">
        <f>SUMPRODUCT(($G$2=HTS_TST_VCT!$E$2:$E$350)*(HTS_TST_VCT!BA$2:BA$350))</f>
        <v>0</v>
      </c>
      <c r="J474" s="408">
        <f>SUMPRODUCT(($G$2=HTS_TST_VCT!$E$2:$E$350)*(HTS_TST_VCT!BB$2:BB$350))</f>
        <v>0</v>
      </c>
      <c r="K474" s="408">
        <f>SUMPRODUCT(($G$2=HTS_TST_VCT!$E$2:$E$350)*(HTS_TST_VCT!BC$2:BC$350))</f>
        <v>0</v>
      </c>
      <c r="L474" s="408">
        <f>SUMPRODUCT(($G$2=HTS_TST_VCT!$E$2:$E$350)*(HTS_TST_VCT!BD$2:BD$350))</f>
        <v>0</v>
      </c>
      <c r="M474" s="408">
        <f>SUMPRODUCT(($G$2=HTS_TST_VCT!$E$2:$E$350)*(HTS_TST_VCT!BE$2:BE$350))</f>
        <v>0</v>
      </c>
      <c r="N474" s="408">
        <f>SUMPRODUCT(($G$2=HTS_TST_VCT!$E$2:$E$350)*(HTS_TST_VCT!BF$2:BF$350))</f>
        <v>0</v>
      </c>
      <c r="O474" s="12"/>
      <c r="P474" s="61"/>
    </row>
    <row r="475" spans="2:16" ht="9.6" customHeight="1">
      <c r="B475" s="32"/>
      <c r="P475" s="20"/>
    </row>
    <row r="476" spans="2:16" ht="12" customHeight="1">
      <c r="B476" s="96"/>
      <c r="C476" s="92"/>
      <c r="D476" s="92"/>
      <c r="E476" s="92"/>
      <c r="F476" s="92"/>
      <c r="G476" s="92"/>
      <c r="H476" s="92"/>
      <c r="I476" s="92"/>
      <c r="J476" s="92"/>
      <c r="K476" s="92"/>
      <c r="L476" s="92"/>
      <c r="M476" s="92"/>
      <c r="N476" s="92"/>
      <c r="O476" s="92"/>
      <c r="P476" s="97"/>
    </row>
    <row r="477" spans="2:16" ht="29.85" customHeight="1">
      <c r="B477" s="98" t="s">
        <v>79</v>
      </c>
      <c r="C477" s="410" t="str">
        <f>IF(SUM(C462:P462,C465:P465,C471:N471,C474:N474)=0,"subtotal",SUM(C462:P462,C465:P465,C471:N471,C474:N474))</f>
        <v>subtotal</v>
      </c>
      <c r="P477" s="99"/>
    </row>
    <row r="478" spans="2:16">
      <c r="B478" s="100"/>
      <c r="C478" s="94"/>
      <c r="D478" s="94"/>
      <c r="E478" s="94"/>
      <c r="F478" s="94"/>
      <c r="G478" s="94"/>
      <c r="H478" s="94"/>
      <c r="I478" s="94"/>
      <c r="J478" s="94"/>
      <c r="K478" s="94"/>
      <c r="L478" s="94"/>
      <c r="M478" s="94"/>
      <c r="N478" s="94"/>
      <c r="O478" s="94"/>
      <c r="P478" s="101"/>
    </row>
    <row r="479" spans="2:16" s="47" customFormat="1" ht="22.35" customHeight="1">
      <c r="B479" s="993"/>
      <c r="C479" s="993"/>
      <c r="D479" s="993"/>
      <c r="E479" s="993"/>
      <c r="F479" s="993"/>
      <c r="G479" s="993"/>
      <c r="H479" s="993"/>
      <c r="I479" s="993"/>
      <c r="J479" s="993"/>
      <c r="K479" s="993"/>
      <c r="L479" s="993"/>
      <c r="M479" s="993"/>
      <c r="N479" s="993"/>
      <c r="O479" s="993"/>
      <c r="P479" s="993"/>
    </row>
    <row r="480" spans="2:16" ht="24.75" customHeight="1">
      <c r="B480" s="991"/>
      <c r="C480" s="991"/>
      <c r="D480" s="992"/>
      <c r="E480" s="992"/>
      <c r="F480" s="992"/>
      <c r="G480" s="992"/>
      <c r="H480" s="992"/>
      <c r="I480" s="992"/>
      <c r="J480" s="992"/>
      <c r="K480" s="992"/>
      <c r="L480" s="992"/>
      <c r="M480" s="992"/>
      <c r="N480" s="992"/>
      <c r="O480" s="992"/>
      <c r="P480" s="91"/>
    </row>
    <row r="481" spans="2:16" ht="15" customHeight="1">
      <c r="B481" s="6"/>
      <c r="C481" s="6"/>
      <c r="D481" s="119"/>
      <c r="E481" s="119"/>
      <c r="F481" s="119"/>
      <c r="G481" s="119"/>
      <c r="H481" s="119"/>
      <c r="I481" s="119"/>
      <c r="J481" s="119"/>
      <c r="K481" s="119"/>
      <c r="L481" s="119"/>
      <c r="M481" s="119"/>
      <c r="N481" s="119"/>
      <c r="O481" s="119"/>
      <c r="P481" s="91"/>
    </row>
    <row r="482" spans="2:16">
      <c r="B482" s="987"/>
      <c r="C482" s="106"/>
      <c r="D482" s="106"/>
      <c r="E482" s="106"/>
      <c r="F482" s="106"/>
      <c r="G482" s="106"/>
      <c r="H482" s="106"/>
      <c r="I482" s="106"/>
      <c r="J482" s="106"/>
      <c r="K482" s="106"/>
      <c r="L482" s="106"/>
      <c r="M482" s="106"/>
      <c r="N482" s="106"/>
      <c r="O482" s="106"/>
      <c r="P482" s="106"/>
    </row>
    <row r="483" spans="2:16" ht="22.35" customHeight="1">
      <c r="B483" s="987"/>
      <c r="C483" s="988"/>
      <c r="D483" s="988"/>
      <c r="E483" s="989"/>
      <c r="F483" s="989"/>
      <c r="G483" s="989"/>
      <c r="H483" s="989"/>
      <c r="I483" s="989"/>
      <c r="J483" s="989"/>
      <c r="K483" s="989"/>
      <c r="L483" s="989"/>
      <c r="M483" s="989"/>
      <c r="N483" s="989"/>
      <c r="O483" s="989"/>
      <c r="P483" s="989"/>
    </row>
    <row r="484" spans="2:16" s="71" customFormat="1" ht="17.100000000000001" customHeight="1">
      <c r="B484" s="128"/>
      <c r="C484" s="120"/>
      <c r="D484" s="121"/>
      <c r="E484" s="120"/>
      <c r="F484" s="121"/>
      <c r="G484" s="120"/>
      <c r="H484" s="121"/>
      <c r="I484" s="120"/>
      <c r="J484" s="121"/>
      <c r="K484" s="120"/>
      <c r="L484" s="121"/>
      <c r="M484" s="120"/>
      <c r="N484" s="121"/>
      <c r="O484" s="120"/>
      <c r="P484" s="121"/>
    </row>
    <row r="485" spans="2:16">
      <c r="B485" s="129"/>
      <c r="C485" s="130"/>
      <c r="D485" s="91"/>
      <c r="E485" s="130"/>
      <c r="F485" s="91"/>
      <c r="G485" s="130"/>
      <c r="H485" s="91"/>
      <c r="I485" s="130"/>
      <c r="J485" s="91"/>
      <c r="K485" s="130"/>
      <c r="L485" s="91"/>
      <c r="M485" s="130"/>
      <c r="N485" s="91"/>
      <c r="O485" s="91"/>
      <c r="P485" s="91"/>
    </row>
    <row r="486" spans="2:16" ht="24" customHeight="1">
      <c r="B486" s="122"/>
      <c r="C486" s="12"/>
      <c r="D486" s="12"/>
      <c r="E486" s="12"/>
      <c r="F486" s="12"/>
      <c r="G486" s="12"/>
      <c r="H486" s="12"/>
      <c r="I486" s="12"/>
      <c r="J486" s="12"/>
      <c r="K486" s="12"/>
      <c r="L486" s="12"/>
      <c r="M486" s="12"/>
      <c r="N486" s="12"/>
      <c r="O486" s="12"/>
      <c r="P486" s="12"/>
    </row>
    <row r="487" spans="2:16">
      <c r="B487" s="106"/>
      <c r="C487" s="106"/>
      <c r="D487" s="106"/>
      <c r="E487" s="106"/>
      <c r="F487" s="106"/>
      <c r="G487" s="106"/>
      <c r="H487" s="106"/>
      <c r="I487" s="106"/>
      <c r="J487" s="106"/>
      <c r="K487" s="106"/>
      <c r="L487" s="106"/>
      <c r="M487" s="106"/>
      <c r="N487" s="106"/>
      <c r="O487" s="106"/>
      <c r="P487" s="106"/>
    </row>
    <row r="488" spans="2:16" ht="8.25" customHeight="1">
      <c r="B488" s="129"/>
      <c r="C488" s="130"/>
      <c r="D488" s="91"/>
      <c r="E488" s="130"/>
      <c r="F488" s="91"/>
      <c r="G488" s="130"/>
      <c r="H488" s="91"/>
      <c r="I488" s="130"/>
      <c r="J488" s="91"/>
      <c r="K488" s="130"/>
      <c r="L488" s="91"/>
      <c r="M488" s="130"/>
      <c r="N488" s="91"/>
      <c r="O488" s="91"/>
      <c r="P488" s="91"/>
    </row>
    <row r="489" spans="2:16" ht="22.5" customHeight="1">
      <c r="B489" s="122"/>
      <c r="C489" s="12"/>
      <c r="D489" s="12"/>
      <c r="E489" s="12"/>
      <c r="F489" s="12"/>
      <c r="G489" s="12"/>
      <c r="H489" s="12"/>
      <c r="I489" s="12"/>
      <c r="J489" s="12"/>
      <c r="K489" s="12"/>
      <c r="L489" s="12"/>
      <c r="M489" s="12"/>
      <c r="N489" s="12"/>
      <c r="O489" s="12"/>
      <c r="P489" s="12"/>
    </row>
    <row r="490" spans="2:16">
      <c r="B490" s="106"/>
      <c r="C490" s="106"/>
      <c r="D490" s="106"/>
      <c r="E490" s="106"/>
      <c r="F490" s="106"/>
      <c r="G490" s="106"/>
      <c r="H490" s="106"/>
      <c r="I490" s="106"/>
      <c r="J490" s="106"/>
      <c r="K490" s="106"/>
      <c r="L490" s="106"/>
      <c r="M490" s="106"/>
      <c r="N490" s="106"/>
      <c r="O490" s="106"/>
      <c r="P490" s="106"/>
    </row>
    <row r="491" spans="2:16">
      <c r="B491" s="987"/>
      <c r="C491" s="106"/>
      <c r="D491" s="106"/>
      <c r="E491" s="106"/>
      <c r="F491" s="106"/>
      <c r="G491" s="106"/>
      <c r="H491" s="106"/>
      <c r="I491" s="106"/>
      <c r="J491" s="106"/>
      <c r="K491" s="106"/>
      <c r="L491" s="106"/>
      <c r="M491" s="106"/>
      <c r="N491" s="106"/>
      <c r="O491" s="106"/>
      <c r="P491" s="106"/>
    </row>
    <row r="492" spans="2:16" ht="17.850000000000001" customHeight="1">
      <c r="B492" s="987"/>
      <c r="C492" s="988"/>
      <c r="D492" s="988"/>
      <c r="E492" s="989"/>
      <c r="F492" s="989"/>
      <c r="G492" s="989"/>
      <c r="H492" s="989"/>
      <c r="I492" s="989"/>
      <c r="J492" s="989"/>
      <c r="K492" s="989"/>
      <c r="L492" s="989"/>
      <c r="M492" s="989"/>
      <c r="N492" s="989"/>
      <c r="O492" s="990"/>
      <c r="P492" s="990"/>
    </row>
    <row r="493" spans="2:16" s="71" customFormat="1" ht="17.850000000000001" customHeight="1">
      <c r="B493" s="128"/>
      <c r="C493" s="120"/>
      <c r="D493" s="121"/>
      <c r="E493" s="120"/>
      <c r="F493" s="121"/>
      <c r="G493" s="120"/>
      <c r="H493" s="121"/>
      <c r="I493" s="120"/>
      <c r="J493" s="121"/>
      <c r="K493" s="120"/>
      <c r="L493" s="121"/>
      <c r="M493" s="120"/>
      <c r="N493" s="121"/>
      <c r="O493" s="120"/>
      <c r="P493" s="121"/>
    </row>
    <row r="494" spans="2:16" ht="11.25" customHeight="1">
      <c r="B494" s="129"/>
      <c r="C494" s="130"/>
      <c r="D494" s="91"/>
      <c r="E494" s="130"/>
      <c r="F494" s="91"/>
      <c r="G494" s="130"/>
      <c r="H494" s="91"/>
      <c r="I494" s="130"/>
      <c r="J494" s="91"/>
      <c r="K494" s="130"/>
      <c r="L494" s="91"/>
      <c r="M494" s="130"/>
      <c r="N494" s="91"/>
      <c r="O494" s="91"/>
      <c r="P494" s="91"/>
    </row>
    <row r="495" spans="2:16" ht="23.25" customHeight="1">
      <c r="B495" s="122"/>
      <c r="C495" s="12"/>
      <c r="D495" s="12"/>
      <c r="E495" s="12"/>
      <c r="F495" s="12"/>
      <c r="G495" s="12"/>
      <c r="H495" s="12"/>
      <c r="I495" s="12"/>
      <c r="J495" s="12"/>
      <c r="K495" s="12"/>
      <c r="L495" s="12"/>
      <c r="M495" s="12"/>
      <c r="N495" s="12"/>
      <c r="O495" s="12"/>
      <c r="P495" s="12"/>
    </row>
    <row r="496" spans="2:16" ht="8.25" customHeight="1">
      <c r="B496" s="106"/>
      <c r="C496" s="106"/>
      <c r="D496" s="106"/>
      <c r="E496" s="106"/>
      <c r="F496" s="106"/>
      <c r="G496" s="106"/>
      <c r="H496" s="106"/>
      <c r="I496" s="106"/>
      <c r="J496" s="106"/>
      <c r="K496" s="106"/>
      <c r="L496" s="106"/>
      <c r="M496" s="106"/>
      <c r="N496" s="106"/>
      <c r="O496" s="106"/>
      <c r="P496" s="106"/>
    </row>
    <row r="497" spans="2:16" ht="8.25" customHeight="1">
      <c r="B497" s="129"/>
      <c r="C497" s="130"/>
      <c r="D497" s="91"/>
      <c r="E497" s="130"/>
      <c r="F497" s="91"/>
      <c r="G497" s="130"/>
      <c r="H497" s="91"/>
      <c r="I497" s="130"/>
      <c r="J497" s="91"/>
      <c r="K497" s="130"/>
      <c r="L497" s="91"/>
      <c r="M497" s="130"/>
      <c r="N497" s="91"/>
      <c r="O497" s="91"/>
      <c r="P497" s="91"/>
    </row>
    <row r="498" spans="2:16" ht="24.6" customHeight="1">
      <c r="B498" s="122"/>
      <c r="C498" s="12"/>
      <c r="D498" s="12"/>
      <c r="E498" s="12"/>
      <c r="F498" s="12"/>
      <c r="G498" s="12"/>
      <c r="H498" s="12"/>
      <c r="I498" s="12"/>
      <c r="J498" s="12"/>
      <c r="K498" s="12"/>
      <c r="L498" s="12"/>
      <c r="M498" s="12"/>
      <c r="N498" s="12"/>
      <c r="O498" s="12"/>
      <c r="P498" s="12"/>
    </row>
    <row r="499" spans="2:16" ht="9.6" customHeight="1">
      <c r="B499" s="106"/>
      <c r="C499" s="106"/>
      <c r="D499" s="106"/>
      <c r="E499" s="106"/>
      <c r="F499" s="106"/>
      <c r="G499" s="106"/>
      <c r="H499" s="106"/>
      <c r="I499" s="106"/>
      <c r="J499" s="106"/>
      <c r="K499" s="106"/>
      <c r="L499" s="106"/>
      <c r="M499" s="106"/>
      <c r="N499" s="106"/>
      <c r="O499" s="106"/>
      <c r="P499" s="106"/>
    </row>
    <row r="500" spans="2:16" ht="12" customHeight="1">
      <c r="B500" s="106"/>
      <c r="C500" s="106"/>
      <c r="D500" s="106"/>
      <c r="E500" s="106"/>
      <c r="F500" s="106"/>
      <c r="G500" s="106"/>
      <c r="H500" s="106"/>
      <c r="I500" s="106"/>
      <c r="J500" s="106"/>
      <c r="K500" s="106"/>
      <c r="L500" s="106"/>
      <c r="M500" s="106"/>
      <c r="N500" s="106"/>
      <c r="O500" s="106"/>
      <c r="P500" s="106"/>
    </row>
    <row r="501" spans="2:16" ht="29.85" customHeight="1">
      <c r="B501" s="122"/>
      <c r="C501" s="12"/>
      <c r="D501" s="106"/>
      <c r="E501" s="106"/>
      <c r="F501" s="106"/>
      <c r="G501" s="106"/>
      <c r="H501" s="106"/>
      <c r="I501" s="106"/>
      <c r="J501" s="106"/>
      <c r="K501" s="106"/>
      <c r="L501" s="106"/>
      <c r="M501" s="106"/>
      <c r="N501" s="106"/>
      <c r="O501" s="106"/>
      <c r="P501" s="106"/>
    </row>
    <row r="502" spans="2:16">
      <c r="B502" s="106"/>
      <c r="C502" s="106"/>
      <c r="D502" s="106"/>
      <c r="E502" s="106"/>
      <c r="F502" s="106"/>
      <c r="G502" s="106"/>
      <c r="H502" s="106"/>
      <c r="I502" s="106"/>
      <c r="J502" s="106"/>
      <c r="K502" s="106"/>
      <c r="L502" s="106"/>
      <c r="M502" s="106"/>
      <c r="N502" s="106"/>
      <c r="O502" s="106"/>
      <c r="P502" s="106"/>
    </row>
    <row r="503" spans="2:16" s="47" customFormat="1" ht="22.35" customHeight="1">
      <c r="B503" s="993"/>
      <c r="C503" s="993"/>
      <c r="D503" s="993"/>
      <c r="E503" s="993"/>
      <c r="F503" s="993"/>
      <c r="G503" s="993"/>
      <c r="H503" s="993"/>
      <c r="I503" s="993"/>
      <c r="J503" s="993"/>
      <c r="K503" s="993"/>
      <c r="L503" s="993"/>
      <c r="M503" s="993"/>
      <c r="N503" s="993"/>
      <c r="O503" s="993"/>
      <c r="P503" s="993"/>
    </row>
    <row r="504" spans="2:16" ht="24.75" customHeight="1">
      <c r="B504" s="991"/>
      <c r="C504" s="991"/>
      <c r="D504" s="992"/>
      <c r="E504" s="992"/>
      <c r="F504" s="992"/>
      <c r="G504" s="992"/>
      <c r="H504" s="992"/>
      <c r="I504" s="992"/>
      <c r="J504" s="992"/>
      <c r="K504" s="992"/>
      <c r="L504" s="992"/>
      <c r="M504" s="992"/>
      <c r="N504" s="992"/>
      <c r="O504" s="992"/>
      <c r="P504" s="91"/>
    </row>
    <row r="505" spans="2:16" ht="15" customHeight="1">
      <c r="B505" s="6"/>
      <c r="C505" s="6"/>
      <c r="D505" s="119"/>
      <c r="E505" s="119"/>
      <c r="F505" s="119"/>
      <c r="G505" s="119"/>
      <c r="H505" s="119"/>
      <c r="I505" s="119"/>
      <c r="J505" s="119"/>
      <c r="K505" s="119"/>
      <c r="L505" s="119"/>
      <c r="M505" s="119"/>
      <c r="N505" s="119"/>
      <c r="O505" s="119"/>
      <c r="P505" s="91"/>
    </row>
    <row r="506" spans="2:16">
      <c r="B506" s="987"/>
      <c r="C506" s="106"/>
      <c r="D506" s="106"/>
      <c r="E506" s="106"/>
      <c r="F506" s="106"/>
      <c r="G506" s="106"/>
      <c r="H506" s="106"/>
      <c r="I506" s="106"/>
      <c r="J506" s="106"/>
      <c r="K506" s="106"/>
      <c r="L506" s="106"/>
      <c r="M506" s="106"/>
      <c r="N506" s="106"/>
      <c r="O506" s="106"/>
      <c r="P506" s="106"/>
    </row>
    <row r="507" spans="2:16" ht="22.35" customHeight="1">
      <c r="B507" s="987"/>
      <c r="C507" s="988"/>
      <c r="D507" s="988"/>
      <c r="E507" s="989"/>
      <c r="F507" s="989"/>
      <c r="G507" s="989"/>
      <c r="H507" s="989"/>
      <c r="I507" s="989"/>
      <c r="J507" s="989"/>
      <c r="K507" s="989"/>
      <c r="L507" s="989"/>
      <c r="M507" s="989"/>
      <c r="N507" s="989"/>
      <c r="O507" s="989"/>
      <c r="P507" s="989"/>
    </row>
    <row r="508" spans="2:16" s="71" customFormat="1" ht="17.100000000000001" customHeight="1">
      <c r="B508" s="128"/>
      <c r="C508" s="120"/>
      <c r="D508" s="121"/>
      <c r="E508" s="120"/>
      <c r="F508" s="121"/>
      <c r="G508" s="120"/>
      <c r="H508" s="121"/>
      <c r="I508" s="120"/>
      <c r="J508" s="121"/>
      <c r="K508" s="120"/>
      <c r="L508" s="121"/>
      <c r="M508" s="120"/>
      <c r="N508" s="121"/>
      <c r="O508" s="120"/>
      <c r="P508" s="121"/>
    </row>
    <row r="509" spans="2:16">
      <c r="B509" s="129"/>
      <c r="C509" s="130"/>
      <c r="D509" s="91"/>
      <c r="E509" s="130"/>
      <c r="F509" s="91"/>
      <c r="G509" s="130"/>
      <c r="H509" s="91"/>
      <c r="I509" s="130"/>
      <c r="J509" s="91"/>
      <c r="K509" s="130"/>
      <c r="L509" s="91"/>
      <c r="M509" s="130"/>
      <c r="N509" s="91"/>
      <c r="O509" s="91"/>
      <c r="P509" s="91"/>
    </row>
    <row r="510" spans="2:16" ht="24" customHeight="1">
      <c r="B510" s="122"/>
      <c r="C510" s="12"/>
      <c r="D510" s="12"/>
      <c r="E510" s="12"/>
      <c r="F510" s="12"/>
      <c r="G510" s="12"/>
      <c r="H510" s="12"/>
      <c r="I510" s="12"/>
      <c r="J510" s="12"/>
      <c r="K510" s="12"/>
      <c r="L510" s="12"/>
      <c r="M510" s="12"/>
      <c r="N510" s="12"/>
      <c r="O510" s="12"/>
      <c r="P510" s="12"/>
    </row>
    <row r="511" spans="2:16">
      <c r="B511" s="106"/>
      <c r="C511" s="106"/>
      <c r="D511" s="106"/>
      <c r="E511" s="106"/>
      <c r="F511" s="106"/>
      <c r="G511" s="106"/>
      <c r="H511" s="106"/>
      <c r="I511" s="106"/>
      <c r="J511" s="106"/>
      <c r="K511" s="106"/>
      <c r="L511" s="106"/>
      <c r="M511" s="106"/>
      <c r="N511" s="106"/>
      <c r="O511" s="106"/>
      <c r="P511" s="106"/>
    </row>
    <row r="512" spans="2:16" ht="8.25" customHeight="1">
      <c r="B512" s="129"/>
      <c r="C512" s="130"/>
      <c r="D512" s="91"/>
      <c r="E512" s="130"/>
      <c r="F512" s="91"/>
      <c r="G512" s="130"/>
      <c r="H512" s="91"/>
      <c r="I512" s="130"/>
      <c r="J512" s="91"/>
      <c r="K512" s="130"/>
      <c r="L512" s="91"/>
      <c r="M512" s="130"/>
      <c r="N512" s="91"/>
      <c r="O512" s="91"/>
      <c r="P512" s="91"/>
    </row>
    <row r="513" spans="2:21" ht="22.5" customHeight="1">
      <c r="B513" s="122"/>
      <c r="C513" s="12"/>
      <c r="D513" s="12"/>
      <c r="E513" s="12"/>
      <c r="F513" s="12"/>
      <c r="G513" s="12"/>
      <c r="H513" s="12"/>
      <c r="I513" s="12"/>
      <c r="J513" s="12"/>
      <c r="K513" s="12"/>
      <c r="L513" s="12"/>
      <c r="M513" s="12"/>
      <c r="N513" s="12"/>
      <c r="O513" s="12"/>
      <c r="P513" s="12"/>
    </row>
    <row r="514" spans="2:21">
      <c r="B514" s="106"/>
      <c r="C514" s="106"/>
      <c r="D514" s="106"/>
      <c r="E514" s="106"/>
      <c r="F514" s="106"/>
      <c r="G514" s="106"/>
      <c r="H514" s="106"/>
      <c r="I514" s="106"/>
      <c r="J514" s="106"/>
      <c r="K514" s="106"/>
      <c r="L514" s="106"/>
      <c r="M514" s="106"/>
      <c r="N514" s="106"/>
      <c r="O514" s="106"/>
      <c r="P514" s="106"/>
    </row>
    <row r="515" spans="2:21">
      <c r="B515" s="987"/>
      <c r="C515" s="106"/>
      <c r="D515" s="106"/>
      <c r="E515" s="106"/>
      <c r="F515" s="106"/>
      <c r="G515" s="106"/>
      <c r="H515" s="106"/>
      <c r="I515" s="106"/>
      <c r="J515" s="106"/>
      <c r="K515" s="106"/>
      <c r="L515" s="106"/>
      <c r="M515" s="106"/>
      <c r="N515" s="106"/>
      <c r="O515" s="106"/>
      <c r="P515" s="106"/>
    </row>
    <row r="516" spans="2:21" ht="17.850000000000001" customHeight="1">
      <c r="B516" s="987"/>
      <c r="C516" s="988"/>
      <c r="D516" s="988"/>
      <c r="E516" s="989"/>
      <c r="F516" s="989"/>
      <c r="G516" s="989"/>
      <c r="H516" s="989"/>
      <c r="I516" s="989"/>
      <c r="J516" s="989"/>
      <c r="K516" s="989"/>
      <c r="L516" s="989"/>
      <c r="M516" s="989"/>
      <c r="N516" s="989"/>
      <c r="O516" s="990"/>
      <c r="P516" s="990"/>
    </row>
    <row r="517" spans="2:21" s="71" customFormat="1" ht="17.850000000000001" customHeight="1">
      <c r="B517" s="128"/>
      <c r="C517" s="120"/>
      <c r="D517" s="121"/>
      <c r="E517" s="120"/>
      <c r="F517" s="121"/>
      <c r="G517" s="120"/>
      <c r="H517" s="121"/>
      <c r="I517" s="120"/>
      <c r="J517" s="121"/>
      <c r="K517" s="120"/>
      <c r="L517" s="121"/>
      <c r="M517" s="120"/>
      <c r="N517" s="121"/>
      <c r="O517" s="120"/>
      <c r="P517" s="121"/>
    </row>
    <row r="518" spans="2:21" ht="11.25" customHeight="1">
      <c r="B518" s="129"/>
      <c r="C518" s="130"/>
      <c r="D518" s="91"/>
      <c r="E518" s="130"/>
      <c r="F518" s="91"/>
      <c r="G518" s="130"/>
      <c r="H518" s="91"/>
      <c r="I518" s="130"/>
      <c r="J518" s="91"/>
      <c r="K518" s="130"/>
      <c r="L518" s="91"/>
      <c r="M518" s="130"/>
      <c r="N518" s="91"/>
      <c r="O518" s="91"/>
      <c r="P518" s="91"/>
    </row>
    <row r="519" spans="2:21" ht="23.25" customHeight="1">
      <c r="B519" s="122"/>
      <c r="C519" s="12"/>
      <c r="D519" s="12"/>
      <c r="E519" s="12"/>
      <c r="F519" s="12"/>
      <c r="G519" s="12"/>
      <c r="H519" s="12"/>
      <c r="I519" s="12"/>
      <c r="J519" s="12"/>
      <c r="K519" s="12"/>
      <c r="L519" s="12"/>
      <c r="M519" s="12"/>
      <c r="N519" s="12"/>
      <c r="O519" s="12"/>
      <c r="P519" s="12"/>
    </row>
    <row r="520" spans="2:21" ht="8.25" customHeight="1">
      <c r="B520" s="106"/>
      <c r="C520" s="106"/>
      <c r="D520" s="106"/>
      <c r="E520" s="106"/>
      <c r="F520" s="106"/>
      <c r="G520" s="106"/>
      <c r="H520" s="106"/>
      <c r="I520" s="106"/>
      <c r="J520" s="106"/>
      <c r="K520" s="106"/>
      <c r="L520" s="106"/>
      <c r="M520" s="106"/>
      <c r="N520" s="106"/>
      <c r="O520" s="106"/>
      <c r="P520" s="106"/>
    </row>
    <row r="521" spans="2:21" ht="8.25" customHeight="1">
      <c r="B521" s="129"/>
      <c r="C521" s="130"/>
      <c r="D521" s="91"/>
      <c r="E521" s="130"/>
      <c r="F521" s="91"/>
      <c r="G521" s="130"/>
      <c r="H521" s="91"/>
      <c r="I521" s="130"/>
      <c r="J521" s="91"/>
      <c r="K521" s="130"/>
      <c r="L521" s="91"/>
      <c r="M521" s="130"/>
      <c r="N521" s="91"/>
      <c r="O521" s="91"/>
      <c r="P521" s="91"/>
    </row>
    <row r="522" spans="2:21" ht="24.6" customHeight="1">
      <c r="B522" s="122"/>
      <c r="C522" s="12"/>
      <c r="D522" s="12"/>
      <c r="E522" s="12"/>
      <c r="F522" s="12"/>
      <c r="G522" s="12"/>
      <c r="H522" s="12"/>
      <c r="I522" s="12"/>
      <c r="J522" s="12"/>
      <c r="K522" s="12"/>
      <c r="L522" s="12"/>
      <c r="M522" s="12"/>
      <c r="N522" s="12"/>
      <c r="O522" s="12"/>
      <c r="P522" s="12"/>
    </row>
    <row r="523" spans="2:21" ht="9.6" customHeight="1">
      <c r="B523" s="106"/>
      <c r="C523" s="106"/>
      <c r="D523" s="106"/>
      <c r="E523" s="106"/>
      <c r="F523" s="106"/>
      <c r="G523" s="106"/>
      <c r="H523" s="106"/>
      <c r="I523" s="106"/>
      <c r="J523" s="106"/>
      <c r="K523" s="106"/>
      <c r="L523" s="106"/>
      <c r="M523" s="106"/>
      <c r="N523" s="106"/>
      <c r="O523" s="106"/>
      <c r="P523" s="106"/>
    </row>
    <row r="524" spans="2:21" ht="9.75" customHeight="1">
      <c r="B524" s="106"/>
      <c r="C524" s="106"/>
      <c r="D524" s="106"/>
      <c r="E524" s="106"/>
      <c r="F524" s="106"/>
      <c r="G524" s="106"/>
      <c r="H524" s="106"/>
      <c r="I524" s="106"/>
      <c r="J524" s="106"/>
      <c r="K524" s="106"/>
      <c r="L524" s="106"/>
      <c r="M524" s="106"/>
      <c r="N524" s="106"/>
      <c r="O524" s="106"/>
      <c r="P524" s="106"/>
    </row>
    <row r="525" spans="2:21" ht="29.85" customHeight="1">
      <c r="B525" s="122"/>
      <c r="C525" s="12"/>
      <c r="D525" s="106"/>
      <c r="E525" s="106"/>
      <c r="F525" s="106"/>
      <c r="G525" s="106"/>
      <c r="H525" s="106"/>
      <c r="I525" s="106"/>
      <c r="J525" s="106"/>
      <c r="K525" s="106"/>
      <c r="L525" s="106"/>
      <c r="M525" s="106"/>
      <c r="N525" s="106"/>
      <c r="O525" s="106"/>
      <c r="P525" s="106"/>
    </row>
    <row r="526" spans="2:21" ht="9" customHeight="1">
      <c r="B526" s="106"/>
      <c r="C526" s="106"/>
      <c r="D526" s="106"/>
      <c r="E526" s="106"/>
      <c r="F526" s="106"/>
      <c r="G526" s="106"/>
      <c r="H526" s="106"/>
      <c r="I526" s="106"/>
      <c r="J526" s="106"/>
      <c r="K526" s="106"/>
      <c r="L526" s="106"/>
      <c r="M526" s="106"/>
      <c r="N526" s="106"/>
      <c r="O526" s="106"/>
      <c r="P526" s="106"/>
    </row>
    <row r="527" spans="2:21" ht="8.85" customHeight="1">
      <c r="B527" s="7"/>
      <c r="C527" s="8"/>
      <c r="D527" s="2"/>
      <c r="E527" s="2"/>
      <c r="F527" s="2"/>
      <c r="G527" s="2"/>
      <c r="H527" s="2"/>
      <c r="I527" s="2"/>
      <c r="J527" s="2"/>
      <c r="K527" s="2"/>
      <c r="L527" s="2"/>
      <c r="M527" s="2"/>
      <c r="N527" s="2"/>
      <c r="O527" s="2"/>
      <c r="P527" s="3"/>
      <c r="R527" s="916"/>
      <c r="S527" s="916"/>
      <c r="T527" s="916"/>
      <c r="U527" s="916"/>
    </row>
  </sheetData>
  <sheetProtection algorithmName="SHA-512" hashValue="kf3uX5Vgua59ODuaO0arX99edAXrjjw1kMuUb88X1pYlArB31fKEtqL5eyFc0Sbn0tiIRUbh9feZprRhJ2XO7A==" saltValue="rqFuJcOXckxKZ3OcWtnbag==" spinCount="100000" sheet="1" objects="1" scenarios="1"/>
  <mergeCells count="252">
    <mergeCell ref="E441:F441"/>
    <mergeCell ref="G441:H441"/>
    <mergeCell ref="I441:J441"/>
    <mergeCell ref="K441:L441"/>
    <mergeCell ref="M441:N441"/>
    <mergeCell ref="O441:P441"/>
    <mergeCell ref="R527:U527"/>
    <mergeCell ref="N354:O354"/>
    <mergeCell ref="H354:J354"/>
    <mergeCell ref="C354:F354"/>
    <mergeCell ref="B355:P355"/>
    <mergeCell ref="B367:B368"/>
    <mergeCell ref="C368:D368"/>
    <mergeCell ref="E368:F368"/>
    <mergeCell ref="G368:H368"/>
    <mergeCell ref="I368:J368"/>
    <mergeCell ref="K368:L368"/>
    <mergeCell ref="M368:N368"/>
    <mergeCell ref="O368:P368"/>
    <mergeCell ref="B356:C356"/>
    <mergeCell ref="D356:O356"/>
    <mergeCell ref="B358:B359"/>
    <mergeCell ref="C359:D359"/>
    <mergeCell ref="E359:F359"/>
    <mergeCell ref="B160:P160"/>
    <mergeCell ref="B172:B173"/>
    <mergeCell ref="C173:D173"/>
    <mergeCell ref="E173:F173"/>
    <mergeCell ref="G173:H173"/>
    <mergeCell ref="I173:J173"/>
    <mergeCell ref="K173:L173"/>
    <mergeCell ref="M173:N173"/>
    <mergeCell ref="O173:P173"/>
    <mergeCell ref="B161:C161"/>
    <mergeCell ref="D161:O161"/>
    <mergeCell ref="C164:D164"/>
    <mergeCell ref="E164:F164"/>
    <mergeCell ref="G164:H164"/>
    <mergeCell ref="I164:J164"/>
    <mergeCell ref="M164:N164"/>
    <mergeCell ref="O164:P164"/>
    <mergeCell ref="B218:C218"/>
    <mergeCell ref="D218:O218"/>
    <mergeCell ref="B307:B308"/>
    <mergeCell ref="M308:N308"/>
    <mergeCell ref="O308:P308"/>
    <mergeCell ref="B332:P332"/>
    <mergeCell ref="B333:C333"/>
    <mergeCell ref="D333:O333"/>
    <mergeCell ref="C344:D344"/>
    <mergeCell ref="E344:F344"/>
    <mergeCell ref="G344:H344"/>
    <mergeCell ref="B304:P304"/>
    <mergeCell ref="B305:C305"/>
    <mergeCell ref="D305:O305"/>
    <mergeCell ref="B293:P293"/>
    <mergeCell ref="B294:C294"/>
    <mergeCell ref="D294:O294"/>
    <mergeCell ref="B318:P318"/>
    <mergeCell ref="B319:C319"/>
    <mergeCell ref="D319:O319"/>
    <mergeCell ref="B321:B322"/>
    <mergeCell ref="M322:N322"/>
    <mergeCell ref="O322:P322"/>
    <mergeCell ref="B284:C284"/>
    <mergeCell ref="B202:P202"/>
    <mergeCell ref="B163:B164"/>
    <mergeCell ref="B184:P184"/>
    <mergeCell ref="B185:C185"/>
    <mergeCell ref="D185:O185"/>
    <mergeCell ref="C187:D187"/>
    <mergeCell ref="E187:F187"/>
    <mergeCell ref="G187:H187"/>
    <mergeCell ref="C201:F201"/>
    <mergeCell ref="H201:J201"/>
    <mergeCell ref="N201:O201"/>
    <mergeCell ref="K164:L164"/>
    <mergeCell ref="C2:F2"/>
    <mergeCell ref="B9:C10"/>
    <mergeCell ref="N2:O2"/>
    <mergeCell ref="H2:J2"/>
    <mergeCell ref="B17:C17"/>
    <mergeCell ref="D17:O17"/>
    <mergeCell ref="B79:C79"/>
    <mergeCell ref="D79:O79"/>
    <mergeCell ref="B33:B35"/>
    <mergeCell ref="B8:P8"/>
    <mergeCell ref="D9:P10"/>
    <mergeCell ref="B78:P78"/>
    <mergeCell ref="B62:P62"/>
    <mergeCell ref="B63:C64"/>
    <mergeCell ref="D63:P64"/>
    <mergeCell ref="B68:C68"/>
    <mergeCell ref="D68:O68"/>
    <mergeCell ref="B69:P69"/>
    <mergeCell ref="B37:P37"/>
    <mergeCell ref="B38:C39"/>
    <mergeCell ref="D38:P39"/>
    <mergeCell ref="B43:C43"/>
    <mergeCell ref="D43:O43"/>
    <mergeCell ref="B44:P44"/>
    <mergeCell ref="G359:H359"/>
    <mergeCell ref="I359:J359"/>
    <mergeCell ref="K359:L359"/>
    <mergeCell ref="M359:N359"/>
    <mergeCell ref="O359:P359"/>
    <mergeCell ref="B379:P379"/>
    <mergeCell ref="I383:J383"/>
    <mergeCell ref="K383:L383"/>
    <mergeCell ref="M383:N383"/>
    <mergeCell ref="O383:P383"/>
    <mergeCell ref="B391:B392"/>
    <mergeCell ref="C392:D392"/>
    <mergeCell ref="E392:F392"/>
    <mergeCell ref="G392:H392"/>
    <mergeCell ref="I392:J392"/>
    <mergeCell ref="K392:L392"/>
    <mergeCell ref="M392:N392"/>
    <mergeCell ref="O392:P392"/>
    <mergeCell ref="B380:C380"/>
    <mergeCell ref="D380:O380"/>
    <mergeCell ref="B382:B383"/>
    <mergeCell ref="C383:D383"/>
    <mergeCell ref="E383:F383"/>
    <mergeCell ref="G383:H383"/>
    <mergeCell ref="B403:P403"/>
    <mergeCell ref="B404:C404"/>
    <mergeCell ref="D404:O404"/>
    <mergeCell ref="B406:B407"/>
    <mergeCell ref="C407:D407"/>
    <mergeCell ref="E407:F407"/>
    <mergeCell ref="G407:H407"/>
    <mergeCell ref="I407:J407"/>
    <mergeCell ref="K407:L407"/>
    <mergeCell ref="M407:N407"/>
    <mergeCell ref="O407:P407"/>
    <mergeCell ref="B415:B416"/>
    <mergeCell ref="C416:D416"/>
    <mergeCell ref="E416:F416"/>
    <mergeCell ref="G416:H416"/>
    <mergeCell ref="I416:J416"/>
    <mergeCell ref="K416:L416"/>
    <mergeCell ref="M416:N416"/>
    <mergeCell ref="O416:P416"/>
    <mergeCell ref="C454:F454"/>
    <mergeCell ref="H454:J454"/>
    <mergeCell ref="N454:O454"/>
    <mergeCell ref="B428:P428"/>
    <mergeCell ref="B429:C429"/>
    <mergeCell ref="D429:O429"/>
    <mergeCell ref="B431:B432"/>
    <mergeCell ref="C432:D432"/>
    <mergeCell ref="E432:F432"/>
    <mergeCell ref="G432:H432"/>
    <mergeCell ref="I432:J432"/>
    <mergeCell ref="K432:L432"/>
    <mergeCell ref="M432:N432"/>
    <mergeCell ref="O432:P432"/>
    <mergeCell ref="B440:B441"/>
    <mergeCell ref="C441:D441"/>
    <mergeCell ref="B455:P455"/>
    <mergeCell ref="D456:O456"/>
    <mergeCell ref="B458:B459"/>
    <mergeCell ref="C459:D459"/>
    <mergeCell ref="E459:F459"/>
    <mergeCell ref="G459:H459"/>
    <mergeCell ref="I459:J459"/>
    <mergeCell ref="K459:L459"/>
    <mergeCell ref="M459:N459"/>
    <mergeCell ref="O459:P459"/>
    <mergeCell ref="B456:C456"/>
    <mergeCell ref="B467:B468"/>
    <mergeCell ref="C468:D468"/>
    <mergeCell ref="E468:F468"/>
    <mergeCell ref="G468:H468"/>
    <mergeCell ref="I468:J468"/>
    <mergeCell ref="K468:L468"/>
    <mergeCell ref="M468:N468"/>
    <mergeCell ref="O468:P468"/>
    <mergeCell ref="B479:P479"/>
    <mergeCell ref="B480:C480"/>
    <mergeCell ref="D480:O480"/>
    <mergeCell ref="B482:B483"/>
    <mergeCell ref="C483:D483"/>
    <mergeCell ref="E483:F483"/>
    <mergeCell ref="G483:H483"/>
    <mergeCell ref="I483:J483"/>
    <mergeCell ref="K483:L483"/>
    <mergeCell ref="M483:N483"/>
    <mergeCell ref="O483:P483"/>
    <mergeCell ref="B491:B492"/>
    <mergeCell ref="C492:D492"/>
    <mergeCell ref="E492:F492"/>
    <mergeCell ref="G492:H492"/>
    <mergeCell ref="I492:J492"/>
    <mergeCell ref="K492:L492"/>
    <mergeCell ref="M492:N492"/>
    <mergeCell ref="O492:P492"/>
    <mergeCell ref="B503:P503"/>
    <mergeCell ref="B515:B516"/>
    <mergeCell ref="C516:D516"/>
    <mergeCell ref="E516:F516"/>
    <mergeCell ref="G516:H516"/>
    <mergeCell ref="I516:J516"/>
    <mergeCell ref="K516:L516"/>
    <mergeCell ref="M516:N516"/>
    <mergeCell ref="O516:P516"/>
    <mergeCell ref="B504:C504"/>
    <mergeCell ref="D504:O504"/>
    <mergeCell ref="B506:B507"/>
    <mergeCell ref="C507:D507"/>
    <mergeCell ref="E507:F507"/>
    <mergeCell ref="G507:H507"/>
    <mergeCell ref="I507:J507"/>
    <mergeCell ref="K507:L507"/>
    <mergeCell ref="M507:N507"/>
    <mergeCell ref="O507:P507"/>
    <mergeCell ref="B89:P89"/>
    <mergeCell ref="B90:C91"/>
    <mergeCell ref="D90:P91"/>
    <mergeCell ref="B119:C120"/>
    <mergeCell ref="D119:P120"/>
    <mergeCell ref="B95:C95"/>
    <mergeCell ref="D95:O95"/>
    <mergeCell ref="B102:C102"/>
    <mergeCell ref="D102:O102"/>
    <mergeCell ref="B109:C109"/>
    <mergeCell ref="D109:P109"/>
    <mergeCell ref="B139:C139"/>
    <mergeCell ref="B149:C149"/>
    <mergeCell ref="D284:O284"/>
    <mergeCell ref="B237:C237"/>
    <mergeCell ref="B247:C247"/>
    <mergeCell ref="B277:P277"/>
    <mergeCell ref="B278:P278"/>
    <mergeCell ref="B279:C280"/>
    <mergeCell ref="D279:P280"/>
    <mergeCell ref="B229:P229"/>
    <mergeCell ref="B230:C231"/>
    <mergeCell ref="D230:P231"/>
    <mergeCell ref="B235:C235"/>
    <mergeCell ref="D235:O235"/>
    <mergeCell ref="B258:C258"/>
    <mergeCell ref="B268:C268"/>
    <mergeCell ref="B256:C256"/>
    <mergeCell ref="D256:O256"/>
    <mergeCell ref="B203:C203"/>
    <mergeCell ref="D203:O203"/>
    <mergeCell ref="C205:D205"/>
    <mergeCell ref="E205:F205"/>
    <mergeCell ref="G205:H205"/>
    <mergeCell ref="B217:P217"/>
  </mergeCells>
  <conditionalFormatting sqref="C170:P170">
    <cfRule type="cellIs" dxfId="344" priority="75" operator="equal">
      <formula>0</formula>
    </cfRule>
  </conditionalFormatting>
  <conditionalFormatting sqref="C176:N176">
    <cfRule type="cellIs" dxfId="343" priority="74" operator="equal">
      <formula>0</formula>
    </cfRule>
  </conditionalFormatting>
  <conditionalFormatting sqref="C179:N179">
    <cfRule type="cellIs" dxfId="342" priority="73" operator="equal">
      <formula>0</formula>
    </cfRule>
  </conditionalFormatting>
  <conditionalFormatting sqref="C167:P167">
    <cfRule type="cellIs" dxfId="341" priority="76" operator="equal">
      <formula>0</formula>
    </cfRule>
  </conditionalFormatting>
  <conditionalFormatting sqref="C190:H190">
    <cfRule type="cellIs" dxfId="340" priority="72" operator="equal">
      <formula>0</formula>
    </cfRule>
  </conditionalFormatting>
  <conditionalFormatting sqref="C193:H193">
    <cfRule type="cellIs" dxfId="339" priority="71" operator="equal">
      <formula>0</formula>
    </cfRule>
  </conditionalFormatting>
  <conditionalFormatting sqref="C208:H208">
    <cfRule type="cellIs" dxfId="338" priority="70" operator="equal">
      <formula>0</formula>
    </cfRule>
  </conditionalFormatting>
  <conditionalFormatting sqref="C211:H211">
    <cfRule type="cellIs" dxfId="337" priority="69" operator="equal">
      <formula>0</formula>
    </cfRule>
  </conditionalFormatting>
  <conditionalFormatting sqref="C214">
    <cfRule type="cellIs" dxfId="336" priority="68" operator="equal">
      <formula>0</formula>
    </cfRule>
  </conditionalFormatting>
  <conditionalFormatting sqref="C310:L310">
    <cfRule type="cellIs" dxfId="335" priority="67" operator="equal">
      <formula>0</formula>
    </cfRule>
  </conditionalFormatting>
  <conditionalFormatting sqref="C313:L313">
    <cfRule type="cellIs" dxfId="334" priority="66" operator="equal">
      <formula>0</formula>
    </cfRule>
  </conditionalFormatting>
  <conditionalFormatting sqref="C362:P362">
    <cfRule type="cellIs" dxfId="333" priority="65" operator="equal">
      <formula>0</formula>
    </cfRule>
  </conditionalFormatting>
  <conditionalFormatting sqref="C462:P462">
    <cfRule type="cellIs" dxfId="332" priority="49" operator="equal">
      <formula>0</formula>
    </cfRule>
  </conditionalFormatting>
  <conditionalFormatting sqref="C365:P365">
    <cfRule type="cellIs" dxfId="331" priority="61" operator="equal">
      <formula>0</formula>
    </cfRule>
  </conditionalFormatting>
  <conditionalFormatting sqref="C371:N371">
    <cfRule type="cellIs" dxfId="330" priority="60" operator="equal">
      <formula>0</formula>
    </cfRule>
  </conditionalFormatting>
  <conditionalFormatting sqref="C374:N374">
    <cfRule type="cellIs" dxfId="329" priority="59" operator="equal">
      <formula>0</formula>
    </cfRule>
  </conditionalFormatting>
  <conditionalFormatting sqref="C386:P386">
    <cfRule type="cellIs" dxfId="328" priority="58" operator="equal">
      <formula>0</formula>
    </cfRule>
  </conditionalFormatting>
  <conditionalFormatting sqref="C389:P389">
    <cfRule type="cellIs" dxfId="327" priority="57" operator="equal">
      <formula>0</formula>
    </cfRule>
  </conditionalFormatting>
  <conditionalFormatting sqref="C395:N395">
    <cfRule type="cellIs" dxfId="326" priority="56" operator="equal">
      <formula>0</formula>
    </cfRule>
  </conditionalFormatting>
  <conditionalFormatting sqref="C398:N398">
    <cfRule type="cellIs" dxfId="325" priority="55" operator="equal">
      <formula>0</formula>
    </cfRule>
  </conditionalFormatting>
  <conditionalFormatting sqref="C410:P410">
    <cfRule type="cellIs" dxfId="324" priority="54" operator="equal">
      <formula>0</formula>
    </cfRule>
  </conditionalFormatting>
  <conditionalFormatting sqref="C413:P413">
    <cfRule type="cellIs" dxfId="323" priority="53" operator="equal">
      <formula>0</formula>
    </cfRule>
  </conditionalFormatting>
  <conditionalFormatting sqref="C419:N419">
    <cfRule type="cellIs" dxfId="322" priority="52" operator="equal">
      <formula>0</formula>
    </cfRule>
  </conditionalFormatting>
  <conditionalFormatting sqref="C474:N474">
    <cfRule type="cellIs" dxfId="321" priority="46" operator="equal">
      <formula>0</formula>
    </cfRule>
  </conditionalFormatting>
  <conditionalFormatting sqref="C422:N422">
    <cfRule type="cellIs" dxfId="320" priority="50" operator="equal">
      <formula>0</formula>
    </cfRule>
  </conditionalFormatting>
  <conditionalFormatting sqref="C465:P465">
    <cfRule type="cellIs" dxfId="319" priority="48" operator="equal">
      <formula>0</formula>
    </cfRule>
  </conditionalFormatting>
  <conditionalFormatting sqref="C471:N471">
    <cfRule type="cellIs" dxfId="318" priority="47" operator="equal">
      <formula>0</formula>
    </cfRule>
  </conditionalFormatting>
  <conditionalFormatting sqref="C22">
    <cfRule type="cellIs" dxfId="317" priority="45" operator="equal">
      <formula>0</formula>
    </cfRule>
  </conditionalFormatting>
  <conditionalFormatting sqref="D22">
    <cfRule type="cellIs" dxfId="316" priority="44" operator="equal">
      <formula>0</formula>
    </cfRule>
  </conditionalFormatting>
  <conditionalFormatting sqref="C25">
    <cfRule type="cellIs" dxfId="315" priority="43" operator="equal">
      <formula>0</formula>
    </cfRule>
  </conditionalFormatting>
  <conditionalFormatting sqref="D25">
    <cfRule type="cellIs" dxfId="314" priority="42" operator="equal">
      <formula>0</formula>
    </cfRule>
  </conditionalFormatting>
  <conditionalFormatting sqref="D28">
    <cfRule type="cellIs" dxfId="313" priority="41" operator="equal">
      <formula>0</formula>
    </cfRule>
  </conditionalFormatting>
  <conditionalFormatting sqref="C28">
    <cfRule type="cellIs" dxfId="312" priority="40" operator="equal">
      <formula>0</formula>
    </cfRule>
  </conditionalFormatting>
  <conditionalFormatting sqref="C31">
    <cfRule type="cellIs" dxfId="311" priority="39" operator="equal">
      <formula>0</formula>
    </cfRule>
  </conditionalFormatting>
  <conditionalFormatting sqref="D31">
    <cfRule type="cellIs" dxfId="310" priority="38" operator="equal">
      <formula>0</formula>
    </cfRule>
  </conditionalFormatting>
  <conditionalFormatting sqref="D34">
    <cfRule type="cellIs" dxfId="309" priority="37" operator="equal">
      <formula>0</formula>
    </cfRule>
  </conditionalFormatting>
  <conditionalFormatting sqref="C34">
    <cfRule type="cellIs" dxfId="308" priority="36" operator="equal">
      <formula>0</formula>
    </cfRule>
  </conditionalFormatting>
  <conditionalFormatting sqref="C435:P435">
    <cfRule type="cellIs" dxfId="307" priority="35" operator="equal">
      <formula>0</formula>
    </cfRule>
  </conditionalFormatting>
  <conditionalFormatting sqref="C438:P438">
    <cfRule type="cellIs" dxfId="306" priority="34" operator="equal">
      <formula>0</formula>
    </cfRule>
  </conditionalFormatting>
  <conditionalFormatting sqref="C444:N444">
    <cfRule type="cellIs" dxfId="305" priority="33" operator="equal">
      <formula>0</formula>
    </cfRule>
  </conditionalFormatting>
  <conditionalFormatting sqref="C447:N447">
    <cfRule type="cellIs" dxfId="304" priority="32" operator="equal">
      <formula>0</formula>
    </cfRule>
  </conditionalFormatting>
  <conditionalFormatting sqref="C324:L324">
    <cfRule type="cellIs" dxfId="303" priority="31" operator="equal">
      <formula>0</formula>
    </cfRule>
  </conditionalFormatting>
  <conditionalFormatting sqref="C327:L327">
    <cfRule type="cellIs" dxfId="302" priority="30" operator="equal">
      <formula>0</formula>
    </cfRule>
  </conditionalFormatting>
  <conditionalFormatting sqref="C47:M47">
    <cfRule type="cellIs" dxfId="301" priority="29" operator="equal">
      <formula>0</formula>
    </cfRule>
  </conditionalFormatting>
  <conditionalFormatting sqref="C50:M50">
    <cfRule type="cellIs" dxfId="300" priority="28" operator="equal">
      <formula>0</formula>
    </cfRule>
  </conditionalFormatting>
  <conditionalFormatting sqref="C53:M53">
    <cfRule type="cellIs" dxfId="299" priority="27" operator="equal">
      <formula>0</formula>
    </cfRule>
  </conditionalFormatting>
  <conditionalFormatting sqref="C56:M56">
    <cfRule type="cellIs" dxfId="298" priority="26" operator="equal">
      <formula>0</formula>
    </cfRule>
  </conditionalFormatting>
  <conditionalFormatting sqref="C72:M72">
    <cfRule type="cellIs" dxfId="297" priority="25" operator="equal">
      <formula>0</formula>
    </cfRule>
  </conditionalFormatting>
  <conditionalFormatting sqref="C107:O107">
    <cfRule type="cellIs" dxfId="296" priority="21" operator="equal">
      <formula>0</formula>
    </cfRule>
  </conditionalFormatting>
  <conditionalFormatting sqref="C97:O97">
    <cfRule type="cellIs" dxfId="295" priority="24" operator="equal">
      <formula>0</formula>
    </cfRule>
  </conditionalFormatting>
  <conditionalFormatting sqref="C100:O100">
    <cfRule type="cellIs" dxfId="294" priority="23" operator="equal">
      <formula>0</formula>
    </cfRule>
  </conditionalFormatting>
  <conditionalFormatting sqref="C104:O104">
    <cfRule type="cellIs" dxfId="293" priority="22" operator="equal">
      <formula>0</formula>
    </cfRule>
  </conditionalFormatting>
  <conditionalFormatting sqref="C111:E111">
    <cfRule type="cellIs" dxfId="292" priority="20" operator="equal">
      <formula>0</formula>
    </cfRule>
  </conditionalFormatting>
  <conditionalFormatting sqref="C114:E114">
    <cfRule type="cellIs" dxfId="291" priority="19" operator="equal">
      <formula>0</formula>
    </cfRule>
  </conditionalFormatting>
  <conditionalFormatting sqref="C144:O144">
    <cfRule type="cellIs" dxfId="290" priority="18" operator="equal">
      <formula>0</formula>
    </cfRule>
  </conditionalFormatting>
  <conditionalFormatting sqref="C147:O147">
    <cfRule type="cellIs" dxfId="289" priority="17" operator="equal">
      <formula>0</formula>
    </cfRule>
  </conditionalFormatting>
  <conditionalFormatting sqref="C125:O125">
    <cfRule type="cellIs" dxfId="288" priority="16" operator="equal">
      <formula>0</formula>
    </cfRule>
  </conditionalFormatting>
  <conditionalFormatting sqref="C128:O128">
    <cfRule type="cellIs" dxfId="287" priority="15" operator="equal">
      <formula>0</formula>
    </cfRule>
  </conditionalFormatting>
  <conditionalFormatting sqref="C134:O134">
    <cfRule type="cellIs" dxfId="286" priority="14" operator="equal">
      <formula>0</formula>
    </cfRule>
  </conditionalFormatting>
  <conditionalFormatting sqref="C137:O137">
    <cfRule type="cellIs" dxfId="285" priority="13" operator="equal">
      <formula>0</formula>
    </cfRule>
  </conditionalFormatting>
  <conditionalFormatting sqref="C151:E151">
    <cfRule type="cellIs" dxfId="284" priority="12" operator="equal">
      <formula>0</formula>
    </cfRule>
  </conditionalFormatting>
  <conditionalFormatting sqref="C154:E154">
    <cfRule type="cellIs" dxfId="283" priority="11" operator="equal">
      <formula>0</formula>
    </cfRule>
  </conditionalFormatting>
  <conditionalFormatting sqref="C262:O262">
    <cfRule type="cellIs" dxfId="282" priority="10" operator="equal">
      <formula>0</formula>
    </cfRule>
  </conditionalFormatting>
  <conditionalFormatting sqref="C265:O265">
    <cfRule type="cellIs" dxfId="281" priority="9" operator="equal">
      <formula>0</formula>
    </cfRule>
  </conditionalFormatting>
  <conditionalFormatting sqref="C241:O241">
    <cfRule type="cellIs" dxfId="280" priority="8" operator="equal">
      <formula>0</formula>
    </cfRule>
  </conditionalFormatting>
  <conditionalFormatting sqref="C244:O244">
    <cfRule type="cellIs" dxfId="279" priority="7" operator="equal">
      <formula>0</formula>
    </cfRule>
  </conditionalFormatting>
  <conditionalFormatting sqref="C251:O251">
    <cfRule type="cellIs" dxfId="278" priority="6" operator="equal">
      <formula>0</formula>
    </cfRule>
  </conditionalFormatting>
  <conditionalFormatting sqref="C254:O254">
    <cfRule type="cellIs" dxfId="277" priority="5" operator="equal">
      <formula>0</formula>
    </cfRule>
  </conditionalFormatting>
  <conditionalFormatting sqref="C288:O288">
    <cfRule type="cellIs" dxfId="276" priority="4" operator="equal">
      <formula>0</formula>
    </cfRule>
  </conditionalFormatting>
  <conditionalFormatting sqref="C291:O291">
    <cfRule type="cellIs" dxfId="275" priority="3" operator="equal">
      <formula>0</formula>
    </cfRule>
  </conditionalFormatting>
  <conditionalFormatting sqref="C272:O272">
    <cfRule type="cellIs" dxfId="274" priority="2" operator="equal">
      <formula>0</formula>
    </cfRule>
  </conditionalFormatting>
  <conditionalFormatting sqref="C275:O275">
    <cfRule type="cellIs" dxfId="273" priority="1" operator="equal">
      <formula>0</formula>
    </cfRule>
  </conditionalFormatting>
  <pageMargins left="0.25" right="0.25" top="0.25" bottom="0.25" header="0.25" footer="0"/>
  <pageSetup scale="54" fitToHeight="0" orientation="portrait" r:id="rId1"/>
  <headerFooter>
    <oddHeader>Page &amp;P of &amp;N</oddHeader>
  </headerFooter>
  <rowBreaks count="3" manualBreakCount="3">
    <brk id="199" max="16" man="1"/>
    <brk id="349" max="16" man="1"/>
    <brk id="452" max="16" man="1"/>
  </rowBreaks>
  <colBreaks count="1" manualBreakCount="1">
    <brk id="16"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rgb="FFFFFF00"/>
  </sheetPr>
  <dimension ref="A1:BJ350"/>
  <sheetViews>
    <sheetView showGridLines="0" workbookViewId="0">
      <pane ySplit="1" topLeftCell="A2" activePane="bottomLeft" state="frozen"/>
      <selection activeCell="B3" sqref="B3:P3"/>
      <selection pane="bottomLeft" activeCell="D20" sqref="D20"/>
    </sheetView>
  </sheetViews>
  <sheetFormatPr defaultColWidth="9.140625" defaultRowHeight="15"/>
  <cols>
    <col min="1" max="1" width="13.5703125" style="143" bestFit="1" customWidth="1"/>
    <col min="2" max="2" width="10.140625" style="143" customWidth="1"/>
    <col min="3" max="3" width="16.42578125" style="143" bestFit="1" customWidth="1"/>
    <col min="4" max="4" width="38.7109375" style="143" bestFit="1" customWidth="1"/>
    <col min="5" max="5" width="12.28515625" style="143" customWidth="1"/>
    <col min="6" max="6" width="16.5703125" style="143" customWidth="1"/>
    <col min="7" max="7" width="22.42578125" style="143" customWidth="1"/>
    <col min="8" max="8" width="23.140625" style="143" customWidth="1"/>
    <col min="9" max="9" width="11.7109375" style="143" customWidth="1"/>
    <col min="10" max="10" width="12.42578125" style="143" customWidth="1"/>
    <col min="11" max="11" width="12" style="143" customWidth="1"/>
    <col min="12" max="12" width="12.7109375" style="143" customWidth="1"/>
    <col min="13" max="13" width="12" style="143" customWidth="1"/>
    <col min="14" max="14" width="12.7109375" style="143" customWidth="1"/>
    <col min="15" max="15" width="14.5703125" style="143" customWidth="1"/>
    <col min="16" max="16" width="15.28515625" style="143" customWidth="1"/>
    <col min="17" max="17" width="14.5703125" style="143" customWidth="1"/>
    <col min="18" max="18" width="15.28515625" style="143" customWidth="1"/>
    <col min="19" max="19" width="14.5703125" style="143" customWidth="1"/>
    <col min="20" max="20" width="15.28515625" style="143" customWidth="1"/>
    <col min="21" max="21" width="22.5703125" style="143" customWidth="1"/>
    <col min="22" max="22" width="23.28515625" style="143" customWidth="1"/>
    <col min="23" max="23" width="11.85546875" style="143" customWidth="1"/>
    <col min="24" max="24" width="12.5703125" style="143" customWidth="1"/>
    <col min="25" max="25" width="12.140625" style="143" customWidth="1"/>
    <col min="26" max="26" width="12.85546875" style="143" customWidth="1"/>
    <col min="27" max="27" width="12.140625" style="143" customWidth="1"/>
    <col min="28" max="28" width="12.85546875" style="143" customWidth="1"/>
    <col min="29" max="29" width="14.7109375" style="143" customWidth="1"/>
    <col min="30" max="30" width="15.42578125" style="143" customWidth="1"/>
    <col min="31" max="31" width="14.7109375" style="143" customWidth="1"/>
    <col min="32" max="32" width="15.42578125" style="143" customWidth="1"/>
    <col min="33" max="33" width="14.7109375" style="143" customWidth="1"/>
    <col min="34" max="34" width="15.42578125" style="143" customWidth="1"/>
    <col min="35" max="35" width="14.5703125" style="143" customWidth="1"/>
    <col min="36" max="36" width="15.28515625" style="143" customWidth="1"/>
    <col min="37" max="37" width="14.5703125" style="143" customWidth="1"/>
    <col min="38" max="38" width="15.28515625" style="143" customWidth="1"/>
    <col min="39" max="39" width="14.5703125" style="143" customWidth="1"/>
    <col min="40" max="40" width="15.28515625" style="143" customWidth="1"/>
    <col min="41" max="41" width="14.5703125" style="143" customWidth="1"/>
    <col min="42" max="42" width="15.28515625" style="143" customWidth="1"/>
    <col min="43" max="43" width="14.5703125" style="143" customWidth="1"/>
    <col min="44" max="44" width="15.28515625" style="143" customWidth="1"/>
    <col min="45" max="45" width="11.28515625" style="143" customWidth="1"/>
    <col min="46" max="46" width="12" style="143" customWidth="1"/>
    <col min="47" max="47" width="14.7109375" style="143" customWidth="1"/>
    <col min="48" max="48" width="15.42578125" style="143" customWidth="1"/>
    <col min="49" max="49" width="14.7109375" style="143" customWidth="1"/>
    <col min="50" max="50" width="15.42578125" style="143" customWidth="1"/>
    <col min="51" max="51" width="14.7109375" style="143" customWidth="1"/>
    <col min="52" max="52" width="15.42578125" style="143" customWidth="1"/>
    <col min="53" max="53" width="14.7109375" style="143" customWidth="1"/>
    <col min="54" max="54" width="15.42578125" style="143" customWidth="1"/>
    <col min="55" max="55" width="14.7109375" style="143" customWidth="1"/>
    <col min="56" max="56" width="15.42578125" style="143" customWidth="1"/>
    <col min="57" max="57" width="11.42578125" style="143" customWidth="1"/>
    <col min="58" max="58" width="12.140625" style="143" customWidth="1"/>
    <col min="59" max="59" width="17.85546875" style="143" customWidth="1"/>
    <col min="60" max="61" width="20.7109375" style="143" customWidth="1"/>
    <col min="62" max="62" width="23.7109375" style="143" customWidth="1"/>
    <col min="63" max="63" width="19.5703125" style="143" customWidth="1"/>
    <col min="64" max="16384" width="9.140625" style="143"/>
  </cols>
  <sheetData>
    <row r="1" spans="1:62">
      <c r="A1" s="363" t="s">
        <v>140</v>
      </c>
      <c r="B1" s="363" t="s">
        <v>141</v>
      </c>
      <c r="C1" s="363" t="s">
        <v>211</v>
      </c>
      <c r="D1" s="363" t="s">
        <v>212</v>
      </c>
      <c r="E1" s="363" t="s">
        <v>213</v>
      </c>
      <c r="F1" s="363" t="s">
        <v>65</v>
      </c>
      <c r="G1" s="363" t="s">
        <v>1124</v>
      </c>
      <c r="H1" s="363" t="s">
        <v>1123</v>
      </c>
      <c r="I1" s="363" t="s">
        <v>895</v>
      </c>
      <c r="J1" s="363" t="s">
        <v>896</v>
      </c>
      <c r="K1" s="363" t="s">
        <v>897</v>
      </c>
      <c r="L1" s="363" t="s">
        <v>898</v>
      </c>
      <c r="M1" s="363" t="s">
        <v>1122</v>
      </c>
      <c r="N1" s="363" t="s">
        <v>1121</v>
      </c>
      <c r="O1" s="363" t="s">
        <v>1120</v>
      </c>
      <c r="P1" s="363" t="s">
        <v>1119</v>
      </c>
      <c r="Q1" s="363" t="s">
        <v>1118</v>
      </c>
      <c r="R1" s="363" t="s">
        <v>1117</v>
      </c>
      <c r="S1" s="363" t="s">
        <v>1116</v>
      </c>
      <c r="T1" s="363" t="s">
        <v>1115</v>
      </c>
      <c r="U1" s="363" t="s">
        <v>1114</v>
      </c>
      <c r="V1" s="363" t="s">
        <v>1113</v>
      </c>
      <c r="W1" s="363" t="s">
        <v>901</v>
      </c>
      <c r="X1" s="363" t="s">
        <v>902</v>
      </c>
      <c r="Y1" s="363" t="s">
        <v>903</v>
      </c>
      <c r="Z1" s="363" t="s">
        <v>904</v>
      </c>
      <c r="AA1" s="363" t="s">
        <v>1112</v>
      </c>
      <c r="AB1" s="363" t="s">
        <v>1111</v>
      </c>
      <c r="AC1" s="363" t="s">
        <v>1110</v>
      </c>
      <c r="AD1" s="363" t="s">
        <v>1109</v>
      </c>
      <c r="AE1" s="363" t="s">
        <v>1108</v>
      </c>
      <c r="AF1" s="363" t="s">
        <v>1107</v>
      </c>
      <c r="AG1" s="363" t="s">
        <v>1106</v>
      </c>
      <c r="AH1" s="363" t="s">
        <v>1105</v>
      </c>
      <c r="AI1" s="363" t="s">
        <v>1104</v>
      </c>
      <c r="AJ1" s="363" t="s">
        <v>1103</v>
      </c>
      <c r="AK1" s="363" t="s">
        <v>1102</v>
      </c>
      <c r="AL1" s="363" t="s">
        <v>1101</v>
      </c>
      <c r="AM1" s="363" t="s">
        <v>1100</v>
      </c>
      <c r="AN1" s="363" t="s">
        <v>1099</v>
      </c>
      <c r="AO1" s="363" t="s">
        <v>1098</v>
      </c>
      <c r="AP1" s="363" t="s">
        <v>1097</v>
      </c>
      <c r="AQ1" s="363" t="s">
        <v>1096</v>
      </c>
      <c r="AR1" s="363" t="s">
        <v>1095</v>
      </c>
      <c r="AS1" s="363" t="s">
        <v>1094</v>
      </c>
      <c r="AT1" s="363" t="s">
        <v>1093</v>
      </c>
      <c r="AU1" s="363" t="s">
        <v>1092</v>
      </c>
      <c r="AV1" s="363" t="s">
        <v>1091</v>
      </c>
      <c r="AW1" s="363" t="s">
        <v>1090</v>
      </c>
      <c r="AX1" s="363" t="s">
        <v>1089</v>
      </c>
      <c r="AY1" s="363" t="s">
        <v>1088</v>
      </c>
      <c r="AZ1" s="363" t="s">
        <v>1087</v>
      </c>
      <c r="BA1" s="363" t="s">
        <v>1086</v>
      </c>
      <c r="BB1" s="363" t="s">
        <v>1085</v>
      </c>
      <c r="BC1" s="363" t="s">
        <v>1084</v>
      </c>
      <c r="BD1" s="363" t="s">
        <v>1083</v>
      </c>
      <c r="BE1" s="363" t="s">
        <v>1082</v>
      </c>
      <c r="BF1" s="363" t="s">
        <v>1081</v>
      </c>
      <c r="BG1" s="363" t="s">
        <v>1128</v>
      </c>
      <c r="BH1" s="363" t="s">
        <v>259</v>
      </c>
      <c r="BI1" s="363" t="s">
        <v>260</v>
      </c>
      <c r="BJ1" s="364" t="s">
        <v>261</v>
      </c>
    </row>
    <row r="2" spans="1:62">
      <c r="A2" s="385"/>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c r="BC2" s="385"/>
      <c r="BD2" s="385"/>
      <c r="BE2" s="385"/>
      <c r="BF2" s="385"/>
      <c r="BG2" s="385"/>
      <c r="BH2" s="385"/>
      <c r="BI2" s="385"/>
      <c r="BJ2" s="385"/>
    </row>
    <row r="3" spans="1:62">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5"/>
      <c r="AW3" s="385"/>
      <c r="AX3" s="385"/>
      <c r="AY3" s="385"/>
      <c r="AZ3" s="385"/>
      <c r="BA3" s="385"/>
      <c r="BB3" s="385"/>
      <c r="BC3" s="385"/>
      <c r="BD3" s="385"/>
      <c r="BE3" s="385"/>
      <c r="BF3" s="385"/>
      <c r="BG3" s="385"/>
      <c r="BH3" s="385"/>
      <c r="BI3" s="385"/>
      <c r="BJ3" s="385"/>
    </row>
    <row r="4" spans="1:62">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5"/>
      <c r="AW4" s="385"/>
      <c r="AX4" s="385"/>
      <c r="AY4" s="385"/>
      <c r="AZ4" s="385"/>
      <c r="BA4" s="385"/>
      <c r="BB4" s="385"/>
      <c r="BC4" s="385"/>
      <c r="BD4" s="385"/>
      <c r="BE4" s="385"/>
      <c r="BF4" s="385"/>
      <c r="BG4" s="385"/>
      <c r="BH4" s="385"/>
      <c r="BI4" s="385"/>
      <c r="BJ4" s="385"/>
    </row>
    <row r="5" spans="1:62">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c r="AE5" s="385"/>
      <c r="AF5" s="385"/>
      <c r="AG5" s="385"/>
      <c r="AH5" s="385"/>
      <c r="AI5" s="385"/>
      <c r="AJ5" s="385"/>
      <c r="AK5" s="385"/>
      <c r="AL5" s="385"/>
      <c r="AM5" s="385"/>
      <c r="AN5" s="385"/>
      <c r="AO5" s="385"/>
      <c r="AP5" s="385"/>
      <c r="AQ5" s="385"/>
      <c r="AR5" s="385"/>
      <c r="AS5" s="385"/>
      <c r="AT5" s="385"/>
      <c r="AU5" s="385"/>
      <c r="AV5" s="385"/>
      <c r="AW5" s="385"/>
      <c r="AX5" s="385"/>
      <c r="AY5" s="385"/>
      <c r="AZ5" s="385"/>
      <c r="BA5" s="385"/>
      <c r="BB5" s="385"/>
      <c r="BC5" s="385"/>
      <c r="BD5" s="385"/>
      <c r="BE5" s="385"/>
      <c r="BF5" s="385"/>
      <c r="BG5" s="385"/>
      <c r="BH5" s="385"/>
      <c r="BI5" s="385"/>
      <c r="BJ5" s="385"/>
    </row>
    <row r="6" spans="1:62">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c r="AE6" s="385"/>
      <c r="AF6" s="385"/>
      <c r="AG6" s="385"/>
      <c r="AH6" s="385"/>
      <c r="AI6" s="385"/>
      <c r="AJ6" s="385"/>
      <c r="AK6" s="385"/>
      <c r="AL6" s="385"/>
      <c r="AM6" s="385"/>
      <c r="AN6" s="385"/>
      <c r="AO6" s="385"/>
      <c r="AP6" s="385"/>
      <c r="AQ6" s="385"/>
      <c r="AR6" s="385"/>
      <c r="AS6" s="385"/>
      <c r="AT6" s="385"/>
      <c r="AU6" s="385"/>
      <c r="AV6" s="385"/>
      <c r="AW6" s="385"/>
      <c r="AX6" s="385"/>
      <c r="AY6" s="385"/>
      <c r="AZ6" s="385"/>
      <c r="BA6" s="385"/>
      <c r="BB6" s="385"/>
      <c r="BC6" s="385"/>
      <c r="BD6" s="385"/>
      <c r="BE6" s="385"/>
      <c r="BF6" s="385"/>
      <c r="BG6" s="385"/>
      <c r="BH6" s="385"/>
      <c r="BI6" s="385"/>
      <c r="BJ6" s="385"/>
    </row>
    <row r="7" spans="1:62">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385"/>
      <c r="BB7" s="385"/>
      <c r="BC7" s="385"/>
      <c r="BD7" s="385"/>
      <c r="BE7" s="385"/>
      <c r="BF7" s="385"/>
      <c r="BG7" s="385"/>
      <c r="BH7" s="385"/>
      <c r="BI7" s="385"/>
      <c r="BJ7" s="385"/>
    </row>
    <row r="8" spans="1:62">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62">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c r="AE9" s="385"/>
      <c r="AF9" s="385"/>
      <c r="AG9" s="385"/>
      <c r="AH9" s="385"/>
      <c r="AI9" s="385"/>
      <c r="AJ9" s="385"/>
      <c r="AK9" s="385"/>
      <c r="AL9" s="385"/>
      <c r="AM9" s="385"/>
      <c r="AN9" s="385"/>
      <c r="AO9" s="385"/>
      <c r="AP9" s="385"/>
      <c r="AQ9" s="385"/>
      <c r="AR9" s="385"/>
      <c r="AS9" s="385"/>
      <c r="AT9" s="385"/>
      <c r="AU9" s="385"/>
      <c r="AV9" s="385"/>
      <c r="AW9" s="385"/>
      <c r="AX9" s="385"/>
      <c r="AY9" s="385"/>
      <c r="AZ9" s="385"/>
      <c r="BA9" s="385"/>
      <c r="BB9" s="385"/>
      <c r="BC9" s="385"/>
      <c r="BD9" s="385"/>
      <c r="BE9" s="385"/>
      <c r="BF9" s="385"/>
      <c r="BG9" s="385"/>
      <c r="BH9" s="385"/>
      <c r="BI9" s="385"/>
      <c r="BJ9" s="385"/>
    </row>
    <row r="10" spans="1:62">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c r="BC10" s="385"/>
      <c r="BD10" s="385"/>
      <c r="BE10" s="385"/>
      <c r="BF10" s="385"/>
      <c r="BG10" s="385"/>
      <c r="BH10" s="385"/>
      <c r="BI10" s="385"/>
      <c r="BJ10" s="385"/>
    </row>
    <row r="11" spans="1:62">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c r="BH11" s="385"/>
      <c r="BI11" s="385"/>
      <c r="BJ11" s="385"/>
    </row>
    <row r="12" spans="1:62">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row>
    <row r="13" spans="1:62">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62">
      <c r="A14" s="385"/>
      <c r="B14" s="385"/>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c r="BC14" s="385"/>
      <c r="BD14" s="385"/>
      <c r="BE14" s="385"/>
      <c r="BF14" s="385"/>
      <c r="BG14" s="385"/>
      <c r="BH14" s="385"/>
      <c r="BI14" s="385"/>
      <c r="BJ14" s="385"/>
    </row>
    <row r="15" spans="1:62">
      <c r="A15" s="385"/>
      <c r="B15" s="385"/>
      <c r="C15" s="385"/>
      <c r="D15" s="385"/>
      <c r="E15" s="385"/>
      <c r="F15" s="385"/>
      <c r="G15" s="385"/>
      <c r="H15" s="385"/>
      <c r="I15" s="385"/>
      <c r="J15" s="385"/>
      <c r="K15" s="385"/>
      <c r="L15" s="385"/>
      <c r="M15" s="385"/>
      <c r="N15" s="385"/>
      <c r="O15" s="385"/>
      <c r="P15" s="385"/>
      <c r="Q15" s="385"/>
      <c r="R15" s="385"/>
      <c r="S15" s="385"/>
      <c r="T15" s="385"/>
      <c r="U15" s="385"/>
      <c r="V15" s="385"/>
      <c r="W15" s="385"/>
      <c r="X15" s="385"/>
      <c r="Y15" s="385"/>
      <c r="Z15" s="385"/>
      <c r="AA15" s="385"/>
      <c r="AB15" s="385"/>
      <c r="AC15" s="385"/>
      <c r="AD15" s="385"/>
      <c r="AE15" s="385"/>
      <c r="AF15" s="385"/>
      <c r="AG15" s="385"/>
      <c r="AH15" s="385"/>
      <c r="AI15" s="385"/>
      <c r="AJ15" s="385"/>
      <c r="AK15" s="385"/>
      <c r="AL15" s="385"/>
      <c r="AM15" s="385"/>
      <c r="AN15" s="385"/>
      <c r="AO15" s="385"/>
      <c r="AP15" s="385"/>
      <c r="AQ15" s="385"/>
      <c r="AR15" s="385"/>
      <c r="AS15" s="385"/>
      <c r="AT15" s="385"/>
      <c r="AU15" s="385"/>
      <c r="AV15" s="385"/>
      <c r="AW15" s="385"/>
      <c r="AX15" s="385"/>
      <c r="AY15" s="385"/>
      <c r="AZ15" s="385"/>
      <c r="BA15" s="385"/>
      <c r="BB15" s="385"/>
      <c r="BC15" s="385"/>
      <c r="BD15" s="385"/>
      <c r="BE15" s="385"/>
      <c r="BF15" s="385"/>
      <c r="BG15" s="385"/>
      <c r="BH15" s="385"/>
      <c r="BI15" s="385"/>
      <c r="BJ15" s="385"/>
    </row>
    <row r="16" spans="1:62">
      <c r="A16" s="385"/>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c r="AE16" s="385"/>
      <c r="AF16" s="385"/>
      <c r="AG16" s="385"/>
      <c r="AH16" s="385"/>
      <c r="AI16" s="385"/>
      <c r="AJ16" s="385"/>
      <c r="AK16" s="385"/>
      <c r="AL16" s="385"/>
      <c r="AM16" s="385"/>
      <c r="AN16" s="385"/>
      <c r="AO16" s="385"/>
      <c r="AP16" s="385"/>
      <c r="AQ16" s="385"/>
      <c r="AR16" s="385"/>
      <c r="AS16" s="385"/>
      <c r="AT16" s="385"/>
      <c r="AU16" s="385"/>
      <c r="AV16" s="385"/>
      <c r="AW16" s="385"/>
      <c r="AX16" s="385"/>
      <c r="AY16" s="385"/>
      <c r="AZ16" s="385"/>
      <c r="BA16" s="385"/>
      <c r="BB16" s="385"/>
      <c r="BC16" s="385"/>
      <c r="BD16" s="385"/>
      <c r="BE16" s="385"/>
      <c r="BF16" s="385"/>
      <c r="BG16" s="385"/>
      <c r="BH16" s="385"/>
      <c r="BI16" s="385"/>
      <c r="BJ16" s="385"/>
    </row>
    <row r="17" spans="1:62">
      <c r="A17" s="385"/>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c r="BF17" s="385"/>
      <c r="BG17" s="385"/>
      <c r="BH17" s="385"/>
      <c r="BI17" s="385"/>
      <c r="BJ17" s="385"/>
    </row>
    <row r="18" spans="1:62">
      <c r="A18" s="385"/>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385"/>
      <c r="AC18" s="385"/>
      <c r="AD18" s="385"/>
      <c r="AE18" s="385"/>
      <c r="AF18" s="385"/>
      <c r="AG18" s="385"/>
      <c r="AH18" s="385"/>
      <c r="AI18" s="385"/>
      <c r="AJ18" s="385"/>
      <c r="AK18" s="385"/>
      <c r="AL18" s="385"/>
      <c r="AM18" s="385"/>
      <c r="AN18" s="385"/>
      <c r="AO18" s="385"/>
      <c r="AP18" s="385"/>
      <c r="AQ18" s="385"/>
      <c r="AR18" s="385"/>
      <c r="AS18" s="385"/>
      <c r="AT18" s="385"/>
      <c r="AU18" s="385"/>
      <c r="AV18" s="385"/>
      <c r="AW18" s="385"/>
      <c r="AX18" s="385"/>
      <c r="AY18" s="385"/>
      <c r="AZ18" s="385"/>
      <c r="BA18" s="385"/>
      <c r="BB18" s="385"/>
      <c r="BC18" s="385"/>
      <c r="BD18" s="385"/>
      <c r="BE18" s="385"/>
      <c r="BF18" s="385"/>
      <c r="BG18" s="385"/>
      <c r="BH18" s="385"/>
      <c r="BI18" s="385"/>
      <c r="BJ18" s="385"/>
    </row>
    <row r="19" spans="1:62">
      <c r="A19" s="385"/>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c r="AA19" s="385"/>
      <c r="AB19" s="385"/>
      <c r="AC19" s="385"/>
      <c r="AD19" s="385"/>
      <c r="AE19" s="385"/>
      <c r="AF19" s="385"/>
      <c r="AG19" s="385"/>
      <c r="AH19" s="385"/>
      <c r="AI19" s="385"/>
      <c r="AJ19" s="385"/>
      <c r="AK19" s="385"/>
      <c r="AL19" s="385"/>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5"/>
    </row>
    <row r="20" spans="1:62">
      <c r="A20" s="385"/>
      <c r="B20" s="385"/>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c r="AE20" s="385"/>
      <c r="AF20" s="385"/>
      <c r="AG20" s="385"/>
      <c r="AH20" s="385"/>
      <c r="AI20" s="385"/>
      <c r="AJ20" s="385"/>
      <c r="AK20" s="385"/>
      <c r="AL20" s="385"/>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5"/>
    </row>
    <row r="21" spans="1:62">
      <c r="A21" s="385"/>
      <c r="B21" s="385"/>
      <c r="C21" s="385"/>
      <c r="D21" s="385"/>
      <c r="E21" s="385"/>
      <c r="F21" s="385"/>
      <c r="G21" s="385"/>
      <c r="H21" s="385"/>
      <c r="I21" s="385"/>
      <c r="J21" s="385"/>
      <c r="K21" s="385"/>
      <c r="L21" s="385"/>
      <c r="M21" s="385"/>
      <c r="N21" s="385"/>
      <c r="O21" s="385"/>
      <c r="P21" s="385"/>
      <c r="Q21" s="385"/>
      <c r="R21" s="385"/>
      <c r="S21" s="385"/>
      <c r="T21" s="385"/>
      <c r="U21" s="385"/>
      <c r="V21" s="385"/>
      <c r="W21" s="385"/>
      <c r="X21" s="385"/>
      <c r="Y21" s="385"/>
      <c r="Z21" s="385"/>
      <c r="AA21" s="385"/>
      <c r="AB21" s="385"/>
      <c r="AC21" s="385"/>
      <c r="AD21" s="385"/>
      <c r="AE21" s="385"/>
      <c r="AF21" s="385"/>
      <c r="AG21" s="385"/>
      <c r="AH21" s="385"/>
      <c r="AI21" s="385"/>
      <c r="AJ21" s="385"/>
      <c r="AK21" s="385"/>
      <c r="AL21" s="385"/>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5"/>
    </row>
    <row r="22" spans="1:62">
      <c r="A22" s="385"/>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Y22" s="385"/>
      <c r="Z22" s="385"/>
      <c r="AA22" s="385"/>
      <c r="AB22" s="385"/>
      <c r="AC22" s="385"/>
      <c r="AD22" s="385"/>
      <c r="AE22" s="385"/>
      <c r="AF22" s="385"/>
      <c r="AG22" s="385"/>
      <c r="AH22" s="385"/>
      <c r="AI22" s="385"/>
      <c r="AJ22" s="385"/>
      <c r="AK22" s="385"/>
      <c r="AL22" s="385"/>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5"/>
    </row>
    <row r="23" spans="1:62">
      <c r="A23" s="385"/>
      <c r="B23" s="385"/>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c r="AE23" s="385"/>
      <c r="AF23" s="385"/>
      <c r="AG23" s="385"/>
      <c r="AH23" s="385"/>
      <c r="AI23" s="385"/>
      <c r="AJ23" s="385"/>
      <c r="AK23" s="385"/>
      <c r="AL23" s="385"/>
      <c r="AM23" s="385"/>
      <c r="AN23" s="385"/>
      <c r="AO23" s="385"/>
      <c r="AP23" s="385"/>
      <c r="AQ23" s="385"/>
      <c r="AR23" s="385"/>
      <c r="AS23" s="385"/>
      <c r="AT23" s="385"/>
      <c r="AU23" s="385"/>
      <c r="AV23" s="385"/>
      <c r="AW23" s="385"/>
      <c r="AX23" s="385"/>
      <c r="AY23" s="385"/>
      <c r="AZ23" s="385"/>
      <c r="BA23" s="385"/>
      <c r="BB23" s="385"/>
      <c r="BC23" s="385"/>
      <c r="BD23" s="385"/>
      <c r="BE23" s="385"/>
      <c r="BF23" s="385"/>
      <c r="BG23" s="385"/>
      <c r="BH23" s="385"/>
      <c r="BI23" s="385"/>
      <c r="BJ23" s="385"/>
    </row>
    <row r="24" spans="1:62">
      <c r="A24" s="385"/>
      <c r="B24" s="385"/>
      <c r="C24" s="385"/>
      <c r="D24" s="385"/>
      <c r="E24" s="385"/>
      <c r="F24" s="385"/>
      <c r="G24" s="385"/>
      <c r="H24" s="385"/>
      <c r="I24" s="385"/>
      <c r="J24" s="385"/>
      <c r="K24" s="385"/>
      <c r="L24" s="385"/>
      <c r="M24" s="385"/>
      <c r="N24" s="385"/>
      <c r="O24" s="385"/>
      <c r="P24" s="385"/>
      <c r="Q24" s="385"/>
      <c r="R24" s="385"/>
      <c r="S24" s="385"/>
      <c r="T24" s="385"/>
      <c r="U24" s="385"/>
      <c r="V24" s="385"/>
      <c r="W24" s="385"/>
      <c r="X24" s="385"/>
      <c r="Y24" s="385"/>
      <c r="Z24" s="385"/>
      <c r="AA24" s="385"/>
      <c r="AB24" s="385"/>
      <c r="AC24" s="385"/>
      <c r="AD24" s="385"/>
      <c r="AE24" s="385"/>
      <c r="AF24" s="385"/>
      <c r="AG24" s="385"/>
      <c r="AH24" s="385"/>
      <c r="AI24" s="385"/>
      <c r="AJ24" s="385"/>
      <c r="AK24" s="385"/>
      <c r="AL24" s="385"/>
      <c r="AM24" s="385"/>
      <c r="AN24" s="385"/>
      <c r="AO24" s="385"/>
      <c r="AP24" s="385"/>
      <c r="AQ24" s="385"/>
      <c r="AR24" s="385"/>
      <c r="AS24" s="385"/>
      <c r="AT24" s="385"/>
      <c r="AU24" s="385"/>
      <c r="AV24" s="385"/>
      <c r="AW24" s="385"/>
      <c r="AX24" s="385"/>
      <c r="AY24" s="385"/>
      <c r="AZ24" s="385"/>
      <c r="BA24" s="385"/>
      <c r="BB24" s="385"/>
      <c r="BC24" s="385"/>
      <c r="BD24" s="385"/>
      <c r="BE24" s="385"/>
      <c r="BF24" s="385"/>
      <c r="BG24" s="385"/>
      <c r="BH24" s="385"/>
      <c r="BI24" s="385"/>
      <c r="BJ24" s="385"/>
    </row>
    <row r="25" spans="1:62">
      <c r="A25" s="385"/>
      <c r="B25" s="385"/>
      <c r="C25" s="385"/>
      <c r="D25" s="385"/>
      <c r="E25" s="385"/>
      <c r="F25" s="385"/>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H25" s="385"/>
      <c r="AI25" s="385"/>
      <c r="AJ25" s="385"/>
      <c r="AK25" s="385"/>
      <c r="AL25" s="385"/>
      <c r="AM25" s="385"/>
      <c r="AN25" s="385"/>
      <c r="AO25" s="385"/>
      <c r="AP25" s="385"/>
      <c r="AQ25" s="385"/>
      <c r="AR25" s="385"/>
      <c r="AS25" s="385"/>
      <c r="AT25" s="385"/>
      <c r="AU25" s="385"/>
      <c r="AV25" s="385"/>
      <c r="AW25" s="385"/>
      <c r="AX25" s="385"/>
      <c r="AY25" s="385"/>
      <c r="AZ25" s="385"/>
      <c r="BA25" s="385"/>
      <c r="BB25" s="385"/>
      <c r="BC25" s="385"/>
      <c r="BD25" s="385"/>
      <c r="BE25" s="385"/>
      <c r="BF25" s="385"/>
      <c r="BG25" s="385"/>
      <c r="BH25" s="385"/>
      <c r="BI25" s="385"/>
      <c r="BJ25" s="385"/>
    </row>
    <row r="26" spans="1:62">
      <c r="A26" s="385"/>
      <c r="B26" s="385"/>
      <c r="C26" s="385"/>
      <c r="D26" s="385"/>
      <c r="E26" s="385"/>
      <c r="F26" s="385"/>
      <c r="G26" s="385"/>
      <c r="H26" s="385"/>
      <c r="I26" s="385"/>
      <c r="J26" s="385"/>
      <c r="K26" s="385"/>
      <c r="L26" s="385"/>
      <c r="M26" s="385"/>
      <c r="N26" s="385"/>
      <c r="O26" s="385"/>
      <c r="P26" s="385"/>
      <c r="Q26" s="385"/>
      <c r="R26" s="385"/>
      <c r="S26" s="385"/>
      <c r="T26" s="385"/>
      <c r="U26" s="385"/>
      <c r="V26" s="385"/>
      <c r="W26" s="385"/>
      <c r="X26" s="385"/>
      <c r="Y26" s="385"/>
      <c r="Z26" s="385"/>
      <c r="AA26" s="385"/>
      <c r="AB26" s="385"/>
      <c r="AC26" s="385"/>
      <c r="AD26" s="385"/>
      <c r="AE26" s="385"/>
      <c r="AF26" s="385"/>
      <c r="AG26" s="385"/>
      <c r="AH26" s="385"/>
      <c r="AI26" s="385"/>
      <c r="AJ26" s="385"/>
      <c r="AK26" s="385"/>
      <c r="AL26" s="385"/>
      <c r="AM26" s="385"/>
      <c r="AN26" s="385"/>
      <c r="AO26" s="385"/>
      <c r="AP26" s="385"/>
      <c r="AQ26" s="385"/>
      <c r="AR26" s="385"/>
      <c r="AS26" s="385"/>
      <c r="AT26" s="385"/>
      <c r="AU26" s="385"/>
      <c r="AV26" s="385"/>
      <c r="AW26" s="385"/>
      <c r="AX26" s="385"/>
      <c r="AY26" s="385"/>
      <c r="AZ26" s="385"/>
      <c r="BA26" s="385"/>
      <c r="BB26" s="385"/>
      <c r="BC26" s="385"/>
      <c r="BD26" s="385"/>
      <c r="BE26" s="385"/>
      <c r="BF26" s="385"/>
      <c r="BG26" s="385"/>
      <c r="BH26" s="385"/>
      <c r="BI26" s="385"/>
      <c r="BJ26" s="385"/>
    </row>
    <row r="27" spans="1:62">
      <c r="A27" s="385"/>
      <c r="B27" s="385"/>
      <c r="C27" s="385"/>
      <c r="D27" s="385"/>
      <c r="E27" s="385"/>
      <c r="F27" s="385"/>
      <c r="G27" s="385"/>
      <c r="H27" s="385"/>
      <c r="I27" s="385"/>
      <c r="J27" s="385"/>
      <c r="K27" s="385"/>
      <c r="L27" s="385"/>
      <c r="M27" s="385"/>
      <c r="N27" s="385"/>
      <c r="O27" s="385"/>
      <c r="P27" s="385"/>
      <c r="Q27" s="385"/>
      <c r="R27" s="385"/>
      <c r="S27" s="385"/>
      <c r="T27" s="385"/>
      <c r="U27" s="385"/>
      <c r="V27" s="385"/>
      <c r="W27" s="385"/>
      <c r="X27" s="385"/>
      <c r="Y27" s="385"/>
      <c r="Z27" s="385"/>
      <c r="AA27" s="385"/>
      <c r="AB27" s="385"/>
      <c r="AC27" s="385"/>
      <c r="AD27" s="385"/>
      <c r="AE27" s="385"/>
      <c r="AF27" s="385"/>
      <c r="AG27" s="385"/>
      <c r="AH27" s="385"/>
      <c r="AI27" s="385"/>
      <c r="AJ27" s="385"/>
      <c r="AK27" s="385"/>
      <c r="AL27" s="385"/>
      <c r="AM27" s="385"/>
      <c r="AN27" s="385"/>
      <c r="AO27" s="385"/>
      <c r="AP27" s="385"/>
      <c r="AQ27" s="385"/>
      <c r="AR27" s="385"/>
      <c r="AS27" s="385"/>
      <c r="AT27" s="385"/>
      <c r="AU27" s="385"/>
      <c r="AV27" s="385"/>
      <c r="AW27" s="385"/>
      <c r="AX27" s="385"/>
      <c r="AY27" s="385"/>
      <c r="AZ27" s="385"/>
      <c r="BA27" s="385"/>
      <c r="BB27" s="385"/>
      <c r="BC27" s="385"/>
      <c r="BD27" s="385"/>
      <c r="BE27" s="385"/>
      <c r="BF27" s="385"/>
      <c r="BG27" s="385"/>
      <c r="BH27" s="385"/>
      <c r="BI27" s="385"/>
      <c r="BJ27" s="385"/>
    </row>
    <row r="28" spans="1:62">
      <c r="A28" s="385"/>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E28" s="385"/>
      <c r="AF28" s="385"/>
      <c r="AG28" s="385"/>
      <c r="AH28" s="385"/>
      <c r="AI28" s="385"/>
      <c r="AJ28" s="385"/>
      <c r="AK28" s="385"/>
      <c r="AL28" s="385"/>
      <c r="AM28" s="385"/>
      <c r="AN28" s="385"/>
      <c r="AO28" s="385"/>
      <c r="AP28" s="385"/>
      <c r="AQ28" s="385"/>
      <c r="AR28" s="385"/>
      <c r="AS28" s="385"/>
      <c r="AT28" s="385"/>
      <c r="AU28" s="385"/>
      <c r="AV28" s="385"/>
      <c r="AW28" s="385"/>
      <c r="AX28" s="385"/>
      <c r="AY28" s="385"/>
      <c r="AZ28" s="385"/>
      <c r="BA28" s="385"/>
      <c r="BB28" s="385"/>
      <c r="BC28" s="385"/>
      <c r="BD28" s="385"/>
      <c r="BE28" s="385"/>
      <c r="BF28" s="385"/>
      <c r="BG28" s="385"/>
      <c r="BH28" s="385"/>
      <c r="BI28" s="385"/>
      <c r="BJ28" s="385"/>
    </row>
    <row r="29" spans="1:62">
      <c r="A29" s="385"/>
      <c r="B29" s="385"/>
      <c r="C29" s="385"/>
      <c r="D29" s="385"/>
      <c r="E29" s="385"/>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E29" s="385"/>
      <c r="AF29" s="385"/>
      <c r="AG29" s="385"/>
      <c r="AH29" s="385"/>
      <c r="AI29" s="385"/>
      <c r="AJ29" s="385"/>
      <c r="AK29" s="385"/>
      <c r="AL29" s="385"/>
      <c r="AM29" s="385"/>
      <c r="AN29" s="385"/>
      <c r="AO29" s="385"/>
      <c r="AP29" s="385"/>
      <c r="AQ29" s="385"/>
      <c r="AR29" s="385"/>
      <c r="AS29" s="385"/>
      <c r="AT29" s="385"/>
      <c r="AU29" s="385"/>
      <c r="AV29" s="385"/>
      <c r="AW29" s="385"/>
      <c r="AX29" s="385"/>
      <c r="AY29" s="385"/>
      <c r="AZ29" s="385"/>
      <c r="BA29" s="385"/>
      <c r="BB29" s="385"/>
      <c r="BC29" s="385"/>
      <c r="BD29" s="385"/>
      <c r="BE29" s="385"/>
      <c r="BF29" s="385"/>
      <c r="BG29" s="385"/>
      <c r="BH29" s="385"/>
      <c r="BI29" s="385"/>
      <c r="BJ29" s="385"/>
    </row>
    <row r="30" spans="1:62">
      <c r="A30" s="385"/>
      <c r="B30" s="385"/>
      <c r="C30" s="385"/>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c r="AE30" s="385"/>
      <c r="AF30" s="385"/>
      <c r="AG30" s="385"/>
      <c r="AH30" s="385"/>
      <c r="AI30" s="385"/>
      <c r="AJ30" s="385"/>
      <c r="AK30" s="385"/>
      <c r="AL30" s="385"/>
      <c r="AM30" s="385"/>
      <c r="AN30" s="385"/>
      <c r="AO30" s="385"/>
      <c r="AP30" s="385"/>
      <c r="AQ30" s="385"/>
      <c r="AR30" s="385"/>
      <c r="AS30" s="385"/>
      <c r="AT30" s="385"/>
      <c r="AU30" s="385"/>
      <c r="AV30" s="385"/>
      <c r="AW30" s="385"/>
      <c r="AX30" s="385"/>
      <c r="AY30" s="385"/>
      <c r="AZ30" s="385"/>
      <c r="BA30" s="385"/>
      <c r="BB30" s="385"/>
      <c r="BC30" s="385"/>
      <c r="BD30" s="385"/>
      <c r="BE30" s="385"/>
      <c r="BF30" s="385"/>
      <c r="BG30" s="385"/>
      <c r="BH30" s="385"/>
      <c r="BI30" s="385"/>
      <c r="BJ30" s="385"/>
    </row>
    <row r="31" spans="1:62">
      <c r="A31" s="385"/>
      <c r="B31" s="385"/>
      <c r="C31" s="385"/>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c r="AE31" s="385"/>
      <c r="AF31" s="385"/>
      <c r="AG31" s="385"/>
      <c r="AH31" s="385"/>
      <c r="AI31" s="385"/>
      <c r="AJ31" s="385"/>
      <c r="AK31" s="385"/>
      <c r="AL31" s="385"/>
      <c r="AM31" s="385"/>
      <c r="AN31" s="385"/>
      <c r="AO31" s="385"/>
      <c r="AP31" s="385"/>
      <c r="AQ31" s="385"/>
      <c r="AR31" s="385"/>
      <c r="AS31" s="385"/>
      <c r="AT31" s="385"/>
      <c r="AU31" s="385"/>
      <c r="AV31" s="385"/>
      <c r="AW31" s="385"/>
      <c r="AX31" s="385"/>
      <c r="AY31" s="385"/>
      <c r="AZ31" s="385"/>
      <c r="BA31" s="385"/>
      <c r="BB31" s="385"/>
      <c r="BC31" s="385"/>
      <c r="BD31" s="385"/>
      <c r="BE31" s="385"/>
      <c r="BF31" s="385"/>
      <c r="BG31" s="385"/>
      <c r="BH31" s="385"/>
      <c r="BI31" s="385"/>
      <c r="BJ31" s="385"/>
    </row>
    <row r="32" spans="1:62">
      <c r="A32" s="385"/>
      <c r="B32" s="385"/>
      <c r="C32" s="385"/>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c r="AE32" s="385"/>
      <c r="AF32" s="385"/>
      <c r="AG32" s="385"/>
      <c r="AH32" s="385"/>
      <c r="AI32" s="385"/>
      <c r="AJ32" s="385"/>
      <c r="AK32" s="385"/>
      <c r="AL32" s="385"/>
      <c r="AM32" s="385"/>
      <c r="AN32" s="385"/>
      <c r="AO32" s="385"/>
      <c r="AP32" s="385"/>
      <c r="AQ32" s="385"/>
      <c r="AR32" s="385"/>
      <c r="AS32" s="385"/>
      <c r="AT32" s="385"/>
      <c r="AU32" s="385"/>
      <c r="AV32" s="385"/>
      <c r="AW32" s="385"/>
      <c r="AX32" s="385"/>
      <c r="AY32" s="385"/>
      <c r="AZ32" s="385"/>
      <c r="BA32" s="385"/>
      <c r="BB32" s="385"/>
      <c r="BC32" s="385"/>
      <c r="BD32" s="385"/>
      <c r="BE32" s="385"/>
      <c r="BF32" s="385"/>
      <c r="BG32" s="385"/>
      <c r="BH32" s="385"/>
      <c r="BI32" s="385"/>
      <c r="BJ32" s="385"/>
    </row>
    <row r="33" spans="1:62">
      <c r="A33" s="385"/>
      <c r="B33" s="385"/>
      <c r="C33" s="385"/>
      <c r="D33" s="385"/>
      <c r="E33" s="385"/>
      <c r="F33" s="385"/>
      <c r="G33" s="385"/>
      <c r="H33" s="385"/>
      <c r="I33" s="385"/>
      <c r="J33" s="385"/>
      <c r="K33" s="385"/>
      <c r="L33" s="385"/>
      <c r="M33" s="385"/>
      <c r="N33" s="385"/>
      <c r="O33" s="385"/>
      <c r="P33" s="385"/>
      <c r="Q33" s="385"/>
      <c r="R33" s="385"/>
      <c r="S33" s="385"/>
      <c r="T33" s="385"/>
      <c r="U33" s="385"/>
      <c r="V33" s="385"/>
      <c r="W33" s="385"/>
      <c r="X33" s="385"/>
      <c r="Y33" s="385"/>
      <c r="Z33" s="385"/>
      <c r="AA33" s="385"/>
      <c r="AB33" s="385"/>
      <c r="AC33" s="385"/>
      <c r="AD33" s="385"/>
      <c r="AE33" s="385"/>
      <c r="AF33" s="385"/>
      <c r="AG33" s="385"/>
      <c r="AH33" s="385"/>
      <c r="AI33" s="385"/>
      <c r="AJ33" s="385"/>
      <c r="AK33" s="385"/>
      <c r="AL33" s="385"/>
      <c r="AM33" s="385"/>
      <c r="AN33" s="385"/>
      <c r="AO33" s="385"/>
      <c r="AP33" s="385"/>
      <c r="AQ33" s="385"/>
      <c r="AR33" s="385"/>
      <c r="AS33" s="385"/>
      <c r="AT33" s="385"/>
      <c r="AU33" s="385"/>
      <c r="AV33" s="385"/>
      <c r="AW33" s="385"/>
      <c r="AX33" s="385"/>
      <c r="AY33" s="385"/>
      <c r="AZ33" s="385"/>
      <c r="BA33" s="385"/>
      <c r="BB33" s="385"/>
      <c r="BC33" s="385"/>
      <c r="BD33" s="385"/>
      <c r="BE33" s="385"/>
      <c r="BF33" s="385"/>
      <c r="BG33" s="385"/>
      <c r="BH33" s="385"/>
      <c r="BI33" s="385"/>
      <c r="BJ33" s="385"/>
    </row>
    <row r="34" spans="1:62">
      <c r="A34" s="385"/>
      <c r="B34" s="385"/>
      <c r="C34" s="385"/>
      <c r="D34" s="385"/>
      <c r="E34" s="385"/>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c r="AE34" s="385"/>
      <c r="AF34" s="385"/>
      <c r="AG34" s="385"/>
      <c r="AH34" s="385"/>
      <c r="AI34" s="385"/>
      <c r="AJ34" s="385"/>
      <c r="AK34" s="385"/>
      <c r="AL34" s="385"/>
      <c r="AM34" s="385"/>
      <c r="AN34" s="385"/>
      <c r="AO34" s="385"/>
      <c r="AP34" s="385"/>
      <c r="AQ34" s="385"/>
      <c r="AR34" s="385"/>
      <c r="AS34" s="385"/>
      <c r="AT34" s="385"/>
      <c r="AU34" s="385"/>
      <c r="AV34" s="385"/>
      <c r="AW34" s="385"/>
      <c r="AX34" s="385"/>
      <c r="AY34" s="385"/>
      <c r="AZ34" s="385"/>
      <c r="BA34" s="385"/>
      <c r="BB34" s="385"/>
      <c r="BC34" s="385"/>
      <c r="BD34" s="385"/>
      <c r="BE34" s="385"/>
      <c r="BF34" s="385"/>
      <c r="BG34" s="385"/>
      <c r="BH34" s="385"/>
      <c r="BI34" s="385"/>
      <c r="BJ34" s="385"/>
    </row>
    <row r="35" spans="1:62">
      <c r="A35" s="385"/>
      <c r="B35" s="385"/>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E35" s="385"/>
      <c r="AF35" s="385"/>
      <c r="AG35" s="385"/>
      <c r="AH35" s="385"/>
      <c r="AI35" s="385"/>
      <c r="AJ35" s="385"/>
      <c r="AK35" s="385"/>
      <c r="AL35" s="385"/>
      <c r="AM35" s="385"/>
      <c r="AN35" s="385"/>
      <c r="AO35" s="385"/>
      <c r="AP35" s="385"/>
      <c r="AQ35" s="385"/>
      <c r="AR35" s="385"/>
      <c r="AS35" s="385"/>
      <c r="AT35" s="385"/>
      <c r="AU35" s="385"/>
      <c r="AV35" s="385"/>
      <c r="AW35" s="385"/>
      <c r="AX35" s="385"/>
      <c r="AY35" s="385"/>
      <c r="AZ35" s="385"/>
      <c r="BA35" s="385"/>
      <c r="BB35" s="385"/>
      <c r="BC35" s="385"/>
      <c r="BD35" s="385"/>
      <c r="BE35" s="385"/>
      <c r="BF35" s="385"/>
      <c r="BG35" s="385"/>
      <c r="BH35" s="385"/>
      <c r="BI35" s="385"/>
      <c r="BJ35" s="385"/>
    </row>
    <row r="36" spans="1:62">
      <c r="A36" s="385"/>
      <c r="B36" s="385"/>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c r="AE36" s="385"/>
      <c r="AF36" s="385"/>
      <c r="AG36" s="385"/>
      <c r="AH36" s="385"/>
      <c r="AI36" s="385"/>
      <c r="AJ36" s="385"/>
      <c r="AK36" s="385"/>
      <c r="AL36" s="385"/>
      <c r="AM36" s="385"/>
      <c r="AN36" s="385"/>
      <c r="AO36" s="385"/>
      <c r="AP36" s="385"/>
      <c r="AQ36" s="385"/>
      <c r="AR36" s="385"/>
      <c r="AS36" s="385"/>
      <c r="AT36" s="385"/>
      <c r="AU36" s="385"/>
      <c r="AV36" s="385"/>
      <c r="AW36" s="385"/>
      <c r="AX36" s="385"/>
      <c r="AY36" s="385"/>
      <c r="AZ36" s="385"/>
      <c r="BA36" s="385"/>
      <c r="BB36" s="385"/>
      <c r="BC36" s="385"/>
      <c r="BD36" s="385"/>
      <c r="BE36" s="385"/>
      <c r="BF36" s="385"/>
      <c r="BG36" s="385"/>
      <c r="BH36" s="385"/>
      <c r="BI36" s="385"/>
      <c r="BJ36" s="385"/>
    </row>
    <row r="37" spans="1:62">
      <c r="A37" s="385"/>
      <c r="B37" s="385"/>
      <c r="C37" s="385"/>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c r="AE37" s="385"/>
      <c r="AF37" s="385"/>
      <c r="AG37" s="385"/>
      <c r="AH37" s="385"/>
      <c r="AI37" s="385"/>
      <c r="AJ37" s="385"/>
      <c r="AK37" s="385"/>
      <c r="AL37" s="385"/>
      <c r="AM37" s="385"/>
      <c r="AN37" s="385"/>
      <c r="AO37" s="385"/>
      <c r="AP37" s="385"/>
      <c r="AQ37" s="385"/>
      <c r="AR37" s="385"/>
      <c r="AS37" s="385"/>
      <c r="AT37" s="385"/>
      <c r="AU37" s="385"/>
      <c r="AV37" s="385"/>
      <c r="AW37" s="385"/>
      <c r="AX37" s="385"/>
      <c r="AY37" s="385"/>
      <c r="AZ37" s="385"/>
      <c r="BA37" s="385"/>
      <c r="BB37" s="385"/>
      <c r="BC37" s="385"/>
      <c r="BD37" s="385"/>
      <c r="BE37" s="385"/>
      <c r="BF37" s="385"/>
      <c r="BG37" s="385"/>
      <c r="BH37" s="385"/>
      <c r="BI37" s="385"/>
      <c r="BJ37" s="385"/>
    </row>
    <row r="350" spans="1:62">
      <c r="A350" s="340">
        <f>A2</f>
        <v>0</v>
      </c>
      <c r="B350" s="340" t="s">
        <v>1587</v>
      </c>
      <c r="C350" s="340" t="s">
        <v>1587</v>
      </c>
      <c r="D350" s="340" t="s">
        <v>1587</v>
      </c>
      <c r="E350" s="340">
        <v>11111</v>
      </c>
      <c r="F350" s="340" t="s">
        <v>66</v>
      </c>
      <c r="G350" s="340">
        <f>SUM(G2:G349)</f>
        <v>0</v>
      </c>
      <c r="H350" s="340">
        <f t="shared" ref="H350:X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40">
        <f t="shared" si="0"/>
        <v>0</v>
      </c>
      <c r="R350" s="340">
        <f t="shared" si="0"/>
        <v>0</v>
      </c>
      <c r="S350" s="340">
        <f t="shared" si="0"/>
        <v>0</v>
      </c>
      <c r="T350" s="340">
        <f t="shared" si="0"/>
        <v>0</v>
      </c>
      <c r="U350" s="340">
        <f t="shared" si="0"/>
        <v>0</v>
      </c>
      <c r="V350" s="340">
        <f t="shared" si="0"/>
        <v>0</v>
      </c>
      <c r="W350" s="340">
        <f t="shared" si="0"/>
        <v>0</v>
      </c>
      <c r="X350" s="340">
        <f t="shared" si="0"/>
        <v>0</v>
      </c>
      <c r="Y350" s="340">
        <f>SUM(Y2:Y349)</f>
        <v>0</v>
      </c>
      <c r="Z350" s="340">
        <f t="shared" ref="Z350:BG350" si="1">SUM(Z2:Z349)</f>
        <v>0</v>
      </c>
      <c r="AA350" s="340">
        <f t="shared" si="1"/>
        <v>0</v>
      </c>
      <c r="AB350" s="340">
        <f t="shared" si="1"/>
        <v>0</v>
      </c>
      <c r="AC350" s="340">
        <f t="shared" si="1"/>
        <v>0</v>
      </c>
      <c r="AD350" s="340">
        <f t="shared" si="1"/>
        <v>0</v>
      </c>
      <c r="AE350" s="340">
        <f t="shared" si="1"/>
        <v>0</v>
      </c>
      <c r="AF350" s="340">
        <f t="shared" si="1"/>
        <v>0</v>
      </c>
      <c r="AG350" s="340">
        <f t="shared" si="1"/>
        <v>0</v>
      </c>
      <c r="AH350" s="340">
        <f t="shared" si="1"/>
        <v>0</v>
      </c>
      <c r="AI350" s="340">
        <f t="shared" si="1"/>
        <v>0</v>
      </c>
      <c r="AJ350" s="340">
        <f t="shared" si="1"/>
        <v>0</v>
      </c>
      <c r="AK350" s="340">
        <f t="shared" si="1"/>
        <v>0</v>
      </c>
      <c r="AL350" s="340">
        <f t="shared" si="1"/>
        <v>0</v>
      </c>
      <c r="AM350" s="340">
        <f t="shared" si="1"/>
        <v>0</v>
      </c>
      <c r="AN350" s="340">
        <f t="shared" si="1"/>
        <v>0</v>
      </c>
      <c r="AO350" s="340">
        <f t="shared" si="1"/>
        <v>0</v>
      </c>
      <c r="AP350" s="340">
        <f t="shared" si="1"/>
        <v>0</v>
      </c>
      <c r="AQ350" s="340">
        <f t="shared" si="1"/>
        <v>0</v>
      </c>
      <c r="AR350" s="340">
        <f t="shared" si="1"/>
        <v>0</v>
      </c>
      <c r="AS350" s="340">
        <f t="shared" si="1"/>
        <v>0</v>
      </c>
      <c r="AT350" s="340">
        <f t="shared" si="1"/>
        <v>0</v>
      </c>
      <c r="AU350" s="340">
        <f t="shared" si="1"/>
        <v>0</v>
      </c>
      <c r="AV350" s="340">
        <f t="shared" si="1"/>
        <v>0</v>
      </c>
      <c r="AW350" s="340">
        <f t="shared" si="1"/>
        <v>0</v>
      </c>
      <c r="AX350" s="340">
        <f t="shared" si="1"/>
        <v>0</v>
      </c>
      <c r="AY350" s="340">
        <f t="shared" si="1"/>
        <v>0</v>
      </c>
      <c r="AZ350" s="340">
        <f t="shared" si="1"/>
        <v>0</v>
      </c>
      <c r="BA350" s="340">
        <f t="shared" si="1"/>
        <v>0</v>
      </c>
      <c r="BB350" s="340">
        <f t="shared" si="1"/>
        <v>0</v>
      </c>
      <c r="BC350" s="340">
        <f t="shared" si="1"/>
        <v>0</v>
      </c>
      <c r="BD350" s="340">
        <f t="shared" si="1"/>
        <v>0</v>
      </c>
      <c r="BE350" s="340">
        <f t="shared" si="1"/>
        <v>0</v>
      </c>
      <c r="BF350" s="340">
        <f t="shared" si="1"/>
        <v>0</v>
      </c>
      <c r="BG350" s="357">
        <f t="shared" si="1"/>
        <v>0</v>
      </c>
      <c r="BH350" s="361">
        <v>1</v>
      </c>
      <c r="BI350" s="361">
        <v>1</v>
      </c>
      <c r="BJ350" s="361">
        <v>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rgb="FFFFFF00"/>
  </sheetPr>
  <dimension ref="A1:V350"/>
  <sheetViews>
    <sheetView showGridLines="0" workbookViewId="0">
      <pane ySplit="1" topLeftCell="A2" activePane="bottomLeft" state="frozen"/>
      <selection activeCell="B3" sqref="B3:P3"/>
      <selection pane="bottomLeft" activeCell="D20" sqref="D20"/>
    </sheetView>
  </sheetViews>
  <sheetFormatPr defaultColWidth="9.140625" defaultRowHeight="15"/>
  <cols>
    <col min="1" max="1" width="13.5703125" style="143" bestFit="1" customWidth="1"/>
    <col min="2" max="2" width="10.140625" style="143" customWidth="1"/>
    <col min="3" max="3" width="16.42578125" style="143" bestFit="1" customWidth="1"/>
    <col min="4" max="4" width="38.7109375" style="143" bestFit="1" customWidth="1"/>
    <col min="5" max="5" width="12.28515625" style="143" customWidth="1"/>
    <col min="6" max="6" width="16.5703125" style="143" customWidth="1"/>
    <col min="7" max="7" width="22.42578125" style="143" customWidth="1"/>
    <col min="8" max="8" width="23.140625" style="143" customWidth="1"/>
    <col min="9" max="9" width="11.7109375" style="143" customWidth="1"/>
    <col min="10" max="10" width="12.42578125" style="143" customWidth="1"/>
    <col min="11" max="11" width="12" style="143" customWidth="1"/>
    <col min="12" max="12" width="12.7109375" style="143" customWidth="1"/>
    <col min="13" max="13" width="21.28515625" style="143" customWidth="1"/>
    <col min="14" max="14" width="23.28515625" style="143" customWidth="1"/>
    <col min="15" max="15" width="11.85546875" style="143" customWidth="1"/>
    <col min="16" max="16" width="12.5703125" style="143" customWidth="1"/>
    <col min="17" max="17" width="12.140625" style="143" customWidth="1"/>
    <col min="18" max="18" width="12.85546875" style="143" customWidth="1"/>
    <col min="19" max="19" width="12.5703125" style="143" customWidth="1"/>
    <col min="20" max="21" width="20.7109375" style="143" customWidth="1"/>
    <col min="22" max="22" width="23.7109375" style="143" customWidth="1"/>
    <col min="23" max="23" width="19.5703125" style="143" customWidth="1"/>
    <col min="24" max="16384" width="9.140625" style="143"/>
  </cols>
  <sheetData>
    <row r="1" spans="1:22">
      <c r="A1" s="373" t="s">
        <v>140</v>
      </c>
      <c r="B1" s="373" t="s">
        <v>141</v>
      </c>
      <c r="C1" s="373" t="s">
        <v>211</v>
      </c>
      <c r="D1" s="373" t="s">
        <v>212</v>
      </c>
      <c r="E1" s="373" t="s">
        <v>213</v>
      </c>
      <c r="F1" s="373" t="s">
        <v>65</v>
      </c>
      <c r="G1" s="373" t="s">
        <v>893</v>
      </c>
      <c r="H1" s="373" t="s">
        <v>894</v>
      </c>
      <c r="I1" s="373" t="s">
        <v>895</v>
      </c>
      <c r="J1" s="373" t="s">
        <v>896</v>
      </c>
      <c r="K1" s="373" t="s">
        <v>897</v>
      </c>
      <c r="L1" s="373" t="s">
        <v>898</v>
      </c>
      <c r="M1" s="373" t="s">
        <v>899</v>
      </c>
      <c r="N1" s="373" t="s">
        <v>900</v>
      </c>
      <c r="O1" s="373" t="s">
        <v>901</v>
      </c>
      <c r="P1" s="373" t="s">
        <v>902</v>
      </c>
      <c r="Q1" s="373" t="s">
        <v>903</v>
      </c>
      <c r="R1" s="373" t="s">
        <v>904</v>
      </c>
      <c r="S1" s="373" t="s">
        <v>905</v>
      </c>
      <c r="T1" s="373" t="s">
        <v>259</v>
      </c>
      <c r="U1" s="373" t="s">
        <v>260</v>
      </c>
      <c r="V1" s="373" t="s">
        <v>261</v>
      </c>
    </row>
    <row r="2" spans="1:22">
      <c r="A2" s="395"/>
      <c r="B2" s="395"/>
      <c r="C2" s="395"/>
      <c r="D2" s="395"/>
      <c r="E2" s="395"/>
      <c r="F2" s="395"/>
      <c r="G2" s="395"/>
      <c r="H2" s="395"/>
      <c r="I2" s="395"/>
      <c r="J2" s="395"/>
      <c r="K2" s="395"/>
      <c r="L2" s="395"/>
      <c r="M2" s="395"/>
      <c r="N2" s="395"/>
      <c r="O2" s="395"/>
      <c r="P2" s="395"/>
      <c r="Q2" s="395"/>
      <c r="R2" s="395"/>
      <c r="S2" s="395"/>
      <c r="T2" s="395"/>
      <c r="U2" s="395"/>
      <c r="V2" s="395"/>
    </row>
    <row r="3" spans="1:22">
      <c r="A3" s="396"/>
      <c r="B3" s="396"/>
      <c r="C3" s="396"/>
      <c r="D3" s="396"/>
      <c r="E3" s="396"/>
      <c r="F3" s="396"/>
      <c r="G3" s="396"/>
      <c r="H3" s="396"/>
      <c r="I3" s="396"/>
      <c r="J3" s="396"/>
      <c r="K3" s="396"/>
      <c r="L3" s="396"/>
      <c r="M3" s="396"/>
      <c r="N3" s="396"/>
      <c r="O3" s="396"/>
      <c r="P3" s="396"/>
      <c r="Q3" s="396"/>
      <c r="R3" s="396"/>
      <c r="S3" s="396"/>
      <c r="T3" s="396"/>
      <c r="U3" s="396"/>
      <c r="V3" s="396"/>
    </row>
    <row r="4" spans="1:22">
      <c r="A4" s="395"/>
      <c r="B4" s="395"/>
      <c r="C4" s="395"/>
      <c r="D4" s="395"/>
      <c r="E4" s="395"/>
      <c r="F4" s="395"/>
      <c r="G4" s="395"/>
      <c r="H4" s="395"/>
      <c r="I4" s="395"/>
      <c r="J4" s="395"/>
      <c r="K4" s="395"/>
      <c r="L4" s="395"/>
      <c r="M4" s="395"/>
      <c r="N4" s="395"/>
      <c r="O4" s="395"/>
      <c r="P4" s="395"/>
      <c r="Q4" s="395"/>
      <c r="R4" s="395"/>
      <c r="S4" s="395"/>
      <c r="T4" s="395"/>
      <c r="U4" s="395"/>
      <c r="V4" s="395"/>
    </row>
    <row r="5" spans="1:22">
      <c r="A5" s="396"/>
      <c r="B5" s="396"/>
      <c r="C5" s="396"/>
      <c r="D5" s="396"/>
      <c r="E5" s="396"/>
      <c r="F5" s="396"/>
      <c r="G5" s="396"/>
      <c r="H5" s="396"/>
      <c r="I5" s="396"/>
      <c r="J5" s="396"/>
      <c r="K5" s="396"/>
      <c r="L5" s="396"/>
      <c r="M5" s="396"/>
      <c r="N5" s="396"/>
      <c r="O5" s="396"/>
      <c r="P5" s="396"/>
      <c r="Q5" s="396"/>
      <c r="R5" s="396"/>
      <c r="S5" s="396"/>
      <c r="T5" s="396"/>
      <c r="U5" s="396"/>
      <c r="V5" s="396"/>
    </row>
    <row r="6" spans="1:22">
      <c r="A6" s="395"/>
      <c r="B6" s="395"/>
      <c r="C6" s="395"/>
      <c r="D6" s="395"/>
      <c r="E6" s="395"/>
      <c r="F6" s="395"/>
      <c r="G6" s="395"/>
      <c r="H6" s="395"/>
      <c r="I6" s="395"/>
      <c r="J6" s="395"/>
      <c r="K6" s="395"/>
      <c r="L6" s="395"/>
      <c r="M6" s="395"/>
      <c r="N6" s="395"/>
      <c r="O6" s="395"/>
      <c r="P6" s="395"/>
      <c r="Q6" s="395"/>
      <c r="R6" s="395"/>
      <c r="S6" s="395"/>
      <c r="T6" s="395"/>
      <c r="U6" s="395"/>
      <c r="V6" s="395"/>
    </row>
    <row r="7" spans="1:22">
      <c r="A7" s="396"/>
      <c r="B7" s="396"/>
      <c r="C7" s="396"/>
      <c r="D7" s="396"/>
      <c r="E7" s="396"/>
      <c r="F7" s="396"/>
      <c r="G7" s="396"/>
      <c r="H7" s="396"/>
      <c r="I7" s="396"/>
      <c r="J7" s="396"/>
      <c r="K7" s="396"/>
      <c r="L7" s="396"/>
      <c r="M7" s="396"/>
      <c r="N7" s="396"/>
      <c r="O7" s="396"/>
      <c r="P7" s="396"/>
      <c r="Q7" s="396"/>
      <c r="R7" s="396"/>
      <c r="S7" s="396"/>
      <c r="T7" s="396"/>
      <c r="U7" s="396"/>
      <c r="V7" s="396"/>
    </row>
    <row r="8" spans="1:22">
      <c r="A8" s="395"/>
      <c r="B8" s="395"/>
      <c r="C8" s="395"/>
      <c r="D8" s="395"/>
      <c r="E8" s="395"/>
      <c r="F8" s="395"/>
      <c r="G8" s="395"/>
      <c r="H8" s="395"/>
      <c r="I8" s="395"/>
      <c r="J8" s="395"/>
      <c r="K8" s="395"/>
      <c r="L8" s="395"/>
      <c r="M8" s="395"/>
      <c r="N8" s="395"/>
      <c r="O8" s="395"/>
      <c r="P8" s="395"/>
      <c r="Q8" s="395"/>
      <c r="R8" s="395"/>
      <c r="S8" s="395"/>
      <c r="T8" s="395"/>
      <c r="U8" s="395"/>
      <c r="V8" s="395"/>
    </row>
    <row r="9" spans="1:22">
      <c r="A9" s="396"/>
      <c r="B9" s="396"/>
      <c r="C9" s="396"/>
      <c r="D9" s="396"/>
      <c r="E9" s="396"/>
      <c r="F9" s="396"/>
      <c r="G9" s="396"/>
      <c r="H9" s="396"/>
      <c r="I9" s="396"/>
      <c r="J9" s="396"/>
      <c r="K9" s="396"/>
      <c r="L9" s="396"/>
      <c r="M9" s="396"/>
      <c r="N9" s="396"/>
      <c r="O9" s="396"/>
      <c r="P9" s="396"/>
      <c r="Q9" s="396"/>
      <c r="R9" s="396"/>
      <c r="S9" s="396"/>
      <c r="T9" s="396"/>
      <c r="U9" s="396"/>
      <c r="V9" s="396"/>
    </row>
    <row r="10" spans="1:22">
      <c r="A10" s="395"/>
      <c r="B10" s="395"/>
      <c r="C10" s="395"/>
      <c r="D10" s="395"/>
      <c r="E10" s="395"/>
      <c r="F10" s="395"/>
      <c r="G10" s="395"/>
      <c r="H10" s="395"/>
      <c r="I10" s="395"/>
      <c r="J10" s="395"/>
      <c r="K10" s="395"/>
      <c r="L10" s="395"/>
      <c r="M10" s="395"/>
      <c r="N10" s="395"/>
      <c r="O10" s="395"/>
      <c r="P10" s="395"/>
      <c r="Q10" s="395"/>
      <c r="R10" s="395"/>
      <c r="S10" s="395"/>
      <c r="T10" s="395"/>
      <c r="U10" s="395"/>
      <c r="V10" s="395"/>
    </row>
    <row r="11" spans="1:22">
      <c r="A11" s="396"/>
      <c r="B11" s="396"/>
      <c r="C11" s="396"/>
      <c r="D11" s="396"/>
      <c r="E11" s="396"/>
      <c r="F11" s="396"/>
      <c r="G11" s="396"/>
      <c r="H11" s="396"/>
      <c r="I11" s="396"/>
      <c r="J11" s="396"/>
      <c r="K11" s="396"/>
      <c r="L11" s="396"/>
      <c r="M11" s="396"/>
      <c r="N11" s="396"/>
      <c r="O11" s="396"/>
      <c r="P11" s="396"/>
      <c r="Q11" s="396"/>
      <c r="R11" s="396"/>
      <c r="S11" s="396"/>
      <c r="T11" s="396"/>
      <c r="U11" s="396"/>
      <c r="V11" s="396"/>
    </row>
    <row r="12" spans="1:22">
      <c r="A12" s="395"/>
      <c r="B12" s="395"/>
      <c r="C12" s="395"/>
      <c r="D12" s="395"/>
      <c r="E12" s="395"/>
      <c r="F12" s="395"/>
      <c r="G12" s="395"/>
      <c r="H12" s="395"/>
      <c r="I12" s="395"/>
      <c r="J12" s="395"/>
      <c r="K12" s="395"/>
      <c r="L12" s="395"/>
      <c r="M12" s="395"/>
      <c r="N12" s="395"/>
      <c r="O12" s="395"/>
      <c r="P12" s="395"/>
      <c r="Q12" s="395"/>
      <c r="R12" s="395"/>
      <c r="S12" s="395"/>
      <c r="T12" s="395"/>
      <c r="U12" s="395"/>
      <c r="V12" s="395"/>
    </row>
    <row r="13" spans="1:22">
      <c r="A13" s="396"/>
      <c r="B13" s="396"/>
      <c r="C13" s="396"/>
      <c r="D13" s="396"/>
      <c r="E13" s="396"/>
      <c r="F13" s="396"/>
      <c r="G13" s="396"/>
      <c r="H13" s="396"/>
      <c r="I13" s="396"/>
      <c r="J13" s="396"/>
      <c r="K13" s="396"/>
      <c r="L13" s="396"/>
      <c r="M13" s="396"/>
      <c r="N13" s="396"/>
      <c r="O13" s="396"/>
      <c r="P13" s="396"/>
      <c r="Q13" s="396"/>
      <c r="R13" s="396"/>
      <c r="S13" s="396"/>
      <c r="T13" s="396"/>
      <c r="U13" s="396"/>
      <c r="V13" s="396"/>
    </row>
    <row r="14" spans="1:22">
      <c r="A14" s="395"/>
      <c r="B14" s="395"/>
      <c r="C14" s="395"/>
      <c r="D14" s="395"/>
      <c r="E14" s="395"/>
      <c r="F14" s="395"/>
      <c r="G14" s="395"/>
      <c r="H14" s="395"/>
      <c r="I14" s="395"/>
      <c r="J14" s="395"/>
      <c r="K14" s="395"/>
      <c r="L14" s="395"/>
      <c r="M14" s="395"/>
      <c r="N14" s="395"/>
      <c r="O14" s="395"/>
      <c r="P14" s="395"/>
      <c r="Q14" s="395"/>
      <c r="R14" s="395"/>
      <c r="S14" s="395"/>
      <c r="T14" s="395"/>
      <c r="U14" s="395"/>
      <c r="V14" s="395"/>
    </row>
    <row r="15" spans="1:22">
      <c r="A15" s="396"/>
      <c r="B15" s="396"/>
      <c r="C15" s="396"/>
      <c r="D15" s="396"/>
      <c r="E15" s="396"/>
      <c r="F15" s="396"/>
      <c r="G15" s="396"/>
      <c r="H15" s="396"/>
      <c r="I15" s="396"/>
      <c r="J15" s="396"/>
      <c r="K15" s="396"/>
      <c r="L15" s="396"/>
      <c r="M15" s="396"/>
      <c r="N15" s="396"/>
      <c r="O15" s="396"/>
      <c r="P15" s="396"/>
      <c r="Q15" s="396"/>
      <c r="R15" s="396"/>
      <c r="S15" s="396"/>
      <c r="T15" s="396"/>
      <c r="U15" s="396"/>
      <c r="V15" s="396"/>
    </row>
    <row r="16" spans="1:22">
      <c r="A16" s="395"/>
      <c r="B16" s="395"/>
      <c r="C16" s="395"/>
      <c r="D16" s="395"/>
      <c r="E16" s="395"/>
      <c r="F16" s="395"/>
      <c r="G16" s="395"/>
      <c r="H16" s="395"/>
      <c r="I16" s="395"/>
      <c r="J16" s="395"/>
      <c r="K16" s="395"/>
      <c r="L16" s="395"/>
      <c r="M16" s="395"/>
      <c r="N16" s="395"/>
      <c r="O16" s="395"/>
      <c r="P16" s="395"/>
      <c r="Q16" s="395"/>
      <c r="R16" s="395"/>
      <c r="S16" s="395"/>
      <c r="T16" s="395"/>
      <c r="U16" s="395"/>
      <c r="V16" s="395"/>
    </row>
    <row r="17" spans="1:22">
      <c r="A17" s="396"/>
      <c r="B17" s="396"/>
      <c r="C17" s="396"/>
      <c r="D17" s="396"/>
      <c r="E17" s="396"/>
      <c r="F17" s="396"/>
      <c r="G17" s="396"/>
      <c r="H17" s="396"/>
      <c r="I17" s="396"/>
      <c r="J17" s="396"/>
      <c r="K17" s="396"/>
      <c r="L17" s="396"/>
      <c r="M17" s="396"/>
      <c r="N17" s="396"/>
      <c r="O17" s="396"/>
      <c r="P17" s="396"/>
      <c r="Q17" s="396"/>
      <c r="R17" s="396"/>
      <c r="S17" s="396"/>
      <c r="T17" s="396"/>
      <c r="U17" s="396"/>
      <c r="V17" s="396"/>
    </row>
    <row r="18" spans="1:22">
      <c r="A18" s="395"/>
      <c r="B18" s="395"/>
      <c r="C18" s="395"/>
      <c r="D18" s="395"/>
      <c r="E18" s="395"/>
      <c r="F18" s="395"/>
      <c r="G18" s="395"/>
      <c r="H18" s="395"/>
      <c r="I18" s="395"/>
      <c r="J18" s="395"/>
      <c r="K18" s="395"/>
      <c r="L18" s="395"/>
      <c r="M18" s="395"/>
      <c r="N18" s="395"/>
      <c r="O18" s="395"/>
      <c r="P18" s="395"/>
      <c r="Q18" s="395"/>
      <c r="R18" s="395"/>
      <c r="S18" s="395"/>
      <c r="T18" s="395"/>
      <c r="U18" s="395"/>
      <c r="V18" s="395"/>
    </row>
    <row r="19" spans="1:22">
      <c r="A19" s="396"/>
      <c r="B19" s="396"/>
      <c r="C19" s="396"/>
      <c r="D19" s="396"/>
      <c r="E19" s="396"/>
      <c r="F19" s="396"/>
      <c r="G19" s="396"/>
      <c r="H19" s="396"/>
      <c r="I19" s="396"/>
      <c r="J19" s="396"/>
      <c r="K19" s="396"/>
      <c r="L19" s="396"/>
      <c r="M19" s="396"/>
      <c r="N19" s="396"/>
      <c r="O19" s="396"/>
      <c r="P19" s="396"/>
      <c r="Q19" s="396"/>
      <c r="R19" s="396"/>
      <c r="S19" s="396"/>
      <c r="T19" s="396"/>
      <c r="U19" s="396"/>
      <c r="V19" s="396"/>
    </row>
    <row r="20" spans="1:22">
      <c r="A20" s="395"/>
      <c r="B20" s="395"/>
      <c r="C20" s="395"/>
      <c r="D20" s="395"/>
      <c r="E20" s="395"/>
      <c r="F20" s="395"/>
      <c r="G20" s="395"/>
      <c r="H20" s="395"/>
      <c r="I20" s="395"/>
      <c r="J20" s="395"/>
      <c r="K20" s="395"/>
      <c r="L20" s="395"/>
      <c r="M20" s="395"/>
      <c r="N20" s="395"/>
      <c r="O20" s="395"/>
      <c r="P20" s="395"/>
      <c r="Q20" s="395"/>
      <c r="R20" s="395"/>
      <c r="S20" s="395"/>
      <c r="T20" s="395"/>
      <c r="U20" s="395"/>
      <c r="V20" s="395"/>
    </row>
    <row r="21" spans="1:22">
      <c r="A21" s="396"/>
      <c r="B21" s="396"/>
      <c r="C21" s="396"/>
      <c r="D21" s="396"/>
      <c r="E21" s="396"/>
      <c r="F21" s="396"/>
      <c r="G21" s="396"/>
      <c r="H21" s="396"/>
      <c r="I21" s="396"/>
      <c r="J21" s="396"/>
      <c r="K21" s="396"/>
      <c r="L21" s="396"/>
      <c r="M21" s="396"/>
      <c r="N21" s="396"/>
      <c r="O21" s="396"/>
      <c r="P21" s="396"/>
      <c r="Q21" s="396"/>
      <c r="R21" s="396"/>
      <c r="S21" s="396"/>
      <c r="T21" s="396"/>
      <c r="U21" s="396"/>
      <c r="V21" s="396"/>
    </row>
    <row r="22" spans="1:22">
      <c r="A22" s="395"/>
      <c r="B22" s="395"/>
      <c r="C22" s="395"/>
      <c r="D22" s="395"/>
      <c r="E22" s="395"/>
      <c r="F22" s="395"/>
      <c r="G22" s="395"/>
      <c r="H22" s="395"/>
      <c r="I22" s="395"/>
      <c r="J22" s="395"/>
      <c r="K22" s="395"/>
      <c r="L22" s="395"/>
      <c r="M22" s="395"/>
      <c r="N22" s="395"/>
      <c r="O22" s="395"/>
      <c r="P22" s="395"/>
      <c r="Q22" s="395"/>
      <c r="R22" s="395"/>
      <c r="S22" s="395"/>
      <c r="T22" s="395"/>
      <c r="U22" s="395"/>
      <c r="V22" s="395"/>
    </row>
    <row r="23" spans="1:22">
      <c r="A23" s="396"/>
      <c r="B23" s="396"/>
      <c r="C23" s="396"/>
      <c r="D23" s="396"/>
      <c r="E23" s="396"/>
      <c r="F23" s="396"/>
      <c r="G23" s="396"/>
      <c r="H23" s="396"/>
      <c r="I23" s="396"/>
      <c r="J23" s="396"/>
      <c r="K23" s="396"/>
      <c r="L23" s="396"/>
      <c r="M23" s="396"/>
      <c r="N23" s="396"/>
      <c r="O23" s="396"/>
      <c r="P23" s="396"/>
      <c r="Q23" s="396"/>
      <c r="R23" s="396"/>
      <c r="S23" s="396"/>
      <c r="T23" s="396"/>
      <c r="U23" s="396"/>
      <c r="V23" s="396"/>
    </row>
    <row r="24" spans="1:22">
      <c r="A24" s="395"/>
      <c r="B24" s="395"/>
      <c r="C24" s="395"/>
      <c r="D24" s="395"/>
      <c r="E24" s="395"/>
      <c r="F24" s="395"/>
      <c r="G24" s="395"/>
      <c r="H24" s="395"/>
      <c r="I24" s="395"/>
      <c r="J24" s="395"/>
      <c r="K24" s="395"/>
      <c r="L24" s="395"/>
      <c r="M24" s="395"/>
      <c r="N24" s="395"/>
      <c r="O24" s="395"/>
      <c r="P24" s="395"/>
      <c r="Q24" s="395"/>
      <c r="R24" s="395"/>
      <c r="S24" s="395"/>
      <c r="T24" s="395"/>
      <c r="U24" s="395"/>
      <c r="V24" s="395"/>
    </row>
    <row r="25" spans="1:22">
      <c r="A25" s="396"/>
      <c r="B25" s="396"/>
      <c r="C25" s="396"/>
      <c r="D25" s="396"/>
      <c r="E25" s="396"/>
      <c r="F25" s="396"/>
      <c r="G25" s="396"/>
      <c r="H25" s="396"/>
      <c r="I25" s="396"/>
      <c r="J25" s="396"/>
      <c r="K25" s="396"/>
      <c r="L25" s="396"/>
      <c r="M25" s="396"/>
      <c r="N25" s="396"/>
      <c r="O25" s="396"/>
      <c r="P25" s="396"/>
      <c r="Q25" s="396"/>
      <c r="R25" s="396"/>
      <c r="S25" s="396"/>
      <c r="T25" s="396"/>
      <c r="U25" s="396"/>
      <c r="V25" s="396"/>
    </row>
    <row r="26" spans="1:22">
      <c r="A26" s="395"/>
      <c r="B26" s="395"/>
      <c r="C26" s="395"/>
      <c r="D26" s="395"/>
      <c r="E26" s="395"/>
      <c r="F26" s="395"/>
      <c r="G26" s="395"/>
      <c r="H26" s="395"/>
      <c r="I26" s="395"/>
      <c r="J26" s="395"/>
      <c r="K26" s="395"/>
      <c r="L26" s="395"/>
      <c r="M26" s="395"/>
      <c r="N26" s="395"/>
      <c r="O26" s="395"/>
      <c r="P26" s="395"/>
      <c r="Q26" s="395"/>
      <c r="R26" s="395"/>
      <c r="S26" s="395"/>
      <c r="T26" s="395"/>
      <c r="U26" s="395"/>
      <c r="V26" s="395"/>
    </row>
    <row r="27" spans="1:22">
      <c r="A27" s="396"/>
      <c r="B27" s="396"/>
      <c r="C27" s="396"/>
      <c r="D27" s="396"/>
      <c r="E27" s="396"/>
      <c r="F27" s="396"/>
      <c r="G27" s="396"/>
      <c r="H27" s="396"/>
      <c r="I27" s="396"/>
      <c r="J27" s="396"/>
      <c r="K27" s="396"/>
      <c r="L27" s="396"/>
      <c r="M27" s="396"/>
      <c r="N27" s="396"/>
      <c r="O27" s="396"/>
      <c r="P27" s="396"/>
      <c r="Q27" s="396"/>
      <c r="R27" s="396"/>
      <c r="S27" s="396"/>
      <c r="T27" s="396"/>
      <c r="U27" s="396"/>
      <c r="V27" s="396"/>
    </row>
    <row r="28" spans="1:22">
      <c r="A28" s="395"/>
      <c r="B28" s="395"/>
      <c r="C28" s="395"/>
      <c r="D28" s="395"/>
      <c r="E28" s="395"/>
      <c r="F28" s="395"/>
      <c r="G28" s="395"/>
      <c r="H28" s="395"/>
      <c r="I28" s="395"/>
      <c r="J28" s="395"/>
      <c r="K28" s="395"/>
      <c r="L28" s="395"/>
      <c r="M28" s="395"/>
      <c r="N28" s="395"/>
      <c r="O28" s="395"/>
      <c r="P28" s="395"/>
      <c r="Q28" s="395"/>
      <c r="R28" s="395"/>
      <c r="S28" s="395"/>
      <c r="T28" s="395"/>
      <c r="U28" s="395"/>
      <c r="V28" s="395"/>
    </row>
    <row r="29" spans="1:22">
      <c r="A29" s="396"/>
      <c r="B29" s="396"/>
      <c r="C29" s="396"/>
      <c r="D29" s="396"/>
      <c r="E29" s="396"/>
      <c r="F29" s="396"/>
      <c r="G29" s="396"/>
      <c r="H29" s="396"/>
      <c r="I29" s="396"/>
      <c r="J29" s="396"/>
      <c r="K29" s="396"/>
      <c r="L29" s="396"/>
      <c r="M29" s="396"/>
      <c r="N29" s="396"/>
      <c r="O29" s="396"/>
      <c r="P29" s="396"/>
      <c r="Q29" s="396"/>
      <c r="R29" s="396"/>
      <c r="S29" s="396"/>
      <c r="T29" s="396"/>
      <c r="U29" s="396"/>
      <c r="V29" s="396"/>
    </row>
    <row r="30" spans="1:22">
      <c r="A30" s="395"/>
      <c r="B30" s="395"/>
      <c r="C30" s="395"/>
      <c r="D30" s="395"/>
      <c r="E30" s="395"/>
      <c r="F30" s="395"/>
      <c r="G30" s="395"/>
      <c r="H30" s="395"/>
      <c r="I30" s="395"/>
      <c r="J30" s="395"/>
      <c r="K30" s="395"/>
      <c r="L30" s="395"/>
      <c r="M30" s="395"/>
      <c r="N30" s="395"/>
      <c r="O30" s="395"/>
      <c r="P30" s="395"/>
      <c r="Q30" s="395"/>
      <c r="R30" s="395"/>
      <c r="S30" s="395"/>
      <c r="T30" s="395"/>
      <c r="U30" s="395"/>
      <c r="V30" s="395"/>
    </row>
    <row r="31" spans="1:22">
      <c r="A31" s="396"/>
      <c r="B31" s="396"/>
      <c r="C31" s="396"/>
      <c r="D31" s="396"/>
      <c r="E31" s="396"/>
      <c r="F31" s="396"/>
      <c r="G31" s="396"/>
      <c r="H31" s="396"/>
      <c r="I31" s="396"/>
      <c r="J31" s="396"/>
      <c r="K31" s="396"/>
      <c r="L31" s="396"/>
      <c r="M31" s="396"/>
      <c r="N31" s="396"/>
      <c r="O31" s="396"/>
      <c r="P31" s="396"/>
      <c r="Q31" s="396"/>
      <c r="R31" s="396"/>
      <c r="S31" s="396"/>
      <c r="T31" s="396"/>
      <c r="U31" s="396"/>
      <c r="V31" s="396"/>
    </row>
    <row r="32" spans="1:22">
      <c r="A32" s="395"/>
      <c r="B32" s="395"/>
      <c r="C32" s="395"/>
      <c r="D32" s="395"/>
      <c r="E32" s="395"/>
      <c r="F32" s="395"/>
      <c r="G32" s="395"/>
      <c r="H32" s="395"/>
      <c r="I32" s="395"/>
      <c r="J32" s="395"/>
      <c r="K32" s="395"/>
      <c r="L32" s="395"/>
      <c r="M32" s="395"/>
      <c r="N32" s="395"/>
      <c r="O32" s="395"/>
      <c r="P32" s="395"/>
      <c r="Q32" s="395"/>
      <c r="R32" s="395"/>
      <c r="S32" s="395"/>
      <c r="T32" s="395"/>
      <c r="U32" s="395"/>
      <c r="V32" s="395"/>
    </row>
    <row r="33" spans="1:22">
      <c r="A33" s="396"/>
      <c r="B33" s="396"/>
      <c r="C33" s="396"/>
      <c r="D33" s="396"/>
      <c r="E33" s="396"/>
      <c r="F33" s="396"/>
      <c r="G33" s="396"/>
      <c r="H33" s="396"/>
      <c r="I33" s="396"/>
      <c r="J33" s="396"/>
      <c r="K33" s="396"/>
      <c r="L33" s="396"/>
      <c r="M33" s="396"/>
      <c r="N33" s="396"/>
      <c r="O33" s="396"/>
      <c r="P33" s="396"/>
      <c r="Q33" s="396"/>
      <c r="R33" s="396"/>
      <c r="S33" s="396"/>
      <c r="T33" s="396"/>
      <c r="U33" s="396"/>
      <c r="V33" s="396"/>
    </row>
    <row r="34" spans="1:22">
      <c r="A34" s="395"/>
      <c r="B34" s="395"/>
      <c r="C34" s="395"/>
      <c r="D34" s="395"/>
      <c r="E34" s="395"/>
      <c r="F34" s="395"/>
      <c r="G34" s="395"/>
      <c r="H34" s="395"/>
      <c r="I34" s="395"/>
      <c r="J34" s="395"/>
      <c r="K34" s="395"/>
      <c r="L34" s="395"/>
      <c r="M34" s="395"/>
      <c r="N34" s="395"/>
      <c r="O34" s="395"/>
      <c r="P34" s="395"/>
      <c r="Q34" s="395"/>
      <c r="R34" s="395"/>
      <c r="S34" s="395"/>
      <c r="T34" s="395"/>
      <c r="U34" s="395"/>
      <c r="V34" s="395"/>
    </row>
    <row r="35" spans="1:22">
      <c r="A35" s="396"/>
      <c r="B35" s="396"/>
      <c r="C35" s="396"/>
      <c r="D35" s="396"/>
      <c r="E35" s="396"/>
      <c r="F35" s="396"/>
      <c r="G35" s="396"/>
      <c r="H35" s="396"/>
      <c r="I35" s="396"/>
      <c r="J35" s="396"/>
      <c r="K35" s="396"/>
      <c r="L35" s="396"/>
      <c r="M35" s="396"/>
      <c r="N35" s="396"/>
      <c r="O35" s="396"/>
      <c r="P35" s="396"/>
      <c r="Q35" s="396"/>
      <c r="R35" s="396"/>
      <c r="S35" s="396"/>
      <c r="T35" s="396"/>
      <c r="U35" s="396"/>
      <c r="V35" s="396"/>
    </row>
    <row r="36" spans="1:22">
      <c r="A36" s="395"/>
      <c r="B36" s="395"/>
      <c r="C36" s="395"/>
      <c r="D36" s="395"/>
      <c r="E36" s="395"/>
      <c r="F36" s="395"/>
      <c r="G36" s="395"/>
      <c r="H36" s="395"/>
      <c r="I36" s="395"/>
      <c r="J36" s="395"/>
      <c r="K36" s="395"/>
      <c r="L36" s="395"/>
      <c r="M36" s="395"/>
      <c r="N36" s="395"/>
      <c r="O36" s="395"/>
      <c r="P36" s="395"/>
      <c r="Q36" s="395"/>
      <c r="R36" s="395"/>
      <c r="S36" s="395"/>
      <c r="T36" s="395"/>
      <c r="U36" s="395"/>
      <c r="V36" s="395"/>
    </row>
    <row r="37" spans="1:22">
      <c r="A37" s="396"/>
      <c r="B37" s="396"/>
      <c r="C37" s="396"/>
      <c r="D37" s="396"/>
      <c r="E37" s="396"/>
      <c r="F37" s="396"/>
      <c r="G37" s="396"/>
      <c r="H37" s="396"/>
      <c r="I37" s="396"/>
      <c r="J37" s="396"/>
      <c r="K37" s="396"/>
      <c r="L37" s="396"/>
      <c r="M37" s="396"/>
      <c r="N37" s="396"/>
      <c r="O37" s="396"/>
      <c r="P37" s="396"/>
      <c r="Q37" s="396"/>
      <c r="R37" s="396"/>
      <c r="S37" s="396"/>
      <c r="T37" s="396"/>
      <c r="U37" s="396"/>
      <c r="V37" s="396"/>
    </row>
    <row r="38" spans="1:22">
      <c r="A38" s="395"/>
      <c r="B38" s="395"/>
      <c r="C38" s="395"/>
      <c r="D38" s="395"/>
      <c r="E38" s="395"/>
      <c r="F38" s="395"/>
      <c r="G38" s="395"/>
      <c r="H38" s="395"/>
      <c r="I38" s="395"/>
      <c r="J38" s="395"/>
      <c r="K38" s="395"/>
      <c r="L38" s="395"/>
      <c r="M38" s="395"/>
      <c r="N38" s="395"/>
      <c r="O38" s="395"/>
      <c r="P38" s="395"/>
      <c r="Q38" s="395"/>
      <c r="R38" s="395"/>
      <c r="S38" s="395"/>
      <c r="T38" s="395"/>
      <c r="U38" s="395"/>
      <c r="V38" s="395"/>
    </row>
    <row r="39" spans="1:22">
      <c r="A39" s="396"/>
      <c r="B39" s="396"/>
      <c r="C39" s="396"/>
      <c r="D39" s="396"/>
      <c r="E39" s="396"/>
      <c r="F39" s="396"/>
      <c r="G39" s="396"/>
      <c r="H39" s="396"/>
      <c r="I39" s="396"/>
      <c r="J39" s="396"/>
      <c r="K39" s="396"/>
      <c r="L39" s="396"/>
      <c r="M39" s="396"/>
      <c r="N39" s="396"/>
      <c r="O39" s="396"/>
      <c r="P39" s="396"/>
      <c r="Q39" s="396"/>
      <c r="R39" s="396"/>
      <c r="S39" s="396"/>
      <c r="T39" s="396"/>
      <c r="U39" s="396"/>
      <c r="V39" s="396"/>
    </row>
    <row r="40" spans="1:22">
      <c r="A40" s="395"/>
      <c r="B40" s="395"/>
      <c r="C40" s="395"/>
      <c r="D40" s="395"/>
      <c r="E40" s="395"/>
      <c r="F40" s="395"/>
      <c r="G40" s="395"/>
      <c r="H40" s="395"/>
      <c r="I40" s="395"/>
      <c r="J40" s="395"/>
      <c r="K40" s="395"/>
      <c r="L40" s="395"/>
      <c r="M40" s="395"/>
      <c r="N40" s="395"/>
      <c r="O40" s="395"/>
      <c r="P40" s="395"/>
      <c r="Q40" s="395"/>
      <c r="R40" s="395"/>
      <c r="S40" s="395"/>
      <c r="T40" s="395"/>
      <c r="U40" s="395"/>
      <c r="V40" s="395"/>
    </row>
    <row r="41" spans="1:22">
      <c r="A41" s="396"/>
      <c r="B41" s="396"/>
      <c r="C41" s="396"/>
      <c r="D41" s="396"/>
      <c r="E41" s="396"/>
      <c r="F41" s="396"/>
      <c r="G41" s="396"/>
      <c r="H41" s="396"/>
      <c r="I41" s="396"/>
      <c r="J41" s="396"/>
      <c r="K41" s="396"/>
      <c r="L41" s="396"/>
      <c r="M41" s="396"/>
      <c r="N41" s="396"/>
      <c r="O41" s="396"/>
      <c r="P41" s="396"/>
      <c r="Q41" s="396"/>
      <c r="R41" s="396"/>
      <c r="S41" s="396"/>
      <c r="T41" s="396"/>
      <c r="U41" s="396"/>
      <c r="V41" s="396"/>
    </row>
    <row r="350" spans="1:22">
      <c r="A350" s="340">
        <f>A2</f>
        <v>0</v>
      </c>
      <c r="B350" s="340" t="s">
        <v>1587</v>
      </c>
      <c r="C350" s="340" t="s">
        <v>1587</v>
      </c>
      <c r="D350" s="340" t="s">
        <v>1587</v>
      </c>
      <c r="E350" s="340">
        <v>11111</v>
      </c>
      <c r="F350" s="340" t="s">
        <v>66</v>
      </c>
      <c r="G350" s="340">
        <f>SUM(G2:G349)</f>
        <v>0</v>
      </c>
      <c r="H350" s="340">
        <f t="shared" ref="H350:S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40">
        <f t="shared" si="0"/>
        <v>0</v>
      </c>
      <c r="R350" s="340">
        <f t="shared" si="0"/>
        <v>0</v>
      </c>
      <c r="S350" s="340">
        <f t="shared" si="0"/>
        <v>0</v>
      </c>
      <c r="T350" s="143">
        <v>1</v>
      </c>
      <c r="U350" s="143">
        <v>1</v>
      </c>
      <c r="V350" s="143">
        <v>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rgb="FFFFFF00"/>
  </sheetPr>
  <dimension ref="A1:V350"/>
  <sheetViews>
    <sheetView showGridLines="0" topLeftCell="B1" workbookViewId="0">
      <pane ySplit="1" topLeftCell="A2" activePane="bottomLeft" state="frozen"/>
      <selection activeCell="B3" sqref="B3:P3"/>
      <selection pane="bottomLeft" activeCell="E20" sqref="E20"/>
    </sheetView>
  </sheetViews>
  <sheetFormatPr defaultColWidth="9.140625" defaultRowHeight="15"/>
  <cols>
    <col min="1" max="1" width="13.5703125" style="143" bestFit="1" customWidth="1"/>
    <col min="2" max="2" width="10.140625" style="143" customWidth="1"/>
    <col min="3" max="3" width="14.28515625" style="143" customWidth="1"/>
    <col min="4" max="4" width="38.7109375" style="143" bestFit="1" customWidth="1"/>
    <col min="5" max="5" width="12.28515625" style="143" customWidth="1"/>
    <col min="6" max="6" width="16.5703125" style="143" customWidth="1"/>
    <col min="7" max="7" width="22.42578125" style="143" customWidth="1"/>
    <col min="8" max="8" width="23.140625" style="143" customWidth="1"/>
    <col min="9" max="9" width="11.7109375" style="143" customWidth="1"/>
    <col min="10" max="10" width="12.42578125" style="143" customWidth="1"/>
    <col min="11" max="11" width="12" style="143" customWidth="1"/>
    <col min="12" max="12" width="12.7109375" style="143" customWidth="1"/>
    <col min="13" max="13" width="22.5703125" style="143" customWidth="1"/>
    <col min="14" max="14" width="23.28515625" style="143" customWidth="1"/>
    <col min="15" max="15" width="11.85546875" style="143" customWidth="1"/>
    <col min="16" max="16" width="12.5703125" style="143" customWidth="1"/>
    <col min="17" max="17" width="12.140625" style="143" customWidth="1"/>
    <col min="18" max="18" width="12.85546875" style="143" customWidth="1"/>
    <col min="19" max="19" width="12.5703125" style="143" customWidth="1"/>
    <col min="20" max="21" width="20.7109375" style="143" customWidth="1"/>
    <col min="22" max="22" width="23.7109375" style="143" customWidth="1"/>
    <col min="23" max="23" width="19.5703125" style="143" customWidth="1"/>
    <col min="24" max="16384" width="9.140625" style="143"/>
  </cols>
  <sheetData>
    <row r="1" spans="1:22">
      <c r="A1" s="359" t="s">
        <v>140</v>
      </c>
      <c r="B1" s="359" t="s">
        <v>141</v>
      </c>
      <c r="C1" s="359" t="s">
        <v>211</v>
      </c>
      <c r="D1" s="359" t="s">
        <v>212</v>
      </c>
      <c r="E1" s="359" t="s">
        <v>213</v>
      </c>
      <c r="F1" s="359" t="s">
        <v>65</v>
      </c>
      <c r="G1" s="359" t="s">
        <v>893</v>
      </c>
      <c r="H1" s="359" t="s">
        <v>894</v>
      </c>
      <c r="I1" s="359" t="s">
        <v>895</v>
      </c>
      <c r="J1" s="359" t="s">
        <v>896</v>
      </c>
      <c r="K1" s="359" t="s">
        <v>897</v>
      </c>
      <c r="L1" s="359" t="s">
        <v>898</v>
      </c>
      <c r="M1" s="359" t="s">
        <v>907</v>
      </c>
      <c r="N1" s="359" t="s">
        <v>900</v>
      </c>
      <c r="O1" s="359" t="s">
        <v>901</v>
      </c>
      <c r="P1" s="359" t="s">
        <v>902</v>
      </c>
      <c r="Q1" s="359" t="s">
        <v>903</v>
      </c>
      <c r="R1" s="359" t="s">
        <v>904</v>
      </c>
      <c r="S1" s="359" t="s">
        <v>906</v>
      </c>
      <c r="T1" s="359" t="s">
        <v>259</v>
      </c>
      <c r="U1" s="359" t="s">
        <v>260</v>
      </c>
      <c r="V1" s="360" t="s">
        <v>261</v>
      </c>
    </row>
    <row r="2" spans="1:22">
      <c r="A2" s="385"/>
      <c r="B2" s="385"/>
      <c r="C2" s="385"/>
      <c r="D2" s="385"/>
      <c r="E2" s="385"/>
      <c r="F2" s="385"/>
      <c r="G2" s="385"/>
      <c r="H2" s="385"/>
      <c r="I2" s="385"/>
      <c r="J2" s="385"/>
      <c r="K2" s="385"/>
      <c r="L2" s="385"/>
      <c r="M2" s="385"/>
      <c r="N2" s="385"/>
      <c r="O2" s="385"/>
      <c r="P2" s="385"/>
      <c r="Q2" s="385"/>
      <c r="R2" s="385"/>
      <c r="S2" s="385"/>
      <c r="T2" s="385"/>
      <c r="U2" s="385"/>
      <c r="V2" s="385"/>
    </row>
    <row r="3" spans="1:22">
      <c r="A3" s="385"/>
      <c r="B3" s="385"/>
      <c r="C3" s="385"/>
      <c r="D3" s="385"/>
      <c r="E3" s="385"/>
      <c r="F3" s="385"/>
      <c r="G3" s="385"/>
      <c r="H3" s="385"/>
      <c r="I3" s="385"/>
      <c r="J3" s="385"/>
      <c r="K3" s="385"/>
      <c r="L3" s="385"/>
      <c r="M3" s="385"/>
      <c r="N3" s="385"/>
      <c r="O3" s="385"/>
      <c r="P3" s="385"/>
      <c r="Q3" s="385"/>
      <c r="R3" s="385"/>
      <c r="S3" s="385"/>
      <c r="T3" s="385"/>
      <c r="U3" s="385"/>
      <c r="V3" s="385"/>
    </row>
    <row r="4" spans="1:22">
      <c r="A4" s="385"/>
      <c r="B4" s="385"/>
      <c r="C4" s="385"/>
      <c r="D4" s="385"/>
      <c r="E4" s="385"/>
      <c r="F4" s="385"/>
      <c r="G4" s="385"/>
      <c r="H4" s="385"/>
      <c r="I4" s="385"/>
      <c r="J4" s="385"/>
      <c r="K4" s="385"/>
      <c r="L4" s="385"/>
      <c r="M4" s="385"/>
      <c r="N4" s="385"/>
      <c r="O4" s="385"/>
      <c r="P4" s="385"/>
      <c r="Q4" s="385"/>
      <c r="R4" s="385"/>
      <c r="S4" s="385"/>
      <c r="T4" s="385"/>
      <c r="U4" s="385"/>
      <c r="V4" s="385"/>
    </row>
    <row r="5" spans="1:22">
      <c r="A5" s="385"/>
      <c r="B5" s="385"/>
      <c r="C5" s="385"/>
      <c r="D5" s="385"/>
      <c r="E5" s="385"/>
      <c r="F5" s="385"/>
      <c r="G5" s="385"/>
      <c r="H5" s="385"/>
      <c r="I5" s="385"/>
      <c r="J5" s="385"/>
      <c r="K5" s="385"/>
      <c r="L5" s="385"/>
      <c r="M5" s="385"/>
      <c r="N5" s="385"/>
      <c r="O5" s="385"/>
      <c r="P5" s="385"/>
      <c r="Q5" s="385"/>
      <c r="R5" s="385"/>
      <c r="S5" s="385"/>
      <c r="T5" s="385"/>
      <c r="U5" s="385"/>
      <c r="V5" s="385"/>
    </row>
    <row r="6" spans="1:22">
      <c r="A6" s="385"/>
      <c r="B6" s="385"/>
      <c r="C6" s="385"/>
      <c r="D6" s="385"/>
      <c r="E6" s="385"/>
      <c r="F6" s="385"/>
      <c r="G6" s="385"/>
      <c r="H6" s="385"/>
      <c r="I6" s="385"/>
      <c r="J6" s="385"/>
      <c r="K6" s="385"/>
      <c r="L6" s="385"/>
      <c r="M6" s="385"/>
      <c r="N6" s="385"/>
      <c r="O6" s="385"/>
      <c r="P6" s="385"/>
      <c r="Q6" s="385"/>
      <c r="R6" s="385"/>
      <c r="S6" s="385"/>
      <c r="T6" s="385"/>
      <c r="U6" s="385"/>
      <c r="V6" s="385"/>
    </row>
    <row r="7" spans="1:22">
      <c r="A7" s="385"/>
      <c r="B7" s="385"/>
      <c r="C7" s="385"/>
      <c r="D7" s="385"/>
      <c r="E7" s="385"/>
      <c r="F7" s="385"/>
      <c r="G7" s="385"/>
      <c r="H7" s="385"/>
      <c r="I7" s="385"/>
      <c r="J7" s="385"/>
      <c r="K7" s="385"/>
      <c r="L7" s="385"/>
      <c r="M7" s="385"/>
      <c r="N7" s="385"/>
      <c r="O7" s="385"/>
      <c r="P7" s="385"/>
      <c r="Q7" s="385"/>
      <c r="R7" s="385"/>
      <c r="S7" s="385"/>
      <c r="T7" s="385"/>
      <c r="U7" s="385"/>
      <c r="V7" s="385"/>
    </row>
    <row r="8" spans="1:22">
      <c r="A8" s="385"/>
      <c r="B8" s="385"/>
      <c r="C8" s="385"/>
      <c r="D8" s="385"/>
      <c r="E8" s="385"/>
      <c r="F8" s="385"/>
      <c r="G8" s="385"/>
      <c r="H8" s="385"/>
      <c r="I8" s="385"/>
      <c r="J8" s="385"/>
      <c r="K8" s="385"/>
      <c r="L8" s="385"/>
      <c r="M8" s="385"/>
      <c r="N8" s="385"/>
      <c r="O8" s="385"/>
      <c r="P8" s="385"/>
      <c r="Q8" s="385"/>
      <c r="R8" s="385"/>
      <c r="S8" s="385"/>
      <c r="T8" s="385"/>
      <c r="U8" s="385"/>
      <c r="V8" s="385"/>
    </row>
    <row r="9" spans="1:22">
      <c r="A9" s="385"/>
      <c r="B9" s="385"/>
      <c r="C9" s="385"/>
      <c r="D9" s="385"/>
      <c r="E9" s="385"/>
      <c r="F9" s="385"/>
      <c r="G9" s="385"/>
      <c r="H9" s="385"/>
      <c r="I9" s="385"/>
      <c r="J9" s="385"/>
      <c r="K9" s="385"/>
      <c r="L9" s="385"/>
      <c r="M9" s="385"/>
      <c r="N9" s="385"/>
      <c r="O9" s="385"/>
      <c r="P9" s="385"/>
      <c r="Q9" s="385"/>
      <c r="R9" s="385"/>
      <c r="S9" s="385"/>
      <c r="T9" s="385"/>
      <c r="U9" s="385"/>
      <c r="V9" s="385"/>
    </row>
    <row r="10" spans="1:22">
      <c r="A10" s="385"/>
      <c r="B10" s="385"/>
      <c r="C10" s="385"/>
      <c r="D10" s="385"/>
      <c r="E10" s="385"/>
      <c r="F10" s="385"/>
      <c r="G10" s="385"/>
      <c r="H10" s="385"/>
      <c r="I10" s="385"/>
      <c r="J10" s="385"/>
      <c r="K10" s="385"/>
      <c r="L10" s="385"/>
      <c r="M10" s="385"/>
      <c r="N10" s="385"/>
      <c r="O10" s="385"/>
      <c r="P10" s="385"/>
      <c r="Q10" s="385"/>
      <c r="R10" s="385"/>
      <c r="S10" s="385"/>
      <c r="T10" s="385"/>
      <c r="U10" s="385"/>
      <c r="V10" s="385"/>
    </row>
    <row r="350" spans="1:19">
      <c r="A350" s="340">
        <f>A2</f>
        <v>0</v>
      </c>
      <c r="B350" s="340" t="s">
        <v>1587</v>
      </c>
      <c r="C350" s="340" t="s">
        <v>1587</v>
      </c>
      <c r="D350" s="340" t="s">
        <v>1587</v>
      </c>
      <c r="E350" s="340">
        <v>11111</v>
      </c>
      <c r="F350" s="340" t="s">
        <v>66</v>
      </c>
      <c r="G350" s="340">
        <f>SUM(G2:G349)</f>
        <v>0</v>
      </c>
      <c r="H350" s="340">
        <f t="shared" ref="H350:S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40">
        <f t="shared" si="0"/>
        <v>0</v>
      </c>
      <c r="R350" s="340">
        <f t="shared" si="0"/>
        <v>0</v>
      </c>
      <c r="S350" s="340">
        <f t="shared" si="0"/>
        <v>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rgb="FFFFFF00"/>
  </sheetPr>
  <dimension ref="A1:AD350"/>
  <sheetViews>
    <sheetView showGridLines="0" topLeftCell="N1" workbookViewId="0">
      <pane ySplit="1" topLeftCell="A2" activePane="bottomLeft" state="frozen"/>
      <selection activeCell="B3" sqref="B3:P3"/>
      <selection pane="bottomLeft" activeCell="E28" sqref="E28"/>
    </sheetView>
  </sheetViews>
  <sheetFormatPr defaultColWidth="9.140625" defaultRowHeight="15"/>
  <cols>
    <col min="1" max="1" width="13.5703125" style="143" bestFit="1" customWidth="1"/>
    <col min="2" max="2" width="10.140625" style="143" customWidth="1"/>
    <col min="3" max="3" width="16.42578125" style="143" bestFit="1" customWidth="1"/>
    <col min="4" max="4" width="38.7109375" style="143" bestFit="1" customWidth="1"/>
    <col min="5" max="5" width="12.28515625" style="143" customWidth="1"/>
    <col min="6" max="6" width="16.5703125" style="143" customWidth="1"/>
    <col min="7" max="7" width="20.85546875" style="143" customWidth="1"/>
    <col min="8" max="15" width="13" style="143" customWidth="1"/>
    <col min="16" max="16" width="11" style="143" customWidth="1"/>
    <col min="17" max="17" width="21" style="143" customWidth="1"/>
    <col min="18" max="25" width="13.140625" style="143" customWidth="1"/>
    <col min="26" max="26" width="11.140625" style="143" customWidth="1"/>
    <col min="27" max="27" width="20.5703125" style="143" customWidth="1"/>
    <col min="28" max="29" width="20.7109375" style="143" customWidth="1"/>
    <col min="30" max="30" width="23.7109375" style="143" customWidth="1"/>
    <col min="31" max="31" width="19.5703125" style="143" customWidth="1"/>
    <col min="32" max="16384" width="9.140625" style="143"/>
  </cols>
  <sheetData>
    <row r="1" spans="1:30">
      <c r="A1" s="363" t="s">
        <v>140</v>
      </c>
      <c r="B1" s="363" t="s">
        <v>141</v>
      </c>
      <c r="C1" s="363" t="s">
        <v>211</v>
      </c>
      <c r="D1" s="363" t="s">
        <v>212</v>
      </c>
      <c r="E1" s="363" t="s">
        <v>213</v>
      </c>
      <c r="F1" s="363" t="s">
        <v>65</v>
      </c>
      <c r="G1" s="363" t="s">
        <v>872</v>
      </c>
      <c r="H1" s="363" t="s">
        <v>873</v>
      </c>
      <c r="I1" s="363" t="s">
        <v>874</v>
      </c>
      <c r="J1" s="363" t="s">
        <v>875</v>
      </c>
      <c r="K1" s="363" t="s">
        <v>876</v>
      </c>
      <c r="L1" s="363" t="s">
        <v>877</v>
      </c>
      <c r="M1" s="363" t="s">
        <v>878</v>
      </c>
      <c r="N1" s="363" t="s">
        <v>879</v>
      </c>
      <c r="O1" s="363" t="s">
        <v>880</v>
      </c>
      <c r="P1" s="363" t="s">
        <v>881</v>
      </c>
      <c r="Q1" s="363" t="s">
        <v>882</v>
      </c>
      <c r="R1" s="363" t="s">
        <v>883</v>
      </c>
      <c r="S1" s="363" t="s">
        <v>884</v>
      </c>
      <c r="T1" s="363" t="s">
        <v>885</v>
      </c>
      <c r="U1" s="363" t="s">
        <v>886</v>
      </c>
      <c r="V1" s="363" t="s">
        <v>887</v>
      </c>
      <c r="W1" s="363" t="s">
        <v>888</v>
      </c>
      <c r="X1" s="363" t="s">
        <v>889</v>
      </c>
      <c r="Y1" s="363" t="s">
        <v>890</v>
      </c>
      <c r="Z1" s="363" t="s">
        <v>891</v>
      </c>
      <c r="AA1" s="363" t="s">
        <v>892</v>
      </c>
      <c r="AB1" s="363" t="s">
        <v>259</v>
      </c>
      <c r="AC1" s="363" t="s">
        <v>260</v>
      </c>
      <c r="AD1" s="364" t="s">
        <v>261</v>
      </c>
    </row>
    <row r="2" spans="1:30">
      <c r="A2" s="385"/>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row>
    <row r="3" spans="1:30">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row>
    <row r="4" spans="1:30">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row>
    <row r="5" spans="1:30">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row>
    <row r="6" spans="1:30">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row>
    <row r="7" spans="1:30">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row>
    <row r="8" spans="1:30">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row>
    <row r="9" spans="1:30">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row>
    <row r="10" spans="1:30">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row>
    <row r="11" spans="1:30">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row>
    <row r="12" spans="1:30">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row>
    <row r="13" spans="1:30">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row>
    <row r="14" spans="1:30">
      <c r="A14" s="385"/>
      <c r="B14" s="385"/>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row>
    <row r="15" spans="1:30">
      <c r="A15" s="385"/>
      <c r="B15" s="385"/>
      <c r="C15" s="385"/>
      <c r="D15" s="385"/>
      <c r="E15" s="385"/>
      <c r="F15" s="385"/>
      <c r="G15" s="385"/>
      <c r="H15" s="385"/>
      <c r="I15" s="385"/>
      <c r="J15" s="385"/>
      <c r="K15" s="385"/>
      <c r="L15" s="385"/>
      <c r="M15" s="385"/>
      <c r="N15" s="385"/>
      <c r="O15" s="385"/>
      <c r="P15" s="385"/>
      <c r="Q15" s="385"/>
      <c r="R15" s="385"/>
      <c r="S15" s="385"/>
      <c r="T15" s="385"/>
      <c r="U15" s="385"/>
      <c r="V15" s="385"/>
      <c r="W15" s="385"/>
      <c r="X15" s="385"/>
      <c r="Y15" s="385"/>
      <c r="Z15" s="385"/>
      <c r="AA15" s="385"/>
      <c r="AB15" s="385"/>
      <c r="AC15" s="385"/>
      <c r="AD15" s="385"/>
    </row>
    <row r="16" spans="1:30">
      <c r="A16" s="385"/>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row>
    <row r="17" spans="1:30">
      <c r="A17" s="385"/>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row>
    <row r="18" spans="1:30">
      <c r="A18" s="385"/>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385"/>
      <c r="AC18" s="385"/>
      <c r="AD18" s="385"/>
    </row>
    <row r="19" spans="1:30">
      <c r="A19" s="385"/>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c r="AA19" s="385"/>
      <c r="AB19" s="385"/>
      <c r="AC19" s="385"/>
      <c r="AD19" s="385"/>
    </row>
    <row r="20" spans="1:30">
      <c r="A20" s="385"/>
      <c r="B20" s="385"/>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row>
    <row r="21" spans="1:30">
      <c r="A21" s="385"/>
      <c r="B21" s="385"/>
      <c r="C21" s="385"/>
      <c r="D21" s="385"/>
      <c r="E21" s="385"/>
      <c r="F21" s="385"/>
      <c r="G21" s="385"/>
      <c r="H21" s="385"/>
      <c r="I21" s="385"/>
      <c r="J21" s="385"/>
      <c r="K21" s="385"/>
      <c r="L21" s="385"/>
      <c r="M21" s="385"/>
      <c r="N21" s="385"/>
      <c r="O21" s="385"/>
      <c r="P21" s="385"/>
      <c r="Q21" s="385"/>
      <c r="R21" s="385"/>
      <c r="S21" s="385"/>
      <c r="T21" s="385"/>
      <c r="U21" s="385"/>
      <c r="V21" s="385"/>
      <c r="W21" s="385"/>
      <c r="X21" s="385"/>
      <c r="Y21" s="385"/>
      <c r="Z21" s="385"/>
      <c r="AA21" s="385"/>
      <c r="AB21" s="385"/>
      <c r="AC21" s="385"/>
      <c r="AD21" s="385"/>
    </row>
    <row r="22" spans="1:30">
      <c r="A22" s="385"/>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Y22" s="385"/>
      <c r="Z22" s="385"/>
      <c r="AA22" s="385"/>
      <c r="AB22" s="385"/>
      <c r="AC22" s="385"/>
      <c r="AD22" s="385"/>
    </row>
    <row r="23" spans="1:30">
      <c r="A23" s="385"/>
      <c r="B23" s="385"/>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row>
    <row r="24" spans="1:30">
      <c r="A24" s="385"/>
      <c r="B24" s="385"/>
      <c r="C24" s="385"/>
      <c r="D24" s="385"/>
      <c r="E24" s="385"/>
      <c r="F24" s="385"/>
      <c r="G24" s="385"/>
      <c r="H24" s="385"/>
      <c r="I24" s="385"/>
      <c r="J24" s="385"/>
      <c r="K24" s="385"/>
      <c r="L24" s="385"/>
      <c r="M24" s="385"/>
      <c r="N24" s="385"/>
      <c r="O24" s="385"/>
      <c r="P24" s="385"/>
      <c r="Q24" s="385"/>
      <c r="R24" s="385"/>
      <c r="S24" s="385"/>
      <c r="T24" s="385"/>
      <c r="U24" s="385"/>
      <c r="V24" s="385"/>
      <c r="W24" s="385"/>
      <c r="X24" s="385"/>
      <c r="Y24" s="385"/>
      <c r="Z24" s="385"/>
      <c r="AA24" s="385"/>
      <c r="AB24" s="385"/>
      <c r="AC24" s="385"/>
      <c r="AD24" s="385"/>
    </row>
    <row r="25" spans="1:30">
      <c r="A25" s="385"/>
      <c r="B25" s="385"/>
      <c r="C25" s="385"/>
      <c r="D25" s="385"/>
      <c r="E25" s="385"/>
      <c r="F25" s="385"/>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row>
    <row r="26" spans="1:30">
      <c r="A26" s="385"/>
      <c r="B26" s="385"/>
      <c r="C26" s="385"/>
      <c r="D26" s="385"/>
      <c r="E26" s="385"/>
      <c r="F26" s="385"/>
      <c r="G26" s="385"/>
      <c r="H26" s="385"/>
      <c r="I26" s="385"/>
      <c r="J26" s="385"/>
      <c r="K26" s="385"/>
      <c r="L26" s="385"/>
      <c r="M26" s="385"/>
      <c r="N26" s="385"/>
      <c r="O26" s="385"/>
      <c r="P26" s="385"/>
      <c r="Q26" s="385"/>
      <c r="R26" s="385"/>
      <c r="S26" s="385"/>
      <c r="T26" s="385"/>
      <c r="U26" s="385"/>
      <c r="V26" s="385"/>
      <c r="W26" s="385"/>
      <c r="X26" s="385"/>
      <c r="Y26" s="385"/>
      <c r="Z26" s="385"/>
      <c r="AA26" s="385"/>
      <c r="AB26" s="385"/>
      <c r="AC26" s="385"/>
      <c r="AD26" s="385"/>
    </row>
    <row r="27" spans="1:30">
      <c r="A27" s="385"/>
      <c r="B27" s="385"/>
      <c r="C27" s="385"/>
      <c r="D27" s="385"/>
      <c r="E27" s="385"/>
      <c r="F27" s="385"/>
      <c r="G27" s="385"/>
      <c r="H27" s="385"/>
      <c r="I27" s="385"/>
      <c r="J27" s="385"/>
      <c r="K27" s="385"/>
      <c r="L27" s="385"/>
      <c r="M27" s="385"/>
      <c r="N27" s="385"/>
      <c r="O27" s="385"/>
      <c r="P27" s="385"/>
      <c r="Q27" s="385"/>
      <c r="R27" s="385"/>
      <c r="S27" s="385"/>
      <c r="T27" s="385"/>
      <c r="U27" s="385"/>
      <c r="V27" s="385"/>
      <c r="W27" s="385"/>
      <c r="X27" s="385"/>
      <c r="Y27" s="385"/>
      <c r="Z27" s="385"/>
      <c r="AA27" s="385"/>
      <c r="AB27" s="385"/>
      <c r="AC27" s="385"/>
      <c r="AD27" s="385"/>
    </row>
    <row r="28" spans="1:30">
      <c r="A28" s="385"/>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row>
    <row r="29" spans="1:30">
      <c r="A29" s="385"/>
      <c r="B29" s="385"/>
      <c r="C29" s="385"/>
      <c r="D29" s="385"/>
      <c r="E29" s="385"/>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row>
    <row r="30" spans="1:30">
      <c r="A30" s="385"/>
      <c r="B30" s="385"/>
      <c r="C30" s="385"/>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row>
    <row r="31" spans="1:30">
      <c r="A31" s="385"/>
      <c r="B31" s="385"/>
      <c r="C31" s="385"/>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row>
    <row r="32" spans="1:30">
      <c r="A32" s="385"/>
      <c r="B32" s="385"/>
      <c r="C32" s="385"/>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row>
    <row r="33" spans="1:30">
      <c r="A33" s="385"/>
      <c r="B33" s="385"/>
      <c r="C33" s="385"/>
      <c r="D33" s="385"/>
      <c r="E33" s="385"/>
      <c r="F33" s="385"/>
      <c r="G33" s="385"/>
      <c r="H33" s="385"/>
      <c r="I33" s="385"/>
      <c r="J33" s="385"/>
      <c r="K33" s="385"/>
      <c r="L33" s="385"/>
      <c r="M33" s="385"/>
      <c r="N33" s="385"/>
      <c r="O33" s="385"/>
      <c r="P33" s="385"/>
      <c r="Q33" s="385"/>
      <c r="R33" s="385"/>
      <c r="S33" s="385"/>
      <c r="T33" s="385"/>
      <c r="U33" s="385"/>
      <c r="V33" s="385"/>
      <c r="W33" s="385"/>
      <c r="X33" s="385"/>
      <c r="Y33" s="385"/>
      <c r="Z33" s="385"/>
      <c r="AA33" s="385"/>
      <c r="AB33" s="385"/>
      <c r="AC33" s="385"/>
      <c r="AD33" s="385"/>
    </row>
    <row r="34" spans="1:30">
      <c r="A34" s="385"/>
      <c r="B34" s="385"/>
      <c r="C34" s="385"/>
      <c r="D34" s="385"/>
      <c r="E34" s="385"/>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row>
    <row r="35" spans="1:30">
      <c r="A35" s="385"/>
      <c r="B35" s="385"/>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row>
    <row r="36" spans="1:30">
      <c r="A36" s="385"/>
      <c r="B36" s="385"/>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row>
    <row r="37" spans="1:30">
      <c r="A37" s="385"/>
      <c r="B37" s="385"/>
      <c r="C37" s="385"/>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row>
    <row r="38" spans="1:30">
      <c r="A38" s="385"/>
      <c r="B38" s="385"/>
      <c r="C38" s="385"/>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row>
    <row r="39" spans="1:30">
      <c r="A39" s="385"/>
      <c r="B39" s="385"/>
      <c r="C39" s="385"/>
      <c r="D39" s="385"/>
      <c r="E39" s="385"/>
      <c r="F39" s="385"/>
      <c r="G39" s="385"/>
      <c r="H39" s="385"/>
      <c r="I39" s="385"/>
      <c r="J39" s="385"/>
      <c r="K39" s="385"/>
      <c r="L39" s="385"/>
      <c r="M39" s="385"/>
      <c r="N39" s="385"/>
      <c r="O39" s="385"/>
      <c r="P39" s="385"/>
      <c r="Q39" s="385"/>
      <c r="R39" s="385"/>
      <c r="S39" s="385"/>
      <c r="T39" s="385"/>
      <c r="U39" s="385"/>
      <c r="V39" s="385"/>
      <c r="W39" s="385"/>
      <c r="X39" s="385"/>
      <c r="Y39" s="385"/>
      <c r="Z39" s="385"/>
      <c r="AA39" s="385"/>
      <c r="AB39" s="385"/>
      <c r="AC39" s="385"/>
      <c r="AD39" s="385"/>
    </row>
    <row r="40" spans="1:30">
      <c r="A40" s="385"/>
      <c r="B40" s="385"/>
      <c r="C40" s="385"/>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row>
    <row r="41" spans="1:30">
      <c r="A41" s="385"/>
      <c r="B41" s="385"/>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row>
    <row r="42" spans="1:30">
      <c r="A42" s="385"/>
      <c r="B42" s="385"/>
      <c r="C42" s="385"/>
      <c r="D42" s="385"/>
      <c r="E42" s="385"/>
      <c r="F42" s="385"/>
      <c r="G42" s="385"/>
      <c r="H42" s="385"/>
      <c r="I42" s="385"/>
      <c r="J42" s="385"/>
      <c r="K42" s="385"/>
      <c r="L42" s="385"/>
      <c r="M42" s="385"/>
      <c r="N42" s="385"/>
      <c r="O42" s="385"/>
      <c r="P42" s="385"/>
      <c r="Q42" s="385"/>
      <c r="R42" s="385"/>
      <c r="S42" s="385"/>
      <c r="T42" s="385"/>
      <c r="U42" s="385"/>
      <c r="V42" s="385"/>
      <c r="W42" s="385"/>
      <c r="X42" s="385"/>
      <c r="Y42" s="385"/>
      <c r="Z42" s="385"/>
      <c r="AA42" s="385"/>
      <c r="AB42" s="385"/>
      <c r="AC42" s="385"/>
      <c r="AD42" s="385"/>
    </row>
    <row r="43" spans="1:30">
      <c r="A43" s="385"/>
      <c r="B43" s="385"/>
      <c r="C43" s="385"/>
      <c r="D43" s="385"/>
      <c r="E43" s="385"/>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row>
    <row r="44" spans="1:30">
      <c r="A44" s="385"/>
      <c r="B44" s="385"/>
      <c r="C44" s="385"/>
      <c r="D44" s="385"/>
      <c r="E44" s="385"/>
      <c r="F44" s="385"/>
      <c r="G44" s="385"/>
      <c r="H44" s="385"/>
      <c r="I44" s="385"/>
      <c r="J44" s="385"/>
      <c r="K44" s="385"/>
      <c r="L44" s="385"/>
      <c r="M44" s="385"/>
      <c r="N44" s="385"/>
      <c r="O44" s="385"/>
      <c r="P44" s="385"/>
      <c r="Q44" s="385"/>
      <c r="R44" s="385"/>
      <c r="S44" s="385"/>
      <c r="T44" s="385"/>
      <c r="U44" s="385"/>
      <c r="V44" s="385"/>
      <c r="W44" s="385"/>
      <c r="X44" s="385"/>
      <c r="Y44" s="385"/>
      <c r="Z44" s="385"/>
      <c r="AA44" s="385"/>
      <c r="AB44" s="385"/>
      <c r="AC44" s="385"/>
      <c r="AD44" s="385"/>
    </row>
    <row r="45" spans="1:30">
      <c r="A45" s="385"/>
      <c r="B45" s="385"/>
      <c r="C45" s="385"/>
      <c r="D45" s="385"/>
      <c r="E45" s="385"/>
      <c r="F45" s="385"/>
      <c r="G45" s="385"/>
      <c r="H45" s="385"/>
      <c r="I45" s="385"/>
      <c r="J45" s="385"/>
      <c r="K45" s="385"/>
      <c r="L45" s="385"/>
      <c r="M45" s="385"/>
      <c r="N45" s="385"/>
      <c r="O45" s="385"/>
      <c r="P45" s="385"/>
      <c r="Q45" s="385"/>
      <c r="R45" s="385"/>
      <c r="S45" s="385"/>
      <c r="T45" s="385"/>
      <c r="U45" s="385"/>
      <c r="V45" s="385"/>
      <c r="W45" s="385"/>
      <c r="X45" s="385"/>
      <c r="Y45" s="385"/>
      <c r="Z45" s="385"/>
      <c r="AA45" s="385"/>
      <c r="AB45" s="385"/>
      <c r="AC45" s="385"/>
      <c r="AD45" s="385"/>
    </row>
    <row r="46" spans="1:30">
      <c r="A46" s="385"/>
      <c r="B46" s="385"/>
      <c r="C46" s="385"/>
      <c r="D46" s="385"/>
      <c r="E46" s="385"/>
      <c r="F46" s="385"/>
      <c r="G46" s="385"/>
      <c r="H46" s="385"/>
      <c r="I46" s="385"/>
      <c r="J46" s="385"/>
      <c r="K46" s="385"/>
      <c r="L46" s="385"/>
      <c r="M46" s="385"/>
      <c r="N46" s="385"/>
      <c r="O46" s="385"/>
      <c r="P46" s="385"/>
      <c r="Q46" s="385"/>
      <c r="R46" s="385"/>
      <c r="S46" s="385"/>
      <c r="T46" s="385"/>
      <c r="U46" s="385"/>
      <c r="V46" s="385"/>
      <c r="W46" s="385"/>
      <c r="X46" s="385"/>
      <c r="Y46" s="385"/>
      <c r="Z46" s="385"/>
      <c r="AA46" s="385"/>
      <c r="AB46" s="385"/>
      <c r="AC46" s="385"/>
      <c r="AD46" s="385"/>
    </row>
    <row r="47" spans="1:30">
      <c r="A47" s="385"/>
      <c r="B47" s="385"/>
      <c r="C47" s="385"/>
      <c r="D47" s="385"/>
      <c r="E47" s="385"/>
      <c r="F47" s="385"/>
      <c r="G47" s="385"/>
      <c r="H47" s="385"/>
      <c r="I47" s="385"/>
      <c r="J47" s="385"/>
      <c r="K47" s="385"/>
      <c r="L47" s="385"/>
      <c r="M47" s="385"/>
      <c r="N47" s="385"/>
      <c r="O47" s="385"/>
      <c r="P47" s="385"/>
      <c r="Q47" s="385"/>
      <c r="R47" s="385"/>
      <c r="S47" s="385"/>
      <c r="T47" s="385"/>
      <c r="U47" s="385"/>
      <c r="V47" s="385"/>
      <c r="W47" s="385"/>
      <c r="X47" s="385"/>
      <c r="Y47" s="385"/>
      <c r="Z47" s="385"/>
      <c r="AA47" s="385"/>
      <c r="AB47" s="385"/>
      <c r="AC47" s="385"/>
      <c r="AD47" s="385"/>
    </row>
    <row r="48" spans="1:30">
      <c r="A48" s="385"/>
      <c r="B48" s="385"/>
      <c r="C48" s="385"/>
      <c r="D48" s="385"/>
      <c r="E48" s="385"/>
      <c r="F48" s="385"/>
      <c r="G48" s="385"/>
      <c r="H48" s="385"/>
      <c r="I48" s="385"/>
      <c r="J48" s="385"/>
      <c r="K48" s="385"/>
      <c r="L48" s="385"/>
      <c r="M48" s="385"/>
      <c r="N48" s="385"/>
      <c r="O48" s="385"/>
      <c r="P48" s="385"/>
      <c r="Q48" s="385"/>
      <c r="R48" s="385"/>
      <c r="S48" s="385"/>
      <c r="T48" s="385"/>
      <c r="U48" s="385"/>
      <c r="V48" s="385"/>
      <c r="W48" s="385"/>
      <c r="X48" s="385"/>
      <c r="Y48" s="385"/>
      <c r="Z48" s="385"/>
      <c r="AA48" s="385"/>
      <c r="AB48" s="385"/>
      <c r="AC48" s="385"/>
      <c r="AD48" s="385"/>
    </row>
    <row r="49" spans="1:30">
      <c r="A49" s="385"/>
      <c r="B49" s="385"/>
      <c r="C49" s="385"/>
      <c r="D49" s="385"/>
      <c r="E49" s="385"/>
      <c r="F49" s="385"/>
      <c r="G49" s="385"/>
      <c r="H49" s="385"/>
      <c r="I49" s="385"/>
      <c r="J49" s="385"/>
      <c r="K49" s="385"/>
      <c r="L49" s="385"/>
      <c r="M49" s="385"/>
      <c r="N49" s="385"/>
      <c r="O49" s="385"/>
      <c r="P49" s="385"/>
      <c r="Q49" s="385"/>
      <c r="R49" s="385"/>
      <c r="S49" s="385"/>
      <c r="T49" s="385"/>
      <c r="U49" s="385"/>
      <c r="V49" s="385"/>
      <c r="W49" s="385"/>
      <c r="X49" s="385"/>
      <c r="Y49" s="385"/>
      <c r="Z49" s="385"/>
      <c r="AA49" s="385"/>
      <c r="AB49" s="385"/>
      <c r="AC49" s="385"/>
      <c r="AD49" s="385"/>
    </row>
    <row r="50" spans="1:30">
      <c r="A50" s="385"/>
      <c r="B50" s="385"/>
      <c r="C50" s="385"/>
      <c r="D50" s="385"/>
      <c r="E50" s="385"/>
      <c r="F50" s="385"/>
      <c r="G50" s="385"/>
      <c r="H50" s="385"/>
      <c r="I50" s="385"/>
      <c r="J50" s="385"/>
      <c r="K50" s="385"/>
      <c r="L50" s="385"/>
      <c r="M50" s="385"/>
      <c r="N50" s="385"/>
      <c r="O50" s="385"/>
      <c r="P50" s="385"/>
      <c r="Q50" s="385"/>
      <c r="R50" s="385"/>
      <c r="S50" s="385"/>
      <c r="T50" s="385"/>
      <c r="U50" s="385"/>
      <c r="V50" s="385"/>
      <c r="W50" s="385"/>
      <c r="X50" s="385"/>
      <c r="Y50" s="385"/>
      <c r="Z50" s="385"/>
      <c r="AA50" s="385"/>
      <c r="AB50" s="385"/>
      <c r="AC50" s="385"/>
      <c r="AD50" s="385"/>
    </row>
    <row r="51" spans="1:30">
      <c r="A51" s="385"/>
      <c r="B51" s="385"/>
      <c r="C51" s="385"/>
      <c r="D51" s="385"/>
      <c r="E51" s="385"/>
      <c r="F51" s="385"/>
      <c r="G51" s="385"/>
      <c r="H51" s="385"/>
      <c r="I51" s="385"/>
      <c r="J51" s="385"/>
      <c r="K51" s="385"/>
      <c r="L51" s="385"/>
      <c r="M51" s="385"/>
      <c r="N51" s="385"/>
      <c r="O51" s="385"/>
      <c r="P51" s="385"/>
      <c r="Q51" s="385"/>
      <c r="R51" s="385"/>
      <c r="S51" s="385"/>
      <c r="T51" s="385"/>
      <c r="U51" s="385"/>
      <c r="V51" s="385"/>
      <c r="W51" s="385"/>
      <c r="X51" s="385"/>
      <c r="Y51" s="385"/>
      <c r="Z51" s="385"/>
      <c r="AA51" s="385"/>
      <c r="AB51" s="385"/>
      <c r="AC51" s="385"/>
      <c r="AD51" s="385"/>
    </row>
    <row r="52" spans="1:30">
      <c r="A52" s="385"/>
      <c r="B52" s="385"/>
      <c r="C52" s="385"/>
      <c r="D52" s="385"/>
      <c r="E52" s="385"/>
      <c r="F52" s="385"/>
      <c r="G52" s="385"/>
      <c r="H52" s="385"/>
      <c r="I52" s="385"/>
      <c r="J52" s="385"/>
      <c r="K52" s="385"/>
      <c r="L52" s="385"/>
      <c r="M52" s="385"/>
      <c r="N52" s="385"/>
      <c r="O52" s="385"/>
      <c r="P52" s="385"/>
      <c r="Q52" s="385"/>
      <c r="R52" s="385"/>
      <c r="S52" s="385"/>
      <c r="T52" s="385"/>
      <c r="U52" s="385"/>
      <c r="V52" s="385"/>
      <c r="W52" s="385"/>
      <c r="X52" s="385"/>
      <c r="Y52" s="385"/>
      <c r="Z52" s="385"/>
      <c r="AA52" s="385"/>
      <c r="AB52" s="385"/>
      <c r="AC52" s="385"/>
      <c r="AD52" s="385"/>
    </row>
    <row r="53" spans="1:30">
      <c r="A53" s="385"/>
      <c r="B53" s="385"/>
      <c r="C53" s="385"/>
      <c r="D53" s="385"/>
      <c r="E53" s="385"/>
      <c r="F53" s="385"/>
      <c r="G53" s="385"/>
      <c r="H53" s="385"/>
      <c r="I53" s="385"/>
      <c r="J53" s="385"/>
      <c r="K53" s="385"/>
      <c r="L53" s="385"/>
      <c r="M53" s="385"/>
      <c r="N53" s="385"/>
      <c r="O53" s="385"/>
      <c r="P53" s="385"/>
      <c r="Q53" s="385"/>
      <c r="R53" s="385"/>
      <c r="S53" s="385"/>
      <c r="T53" s="385"/>
      <c r="U53" s="385"/>
      <c r="V53" s="385"/>
      <c r="W53" s="385"/>
      <c r="X53" s="385"/>
      <c r="Y53" s="385"/>
      <c r="Z53" s="385"/>
      <c r="AA53" s="385"/>
      <c r="AB53" s="385"/>
      <c r="AC53" s="385"/>
      <c r="AD53" s="385"/>
    </row>
    <row r="54" spans="1:30">
      <c r="A54" s="385"/>
      <c r="B54" s="385"/>
      <c r="C54" s="385"/>
      <c r="D54" s="385"/>
      <c r="E54" s="385"/>
      <c r="F54" s="385"/>
      <c r="G54" s="385"/>
      <c r="H54" s="385"/>
      <c r="I54" s="385"/>
      <c r="J54" s="385"/>
      <c r="K54" s="385"/>
      <c r="L54" s="385"/>
      <c r="M54" s="385"/>
      <c r="N54" s="385"/>
      <c r="O54" s="385"/>
      <c r="P54" s="385"/>
      <c r="Q54" s="385"/>
      <c r="R54" s="385"/>
      <c r="S54" s="385"/>
      <c r="T54" s="385"/>
      <c r="U54" s="385"/>
      <c r="V54" s="385"/>
      <c r="W54" s="385"/>
      <c r="X54" s="385"/>
      <c r="Y54" s="385"/>
      <c r="Z54" s="385"/>
      <c r="AA54" s="385"/>
      <c r="AB54" s="385"/>
      <c r="AC54" s="385"/>
      <c r="AD54" s="385"/>
    </row>
    <row r="350" spans="1:30">
      <c r="A350" s="340">
        <f>A2</f>
        <v>0</v>
      </c>
      <c r="B350" s="340" t="s">
        <v>1587</v>
      </c>
      <c r="C350" s="340" t="s">
        <v>1587</v>
      </c>
      <c r="D350" s="340" t="s">
        <v>1587</v>
      </c>
      <c r="E350" s="340">
        <v>11111</v>
      </c>
      <c r="F350" s="340" t="s">
        <v>66</v>
      </c>
      <c r="G350" s="340">
        <f>SUM(G2:G349)</f>
        <v>0</v>
      </c>
      <c r="H350" s="340">
        <f t="shared" ref="H350:AA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40">
        <f t="shared" si="0"/>
        <v>0</v>
      </c>
      <c r="R350" s="340">
        <f t="shared" si="0"/>
        <v>0</v>
      </c>
      <c r="S350" s="340">
        <f t="shared" si="0"/>
        <v>0</v>
      </c>
      <c r="T350" s="340">
        <f t="shared" si="0"/>
        <v>0</v>
      </c>
      <c r="U350" s="340">
        <f t="shared" si="0"/>
        <v>0</v>
      </c>
      <c r="V350" s="340">
        <f t="shared" si="0"/>
        <v>0</v>
      </c>
      <c r="W350" s="340">
        <f t="shared" si="0"/>
        <v>0</v>
      </c>
      <c r="X350" s="340">
        <f t="shared" si="0"/>
        <v>0</v>
      </c>
      <c r="Y350" s="340">
        <f t="shared" si="0"/>
        <v>0</v>
      </c>
      <c r="Z350" s="340">
        <f t="shared" si="0"/>
        <v>0</v>
      </c>
      <c r="AA350" s="357">
        <f t="shared" si="0"/>
        <v>0</v>
      </c>
      <c r="AB350" s="362">
        <v>1</v>
      </c>
      <c r="AC350" s="362">
        <v>1</v>
      </c>
      <c r="AD350" s="362">
        <v>1</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D350"/>
  <sheetViews>
    <sheetView showGridLines="0" workbookViewId="0">
      <pane ySplit="1" topLeftCell="A2" activePane="bottomLeft" state="frozen"/>
      <selection activeCell="B3" sqref="B3:P3"/>
      <selection pane="bottomLeft" activeCell="D2" sqref="D2"/>
    </sheetView>
  </sheetViews>
  <sheetFormatPr defaultColWidth="9.140625" defaultRowHeight="15"/>
  <cols>
    <col min="1" max="1" width="13.5703125" style="143" bestFit="1" customWidth="1"/>
    <col min="2" max="2" width="10.140625" style="143" customWidth="1"/>
    <col min="3" max="3" width="16.42578125" style="143" bestFit="1" customWidth="1"/>
    <col min="4" max="4" width="38.7109375" style="143" bestFit="1" customWidth="1"/>
    <col min="5" max="5" width="12.28515625" style="143" customWidth="1"/>
    <col min="6" max="6" width="16.5703125" style="143" customWidth="1"/>
    <col min="7" max="7" width="20.85546875" style="143" customWidth="1"/>
    <col min="8" max="15" width="13" style="143" customWidth="1"/>
    <col min="16" max="16" width="11" style="143" customWidth="1"/>
    <col min="17" max="17" width="21" style="143" customWidth="1"/>
    <col min="18" max="25" width="13.140625" style="143" customWidth="1"/>
    <col min="26" max="26" width="11.140625" style="143" customWidth="1"/>
    <col min="27" max="27" width="20.5703125" style="143" customWidth="1"/>
    <col min="28" max="29" width="20.7109375" style="143" customWidth="1"/>
    <col min="30" max="30" width="23.7109375" style="143" customWidth="1"/>
    <col min="31" max="31" width="19.5703125" style="143" customWidth="1"/>
    <col min="32" max="16384" width="9.140625" style="143"/>
  </cols>
  <sheetData>
    <row r="1" spans="1:30">
      <c r="A1" s="363" t="s">
        <v>140</v>
      </c>
      <c r="B1" s="363" t="s">
        <v>141</v>
      </c>
      <c r="C1" s="363" t="s">
        <v>211</v>
      </c>
      <c r="D1" s="363" t="s">
        <v>212</v>
      </c>
      <c r="E1" s="363" t="s">
        <v>213</v>
      </c>
      <c r="F1" s="363" t="s">
        <v>65</v>
      </c>
      <c r="G1" s="363" t="s">
        <v>872</v>
      </c>
      <c r="H1" s="363" t="s">
        <v>873</v>
      </c>
      <c r="I1" s="363" t="s">
        <v>874</v>
      </c>
      <c r="J1" s="363" t="s">
        <v>875</v>
      </c>
      <c r="K1" s="363" t="s">
        <v>876</v>
      </c>
      <c r="L1" s="363" t="s">
        <v>877</v>
      </c>
      <c r="M1" s="363" t="s">
        <v>878</v>
      </c>
      <c r="N1" s="363" t="s">
        <v>879</v>
      </c>
      <c r="O1" s="363" t="s">
        <v>880</v>
      </c>
      <c r="P1" s="363" t="s">
        <v>881</v>
      </c>
      <c r="Q1" s="363" t="s">
        <v>882</v>
      </c>
      <c r="R1" s="363" t="s">
        <v>883</v>
      </c>
      <c r="S1" s="363" t="s">
        <v>884</v>
      </c>
      <c r="T1" s="363" t="s">
        <v>885</v>
      </c>
      <c r="U1" s="363" t="s">
        <v>886</v>
      </c>
      <c r="V1" s="363" t="s">
        <v>887</v>
      </c>
      <c r="W1" s="363" t="s">
        <v>888</v>
      </c>
      <c r="X1" s="363" t="s">
        <v>889</v>
      </c>
      <c r="Y1" s="363" t="s">
        <v>890</v>
      </c>
      <c r="Z1" s="363" t="s">
        <v>891</v>
      </c>
      <c r="AA1" s="363" t="s">
        <v>892</v>
      </c>
      <c r="AB1" s="363" t="s">
        <v>259</v>
      </c>
      <c r="AC1" s="363" t="s">
        <v>260</v>
      </c>
      <c r="AD1" s="364" t="s">
        <v>261</v>
      </c>
    </row>
    <row r="2" spans="1:30">
      <c r="A2" s="385"/>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row>
    <row r="3" spans="1:30">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row>
    <row r="4" spans="1:30">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row>
    <row r="5" spans="1:30">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row>
    <row r="6" spans="1:30">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row>
    <row r="7" spans="1:30">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row>
    <row r="8" spans="1:30">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row>
    <row r="9" spans="1:30">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row>
    <row r="10" spans="1:30">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row>
    <row r="11" spans="1:30">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row>
    <row r="12" spans="1:30">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row>
    <row r="13" spans="1:30">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row>
    <row r="14" spans="1:30">
      <c r="A14" s="385"/>
      <c r="B14" s="385"/>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row>
    <row r="15" spans="1:30">
      <c r="A15" s="385"/>
      <c r="B15" s="385"/>
      <c r="C15" s="385"/>
      <c r="D15" s="385"/>
      <c r="E15" s="385"/>
      <c r="F15" s="385"/>
      <c r="G15" s="385"/>
      <c r="H15" s="385"/>
      <c r="I15" s="385"/>
      <c r="J15" s="385"/>
      <c r="K15" s="385"/>
      <c r="L15" s="385"/>
      <c r="M15" s="385"/>
      <c r="N15" s="385"/>
      <c r="O15" s="385"/>
      <c r="P15" s="385"/>
      <c r="Q15" s="385"/>
      <c r="R15" s="385"/>
      <c r="S15" s="385"/>
      <c r="T15" s="385"/>
      <c r="U15" s="385"/>
      <c r="V15" s="385"/>
      <c r="W15" s="385"/>
      <c r="X15" s="385"/>
      <c r="Y15" s="385"/>
      <c r="Z15" s="385"/>
      <c r="AA15" s="385"/>
      <c r="AB15" s="385"/>
      <c r="AC15" s="385"/>
      <c r="AD15" s="385"/>
    </row>
    <row r="16" spans="1:30">
      <c r="A16" s="385"/>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row>
    <row r="17" spans="1:30">
      <c r="A17" s="385"/>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row>
    <row r="18" spans="1:30">
      <c r="A18" s="385"/>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385"/>
      <c r="AC18" s="385"/>
      <c r="AD18" s="385"/>
    </row>
    <row r="19" spans="1:30">
      <c r="A19" s="385"/>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c r="AA19" s="385"/>
      <c r="AB19" s="385"/>
      <c r="AC19" s="385"/>
      <c r="AD19" s="385"/>
    </row>
    <row r="20" spans="1:30">
      <c r="A20" s="385"/>
      <c r="B20" s="385"/>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row>
    <row r="21" spans="1:30">
      <c r="A21" s="385"/>
      <c r="B21" s="385"/>
      <c r="C21" s="385"/>
      <c r="D21" s="385"/>
      <c r="E21" s="385"/>
      <c r="F21" s="385"/>
      <c r="G21" s="385"/>
      <c r="H21" s="385"/>
      <c r="I21" s="385"/>
      <c r="J21" s="385"/>
      <c r="K21" s="385"/>
      <c r="L21" s="385"/>
      <c r="M21" s="385"/>
      <c r="N21" s="385"/>
      <c r="O21" s="385"/>
      <c r="P21" s="385"/>
      <c r="Q21" s="385"/>
      <c r="R21" s="385"/>
      <c r="S21" s="385"/>
      <c r="T21" s="385"/>
      <c r="U21" s="385"/>
      <c r="V21" s="385"/>
      <c r="W21" s="385"/>
      <c r="X21" s="385"/>
      <c r="Y21" s="385"/>
      <c r="Z21" s="385"/>
      <c r="AA21" s="385"/>
      <c r="AB21" s="385"/>
      <c r="AC21" s="385"/>
      <c r="AD21" s="385"/>
    </row>
    <row r="22" spans="1:30">
      <c r="A22" s="385"/>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Y22" s="385"/>
      <c r="Z22" s="385"/>
      <c r="AA22" s="385"/>
      <c r="AB22" s="385"/>
      <c r="AC22" s="385"/>
      <c r="AD22" s="385"/>
    </row>
    <row r="23" spans="1:30">
      <c r="A23" s="385"/>
      <c r="B23" s="385"/>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row>
    <row r="24" spans="1:30">
      <c r="A24" s="385"/>
      <c r="B24" s="385"/>
      <c r="C24" s="385"/>
      <c r="D24" s="385"/>
      <c r="E24" s="385"/>
      <c r="F24" s="385"/>
      <c r="G24" s="385"/>
      <c r="H24" s="385"/>
      <c r="I24" s="385"/>
      <c r="J24" s="385"/>
      <c r="K24" s="385"/>
      <c r="L24" s="385"/>
      <c r="M24" s="385"/>
      <c r="N24" s="385"/>
      <c r="O24" s="385"/>
      <c r="P24" s="385"/>
      <c r="Q24" s="385"/>
      <c r="R24" s="385"/>
      <c r="S24" s="385"/>
      <c r="T24" s="385"/>
      <c r="U24" s="385"/>
      <c r="V24" s="385"/>
      <c r="W24" s="385"/>
      <c r="X24" s="385"/>
      <c r="Y24" s="385"/>
      <c r="Z24" s="385"/>
      <c r="AA24" s="385"/>
      <c r="AB24" s="385"/>
      <c r="AC24" s="385"/>
      <c r="AD24" s="385"/>
    </row>
    <row r="25" spans="1:30">
      <c r="A25" s="385"/>
      <c r="B25" s="385"/>
      <c r="C25" s="385"/>
      <c r="D25" s="385"/>
      <c r="E25" s="385"/>
      <c r="F25" s="385"/>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row>
    <row r="26" spans="1:30">
      <c r="A26" s="385"/>
      <c r="B26" s="385"/>
      <c r="C26" s="385"/>
      <c r="D26" s="385"/>
      <c r="E26" s="385"/>
      <c r="F26" s="385"/>
      <c r="G26" s="385"/>
      <c r="H26" s="385"/>
      <c r="I26" s="385"/>
      <c r="J26" s="385"/>
      <c r="K26" s="385"/>
      <c r="L26" s="385"/>
      <c r="M26" s="385"/>
      <c r="N26" s="385"/>
      <c r="O26" s="385"/>
      <c r="P26" s="385"/>
      <c r="Q26" s="385"/>
      <c r="R26" s="385"/>
      <c r="S26" s="385"/>
      <c r="T26" s="385"/>
      <c r="U26" s="385"/>
      <c r="V26" s="385"/>
      <c r="W26" s="385"/>
      <c r="X26" s="385"/>
      <c r="Y26" s="385"/>
      <c r="Z26" s="385"/>
      <c r="AA26" s="385"/>
      <c r="AB26" s="385"/>
      <c r="AC26" s="385"/>
      <c r="AD26" s="385"/>
    </row>
    <row r="27" spans="1:30">
      <c r="A27" s="385"/>
      <c r="B27" s="385"/>
      <c r="C27" s="385"/>
      <c r="D27" s="385"/>
      <c r="E27" s="385"/>
      <c r="F27" s="385"/>
      <c r="G27" s="385"/>
      <c r="H27" s="385"/>
      <c r="I27" s="385"/>
      <c r="J27" s="385"/>
      <c r="K27" s="385"/>
      <c r="L27" s="385"/>
      <c r="M27" s="385"/>
      <c r="N27" s="385"/>
      <c r="O27" s="385"/>
      <c r="P27" s="385"/>
      <c r="Q27" s="385"/>
      <c r="R27" s="385"/>
      <c r="S27" s="385"/>
      <c r="T27" s="385"/>
      <c r="U27" s="385"/>
      <c r="V27" s="385"/>
      <c r="W27" s="385"/>
      <c r="X27" s="385"/>
      <c r="Y27" s="385"/>
      <c r="Z27" s="385"/>
      <c r="AA27" s="385"/>
      <c r="AB27" s="385"/>
      <c r="AC27" s="385"/>
      <c r="AD27" s="385"/>
    </row>
    <row r="28" spans="1:30">
      <c r="A28" s="385"/>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row>
    <row r="29" spans="1:30">
      <c r="A29" s="385"/>
      <c r="B29" s="385"/>
      <c r="C29" s="385"/>
      <c r="D29" s="385"/>
      <c r="E29" s="385"/>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row>
    <row r="30" spans="1:30">
      <c r="A30" s="385"/>
      <c r="B30" s="385"/>
      <c r="C30" s="385"/>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row>
    <row r="31" spans="1:30">
      <c r="A31" s="385"/>
      <c r="B31" s="385"/>
      <c r="C31" s="385"/>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row>
    <row r="32" spans="1:30">
      <c r="A32" s="385"/>
      <c r="B32" s="385"/>
      <c r="C32" s="385"/>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row>
    <row r="33" spans="1:30">
      <c r="A33" s="385"/>
      <c r="B33" s="385"/>
      <c r="C33" s="385"/>
      <c r="D33" s="385"/>
      <c r="E33" s="385"/>
      <c r="F33" s="385"/>
      <c r="G33" s="385"/>
      <c r="H33" s="385"/>
      <c r="I33" s="385"/>
      <c r="J33" s="385"/>
      <c r="K33" s="385"/>
      <c r="L33" s="385"/>
      <c r="M33" s="385"/>
      <c r="N33" s="385"/>
      <c r="O33" s="385"/>
      <c r="P33" s="385"/>
      <c r="Q33" s="385"/>
      <c r="R33" s="385"/>
      <c r="S33" s="385"/>
      <c r="T33" s="385"/>
      <c r="U33" s="385"/>
      <c r="V33" s="385"/>
      <c r="W33" s="385"/>
      <c r="X33" s="385"/>
      <c r="Y33" s="385"/>
      <c r="Z33" s="385"/>
      <c r="AA33" s="385"/>
      <c r="AB33" s="385"/>
      <c r="AC33" s="385"/>
      <c r="AD33" s="385"/>
    </row>
    <row r="34" spans="1:30">
      <c r="A34" s="385"/>
      <c r="B34" s="385"/>
      <c r="C34" s="385"/>
      <c r="D34" s="385"/>
      <c r="E34" s="385"/>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row>
    <row r="35" spans="1:30">
      <c r="A35" s="385"/>
      <c r="B35" s="385"/>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row>
    <row r="36" spans="1:30">
      <c r="A36" s="385"/>
      <c r="B36" s="385"/>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row>
    <row r="37" spans="1:30">
      <c r="A37" s="385"/>
      <c r="B37" s="385"/>
      <c r="C37" s="385"/>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row>
    <row r="38" spans="1:30">
      <c r="A38" s="385"/>
      <c r="B38" s="385"/>
      <c r="C38" s="385"/>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row>
    <row r="39" spans="1:30">
      <c r="A39" s="385"/>
      <c r="B39" s="385"/>
      <c r="C39" s="385"/>
      <c r="D39" s="385"/>
      <c r="E39" s="385"/>
      <c r="F39" s="385"/>
      <c r="G39" s="385"/>
      <c r="H39" s="385"/>
      <c r="I39" s="385"/>
      <c r="J39" s="385"/>
      <c r="K39" s="385"/>
      <c r="L39" s="385"/>
      <c r="M39" s="385"/>
      <c r="N39" s="385"/>
      <c r="O39" s="385"/>
      <c r="P39" s="385"/>
      <c r="Q39" s="385"/>
      <c r="R39" s="385"/>
      <c r="S39" s="385"/>
      <c r="T39" s="385"/>
      <c r="U39" s="385"/>
      <c r="V39" s="385"/>
      <c r="W39" s="385"/>
      <c r="X39" s="385"/>
      <c r="Y39" s="385"/>
      <c r="Z39" s="385"/>
      <c r="AA39" s="385"/>
      <c r="AB39" s="385"/>
      <c r="AC39" s="385"/>
      <c r="AD39" s="385"/>
    </row>
    <row r="40" spans="1:30">
      <c r="A40" s="385"/>
      <c r="B40" s="385"/>
      <c r="C40" s="385"/>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row>
    <row r="41" spans="1:30">
      <c r="A41" s="385"/>
      <c r="B41" s="385"/>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row>
    <row r="42" spans="1:30">
      <c r="A42" s="385"/>
      <c r="B42" s="385"/>
      <c r="C42" s="385"/>
      <c r="D42" s="385"/>
      <c r="E42" s="385"/>
      <c r="F42" s="385"/>
      <c r="G42" s="385"/>
      <c r="H42" s="385"/>
      <c r="I42" s="385"/>
      <c r="J42" s="385"/>
      <c r="K42" s="385"/>
      <c r="L42" s="385"/>
      <c r="M42" s="385"/>
      <c r="N42" s="385"/>
      <c r="O42" s="385"/>
      <c r="P42" s="385"/>
      <c r="Q42" s="385"/>
      <c r="R42" s="385"/>
      <c r="S42" s="385"/>
      <c r="T42" s="385"/>
      <c r="U42" s="385"/>
      <c r="V42" s="385"/>
      <c r="W42" s="385"/>
      <c r="X42" s="385"/>
      <c r="Y42" s="385"/>
      <c r="Z42" s="385"/>
      <c r="AA42" s="385"/>
      <c r="AB42" s="385"/>
      <c r="AC42" s="385"/>
      <c r="AD42" s="385"/>
    </row>
    <row r="43" spans="1:30">
      <c r="A43" s="385"/>
      <c r="B43" s="385"/>
      <c r="C43" s="385"/>
      <c r="D43" s="385"/>
      <c r="E43" s="385"/>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row>
    <row r="44" spans="1:30">
      <c r="A44" s="385"/>
      <c r="B44" s="385"/>
      <c r="C44" s="385"/>
      <c r="D44" s="385"/>
      <c r="E44" s="385"/>
      <c r="F44" s="385"/>
      <c r="G44" s="385"/>
      <c r="H44" s="385"/>
      <c r="I44" s="385"/>
      <c r="J44" s="385"/>
      <c r="K44" s="385"/>
      <c r="L44" s="385"/>
      <c r="M44" s="385"/>
      <c r="N44" s="385"/>
      <c r="O44" s="385"/>
      <c r="P44" s="385"/>
      <c r="Q44" s="385"/>
      <c r="R44" s="385"/>
      <c r="S44" s="385"/>
      <c r="T44" s="385"/>
      <c r="U44" s="385"/>
      <c r="V44" s="385"/>
      <c r="W44" s="385"/>
      <c r="X44" s="385"/>
      <c r="Y44" s="385"/>
      <c r="Z44" s="385"/>
      <c r="AA44" s="385"/>
      <c r="AB44" s="385"/>
      <c r="AC44" s="385"/>
      <c r="AD44" s="385"/>
    </row>
    <row r="45" spans="1:30">
      <c r="A45" s="385"/>
      <c r="B45" s="385"/>
      <c r="C45" s="385"/>
      <c r="D45" s="385"/>
      <c r="E45" s="385"/>
      <c r="F45" s="385"/>
      <c r="G45" s="385"/>
      <c r="H45" s="385"/>
      <c r="I45" s="385"/>
      <c r="J45" s="385"/>
      <c r="K45" s="385"/>
      <c r="L45" s="385"/>
      <c r="M45" s="385"/>
      <c r="N45" s="385"/>
      <c r="O45" s="385"/>
      <c r="P45" s="385"/>
      <c r="Q45" s="385"/>
      <c r="R45" s="385"/>
      <c r="S45" s="385"/>
      <c r="T45" s="385"/>
      <c r="U45" s="385"/>
      <c r="V45" s="385"/>
      <c r="W45" s="385"/>
      <c r="X45" s="385"/>
      <c r="Y45" s="385"/>
      <c r="Z45" s="385"/>
      <c r="AA45" s="385"/>
      <c r="AB45" s="385"/>
      <c r="AC45" s="385"/>
      <c r="AD45" s="385"/>
    </row>
    <row r="46" spans="1:30">
      <c r="A46" s="385"/>
      <c r="B46" s="385"/>
      <c r="C46" s="385"/>
      <c r="D46" s="385"/>
      <c r="E46" s="385"/>
      <c r="F46" s="385"/>
      <c r="G46" s="385"/>
      <c r="H46" s="385"/>
      <c r="I46" s="385"/>
      <c r="J46" s="385"/>
      <c r="K46" s="385"/>
      <c r="L46" s="385"/>
      <c r="M46" s="385"/>
      <c r="N46" s="385"/>
      <c r="O46" s="385"/>
      <c r="P46" s="385"/>
      <c r="Q46" s="385"/>
      <c r="R46" s="385"/>
      <c r="S46" s="385"/>
      <c r="T46" s="385"/>
      <c r="U46" s="385"/>
      <c r="V46" s="385"/>
      <c r="W46" s="385"/>
      <c r="X46" s="385"/>
      <c r="Y46" s="385"/>
      <c r="Z46" s="385"/>
      <c r="AA46" s="385"/>
      <c r="AB46" s="385"/>
      <c r="AC46" s="385"/>
      <c r="AD46" s="385"/>
    </row>
    <row r="47" spans="1:30">
      <c r="A47" s="385"/>
      <c r="B47" s="385"/>
      <c r="C47" s="385"/>
      <c r="D47" s="385"/>
      <c r="E47" s="385"/>
      <c r="F47" s="385"/>
      <c r="G47" s="385"/>
      <c r="H47" s="385"/>
      <c r="I47" s="385"/>
      <c r="J47" s="385"/>
      <c r="K47" s="385"/>
      <c r="L47" s="385"/>
      <c r="M47" s="385"/>
      <c r="N47" s="385"/>
      <c r="O47" s="385"/>
      <c r="P47" s="385"/>
      <c r="Q47" s="385"/>
      <c r="R47" s="385"/>
      <c r="S47" s="385"/>
      <c r="T47" s="385"/>
      <c r="U47" s="385"/>
      <c r="V47" s="385"/>
      <c r="W47" s="385"/>
      <c r="X47" s="385"/>
      <c r="Y47" s="385"/>
      <c r="Z47" s="385"/>
      <c r="AA47" s="385"/>
      <c r="AB47" s="385"/>
      <c r="AC47" s="385"/>
      <c r="AD47" s="385"/>
    </row>
    <row r="48" spans="1:30">
      <c r="A48" s="385"/>
      <c r="B48" s="385"/>
      <c r="C48" s="385"/>
      <c r="D48" s="385"/>
      <c r="E48" s="385"/>
      <c r="F48" s="385"/>
      <c r="G48" s="385"/>
      <c r="H48" s="385"/>
      <c r="I48" s="385"/>
      <c r="J48" s="385"/>
      <c r="K48" s="385"/>
      <c r="L48" s="385"/>
      <c r="M48" s="385"/>
      <c r="N48" s="385"/>
      <c r="O48" s="385"/>
      <c r="P48" s="385"/>
      <c r="Q48" s="385"/>
      <c r="R48" s="385"/>
      <c r="S48" s="385"/>
      <c r="T48" s="385"/>
      <c r="U48" s="385"/>
      <c r="V48" s="385"/>
      <c r="W48" s="385"/>
      <c r="X48" s="385"/>
      <c r="Y48" s="385"/>
      <c r="Z48" s="385"/>
      <c r="AA48" s="385"/>
      <c r="AB48" s="385"/>
      <c r="AC48" s="385"/>
      <c r="AD48" s="385"/>
    </row>
    <row r="49" spans="1:30">
      <c r="A49" s="385"/>
      <c r="B49" s="385"/>
      <c r="C49" s="385"/>
      <c r="D49" s="385"/>
      <c r="E49" s="385"/>
      <c r="F49" s="385"/>
      <c r="G49" s="385"/>
      <c r="H49" s="385"/>
      <c r="I49" s="385"/>
      <c r="J49" s="385"/>
      <c r="K49" s="385"/>
      <c r="L49" s="385"/>
      <c r="M49" s="385"/>
      <c r="N49" s="385"/>
      <c r="O49" s="385"/>
      <c r="P49" s="385"/>
      <c r="Q49" s="385"/>
      <c r="R49" s="385"/>
      <c r="S49" s="385"/>
      <c r="T49" s="385"/>
      <c r="U49" s="385"/>
      <c r="V49" s="385"/>
      <c r="W49" s="385"/>
      <c r="X49" s="385"/>
      <c r="Y49" s="385"/>
      <c r="Z49" s="385"/>
      <c r="AA49" s="385"/>
      <c r="AB49" s="385"/>
      <c r="AC49" s="385"/>
      <c r="AD49" s="385"/>
    </row>
    <row r="50" spans="1:30">
      <c r="A50" s="385"/>
      <c r="B50" s="385"/>
      <c r="C50" s="385"/>
      <c r="D50" s="385"/>
      <c r="E50" s="385"/>
      <c r="F50" s="385"/>
      <c r="G50" s="385"/>
      <c r="H50" s="385"/>
      <c r="I50" s="385"/>
      <c r="J50" s="385"/>
      <c r="K50" s="385"/>
      <c r="L50" s="385"/>
      <c r="M50" s="385"/>
      <c r="N50" s="385"/>
      <c r="O50" s="385"/>
      <c r="P50" s="385"/>
      <c r="Q50" s="385"/>
      <c r="R50" s="385"/>
      <c r="S50" s="385"/>
      <c r="T50" s="385"/>
      <c r="U50" s="385"/>
      <c r="V50" s="385"/>
      <c r="W50" s="385"/>
      <c r="X50" s="385"/>
      <c r="Y50" s="385"/>
      <c r="Z50" s="385"/>
      <c r="AA50" s="385"/>
      <c r="AB50" s="385"/>
      <c r="AC50" s="385"/>
      <c r="AD50" s="385"/>
    </row>
    <row r="51" spans="1:30">
      <c r="A51" s="385"/>
      <c r="B51" s="385"/>
      <c r="C51" s="385"/>
      <c r="D51" s="385"/>
      <c r="E51" s="385"/>
      <c r="F51" s="385"/>
      <c r="G51" s="385"/>
      <c r="H51" s="385"/>
      <c r="I51" s="385"/>
      <c r="J51" s="385"/>
      <c r="K51" s="385"/>
      <c r="L51" s="385"/>
      <c r="M51" s="385"/>
      <c r="N51" s="385"/>
      <c r="O51" s="385"/>
      <c r="P51" s="385"/>
      <c r="Q51" s="385"/>
      <c r="R51" s="385"/>
      <c r="S51" s="385"/>
      <c r="T51" s="385"/>
      <c r="U51" s="385"/>
      <c r="V51" s="385"/>
      <c r="W51" s="385"/>
      <c r="X51" s="385"/>
      <c r="Y51" s="385"/>
      <c r="Z51" s="385"/>
      <c r="AA51" s="385"/>
      <c r="AB51" s="385"/>
      <c r="AC51" s="385"/>
      <c r="AD51" s="385"/>
    </row>
    <row r="52" spans="1:30">
      <c r="A52" s="385"/>
      <c r="B52" s="385"/>
      <c r="C52" s="385"/>
      <c r="D52" s="385"/>
      <c r="E52" s="385"/>
      <c r="F52" s="385"/>
      <c r="G52" s="385"/>
      <c r="H52" s="385"/>
      <c r="I52" s="385"/>
      <c r="J52" s="385"/>
      <c r="K52" s="385"/>
      <c r="L52" s="385"/>
      <c r="M52" s="385"/>
      <c r="N52" s="385"/>
      <c r="O52" s="385"/>
      <c r="P52" s="385"/>
      <c r="Q52" s="385"/>
      <c r="R52" s="385"/>
      <c r="S52" s="385"/>
      <c r="T52" s="385"/>
      <c r="U52" s="385"/>
      <c r="V52" s="385"/>
      <c r="W52" s="385"/>
      <c r="X52" s="385"/>
      <c r="Y52" s="385"/>
      <c r="Z52" s="385"/>
      <c r="AA52" s="385"/>
      <c r="AB52" s="385"/>
      <c r="AC52" s="385"/>
      <c r="AD52" s="385"/>
    </row>
    <row r="53" spans="1:30">
      <c r="A53" s="385"/>
      <c r="B53" s="385"/>
      <c r="C53" s="385"/>
      <c r="D53" s="385"/>
      <c r="E53" s="385"/>
      <c r="F53" s="385"/>
      <c r="G53" s="385"/>
      <c r="H53" s="385"/>
      <c r="I53" s="385"/>
      <c r="J53" s="385"/>
      <c r="K53" s="385"/>
      <c r="L53" s="385"/>
      <c r="M53" s="385"/>
      <c r="N53" s="385"/>
      <c r="O53" s="385"/>
      <c r="P53" s="385"/>
      <c r="Q53" s="385"/>
      <c r="R53" s="385"/>
      <c r="S53" s="385"/>
      <c r="T53" s="385"/>
      <c r="U53" s="385"/>
      <c r="V53" s="385"/>
      <c r="W53" s="385"/>
      <c r="X53" s="385"/>
      <c r="Y53" s="385"/>
      <c r="Z53" s="385"/>
      <c r="AA53" s="385"/>
      <c r="AB53" s="385"/>
      <c r="AC53" s="385"/>
      <c r="AD53" s="385"/>
    </row>
    <row r="54" spans="1:30">
      <c r="A54" s="385"/>
      <c r="B54" s="385"/>
      <c r="C54" s="385"/>
      <c r="D54" s="385"/>
      <c r="E54" s="385"/>
      <c r="F54" s="385"/>
      <c r="G54" s="385"/>
      <c r="H54" s="385"/>
      <c r="I54" s="385"/>
      <c r="J54" s="385"/>
      <c r="K54" s="385"/>
      <c r="L54" s="385"/>
      <c r="M54" s="385"/>
      <c r="N54" s="385"/>
      <c r="O54" s="385"/>
      <c r="P54" s="385"/>
      <c r="Q54" s="385"/>
      <c r="R54" s="385"/>
      <c r="S54" s="385"/>
      <c r="T54" s="385"/>
      <c r="U54" s="385"/>
      <c r="V54" s="385"/>
      <c r="W54" s="385"/>
      <c r="X54" s="385"/>
      <c r="Y54" s="385"/>
      <c r="Z54" s="385"/>
      <c r="AA54" s="385"/>
      <c r="AB54" s="385"/>
      <c r="AC54" s="385"/>
      <c r="AD54" s="385"/>
    </row>
    <row r="350" spans="1:30">
      <c r="A350" s="340">
        <f>A2</f>
        <v>0</v>
      </c>
      <c r="B350" s="340" t="s">
        <v>1587</v>
      </c>
      <c r="C350" s="340" t="s">
        <v>1587</v>
      </c>
      <c r="D350" s="340" t="s">
        <v>1587</v>
      </c>
      <c r="E350" s="340">
        <v>11111</v>
      </c>
      <c r="F350" s="340" t="s">
        <v>66</v>
      </c>
      <c r="G350" s="340">
        <f>SUM(G2:G349)</f>
        <v>0</v>
      </c>
      <c r="H350" s="340">
        <f t="shared" ref="H350:AA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40">
        <f t="shared" si="0"/>
        <v>0</v>
      </c>
      <c r="R350" s="340">
        <f t="shared" si="0"/>
        <v>0</v>
      </c>
      <c r="S350" s="340">
        <f t="shared" si="0"/>
        <v>0</v>
      </c>
      <c r="T350" s="340">
        <f t="shared" si="0"/>
        <v>0</v>
      </c>
      <c r="U350" s="340">
        <f t="shared" si="0"/>
        <v>0</v>
      </c>
      <c r="V350" s="340">
        <f t="shared" si="0"/>
        <v>0</v>
      </c>
      <c r="W350" s="340">
        <f t="shared" si="0"/>
        <v>0</v>
      </c>
      <c r="X350" s="340">
        <f t="shared" si="0"/>
        <v>0</v>
      </c>
      <c r="Y350" s="340">
        <f t="shared" si="0"/>
        <v>0</v>
      </c>
      <c r="Z350" s="340">
        <f t="shared" si="0"/>
        <v>0</v>
      </c>
      <c r="AA350" s="357">
        <f t="shared" si="0"/>
        <v>0</v>
      </c>
      <c r="AB350" s="362">
        <v>1</v>
      </c>
      <c r="AC350" s="362">
        <v>1</v>
      </c>
      <c r="AD350" s="362">
        <v>1</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rgb="FFFFFF00"/>
  </sheetPr>
  <dimension ref="A1:BJ350"/>
  <sheetViews>
    <sheetView showGridLines="0" workbookViewId="0">
      <pane ySplit="1" topLeftCell="A338" activePane="bottomLeft" state="frozen"/>
      <selection activeCell="B3" sqref="B3:P3"/>
      <selection pane="bottomLeft" activeCell="D355" sqref="D355"/>
    </sheetView>
  </sheetViews>
  <sheetFormatPr defaultColWidth="9.140625" defaultRowHeight="15"/>
  <cols>
    <col min="1" max="1" width="13.5703125" style="143" bestFit="1" customWidth="1"/>
    <col min="2" max="2" width="10.140625" style="143" customWidth="1"/>
    <col min="3" max="3" width="16.42578125" style="143" bestFit="1" customWidth="1"/>
    <col min="4" max="4" width="38.7109375" style="143" bestFit="1" customWidth="1"/>
    <col min="5" max="5" width="12.28515625" style="143" customWidth="1"/>
    <col min="6" max="6" width="16.5703125" style="143" customWidth="1"/>
    <col min="7" max="7" width="22.42578125" style="143" customWidth="1"/>
    <col min="8" max="8" width="23.140625" style="143" customWidth="1"/>
    <col min="9" max="9" width="11.7109375" style="143" customWidth="1"/>
    <col min="10" max="10" width="12.42578125" style="143" customWidth="1"/>
    <col min="11" max="11" width="12" style="143" customWidth="1"/>
    <col min="12" max="12" width="12.7109375" style="143" customWidth="1"/>
    <col min="13" max="13" width="12" style="143" customWidth="1"/>
    <col min="14" max="14" width="12.7109375" style="143" customWidth="1"/>
    <col min="15" max="15" width="14.5703125" style="143" customWidth="1"/>
    <col min="16" max="16" width="15.28515625" style="143" customWidth="1"/>
    <col min="17" max="17" width="14.5703125" style="143" customWidth="1"/>
    <col min="18" max="18" width="15.28515625" style="143" customWidth="1"/>
    <col min="19" max="19" width="14.5703125" style="143" customWidth="1"/>
    <col min="20" max="20" width="15.28515625" style="143" customWidth="1"/>
    <col min="21" max="21" width="22.5703125" style="143" customWidth="1"/>
    <col min="22" max="22" width="23.28515625" style="143" customWidth="1"/>
    <col min="23" max="23" width="11.85546875" style="143" customWidth="1"/>
    <col min="24" max="24" width="12.5703125" style="143" customWidth="1"/>
    <col min="25" max="25" width="12.140625" style="143" customWidth="1"/>
    <col min="26" max="26" width="12.85546875" style="143" customWidth="1"/>
    <col min="27" max="27" width="12.140625" style="143" customWidth="1"/>
    <col min="28" max="28" width="12.85546875" style="143" customWidth="1"/>
    <col min="29" max="29" width="14.7109375" style="143" customWidth="1"/>
    <col min="30" max="30" width="15.42578125" style="143" customWidth="1"/>
    <col min="31" max="31" width="14.7109375" style="143" customWidth="1"/>
    <col min="32" max="32" width="15.42578125" style="143" customWidth="1"/>
    <col min="33" max="33" width="14.7109375" style="143" customWidth="1"/>
    <col min="34" max="34" width="15.42578125" style="143" customWidth="1"/>
    <col min="35" max="35" width="14.5703125" style="143" customWidth="1"/>
    <col min="36" max="36" width="15.28515625" style="143" customWidth="1"/>
    <col min="37" max="37" width="14.5703125" style="143" customWidth="1"/>
    <col min="38" max="38" width="15.28515625" style="143" customWidth="1"/>
    <col min="39" max="39" width="14.5703125" style="143" customWidth="1"/>
    <col min="40" max="40" width="15.28515625" style="143" customWidth="1"/>
    <col min="41" max="41" width="14.5703125" style="143" customWidth="1"/>
    <col min="42" max="42" width="15.28515625" style="143" customWidth="1"/>
    <col min="43" max="43" width="14.5703125" style="143" customWidth="1"/>
    <col min="44" max="44" width="15.28515625" style="143" customWidth="1"/>
    <col min="45" max="45" width="11.28515625" style="143" customWidth="1"/>
    <col min="46" max="46" width="12" style="143" customWidth="1"/>
    <col min="47" max="47" width="14.7109375" style="143" customWidth="1"/>
    <col min="48" max="48" width="15.42578125" style="143" customWidth="1"/>
    <col min="49" max="49" width="14.7109375" style="143" customWidth="1"/>
    <col min="50" max="50" width="15.42578125" style="143" customWidth="1"/>
    <col min="51" max="51" width="14.7109375" style="143" customWidth="1"/>
    <col min="52" max="52" width="15.42578125" style="143" customWidth="1"/>
    <col min="53" max="53" width="14.7109375" style="143" customWidth="1"/>
    <col min="54" max="54" width="15.42578125" style="143" customWidth="1"/>
    <col min="55" max="55" width="14.7109375" style="143" customWidth="1"/>
    <col min="56" max="56" width="15.42578125" style="143" customWidth="1"/>
    <col min="57" max="57" width="11.42578125" style="143" customWidth="1"/>
    <col min="58" max="59" width="12.140625" style="143" customWidth="1"/>
    <col min="60" max="61" width="20.7109375" style="143" customWidth="1"/>
    <col min="62" max="62" width="23.7109375" style="143" customWidth="1"/>
    <col min="63" max="63" width="19.5703125" style="143" customWidth="1"/>
    <col min="64" max="16384" width="9.140625" style="143"/>
  </cols>
  <sheetData>
    <row r="1" spans="1:62">
      <c r="A1" s="363" t="s">
        <v>140</v>
      </c>
      <c r="B1" s="363" t="s">
        <v>141</v>
      </c>
      <c r="C1" s="363" t="s">
        <v>211</v>
      </c>
      <c r="D1" s="363" t="s">
        <v>212</v>
      </c>
      <c r="E1" s="363" t="s">
        <v>213</v>
      </c>
      <c r="F1" s="363" t="s">
        <v>65</v>
      </c>
      <c r="G1" s="363" t="s">
        <v>1124</v>
      </c>
      <c r="H1" s="363" t="s">
        <v>1123</v>
      </c>
      <c r="I1" s="363" t="s">
        <v>895</v>
      </c>
      <c r="J1" s="363" t="s">
        <v>896</v>
      </c>
      <c r="K1" s="363" t="s">
        <v>897</v>
      </c>
      <c r="L1" s="363" t="s">
        <v>898</v>
      </c>
      <c r="M1" s="363" t="s">
        <v>1122</v>
      </c>
      <c r="N1" s="363" t="s">
        <v>1121</v>
      </c>
      <c r="O1" s="363" t="s">
        <v>1120</v>
      </c>
      <c r="P1" s="363" t="s">
        <v>1119</v>
      </c>
      <c r="Q1" s="363" t="s">
        <v>1118</v>
      </c>
      <c r="R1" s="363" t="s">
        <v>1117</v>
      </c>
      <c r="S1" s="363" t="s">
        <v>1116</v>
      </c>
      <c r="T1" s="363" t="s">
        <v>1115</v>
      </c>
      <c r="U1" s="363" t="s">
        <v>1114</v>
      </c>
      <c r="V1" s="363" t="s">
        <v>1113</v>
      </c>
      <c r="W1" s="363" t="s">
        <v>901</v>
      </c>
      <c r="X1" s="363" t="s">
        <v>902</v>
      </c>
      <c r="Y1" s="363" t="s">
        <v>903</v>
      </c>
      <c r="Z1" s="363" t="s">
        <v>904</v>
      </c>
      <c r="AA1" s="363" t="s">
        <v>1112</v>
      </c>
      <c r="AB1" s="363" t="s">
        <v>1111</v>
      </c>
      <c r="AC1" s="363" t="s">
        <v>1110</v>
      </c>
      <c r="AD1" s="363" t="s">
        <v>1109</v>
      </c>
      <c r="AE1" s="363" t="s">
        <v>1108</v>
      </c>
      <c r="AF1" s="363" t="s">
        <v>1107</v>
      </c>
      <c r="AG1" s="363" t="s">
        <v>1106</v>
      </c>
      <c r="AH1" s="363" t="s">
        <v>1105</v>
      </c>
      <c r="AI1" s="363" t="s">
        <v>1104</v>
      </c>
      <c r="AJ1" s="363" t="s">
        <v>1103</v>
      </c>
      <c r="AK1" s="363" t="s">
        <v>1102</v>
      </c>
      <c r="AL1" s="363" t="s">
        <v>1101</v>
      </c>
      <c r="AM1" s="363" t="s">
        <v>1100</v>
      </c>
      <c r="AN1" s="363" t="s">
        <v>1099</v>
      </c>
      <c r="AO1" s="363" t="s">
        <v>1098</v>
      </c>
      <c r="AP1" s="363" t="s">
        <v>1097</v>
      </c>
      <c r="AQ1" s="363" t="s">
        <v>1096</v>
      </c>
      <c r="AR1" s="363" t="s">
        <v>1095</v>
      </c>
      <c r="AS1" s="363" t="s">
        <v>1094</v>
      </c>
      <c r="AT1" s="363" t="s">
        <v>1093</v>
      </c>
      <c r="AU1" s="363" t="s">
        <v>1092</v>
      </c>
      <c r="AV1" s="363" t="s">
        <v>1091</v>
      </c>
      <c r="AW1" s="363" t="s">
        <v>1090</v>
      </c>
      <c r="AX1" s="363" t="s">
        <v>1089</v>
      </c>
      <c r="AY1" s="363" t="s">
        <v>1088</v>
      </c>
      <c r="AZ1" s="363" t="s">
        <v>1087</v>
      </c>
      <c r="BA1" s="363" t="s">
        <v>1086</v>
      </c>
      <c r="BB1" s="363" t="s">
        <v>1085</v>
      </c>
      <c r="BC1" s="363" t="s">
        <v>1084</v>
      </c>
      <c r="BD1" s="363" t="s">
        <v>1083</v>
      </c>
      <c r="BE1" s="363" t="s">
        <v>1082</v>
      </c>
      <c r="BF1" s="363" t="s">
        <v>1081</v>
      </c>
      <c r="BG1" s="363" t="s">
        <v>1125</v>
      </c>
      <c r="BH1" s="363" t="s">
        <v>259</v>
      </c>
      <c r="BI1" s="363" t="s">
        <v>260</v>
      </c>
      <c r="BJ1" s="364" t="s">
        <v>261</v>
      </c>
    </row>
    <row r="2" spans="1:62">
      <c r="A2" s="385"/>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c r="BC2" s="385"/>
      <c r="BD2" s="385"/>
      <c r="BE2" s="385"/>
      <c r="BF2" s="385"/>
      <c r="BG2" s="385"/>
      <c r="BH2" s="385"/>
      <c r="BI2" s="385"/>
      <c r="BJ2" s="385"/>
    </row>
    <row r="3" spans="1:62">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5"/>
      <c r="AW3" s="385"/>
      <c r="AX3" s="385"/>
      <c r="AY3" s="385"/>
      <c r="AZ3" s="385"/>
      <c r="BA3" s="385"/>
      <c r="BB3" s="385"/>
      <c r="BC3" s="385"/>
      <c r="BD3" s="385"/>
      <c r="BE3" s="385"/>
      <c r="BF3" s="385"/>
      <c r="BG3" s="385"/>
      <c r="BH3" s="385"/>
      <c r="BI3" s="385"/>
      <c r="BJ3" s="385"/>
    </row>
    <row r="4" spans="1:62">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5"/>
      <c r="AW4" s="385"/>
      <c r="AX4" s="385"/>
      <c r="AY4" s="385"/>
      <c r="AZ4" s="385"/>
      <c r="BA4" s="385"/>
      <c r="BB4" s="385"/>
      <c r="BC4" s="385"/>
      <c r="BD4" s="385"/>
      <c r="BE4" s="385"/>
      <c r="BF4" s="385"/>
      <c r="BG4" s="385"/>
      <c r="BH4" s="385"/>
      <c r="BI4" s="385"/>
      <c r="BJ4" s="385"/>
    </row>
    <row r="5" spans="1:62">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c r="AE5" s="385"/>
      <c r="AF5" s="385"/>
      <c r="AG5" s="385"/>
      <c r="AH5" s="385"/>
      <c r="AI5" s="385"/>
      <c r="AJ5" s="385"/>
      <c r="AK5" s="385"/>
      <c r="AL5" s="385"/>
      <c r="AM5" s="385"/>
      <c r="AN5" s="385"/>
      <c r="AO5" s="385"/>
      <c r="AP5" s="385"/>
      <c r="AQ5" s="385"/>
      <c r="AR5" s="385"/>
      <c r="AS5" s="385"/>
      <c r="AT5" s="385"/>
      <c r="AU5" s="385"/>
      <c r="AV5" s="385"/>
      <c r="AW5" s="385"/>
      <c r="AX5" s="385"/>
      <c r="AY5" s="385"/>
      <c r="AZ5" s="385"/>
      <c r="BA5" s="385"/>
      <c r="BB5" s="385"/>
      <c r="BC5" s="385"/>
      <c r="BD5" s="385"/>
      <c r="BE5" s="385"/>
      <c r="BF5" s="385"/>
      <c r="BG5" s="385"/>
      <c r="BH5" s="385"/>
      <c r="BI5" s="385"/>
      <c r="BJ5" s="385"/>
    </row>
    <row r="6" spans="1:62">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c r="AE6" s="385"/>
      <c r="AF6" s="385"/>
      <c r="AG6" s="385"/>
      <c r="AH6" s="385"/>
      <c r="AI6" s="385"/>
      <c r="AJ6" s="385"/>
      <c r="AK6" s="385"/>
      <c r="AL6" s="385"/>
      <c r="AM6" s="385"/>
      <c r="AN6" s="385"/>
      <c r="AO6" s="385"/>
      <c r="AP6" s="385"/>
      <c r="AQ6" s="385"/>
      <c r="AR6" s="385"/>
      <c r="AS6" s="385"/>
      <c r="AT6" s="385"/>
      <c r="AU6" s="385"/>
      <c r="AV6" s="385"/>
      <c r="AW6" s="385"/>
      <c r="AX6" s="385"/>
      <c r="AY6" s="385"/>
      <c r="AZ6" s="385"/>
      <c r="BA6" s="385"/>
      <c r="BB6" s="385"/>
      <c r="BC6" s="385"/>
      <c r="BD6" s="385"/>
      <c r="BE6" s="385"/>
      <c r="BF6" s="385"/>
      <c r="BG6" s="385"/>
      <c r="BH6" s="385"/>
      <c r="BI6" s="385"/>
      <c r="BJ6" s="385"/>
    </row>
    <row r="7" spans="1:62">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385"/>
      <c r="BB7" s="385"/>
      <c r="BC7" s="385"/>
      <c r="BD7" s="385"/>
      <c r="BE7" s="385"/>
      <c r="BF7" s="385"/>
      <c r="BG7" s="385"/>
      <c r="BH7" s="385"/>
      <c r="BI7" s="385"/>
      <c r="BJ7" s="385"/>
    </row>
    <row r="8" spans="1:62">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62">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c r="AE9" s="385"/>
      <c r="AF9" s="385"/>
      <c r="AG9" s="385"/>
      <c r="AH9" s="385"/>
      <c r="AI9" s="385"/>
      <c r="AJ9" s="385"/>
      <c r="AK9" s="385"/>
      <c r="AL9" s="385"/>
      <c r="AM9" s="385"/>
      <c r="AN9" s="385"/>
      <c r="AO9" s="385"/>
      <c r="AP9" s="385"/>
      <c r="AQ9" s="385"/>
      <c r="AR9" s="385"/>
      <c r="AS9" s="385"/>
      <c r="AT9" s="385"/>
      <c r="AU9" s="385"/>
      <c r="AV9" s="385"/>
      <c r="AW9" s="385"/>
      <c r="AX9" s="385"/>
      <c r="AY9" s="385"/>
      <c r="AZ9" s="385"/>
      <c r="BA9" s="385"/>
      <c r="BB9" s="385"/>
      <c r="BC9" s="385"/>
      <c r="BD9" s="385"/>
      <c r="BE9" s="385"/>
      <c r="BF9" s="385"/>
      <c r="BG9" s="385"/>
      <c r="BH9" s="385"/>
      <c r="BI9" s="385"/>
      <c r="BJ9" s="385"/>
    </row>
    <row r="10" spans="1:62">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c r="BC10" s="385"/>
      <c r="BD10" s="385"/>
      <c r="BE10" s="385"/>
      <c r="BF10" s="385"/>
      <c r="BG10" s="385"/>
      <c r="BH10" s="385"/>
      <c r="BI10" s="385"/>
      <c r="BJ10" s="385"/>
    </row>
    <row r="11" spans="1:62">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c r="BH11" s="385"/>
      <c r="BI11" s="385"/>
      <c r="BJ11" s="385"/>
    </row>
    <row r="12" spans="1:62">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row>
    <row r="13" spans="1:62">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62">
      <c r="A14" s="385"/>
      <c r="B14" s="385"/>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c r="BC14" s="385"/>
      <c r="BD14" s="385"/>
      <c r="BE14" s="385"/>
      <c r="BF14" s="385"/>
      <c r="BG14" s="385"/>
      <c r="BH14" s="385"/>
      <c r="BI14" s="385"/>
      <c r="BJ14" s="385"/>
    </row>
    <row r="15" spans="1:62">
      <c r="A15" s="385"/>
      <c r="B15" s="385"/>
      <c r="C15" s="385"/>
      <c r="D15" s="385"/>
      <c r="E15" s="385"/>
      <c r="F15" s="385"/>
      <c r="G15" s="385"/>
      <c r="H15" s="385"/>
      <c r="I15" s="385"/>
      <c r="J15" s="385"/>
      <c r="K15" s="385"/>
      <c r="L15" s="385"/>
      <c r="M15" s="385"/>
      <c r="N15" s="385"/>
      <c r="O15" s="385"/>
      <c r="P15" s="385"/>
      <c r="Q15" s="385"/>
      <c r="R15" s="385"/>
      <c r="S15" s="385"/>
      <c r="T15" s="385"/>
      <c r="U15" s="385"/>
      <c r="V15" s="385"/>
      <c r="W15" s="385"/>
      <c r="X15" s="385"/>
      <c r="Y15" s="385"/>
      <c r="Z15" s="385"/>
      <c r="AA15" s="385"/>
      <c r="AB15" s="385"/>
      <c r="AC15" s="385"/>
      <c r="AD15" s="385"/>
      <c r="AE15" s="385"/>
      <c r="AF15" s="385"/>
      <c r="AG15" s="385"/>
      <c r="AH15" s="385"/>
      <c r="AI15" s="385"/>
      <c r="AJ15" s="385"/>
      <c r="AK15" s="385"/>
      <c r="AL15" s="385"/>
      <c r="AM15" s="385"/>
      <c r="AN15" s="385"/>
      <c r="AO15" s="385"/>
      <c r="AP15" s="385"/>
      <c r="AQ15" s="385"/>
      <c r="AR15" s="385"/>
      <c r="AS15" s="385"/>
      <c r="AT15" s="385"/>
      <c r="AU15" s="385"/>
      <c r="AV15" s="385"/>
      <c r="AW15" s="385"/>
      <c r="AX15" s="385"/>
      <c r="AY15" s="385"/>
      <c r="AZ15" s="385"/>
      <c r="BA15" s="385"/>
      <c r="BB15" s="385"/>
      <c r="BC15" s="385"/>
      <c r="BD15" s="385"/>
      <c r="BE15" s="385"/>
      <c r="BF15" s="385"/>
      <c r="BG15" s="385"/>
      <c r="BH15" s="385"/>
      <c r="BI15" s="385"/>
      <c r="BJ15" s="385"/>
    </row>
    <row r="16" spans="1:62">
      <c r="A16" s="385"/>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c r="AE16" s="385"/>
      <c r="AF16" s="385"/>
      <c r="AG16" s="385"/>
      <c r="AH16" s="385"/>
      <c r="AI16" s="385"/>
      <c r="AJ16" s="385"/>
      <c r="AK16" s="385"/>
      <c r="AL16" s="385"/>
      <c r="AM16" s="385"/>
      <c r="AN16" s="385"/>
      <c r="AO16" s="385"/>
      <c r="AP16" s="385"/>
      <c r="AQ16" s="385"/>
      <c r="AR16" s="385"/>
      <c r="AS16" s="385"/>
      <c r="AT16" s="385"/>
      <c r="AU16" s="385"/>
      <c r="AV16" s="385"/>
      <c r="AW16" s="385"/>
      <c r="AX16" s="385"/>
      <c r="AY16" s="385"/>
      <c r="AZ16" s="385"/>
      <c r="BA16" s="385"/>
      <c r="BB16" s="385"/>
      <c r="BC16" s="385"/>
      <c r="BD16" s="385"/>
      <c r="BE16" s="385"/>
      <c r="BF16" s="385"/>
      <c r="BG16" s="385"/>
      <c r="BH16" s="385"/>
      <c r="BI16" s="385"/>
      <c r="BJ16" s="385"/>
    </row>
    <row r="17" spans="1:62">
      <c r="A17" s="385"/>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c r="BF17" s="385"/>
      <c r="BG17" s="385"/>
      <c r="BH17" s="385"/>
      <c r="BI17" s="385"/>
      <c r="BJ17" s="385"/>
    </row>
    <row r="18" spans="1:62">
      <c r="A18" s="385"/>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385"/>
      <c r="AC18" s="385"/>
      <c r="AD18" s="385"/>
      <c r="AE18" s="385"/>
      <c r="AF18" s="385"/>
      <c r="AG18" s="385"/>
      <c r="AH18" s="385"/>
      <c r="AI18" s="385"/>
      <c r="AJ18" s="385"/>
      <c r="AK18" s="385"/>
      <c r="AL18" s="385"/>
      <c r="AM18" s="385"/>
      <c r="AN18" s="385"/>
      <c r="AO18" s="385"/>
      <c r="AP18" s="385"/>
      <c r="AQ18" s="385"/>
      <c r="AR18" s="385"/>
      <c r="AS18" s="385"/>
      <c r="AT18" s="385"/>
      <c r="AU18" s="385"/>
      <c r="AV18" s="385"/>
      <c r="AW18" s="385"/>
      <c r="AX18" s="385"/>
      <c r="AY18" s="385"/>
      <c r="AZ18" s="385"/>
      <c r="BA18" s="385"/>
      <c r="BB18" s="385"/>
      <c r="BC18" s="385"/>
      <c r="BD18" s="385"/>
      <c r="BE18" s="385"/>
      <c r="BF18" s="385"/>
      <c r="BG18" s="385"/>
      <c r="BH18" s="385"/>
      <c r="BI18" s="385"/>
      <c r="BJ18" s="385"/>
    </row>
    <row r="19" spans="1:62">
      <c r="A19" s="385"/>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c r="AA19" s="385"/>
      <c r="AB19" s="385"/>
      <c r="AC19" s="385"/>
      <c r="AD19" s="385"/>
      <c r="AE19" s="385"/>
      <c r="AF19" s="385"/>
      <c r="AG19" s="385"/>
      <c r="AH19" s="385"/>
      <c r="AI19" s="385"/>
      <c r="AJ19" s="385"/>
      <c r="AK19" s="385"/>
      <c r="AL19" s="385"/>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5"/>
    </row>
    <row r="20" spans="1:62">
      <c r="A20" s="385"/>
      <c r="B20" s="385"/>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c r="AE20" s="385"/>
      <c r="AF20" s="385"/>
      <c r="AG20" s="385"/>
      <c r="AH20" s="385"/>
      <c r="AI20" s="385"/>
      <c r="AJ20" s="385"/>
      <c r="AK20" s="385"/>
      <c r="AL20" s="385"/>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5"/>
    </row>
    <row r="21" spans="1:62">
      <c r="A21" s="385"/>
      <c r="B21" s="385"/>
      <c r="C21" s="385"/>
      <c r="D21" s="385"/>
      <c r="E21" s="385"/>
      <c r="F21" s="385"/>
      <c r="G21" s="385"/>
      <c r="H21" s="385"/>
      <c r="I21" s="385"/>
      <c r="J21" s="385"/>
      <c r="K21" s="385"/>
      <c r="L21" s="385"/>
      <c r="M21" s="385"/>
      <c r="N21" s="385"/>
      <c r="O21" s="385"/>
      <c r="P21" s="385"/>
      <c r="Q21" s="385"/>
      <c r="R21" s="385"/>
      <c r="S21" s="385"/>
      <c r="T21" s="385"/>
      <c r="U21" s="385"/>
      <c r="V21" s="385"/>
      <c r="W21" s="385"/>
      <c r="X21" s="385"/>
      <c r="Y21" s="385"/>
      <c r="Z21" s="385"/>
      <c r="AA21" s="385"/>
      <c r="AB21" s="385"/>
      <c r="AC21" s="385"/>
      <c r="AD21" s="385"/>
      <c r="AE21" s="385"/>
      <c r="AF21" s="385"/>
      <c r="AG21" s="385"/>
      <c r="AH21" s="385"/>
      <c r="AI21" s="385"/>
      <c r="AJ21" s="385"/>
      <c r="AK21" s="385"/>
      <c r="AL21" s="385"/>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5"/>
    </row>
    <row r="22" spans="1:62">
      <c r="A22" s="385"/>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Y22" s="385"/>
      <c r="Z22" s="385"/>
      <c r="AA22" s="385"/>
      <c r="AB22" s="385"/>
      <c r="AC22" s="385"/>
      <c r="AD22" s="385"/>
      <c r="AE22" s="385"/>
      <c r="AF22" s="385"/>
      <c r="AG22" s="385"/>
      <c r="AH22" s="385"/>
      <c r="AI22" s="385"/>
      <c r="AJ22" s="385"/>
      <c r="AK22" s="385"/>
      <c r="AL22" s="385"/>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5"/>
    </row>
    <row r="23" spans="1:62">
      <c r="A23" s="385"/>
      <c r="B23" s="385"/>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c r="AE23" s="385"/>
      <c r="AF23" s="385"/>
      <c r="AG23" s="385"/>
      <c r="AH23" s="385"/>
      <c r="AI23" s="385"/>
      <c r="AJ23" s="385"/>
      <c r="AK23" s="385"/>
      <c r="AL23" s="385"/>
      <c r="AM23" s="385"/>
      <c r="AN23" s="385"/>
      <c r="AO23" s="385"/>
      <c r="AP23" s="385"/>
      <c r="AQ23" s="385"/>
      <c r="AR23" s="385"/>
      <c r="AS23" s="385"/>
      <c r="AT23" s="385"/>
      <c r="AU23" s="385"/>
      <c r="AV23" s="385"/>
      <c r="AW23" s="385"/>
      <c r="AX23" s="385"/>
      <c r="AY23" s="385"/>
      <c r="AZ23" s="385"/>
      <c r="BA23" s="385"/>
      <c r="BB23" s="385"/>
      <c r="BC23" s="385"/>
      <c r="BD23" s="385"/>
      <c r="BE23" s="385"/>
      <c r="BF23" s="385"/>
      <c r="BG23" s="385"/>
      <c r="BH23" s="385"/>
      <c r="BI23" s="385"/>
      <c r="BJ23" s="385"/>
    </row>
    <row r="24" spans="1:62">
      <c r="A24" s="385"/>
      <c r="B24" s="385"/>
      <c r="C24" s="385"/>
      <c r="D24" s="385"/>
      <c r="E24" s="385"/>
      <c r="F24" s="385"/>
      <c r="G24" s="385"/>
      <c r="H24" s="385"/>
      <c r="I24" s="385"/>
      <c r="J24" s="385"/>
      <c r="K24" s="385"/>
      <c r="L24" s="385"/>
      <c r="M24" s="385"/>
      <c r="N24" s="385"/>
      <c r="O24" s="385"/>
      <c r="P24" s="385"/>
      <c r="Q24" s="385"/>
      <c r="R24" s="385"/>
      <c r="S24" s="385"/>
      <c r="T24" s="385"/>
      <c r="U24" s="385"/>
      <c r="V24" s="385"/>
      <c r="W24" s="385"/>
      <c r="X24" s="385"/>
      <c r="Y24" s="385"/>
      <c r="Z24" s="385"/>
      <c r="AA24" s="385"/>
      <c r="AB24" s="385"/>
      <c r="AC24" s="385"/>
      <c r="AD24" s="385"/>
      <c r="AE24" s="385"/>
      <c r="AF24" s="385"/>
      <c r="AG24" s="385"/>
      <c r="AH24" s="385"/>
      <c r="AI24" s="385"/>
      <c r="AJ24" s="385"/>
      <c r="AK24" s="385"/>
      <c r="AL24" s="385"/>
      <c r="AM24" s="385"/>
      <c r="AN24" s="385"/>
      <c r="AO24" s="385"/>
      <c r="AP24" s="385"/>
      <c r="AQ24" s="385"/>
      <c r="AR24" s="385"/>
      <c r="AS24" s="385"/>
      <c r="AT24" s="385"/>
      <c r="AU24" s="385"/>
      <c r="AV24" s="385"/>
      <c r="AW24" s="385"/>
      <c r="AX24" s="385"/>
      <c r="AY24" s="385"/>
      <c r="AZ24" s="385"/>
      <c r="BA24" s="385"/>
      <c r="BB24" s="385"/>
      <c r="BC24" s="385"/>
      <c r="BD24" s="385"/>
      <c r="BE24" s="385"/>
      <c r="BF24" s="385"/>
      <c r="BG24" s="385"/>
      <c r="BH24" s="385"/>
      <c r="BI24" s="385"/>
      <c r="BJ24" s="385"/>
    </row>
    <row r="25" spans="1:62">
      <c r="A25" s="385"/>
      <c r="B25" s="385"/>
      <c r="C25" s="385"/>
      <c r="D25" s="385"/>
      <c r="E25" s="385"/>
      <c r="F25" s="385"/>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H25" s="385"/>
      <c r="AI25" s="385"/>
      <c r="AJ25" s="385"/>
      <c r="AK25" s="385"/>
      <c r="AL25" s="385"/>
      <c r="AM25" s="385"/>
      <c r="AN25" s="385"/>
      <c r="AO25" s="385"/>
      <c r="AP25" s="385"/>
      <c r="AQ25" s="385"/>
      <c r="AR25" s="385"/>
      <c r="AS25" s="385"/>
      <c r="AT25" s="385"/>
      <c r="AU25" s="385"/>
      <c r="AV25" s="385"/>
      <c r="AW25" s="385"/>
      <c r="AX25" s="385"/>
      <c r="AY25" s="385"/>
      <c r="AZ25" s="385"/>
      <c r="BA25" s="385"/>
      <c r="BB25" s="385"/>
      <c r="BC25" s="385"/>
      <c r="BD25" s="385"/>
      <c r="BE25" s="385"/>
      <c r="BF25" s="385"/>
      <c r="BG25" s="385"/>
      <c r="BH25" s="385"/>
      <c r="BI25" s="385"/>
      <c r="BJ25" s="385"/>
    </row>
    <row r="26" spans="1:62">
      <c r="A26" s="385"/>
      <c r="B26" s="385"/>
      <c r="C26" s="385"/>
      <c r="D26" s="385"/>
      <c r="E26" s="385"/>
      <c r="F26" s="385"/>
      <c r="G26" s="385"/>
      <c r="H26" s="385"/>
      <c r="I26" s="385"/>
      <c r="J26" s="385"/>
      <c r="K26" s="385"/>
      <c r="L26" s="385"/>
      <c r="M26" s="385"/>
      <c r="N26" s="385"/>
      <c r="O26" s="385"/>
      <c r="P26" s="385"/>
      <c r="Q26" s="385"/>
      <c r="R26" s="385"/>
      <c r="S26" s="385"/>
      <c r="T26" s="385"/>
      <c r="U26" s="385"/>
      <c r="V26" s="385"/>
      <c r="W26" s="385"/>
      <c r="X26" s="385"/>
      <c r="Y26" s="385"/>
      <c r="Z26" s="385"/>
      <c r="AA26" s="385"/>
      <c r="AB26" s="385"/>
      <c r="AC26" s="385"/>
      <c r="AD26" s="385"/>
      <c r="AE26" s="385"/>
      <c r="AF26" s="385"/>
      <c r="AG26" s="385"/>
      <c r="AH26" s="385"/>
      <c r="AI26" s="385"/>
      <c r="AJ26" s="385"/>
      <c r="AK26" s="385"/>
      <c r="AL26" s="385"/>
      <c r="AM26" s="385"/>
      <c r="AN26" s="385"/>
      <c r="AO26" s="385"/>
      <c r="AP26" s="385"/>
      <c r="AQ26" s="385"/>
      <c r="AR26" s="385"/>
      <c r="AS26" s="385"/>
      <c r="AT26" s="385"/>
      <c r="AU26" s="385"/>
      <c r="AV26" s="385"/>
      <c r="AW26" s="385"/>
      <c r="AX26" s="385"/>
      <c r="AY26" s="385"/>
      <c r="AZ26" s="385"/>
      <c r="BA26" s="385"/>
      <c r="BB26" s="385"/>
      <c r="BC26" s="385"/>
      <c r="BD26" s="385"/>
      <c r="BE26" s="385"/>
      <c r="BF26" s="385"/>
      <c r="BG26" s="385"/>
      <c r="BH26" s="385"/>
      <c r="BI26" s="385"/>
      <c r="BJ26" s="385"/>
    </row>
    <row r="27" spans="1:62">
      <c r="A27" s="385"/>
      <c r="B27" s="385"/>
      <c r="C27" s="385"/>
      <c r="D27" s="385"/>
      <c r="E27" s="385"/>
      <c r="F27" s="385"/>
      <c r="G27" s="385"/>
      <c r="H27" s="385"/>
      <c r="I27" s="385"/>
      <c r="J27" s="385"/>
      <c r="K27" s="385"/>
      <c r="L27" s="385"/>
      <c r="M27" s="385"/>
      <c r="N27" s="385"/>
      <c r="O27" s="385"/>
      <c r="P27" s="385"/>
      <c r="Q27" s="385"/>
      <c r="R27" s="385"/>
      <c r="S27" s="385"/>
      <c r="T27" s="385"/>
      <c r="U27" s="385"/>
      <c r="V27" s="385"/>
      <c r="W27" s="385"/>
      <c r="X27" s="385"/>
      <c r="Y27" s="385"/>
      <c r="Z27" s="385"/>
      <c r="AA27" s="385"/>
      <c r="AB27" s="385"/>
      <c r="AC27" s="385"/>
      <c r="AD27" s="385"/>
      <c r="AE27" s="385"/>
      <c r="AF27" s="385"/>
      <c r="AG27" s="385"/>
      <c r="AH27" s="385"/>
      <c r="AI27" s="385"/>
      <c r="AJ27" s="385"/>
      <c r="AK27" s="385"/>
      <c r="AL27" s="385"/>
      <c r="AM27" s="385"/>
      <c r="AN27" s="385"/>
      <c r="AO27" s="385"/>
      <c r="AP27" s="385"/>
      <c r="AQ27" s="385"/>
      <c r="AR27" s="385"/>
      <c r="AS27" s="385"/>
      <c r="AT27" s="385"/>
      <c r="AU27" s="385"/>
      <c r="AV27" s="385"/>
      <c r="AW27" s="385"/>
      <c r="AX27" s="385"/>
      <c r="AY27" s="385"/>
      <c r="AZ27" s="385"/>
      <c r="BA27" s="385"/>
      <c r="BB27" s="385"/>
      <c r="BC27" s="385"/>
      <c r="BD27" s="385"/>
      <c r="BE27" s="385"/>
      <c r="BF27" s="385"/>
      <c r="BG27" s="385"/>
      <c r="BH27" s="385"/>
      <c r="BI27" s="385"/>
      <c r="BJ27" s="385"/>
    </row>
    <row r="28" spans="1:62">
      <c r="A28" s="385"/>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E28" s="385"/>
      <c r="AF28" s="385"/>
      <c r="AG28" s="385"/>
      <c r="AH28" s="385"/>
      <c r="AI28" s="385"/>
      <c r="AJ28" s="385"/>
      <c r="AK28" s="385"/>
      <c r="AL28" s="385"/>
      <c r="AM28" s="385"/>
      <c r="AN28" s="385"/>
      <c r="AO28" s="385"/>
      <c r="AP28" s="385"/>
      <c r="AQ28" s="385"/>
      <c r="AR28" s="385"/>
      <c r="AS28" s="385"/>
      <c r="AT28" s="385"/>
      <c r="AU28" s="385"/>
      <c r="AV28" s="385"/>
      <c r="AW28" s="385"/>
      <c r="AX28" s="385"/>
      <c r="AY28" s="385"/>
      <c r="AZ28" s="385"/>
      <c r="BA28" s="385"/>
      <c r="BB28" s="385"/>
      <c r="BC28" s="385"/>
      <c r="BD28" s="385"/>
      <c r="BE28" s="385"/>
      <c r="BF28" s="385"/>
      <c r="BG28" s="385"/>
      <c r="BH28" s="385"/>
      <c r="BI28" s="385"/>
      <c r="BJ28" s="385"/>
    </row>
    <row r="29" spans="1:62">
      <c r="A29" s="385"/>
      <c r="B29" s="385"/>
      <c r="C29" s="385"/>
      <c r="D29" s="385"/>
      <c r="E29" s="385"/>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E29" s="385"/>
      <c r="AF29" s="385"/>
      <c r="AG29" s="385"/>
      <c r="AH29" s="385"/>
      <c r="AI29" s="385"/>
      <c r="AJ29" s="385"/>
      <c r="AK29" s="385"/>
      <c r="AL29" s="385"/>
      <c r="AM29" s="385"/>
      <c r="AN29" s="385"/>
      <c r="AO29" s="385"/>
      <c r="AP29" s="385"/>
      <c r="AQ29" s="385"/>
      <c r="AR29" s="385"/>
      <c r="AS29" s="385"/>
      <c r="AT29" s="385"/>
      <c r="AU29" s="385"/>
      <c r="AV29" s="385"/>
      <c r="AW29" s="385"/>
      <c r="AX29" s="385"/>
      <c r="AY29" s="385"/>
      <c r="AZ29" s="385"/>
      <c r="BA29" s="385"/>
      <c r="BB29" s="385"/>
      <c r="BC29" s="385"/>
      <c r="BD29" s="385"/>
      <c r="BE29" s="385"/>
      <c r="BF29" s="385"/>
      <c r="BG29" s="385"/>
      <c r="BH29" s="385"/>
      <c r="BI29" s="385"/>
      <c r="BJ29" s="385"/>
    </row>
    <row r="30" spans="1:62">
      <c r="A30" s="385"/>
      <c r="B30" s="385"/>
      <c r="C30" s="385"/>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c r="AE30" s="385"/>
      <c r="AF30" s="385"/>
      <c r="AG30" s="385"/>
      <c r="AH30" s="385"/>
      <c r="AI30" s="385"/>
      <c r="AJ30" s="385"/>
      <c r="AK30" s="385"/>
      <c r="AL30" s="385"/>
      <c r="AM30" s="385"/>
      <c r="AN30" s="385"/>
      <c r="AO30" s="385"/>
      <c r="AP30" s="385"/>
      <c r="AQ30" s="385"/>
      <c r="AR30" s="385"/>
      <c r="AS30" s="385"/>
      <c r="AT30" s="385"/>
      <c r="AU30" s="385"/>
      <c r="AV30" s="385"/>
      <c r="AW30" s="385"/>
      <c r="AX30" s="385"/>
      <c r="AY30" s="385"/>
      <c r="AZ30" s="385"/>
      <c r="BA30" s="385"/>
      <c r="BB30" s="385"/>
      <c r="BC30" s="385"/>
      <c r="BD30" s="385"/>
      <c r="BE30" s="385"/>
      <c r="BF30" s="385"/>
      <c r="BG30" s="385"/>
      <c r="BH30" s="385"/>
      <c r="BI30" s="385"/>
      <c r="BJ30" s="385"/>
    </row>
    <row r="31" spans="1:62">
      <c r="A31" s="385"/>
      <c r="B31" s="385"/>
      <c r="C31" s="385"/>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c r="AE31" s="385"/>
      <c r="AF31" s="385"/>
      <c r="AG31" s="385"/>
      <c r="AH31" s="385"/>
      <c r="AI31" s="385"/>
      <c r="AJ31" s="385"/>
      <c r="AK31" s="385"/>
      <c r="AL31" s="385"/>
      <c r="AM31" s="385"/>
      <c r="AN31" s="385"/>
      <c r="AO31" s="385"/>
      <c r="AP31" s="385"/>
      <c r="AQ31" s="385"/>
      <c r="AR31" s="385"/>
      <c r="AS31" s="385"/>
      <c r="AT31" s="385"/>
      <c r="AU31" s="385"/>
      <c r="AV31" s="385"/>
      <c r="AW31" s="385"/>
      <c r="AX31" s="385"/>
      <c r="AY31" s="385"/>
      <c r="AZ31" s="385"/>
      <c r="BA31" s="385"/>
      <c r="BB31" s="385"/>
      <c r="BC31" s="385"/>
      <c r="BD31" s="385"/>
      <c r="BE31" s="385"/>
      <c r="BF31" s="385"/>
      <c r="BG31" s="385"/>
      <c r="BH31" s="385"/>
      <c r="BI31" s="385"/>
      <c r="BJ31" s="385"/>
    </row>
    <row r="32" spans="1:62">
      <c r="A32" s="385"/>
      <c r="B32" s="385"/>
      <c r="C32" s="385"/>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c r="AE32" s="385"/>
      <c r="AF32" s="385"/>
      <c r="AG32" s="385"/>
      <c r="AH32" s="385"/>
      <c r="AI32" s="385"/>
      <c r="AJ32" s="385"/>
      <c r="AK32" s="385"/>
      <c r="AL32" s="385"/>
      <c r="AM32" s="385"/>
      <c r="AN32" s="385"/>
      <c r="AO32" s="385"/>
      <c r="AP32" s="385"/>
      <c r="AQ32" s="385"/>
      <c r="AR32" s="385"/>
      <c r="AS32" s="385"/>
      <c r="AT32" s="385"/>
      <c r="AU32" s="385"/>
      <c r="AV32" s="385"/>
      <c r="AW32" s="385"/>
      <c r="AX32" s="385"/>
      <c r="AY32" s="385"/>
      <c r="AZ32" s="385"/>
      <c r="BA32" s="385"/>
      <c r="BB32" s="385"/>
      <c r="BC32" s="385"/>
      <c r="BD32" s="385"/>
      <c r="BE32" s="385"/>
      <c r="BF32" s="385"/>
      <c r="BG32" s="385"/>
      <c r="BH32" s="385"/>
      <c r="BI32" s="385"/>
      <c r="BJ32" s="385"/>
    </row>
    <row r="33" spans="1:62">
      <c r="A33" s="385"/>
      <c r="B33" s="385"/>
      <c r="C33" s="385"/>
      <c r="D33" s="385"/>
      <c r="E33" s="385"/>
      <c r="F33" s="385"/>
      <c r="G33" s="385"/>
      <c r="H33" s="385"/>
      <c r="I33" s="385"/>
      <c r="J33" s="385"/>
      <c r="K33" s="385"/>
      <c r="L33" s="385"/>
      <c r="M33" s="385"/>
      <c r="N33" s="385"/>
      <c r="O33" s="385"/>
      <c r="P33" s="385"/>
      <c r="Q33" s="385"/>
      <c r="R33" s="385"/>
      <c r="S33" s="385"/>
      <c r="T33" s="385"/>
      <c r="U33" s="385"/>
      <c r="V33" s="385"/>
      <c r="W33" s="385"/>
      <c r="X33" s="385"/>
      <c r="Y33" s="385"/>
      <c r="Z33" s="385"/>
      <c r="AA33" s="385"/>
      <c r="AB33" s="385"/>
      <c r="AC33" s="385"/>
      <c r="AD33" s="385"/>
      <c r="AE33" s="385"/>
      <c r="AF33" s="385"/>
      <c r="AG33" s="385"/>
      <c r="AH33" s="385"/>
      <c r="AI33" s="385"/>
      <c r="AJ33" s="385"/>
      <c r="AK33" s="385"/>
      <c r="AL33" s="385"/>
      <c r="AM33" s="385"/>
      <c r="AN33" s="385"/>
      <c r="AO33" s="385"/>
      <c r="AP33" s="385"/>
      <c r="AQ33" s="385"/>
      <c r="AR33" s="385"/>
      <c r="AS33" s="385"/>
      <c r="AT33" s="385"/>
      <c r="AU33" s="385"/>
      <c r="AV33" s="385"/>
      <c r="AW33" s="385"/>
      <c r="AX33" s="385"/>
      <c r="AY33" s="385"/>
      <c r="AZ33" s="385"/>
      <c r="BA33" s="385"/>
      <c r="BB33" s="385"/>
      <c r="BC33" s="385"/>
      <c r="BD33" s="385"/>
      <c r="BE33" s="385"/>
      <c r="BF33" s="385"/>
      <c r="BG33" s="385"/>
      <c r="BH33" s="385"/>
      <c r="BI33" s="385"/>
      <c r="BJ33" s="385"/>
    </row>
    <row r="34" spans="1:62">
      <c r="A34" s="385"/>
      <c r="B34" s="385"/>
      <c r="C34" s="385"/>
      <c r="D34" s="385"/>
      <c r="E34" s="385"/>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c r="AE34" s="385"/>
      <c r="AF34" s="385"/>
      <c r="AG34" s="385"/>
      <c r="AH34" s="385"/>
      <c r="AI34" s="385"/>
      <c r="AJ34" s="385"/>
      <c r="AK34" s="385"/>
      <c r="AL34" s="385"/>
      <c r="AM34" s="385"/>
      <c r="AN34" s="385"/>
      <c r="AO34" s="385"/>
      <c r="AP34" s="385"/>
      <c r="AQ34" s="385"/>
      <c r="AR34" s="385"/>
      <c r="AS34" s="385"/>
      <c r="AT34" s="385"/>
      <c r="AU34" s="385"/>
      <c r="AV34" s="385"/>
      <c r="AW34" s="385"/>
      <c r="AX34" s="385"/>
      <c r="AY34" s="385"/>
      <c r="AZ34" s="385"/>
      <c r="BA34" s="385"/>
      <c r="BB34" s="385"/>
      <c r="BC34" s="385"/>
      <c r="BD34" s="385"/>
      <c r="BE34" s="385"/>
      <c r="BF34" s="385"/>
      <c r="BG34" s="385"/>
      <c r="BH34" s="385"/>
      <c r="BI34" s="385"/>
      <c r="BJ34" s="385"/>
    </row>
    <row r="35" spans="1:62">
      <c r="A35" s="385"/>
      <c r="B35" s="385"/>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E35" s="385"/>
      <c r="AF35" s="385"/>
      <c r="AG35" s="385"/>
      <c r="AH35" s="385"/>
      <c r="AI35" s="385"/>
      <c r="AJ35" s="385"/>
      <c r="AK35" s="385"/>
      <c r="AL35" s="385"/>
      <c r="AM35" s="385"/>
      <c r="AN35" s="385"/>
      <c r="AO35" s="385"/>
      <c r="AP35" s="385"/>
      <c r="AQ35" s="385"/>
      <c r="AR35" s="385"/>
      <c r="AS35" s="385"/>
      <c r="AT35" s="385"/>
      <c r="AU35" s="385"/>
      <c r="AV35" s="385"/>
      <c r="AW35" s="385"/>
      <c r="AX35" s="385"/>
      <c r="AY35" s="385"/>
      <c r="AZ35" s="385"/>
      <c r="BA35" s="385"/>
      <c r="BB35" s="385"/>
      <c r="BC35" s="385"/>
      <c r="BD35" s="385"/>
      <c r="BE35" s="385"/>
      <c r="BF35" s="385"/>
      <c r="BG35" s="385"/>
      <c r="BH35" s="385"/>
      <c r="BI35" s="385"/>
      <c r="BJ35" s="385"/>
    </row>
    <row r="36" spans="1:62">
      <c r="A36" s="385"/>
      <c r="B36" s="385"/>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c r="AE36" s="385"/>
      <c r="AF36" s="385"/>
      <c r="AG36" s="385"/>
      <c r="AH36" s="385"/>
      <c r="AI36" s="385"/>
      <c r="AJ36" s="385"/>
      <c r="AK36" s="385"/>
      <c r="AL36" s="385"/>
      <c r="AM36" s="385"/>
      <c r="AN36" s="385"/>
      <c r="AO36" s="385"/>
      <c r="AP36" s="385"/>
      <c r="AQ36" s="385"/>
      <c r="AR36" s="385"/>
      <c r="AS36" s="385"/>
      <c r="AT36" s="385"/>
      <c r="AU36" s="385"/>
      <c r="AV36" s="385"/>
      <c r="AW36" s="385"/>
      <c r="AX36" s="385"/>
      <c r="AY36" s="385"/>
      <c r="AZ36" s="385"/>
      <c r="BA36" s="385"/>
      <c r="BB36" s="385"/>
      <c r="BC36" s="385"/>
      <c r="BD36" s="385"/>
      <c r="BE36" s="385"/>
      <c r="BF36" s="385"/>
      <c r="BG36" s="385"/>
      <c r="BH36" s="385"/>
      <c r="BI36" s="385"/>
      <c r="BJ36" s="385"/>
    </row>
    <row r="37" spans="1:62">
      <c r="A37" s="385"/>
      <c r="B37" s="385"/>
      <c r="C37" s="385"/>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c r="AE37" s="385"/>
      <c r="AF37" s="385"/>
      <c r="AG37" s="385"/>
      <c r="AH37" s="385"/>
      <c r="AI37" s="385"/>
      <c r="AJ37" s="385"/>
      <c r="AK37" s="385"/>
      <c r="AL37" s="385"/>
      <c r="AM37" s="385"/>
      <c r="AN37" s="385"/>
      <c r="AO37" s="385"/>
      <c r="AP37" s="385"/>
      <c r="AQ37" s="385"/>
      <c r="AR37" s="385"/>
      <c r="AS37" s="385"/>
      <c r="AT37" s="385"/>
      <c r="AU37" s="385"/>
      <c r="AV37" s="385"/>
      <c r="AW37" s="385"/>
      <c r="AX37" s="385"/>
      <c r="AY37" s="385"/>
      <c r="AZ37" s="385"/>
      <c r="BA37" s="385"/>
      <c r="BB37" s="385"/>
      <c r="BC37" s="385"/>
      <c r="BD37" s="385"/>
      <c r="BE37" s="385"/>
      <c r="BF37" s="385"/>
      <c r="BG37" s="385"/>
      <c r="BH37" s="385"/>
      <c r="BI37" s="385"/>
      <c r="BJ37" s="385"/>
    </row>
    <row r="38" spans="1:62">
      <c r="A38" s="385"/>
      <c r="B38" s="385"/>
      <c r="C38" s="385"/>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c r="AE38" s="385"/>
      <c r="AF38" s="385"/>
      <c r="AG38" s="385"/>
      <c r="AH38" s="385"/>
      <c r="AI38" s="385"/>
      <c r="AJ38" s="385"/>
      <c r="AK38" s="385"/>
      <c r="AL38" s="385"/>
      <c r="AM38" s="385"/>
      <c r="AN38" s="385"/>
      <c r="AO38" s="385"/>
      <c r="AP38" s="385"/>
      <c r="AQ38" s="385"/>
      <c r="AR38" s="385"/>
      <c r="AS38" s="385"/>
      <c r="AT38" s="385"/>
      <c r="AU38" s="385"/>
      <c r="AV38" s="385"/>
      <c r="AW38" s="385"/>
      <c r="AX38" s="385"/>
      <c r="AY38" s="385"/>
      <c r="AZ38" s="385"/>
      <c r="BA38" s="385"/>
      <c r="BB38" s="385"/>
      <c r="BC38" s="385"/>
      <c r="BD38" s="385"/>
      <c r="BE38" s="385"/>
      <c r="BF38" s="385"/>
      <c r="BG38" s="385"/>
      <c r="BH38" s="385"/>
      <c r="BI38" s="385"/>
      <c r="BJ38" s="385"/>
    </row>
    <row r="39" spans="1:62">
      <c r="A39" s="385"/>
      <c r="B39" s="385"/>
      <c r="C39" s="385"/>
      <c r="D39" s="385"/>
      <c r="E39" s="385"/>
      <c r="F39" s="385"/>
      <c r="G39" s="385"/>
      <c r="H39" s="385"/>
      <c r="I39" s="385"/>
      <c r="J39" s="385"/>
      <c r="K39" s="385"/>
      <c r="L39" s="385"/>
      <c r="M39" s="385"/>
      <c r="N39" s="385"/>
      <c r="O39" s="385"/>
      <c r="P39" s="385"/>
      <c r="Q39" s="385"/>
      <c r="R39" s="385"/>
      <c r="S39" s="385"/>
      <c r="T39" s="385"/>
      <c r="U39" s="385"/>
      <c r="V39" s="385"/>
      <c r="W39" s="385"/>
      <c r="X39" s="385"/>
      <c r="Y39" s="385"/>
      <c r="Z39" s="385"/>
      <c r="AA39" s="385"/>
      <c r="AB39" s="385"/>
      <c r="AC39" s="385"/>
      <c r="AD39" s="385"/>
      <c r="AE39" s="385"/>
      <c r="AF39" s="385"/>
      <c r="AG39" s="385"/>
      <c r="AH39" s="385"/>
      <c r="AI39" s="385"/>
      <c r="AJ39" s="385"/>
      <c r="AK39" s="385"/>
      <c r="AL39" s="385"/>
      <c r="AM39" s="385"/>
      <c r="AN39" s="385"/>
      <c r="AO39" s="385"/>
      <c r="AP39" s="385"/>
      <c r="AQ39" s="385"/>
      <c r="AR39" s="385"/>
      <c r="AS39" s="385"/>
      <c r="AT39" s="385"/>
      <c r="AU39" s="385"/>
      <c r="AV39" s="385"/>
      <c r="AW39" s="385"/>
      <c r="AX39" s="385"/>
      <c r="AY39" s="385"/>
      <c r="AZ39" s="385"/>
      <c r="BA39" s="385"/>
      <c r="BB39" s="385"/>
      <c r="BC39" s="385"/>
      <c r="BD39" s="385"/>
      <c r="BE39" s="385"/>
      <c r="BF39" s="385"/>
      <c r="BG39" s="385"/>
      <c r="BH39" s="385"/>
      <c r="BI39" s="385"/>
      <c r="BJ39" s="385"/>
    </row>
    <row r="40" spans="1:62">
      <c r="A40" s="385"/>
      <c r="B40" s="385"/>
      <c r="C40" s="385"/>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c r="AE40" s="385"/>
      <c r="AF40" s="385"/>
      <c r="AG40" s="385"/>
      <c r="AH40" s="385"/>
      <c r="AI40" s="385"/>
      <c r="AJ40" s="385"/>
      <c r="AK40" s="385"/>
      <c r="AL40" s="385"/>
      <c r="AM40" s="385"/>
      <c r="AN40" s="385"/>
      <c r="AO40" s="385"/>
      <c r="AP40" s="385"/>
      <c r="AQ40" s="385"/>
      <c r="AR40" s="385"/>
      <c r="AS40" s="385"/>
      <c r="AT40" s="385"/>
      <c r="AU40" s="385"/>
      <c r="AV40" s="385"/>
      <c r="AW40" s="385"/>
      <c r="AX40" s="385"/>
      <c r="AY40" s="385"/>
      <c r="AZ40" s="385"/>
      <c r="BA40" s="385"/>
      <c r="BB40" s="385"/>
      <c r="BC40" s="385"/>
      <c r="BD40" s="385"/>
      <c r="BE40" s="385"/>
      <c r="BF40" s="385"/>
      <c r="BG40" s="385"/>
      <c r="BH40" s="385"/>
      <c r="BI40" s="385"/>
      <c r="BJ40" s="385"/>
    </row>
    <row r="350" spans="1:62">
      <c r="A350" s="340">
        <f>A2</f>
        <v>0</v>
      </c>
      <c r="B350" s="340" t="s">
        <v>1587</v>
      </c>
      <c r="C350" s="340" t="s">
        <v>1587</v>
      </c>
      <c r="D350" s="340" t="s">
        <v>1587</v>
      </c>
      <c r="E350" s="340">
        <v>11111</v>
      </c>
      <c r="F350" s="340" t="s">
        <v>66</v>
      </c>
      <c r="G350" s="340">
        <f>SUM(G2:G349)</f>
        <v>0</v>
      </c>
      <c r="H350" s="340">
        <f t="shared" ref="H350:X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40">
        <f t="shared" si="0"/>
        <v>0</v>
      </c>
      <c r="R350" s="340">
        <f t="shared" si="0"/>
        <v>0</v>
      </c>
      <c r="S350" s="340">
        <f t="shared" si="0"/>
        <v>0</v>
      </c>
      <c r="T350" s="340">
        <f t="shared" si="0"/>
        <v>0</v>
      </c>
      <c r="U350" s="340">
        <f t="shared" si="0"/>
        <v>0</v>
      </c>
      <c r="V350" s="340">
        <f t="shared" si="0"/>
        <v>0</v>
      </c>
      <c r="W350" s="340">
        <f t="shared" si="0"/>
        <v>0</v>
      </c>
      <c r="X350" s="340">
        <f t="shared" si="0"/>
        <v>0</v>
      </c>
      <c r="Y350" s="340">
        <f>SUM(Y2:Y349)</f>
        <v>0</v>
      </c>
      <c r="Z350" s="340">
        <f t="shared" ref="Z350:BG350" si="1">SUM(Z2:Z349)</f>
        <v>0</v>
      </c>
      <c r="AA350" s="340">
        <f t="shared" si="1"/>
        <v>0</v>
      </c>
      <c r="AB350" s="340">
        <f t="shared" si="1"/>
        <v>0</v>
      </c>
      <c r="AC350" s="340">
        <f t="shared" si="1"/>
        <v>0</v>
      </c>
      <c r="AD350" s="340">
        <f t="shared" si="1"/>
        <v>0</v>
      </c>
      <c r="AE350" s="340">
        <f t="shared" si="1"/>
        <v>0</v>
      </c>
      <c r="AF350" s="340">
        <f t="shared" si="1"/>
        <v>0</v>
      </c>
      <c r="AG350" s="340">
        <f t="shared" si="1"/>
        <v>0</v>
      </c>
      <c r="AH350" s="340">
        <f t="shared" si="1"/>
        <v>0</v>
      </c>
      <c r="AI350" s="340">
        <f t="shared" si="1"/>
        <v>0</v>
      </c>
      <c r="AJ350" s="340">
        <f t="shared" si="1"/>
        <v>0</v>
      </c>
      <c r="AK350" s="340">
        <f t="shared" si="1"/>
        <v>0</v>
      </c>
      <c r="AL350" s="340">
        <f t="shared" si="1"/>
        <v>0</v>
      </c>
      <c r="AM350" s="340">
        <f t="shared" si="1"/>
        <v>0</v>
      </c>
      <c r="AN350" s="340">
        <f t="shared" si="1"/>
        <v>0</v>
      </c>
      <c r="AO350" s="340">
        <f t="shared" si="1"/>
        <v>0</v>
      </c>
      <c r="AP350" s="340">
        <f t="shared" si="1"/>
        <v>0</v>
      </c>
      <c r="AQ350" s="340">
        <f t="shared" si="1"/>
        <v>0</v>
      </c>
      <c r="AR350" s="340">
        <f t="shared" si="1"/>
        <v>0</v>
      </c>
      <c r="AS350" s="340">
        <f t="shared" si="1"/>
        <v>0</v>
      </c>
      <c r="AT350" s="340">
        <f t="shared" si="1"/>
        <v>0</v>
      </c>
      <c r="AU350" s="340">
        <f t="shared" si="1"/>
        <v>0</v>
      </c>
      <c r="AV350" s="340">
        <f t="shared" si="1"/>
        <v>0</v>
      </c>
      <c r="AW350" s="340">
        <f t="shared" si="1"/>
        <v>0</v>
      </c>
      <c r="AX350" s="340">
        <f t="shared" si="1"/>
        <v>0</v>
      </c>
      <c r="AY350" s="340">
        <f t="shared" si="1"/>
        <v>0</v>
      </c>
      <c r="AZ350" s="340">
        <f t="shared" si="1"/>
        <v>0</v>
      </c>
      <c r="BA350" s="340">
        <f t="shared" si="1"/>
        <v>0</v>
      </c>
      <c r="BB350" s="340">
        <f t="shared" si="1"/>
        <v>0</v>
      </c>
      <c r="BC350" s="340">
        <f t="shared" si="1"/>
        <v>0</v>
      </c>
      <c r="BD350" s="340">
        <f t="shared" si="1"/>
        <v>0</v>
      </c>
      <c r="BE350" s="340">
        <f t="shared" si="1"/>
        <v>0</v>
      </c>
      <c r="BF350" s="340">
        <f t="shared" si="1"/>
        <v>0</v>
      </c>
      <c r="BG350" s="357">
        <f t="shared" si="1"/>
        <v>0</v>
      </c>
      <c r="BH350" s="362">
        <v>1</v>
      </c>
      <c r="BI350" s="362">
        <v>1</v>
      </c>
      <c r="BJ350" s="362">
        <v>1</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rgb="FFFFFF00"/>
  </sheetPr>
  <dimension ref="A1:BJ350"/>
  <sheetViews>
    <sheetView showGridLines="0" workbookViewId="0">
      <pane ySplit="1" topLeftCell="A2" activePane="bottomLeft" state="frozen"/>
      <selection activeCell="B3" sqref="B3:P3"/>
      <selection pane="bottomLeft" activeCell="D20" sqref="D20"/>
    </sheetView>
  </sheetViews>
  <sheetFormatPr defaultColWidth="9.140625" defaultRowHeight="15"/>
  <cols>
    <col min="1" max="1" width="13.5703125" style="143" bestFit="1" customWidth="1"/>
    <col min="2" max="2" width="10.140625" style="143" customWidth="1"/>
    <col min="3" max="3" width="16.42578125" style="143" bestFit="1" customWidth="1"/>
    <col min="4" max="4" width="38.7109375" style="143" bestFit="1" customWidth="1"/>
    <col min="5" max="5" width="12.28515625" style="143" customWidth="1"/>
    <col min="6" max="6" width="16.5703125" style="143" customWidth="1"/>
    <col min="7" max="7" width="22.42578125" style="143" customWidth="1"/>
    <col min="8" max="8" width="23.140625" style="143" customWidth="1"/>
    <col min="9" max="9" width="11.7109375" style="143" customWidth="1"/>
    <col min="10" max="10" width="12.42578125" style="143" customWidth="1"/>
    <col min="11" max="11" width="12" style="143" customWidth="1"/>
    <col min="12" max="12" width="12.7109375" style="143" customWidth="1"/>
    <col min="13" max="13" width="12" style="143" customWidth="1"/>
    <col min="14" max="14" width="12.7109375" style="143" customWidth="1"/>
    <col min="15" max="15" width="14.5703125" style="143" customWidth="1"/>
    <col min="16" max="16" width="15.28515625" style="143" customWidth="1"/>
    <col min="17" max="17" width="14.5703125" style="143" customWidth="1"/>
    <col min="18" max="18" width="15.28515625" style="143" customWidth="1"/>
    <col min="19" max="19" width="14.5703125" style="143" customWidth="1"/>
    <col min="20" max="20" width="15.28515625" style="143" customWidth="1"/>
    <col min="21" max="21" width="22.5703125" style="143" customWidth="1"/>
    <col min="22" max="22" width="23.28515625" style="143" customWidth="1"/>
    <col min="23" max="23" width="11.85546875" style="143" customWidth="1"/>
    <col min="24" max="24" width="12.5703125" style="143" customWidth="1"/>
    <col min="25" max="25" width="12.140625" style="143" customWidth="1"/>
    <col min="26" max="26" width="12.85546875" style="143" customWidth="1"/>
    <col min="27" max="27" width="12.140625" style="143" customWidth="1"/>
    <col min="28" max="28" width="12.85546875" style="143" customWidth="1"/>
    <col min="29" max="29" width="14.7109375" style="143" customWidth="1"/>
    <col min="30" max="30" width="15.42578125" style="143" customWidth="1"/>
    <col min="31" max="31" width="14.7109375" style="143" customWidth="1"/>
    <col min="32" max="32" width="15.42578125" style="143" customWidth="1"/>
    <col min="33" max="33" width="14.7109375" style="143" customWidth="1"/>
    <col min="34" max="34" width="15.42578125" style="143" customWidth="1"/>
    <col min="35" max="35" width="14.5703125" style="143" customWidth="1"/>
    <col min="36" max="36" width="15.28515625" style="143" customWidth="1"/>
    <col min="37" max="37" width="14.5703125" style="143" customWidth="1"/>
    <col min="38" max="38" width="15.28515625" style="143" customWidth="1"/>
    <col min="39" max="39" width="14.5703125" style="143" customWidth="1"/>
    <col min="40" max="40" width="15.28515625" style="143" customWidth="1"/>
    <col min="41" max="41" width="14.5703125" style="143" customWidth="1"/>
    <col min="42" max="42" width="15.28515625" style="143" customWidth="1"/>
    <col min="43" max="43" width="14.5703125" style="143" customWidth="1"/>
    <col min="44" max="44" width="15.28515625" style="143" customWidth="1"/>
    <col min="45" max="45" width="11.28515625" style="143" customWidth="1"/>
    <col min="46" max="46" width="12" style="143" customWidth="1"/>
    <col min="47" max="47" width="14.7109375" style="143" customWidth="1"/>
    <col min="48" max="48" width="15.42578125" style="143" customWidth="1"/>
    <col min="49" max="49" width="14.7109375" style="143" customWidth="1"/>
    <col min="50" max="50" width="15.42578125" style="143" customWidth="1"/>
    <col min="51" max="51" width="14.7109375" style="143" customWidth="1"/>
    <col min="52" max="52" width="15.42578125" style="143" customWidth="1"/>
    <col min="53" max="53" width="14.7109375" style="143" customWidth="1"/>
    <col min="54" max="54" width="15.42578125" style="143" customWidth="1"/>
    <col min="55" max="55" width="14.7109375" style="143" customWidth="1"/>
    <col min="56" max="56" width="15.42578125" style="143" customWidth="1"/>
    <col min="57" max="57" width="11.42578125" style="143" customWidth="1"/>
    <col min="58" max="58" width="12.140625" style="143" customWidth="1"/>
    <col min="59" max="59" width="19.85546875" style="143" customWidth="1"/>
    <col min="60" max="61" width="20.7109375" style="143" customWidth="1"/>
    <col min="62" max="62" width="23.7109375" style="143" customWidth="1"/>
    <col min="63" max="63" width="19.5703125" style="143" customWidth="1"/>
    <col min="64" max="16384" width="9.140625" style="143"/>
  </cols>
  <sheetData>
    <row r="1" spans="1:62">
      <c r="A1" s="363" t="s">
        <v>140</v>
      </c>
      <c r="B1" s="363" t="s">
        <v>141</v>
      </c>
      <c r="C1" s="363" t="s">
        <v>211</v>
      </c>
      <c r="D1" s="363" t="s">
        <v>212</v>
      </c>
      <c r="E1" s="363" t="s">
        <v>213</v>
      </c>
      <c r="F1" s="363" t="s">
        <v>65</v>
      </c>
      <c r="G1" s="363" t="s">
        <v>1124</v>
      </c>
      <c r="H1" s="363" t="s">
        <v>1123</v>
      </c>
      <c r="I1" s="363" t="s">
        <v>895</v>
      </c>
      <c r="J1" s="363" t="s">
        <v>896</v>
      </c>
      <c r="K1" s="363" t="s">
        <v>897</v>
      </c>
      <c r="L1" s="363" t="s">
        <v>898</v>
      </c>
      <c r="M1" s="363" t="s">
        <v>1122</v>
      </c>
      <c r="N1" s="363" t="s">
        <v>1121</v>
      </c>
      <c r="O1" s="363" t="s">
        <v>1120</v>
      </c>
      <c r="P1" s="363" t="s">
        <v>1119</v>
      </c>
      <c r="Q1" s="363" t="s">
        <v>1118</v>
      </c>
      <c r="R1" s="363" t="s">
        <v>1117</v>
      </c>
      <c r="S1" s="363" t="s">
        <v>1116</v>
      </c>
      <c r="T1" s="363" t="s">
        <v>1115</v>
      </c>
      <c r="U1" s="363" t="s">
        <v>1114</v>
      </c>
      <c r="V1" s="363" t="s">
        <v>1113</v>
      </c>
      <c r="W1" s="363" t="s">
        <v>901</v>
      </c>
      <c r="X1" s="363" t="s">
        <v>902</v>
      </c>
      <c r="Y1" s="363" t="s">
        <v>903</v>
      </c>
      <c r="Z1" s="363" t="s">
        <v>904</v>
      </c>
      <c r="AA1" s="363" t="s">
        <v>1112</v>
      </c>
      <c r="AB1" s="363" t="s">
        <v>1111</v>
      </c>
      <c r="AC1" s="363" t="s">
        <v>1110</v>
      </c>
      <c r="AD1" s="363" t="s">
        <v>1109</v>
      </c>
      <c r="AE1" s="363" t="s">
        <v>1108</v>
      </c>
      <c r="AF1" s="363" t="s">
        <v>1107</v>
      </c>
      <c r="AG1" s="363" t="s">
        <v>1106</v>
      </c>
      <c r="AH1" s="363" t="s">
        <v>1105</v>
      </c>
      <c r="AI1" s="363" t="s">
        <v>1104</v>
      </c>
      <c r="AJ1" s="363" t="s">
        <v>1103</v>
      </c>
      <c r="AK1" s="363" t="s">
        <v>1102</v>
      </c>
      <c r="AL1" s="363" t="s">
        <v>1101</v>
      </c>
      <c r="AM1" s="363" t="s">
        <v>1100</v>
      </c>
      <c r="AN1" s="363" t="s">
        <v>1099</v>
      </c>
      <c r="AO1" s="363" t="s">
        <v>1098</v>
      </c>
      <c r="AP1" s="363" t="s">
        <v>1097</v>
      </c>
      <c r="AQ1" s="363" t="s">
        <v>1096</v>
      </c>
      <c r="AR1" s="363" t="s">
        <v>1095</v>
      </c>
      <c r="AS1" s="363" t="s">
        <v>1094</v>
      </c>
      <c r="AT1" s="363" t="s">
        <v>1093</v>
      </c>
      <c r="AU1" s="363" t="s">
        <v>1092</v>
      </c>
      <c r="AV1" s="363" t="s">
        <v>1091</v>
      </c>
      <c r="AW1" s="363" t="s">
        <v>1090</v>
      </c>
      <c r="AX1" s="363" t="s">
        <v>1089</v>
      </c>
      <c r="AY1" s="363" t="s">
        <v>1088</v>
      </c>
      <c r="AZ1" s="363" t="s">
        <v>1087</v>
      </c>
      <c r="BA1" s="363" t="s">
        <v>1086</v>
      </c>
      <c r="BB1" s="363" t="s">
        <v>1085</v>
      </c>
      <c r="BC1" s="363" t="s">
        <v>1084</v>
      </c>
      <c r="BD1" s="363" t="s">
        <v>1083</v>
      </c>
      <c r="BE1" s="363" t="s">
        <v>1082</v>
      </c>
      <c r="BF1" s="363" t="s">
        <v>1081</v>
      </c>
      <c r="BG1" s="363" t="s">
        <v>1127</v>
      </c>
      <c r="BH1" s="363" t="s">
        <v>259</v>
      </c>
      <c r="BI1" s="363" t="s">
        <v>260</v>
      </c>
      <c r="BJ1" s="364" t="s">
        <v>261</v>
      </c>
    </row>
    <row r="2" spans="1:62">
      <c r="A2" s="385"/>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c r="BC2" s="385"/>
      <c r="BD2" s="385"/>
      <c r="BE2" s="385"/>
      <c r="BF2" s="385"/>
      <c r="BG2" s="385"/>
      <c r="BH2" s="385"/>
      <c r="BI2" s="385"/>
      <c r="BJ2" s="385"/>
    </row>
    <row r="3" spans="1:62">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5"/>
      <c r="AW3" s="385"/>
      <c r="AX3" s="385"/>
      <c r="AY3" s="385"/>
      <c r="AZ3" s="385"/>
      <c r="BA3" s="385"/>
      <c r="BB3" s="385"/>
      <c r="BC3" s="385"/>
      <c r="BD3" s="385"/>
      <c r="BE3" s="385"/>
      <c r="BF3" s="385"/>
      <c r="BG3" s="385"/>
      <c r="BH3" s="385"/>
      <c r="BI3" s="385"/>
      <c r="BJ3" s="385"/>
    </row>
    <row r="4" spans="1:62">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5"/>
      <c r="AW4" s="385"/>
      <c r="AX4" s="385"/>
      <c r="AY4" s="385"/>
      <c r="AZ4" s="385"/>
      <c r="BA4" s="385"/>
      <c r="BB4" s="385"/>
      <c r="BC4" s="385"/>
      <c r="BD4" s="385"/>
      <c r="BE4" s="385"/>
      <c r="BF4" s="385"/>
      <c r="BG4" s="385"/>
      <c r="BH4" s="385"/>
      <c r="BI4" s="385"/>
      <c r="BJ4" s="385"/>
    </row>
    <row r="5" spans="1:62">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c r="AE5" s="385"/>
      <c r="AF5" s="385"/>
      <c r="AG5" s="385"/>
      <c r="AH5" s="385"/>
      <c r="AI5" s="385"/>
      <c r="AJ5" s="385"/>
      <c r="AK5" s="385"/>
      <c r="AL5" s="385"/>
      <c r="AM5" s="385"/>
      <c r="AN5" s="385"/>
      <c r="AO5" s="385"/>
      <c r="AP5" s="385"/>
      <c r="AQ5" s="385"/>
      <c r="AR5" s="385"/>
      <c r="AS5" s="385"/>
      <c r="AT5" s="385"/>
      <c r="AU5" s="385"/>
      <c r="AV5" s="385"/>
      <c r="AW5" s="385"/>
      <c r="AX5" s="385"/>
      <c r="AY5" s="385"/>
      <c r="AZ5" s="385"/>
      <c r="BA5" s="385"/>
      <c r="BB5" s="385"/>
      <c r="BC5" s="385"/>
      <c r="BD5" s="385"/>
      <c r="BE5" s="385"/>
      <c r="BF5" s="385"/>
      <c r="BG5" s="385"/>
      <c r="BH5" s="385"/>
      <c r="BI5" s="385"/>
      <c r="BJ5" s="385"/>
    </row>
    <row r="6" spans="1:62">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c r="AE6" s="385"/>
      <c r="AF6" s="385"/>
      <c r="AG6" s="385"/>
      <c r="AH6" s="385"/>
      <c r="AI6" s="385"/>
      <c r="AJ6" s="385"/>
      <c r="AK6" s="385"/>
      <c r="AL6" s="385"/>
      <c r="AM6" s="385"/>
      <c r="AN6" s="385"/>
      <c r="AO6" s="385"/>
      <c r="AP6" s="385"/>
      <c r="AQ6" s="385"/>
      <c r="AR6" s="385"/>
      <c r="AS6" s="385"/>
      <c r="AT6" s="385"/>
      <c r="AU6" s="385"/>
      <c r="AV6" s="385"/>
      <c r="AW6" s="385"/>
      <c r="AX6" s="385"/>
      <c r="AY6" s="385"/>
      <c r="AZ6" s="385"/>
      <c r="BA6" s="385"/>
      <c r="BB6" s="385"/>
      <c r="BC6" s="385"/>
      <c r="BD6" s="385"/>
      <c r="BE6" s="385"/>
      <c r="BF6" s="385"/>
      <c r="BG6" s="385"/>
      <c r="BH6" s="385"/>
      <c r="BI6" s="385"/>
      <c r="BJ6" s="385"/>
    </row>
    <row r="7" spans="1:62">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385"/>
      <c r="BB7" s="385"/>
      <c r="BC7" s="385"/>
      <c r="BD7" s="385"/>
      <c r="BE7" s="385"/>
      <c r="BF7" s="385"/>
      <c r="BG7" s="385"/>
      <c r="BH7" s="385"/>
      <c r="BI7" s="385"/>
      <c r="BJ7" s="385"/>
    </row>
    <row r="8" spans="1:62">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62">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c r="AE9" s="385"/>
      <c r="AF9" s="385"/>
      <c r="AG9" s="385"/>
      <c r="AH9" s="385"/>
      <c r="AI9" s="385"/>
      <c r="AJ9" s="385"/>
      <c r="AK9" s="385"/>
      <c r="AL9" s="385"/>
      <c r="AM9" s="385"/>
      <c r="AN9" s="385"/>
      <c r="AO9" s="385"/>
      <c r="AP9" s="385"/>
      <c r="AQ9" s="385"/>
      <c r="AR9" s="385"/>
      <c r="AS9" s="385"/>
      <c r="AT9" s="385"/>
      <c r="AU9" s="385"/>
      <c r="AV9" s="385"/>
      <c r="AW9" s="385"/>
      <c r="AX9" s="385"/>
      <c r="AY9" s="385"/>
      <c r="AZ9" s="385"/>
      <c r="BA9" s="385"/>
      <c r="BB9" s="385"/>
      <c r="BC9" s="385"/>
      <c r="BD9" s="385"/>
      <c r="BE9" s="385"/>
      <c r="BF9" s="385"/>
      <c r="BG9" s="385"/>
      <c r="BH9" s="385"/>
      <c r="BI9" s="385"/>
      <c r="BJ9" s="385"/>
    </row>
    <row r="10" spans="1:62">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c r="BC10" s="385"/>
      <c r="BD10" s="385"/>
      <c r="BE10" s="385"/>
      <c r="BF10" s="385"/>
      <c r="BG10" s="385"/>
      <c r="BH10" s="385"/>
      <c r="BI10" s="385"/>
      <c r="BJ10" s="385"/>
    </row>
    <row r="11" spans="1:62">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c r="BH11" s="385"/>
      <c r="BI11" s="385"/>
      <c r="BJ11" s="385"/>
    </row>
    <row r="12" spans="1:62">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row>
    <row r="13" spans="1:62">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350" spans="1:59">
      <c r="A350" s="340">
        <f>A2</f>
        <v>0</v>
      </c>
      <c r="B350" s="340" t="s">
        <v>1587</v>
      </c>
      <c r="C350" s="340" t="s">
        <v>1587</v>
      </c>
      <c r="D350" s="340" t="s">
        <v>1587</v>
      </c>
      <c r="E350" s="340">
        <v>11111</v>
      </c>
      <c r="F350" s="340" t="s">
        <v>66</v>
      </c>
      <c r="G350" s="340">
        <f>SUM(G2:G349)</f>
        <v>0</v>
      </c>
      <c r="H350" s="340">
        <f t="shared" ref="H350:X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40">
        <f t="shared" si="0"/>
        <v>0</v>
      </c>
      <c r="R350" s="340">
        <f t="shared" si="0"/>
        <v>0</v>
      </c>
      <c r="S350" s="340">
        <f t="shared" si="0"/>
        <v>0</v>
      </c>
      <c r="T350" s="340">
        <f t="shared" si="0"/>
        <v>0</v>
      </c>
      <c r="U350" s="340">
        <f t="shared" si="0"/>
        <v>0</v>
      </c>
      <c r="V350" s="340">
        <f t="shared" si="0"/>
        <v>0</v>
      </c>
      <c r="W350" s="340">
        <f t="shared" si="0"/>
        <v>0</v>
      </c>
      <c r="X350" s="340">
        <f t="shared" si="0"/>
        <v>0</v>
      </c>
      <c r="Y350" s="340">
        <f>SUM(Y2:Y349)</f>
        <v>0</v>
      </c>
      <c r="Z350" s="340">
        <f t="shared" ref="Z350:BG350" si="1">SUM(Z2:Z349)</f>
        <v>0</v>
      </c>
      <c r="AA350" s="340">
        <f t="shared" si="1"/>
        <v>0</v>
      </c>
      <c r="AB350" s="340">
        <f t="shared" si="1"/>
        <v>0</v>
      </c>
      <c r="AC350" s="340">
        <f t="shared" si="1"/>
        <v>0</v>
      </c>
      <c r="AD350" s="340">
        <f t="shared" si="1"/>
        <v>0</v>
      </c>
      <c r="AE350" s="340">
        <f t="shared" si="1"/>
        <v>0</v>
      </c>
      <c r="AF350" s="340">
        <f t="shared" si="1"/>
        <v>0</v>
      </c>
      <c r="AG350" s="340">
        <f t="shared" si="1"/>
        <v>0</v>
      </c>
      <c r="AH350" s="340">
        <f t="shared" si="1"/>
        <v>0</v>
      </c>
      <c r="AI350" s="340">
        <f t="shared" si="1"/>
        <v>0</v>
      </c>
      <c r="AJ350" s="340">
        <f t="shared" si="1"/>
        <v>0</v>
      </c>
      <c r="AK350" s="340">
        <f t="shared" si="1"/>
        <v>0</v>
      </c>
      <c r="AL350" s="340">
        <f t="shared" si="1"/>
        <v>0</v>
      </c>
      <c r="AM350" s="340">
        <f t="shared" si="1"/>
        <v>0</v>
      </c>
      <c r="AN350" s="340">
        <f t="shared" si="1"/>
        <v>0</v>
      </c>
      <c r="AO350" s="340">
        <f t="shared" si="1"/>
        <v>0</v>
      </c>
      <c r="AP350" s="340">
        <f t="shared" si="1"/>
        <v>0</v>
      </c>
      <c r="AQ350" s="340">
        <f t="shared" si="1"/>
        <v>0</v>
      </c>
      <c r="AR350" s="340">
        <f t="shared" si="1"/>
        <v>0</v>
      </c>
      <c r="AS350" s="340">
        <f t="shared" si="1"/>
        <v>0</v>
      </c>
      <c r="AT350" s="340">
        <f t="shared" si="1"/>
        <v>0</v>
      </c>
      <c r="AU350" s="340">
        <f t="shared" si="1"/>
        <v>0</v>
      </c>
      <c r="AV350" s="340">
        <f t="shared" si="1"/>
        <v>0</v>
      </c>
      <c r="AW350" s="340">
        <f t="shared" si="1"/>
        <v>0</v>
      </c>
      <c r="AX350" s="340">
        <f t="shared" si="1"/>
        <v>0</v>
      </c>
      <c r="AY350" s="340">
        <f t="shared" si="1"/>
        <v>0</v>
      </c>
      <c r="AZ350" s="340">
        <f t="shared" si="1"/>
        <v>0</v>
      </c>
      <c r="BA350" s="340">
        <f t="shared" si="1"/>
        <v>0</v>
      </c>
      <c r="BB350" s="340">
        <f t="shared" si="1"/>
        <v>0</v>
      </c>
      <c r="BC350" s="340">
        <f t="shared" si="1"/>
        <v>0</v>
      </c>
      <c r="BD350" s="340">
        <f t="shared" si="1"/>
        <v>0</v>
      </c>
      <c r="BE350" s="340">
        <f t="shared" si="1"/>
        <v>0</v>
      </c>
      <c r="BF350" s="340">
        <f t="shared" si="1"/>
        <v>0</v>
      </c>
      <c r="BG350" s="340">
        <f t="shared" si="1"/>
        <v>0</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rgb="FFFFFF00"/>
  </sheetPr>
  <dimension ref="A1:BJ350"/>
  <sheetViews>
    <sheetView showGridLines="0" workbookViewId="0">
      <pane xSplit="4" ySplit="1" topLeftCell="E2" activePane="bottomRight" state="frozen"/>
      <selection activeCell="B3" sqref="B3:P3"/>
      <selection pane="topRight" activeCell="B3" sqref="B3:P3"/>
      <selection pane="bottomLeft" activeCell="B3" sqref="B3:P3"/>
      <selection pane="bottomRight" activeCell="D20" sqref="D20"/>
    </sheetView>
  </sheetViews>
  <sheetFormatPr defaultColWidth="9.140625" defaultRowHeight="15"/>
  <cols>
    <col min="1" max="1" width="13.5703125" style="143" bestFit="1" customWidth="1"/>
    <col min="2" max="2" width="10.140625" style="143" customWidth="1"/>
    <col min="3" max="3" width="16.42578125" style="143" bestFit="1" customWidth="1"/>
    <col min="4" max="4" width="44.140625" style="143" bestFit="1" customWidth="1"/>
    <col min="5" max="5" width="12.28515625" style="143" customWidth="1"/>
    <col min="6" max="6" width="16.5703125" style="143" customWidth="1"/>
    <col min="7" max="7" width="22.42578125" style="143" customWidth="1"/>
    <col min="8" max="8" width="23.140625" style="143" customWidth="1"/>
    <col min="9" max="9" width="11.7109375" style="143" customWidth="1"/>
    <col min="10" max="10" width="12.42578125" style="143" customWidth="1"/>
    <col min="11" max="11" width="12" style="143" customWidth="1"/>
    <col min="12" max="12" width="12.7109375" style="143" customWidth="1"/>
    <col min="13" max="13" width="12" style="143" customWidth="1"/>
    <col min="14" max="14" width="12.7109375" style="143" customWidth="1"/>
    <col min="15" max="15" width="14.5703125" style="143" customWidth="1"/>
    <col min="16" max="16" width="15.28515625" style="143" customWidth="1"/>
    <col min="17" max="17" width="14.5703125" style="143" customWidth="1"/>
    <col min="18" max="18" width="15.28515625" style="143" customWidth="1"/>
    <col min="19" max="19" width="14.5703125" style="143" customWidth="1"/>
    <col min="20" max="20" width="15.28515625" style="143" customWidth="1"/>
    <col min="21" max="21" width="22.5703125" style="143" customWidth="1"/>
    <col min="22" max="22" width="23.28515625" style="143" customWidth="1"/>
    <col min="23" max="23" width="11.85546875" style="143" customWidth="1"/>
    <col min="24" max="24" width="12.5703125" style="143" customWidth="1"/>
    <col min="25" max="25" width="12.140625" style="143" customWidth="1"/>
    <col min="26" max="26" width="12.85546875" style="143" customWidth="1"/>
    <col min="27" max="27" width="12.140625" style="143" customWidth="1"/>
    <col min="28" max="28" width="12.85546875" style="143" customWidth="1"/>
    <col min="29" max="29" width="14.7109375" style="143" customWidth="1"/>
    <col min="30" max="30" width="15.42578125" style="143" customWidth="1"/>
    <col min="31" max="31" width="14.7109375" style="143" customWidth="1"/>
    <col min="32" max="32" width="15.42578125" style="143" customWidth="1"/>
    <col min="33" max="33" width="14.7109375" style="143" customWidth="1"/>
    <col min="34" max="34" width="15.42578125" style="143" customWidth="1"/>
    <col min="35" max="35" width="14.5703125" style="143" customWidth="1"/>
    <col min="36" max="36" width="15.28515625" style="143" customWidth="1"/>
    <col min="37" max="37" width="14.5703125" style="143" customWidth="1"/>
    <col min="38" max="38" width="15.28515625" style="143" customWidth="1"/>
    <col min="39" max="39" width="14.5703125" style="143" customWidth="1"/>
    <col min="40" max="40" width="15.28515625" style="143" customWidth="1"/>
    <col min="41" max="41" width="14.5703125" style="143" customWidth="1"/>
    <col min="42" max="42" width="15.28515625" style="143" customWidth="1"/>
    <col min="43" max="43" width="14.5703125" style="143" customWidth="1"/>
    <col min="44" max="44" width="15.28515625" style="143" customWidth="1"/>
    <col min="45" max="45" width="11.28515625" style="143" customWidth="1"/>
    <col min="46" max="46" width="12" style="143" customWidth="1"/>
    <col min="47" max="47" width="14.7109375" style="143" customWidth="1"/>
    <col min="48" max="48" width="15.42578125" style="143" customWidth="1"/>
    <col min="49" max="49" width="14.7109375" style="143" customWidth="1"/>
    <col min="50" max="50" width="15.42578125" style="143" customWidth="1"/>
    <col min="51" max="51" width="14.7109375" style="143" customWidth="1"/>
    <col min="52" max="52" width="15.42578125" style="143" customWidth="1"/>
    <col min="53" max="53" width="14.7109375" style="143" customWidth="1"/>
    <col min="54" max="54" width="15.42578125" style="143" customWidth="1"/>
    <col min="55" max="55" width="14.7109375" style="143" customWidth="1"/>
    <col min="56" max="56" width="15.42578125" style="143" customWidth="1"/>
    <col min="57" max="57" width="11.42578125" style="143" customWidth="1"/>
    <col min="58" max="58" width="12.140625" style="143" customWidth="1"/>
    <col min="59" max="59" width="19.5703125" style="143" customWidth="1"/>
    <col min="60" max="61" width="20.7109375" style="143" customWidth="1"/>
    <col min="62" max="62" width="23.7109375" style="143" customWidth="1"/>
    <col min="63" max="63" width="19.5703125" style="143" customWidth="1"/>
    <col min="64" max="16384" width="9.140625" style="143"/>
  </cols>
  <sheetData>
    <row r="1" spans="1:62">
      <c r="A1" s="363" t="s">
        <v>140</v>
      </c>
      <c r="B1" s="363" t="s">
        <v>141</v>
      </c>
      <c r="C1" s="363" t="s">
        <v>211</v>
      </c>
      <c r="D1" s="363" t="s">
        <v>212</v>
      </c>
      <c r="E1" s="363" t="s">
        <v>213</v>
      </c>
      <c r="F1" s="363" t="s">
        <v>65</v>
      </c>
      <c r="G1" s="363" t="s">
        <v>1124</v>
      </c>
      <c r="H1" s="363" t="s">
        <v>1123</v>
      </c>
      <c r="I1" s="363" t="s">
        <v>895</v>
      </c>
      <c r="J1" s="363" t="s">
        <v>896</v>
      </c>
      <c r="K1" s="363" t="s">
        <v>897</v>
      </c>
      <c r="L1" s="363" t="s">
        <v>898</v>
      </c>
      <c r="M1" s="363" t="s">
        <v>1122</v>
      </c>
      <c r="N1" s="363" t="s">
        <v>1121</v>
      </c>
      <c r="O1" s="363" t="s">
        <v>1120</v>
      </c>
      <c r="P1" s="363" t="s">
        <v>1119</v>
      </c>
      <c r="Q1" s="363" t="s">
        <v>1118</v>
      </c>
      <c r="R1" s="363" t="s">
        <v>1117</v>
      </c>
      <c r="S1" s="363" t="s">
        <v>1116</v>
      </c>
      <c r="T1" s="363" t="s">
        <v>1115</v>
      </c>
      <c r="U1" s="363" t="s">
        <v>1114</v>
      </c>
      <c r="V1" s="363" t="s">
        <v>1113</v>
      </c>
      <c r="W1" s="363" t="s">
        <v>901</v>
      </c>
      <c r="X1" s="363" t="s">
        <v>902</v>
      </c>
      <c r="Y1" s="363" t="s">
        <v>903</v>
      </c>
      <c r="Z1" s="363" t="s">
        <v>904</v>
      </c>
      <c r="AA1" s="363" t="s">
        <v>1112</v>
      </c>
      <c r="AB1" s="363" t="s">
        <v>1111</v>
      </c>
      <c r="AC1" s="363" t="s">
        <v>1110</v>
      </c>
      <c r="AD1" s="363" t="s">
        <v>1109</v>
      </c>
      <c r="AE1" s="363" t="s">
        <v>1108</v>
      </c>
      <c r="AF1" s="363" t="s">
        <v>1107</v>
      </c>
      <c r="AG1" s="363" t="s">
        <v>1106</v>
      </c>
      <c r="AH1" s="363" t="s">
        <v>1105</v>
      </c>
      <c r="AI1" s="363" t="s">
        <v>1104</v>
      </c>
      <c r="AJ1" s="363" t="s">
        <v>1103</v>
      </c>
      <c r="AK1" s="363" t="s">
        <v>1102</v>
      </c>
      <c r="AL1" s="363" t="s">
        <v>1101</v>
      </c>
      <c r="AM1" s="363" t="s">
        <v>1100</v>
      </c>
      <c r="AN1" s="363" t="s">
        <v>1099</v>
      </c>
      <c r="AO1" s="363" t="s">
        <v>1098</v>
      </c>
      <c r="AP1" s="363" t="s">
        <v>1097</v>
      </c>
      <c r="AQ1" s="363" t="s">
        <v>1096</v>
      </c>
      <c r="AR1" s="363" t="s">
        <v>1095</v>
      </c>
      <c r="AS1" s="363" t="s">
        <v>1094</v>
      </c>
      <c r="AT1" s="363" t="s">
        <v>1093</v>
      </c>
      <c r="AU1" s="363" t="s">
        <v>1092</v>
      </c>
      <c r="AV1" s="363" t="s">
        <v>1091</v>
      </c>
      <c r="AW1" s="363" t="s">
        <v>1090</v>
      </c>
      <c r="AX1" s="363" t="s">
        <v>1089</v>
      </c>
      <c r="AY1" s="363" t="s">
        <v>1088</v>
      </c>
      <c r="AZ1" s="363" t="s">
        <v>1087</v>
      </c>
      <c r="BA1" s="363" t="s">
        <v>1086</v>
      </c>
      <c r="BB1" s="363" t="s">
        <v>1085</v>
      </c>
      <c r="BC1" s="363" t="s">
        <v>1084</v>
      </c>
      <c r="BD1" s="363" t="s">
        <v>1083</v>
      </c>
      <c r="BE1" s="363" t="s">
        <v>1082</v>
      </c>
      <c r="BF1" s="363" t="s">
        <v>1081</v>
      </c>
      <c r="BG1" s="363" t="s">
        <v>1080</v>
      </c>
      <c r="BH1" s="363" t="s">
        <v>259</v>
      </c>
      <c r="BI1" s="363" t="s">
        <v>260</v>
      </c>
      <c r="BJ1" s="364" t="s">
        <v>261</v>
      </c>
    </row>
    <row r="2" spans="1:62">
      <c r="A2" s="385"/>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c r="BC2" s="385"/>
      <c r="BD2" s="385"/>
      <c r="BE2" s="385"/>
      <c r="BF2" s="385"/>
      <c r="BG2" s="385"/>
      <c r="BH2" s="385"/>
      <c r="BI2" s="385"/>
      <c r="BJ2" s="385"/>
    </row>
    <row r="3" spans="1:62">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5"/>
      <c r="AW3" s="385"/>
      <c r="AX3" s="385"/>
      <c r="AY3" s="385"/>
      <c r="AZ3" s="385"/>
      <c r="BA3" s="385"/>
      <c r="BB3" s="385"/>
      <c r="BC3" s="385"/>
      <c r="BD3" s="385"/>
      <c r="BE3" s="385"/>
      <c r="BF3" s="385"/>
      <c r="BG3" s="385"/>
      <c r="BH3" s="385"/>
      <c r="BI3" s="385"/>
      <c r="BJ3" s="385"/>
    </row>
    <row r="4" spans="1:62">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5"/>
      <c r="AW4" s="385"/>
      <c r="AX4" s="385"/>
      <c r="AY4" s="385"/>
      <c r="AZ4" s="385"/>
      <c r="BA4" s="385"/>
      <c r="BB4" s="385"/>
      <c r="BC4" s="385"/>
      <c r="BD4" s="385"/>
      <c r="BE4" s="385"/>
      <c r="BF4" s="385"/>
      <c r="BG4" s="385"/>
      <c r="BH4" s="385"/>
      <c r="BI4" s="385"/>
      <c r="BJ4" s="385"/>
    </row>
    <row r="5" spans="1:62">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c r="AE5" s="385"/>
      <c r="AF5" s="385"/>
      <c r="AG5" s="385"/>
      <c r="AH5" s="385"/>
      <c r="AI5" s="385"/>
      <c r="AJ5" s="385"/>
      <c r="AK5" s="385"/>
      <c r="AL5" s="385"/>
      <c r="AM5" s="385"/>
      <c r="AN5" s="385"/>
      <c r="AO5" s="385"/>
      <c r="AP5" s="385"/>
      <c r="AQ5" s="385"/>
      <c r="AR5" s="385"/>
      <c r="AS5" s="385"/>
      <c r="AT5" s="385"/>
      <c r="AU5" s="385"/>
      <c r="AV5" s="385"/>
      <c r="AW5" s="385"/>
      <c r="AX5" s="385"/>
      <c r="AY5" s="385"/>
      <c r="AZ5" s="385"/>
      <c r="BA5" s="385"/>
      <c r="BB5" s="385"/>
      <c r="BC5" s="385"/>
      <c r="BD5" s="385"/>
      <c r="BE5" s="385"/>
      <c r="BF5" s="385"/>
      <c r="BG5" s="385"/>
      <c r="BH5" s="385"/>
      <c r="BI5" s="385"/>
      <c r="BJ5" s="385"/>
    </row>
    <row r="6" spans="1:62">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c r="AE6" s="385"/>
      <c r="AF6" s="385"/>
      <c r="AG6" s="385"/>
      <c r="AH6" s="385"/>
      <c r="AI6" s="385"/>
      <c r="AJ6" s="385"/>
      <c r="AK6" s="385"/>
      <c r="AL6" s="385"/>
      <c r="AM6" s="385"/>
      <c r="AN6" s="385"/>
      <c r="AO6" s="385"/>
      <c r="AP6" s="385"/>
      <c r="AQ6" s="385"/>
      <c r="AR6" s="385"/>
      <c r="AS6" s="385"/>
      <c r="AT6" s="385"/>
      <c r="AU6" s="385"/>
      <c r="AV6" s="385"/>
      <c r="AW6" s="385"/>
      <c r="AX6" s="385"/>
      <c r="AY6" s="385"/>
      <c r="AZ6" s="385"/>
      <c r="BA6" s="385"/>
      <c r="BB6" s="385"/>
      <c r="BC6" s="385"/>
      <c r="BD6" s="385"/>
      <c r="BE6" s="385"/>
      <c r="BF6" s="385"/>
      <c r="BG6" s="385"/>
      <c r="BH6" s="385"/>
      <c r="BI6" s="385"/>
      <c r="BJ6" s="385"/>
    </row>
    <row r="7" spans="1:62">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385"/>
      <c r="BB7" s="385"/>
      <c r="BC7" s="385"/>
      <c r="BD7" s="385"/>
      <c r="BE7" s="385"/>
      <c r="BF7" s="385"/>
      <c r="BG7" s="385"/>
      <c r="BH7" s="385"/>
      <c r="BI7" s="385"/>
      <c r="BJ7" s="385"/>
    </row>
    <row r="8" spans="1:62">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62">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c r="AE9" s="385"/>
      <c r="AF9" s="385"/>
      <c r="AG9" s="385"/>
      <c r="AH9" s="385"/>
      <c r="AI9" s="385"/>
      <c r="AJ9" s="385"/>
      <c r="AK9" s="385"/>
      <c r="AL9" s="385"/>
      <c r="AM9" s="385"/>
      <c r="AN9" s="385"/>
      <c r="AO9" s="385"/>
      <c r="AP9" s="385"/>
      <c r="AQ9" s="385"/>
      <c r="AR9" s="385"/>
      <c r="AS9" s="385"/>
      <c r="AT9" s="385"/>
      <c r="AU9" s="385"/>
      <c r="AV9" s="385"/>
      <c r="AW9" s="385"/>
      <c r="AX9" s="385"/>
      <c r="AY9" s="385"/>
      <c r="AZ9" s="385"/>
      <c r="BA9" s="385"/>
      <c r="BB9" s="385"/>
      <c r="BC9" s="385"/>
      <c r="BD9" s="385"/>
      <c r="BE9" s="385"/>
      <c r="BF9" s="385"/>
      <c r="BG9" s="385"/>
      <c r="BH9" s="385"/>
      <c r="BI9" s="385"/>
      <c r="BJ9" s="385"/>
    </row>
    <row r="10" spans="1:62">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c r="BC10" s="385"/>
      <c r="BD10" s="385"/>
      <c r="BE10" s="385"/>
      <c r="BF10" s="385"/>
      <c r="BG10" s="385"/>
      <c r="BH10" s="385"/>
      <c r="BI10" s="385"/>
      <c r="BJ10" s="385"/>
    </row>
    <row r="11" spans="1:62">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c r="BH11" s="385"/>
      <c r="BI11" s="385"/>
      <c r="BJ11" s="385"/>
    </row>
    <row r="12" spans="1:62">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row>
    <row r="13" spans="1:62">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62">
      <c r="A14" s="385"/>
      <c r="B14" s="385"/>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c r="BC14" s="385"/>
      <c r="BD14" s="385"/>
      <c r="BE14" s="385"/>
      <c r="BF14" s="385"/>
      <c r="BG14" s="385"/>
      <c r="BH14" s="385"/>
      <c r="BI14" s="385"/>
      <c r="BJ14" s="385"/>
    </row>
    <row r="15" spans="1:62">
      <c r="A15" s="385"/>
      <c r="B15" s="385"/>
      <c r="C15" s="385"/>
      <c r="D15" s="385"/>
      <c r="E15" s="385"/>
      <c r="F15" s="385"/>
      <c r="G15" s="385"/>
      <c r="H15" s="385"/>
      <c r="I15" s="385"/>
      <c r="J15" s="385"/>
      <c r="K15" s="385"/>
      <c r="L15" s="385"/>
      <c r="M15" s="385"/>
      <c r="N15" s="385"/>
      <c r="O15" s="385"/>
      <c r="P15" s="385"/>
      <c r="Q15" s="385"/>
      <c r="R15" s="385"/>
      <c r="S15" s="385"/>
      <c r="T15" s="385"/>
      <c r="U15" s="385"/>
      <c r="V15" s="385"/>
      <c r="W15" s="385"/>
      <c r="X15" s="385"/>
      <c r="Y15" s="385"/>
      <c r="Z15" s="385"/>
      <c r="AA15" s="385"/>
      <c r="AB15" s="385"/>
      <c r="AC15" s="385"/>
      <c r="AD15" s="385"/>
      <c r="AE15" s="385"/>
      <c r="AF15" s="385"/>
      <c r="AG15" s="385"/>
      <c r="AH15" s="385"/>
      <c r="AI15" s="385"/>
      <c r="AJ15" s="385"/>
      <c r="AK15" s="385"/>
      <c r="AL15" s="385"/>
      <c r="AM15" s="385"/>
      <c r="AN15" s="385"/>
      <c r="AO15" s="385"/>
      <c r="AP15" s="385"/>
      <c r="AQ15" s="385"/>
      <c r="AR15" s="385"/>
      <c r="AS15" s="385"/>
      <c r="AT15" s="385"/>
      <c r="AU15" s="385"/>
      <c r="AV15" s="385"/>
      <c r="AW15" s="385"/>
      <c r="AX15" s="385"/>
      <c r="AY15" s="385"/>
      <c r="AZ15" s="385"/>
      <c r="BA15" s="385"/>
      <c r="BB15" s="385"/>
      <c r="BC15" s="385"/>
      <c r="BD15" s="385"/>
      <c r="BE15" s="385"/>
      <c r="BF15" s="385"/>
      <c r="BG15" s="385"/>
      <c r="BH15" s="385"/>
      <c r="BI15" s="385"/>
      <c r="BJ15" s="385"/>
    </row>
    <row r="16" spans="1:62">
      <c r="A16" s="385"/>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c r="AE16" s="385"/>
      <c r="AF16" s="385"/>
      <c r="AG16" s="385"/>
      <c r="AH16" s="385"/>
      <c r="AI16" s="385"/>
      <c r="AJ16" s="385"/>
      <c r="AK16" s="385"/>
      <c r="AL16" s="385"/>
      <c r="AM16" s="385"/>
      <c r="AN16" s="385"/>
      <c r="AO16" s="385"/>
      <c r="AP16" s="385"/>
      <c r="AQ16" s="385"/>
      <c r="AR16" s="385"/>
      <c r="AS16" s="385"/>
      <c r="AT16" s="385"/>
      <c r="AU16" s="385"/>
      <c r="AV16" s="385"/>
      <c r="AW16" s="385"/>
      <c r="AX16" s="385"/>
      <c r="AY16" s="385"/>
      <c r="AZ16" s="385"/>
      <c r="BA16" s="385"/>
      <c r="BB16" s="385"/>
      <c r="BC16" s="385"/>
      <c r="BD16" s="385"/>
      <c r="BE16" s="385"/>
      <c r="BF16" s="385"/>
      <c r="BG16" s="385"/>
      <c r="BH16" s="385"/>
      <c r="BI16" s="385"/>
      <c r="BJ16" s="385"/>
    </row>
    <row r="17" spans="1:62">
      <c r="A17" s="385"/>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c r="BF17" s="385"/>
      <c r="BG17" s="385"/>
      <c r="BH17" s="385"/>
      <c r="BI17" s="385"/>
      <c r="BJ17" s="385"/>
    </row>
    <row r="18" spans="1:62">
      <c r="A18" s="385"/>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385"/>
      <c r="AC18" s="385"/>
      <c r="AD18" s="385"/>
      <c r="AE18" s="385"/>
      <c r="AF18" s="385"/>
      <c r="AG18" s="385"/>
      <c r="AH18" s="385"/>
      <c r="AI18" s="385"/>
      <c r="AJ18" s="385"/>
      <c r="AK18" s="385"/>
      <c r="AL18" s="385"/>
      <c r="AM18" s="385"/>
      <c r="AN18" s="385"/>
      <c r="AO18" s="385"/>
      <c r="AP18" s="385"/>
      <c r="AQ18" s="385"/>
      <c r="AR18" s="385"/>
      <c r="AS18" s="385"/>
      <c r="AT18" s="385"/>
      <c r="AU18" s="385"/>
      <c r="AV18" s="385"/>
      <c r="AW18" s="385"/>
      <c r="AX18" s="385"/>
      <c r="AY18" s="385"/>
      <c r="AZ18" s="385"/>
      <c r="BA18" s="385"/>
      <c r="BB18" s="385"/>
      <c r="BC18" s="385"/>
      <c r="BD18" s="385"/>
      <c r="BE18" s="385"/>
      <c r="BF18" s="385"/>
      <c r="BG18" s="385"/>
      <c r="BH18" s="385"/>
      <c r="BI18" s="385"/>
      <c r="BJ18" s="385"/>
    </row>
    <row r="19" spans="1:62">
      <c r="A19" s="385"/>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c r="AA19" s="385"/>
      <c r="AB19" s="385"/>
      <c r="AC19" s="385"/>
      <c r="AD19" s="385"/>
      <c r="AE19" s="385"/>
      <c r="AF19" s="385"/>
      <c r="AG19" s="385"/>
      <c r="AH19" s="385"/>
      <c r="AI19" s="385"/>
      <c r="AJ19" s="385"/>
      <c r="AK19" s="385"/>
      <c r="AL19" s="385"/>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5"/>
    </row>
    <row r="20" spans="1:62">
      <c r="A20" s="385"/>
      <c r="B20" s="385"/>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c r="AE20" s="385"/>
      <c r="AF20" s="385"/>
      <c r="AG20" s="385"/>
      <c r="AH20" s="385"/>
      <c r="AI20" s="385"/>
      <c r="AJ20" s="385"/>
      <c r="AK20" s="385"/>
      <c r="AL20" s="385"/>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5"/>
    </row>
    <row r="21" spans="1:62">
      <c r="A21" s="385"/>
      <c r="B21" s="385"/>
      <c r="C21" s="385"/>
      <c r="D21" s="385"/>
      <c r="E21" s="385"/>
      <c r="F21" s="385"/>
      <c r="G21" s="385"/>
      <c r="H21" s="385"/>
      <c r="I21" s="385"/>
      <c r="J21" s="385"/>
      <c r="K21" s="385"/>
      <c r="L21" s="385"/>
      <c r="M21" s="385"/>
      <c r="N21" s="385"/>
      <c r="O21" s="385"/>
      <c r="P21" s="385"/>
      <c r="Q21" s="385"/>
      <c r="R21" s="385"/>
      <c r="S21" s="385"/>
      <c r="T21" s="385"/>
      <c r="U21" s="385"/>
      <c r="V21" s="385"/>
      <c r="W21" s="385"/>
      <c r="X21" s="385"/>
      <c r="Y21" s="385"/>
      <c r="Z21" s="385"/>
      <c r="AA21" s="385"/>
      <c r="AB21" s="385"/>
      <c r="AC21" s="385"/>
      <c r="AD21" s="385"/>
      <c r="AE21" s="385"/>
      <c r="AF21" s="385"/>
      <c r="AG21" s="385"/>
      <c r="AH21" s="385"/>
      <c r="AI21" s="385"/>
      <c r="AJ21" s="385"/>
      <c r="AK21" s="385"/>
      <c r="AL21" s="385"/>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5"/>
    </row>
    <row r="22" spans="1:62">
      <c r="A22" s="385"/>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Y22" s="385"/>
      <c r="Z22" s="385"/>
      <c r="AA22" s="385"/>
      <c r="AB22" s="385"/>
      <c r="AC22" s="385"/>
      <c r="AD22" s="385"/>
      <c r="AE22" s="385"/>
      <c r="AF22" s="385"/>
      <c r="AG22" s="385"/>
      <c r="AH22" s="385"/>
      <c r="AI22" s="385"/>
      <c r="AJ22" s="385"/>
      <c r="AK22" s="385"/>
      <c r="AL22" s="385"/>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5"/>
    </row>
    <row r="23" spans="1:62">
      <c r="A23" s="385"/>
      <c r="B23" s="385"/>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c r="AE23" s="385"/>
      <c r="AF23" s="385"/>
      <c r="AG23" s="385"/>
      <c r="AH23" s="385"/>
      <c r="AI23" s="385"/>
      <c r="AJ23" s="385"/>
      <c r="AK23" s="385"/>
      <c r="AL23" s="385"/>
      <c r="AM23" s="385"/>
      <c r="AN23" s="385"/>
      <c r="AO23" s="385"/>
      <c r="AP23" s="385"/>
      <c r="AQ23" s="385"/>
      <c r="AR23" s="385"/>
      <c r="AS23" s="385"/>
      <c r="AT23" s="385"/>
      <c r="AU23" s="385"/>
      <c r="AV23" s="385"/>
      <c r="AW23" s="385"/>
      <c r="AX23" s="385"/>
      <c r="AY23" s="385"/>
      <c r="AZ23" s="385"/>
      <c r="BA23" s="385"/>
      <c r="BB23" s="385"/>
      <c r="BC23" s="385"/>
      <c r="BD23" s="385"/>
      <c r="BE23" s="385"/>
      <c r="BF23" s="385"/>
      <c r="BG23" s="385"/>
      <c r="BH23" s="385"/>
      <c r="BI23" s="385"/>
      <c r="BJ23" s="385"/>
    </row>
    <row r="24" spans="1:62">
      <c r="A24" s="385"/>
      <c r="B24" s="385"/>
      <c r="C24" s="385"/>
      <c r="D24" s="385"/>
      <c r="E24" s="385"/>
      <c r="F24" s="385"/>
      <c r="G24" s="385"/>
      <c r="H24" s="385"/>
      <c r="I24" s="385"/>
      <c r="J24" s="385"/>
      <c r="K24" s="385"/>
      <c r="L24" s="385"/>
      <c r="M24" s="385"/>
      <c r="N24" s="385"/>
      <c r="O24" s="385"/>
      <c r="P24" s="385"/>
      <c r="Q24" s="385"/>
      <c r="R24" s="385"/>
      <c r="S24" s="385"/>
      <c r="T24" s="385"/>
      <c r="U24" s="385"/>
      <c r="V24" s="385"/>
      <c r="W24" s="385"/>
      <c r="X24" s="385"/>
      <c r="Y24" s="385"/>
      <c r="Z24" s="385"/>
      <c r="AA24" s="385"/>
      <c r="AB24" s="385"/>
      <c r="AC24" s="385"/>
      <c r="AD24" s="385"/>
      <c r="AE24" s="385"/>
      <c r="AF24" s="385"/>
      <c r="AG24" s="385"/>
      <c r="AH24" s="385"/>
      <c r="AI24" s="385"/>
      <c r="AJ24" s="385"/>
      <c r="AK24" s="385"/>
      <c r="AL24" s="385"/>
      <c r="AM24" s="385"/>
      <c r="AN24" s="385"/>
      <c r="AO24" s="385"/>
      <c r="AP24" s="385"/>
      <c r="AQ24" s="385"/>
      <c r="AR24" s="385"/>
      <c r="AS24" s="385"/>
      <c r="AT24" s="385"/>
      <c r="AU24" s="385"/>
      <c r="AV24" s="385"/>
      <c r="AW24" s="385"/>
      <c r="AX24" s="385"/>
      <c r="AY24" s="385"/>
      <c r="AZ24" s="385"/>
      <c r="BA24" s="385"/>
      <c r="BB24" s="385"/>
      <c r="BC24" s="385"/>
      <c r="BD24" s="385"/>
      <c r="BE24" s="385"/>
      <c r="BF24" s="385"/>
      <c r="BG24" s="385"/>
      <c r="BH24" s="385"/>
      <c r="BI24" s="385"/>
      <c r="BJ24" s="385"/>
    </row>
    <row r="25" spans="1:62">
      <c r="A25" s="385"/>
      <c r="B25" s="385"/>
      <c r="C25" s="385"/>
      <c r="D25" s="385"/>
      <c r="E25" s="385"/>
      <c r="F25" s="385"/>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H25" s="385"/>
      <c r="AI25" s="385"/>
      <c r="AJ25" s="385"/>
      <c r="AK25" s="385"/>
      <c r="AL25" s="385"/>
      <c r="AM25" s="385"/>
      <c r="AN25" s="385"/>
      <c r="AO25" s="385"/>
      <c r="AP25" s="385"/>
      <c r="AQ25" s="385"/>
      <c r="AR25" s="385"/>
      <c r="AS25" s="385"/>
      <c r="AT25" s="385"/>
      <c r="AU25" s="385"/>
      <c r="AV25" s="385"/>
      <c r="AW25" s="385"/>
      <c r="AX25" s="385"/>
      <c r="AY25" s="385"/>
      <c r="AZ25" s="385"/>
      <c r="BA25" s="385"/>
      <c r="BB25" s="385"/>
      <c r="BC25" s="385"/>
      <c r="BD25" s="385"/>
      <c r="BE25" s="385"/>
      <c r="BF25" s="385"/>
      <c r="BG25" s="385"/>
      <c r="BH25" s="385"/>
      <c r="BI25" s="385"/>
      <c r="BJ25" s="385"/>
    </row>
    <row r="26" spans="1:62">
      <c r="A26" s="385"/>
      <c r="B26" s="385"/>
      <c r="C26" s="385"/>
      <c r="D26" s="385"/>
      <c r="E26" s="385"/>
      <c r="F26" s="385"/>
      <c r="G26" s="385"/>
      <c r="H26" s="385"/>
      <c r="I26" s="385"/>
      <c r="J26" s="385"/>
      <c r="K26" s="385"/>
      <c r="L26" s="385"/>
      <c r="M26" s="385"/>
      <c r="N26" s="385"/>
      <c r="O26" s="385"/>
      <c r="P26" s="385"/>
      <c r="Q26" s="385"/>
      <c r="R26" s="385"/>
      <c r="S26" s="385"/>
      <c r="T26" s="385"/>
      <c r="U26" s="385"/>
      <c r="V26" s="385"/>
      <c r="W26" s="385"/>
      <c r="X26" s="385"/>
      <c r="Y26" s="385"/>
      <c r="Z26" s="385"/>
      <c r="AA26" s="385"/>
      <c r="AB26" s="385"/>
      <c r="AC26" s="385"/>
      <c r="AD26" s="385"/>
      <c r="AE26" s="385"/>
      <c r="AF26" s="385"/>
      <c r="AG26" s="385"/>
      <c r="AH26" s="385"/>
      <c r="AI26" s="385"/>
      <c r="AJ26" s="385"/>
      <c r="AK26" s="385"/>
      <c r="AL26" s="385"/>
      <c r="AM26" s="385"/>
      <c r="AN26" s="385"/>
      <c r="AO26" s="385"/>
      <c r="AP26" s="385"/>
      <c r="AQ26" s="385"/>
      <c r="AR26" s="385"/>
      <c r="AS26" s="385"/>
      <c r="AT26" s="385"/>
      <c r="AU26" s="385"/>
      <c r="AV26" s="385"/>
      <c r="AW26" s="385"/>
      <c r="AX26" s="385"/>
      <c r="AY26" s="385"/>
      <c r="AZ26" s="385"/>
      <c r="BA26" s="385"/>
      <c r="BB26" s="385"/>
      <c r="BC26" s="385"/>
      <c r="BD26" s="385"/>
      <c r="BE26" s="385"/>
      <c r="BF26" s="385"/>
      <c r="BG26" s="385"/>
      <c r="BH26" s="385"/>
      <c r="BI26" s="385"/>
      <c r="BJ26" s="385"/>
    </row>
    <row r="27" spans="1:62">
      <c r="A27" s="385"/>
      <c r="B27" s="385"/>
      <c r="C27" s="385"/>
      <c r="D27" s="385"/>
      <c r="E27" s="385"/>
      <c r="F27" s="385"/>
      <c r="G27" s="385"/>
      <c r="H27" s="385"/>
      <c r="I27" s="385"/>
      <c r="J27" s="385"/>
      <c r="K27" s="385"/>
      <c r="L27" s="385"/>
      <c r="M27" s="385"/>
      <c r="N27" s="385"/>
      <c r="O27" s="385"/>
      <c r="P27" s="385"/>
      <c r="Q27" s="385"/>
      <c r="R27" s="385"/>
      <c r="S27" s="385"/>
      <c r="T27" s="385"/>
      <c r="U27" s="385"/>
      <c r="V27" s="385"/>
      <c r="W27" s="385"/>
      <c r="X27" s="385"/>
      <c r="Y27" s="385"/>
      <c r="Z27" s="385"/>
      <c r="AA27" s="385"/>
      <c r="AB27" s="385"/>
      <c r="AC27" s="385"/>
      <c r="AD27" s="385"/>
      <c r="AE27" s="385"/>
      <c r="AF27" s="385"/>
      <c r="AG27" s="385"/>
      <c r="AH27" s="385"/>
      <c r="AI27" s="385"/>
      <c r="AJ27" s="385"/>
      <c r="AK27" s="385"/>
      <c r="AL27" s="385"/>
      <c r="AM27" s="385"/>
      <c r="AN27" s="385"/>
      <c r="AO27" s="385"/>
      <c r="AP27" s="385"/>
      <c r="AQ27" s="385"/>
      <c r="AR27" s="385"/>
      <c r="AS27" s="385"/>
      <c r="AT27" s="385"/>
      <c r="AU27" s="385"/>
      <c r="AV27" s="385"/>
      <c r="AW27" s="385"/>
      <c r="AX27" s="385"/>
      <c r="AY27" s="385"/>
      <c r="AZ27" s="385"/>
      <c r="BA27" s="385"/>
      <c r="BB27" s="385"/>
      <c r="BC27" s="385"/>
      <c r="BD27" s="385"/>
      <c r="BE27" s="385"/>
      <c r="BF27" s="385"/>
      <c r="BG27" s="385"/>
      <c r="BH27" s="385"/>
      <c r="BI27" s="385"/>
      <c r="BJ27" s="385"/>
    </row>
    <row r="28" spans="1:62">
      <c r="A28" s="385"/>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E28" s="385"/>
      <c r="AF28" s="385"/>
      <c r="AG28" s="385"/>
      <c r="AH28" s="385"/>
      <c r="AI28" s="385"/>
      <c r="AJ28" s="385"/>
      <c r="AK28" s="385"/>
      <c r="AL28" s="385"/>
      <c r="AM28" s="385"/>
      <c r="AN28" s="385"/>
      <c r="AO28" s="385"/>
      <c r="AP28" s="385"/>
      <c r="AQ28" s="385"/>
      <c r="AR28" s="385"/>
      <c r="AS28" s="385"/>
      <c r="AT28" s="385"/>
      <c r="AU28" s="385"/>
      <c r="AV28" s="385"/>
      <c r="AW28" s="385"/>
      <c r="AX28" s="385"/>
      <c r="AY28" s="385"/>
      <c r="AZ28" s="385"/>
      <c r="BA28" s="385"/>
      <c r="BB28" s="385"/>
      <c r="BC28" s="385"/>
      <c r="BD28" s="385"/>
      <c r="BE28" s="385"/>
      <c r="BF28" s="385"/>
      <c r="BG28" s="385"/>
      <c r="BH28" s="385"/>
      <c r="BI28" s="385"/>
      <c r="BJ28" s="385"/>
    </row>
    <row r="29" spans="1:62">
      <c r="A29" s="385"/>
      <c r="B29" s="385"/>
      <c r="C29" s="385"/>
      <c r="D29" s="385"/>
      <c r="E29" s="385"/>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E29" s="385"/>
      <c r="AF29" s="385"/>
      <c r="AG29" s="385"/>
      <c r="AH29" s="385"/>
      <c r="AI29" s="385"/>
      <c r="AJ29" s="385"/>
      <c r="AK29" s="385"/>
      <c r="AL29" s="385"/>
      <c r="AM29" s="385"/>
      <c r="AN29" s="385"/>
      <c r="AO29" s="385"/>
      <c r="AP29" s="385"/>
      <c r="AQ29" s="385"/>
      <c r="AR29" s="385"/>
      <c r="AS29" s="385"/>
      <c r="AT29" s="385"/>
      <c r="AU29" s="385"/>
      <c r="AV29" s="385"/>
      <c r="AW29" s="385"/>
      <c r="AX29" s="385"/>
      <c r="AY29" s="385"/>
      <c r="AZ29" s="385"/>
      <c r="BA29" s="385"/>
      <c r="BB29" s="385"/>
      <c r="BC29" s="385"/>
      <c r="BD29" s="385"/>
      <c r="BE29" s="385"/>
      <c r="BF29" s="385"/>
      <c r="BG29" s="385"/>
      <c r="BH29" s="385"/>
      <c r="BI29" s="385"/>
      <c r="BJ29" s="385"/>
    </row>
    <row r="30" spans="1:62">
      <c r="A30" s="385"/>
      <c r="B30" s="385"/>
      <c r="C30" s="385"/>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c r="AE30" s="385"/>
      <c r="AF30" s="385"/>
      <c r="AG30" s="385"/>
      <c r="AH30" s="385"/>
      <c r="AI30" s="385"/>
      <c r="AJ30" s="385"/>
      <c r="AK30" s="385"/>
      <c r="AL30" s="385"/>
      <c r="AM30" s="385"/>
      <c r="AN30" s="385"/>
      <c r="AO30" s="385"/>
      <c r="AP30" s="385"/>
      <c r="AQ30" s="385"/>
      <c r="AR30" s="385"/>
      <c r="AS30" s="385"/>
      <c r="AT30" s="385"/>
      <c r="AU30" s="385"/>
      <c r="AV30" s="385"/>
      <c r="AW30" s="385"/>
      <c r="AX30" s="385"/>
      <c r="AY30" s="385"/>
      <c r="AZ30" s="385"/>
      <c r="BA30" s="385"/>
      <c r="BB30" s="385"/>
      <c r="BC30" s="385"/>
      <c r="BD30" s="385"/>
      <c r="BE30" s="385"/>
      <c r="BF30" s="385"/>
      <c r="BG30" s="385"/>
      <c r="BH30" s="385"/>
      <c r="BI30" s="385"/>
      <c r="BJ30" s="385"/>
    </row>
    <row r="31" spans="1:62">
      <c r="A31" s="385"/>
      <c r="B31" s="385"/>
      <c r="C31" s="385"/>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c r="AE31" s="385"/>
      <c r="AF31" s="385"/>
      <c r="AG31" s="385"/>
      <c r="AH31" s="385"/>
      <c r="AI31" s="385"/>
      <c r="AJ31" s="385"/>
      <c r="AK31" s="385"/>
      <c r="AL31" s="385"/>
      <c r="AM31" s="385"/>
      <c r="AN31" s="385"/>
      <c r="AO31" s="385"/>
      <c r="AP31" s="385"/>
      <c r="AQ31" s="385"/>
      <c r="AR31" s="385"/>
      <c r="AS31" s="385"/>
      <c r="AT31" s="385"/>
      <c r="AU31" s="385"/>
      <c r="AV31" s="385"/>
      <c r="AW31" s="385"/>
      <c r="AX31" s="385"/>
      <c r="AY31" s="385"/>
      <c r="AZ31" s="385"/>
      <c r="BA31" s="385"/>
      <c r="BB31" s="385"/>
      <c r="BC31" s="385"/>
      <c r="BD31" s="385"/>
      <c r="BE31" s="385"/>
      <c r="BF31" s="385"/>
      <c r="BG31" s="385"/>
      <c r="BH31" s="385"/>
      <c r="BI31" s="385"/>
      <c r="BJ31" s="385"/>
    </row>
    <row r="32" spans="1:62">
      <c r="A32" s="385"/>
      <c r="B32" s="385"/>
      <c r="C32" s="385"/>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c r="AE32" s="385"/>
      <c r="AF32" s="385"/>
      <c r="AG32" s="385"/>
      <c r="AH32" s="385"/>
      <c r="AI32" s="385"/>
      <c r="AJ32" s="385"/>
      <c r="AK32" s="385"/>
      <c r="AL32" s="385"/>
      <c r="AM32" s="385"/>
      <c r="AN32" s="385"/>
      <c r="AO32" s="385"/>
      <c r="AP32" s="385"/>
      <c r="AQ32" s="385"/>
      <c r="AR32" s="385"/>
      <c r="AS32" s="385"/>
      <c r="AT32" s="385"/>
      <c r="AU32" s="385"/>
      <c r="AV32" s="385"/>
      <c r="AW32" s="385"/>
      <c r="AX32" s="385"/>
      <c r="AY32" s="385"/>
      <c r="AZ32" s="385"/>
      <c r="BA32" s="385"/>
      <c r="BB32" s="385"/>
      <c r="BC32" s="385"/>
      <c r="BD32" s="385"/>
      <c r="BE32" s="385"/>
      <c r="BF32" s="385"/>
      <c r="BG32" s="385"/>
      <c r="BH32" s="385"/>
      <c r="BI32" s="385"/>
      <c r="BJ32" s="385"/>
    </row>
    <row r="33" spans="1:62">
      <c r="A33" s="385"/>
      <c r="B33" s="385"/>
      <c r="C33" s="385"/>
      <c r="D33" s="385"/>
      <c r="E33" s="385"/>
      <c r="F33" s="385"/>
      <c r="G33" s="385"/>
      <c r="H33" s="385"/>
      <c r="I33" s="385"/>
      <c r="J33" s="385"/>
      <c r="K33" s="385"/>
      <c r="L33" s="385"/>
      <c r="M33" s="385"/>
      <c r="N33" s="385"/>
      <c r="O33" s="385"/>
      <c r="P33" s="385"/>
      <c r="Q33" s="385"/>
      <c r="R33" s="385"/>
      <c r="S33" s="385"/>
      <c r="T33" s="385"/>
      <c r="U33" s="385"/>
      <c r="V33" s="385"/>
      <c r="W33" s="385"/>
      <c r="X33" s="385"/>
      <c r="Y33" s="385"/>
      <c r="Z33" s="385"/>
      <c r="AA33" s="385"/>
      <c r="AB33" s="385"/>
      <c r="AC33" s="385"/>
      <c r="AD33" s="385"/>
      <c r="AE33" s="385"/>
      <c r="AF33" s="385"/>
      <c r="AG33" s="385"/>
      <c r="AH33" s="385"/>
      <c r="AI33" s="385"/>
      <c r="AJ33" s="385"/>
      <c r="AK33" s="385"/>
      <c r="AL33" s="385"/>
      <c r="AM33" s="385"/>
      <c r="AN33" s="385"/>
      <c r="AO33" s="385"/>
      <c r="AP33" s="385"/>
      <c r="AQ33" s="385"/>
      <c r="AR33" s="385"/>
      <c r="AS33" s="385"/>
      <c r="AT33" s="385"/>
      <c r="AU33" s="385"/>
      <c r="AV33" s="385"/>
      <c r="AW33" s="385"/>
      <c r="AX33" s="385"/>
      <c r="AY33" s="385"/>
      <c r="AZ33" s="385"/>
      <c r="BA33" s="385"/>
      <c r="BB33" s="385"/>
      <c r="BC33" s="385"/>
      <c r="BD33" s="385"/>
      <c r="BE33" s="385"/>
      <c r="BF33" s="385"/>
      <c r="BG33" s="385"/>
      <c r="BH33" s="385"/>
      <c r="BI33" s="385"/>
      <c r="BJ33" s="385"/>
    </row>
    <row r="34" spans="1:62">
      <c r="A34" s="385"/>
      <c r="B34" s="385"/>
      <c r="C34" s="385"/>
      <c r="D34" s="385"/>
      <c r="E34" s="385"/>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c r="AE34" s="385"/>
      <c r="AF34" s="385"/>
      <c r="AG34" s="385"/>
      <c r="AH34" s="385"/>
      <c r="AI34" s="385"/>
      <c r="AJ34" s="385"/>
      <c r="AK34" s="385"/>
      <c r="AL34" s="385"/>
      <c r="AM34" s="385"/>
      <c r="AN34" s="385"/>
      <c r="AO34" s="385"/>
      <c r="AP34" s="385"/>
      <c r="AQ34" s="385"/>
      <c r="AR34" s="385"/>
      <c r="AS34" s="385"/>
      <c r="AT34" s="385"/>
      <c r="AU34" s="385"/>
      <c r="AV34" s="385"/>
      <c r="AW34" s="385"/>
      <c r="AX34" s="385"/>
      <c r="AY34" s="385"/>
      <c r="AZ34" s="385"/>
      <c r="BA34" s="385"/>
      <c r="BB34" s="385"/>
      <c r="BC34" s="385"/>
      <c r="BD34" s="385"/>
      <c r="BE34" s="385"/>
      <c r="BF34" s="385"/>
      <c r="BG34" s="385"/>
      <c r="BH34" s="385"/>
      <c r="BI34" s="385"/>
      <c r="BJ34" s="385"/>
    </row>
    <row r="35" spans="1:62">
      <c r="A35" s="385"/>
      <c r="B35" s="385"/>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E35" s="385"/>
      <c r="AF35" s="385"/>
      <c r="AG35" s="385"/>
      <c r="AH35" s="385"/>
      <c r="AI35" s="385"/>
      <c r="AJ35" s="385"/>
      <c r="AK35" s="385"/>
      <c r="AL35" s="385"/>
      <c r="AM35" s="385"/>
      <c r="AN35" s="385"/>
      <c r="AO35" s="385"/>
      <c r="AP35" s="385"/>
      <c r="AQ35" s="385"/>
      <c r="AR35" s="385"/>
      <c r="AS35" s="385"/>
      <c r="AT35" s="385"/>
      <c r="AU35" s="385"/>
      <c r="AV35" s="385"/>
      <c r="AW35" s="385"/>
      <c r="AX35" s="385"/>
      <c r="AY35" s="385"/>
      <c r="AZ35" s="385"/>
      <c r="BA35" s="385"/>
      <c r="BB35" s="385"/>
      <c r="BC35" s="385"/>
      <c r="BD35" s="385"/>
      <c r="BE35" s="385"/>
      <c r="BF35" s="385"/>
      <c r="BG35" s="385"/>
      <c r="BH35" s="385"/>
      <c r="BI35" s="385"/>
      <c r="BJ35" s="385"/>
    </row>
    <row r="36" spans="1:62">
      <c r="A36" s="385"/>
      <c r="B36" s="385"/>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c r="AE36" s="385"/>
      <c r="AF36" s="385"/>
      <c r="AG36" s="385"/>
      <c r="AH36" s="385"/>
      <c r="AI36" s="385"/>
      <c r="AJ36" s="385"/>
      <c r="AK36" s="385"/>
      <c r="AL36" s="385"/>
      <c r="AM36" s="385"/>
      <c r="AN36" s="385"/>
      <c r="AO36" s="385"/>
      <c r="AP36" s="385"/>
      <c r="AQ36" s="385"/>
      <c r="AR36" s="385"/>
      <c r="AS36" s="385"/>
      <c r="AT36" s="385"/>
      <c r="AU36" s="385"/>
      <c r="AV36" s="385"/>
      <c r="AW36" s="385"/>
      <c r="AX36" s="385"/>
      <c r="AY36" s="385"/>
      <c r="AZ36" s="385"/>
      <c r="BA36" s="385"/>
      <c r="BB36" s="385"/>
      <c r="BC36" s="385"/>
      <c r="BD36" s="385"/>
      <c r="BE36" s="385"/>
      <c r="BF36" s="385"/>
      <c r="BG36" s="385"/>
      <c r="BH36" s="385"/>
      <c r="BI36" s="385"/>
      <c r="BJ36" s="385"/>
    </row>
    <row r="37" spans="1:62">
      <c r="A37" s="385"/>
      <c r="B37" s="385"/>
      <c r="C37" s="385"/>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c r="AE37" s="385"/>
      <c r="AF37" s="385"/>
      <c r="AG37" s="385"/>
      <c r="AH37" s="385"/>
      <c r="AI37" s="385"/>
      <c r="AJ37" s="385"/>
      <c r="AK37" s="385"/>
      <c r="AL37" s="385"/>
      <c r="AM37" s="385"/>
      <c r="AN37" s="385"/>
      <c r="AO37" s="385"/>
      <c r="AP37" s="385"/>
      <c r="AQ37" s="385"/>
      <c r="AR37" s="385"/>
      <c r="AS37" s="385"/>
      <c r="AT37" s="385"/>
      <c r="AU37" s="385"/>
      <c r="AV37" s="385"/>
      <c r="AW37" s="385"/>
      <c r="AX37" s="385"/>
      <c r="AY37" s="385"/>
      <c r="AZ37" s="385"/>
      <c r="BA37" s="385"/>
      <c r="BB37" s="385"/>
      <c r="BC37" s="385"/>
      <c r="BD37" s="385"/>
      <c r="BE37" s="385"/>
      <c r="BF37" s="385"/>
      <c r="BG37" s="385"/>
      <c r="BH37" s="385"/>
      <c r="BI37" s="385"/>
      <c r="BJ37" s="385"/>
    </row>
    <row r="38" spans="1:62">
      <c r="A38" s="385"/>
      <c r="B38" s="385"/>
      <c r="C38" s="385"/>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c r="AE38" s="385"/>
      <c r="AF38" s="385"/>
      <c r="AG38" s="385"/>
      <c r="AH38" s="385"/>
      <c r="AI38" s="385"/>
      <c r="AJ38" s="385"/>
      <c r="AK38" s="385"/>
      <c r="AL38" s="385"/>
      <c r="AM38" s="385"/>
      <c r="AN38" s="385"/>
      <c r="AO38" s="385"/>
      <c r="AP38" s="385"/>
      <c r="AQ38" s="385"/>
      <c r="AR38" s="385"/>
      <c r="AS38" s="385"/>
      <c r="AT38" s="385"/>
      <c r="AU38" s="385"/>
      <c r="AV38" s="385"/>
      <c r="AW38" s="385"/>
      <c r="AX38" s="385"/>
      <c r="AY38" s="385"/>
      <c r="AZ38" s="385"/>
      <c r="BA38" s="385"/>
      <c r="BB38" s="385"/>
      <c r="BC38" s="385"/>
      <c r="BD38" s="385"/>
      <c r="BE38" s="385"/>
      <c r="BF38" s="385"/>
      <c r="BG38" s="385"/>
      <c r="BH38" s="385"/>
      <c r="BI38" s="385"/>
      <c r="BJ38" s="385"/>
    </row>
    <row r="39" spans="1:62">
      <c r="A39" s="385"/>
      <c r="B39" s="385"/>
      <c r="C39" s="385"/>
      <c r="D39" s="385"/>
      <c r="E39" s="385"/>
      <c r="F39" s="385"/>
      <c r="G39" s="385"/>
      <c r="H39" s="385"/>
      <c r="I39" s="385"/>
      <c r="J39" s="385"/>
      <c r="K39" s="385"/>
      <c r="L39" s="385"/>
      <c r="M39" s="385"/>
      <c r="N39" s="385"/>
      <c r="O39" s="385"/>
      <c r="P39" s="385"/>
      <c r="Q39" s="385"/>
      <c r="R39" s="385"/>
      <c r="S39" s="385"/>
      <c r="T39" s="385"/>
      <c r="U39" s="385"/>
      <c r="V39" s="385"/>
      <c r="W39" s="385"/>
      <c r="X39" s="385"/>
      <c r="Y39" s="385"/>
      <c r="Z39" s="385"/>
      <c r="AA39" s="385"/>
      <c r="AB39" s="385"/>
      <c r="AC39" s="385"/>
      <c r="AD39" s="385"/>
      <c r="AE39" s="385"/>
      <c r="AF39" s="385"/>
      <c r="AG39" s="385"/>
      <c r="AH39" s="385"/>
      <c r="AI39" s="385"/>
      <c r="AJ39" s="385"/>
      <c r="AK39" s="385"/>
      <c r="AL39" s="385"/>
      <c r="AM39" s="385"/>
      <c r="AN39" s="385"/>
      <c r="AO39" s="385"/>
      <c r="AP39" s="385"/>
      <c r="AQ39" s="385"/>
      <c r="AR39" s="385"/>
      <c r="AS39" s="385"/>
      <c r="AT39" s="385"/>
      <c r="AU39" s="385"/>
      <c r="AV39" s="385"/>
      <c r="AW39" s="385"/>
      <c r="AX39" s="385"/>
      <c r="AY39" s="385"/>
      <c r="AZ39" s="385"/>
      <c r="BA39" s="385"/>
      <c r="BB39" s="385"/>
      <c r="BC39" s="385"/>
      <c r="BD39" s="385"/>
      <c r="BE39" s="385"/>
      <c r="BF39" s="385"/>
      <c r="BG39" s="385"/>
      <c r="BH39" s="385"/>
      <c r="BI39" s="385"/>
      <c r="BJ39" s="385"/>
    </row>
    <row r="40" spans="1:62">
      <c r="A40" s="385"/>
      <c r="B40" s="385"/>
      <c r="C40" s="385"/>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c r="AE40" s="385"/>
      <c r="AF40" s="385"/>
      <c r="AG40" s="385"/>
      <c r="AH40" s="385"/>
      <c r="AI40" s="385"/>
      <c r="AJ40" s="385"/>
      <c r="AK40" s="385"/>
      <c r="AL40" s="385"/>
      <c r="AM40" s="385"/>
      <c r="AN40" s="385"/>
      <c r="AO40" s="385"/>
      <c r="AP40" s="385"/>
      <c r="AQ40" s="385"/>
      <c r="AR40" s="385"/>
      <c r="AS40" s="385"/>
      <c r="AT40" s="385"/>
      <c r="AU40" s="385"/>
      <c r="AV40" s="385"/>
      <c r="AW40" s="385"/>
      <c r="AX40" s="385"/>
      <c r="AY40" s="385"/>
      <c r="AZ40" s="385"/>
      <c r="BA40" s="385"/>
      <c r="BB40" s="385"/>
      <c r="BC40" s="385"/>
      <c r="BD40" s="385"/>
      <c r="BE40" s="385"/>
      <c r="BF40" s="385"/>
      <c r="BG40" s="385"/>
      <c r="BH40" s="385"/>
      <c r="BI40" s="385"/>
      <c r="BJ40" s="385"/>
    </row>
    <row r="41" spans="1:62">
      <c r="A41" s="385"/>
      <c r="B41" s="385"/>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c r="AE41" s="385"/>
      <c r="AF41" s="385"/>
      <c r="AG41" s="385"/>
      <c r="AH41" s="385"/>
      <c r="AI41" s="385"/>
      <c r="AJ41" s="385"/>
      <c r="AK41" s="385"/>
      <c r="AL41" s="385"/>
      <c r="AM41" s="385"/>
      <c r="AN41" s="385"/>
      <c r="AO41" s="385"/>
      <c r="AP41" s="385"/>
      <c r="AQ41" s="385"/>
      <c r="AR41" s="385"/>
      <c r="AS41" s="385"/>
      <c r="AT41" s="385"/>
      <c r="AU41" s="385"/>
      <c r="AV41" s="385"/>
      <c r="AW41" s="385"/>
      <c r="AX41" s="385"/>
      <c r="AY41" s="385"/>
      <c r="AZ41" s="385"/>
      <c r="BA41" s="385"/>
      <c r="BB41" s="385"/>
      <c r="BC41" s="385"/>
      <c r="BD41" s="385"/>
      <c r="BE41" s="385"/>
      <c r="BF41" s="385"/>
      <c r="BG41" s="385"/>
      <c r="BH41" s="385"/>
      <c r="BI41" s="385"/>
      <c r="BJ41" s="385"/>
    </row>
    <row r="42" spans="1:62">
      <c r="A42" s="385"/>
      <c r="B42" s="385"/>
      <c r="C42" s="385"/>
      <c r="D42" s="385"/>
      <c r="E42" s="385"/>
      <c r="F42" s="385"/>
      <c r="G42" s="385"/>
      <c r="H42" s="385"/>
      <c r="I42" s="385"/>
      <c r="J42" s="385"/>
      <c r="K42" s="385"/>
      <c r="L42" s="385"/>
      <c r="M42" s="385"/>
      <c r="N42" s="385"/>
      <c r="O42" s="385"/>
      <c r="P42" s="385"/>
      <c r="Q42" s="385"/>
      <c r="R42" s="385"/>
      <c r="S42" s="385"/>
      <c r="T42" s="385"/>
      <c r="U42" s="385"/>
      <c r="V42" s="385"/>
      <c r="W42" s="385"/>
      <c r="X42" s="385"/>
      <c r="Y42" s="385"/>
      <c r="Z42" s="385"/>
      <c r="AA42" s="385"/>
      <c r="AB42" s="385"/>
      <c r="AC42" s="385"/>
      <c r="AD42" s="385"/>
      <c r="AE42" s="385"/>
      <c r="AF42" s="385"/>
      <c r="AG42" s="385"/>
      <c r="AH42" s="385"/>
      <c r="AI42" s="385"/>
      <c r="AJ42" s="385"/>
      <c r="AK42" s="385"/>
      <c r="AL42" s="385"/>
      <c r="AM42" s="385"/>
      <c r="AN42" s="385"/>
      <c r="AO42" s="385"/>
      <c r="AP42" s="385"/>
      <c r="AQ42" s="385"/>
      <c r="AR42" s="385"/>
      <c r="AS42" s="385"/>
      <c r="AT42" s="385"/>
      <c r="AU42" s="385"/>
      <c r="AV42" s="385"/>
      <c r="AW42" s="385"/>
      <c r="AX42" s="385"/>
      <c r="AY42" s="385"/>
      <c r="AZ42" s="385"/>
      <c r="BA42" s="385"/>
      <c r="BB42" s="385"/>
      <c r="BC42" s="385"/>
      <c r="BD42" s="385"/>
      <c r="BE42" s="385"/>
      <c r="BF42" s="385"/>
      <c r="BG42" s="385"/>
      <c r="BH42" s="385"/>
      <c r="BI42" s="385"/>
      <c r="BJ42" s="385"/>
    </row>
    <row r="43" spans="1:62">
      <c r="A43" s="385"/>
      <c r="B43" s="385"/>
      <c r="C43" s="385"/>
      <c r="D43" s="385"/>
      <c r="E43" s="385"/>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c r="AE43" s="385"/>
      <c r="AF43" s="385"/>
      <c r="AG43" s="385"/>
      <c r="AH43" s="385"/>
      <c r="AI43" s="385"/>
      <c r="AJ43" s="385"/>
      <c r="AK43" s="385"/>
      <c r="AL43" s="385"/>
      <c r="AM43" s="385"/>
      <c r="AN43" s="385"/>
      <c r="AO43" s="385"/>
      <c r="AP43" s="385"/>
      <c r="AQ43" s="385"/>
      <c r="AR43" s="385"/>
      <c r="AS43" s="385"/>
      <c r="AT43" s="385"/>
      <c r="AU43" s="385"/>
      <c r="AV43" s="385"/>
      <c r="AW43" s="385"/>
      <c r="AX43" s="385"/>
      <c r="AY43" s="385"/>
      <c r="AZ43" s="385"/>
      <c r="BA43" s="385"/>
      <c r="BB43" s="385"/>
      <c r="BC43" s="385"/>
      <c r="BD43" s="385"/>
      <c r="BE43" s="385"/>
      <c r="BF43" s="385"/>
      <c r="BG43" s="385"/>
      <c r="BH43" s="385"/>
      <c r="BI43" s="385"/>
      <c r="BJ43" s="385"/>
    </row>
    <row r="44" spans="1:62">
      <c r="A44" s="385"/>
      <c r="B44" s="385"/>
      <c r="C44" s="385"/>
      <c r="D44" s="385"/>
      <c r="E44" s="385"/>
      <c r="F44" s="385"/>
      <c r="G44" s="385"/>
      <c r="H44" s="385"/>
      <c r="I44" s="385"/>
      <c r="J44" s="385"/>
      <c r="K44" s="385"/>
      <c r="L44" s="385"/>
      <c r="M44" s="385"/>
      <c r="N44" s="385"/>
      <c r="O44" s="385"/>
      <c r="P44" s="385"/>
      <c r="Q44" s="385"/>
      <c r="R44" s="385"/>
      <c r="S44" s="385"/>
      <c r="T44" s="385"/>
      <c r="U44" s="385"/>
      <c r="V44" s="385"/>
      <c r="W44" s="385"/>
      <c r="X44" s="385"/>
      <c r="Y44" s="385"/>
      <c r="Z44" s="385"/>
      <c r="AA44" s="385"/>
      <c r="AB44" s="385"/>
      <c r="AC44" s="385"/>
      <c r="AD44" s="385"/>
      <c r="AE44" s="385"/>
      <c r="AF44" s="385"/>
      <c r="AG44" s="385"/>
      <c r="AH44" s="385"/>
      <c r="AI44" s="385"/>
      <c r="AJ44" s="385"/>
      <c r="AK44" s="385"/>
      <c r="AL44" s="385"/>
      <c r="AM44" s="385"/>
      <c r="AN44" s="385"/>
      <c r="AO44" s="385"/>
      <c r="AP44" s="385"/>
      <c r="AQ44" s="385"/>
      <c r="AR44" s="385"/>
      <c r="AS44" s="385"/>
      <c r="AT44" s="385"/>
      <c r="AU44" s="385"/>
      <c r="AV44" s="385"/>
      <c r="AW44" s="385"/>
      <c r="AX44" s="385"/>
      <c r="AY44" s="385"/>
      <c r="AZ44" s="385"/>
      <c r="BA44" s="385"/>
      <c r="BB44" s="385"/>
      <c r="BC44" s="385"/>
      <c r="BD44" s="385"/>
      <c r="BE44" s="385"/>
      <c r="BF44" s="385"/>
      <c r="BG44" s="385"/>
      <c r="BH44" s="385"/>
      <c r="BI44" s="385"/>
      <c r="BJ44" s="385"/>
    </row>
    <row r="45" spans="1:62">
      <c r="A45" s="385"/>
      <c r="B45" s="385"/>
      <c r="C45" s="385"/>
      <c r="D45" s="385"/>
      <c r="E45" s="385"/>
      <c r="F45" s="385"/>
      <c r="G45" s="385"/>
      <c r="H45" s="385"/>
      <c r="I45" s="385"/>
      <c r="J45" s="385"/>
      <c r="K45" s="385"/>
      <c r="L45" s="385"/>
      <c r="M45" s="385"/>
      <c r="N45" s="385"/>
      <c r="O45" s="385"/>
      <c r="P45" s="385"/>
      <c r="Q45" s="385"/>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c r="BC45" s="385"/>
      <c r="BD45" s="385"/>
      <c r="BE45" s="385"/>
      <c r="BF45" s="385"/>
      <c r="BG45" s="385"/>
      <c r="BH45" s="385"/>
      <c r="BI45" s="385"/>
      <c r="BJ45" s="385"/>
    </row>
    <row r="46" spans="1:62">
      <c r="A46" s="385"/>
      <c r="B46" s="385"/>
      <c r="C46" s="385"/>
      <c r="D46" s="385"/>
      <c r="E46" s="385"/>
      <c r="F46" s="385"/>
      <c r="G46" s="385"/>
      <c r="H46" s="385"/>
      <c r="I46" s="385"/>
      <c r="J46" s="385"/>
      <c r="K46" s="385"/>
      <c r="L46" s="385"/>
      <c r="M46" s="385"/>
      <c r="N46" s="385"/>
      <c r="O46" s="385"/>
      <c r="P46" s="385"/>
      <c r="Q46" s="385"/>
      <c r="R46" s="385"/>
      <c r="S46" s="385"/>
      <c r="T46" s="385"/>
      <c r="U46" s="385"/>
      <c r="V46" s="385"/>
      <c r="W46" s="385"/>
      <c r="X46" s="385"/>
      <c r="Y46" s="385"/>
      <c r="Z46" s="385"/>
      <c r="AA46" s="385"/>
      <c r="AB46" s="385"/>
      <c r="AC46" s="385"/>
      <c r="AD46" s="385"/>
      <c r="AE46" s="385"/>
      <c r="AF46" s="385"/>
      <c r="AG46" s="385"/>
      <c r="AH46" s="385"/>
      <c r="AI46" s="385"/>
      <c r="AJ46" s="385"/>
      <c r="AK46" s="385"/>
      <c r="AL46" s="385"/>
      <c r="AM46" s="385"/>
      <c r="AN46" s="385"/>
      <c r="AO46" s="385"/>
      <c r="AP46" s="385"/>
      <c r="AQ46" s="385"/>
      <c r="AR46" s="385"/>
      <c r="AS46" s="385"/>
      <c r="AT46" s="385"/>
      <c r="AU46" s="385"/>
      <c r="AV46" s="385"/>
      <c r="AW46" s="385"/>
      <c r="AX46" s="385"/>
      <c r="AY46" s="385"/>
      <c r="AZ46" s="385"/>
      <c r="BA46" s="385"/>
      <c r="BB46" s="385"/>
      <c r="BC46" s="385"/>
      <c r="BD46" s="385"/>
      <c r="BE46" s="385"/>
      <c r="BF46" s="385"/>
      <c r="BG46" s="385"/>
      <c r="BH46" s="385"/>
      <c r="BI46" s="385"/>
      <c r="BJ46" s="385"/>
    </row>
    <row r="47" spans="1:62">
      <c r="A47" s="385"/>
      <c r="B47" s="385"/>
      <c r="C47" s="385"/>
      <c r="D47" s="385"/>
      <c r="E47" s="385"/>
      <c r="F47" s="385"/>
      <c r="G47" s="385"/>
      <c r="H47" s="385"/>
      <c r="I47" s="385"/>
      <c r="J47" s="385"/>
      <c r="K47" s="385"/>
      <c r="L47" s="385"/>
      <c r="M47" s="385"/>
      <c r="N47" s="385"/>
      <c r="O47" s="385"/>
      <c r="P47" s="385"/>
      <c r="Q47" s="385"/>
      <c r="R47" s="385"/>
      <c r="S47" s="385"/>
      <c r="T47" s="385"/>
      <c r="U47" s="385"/>
      <c r="V47" s="385"/>
      <c r="W47" s="385"/>
      <c r="X47" s="385"/>
      <c r="Y47" s="385"/>
      <c r="Z47" s="385"/>
      <c r="AA47" s="385"/>
      <c r="AB47" s="385"/>
      <c r="AC47" s="385"/>
      <c r="AD47" s="385"/>
      <c r="AE47" s="385"/>
      <c r="AF47" s="385"/>
      <c r="AG47" s="385"/>
      <c r="AH47" s="385"/>
      <c r="AI47" s="385"/>
      <c r="AJ47" s="385"/>
      <c r="AK47" s="385"/>
      <c r="AL47" s="385"/>
      <c r="AM47" s="385"/>
      <c r="AN47" s="385"/>
      <c r="AO47" s="385"/>
      <c r="AP47" s="385"/>
      <c r="AQ47" s="385"/>
      <c r="AR47" s="385"/>
      <c r="AS47" s="385"/>
      <c r="AT47" s="385"/>
      <c r="AU47" s="385"/>
      <c r="AV47" s="385"/>
      <c r="AW47" s="385"/>
      <c r="AX47" s="385"/>
      <c r="AY47" s="385"/>
      <c r="AZ47" s="385"/>
      <c r="BA47" s="385"/>
      <c r="BB47" s="385"/>
      <c r="BC47" s="385"/>
      <c r="BD47" s="385"/>
      <c r="BE47" s="385"/>
      <c r="BF47" s="385"/>
      <c r="BG47" s="385"/>
      <c r="BH47" s="385"/>
      <c r="BI47" s="385"/>
      <c r="BJ47" s="385"/>
    </row>
    <row r="48" spans="1:62">
      <c r="A48" s="385"/>
      <c r="B48" s="385"/>
      <c r="C48" s="385"/>
      <c r="D48" s="385"/>
      <c r="E48" s="385"/>
      <c r="F48" s="385"/>
      <c r="G48" s="385"/>
      <c r="H48" s="385"/>
      <c r="I48" s="385"/>
      <c r="J48" s="385"/>
      <c r="K48" s="385"/>
      <c r="L48" s="385"/>
      <c r="M48" s="385"/>
      <c r="N48" s="385"/>
      <c r="O48" s="385"/>
      <c r="P48" s="385"/>
      <c r="Q48" s="385"/>
      <c r="R48" s="385"/>
      <c r="S48" s="385"/>
      <c r="T48" s="385"/>
      <c r="U48" s="385"/>
      <c r="V48" s="385"/>
      <c r="W48" s="385"/>
      <c r="X48" s="385"/>
      <c r="Y48" s="385"/>
      <c r="Z48" s="385"/>
      <c r="AA48" s="385"/>
      <c r="AB48" s="385"/>
      <c r="AC48" s="385"/>
      <c r="AD48" s="385"/>
      <c r="AE48" s="385"/>
      <c r="AF48" s="385"/>
      <c r="AG48" s="385"/>
      <c r="AH48" s="385"/>
      <c r="AI48" s="385"/>
      <c r="AJ48" s="385"/>
      <c r="AK48" s="385"/>
      <c r="AL48" s="385"/>
      <c r="AM48" s="385"/>
      <c r="AN48" s="385"/>
      <c r="AO48" s="385"/>
      <c r="AP48" s="385"/>
      <c r="AQ48" s="385"/>
      <c r="AR48" s="385"/>
      <c r="AS48" s="385"/>
      <c r="AT48" s="385"/>
      <c r="AU48" s="385"/>
      <c r="AV48" s="385"/>
      <c r="AW48" s="385"/>
      <c r="AX48" s="385"/>
      <c r="AY48" s="385"/>
      <c r="AZ48" s="385"/>
      <c r="BA48" s="385"/>
      <c r="BB48" s="385"/>
      <c r="BC48" s="385"/>
      <c r="BD48" s="385"/>
      <c r="BE48" s="385"/>
      <c r="BF48" s="385"/>
      <c r="BG48" s="385"/>
      <c r="BH48" s="385"/>
      <c r="BI48" s="385"/>
      <c r="BJ48" s="385"/>
    </row>
    <row r="49" spans="1:62">
      <c r="A49" s="385"/>
      <c r="B49" s="385"/>
      <c r="C49" s="385"/>
      <c r="D49" s="385"/>
      <c r="E49" s="385"/>
      <c r="F49" s="385"/>
      <c r="G49" s="385"/>
      <c r="H49" s="385"/>
      <c r="I49" s="385"/>
      <c r="J49" s="385"/>
      <c r="K49" s="385"/>
      <c r="L49" s="385"/>
      <c r="M49" s="385"/>
      <c r="N49" s="385"/>
      <c r="O49" s="385"/>
      <c r="P49" s="385"/>
      <c r="Q49" s="385"/>
      <c r="R49" s="385"/>
      <c r="S49" s="385"/>
      <c r="T49" s="385"/>
      <c r="U49" s="385"/>
      <c r="V49" s="385"/>
      <c r="W49" s="385"/>
      <c r="X49" s="385"/>
      <c r="Y49" s="385"/>
      <c r="Z49" s="385"/>
      <c r="AA49" s="385"/>
      <c r="AB49" s="385"/>
      <c r="AC49" s="385"/>
      <c r="AD49" s="385"/>
      <c r="AE49" s="385"/>
      <c r="AF49" s="385"/>
      <c r="AG49" s="385"/>
      <c r="AH49" s="385"/>
      <c r="AI49" s="385"/>
      <c r="AJ49" s="385"/>
      <c r="AK49" s="385"/>
      <c r="AL49" s="385"/>
      <c r="AM49" s="385"/>
      <c r="AN49" s="385"/>
      <c r="AO49" s="385"/>
      <c r="AP49" s="385"/>
      <c r="AQ49" s="385"/>
      <c r="AR49" s="385"/>
      <c r="AS49" s="385"/>
      <c r="AT49" s="385"/>
      <c r="AU49" s="385"/>
      <c r="AV49" s="385"/>
      <c r="AW49" s="385"/>
      <c r="AX49" s="385"/>
      <c r="AY49" s="385"/>
      <c r="AZ49" s="385"/>
      <c r="BA49" s="385"/>
      <c r="BB49" s="385"/>
      <c r="BC49" s="385"/>
      <c r="BD49" s="385"/>
      <c r="BE49" s="385"/>
      <c r="BF49" s="385"/>
      <c r="BG49" s="385"/>
      <c r="BH49" s="385"/>
      <c r="BI49" s="385"/>
      <c r="BJ49" s="385"/>
    </row>
    <row r="50" spans="1:62">
      <c r="A50" s="385"/>
      <c r="B50" s="385"/>
      <c r="C50" s="385"/>
      <c r="D50" s="385"/>
      <c r="E50" s="385"/>
      <c r="F50" s="385"/>
      <c r="G50" s="385"/>
      <c r="H50" s="385"/>
      <c r="I50" s="385"/>
      <c r="J50" s="385"/>
      <c r="K50" s="385"/>
      <c r="L50" s="385"/>
      <c r="M50" s="385"/>
      <c r="N50" s="385"/>
      <c r="O50" s="385"/>
      <c r="P50" s="385"/>
      <c r="Q50" s="385"/>
      <c r="R50" s="385"/>
      <c r="S50" s="385"/>
      <c r="T50" s="385"/>
      <c r="U50" s="385"/>
      <c r="V50" s="385"/>
      <c r="W50" s="385"/>
      <c r="X50" s="385"/>
      <c r="Y50" s="385"/>
      <c r="Z50" s="385"/>
      <c r="AA50" s="385"/>
      <c r="AB50" s="385"/>
      <c r="AC50" s="385"/>
      <c r="AD50" s="385"/>
      <c r="AE50" s="385"/>
      <c r="AF50" s="385"/>
      <c r="AG50" s="385"/>
      <c r="AH50" s="385"/>
      <c r="AI50" s="385"/>
      <c r="AJ50" s="385"/>
      <c r="AK50" s="385"/>
      <c r="AL50" s="385"/>
      <c r="AM50" s="385"/>
      <c r="AN50" s="385"/>
      <c r="AO50" s="385"/>
      <c r="AP50" s="385"/>
      <c r="AQ50" s="385"/>
      <c r="AR50" s="385"/>
      <c r="AS50" s="385"/>
      <c r="AT50" s="385"/>
      <c r="AU50" s="385"/>
      <c r="AV50" s="385"/>
      <c r="AW50" s="385"/>
      <c r="AX50" s="385"/>
      <c r="AY50" s="385"/>
      <c r="AZ50" s="385"/>
      <c r="BA50" s="385"/>
      <c r="BB50" s="385"/>
      <c r="BC50" s="385"/>
      <c r="BD50" s="385"/>
      <c r="BE50" s="385"/>
      <c r="BF50" s="385"/>
      <c r="BG50" s="385"/>
      <c r="BH50" s="385"/>
      <c r="BI50" s="385"/>
      <c r="BJ50" s="385"/>
    </row>
    <row r="51" spans="1:62">
      <c r="A51" s="385"/>
      <c r="B51" s="385"/>
      <c r="C51" s="385"/>
      <c r="D51" s="385"/>
      <c r="E51" s="385"/>
      <c r="F51" s="385"/>
      <c r="G51" s="385"/>
      <c r="H51" s="385"/>
      <c r="I51" s="385"/>
      <c r="J51" s="385"/>
      <c r="K51" s="385"/>
      <c r="L51" s="385"/>
      <c r="M51" s="385"/>
      <c r="N51" s="385"/>
      <c r="O51" s="385"/>
      <c r="P51" s="385"/>
      <c r="Q51" s="385"/>
      <c r="R51" s="385"/>
      <c r="S51" s="385"/>
      <c r="T51" s="385"/>
      <c r="U51" s="385"/>
      <c r="V51" s="385"/>
      <c r="W51" s="385"/>
      <c r="X51" s="385"/>
      <c r="Y51" s="385"/>
      <c r="Z51" s="385"/>
      <c r="AA51" s="385"/>
      <c r="AB51" s="385"/>
      <c r="AC51" s="385"/>
      <c r="AD51" s="385"/>
      <c r="AE51" s="385"/>
      <c r="AF51" s="385"/>
      <c r="AG51" s="385"/>
      <c r="AH51" s="385"/>
      <c r="AI51" s="385"/>
      <c r="AJ51" s="385"/>
      <c r="AK51" s="385"/>
      <c r="AL51" s="385"/>
      <c r="AM51" s="385"/>
      <c r="AN51" s="385"/>
      <c r="AO51" s="385"/>
      <c r="AP51" s="385"/>
      <c r="AQ51" s="385"/>
      <c r="AR51" s="385"/>
      <c r="AS51" s="385"/>
      <c r="AT51" s="385"/>
      <c r="AU51" s="385"/>
      <c r="AV51" s="385"/>
      <c r="AW51" s="385"/>
      <c r="AX51" s="385"/>
      <c r="AY51" s="385"/>
      <c r="AZ51" s="385"/>
      <c r="BA51" s="385"/>
      <c r="BB51" s="385"/>
      <c r="BC51" s="385"/>
      <c r="BD51" s="385"/>
      <c r="BE51" s="385"/>
      <c r="BF51" s="385"/>
      <c r="BG51" s="385"/>
      <c r="BH51" s="385"/>
      <c r="BI51" s="385"/>
      <c r="BJ51" s="385"/>
    </row>
    <row r="52" spans="1:62">
      <c r="A52" s="385"/>
      <c r="B52" s="385"/>
      <c r="C52" s="385"/>
      <c r="D52" s="385"/>
      <c r="E52" s="385"/>
      <c r="F52" s="385"/>
      <c r="G52" s="385"/>
      <c r="H52" s="385"/>
      <c r="I52" s="385"/>
      <c r="J52" s="385"/>
      <c r="K52" s="385"/>
      <c r="L52" s="385"/>
      <c r="M52" s="385"/>
      <c r="N52" s="385"/>
      <c r="O52" s="385"/>
      <c r="P52" s="385"/>
      <c r="Q52" s="385"/>
      <c r="R52" s="385"/>
      <c r="S52" s="385"/>
      <c r="T52" s="385"/>
      <c r="U52" s="385"/>
      <c r="V52" s="385"/>
      <c r="W52" s="385"/>
      <c r="X52" s="385"/>
      <c r="Y52" s="385"/>
      <c r="Z52" s="385"/>
      <c r="AA52" s="385"/>
      <c r="AB52" s="385"/>
      <c r="AC52" s="385"/>
      <c r="AD52" s="385"/>
      <c r="AE52" s="385"/>
      <c r="AF52" s="385"/>
      <c r="AG52" s="385"/>
      <c r="AH52" s="385"/>
      <c r="AI52" s="385"/>
      <c r="AJ52" s="385"/>
      <c r="AK52" s="385"/>
      <c r="AL52" s="385"/>
      <c r="AM52" s="385"/>
      <c r="AN52" s="385"/>
      <c r="AO52" s="385"/>
      <c r="AP52" s="385"/>
      <c r="AQ52" s="385"/>
      <c r="AR52" s="385"/>
      <c r="AS52" s="385"/>
      <c r="AT52" s="385"/>
      <c r="AU52" s="385"/>
      <c r="AV52" s="385"/>
      <c r="AW52" s="385"/>
      <c r="AX52" s="385"/>
      <c r="AY52" s="385"/>
      <c r="AZ52" s="385"/>
      <c r="BA52" s="385"/>
      <c r="BB52" s="385"/>
      <c r="BC52" s="385"/>
      <c r="BD52" s="385"/>
      <c r="BE52" s="385"/>
      <c r="BF52" s="385"/>
      <c r="BG52" s="385"/>
      <c r="BH52" s="385"/>
      <c r="BI52" s="385"/>
      <c r="BJ52" s="385"/>
    </row>
    <row r="53" spans="1:62">
      <c r="A53" s="385"/>
      <c r="B53" s="385"/>
      <c r="C53" s="385"/>
      <c r="D53" s="385"/>
      <c r="E53" s="385"/>
      <c r="F53" s="385"/>
      <c r="G53" s="385"/>
      <c r="H53" s="385"/>
      <c r="I53" s="385"/>
      <c r="J53" s="385"/>
      <c r="K53" s="385"/>
      <c r="L53" s="385"/>
      <c r="M53" s="385"/>
      <c r="N53" s="385"/>
      <c r="O53" s="385"/>
      <c r="P53" s="385"/>
      <c r="Q53" s="385"/>
      <c r="R53" s="385"/>
      <c r="S53" s="385"/>
      <c r="T53" s="385"/>
      <c r="U53" s="385"/>
      <c r="V53" s="385"/>
      <c r="W53" s="385"/>
      <c r="X53" s="385"/>
      <c r="Y53" s="385"/>
      <c r="Z53" s="385"/>
      <c r="AA53" s="385"/>
      <c r="AB53" s="385"/>
      <c r="AC53" s="385"/>
      <c r="AD53" s="385"/>
      <c r="AE53" s="385"/>
      <c r="AF53" s="385"/>
      <c r="AG53" s="385"/>
      <c r="AH53" s="385"/>
      <c r="AI53" s="385"/>
      <c r="AJ53" s="385"/>
      <c r="AK53" s="385"/>
      <c r="AL53" s="385"/>
      <c r="AM53" s="385"/>
      <c r="AN53" s="385"/>
      <c r="AO53" s="385"/>
      <c r="AP53" s="385"/>
      <c r="AQ53" s="385"/>
      <c r="AR53" s="385"/>
      <c r="AS53" s="385"/>
      <c r="AT53" s="385"/>
      <c r="AU53" s="385"/>
      <c r="AV53" s="385"/>
      <c r="AW53" s="385"/>
      <c r="AX53" s="385"/>
      <c r="AY53" s="385"/>
      <c r="AZ53" s="385"/>
      <c r="BA53" s="385"/>
      <c r="BB53" s="385"/>
      <c r="BC53" s="385"/>
      <c r="BD53" s="385"/>
      <c r="BE53" s="385"/>
      <c r="BF53" s="385"/>
      <c r="BG53" s="385"/>
      <c r="BH53" s="385"/>
      <c r="BI53" s="385"/>
      <c r="BJ53" s="385"/>
    </row>
    <row r="54" spans="1:62">
      <c r="A54" s="385"/>
      <c r="B54" s="385"/>
      <c r="C54" s="385"/>
      <c r="D54" s="385"/>
      <c r="E54" s="385"/>
      <c r="F54" s="385"/>
      <c r="G54" s="385"/>
      <c r="H54" s="385"/>
      <c r="I54" s="385"/>
      <c r="J54" s="385"/>
      <c r="K54" s="385"/>
      <c r="L54" s="385"/>
      <c r="M54" s="385"/>
      <c r="N54" s="385"/>
      <c r="O54" s="385"/>
      <c r="P54" s="385"/>
      <c r="Q54" s="385"/>
      <c r="R54" s="385"/>
      <c r="S54" s="385"/>
      <c r="T54" s="385"/>
      <c r="U54" s="385"/>
      <c r="V54" s="385"/>
      <c r="W54" s="385"/>
      <c r="X54" s="385"/>
      <c r="Y54" s="385"/>
      <c r="Z54" s="385"/>
      <c r="AA54" s="385"/>
      <c r="AB54" s="385"/>
      <c r="AC54" s="385"/>
      <c r="AD54" s="385"/>
      <c r="AE54" s="385"/>
      <c r="AF54" s="385"/>
      <c r="AG54" s="385"/>
      <c r="AH54" s="385"/>
      <c r="AI54" s="385"/>
      <c r="AJ54" s="385"/>
      <c r="AK54" s="385"/>
      <c r="AL54" s="385"/>
      <c r="AM54" s="385"/>
      <c r="AN54" s="385"/>
      <c r="AO54" s="385"/>
      <c r="AP54" s="385"/>
      <c r="AQ54" s="385"/>
      <c r="AR54" s="385"/>
      <c r="AS54" s="385"/>
      <c r="AT54" s="385"/>
      <c r="AU54" s="385"/>
      <c r="AV54" s="385"/>
      <c r="AW54" s="385"/>
      <c r="AX54" s="385"/>
      <c r="AY54" s="385"/>
      <c r="AZ54" s="385"/>
      <c r="BA54" s="385"/>
      <c r="BB54" s="385"/>
      <c r="BC54" s="385"/>
      <c r="BD54" s="385"/>
      <c r="BE54" s="385"/>
      <c r="BF54" s="385"/>
      <c r="BG54" s="385"/>
      <c r="BH54" s="385"/>
      <c r="BI54" s="385"/>
      <c r="BJ54" s="385"/>
    </row>
    <row r="55" spans="1:62">
      <c r="A55" s="385"/>
      <c r="B55" s="385"/>
      <c r="C55" s="385"/>
      <c r="D55" s="385"/>
      <c r="E55" s="385"/>
      <c r="F55" s="385"/>
      <c r="G55" s="385"/>
      <c r="H55" s="385"/>
      <c r="I55" s="385"/>
      <c r="J55" s="385"/>
      <c r="K55" s="385"/>
      <c r="L55" s="385"/>
      <c r="M55" s="385"/>
      <c r="N55" s="385"/>
      <c r="O55" s="385"/>
      <c r="P55" s="385"/>
      <c r="Q55" s="385"/>
      <c r="R55" s="385"/>
      <c r="S55" s="385"/>
      <c r="T55" s="385"/>
      <c r="U55" s="385"/>
      <c r="V55" s="385"/>
      <c r="W55" s="385"/>
      <c r="X55" s="385"/>
      <c r="Y55" s="385"/>
      <c r="Z55" s="385"/>
      <c r="AA55" s="385"/>
      <c r="AB55" s="385"/>
      <c r="AC55" s="385"/>
      <c r="AD55" s="385"/>
      <c r="AE55" s="385"/>
      <c r="AF55" s="385"/>
      <c r="AG55" s="385"/>
      <c r="AH55" s="385"/>
      <c r="AI55" s="385"/>
      <c r="AJ55" s="385"/>
      <c r="AK55" s="385"/>
      <c r="AL55" s="385"/>
      <c r="AM55" s="385"/>
      <c r="AN55" s="385"/>
      <c r="AO55" s="385"/>
      <c r="AP55" s="385"/>
      <c r="AQ55" s="385"/>
      <c r="AR55" s="385"/>
      <c r="AS55" s="385"/>
      <c r="AT55" s="385"/>
      <c r="AU55" s="385"/>
      <c r="AV55" s="385"/>
      <c r="AW55" s="385"/>
      <c r="AX55" s="385"/>
      <c r="AY55" s="385"/>
      <c r="AZ55" s="385"/>
      <c r="BA55" s="385"/>
      <c r="BB55" s="385"/>
      <c r="BC55" s="385"/>
      <c r="BD55" s="385"/>
      <c r="BE55" s="385"/>
      <c r="BF55" s="385"/>
      <c r="BG55" s="385"/>
      <c r="BH55" s="385"/>
      <c r="BI55" s="385"/>
      <c r="BJ55" s="385"/>
    </row>
    <row r="56" spans="1:62">
      <c r="A56" s="385"/>
      <c r="B56" s="385"/>
      <c r="C56" s="385"/>
      <c r="D56" s="385"/>
      <c r="E56" s="385"/>
      <c r="F56" s="385"/>
      <c r="G56" s="385"/>
      <c r="H56" s="385"/>
      <c r="I56" s="385"/>
      <c r="J56" s="385"/>
      <c r="K56" s="385"/>
      <c r="L56" s="385"/>
      <c r="M56" s="385"/>
      <c r="N56" s="385"/>
      <c r="O56" s="385"/>
      <c r="P56" s="385"/>
      <c r="Q56" s="385"/>
      <c r="R56" s="385"/>
      <c r="S56" s="385"/>
      <c r="T56" s="385"/>
      <c r="U56" s="385"/>
      <c r="V56" s="385"/>
      <c r="W56" s="385"/>
      <c r="X56" s="385"/>
      <c r="Y56" s="385"/>
      <c r="Z56" s="385"/>
      <c r="AA56" s="385"/>
      <c r="AB56" s="385"/>
      <c r="AC56" s="385"/>
      <c r="AD56" s="385"/>
      <c r="AE56" s="385"/>
      <c r="AF56" s="385"/>
      <c r="AG56" s="385"/>
      <c r="AH56" s="385"/>
      <c r="AI56" s="385"/>
      <c r="AJ56" s="385"/>
      <c r="AK56" s="385"/>
      <c r="AL56" s="385"/>
      <c r="AM56" s="385"/>
      <c r="AN56" s="385"/>
      <c r="AO56" s="385"/>
      <c r="AP56" s="385"/>
      <c r="AQ56" s="385"/>
      <c r="AR56" s="385"/>
      <c r="AS56" s="385"/>
      <c r="AT56" s="385"/>
      <c r="AU56" s="385"/>
      <c r="AV56" s="385"/>
      <c r="AW56" s="385"/>
      <c r="AX56" s="385"/>
      <c r="AY56" s="385"/>
      <c r="AZ56" s="385"/>
      <c r="BA56" s="385"/>
      <c r="BB56" s="385"/>
      <c r="BC56" s="385"/>
      <c r="BD56" s="385"/>
      <c r="BE56" s="385"/>
      <c r="BF56" s="385"/>
      <c r="BG56" s="385"/>
      <c r="BH56" s="385"/>
      <c r="BI56" s="385"/>
      <c r="BJ56" s="385"/>
    </row>
    <row r="57" spans="1:62">
      <c r="A57" s="385"/>
      <c r="B57" s="385"/>
      <c r="C57" s="385"/>
      <c r="D57" s="385"/>
      <c r="E57" s="385"/>
      <c r="F57" s="385"/>
      <c r="G57" s="385"/>
      <c r="H57" s="385"/>
      <c r="I57" s="385"/>
      <c r="J57" s="385"/>
      <c r="K57" s="385"/>
      <c r="L57" s="385"/>
      <c r="M57" s="385"/>
      <c r="N57" s="385"/>
      <c r="O57" s="385"/>
      <c r="P57" s="385"/>
      <c r="Q57" s="385"/>
      <c r="R57" s="385"/>
      <c r="S57" s="385"/>
      <c r="T57" s="385"/>
      <c r="U57" s="385"/>
      <c r="V57" s="385"/>
      <c r="W57" s="385"/>
      <c r="X57" s="385"/>
      <c r="Y57" s="385"/>
      <c r="Z57" s="385"/>
      <c r="AA57" s="385"/>
      <c r="AB57" s="385"/>
      <c r="AC57" s="385"/>
      <c r="AD57" s="385"/>
      <c r="AE57" s="385"/>
      <c r="AF57" s="385"/>
      <c r="AG57" s="385"/>
      <c r="AH57" s="385"/>
      <c r="AI57" s="385"/>
      <c r="AJ57" s="385"/>
      <c r="AK57" s="385"/>
      <c r="AL57" s="385"/>
      <c r="AM57" s="385"/>
      <c r="AN57" s="385"/>
      <c r="AO57" s="385"/>
      <c r="AP57" s="385"/>
      <c r="AQ57" s="385"/>
      <c r="AR57" s="385"/>
      <c r="AS57" s="385"/>
      <c r="AT57" s="385"/>
      <c r="AU57" s="385"/>
      <c r="AV57" s="385"/>
      <c r="AW57" s="385"/>
      <c r="AX57" s="385"/>
      <c r="AY57" s="385"/>
      <c r="AZ57" s="385"/>
      <c r="BA57" s="385"/>
      <c r="BB57" s="385"/>
      <c r="BC57" s="385"/>
      <c r="BD57" s="385"/>
      <c r="BE57" s="385"/>
      <c r="BF57" s="385"/>
      <c r="BG57" s="385"/>
      <c r="BH57" s="385"/>
      <c r="BI57" s="385"/>
      <c r="BJ57" s="385"/>
    </row>
    <row r="58" spans="1:62">
      <c r="A58" s="385"/>
      <c r="B58" s="385"/>
      <c r="C58" s="385"/>
      <c r="D58" s="385"/>
      <c r="E58" s="385"/>
      <c r="F58" s="385"/>
      <c r="G58" s="385"/>
      <c r="H58" s="385"/>
      <c r="I58" s="385"/>
      <c r="J58" s="385"/>
      <c r="K58" s="385"/>
      <c r="L58" s="385"/>
      <c r="M58" s="385"/>
      <c r="N58" s="385"/>
      <c r="O58" s="385"/>
      <c r="P58" s="385"/>
      <c r="Q58" s="385"/>
      <c r="R58" s="385"/>
      <c r="S58" s="385"/>
      <c r="T58" s="385"/>
      <c r="U58" s="385"/>
      <c r="V58" s="385"/>
      <c r="W58" s="385"/>
      <c r="X58" s="385"/>
      <c r="Y58" s="385"/>
      <c r="Z58" s="385"/>
      <c r="AA58" s="385"/>
      <c r="AB58" s="385"/>
      <c r="AC58" s="385"/>
      <c r="AD58" s="385"/>
      <c r="AE58" s="385"/>
      <c r="AF58" s="385"/>
      <c r="AG58" s="385"/>
      <c r="AH58" s="385"/>
      <c r="AI58" s="385"/>
      <c r="AJ58" s="385"/>
      <c r="AK58" s="385"/>
      <c r="AL58" s="385"/>
      <c r="AM58" s="385"/>
      <c r="AN58" s="385"/>
      <c r="AO58" s="385"/>
      <c r="AP58" s="385"/>
      <c r="AQ58" s="385"/>
      <c r="AR58" s="385"/>
      <c r="AS58" s="385"/>
      <c r="AT58" s="385"/>
      <c r="AU58" s="385"/>
      <c r="AV58" s="385"/>
      <c r="AW58" s="385"/>
      <c r="AX58" s="385"/>
      <c r="AY58" s="385"/>
      <c r="AZ58" s="385"/>
      <c r="BA58" s="385"/>
      <c r="BB58" s="385"/>
      <c r="BC58" s="385"/>
      <c r="BD58" s="385"/>
      <c r="BE58" s="385"/>
      <c r="BF58" s="385"/>
      <c r="BG58" s="385"/>
      <c r="BH58" s="385"/>
      <c r="BI58" s="385"/>
      <c r="BJ58" s="385"/>
    </row>
    <row r="59" spans="1:62">
      <c r="A59" s="385"/>
      <c r="B59" s="385"/>
      <c r="C59" s="385"/>
      <c r="D59" s="385"/>
      <c r="E59" s="385"/>
      <c r="F59" s="385"/>
      <c r="G59" s="385"/>
      <c r="H59" s="385"/>
      <c r="I59" s="385"/>
      <c r="J59" s="385"/>
      <c r="K59" s="385"/>
      <c r="L59" s="385"/>
      <c r="M59" s="385"/>
      <c r="N59" s="385"/>
      <c r="O59" s="385"/>
      <c r="P59" s="385"/>
      <c r="Q59" s="385"/>
      <c r="R59" s="385"/>
      <c r="S59" s="385"/>
      <c r="T59" s="385"/>
      <c r="U59" s="385"/>
      <c r="V59" s="385"/>
      <c r="W59" s="385"/>
      <c r="X59" s="385"/>
      <c r="Y59" s="385"/>
      <c r="Z59" s="385"/>
      <c r="AA59" s="385"/>
      <c r="AB59" s="385"/>
      <c r="AC59" s="385"/>
      <c r="AD59" s="385"/>
      <c r="AE59" s="385"/>
      <c r="AF59" s="385"/>
      <c r="AG59" s="385"/>
      <c r="AH59" s="385"/>
      <c r="AI59" s="385"/>
      <c r="AJ59" s="385"/>
      <c r="AK59" s="385"/>
      <c r="AL59" s="385"/>
      <c r="AM59" s="385"/>
      <c r="AN59" s="385"/>
      <c r="AO59" s="385"/>
      <c r="AP59" s="385"/>
      <c r="AQ59" s="385"/>
      <c r="AR59" s="385"/>
      <c r="AS59" s="385"/>
      <c r="AT59" s="385"/>
      <c r="AU59" s="385"/>
      <c r="AV59" s="385"/>
      <c r="AW59" s="385"/>
      <c r="AX59" s="385"/>
      <c r="AY59" s="385"/>
      <c r="AZ59" s="385"/>
      <c r="BA59" s="385"/>
      <c r="BB59" s="385"/>
      <c r="BC59" s="385"/>
      <c r="BD59" s="385"/>
      <c r="BE59" s="385"/>
      <c r="BF59" s="385"/>
      <c r="BG59" s="385"/>
      <c r="BH59" s="385"/>
      <c r="BI59" s="385"/>
      <c r="BJ59" s="385"/>
    </row>
    <row r="60" spans="1:62">
      <c r="A60" s="385"/>
      <c r="B60" s="385"/>
      <c r="C60" s="385"/>
      <c r="D60" s="385"/>
      <c r="E60" s="385"/>
      <c r="F60" s="385"/>
      <c r="G60" s="385"/>
      <c r="H60" s="385"/>
      <c r="I60" s="385"/>
      <c r="J60" s="385"/>
      <c r="K60" s="385"/>
      <c r="L60" s="385"/>
      <c r="M60" s="385"/>
      <c r="N60" s="385"/>
      <c r="O60" s="385"/>
      <c r="P60" s="385"/>
      <c r="Q60" s="385"/>
      <c r="R60" s="385"/>
      <c r="S60" s="385"/>
      <c r="T60" s="385"/>
      <c r="U60" s="385"/>
      <c r="V60" s="385"/>
      <c r="W60" s="385"/>
      <c r="X60" s="385"/>
      <c r="Y60" s="385"/>
      <c r="Z60" s="385"/>
      <c r="AA60" s="385"/>
      <c r="AB60" s="385"/>
      <c r="AC60" s="385"/>
      <c r="AD60" s="385"/>
      <c r="AE60" s="385"/>
      <c r="AF60" s="385"/>
      <c r="AG60" s="385"/>
      <c r="AH60" s="385"/>
      <c r="AI60" s="385"/>
      <c r="AJ60" s="385"/>
      <c r="AK60" s="385"/>
      <c r="AL60" s="385"/>
      <c r="AM60" s="385"/>
      <c r="AN60" s="385"/>
      <c r="AO60" s="385"/>
      <c r="AP60" s="385"/>
      <c r="AQ60" s="385"/>
      <c r="AR60" s="385"/>
      <c r="AS60" s="385"/>
      <c r="AT60" s="385"/>
      <c r="AU60" s="385"/>
      <c r="AV60" s="385"/>
      <c r="AW60" s="385"/>
      <c r="AX60" s="385"/>
      <c r="AY60" s="385"/>
      <c r="AZ60" s="385"/>
      <c r="BA60" s="385"/>
      <c r="BB60" s="385"/>
      <c r="BC60" s="385"/>
      <c r="BD60" s="385"/>
      <c r="BE60" s="385"/>
      <c r="BF60" s="385"/>
      <c r="BG60" s="385"/>
      <c r="BH60" s="385"/>
      <c r="BI60" s="385"/>
      <c r="BJ60" s="385"/>
    </row>
    <row r="61" spans="1:62">
      <c r="A61" s="385"/>
      <c r="B61" s="385"/>
      <c r="C61" s="385"/>
      <c r="D61" s="385"/>
      <c r="E61" s="385"/>
      <c r="F61" s="385"/>
      <c r="G61" s="385"/>
      <c r="H61" s="385"/>
      <c r="I61" s="385"/>
      <c r="J61" s="385"/>
      <c r="K61" s="385"/>
      <c r="L61" s="385"/>
      <c r="M61" s="385"/>
      <c r="N61" s="385"/>
      <c r="O61" s="385"/>
      <c r="P61" s="385"/>
      <c r="Q61" s="385"/>
      <c r="R61" s="385"/>
      <c r="S61" s="385"/>
      <c r="T61" s="385"/>
      <c r="U61" s="385"/>
      <c r="V61" s="385"/>
      <c r="W61" s="385"/>
      <c r="X61" s="385"/>
      <c r="Y61" s="385"/>
      <c r="Z61" s="385"/>
      <c r="AA61" s="385"/>
      <c r="AB61" s="385"/>
      <c r="AC61" s="385"/>
      <c r="AD61" s="385"/>
      <c r="AE61" s="385"/>
      <c r="AF61" s="385"/>
      <c r="AG61" s="385"/>
      <c r="AH61" s="385"/>
      <c r="AI61" s="385"/>
      <c r="AJ61" s="385"/>
      <c r="AK61" s="385"/>
      <c r="AL61" s="385"/>
      <c r="AM61" s="385"/>
      <c r="AN61" s="385"/>
      <c r="AO61" s="385"/>
      <c r="AP61" s="385"/>
      <c r="AQ61" s="385"/>
      <c r="AR61" s="385"/>
      <c r="AS61" s="385"/>
      <c r="AT61" s="385"/>
      <c r="AU61" s="385"/>
      <c r="AV61" s="385"/>
      <c r="AW61" s="385"/>
      <c r="AX61" s="385"/>
      <c r="AY61" s="385"/>
      <c r="AZ61" s="385"/>
      <c r="BA61" s="385"/>
      <c r="BB61" s="385"/>
      <c r="BC61" s="385"/>
      <c r="BD61" s="385"/>
      <c r="BE61" s="385"/>
      <c r="BF61" s="385"/>
      <c r="BG61" s="385"/>
      <c r="BH61" s="385"/>
      <c r="BI61" s="385"/>
      <c r="BJ61" s="385"/>
    </row>
    <row r="62" spans="1:62">
      <c r="A62" s="385"/>
      <c r="B62" s="385"/>
      <c r="C62" s="385"/>
      <c r="D62" s="385"/>
      <c r="E62" s="385"/>
      <c r="F62" s="385"/>
      <c r="G62" s="385"/>
      <c r="H62" s="385"/>
      <c r="I62" s="385"/>
      <c r="J62" s="385"/>
      <c r="K62" s="385"/>
      <c r="L62" s="385"/>
      <c r="M62" s="385"/>
      <c r="N62" s="385"/>
      <c r="O62" s="385"/>
      <c r="P62" s="385"/>
      <c r="Q62" s="385"/>
      <c r="R62" s="385"/>
      <c r="S62" s="385"/>
      <c r="T62" s="385"/>
      <c r="U62" s="385"/>
      <c r="V62" s="385"/>
      <c r="W62" s="385"/>
      <c r="X62" s="385"/>
      <c r="Y62" s="385"/>
      <c r="Z62" s="385"/>
      <c r="AA62" s="385"/>
      <c r="AB62" s="385"/>
      <c r="AC62" s="385"/>
      <c r="AD62" s="385"/>
      <c r="AE62" s="385"/>
      <c r="AF62" s="385"/>
      <c r="AG62" s="385"/>
      <c r="AH62" s="385"/>
      <c r="AI62" s="385"/>
      <c r="AJ62" s="385"/>
      <c r="AK62" s="385"/>
      <c r="AL62" s="385"/>
      <c r="AM62" s="385"/>
      <c r="AN62" s="385"/>
      <c r="AO62" s="385"/>
      <c r="AP62" s="385"/>
      <c r="AQ62" s="385"/>
      <c r="AR62" s="385"/>
      <c r="AS62" s="385"/>
      <c r="AT62" s="385"/>
      <c r="AU62" s="385"/>
      <c r="AV62" s="385"/>
      <c r="AW62" s="385"/>
      <c r="AX62" s="385"/>
      <c r="AY62" s="385"/>
      <c r="AZ62" s="385"/>
      <c r="BA62" s="385"/>
      <c r="BB62" s="385"/>
      <c r="BC62" s="385"/>
      <c r="BD62" s="385"/>
      <c r="BE62" s="385"/>
      <c r="BF62" s="385"/>
      <c r="BG62" s="385"/>
      <c r="BH62" s="385"/>
      <c r="BI62" s="385"/>
      <c r="BJ62" s="385"/>
    </row>
    <row r="63" spans="1:62">
      <c r="A63" s="385"/>
      <c r="B63" s="385"/>
      <c r="C63" s="385"/>
      <c r="D63" s="385"/>
      <c r="E63" s="385"/>
      <c r="F63" s="385"/>
      <c r="G63" s="385"/>
      <c r="H63" s="385"/>
      <c r="I63" s="385"/>
      <c r="J63" s="385"/>
      <c r="K63" s="385"/>
      <c r="L63" s="385"/>
      <c r="M63" s="385"/>
      <c r="N63" s="385"/>
      <c r="O63" s="385"/>
      <c r="P63" s="385"/>
      <c r="Q63" s="385"/>
      <c r="R63" s="385"/>
      <c r="S63" s="385"/>
      <c r="T63" s="385"/>
      <c r="U63" s="385"/>
      <c r="V63" s="385"/>
      <c r="W63" s="385"/>
      <c r="X63" s="385"/>
      <c r="Y63" s="385"/>
      <c r="Z63" s="385"/>
      <c r="AA63" s="385"/>
      <c r="AB63" s="385"/>
      <c r="AC63" s="385"/>
      <c r="AD63" s="385"/>
      <c r="AE63" s="385"/>
      <c r="AF63" s="385"/>
      <c r="AG63" s="385"/>
      <c r="AH63" s="385"/>
      <c r="AI63" s="385"/>
      <c r="AJ63" s="385"/>
      <c r="AK63" s="385"/>
      <c r="AL63" s="385"/>
      <c r="AM63" s="385"/>
      <c r="AN63" s="385"/>
      <c r="AO63" s="385"/>
      <c r="AP63" s="385"/>
      <c r="AQ63" s="385"/>
      <c r="AR63" s="385"/>
      <c r="AS63" s="385"/>
      <c r="AT63" s="385"/>
      <c r="AU63" s="385"/>
      <c r="AV63" s="385"/>
      <c r="AW63" s="385"/>
      <c r="AX63" s="385"/>
      <c r="AY63" s="385"/>
      <c r="AZ63" s="385"/>
      <c r="BA63" s="385"/>
      <c r="BB63" s="385"/>
      <c r="BC63" s="385"/>
      <c r="BD63" s="385"/>
      <c r="BE63" s="385"/>
      <c r="BF63" s="385"/>
      <c r="BG63" s="385"/>
      <c r="BH63" s="385"/>
      <c r="BI63" s="385"/>
      <c r="BJ63" s="385"/>
    </row>
    <row r="64" spans="1:62">
      <c r="A64" s="385"/>
      <c r="B64" s="385"/>
      <c r="C64" s="385"/>
      <c r="D64" s="385"/>
      <c r="E64" s="385"/>
      <c r="F64" s="385"/>
      <c r="G64" s="385"/>
      <c r="H64" s="385"/>
      <c r="I64" s="385"/>
      <c r="J64" s="385"/>
      <c r="K64" s="385"/>
      <c r="L64" s="385"/>
      <c r="M64" s="385"/>
      <c r="N64" s="385"/>
      <c r="O64" s="385"/>
      <c r="P64" s="385"/>
      <c r="Q64" s="385"/>
      <c r="R64" s="385"/>
      <c r="S64" s="385"/>
      <c r="T64" s="385"/>
      <c r="U64" s="385"/>
      <c r="V64" s="385"/>
      <c r="W64" s="385"/>
      <c r="X64" s="385"/>
      <c r="Y64" s="385"/>
      <c r="Z64" s="385"/>
      <c r="AA64" s="385"/>
      <c r="AB64" s="385"/>
      <c r="AC64" s="385"/>
      <c r="AD64" s="385"/>
      <c r="AE64" s="385"/>
      <c r="AF64" s="385"/>
      <c r="AG64" s="385"/>
      <c r="AH64" s="385"/>
      <c r="AI64" s="385"/>
      <c r="AJ64" s="385"/>
      <c r="AK64" s="385"/>
      <c r="AL64" s="385"/>
      <c r="AM64" s="385"/>
      <c r="AN64" s="385"/>
      <c r="AO64" s="385"/>
      <c r="AP64" s="385"/>
      <c r="AQ64" s="385"/>
      <c r="AR64" s="385"/>
      <c r="AS64" s="385"/>
      <c r="AT64" s="385"/>
      <c r="AU64" s="385"/>
      <c r="AV64" s="385"/>
      <c r="AW64" s="385"/>
      <c r="AX64" s="385"/>
      <c r="AY64" s="385"/>
      <c r="AZ64" s="385"/>
      <c r="BA64" s="385"/>
      <c r="BB64" s="385"/>
      <c r="BC64" s="385"/>
      <c r="BD64" s="385"/>
      <c r="BE64" s="385"/>
      <c r="BF64" s="385"/>
      <c r="BG64" s="385"/>
      <c r="BH64" s="385"/>
      <c r="BI64" s="385"/>
      <c r="BJ64" s="385"/>
    </row>
    <row r="65" spans="1:62">
      <c r="A65" s="385"/>
      <c r="B65" s="385"/>
      <c r="C65" s="385"/>
      <c r="D65" s="385"/>
      <c r="E65" s="385"/>
      <c r="F65" s="385"/>
      <c r="G65" s="385"/>
      <c r="H65" s="385"/>
      <c r="I65" s="385"/>
      <c r="J65" s="385"/>
      <c r="K65" s="385"/>
      <c r="L65" s="385"/>
      <c r="M65" s="385"/>
      <c r="N65" s="385"/>
      <c r="O65" s="385"/>
      <c r="P65" s="385"/>
      <c r="Q65" s="385"/>
      <c r="R65" s="385"/>
      <c r="S65" s="385"/>
      <c r="T65" s="385"/>
      <c r="U65" s="385"/>
      <c r="V65" s="385"/>
      <c r="W65" s="385"/>
      <c r="X65" s="385"/>
      <c r="Y65" s="385"/>
      <c r="Z65" s="385"/>
      <c r="AA65" s="385"/>
      <c r="AB65" s="385"/>
      <c r="AC65" s="385"/>
      <c r="AD65" s="385"/>
      <c r="AE65" s="385"/>
      <c r="AF65" s="385"/>
      <c r="AG65" s="385"/>
      <c r="AH65" s="385"/>
      <c r="AI65" s="385"/>
      <c r="AJ65" s="385"/>
      <c r="AK65" s="385"/>
      <c r="AL65" s="385"/>
      <c r="AM65" s="385"/>
      <c r="AN65" s="385"/>
      <c r="AO65" s="385"/>
      <c r="AP65" s="385"/>
      <c r="AQ65" s="385"/>
      <c r="AR65" s="385"/>
      <c r="AS65" s="385"/>
      <c r="AT65" s="385"/>
      <c r="AU65" s="385"/>
      <c r="AV65" s="385"/>
      <c r="AW65" s="385"/>
      <c r="AX65" s="385"/>
      <c r="AY65" s="385"/>
      <c r="AZ65" s="385"/>
      <c r="BA65" s="385"/>
      <c r="BB65" s="385"/>
      <c r="BC65" s="385"/>
      <c r="BD65" s="385"/>
      <c r="BE65" s="385"/>
      <c r="BF65" s="385"/>
      <c r="BG65" s="385"/>
      <c r="BH65" s="385"/>
      <c r="BI65" s="385"/>
      <c r="BJ65" s="385"/>
    </row>
    <row r="66" spans="1:62">
      <c r="A66" s="385"/>
      <c r="B66" s="385"/>
      <c r="C66" s="385"/>
      <c r="D66" s="385"/>
      <c r="E66" s="385"/>
      <c r="F66" s="385"/>
      <c r="G66" s="385"/>
      <c r="H66" s="385"/>
      <c r="I66" s="385"/>
      <c r="J66" s="385"/>
      <c r="K66" s="385"/>
      <c r="L66" s="385"/>
      <c r="M66" s="385"/>
      <c r="N66" s="385"/>
      <c r="O66" s="385"/>
      <c r="P66" s="385"/>
      <c r="Q66" s="385"/>
      <c r="R66" s="385"/>
      <c r="S66" s="385"/>
      <c r="T66" s="385"/>
      <c r="U66" s="385"/>
      <c r="V66" s="385"/>
      <c r="W66" s="385"/>
      <c r="X66" s="385"/>
      <c r="Y66" s="385"/>
      <c r="Z66" s="385"/>
      <c r="AA66" s="385"/>
      <c r="AB66" s="385"/>
      <c r="AC66" s="385"/>
      <c r="AD66" s="385"/>
      <c r="AE66" s="385"/>
      <c r="AF66" s="385"/>
      <c r="AG66" s="385"/>
      <c r="AH66" s="385"/>
      <c r="AI66" s="385"/>
      <c r="AJ66" s="385"/>
      <c r="AK66" s="385"/>
      <c r="AL66" s="385"/>
      <c r="AM66" s="385"/>
      <c r="AN66" s="385"/>
      <c r="AO66" s="385"/>
      <c r="AP66" s="385"/>
      <c r="AQ66" s="385"/>
      <c r="AR66" s="385"/>
      <c r="AS66" s="385"/>
      <c r="AT66" s="385"/>
      <c r="AU66" s="385"/>
      <c r="AV66" s="385"/>
      <c r="AW66" s="385"/>
      <c r="AX66" s="385"/>
      <c r="AY66" s="385"/>
      <c r="AZ66" s="385"/>
      <c r="BA66" s="385"/>
      <c r="BB66" s="385"/>
      <c r="BC66" s="385"/>
      <c r="BD66" s="385"/>
      <c r="BE66" s="385"/>
      <c r="BF66" s="385"/>
      <c r="BG66" s="385"/>
      <c r="BH66" s="385"/>
      <c r="BI66" s="385"/>
      <c r="BJ66" s="385"/>
    </row>
    <row r="67" spans="1:62">
      <c r="A67" s="385"/>
      <c r="B67" s="385"/>
      <c r="C67" s="385"/>
      <c r="D67" s="385"/>
      <c r="E67" s="385"/>
      <c r="F67" s="385"/>
      <c r="G67" s="385"/>
      <c r="H67" s="385"/>
      <c r="I67" s="385"/>
      <c r="J67" s="385"/>
      <c r="K67" s="385"/>
      <c r="L67" s="385"/>
      <c r="M67" s="385"/>
      <c r="N67" s="385"/>
      <c r="O67" s="385"/>
      <c r="P67" s="385"/>
      <c r="Q67" s="385"/>
      <c r="R67" s="385"/>
      <c r="S67" s="385"/>
      <c r="T67" s="385"/>
      <c r="U67" s="385"/>
      <c r="V67" s="385"/>
      <c r="W67" s="385"/>
      <c r="X67" s="385"/>
      <c r="Y67" s="385"/>
      <c r="Z67" s="385"/>
      <c r="AA67" s="385"/>
      <c r="AB67" s="385"/>
      <c r="AC67" s="385"/>
      <c r="AD67" s="385"/>
      <c r="AE67" s="385"/>
      <c r="AF67" s="385"/>
      <c r="AG67" s="385"/>
      <c r="AH67" s="385"/>
      <c r="AI67" s="385"/>
      <c r="AJ67" s="385"/>
      <c r="AK67" s="385"/>
      <c r="AL67" s="385"/>
      <c r="AM67" s="385"/>
      <c r="AN67" s="385"/>
      <c r="AO67" s="385"/>
      <c r="AP67" s="385"/>
      <c r="AQ67" s="385"/>
      <c r="AR67" s="385"/>
      <c r="AS67" s="385"/>
      <c r="AT67" s="385"/>
      <c r="AU67" s="385"/>
      <c r="AV67" s="385"/>
      <c r="AW67" s="385"/>
      <c r="AX67" s="385"/>
      <c r="AY67" s="385"/>
      <c r="AZ67" s="385"/>
      <c r="BA67" s="385"/>
      <c r="BB67" s="385"/>
      <c r="BC67" s="385"/>
      <c r="BD67" s="385"/>
      <c r="BE67" s="385"/>
      <c r="BF67" s="385"/>
      <c r="BG67" s="385"/>
      <c r="BH67" s="385"/>
      <c r="BI67" s="385"/>
      <c r="BJ67" s="385"/>
    </row>
    <row r="68" spans="1:62">
      <c r="A68" s="385"/>
      <c r="B68" s="385"/>
      <c r="C68" s="385"/>
      <c r="D68" s="385"/>
      <c r="E68" s="385"/>
      <c r="F68" s="385"/>
      <c r="G68" s="385"/>
      <c r="H68" s="385"/>
      <c r="I68" s="385"/>
      <c r="J68" s="385"/>
      <c r="K68" s="385"/>
      <c r="L68" s="385"/>
      <c r="M68" s="385"/>
      <c r="N68" s="385"/>
      <c r="O68" s="385"/>
      <c r="P68" s="385"/>
      <c r="Q68" s="385"/>
      <c r="R68" s="385"/>
      <c r="S68" s="385"/>
      <c r="T68" s="385"/>
      <c r="U68" s="385"/>
      <c r="V68" s="385"/>
      <c r="W68" s="385"/>
      <c r="X68" s="385"/>
      <c r="Y68" s="385"/>
      <c r="Z68" s="385"/>
      <c r="AA68" s="385"/>
      <c r="AB68" s="385"/>
      <c r="AC68" s="385"/>
      <c r="AD68" s="385"/>
      <c r="AE68" s="385"/>
      <c r="AF68" s="385"/>
      <c r="AG68" s="385"/>
      <c r="AH68" s="385"/>
      <c r="AI68" s="385"/>
      <c r="AJ68" s="385"/>
      <c r="AK68" s="385"/>
      <c r="AL68" s="385"/>
      <c r="AM68" s="385"/>
      <c r="AN68" s="385"/>
      <c r="AO68" s="385"/>
      <c r="AP68" s="385"/>
      <c r="AQ68" s="385"/>
      <c r="AR68" s="385"/>
      <c r="AS68" s="385"/>
      <c r="AT68" s="385"/>
      <c r="AU68" s="385"/>
      <c r="AV68" s="385"/>
      <c r="AW68" s="385"/>
      <c r="AX68" s="385"/>
      <c r="AY68" s="385"/>
      <c r="AZ68" s="385"/>
      <c r="BA68" s="385"/>
      <c r="BB68" s="385"/>
      <c r="BC68" s="385"/>
      <c r="BD68" s="385"/>
      <c r="BE68" s="385"/>
      <c r="BF68" s="385"/>
      <c r="BG68" s="385"/>
      <c r="BH68" s="385"/>
      <c r="BI68" s="385"/>
      <c r="BJ68" s="385"/>
    </row>
    <row r="69" spans="1:62">
      <c r="A69" s="385"/>
      <c r="B69" s="385"/>
      <c r="C69" s="385"/>
      <c r="D69" s="385"/>
      <c r="E69" s="385"/>
      <c r="F69" s="385"/>
      <c r="G69" s="385"/>
      <c r="H69" s="385"/>
      <c r="I69" s="385"/>
      <c r="J69" s="385"/>
      <c r="K69" s="385"/>
      <c r="L69" s="385"/>
      <c r="M69" s="385"/>
      <c r="N69" s="385"/>
      <c r="O69" s="385"/>
      <c r="P69" s="385"/>
      <c r="Q69" s="385"/>
      <c r="R69" s="385"/>
      <c r="S69" s="385"/>
      <c r="T69" s="385"/>
      <c r="U69" s="385"/>
      <c r="V69" s="385"/>
      <c r="W69" s="385"/>
      <c r="X69" s="385"/>
      <c r="Y69" s="385"/>
      <c r="Z69" s="385"/>
      <c r="AA69" s="385"/>
      <c r="AB69" s="385"/>
      <c r="AC69" s="385"/>
      <c r="AD69" s="385"/>
      <c r="AE69" s="385"/>
      <c r="AF69" s="385"/>
      <c r="AG69" s="385"/>
      <c r="AH69" s="385"/>
      <c r="AI69" s="385"/>
      <c r="AJ69" s="385"/>
      <c r="AK69" s="385"/>
      <c r="AL69" s="385"/>
      <c r="AM69" s="385"/>
      <c r="AN69" s="385"/>
      <c r="AO69" s="385"/>
      <c r="AP69" s="385"/>
      <c r="AQ69" s="385"/>
      <c r="AR69" s="385"/>
      <c r="AS69" s="385"/>
      <c r="AT69" s="385"/>
      <c r="AU69" s="385"/>
      <c r="AV69" s="385"/>
      <c r="AW69" s="385"/>
      <c r="AX69" s="385"/>
      <c r="AY69" s="385"/>
      <c r="AZ69" s="385"/>
      <c r="BA69" s="385"/>
      <c r="BB69" s="385"/>
      <c r="BC69" s="385"/>
      <c r="BD69" s="385"/>
      <c r="BE69" s="385"/>
      <c r="BF69" s="385"/>
      <c r="BG69" s="385"/>
      <c r="BH69" s="385"/>
      <c r="BI69" s="385"/>
      <c r="BJ69" s="385"/>
    </row>
    <row r="70" spans="1:62">
      <c r="A70" s="385"/>
      <c r="B70" s="385"/>
      <c r="C70" s="385"/>
      <c r="D70" s="385"/>
      <c r="E70" s="385"/>
      <c r="F70" s="385"/>
      <c r="G70" s="385"/>
      <c r="H70" s="385"/>
      <c r="I70" s="385"/>
      <c r="J70" s="385"/>
      <c r="K70" s="385"/>
      <c r="L70" s="385"/>
      <c r="M70" s="385"/>
      <c r="N70" s="385"/>
      <c r="O70" s="385"/>
      <c r="P70" s="385"/>
      <c r="Q70" s="385"/>
      <c r="R70" s="385"/>
      <c r="S70" s="385"/>
      <c r="T70" s="385"/>
      <c r="U70" s="385"/>
      <c r="V70" s="385"/>
      <c r="W70" s="385"/>
      <c r="X70" s="385"/>
      <c r="Y70" s="385"/>
      <c r="Z70" s="385"/>
      <c r="AA70" s="385"/>
      <c r="AB70" s="385"/>
      <c r="AC70" s="385"/>
      <c r="AD70" s="385"/>
      <c r="AE70" s="385"/>
      <c r="AF70" s="385"/>
      <c r="AG70" s="385"/>
      <c r="AH70" s="385"/>
      <c r="AI70" s="385"/>
      <c r="AJ70" s="385"/>
      <c r="AK70" s="385"/>
      <c r="AL70" s="385"/>
      <c r="AM70" s="385"/>
      <c r="AN70" s="385"/>
      <c r="AO70" s="385"/>
      <c r="AP70" s="385"/>
      <c r="AQ70" s="385"/>
      <c r="AR70" s="385"/>
      <c r="AS70" s="385"/>
      <c r="AT70" s="385"/>
      <c r="AU70" s="385"/>
      <c r="AV70" s="385"/>
      <c r="AW70" s="385"/>
      <c r="AX70" s="385"/>
      <c r="AY70" s="385"/>
      <c r="AZ70" s="385"/>
      <c r="BA70" s="385"/>
      <c r="BB70" s="385"/>
      <c r="BC70" s="385"/>
      <c r="BD70" s="385"/>
      <c r="BE70" s="385"/>
      <c r="BF70" s="385"/>
      <c r="BG70" s="385"/>
      <c r="BH70" s="385"/>
      <c r="BI70" s="385"/>
      <c r="BJ70" s="385"/>
    </row>
    <row r="71" spans="1:62">
      <c r="A71" s="385"/>
      <c r="B71" s="385"/>
      <c r="C71" s="385"/>
      <c r="D71" s="385"/>
      <c r="E71" s="385"/>
      <c r="F71" s="385"/>
      <c r="G71" s="385"/>
      <c r="H71" s="385"/>
      <c r="I71" s="385"/>
      <c r="J71" s="385"/>
      <c r="K71" s="385"/>
      <c r="L71" s="385"/>
      <c r="M71" s="385"/>
      <c r="N71" s="385"/>
      <c r="O71" s="385"/>
      <c r="P71" s="385"/>
      <c r="Q71" s="385"/>
      <c r="R71" s="385"/>
      <c r="S71" s="385"/>
      <c r="T71" s="385"/>
      <c r="U71" s="385"/>
      <c r="V71" s="385"/>
      <c r="W71" s="385"/>
      <c r="X71" s="385"/>
      <c r="Y71" s="385"/>
      <c r="Z71" s="385"/>
      <c r="AA71" s="385"/>
      <c r="AB71" s="385"/>
      <c r="AC71" s="385"/>
      <c r="AD71" s="385"/>
      <c r="AE71" s="385"/>
      <c r="AF71" s="385"/>
      <c r="AG71" s="385"/>
      <c r="AH71" s="385"/>
      <c r="AI71" s="385"/>
      <c r="AJ71" s="385"/>
      <c r="AK71" s="385"/>
      <c r="AL71" s="385"/>
      <c r="AM71" s="385"/>
      <c r="AN71" s="385"/>
      <c r="AO71" s="385"/>
      <c r="AP71" s="385"/>
      <c r="AQ71" s="385"/>
      <c r="AR71" s="385"/>
      <c r="AS71" s="385"/>
      <c r="AT71" s="385"/>
      <c r="AU71" s="385"/>
      <c r="AV71" s="385"/>
      <c r="AW71" s="385"/>
      <c r="AX71" s="385"/>
      <c r="AY71" s="385"/>
      <c r="AZ71" s="385"/>
      <c r="BA71" s="385"/>
      <c r="BB71" s="385"/>
      <c r="BC71" s="385"/>
      <c r="BD71" s="385"/>
      <c r="BE71" s="385"/>
      <c r="BF71" s="385"/>
      <c r="BG71" s="385"/>
      <c r="BH71" s="385"/>
      <c r="BI71" s="385"/>
      <c r="BJ71" s="385"/>
    </row>
    <row r="72" spans="1:62">
      <c r="A72" s="385"/>
      <c r="B72" s="385"/>
      <c r="C72" s="385"/>
      <c r="D72" s="385"/>
      <c r="E72" s="385"/>
      <c r="F72" s="385"/>
      <c r="G72" s="385"/>
      <c r="H72" s="385"/>
      <c r="I72" s="385"/>
      <c r="J72" s="385"/>
      <c r="K72" s="385"/>
      <c r="L72" s="385"/>
      <c r="M72" s="385"/>
      <c r="N72" s="385"/>
      <c r="O72" s="385"/>
      <c r="P72" s="385"/>
      <c r="Q72" s="385"/>
      <c r="R72" s="385"/>
      <c r="S72" s="385"/>
      <c r="T72" s="385"/>
      <c r="U72" s="385"/>
      <c r="V72" s="385"/>
      <c r="W72" s="385"/>
      <c r="X72" s="385"/>
      <c r="Y72" s="385"/>
      <c r="Z72" s="385"/>
      <c r="AA72" s="385"/>
      <c r="AB72" s="385"/>
      <c r="AC72" s="385"/>
      <c r="AD72" s="385"/>
      <c r="AE72" s="385"/>
      <c r="AF72" s="385"/>
      <c r="AG72" s="385"/>
      <c r="AH72" s="385"/>
      <c r="AI72" s="385"/>
      <c r="AJ72" s="385"/>
      <c r="AK72" s="385"/>
      <c r="AL72" s="385"/>
      <c r="AM72" s="385"/>
      <c r="AN72" s="385"/>
      <c r="AO72" s="385"/>
      <c r="AP72" s="385"/>
      <c r="AQ72" s="385"/>
      <c r="AR72" s="385"/>
      <c r="AS72" s="385"/>
      <c r="AT72" s="385"/>
      <c r="AU72" s="385"/>
      <c r="AV72" s="385"/>
      <c r="AW72" s="385"/>
      <c r="AX72" s="385"/>
      <c r="AY72" s="385"/>
      <c r="AZ72" s="385"/>
      <c r="BA72" s="385"/>
      <c r="BB72" s="385"/>
      <c r="BC72" s="385"/>
      <c r="BD72" s="385"/>
      <c r="BE72" s="385"/>
      <c r="BF72" s="385"/>
      <c r="BG72" s="385"/>
      <c r="BH72" s="385"/>
      <c r="BI72" s="385"/>
      <c r="BJ72" s="385"/>
    </row>
    <row r="73" spans="1:62">
      <c r="A73" s="385"/>
      <c r="B73" s="385"/>
      <c r="C73" s="385"/>
      <c r="D73" s="385"/>
      <c r="E73" s="385"/>
      <c r="F73" s="385"/>
      <c r="G73" s="385"/>
      <c r="H73" s="385"/>
      <c r="I73" s="385"/>
      <c r="J73" s="385"/>
      <c r="K73" s="385"/>
      <c r="L73" s="385"/>
      <c r="M73" s="385"/>
      <c r="N73" s="385"/>
      <c r="O73" s="385"/>
      <c r="P73" s="385"/>
      <c r="Q73" s="385"/>
      <c r="R73" s="385"/>
      <c r="S73" s="385"/>
      <c r="T73" s="385"/>
      <c r="U73" s="385"/>
      <c r="V73" s="385"/>
      <c r="W73" s="385"/>
      <c r="X73" s="385"/>
      <c r="Y73" s="385"/>
      <c r="Z73" s="385"/>
      <c r="AA73" s="385"/>
      <c r="AB73" s="385"/>
      <c r="AC73" s="385"/>
      <c r="AD73" s="385"/>
      <c r="AE73" s="385"/>
      <c r="AF73" s="385"/>
      <c r="AG73" s="385"/>
      <c r="AH73" s="385"/>
      <c r="AI73" s="385"/>
      <c r="AJ73" s="385"/>
      <c r="AK73" s="385"/>
      <c r="AL73" s="385"/>
      <c r="AM73" s="385"/>
      <c r="AN73" s="385"/>
      <c r="AO73" s="385"/>
      <c r="AP73" s="385"/>
      <c r="AQ73" s="385"/>
      <c r="AR73" s="385"/>
      <c r="AS73" s="385"/>
      <c r="AT73" s="385"/>
      <c r="AU73" s="385"/>
      <c r="AV73" s="385"/>
      <c r="AW73" s="385"/>
      <c r="AX73" s="385"/>
      <c r="AY73" s="385"/>
      <c r="AZ73" s="385"/>
      <c r="BA73" s="385"/>
      <c r="BB73" s="385"/>
      <c r="BC73" s="385"/>
      <c r="BD73" s="385"/>
      <c r="BE73" s="385"/>
      <c r="BF73" s="385"/>
      <c r="BG73" s="385"/>
      <c r="BH73" s="385"/>
      <c r="BI73" s="385"/>
      <c r="BJ73" s="385"/>
    </row>
    <row r="74" spans="1:62">
      <c r="A74" s="385"/>
      <c r="B74" s="385"/>
      <c r="C74" s="385"/>
      <c r="D74" s="385"/>
      <c r="E74" s="385"/>
      <c r="F74" s="385"/>
      <c r="G74" s="385"/>
      <c r="H74" s="385"/>
      <c r="I74" s="385"/>
      <c r="J74" s="385"/>
      <c r="K74" s="385"/>
      <c r="L74" s="385"/>
      <c r="M74" s="385"/>
      <c r="N74" s="385"/>
      <c r="O74" s="385"/>
      <c r="P74" s="385"/>
      <c r="Q74" s="385"/>
      <c r="R74" s="385"/>
      <c r="S74" s="385"/>
      <c r="T74" s="385"/>
      <c r="U74" s="385"/>
      <c r="V74" s="385"/>
      <c r="W74" s="385"/>
      <c r="X74" s="385"/>
      <c r="Y74" s="385"/>
      <c r="Z74" s="385"/>
      <c r="AA74" s="385"/>
      <c r="AB74" s="385"/>
      <c r="AC74" s="385"/>
      <c r="AD74" s="385"/>
      <c r="AE74" s="385"/>
      <c r="AF74" s="385"/>
      <c r="AG74" s="385"/>
      <c r="AH74" s="385"/>
      <c r="AI74" s="385"/>
      <c r="AJ74" s="385"/>
      <c r="AK74" s="385"/>
      <c r="AL74" s="385"/>
      <c r="AM74" s="385"/>
      <c r="AN74" s="385"/>
      <c r="AO74" s="385"/>
      <c r="AP74" s="385"/>
      <c r="AQ74" s="385"/>
      <c r="AR74" s="385"/>
      <c r="AS74" s="385"/>
      <c r="AT74" s="385"/>
      <c r="AU74" s="385"/>
      <c r="AV74" s="385"/>
      <c r="AW74" s="385"/>
      <c r="AX74" s="385"/>
      <c r="AY74" s="385"/>
      <c r="AZ74" s="385"/>
      <c r="BA74" s="385"/>
      <c r="BB74" s="385"/>
      <c r="BC74" s="385"/>
      <c r="BD74" s="385"/>
      <c r="BE74" s="385"/>
      <c r="BF74" s="385"/>
      <c r="BG74" s="385"/>
      <c r="BH74" s="385"/>
      <c r="BI74" s="385"/>
      <c r="BJ74" s="385"/>
    </row>
    <row r="75" spans="1:62">
      <c r="A75" s="385"/>
      <c r="B75" s="385"/>
      <c r="C75" s="385"/>
      <c r="D75" s="385"/>
      <c r="E75" s="385"/>
      <c r="F75" s="385"/>
      <c r="G75" s="385"/>
      <c r="H75" s="385"/>
      <c r="I75" s="385"/>
      <c r="J75" s="385"/>
      <c r="K75" s="385"/>
      <c r="L75" s="385"/>
      <c r="M75" s="385"/>
      <c r="N75" s="385"/>
      <c r="O75" s="385"/>
      <c r="P75" s="385"/>
      <c r="Q75" s="385"/>
      <c r="R75" s="385"/>
      <c r="S75" s="385"/>
      <c r="T75" s="385"/>
      <c r="U75" s="385"/>
      <c r="V75" s="385"/>
      <c r="W75" s="385"/>
      <c r="X75" s="385"/>
      <c r="Y75" s="385"/>
      <c r="Z75" s="385"/>
      <c r="AA75" s="385"/>
      <c r="AB75" s="385"/>
      <c r="AC75" s="385"/>
      <c r="AD75" s="385"/>
      <c r="AE75" s="385"/>
      <c r="AF75" s="385"/>
      <c r="AG75" s="385"/>
      <c r="AH75" s="385"/>
      <c r="AI75" s="385"/>
      <c r="AJ75" s="385"/>
      <c r="AK75" s="385"/>
      <c r="AL75" s="385"/>
      <c r="AM75" s="385"/>
      <c r="AN75" s="385"/>
      <c r="AO75" s="385"/>
      <c r="AP75" s="385"/>
      <c r="AQ75" s="385"/>
      <c r="AR75" s="385"/>
      <c r="AS75" s="385"/>
      <c r="AT75" s="385"/>
      <c r="AU75" s="385"/>
      <c r="AV75" s="385"/>
      <c r="AW75" s="385"/>
      <c r="AX75" s="385"/>
      <c r="AY75" s="385"/>
      <c r="AZ75" s="385"/>
      <c r="BA75" s="385"/>
      <c r="BB75" s="385"/>
      <c r="BC75" s="385"/>
      <c r="BD75" s="385"/>
      <c r="BE75" s="385"/>
      <c r="BF75" s="385"/>
      <c r="BG75" s="385"/>
      <c r="BH75" s="385"/>
      <c r="BI75" s="385"/>
      <c r="BJ75" s="385"/>
    </row>
    <row r="76" spans="1:62">
      <c r="A76" s="385"/>
      <c r="B76" s="385"/>
      <c r="C76" s="385"/>
      <c r="D76" s="385"/>
      <c r="E76" s="385"/>
      <c r="F76" s="385"/>
      <c r="G76" s="385"/>
      <c r="H76" s="385"/>
      <c r="I76" s="385"/>
      <c r="J76" s="385"/>
      <c r="K76" s="385"/>
      <c r="L76" s="385"/>
      <c r="M76" s="385"/>
      <c r="N76" s="385"/>
      <c r="O76" s="385"/>
      <c r="P76" s="385"/>
      <c r="Q76" s="385"/>
      <c r="R76" s="385"/>
      <c r="S76" s="385"/>
      <c r="T76" s="385"/>
      <c r="U76" s="385"/>
      <c r="V76" s="385"/>
      <c r="W76" s="385"/>
      <c r="X76" s="385"/>
      <c r="Y76" s="385"/>
      <c r="Z76" s="385"/>
      <c r="AA76" s="385"/>
      <c r="AB76" s="385"/>
      <c r="AC76" s="385"/>
      <c r="AD76" s="385"/>
      <c r="AE76" s="385"/>
      <c r="AF76" s="385"/>
      <c r="AG76" s="385"/>
      <c r="AH76" s="385"/>
      <c r="AI76" s="385"/>
      <c r="AJ76" s="385"/>
      <c r="AK76" s="385"/>
      <c r="AL76" s="385"/>
      <c r="AM76" s="385"/>
      <c r="AN76" s="385"/>
      <c r="AO76" s="385"/>
      <c r="AP76" s="385"/>
      <c r="AQ76" s="385"/>
      <c r="AR76" s="385"/>
      <c r="AS76" s="385"/>
      <c r="AT76" s="385"/>
      <c r="AU76" s="385"/>
      <c r="AV76" s="385"/>
      <c r="AW76" s="385"/>
      <c r="AX76" s="385"/>
      <c r="AY76" s="385"/>
      <c r="AZ76" s="385"/>
      <c r="BA76" s="385"/>
      <c r="BB76" s="385"/>
      <c r="BC76" s="385"/>
      <c r="BD76" s="385"/>
      <c r="BE76" s="385"/>
      <c r="BF76" s="385"/>
      <c r="BG76" s="385"/>
      <c r="BH76" s="385"/>
      <c r="BI76" s="385"/>
      <c r="BJ76" s="385"/>
    </row>
    <row r="77" spans="1:62">
      <c r="A77" s="385"/>
      <c r="B77" s="385"/>
      <c r="C77" s="385"/>
      <c r="D77" s="385"/>
      <c r="E77" s="385"/>
      <c r="F77" s="385"/>
      <c r="G77" s="385"/>
      <c r="H77" s="385"/>
      <c r="I77" s="385"/>
      <c r="J77" s="385"/>
      <c r="K77" s="385"/>
      <c r="L77" s="385"/>
      <c r="M77" s="385"/>
      <c r="N77" s="385"/>
      <c r="O77" s="385"/>
      <c r="P77" s="385"/>
      <c r="Q77" s="385"/>
      <c r="R77" s="385"/>
      <c r="S77" s="385"/>
      <c r="T77" s="385"/>
      <c r="U77" s="385"/>
      <c r="V77" s="385"/>
      <c r="W77" s="385"/>
      <c r="X77" s="385"/>
      <c r="Y77" s="385"/>
      <c r="Z77" s="385"/>
      <c r="AA77" s="385"/>
      <c r="AB77" s="385"/>
      <c r="AC77" s="385"/>
      <c r="AD77" s="385"/>
      <c r="AE77" s="385"/>
      <c r="AF77" s="385"/>
      <c r="AG77" s="385"/>
      <c r="AH77" s="385"/>
      <c r="AI77" s="385"/>
      <c r="AJ77" s="385"/>
      <c r="AK77" s="385"/>
      <c r="AL77" s="385"/>
      <c r="AM77" s="385"/>
      <c r="AN77" s="385"/>
      <c r="AO77" s="385"/>
      <c r="AP77" s="385"/>
      <c r="AQ77" s="385"/>
      <c r="AR77" s="385"/>
      <c r="AS77" s="385"/>
      <c r="AT77" s="385"/>
      <c r="AU77" s="385"/>
      <c r="AV77" s="385"/>
      <c r="AW77" s="385"/>
      <c r="AX77" s="385"/>
      <c r="AY77" s="385"/>
      <c r="AZ77" s="385"/>
      <c r="BA77" s="385"/>
      <c r="BB77" s="385"/>
      <c r="BC77" s="385"/>
      <c r="BD77" s="385"/>
      <c r="BE77" s="385"/>
      <c r="BF77" s="385"/>
      <c r="BG77" s="385"/>
      <c r="BH77" s="385"/>
      <c r="BI77" s="385"/>
      <c r="BJ77" s="385"/>
    </row>
    <row r="78" spans="1:62">
      <c r="A78" s="385"/>
      <c r="B78" s="385"/>
      <c r="C78" s="385"/>
      <c r="D78" s="385"/>
      <c r="E78" s="385"/>
      <c r="F78" s="385"/>
      <c r="G78" s="385"/>
      <c r="H78" s="385"/>
      <c r="I78" s="385"/>
      <c r="J78" s="385"/>
      <c r="K78" s="385"/>
      <c r="L78" s="385"/>
      <c r="M78" s="385"/>
      <c r="N78" s="385"/>
      <c r="O78" s="385"/>
      <c r="P78" s="385"/>
      <c r="Q78" s="385"/>
      <c r="R78" s="385"/>
      <c r="S78" s="385"/>
      <c r="T78" s="385"/>
      <c r="U78" s="385"/>
      <c r="V78" s="385"/>
      <c r="W78" s="385"/>
      <c r="X78" s="385"/>
      <c r="Y78" s="385"/>
      <c r="Z78" s="385"/>
      <c r="AA78" s="385"/>
      <c r="AB78" s="385"/>
      <c r="AC78" s="385"/>
      <c r="AD78" s="385"/>
      <c r="AE78" s="385"/>
      <c r="AF78" s="385"/>
      <c r="AG78" s="385"/>
      <c r="AH78" s="385"/>
      <c r="AI78" s="385"/>
      <c r="AJ78" s="385"/>
      <c r="AK78" s="385"/>
      <c r="AL78" s="385"/>
      <c r="AM78" s="385"/>
      <c r="AN78" s="385"/>
      <c r="AO78" s="385"/>
      <c r="AP78" s="385"/>
      <c r="AQ78" s="385"/>
      <c r="AR78" s="385"/>
      <c r="AS78" s="385"/>
      <c r="AT78" s="385"/>
      <c r="AU78" s="385"/>
      <c r="AV78" s="385"/>
      <c r="AW78" s="385"/>
      <c r="AX78" s="385"/>
      <c r="AY78" s="385"/>
      <c r="AZ78" s="385"/>
      <c r="BA78" s="385"/>
      <c r="BB78" s="385"/>
      <c r="BC78" s="385"/>
      <c r="BD78" s="385"/>
      <c r="BE78" s="385"/>
      <c r="BF78" s="385"/>
      <c r="BG78" s="385"/>
      <c r="BH78" s="385"/>
      <c r="BI78" s="385"/>
      <c r="BJ78" s="385"/>
    </row>
    <row r="79" spans="1:62">
      <c r="A79" s="385"/>
      <c r="B79" s="385"/>
      <c r="C79" s="385"/>
      <c r="D79" s="385"/>
      <c r="E79" s="385"/>
      <c r="F79" s="385"/>
      <c r="G79" s="385"/>
      <c r="H79" s="385"/>
      <c r="I79" s="385"/>
      <c r="J79" s="385"/>
      <c r="K79" s="385"/>
      <c r="L79" s="385"/>
      <c r="M79" s="385"/>
      <c r="N79" s="385"/>
      <c r="O79" s="385"/>
      <c r="P79" s="385"/>
      <c r="Q79" s="385"/>
      <c r="R79" s="385"/>
      <c r="S79" s="385"/>
      <c r="T79" s="385"/>
      <c r="U79" s="385"/>
      <c r="V79" s="385"/>
      <c r="W79" s="385"/>
      <c r="X79" s="385"/>
      <c r="Y79" s="385"/>
      <c r="Z79" s="385"/>
      <c r="AA79" s="385"/>
      <c r="AB79" s="385"/>
      <c r="AC79" s="385"/>
      <c r="AD79" s="385"/>
      <c r="AE79" s="385"/>
      <c r="AF79" s="385"/>
      <c r="AG79" s="385"/>
      <c r="AH79" s="385"/>
      <c r="AI79" s="385"/>
      <c r="AJ79" s="385"/>
      <c r="AK79" s="385"/>
      <c r="AL79" s="385"/>
      <c r="AM79" s="385"/>
      <c r="AN79" s="385"/>
      <c r="AO79" s="385"/>
      <c r="AP79" s="385"/>
      <c r="AQ79" s="385"/>
      <c r="AR79" s="385"/>
      <c r="AS79" s="385"/>
      <c r="AT79" s="385"/>
      <c r="AU79" s="385"/>
      <c r="AV79" s="385"/>
      <c r="AW79" s="385"/>
      <c r="AX79" s="385"/>
      <c r="AY79" s="385"/>
      <c r="AZ79" s="385"/>
      <c r="BA79" s="385"/>
      <c r="BB79" s="385"/>
      <c r="BC79" s="385"/>
      <c r="BD79" s="385"/>
      <c r="BE79" s="385"/>
      <c r="BF79" s="385"/>
      <c r="BG79" s="385"/>
      <c r="BH79" s="385"/>
      <c r="BI79" s="385"/>
      <c r="BJ79" s="385"/>
    </row>
    <row r="80" spans="1:62">
      <c r="A80" s="385"/>
      <c r="B80" s="385"/>
      <c r="C80" s="385"/>
      <c r="D80" s="385"/>
      <c r="E80" s="385"/>
      <c r="F80" s="385"/>
      <c r="G80" s="385"/>
      <c r="H80" s="385"/>
      <c r="I80" s="385"/>
      <c r="J80" s="385"/>
      <c r="K80" s="385"/>
      <c r="L80" s="385"/>
      <c r="M80" s="385"/>
      <c r="N80" s="385"/>
      <c r="O80" s="385"/>
      <c r="P80" s="385"/>
      <c r="Q80" s="385"/>
      <c r="R80" s="385"/>
      <c r="S80" s="385"/>
      <c r="T80" s="385"/>
      <c r="U80" s="385"/>
      <c r="V80" s="385"/>
      <c r="W80" s="385"/>
      <c r="X80" s="385"/>
      <c r="Y80" s="385"/>
      <c r="Z80" s="385"/>
      <c r="AA80" s="385"/>
      <c r="AB80" s="385"/>
      <c r="AC80" s="385"/>
      <c r="AD80" s="385"/>
      <c r="AE80" s="385"/>
      <c r="AF80" s="385"/>
      <c r="AG80" s="385"/>
      <c r="AH80" s="385"/>
      <c r="AI80" s="385"/>
      <c r="AJ80" s="385"/>
      <c r="AK80" s="385"/>
      <c r="AL80" s="385"/>
      <c r="AM80" s="385"/>
      <c r="AN80" s="385"/>
      <c r="AO80" s="385"/>
      <c r="AP80" s="385"/>
      <c r="AQ80" s="385"/>
      <c r="AR80" s="385"/>
      <c r="AS80" s="385"/>
      <c r="AT80" s="385"/>
      <c r="AU80" s="385"/>
      <c r="AV80" s="385"/>
      <c r="AW80" s="385"/>
      <c r="AX80" s="385"/>
      <c r="AY80" s="385"/>
      <c r="AZ80" s="385"/>
      <c r="BA80" s="385"/>
      <c r="BB80" s="385"/>
      <c r="BC80" s="385"/>
      <c r="BD80" s="385"/>
      <c r="BE80" s="385"/>
      <c r="BF80" s="385"/>
      <c r="BG80" s="385"/>
      <c r="BH80" s="385"/>
      <c r="BI80" s="385"/>
      <c r="BJ80" s="385"/>
    </row>
    <row r="81" spans="1:62">
      <c r="A81" s="385"/>
      <c r="B81" s="385"/>
      <c r="C81" s="385"/>
      <c r="D81" s="385"/>
      <c r="E81" s="385"/>
      <c r="F81" s="385"/>
      <c r="G81" s="385"/>
      <c r="H81" s="385"/>
      <c r="I81" s="385"/>
      <c r="J81" s="385"/>
      <c r="K81" s="385"/>
      <c r="L81" s="385"/>
      <c r="M81" s="385"/>
      <c r="N81" s="385"/>
      <c r="O81" s="385"/>
      <c r="P81" s="385"/>
      <c r="Q81" s="385"/>
      <c r="R81" s="385"/>
      <c r="S81" s="385"/>
      <c r="T81" s="385"/>
      <c r="U81" s="385"/>
      <c r="V81" s="385"/>
      <c r="W81" s="385"/>
      <c r="X81" s="385"/>
      <c r="Y81" s="385"/>
      <c r="Z81" s="385"/>
      <c r="AA81" s="385"/>
      <c r="AB81" s="385"/>
      <c r="AC81" s="385"/>
      <c r="AD81" s="385"/>
      <c r="AE81" s="385"/>
      <c r="AF81" s="385"/>
      <c r="AG81" s="385"/>
      <c r="AH81" s="385"/>
      <c r="AI81" s="385"/>
      <c r="AJ81" s="385"/>
      <c r="AK81" s="385"/>
      <c r="AL81" s="385"/>
      <c r="AM81" s="385"/>
      <c r="AN81" s="385"/>
      <c r="AO81" s="385"/>
      <c r="AP81" s="385"/>
      <c r="AQ81" s="385"/>
      <c r="AR81" s="385"/>
      <c r="AS81" s="385"/>
      <c r="AT81" s="385"/>
      <c r="AU81" s="385"/>
      <c r="AV81" s="385"/>
      <c r="AW81" s="385"/>
      <c r="AX81" s="385"/>
      <c r="AY81" s="385"/>
      <c r="AZ81" s="385"/>
      <c r="BA81" s="385"/>
      <c r="BB81" s="385"/>
      <c r="BC81" s="385"/>
      <c r="BD81" s="385"/>
      <c r="BE81" s="385"/>
      <c r="BF81" s="385"/>
      <c r="BG81" s="385"/>
      <c r="BH81" s="385"/>
      <c r="BI81" s="385"/>
      <c r="BJ81" s="385"/>
    </row>
    <row r="82" spans="1:62">
      <c r="A82" s="385"/>
      <c r="B82" s="385"/>
      <c r="C82" s="385"/>
      <c r="D82" s="385"/>
      <c r="E82" s="385"/>
      <c r="F82" s="385"/>
      <c r="G82" s="385"/>
      <c r="H82" s="385"/>
      <c r="I82" s="385"/>
      <c r="J82" s="385"/>
      <c r="K82" s="385"/>
      <c r="L82" s="385"/>
      <c r="M82" s="385"/>
      <c r="N82" s="385"/>
      <c r="O82" s="385"/>
      <c r="P82" s="385"/>
      <c r="Q82" s="385"/>
      <c r="R82" s="385"/>
      <c r="S82" s="385"/>
      <c r="T82" s="385"/>
      <c r="U82" s="385"/>
      <c r="V82" s="385"/>
      <c r="W82" s="385"/>
      <c r="X82" s="385"/>
      <c r="Y82" s="385"/>
      <c r="Z82" s="385"/>
      <c r="AA82" s="385"/>
      <c r="AB82" s="385"/>
      <c r="AC82" s="385"/>
      <c r="AD82" s="385"/>
      <c r="AE82" s="385"/>
      <c r="AF82" s="385"/>
      <c r="AG82" s="385"/>
      <c r="AH82" s="385"/>
      <c r="AI82" s="385"/>
      <c r="AJ82" s="385"/>
      <c r="AK82" s="385"/>
      <c r="AL82" s="385"/>
      <c r="AM82" s="385"/>
      <c r="AN82" s="385"/>
      <c r="AO82" s="385"/>
      <c r="AP82" s="385"/>
      <c r="AQ82" s="385"/>
      <c r="AR82" s="385"/>
      <c r="AS82" s="385"/>
      <c r="AT82" s="385"/>
      <c r="AU82" s="385"/>
      <c r="AV82" s="385"/>
      <c r="AW82" s="385"/>
      <c r="AX82" s="385"/>
      <c r="AY82" s="385"/>
      <c r="AZ82" s="385"/>
      <c r="BA82" s="385"/>
      <c r="BB82" s="385"/>
      <c r="BC82" s="385"/>
      <c r="BD82" s="385"/>
      <c r="BE82" s="385"/>
      <c r="BF82" s="385"/>
      <c r="BG82" s="385"/>
      <c r="BH82" s="385"/>
      <c r="BI82" s="385"/>
      <c r="BJ82" s="385"/>
    </row>
    <row r="83" spans="1:62">
      <c r="A83" s="385"/>
      <c r="B83" s="385"/>
      <c r="C83" s="385"/>
      <c r="D83" s="385"/>
      <c r="E83" s="385"/>
      <c r="F83" s="385"/>
      <c r="G83" s="385"/>
      <c r="H83" s="385"/>
      <c r="I83" s="385"/>
      <c r="J83" s="385"/>
      <c r="K83" s="385"/>
      <c r="L83" s="385"/>
      <c r="M83" s="385"/>
      <c r="N83" s="385"/>
      <c r="O83" s="385"/>
      <c r="P83" s="385"/>
      <c r="Q83" s="385"/>
      <c r="R83" s="385"/>
      <c r="S83" s="385"/>
      <c r="T83" s="385"/>
      <c r="U83" s="385"/>
      <c r="V83" s="385"/>
      <c r="W83" s="385"/>
      <c r="X83" s="385"/>
      <c r="Y83" s="385"/>
      <c r="Z83" s="385"/>
      <c r="AA83" s="385"/>
      <c r="AB83" s="385"/>
      <c r="AC83" s="385"/>
      <c r="AD83" s="385"/>
      <c r="AE83" s="385"/>
      <c r="AF83" s="385"/>
      <c r="AG83" s="385"/>
      <c r="AH83" s="385"/>
      <c r="AI83" s="385"/>
      <c r="AJ83" s="385"/>
      <c r="AK83" s="385"/>
      <c r="AL83" s="385"/>
      <c r="AM83" s="385"/>
      <c r="AN83" s="385"/>
      <c r="AO83" s="385"/>
      <c r="AP83" s="385"/>
      <c r="AQ83" s="385"/>
      <c r="AR83" s="385"/>
      <c r="AS83" s="385"/>
      <c r="AT83" s="385"/>
      <c r="AU83" s="385"/>
      <c r="AV83" s="385"/>
      <c r="AW83" s="385"/>
      <c r="AX83" s="385"/>
      <c r="AY83" s="385"/>
      <c r="AZ83" s="385"/>
      <c r="BA83" s="385"/>
      <c r="BB83" s="385"/>
      <c r="BC83" s="385"/>
      <c r="BD83" s="385"/>
      <c r="BE83" s="385"/>
      <c r="BF83" s="385"/>
      <c r="BG83" s="385"/>
      <c r="BH83" s="385"/>
      <c r="BI83" s="385"/>
      <c r="BJ83" s="385"/>
    </row>
    <row r="84" spans="1:62">
      <c r="A84" s="385"/>
      <c r="B84" s="385"/>
      <c r="C84" s="385"/>
      <c r="D84" s="385"/>
      <c r="E84" s="385"/>
      <c r="F84" s="385"/>
      <c r="G84" s="385"/>
      <c r="H84" s="385"/>
      <c r="I84" s="385"/>
      <c r="J84" s="385"/>
      <c r="K84" s="385"/>
      <c r="L84" s="385"/>
      <c r="M84" s="385"/>
      <c r="N84" s="385"/>
      <c r="O84" s="385"/>
      <c r="P84" s="385"/>
      <c r="Q84" s="385"/>
      <c r="R84" s="385"/>
      <c r="S84" s="385"/>
      <c r="T84" s="385"/>
      <c r="U84" s="385"/>
      <c r="V84" s="385"/>
      <c r="W84" s="385"/>
      <c r="X84" s="385"/>
      <c r="Y84" s="385"/>
      <c r="Z84" s="385"/>
      <c r="AA84" s="385"/>
      <c r="AB84" s="385"/>
      <c r="AC84" s="385"/>
      <c r="AD84" s="385"/>
      <c r="AE84" s="385"/>
      <c r="AF84" s="385"/>
      <c r="AG84" s="385"/>
      <c r="AH84" s="385"/>
      <c r="AI84" s="385"/>
      <c r="AJ84" s="385"/>
      <c r="AK84" s="385"/>
      <c r="AL84" s="385"/>
      <c r="AM84" s="385"/>
      <c r="AN84" s="385"/>
      <c r="AO84" s="385"/>
      <c r="AP84" s="385"/>
      <c r="AQ84" s="385"/>
      <c r="AR84" s="385"/>
      <c r="AS84" s="385"/>
      <c r="AT84" s="385"/>
      <c r="AU84" s="385"/>
      <c r="AV84" s="385"/>
      <c r="AW84" s="385"/>
      <c r="AX84" s="385"/>
      <c r="AY84" s="385"/>
      <c r="AZ84" s="385"/>
      <c r="BA84" s="385"/>
      <c r="BB84" s="385"/>
      <c r="BC84" s="385"/>
      <c r="BD84" s="385"/>
      <c r="BE84" s="385"/>
      <c r="BF84" s="385"/>
      <c r="BG84" s="385"/>
      <c r="BH84" s="385"/>
      <c r="BI84" s="385"/>
      <c r="BJ84" s="385"/>
    </row>
    <row r="85" spans="1:62">
      <c r="A85" s="385"/>
      <c r="B85" s="385"/>
      <c r="C85" s="385"/>
      <c r="D85" s="385"/>
      <c r="E85" s="385"/>
      <c r="F85" s="385"/>
      <c r="G85" s="385"/>
      <c r="H85" s="385"/>
      <c r="I85" s="385"/>
      <c r="J85" s="385"/>
      <c r="K85" s="385"/>
      <c r="L85" s="385"/>
      <c r="M85" s="385"/>
      <c r="N85" s="385"/>
      <c r="O85" s="385"/>
      <c r="P85" s="385"/>
      <c r="Q85" s="385"/>
      <c r="R85" s="385"/>
      <c r="S85" s="385"/>
      <c r="T85" s="385"/>
      <c r="U85" s="385"/>
      <c r="V85" s="385"/>
      <c r="W85" s="385"/>
      <c r="X85" s="385"/>
      <c r="Y85" s="385"/>
      <c r="Z85" s="385"/>
      <c r="AA85" s="385"/>
      <c r="AB85" s="385"/>
      <c r="AC85" s="385"/>
      <c r="AD85" s="385"/>
      <c r="AE85" s="385"/>
      <c r="AF85" s="385"/>
      <c r="AG85" s="385"/>
      <c r="AH85" s="385"/>
      <c r="AI85" s="385"/>
      <c r="AJ85" s="385"/>
      <c r="AK85" s="385"/>
      <c r="AL85" s="385"/>
      <c r="AM85" s="385"/>
      <c r="AN85" s="385"/>
      <c r="AO85" s="385"/>
      <c r="AP85" s="385"/>
      <c r="AQ85" s="385"/>
      <c r="AR85" s="385"/>
      <c r="AS85" s="385"/>
      <c r="AT85" s="385"/>
      <c r="AU85" s="385"/>
      <c r="AV85" s="385"/>
      <c r="AW85" s="385"/>
      <c r="AX85" s="385"/>
      <c r="AY85" s="385"/>
      <c r="AZ85" s="385"/>
      <c r="BA85" s="385"/>
      <c r="BB85" s="385"/>
      <c r="BC85" s="385"/>
      <c r="BD85" s="385"/>
      <c r="BE85" s="385"/>
      <c r="BF85" s="385"/>
      <c r="BG85" s="385"/>
      <c r="BH85" s="385"/>
      <c r="BI85" s="385"/>
      <c r="BJ85" s="385"/>
    </row>
    <row r="86" spans="1:62">
      <c r="A86" s="385"/>
      <c r="B86" s="385"/>
      <c r="C86" s="385"/>
      <c r="D86" s="385"/>
      <c r="E86" s="385"/>
      <c r="F86" s="385"/>
      <c r="G86" s="385"/>
      <c r="H86" s="385"/>
      <c r="I86" s="385"/>
      <c r="J86" s="385"/>
      <c r="K86" s="385"/>
      <c r="L86" s="385"/>
      <c r="M86" s="385"/>
      <c r="N86" s="385"/>
      <c r="O86" s="385"/>
      <c r="P86" s="385"/>
      <c r="Q86" s="385"/>
      <c r="R86" s="385"/>
      <c r="S86" s="385"/>
      <c r="T86" s="385"/>
      <c r="U86" s="385"/>
      <c r="V86" s="385"/>
      <c r="W86" s="385"/>
      <c r="X86" s="385"/>
      <c r="Y86" s="385"/>
      <c r="Z86" s="385"/>
      <c r="AA86" s="385"/>
      <c r="AB86" s="385"/>
      <c r="AC86" s="385"/>
      <c r="AD86" s="385"/>
      <c r="AE86" s="385"/>
      <c r="AF86" s="385"/>
      <c r="AG86" s="385"/>
      <c r="AH86" s="385"/>
      <c r="AI86" s="385"/>
      <c r="AJ86" s="385"/>
      <c r="AK86" s="385"/>
      <c r="AL86" s="385"/>
      <c r="AM86" s="385"/>
      <c r="AN86" s="385"/>
      <c r="AO86" s="385"/>
      <c r="AP86" s="385"/>
      <c r="AQ86" s="385"/>
      <c r="AR86" s="385"/>
      <c r="AS86" s="385"/>
      <c r="AT86" s="385"/>
      <c r="AU86" s="385"/>
      <c r="AV86" s="385"/>
      <c r="AW86" s="385"/>
      <c r="AX86" s="385"/>
      <c r="AY86" s="385"/>
      <c r="AZ86" s="385"/>
      <c r="BA86" s="385"/>
      <c r="BB86" s="385"/>
      <c r="BC86" s="385"/>
      <c r="BD86" s="385"/>
      <c r="BE86" s="385"/>
      <c r="BF86" s="385"/>
      <c r="BG86" s="385"/>
      <c r="BH86" s="385"/>
      <c r="BI86" s="385"/>
      <c r="BJ86" s="385"/>
    </row>
    <row r="87" spans="1:62">
      <c r="A87" s="385"/>
      <c r="B87" s="385"/>
      <c r="C87" s="385"/>
      <c r="D87" s="385"/>
      <c r="E87" s="385"/>
      <c r="F87" s="385"/>
      <c r="G87" s="385"/>
      <c r="H87" s="385"/>
      <c r="I87" s="385"/>
      <c r="J87" s="385"/>
      <c r="K87" s="385"/>
      <c r="L87" s="385"/>
      <c r="M87" s="385"/>
      <c r="N87" s="385"/>
      <c r="O87" s="385"/>
      <c r="P87" s="385"/>
      <c r="Q87" s="385"/>
      <c r="R87" s="385"/>
      <c r="S87" s="385"/>
      <c r="T87" s="385"/>
      <c r="U87" s="385"/>
      <c r="V87" s="385"/>
      <c r="W87" s="385"/>
      <c r="X87" s="385"/>
      <c r="Y87" s="385"/>
      <c r="Z87" s="385"/>
      <c r="AA87" s="385"/>
      <c r="AB87" s="385"/>
      <c r="AC87" s="385"/>
      <c r="AD87" s="385"/>
      <c r="AE87" s="385"/>
      <c r="AF87" s="385"/>
      <c r="AG87" s="385"/>
      <c r="AH87" s="385"/>
      <c r="AI87" s="385"/>
      <c r="AJ87" s="385"/>
      <c r="AK87" s="385"/>
      <c r="AL87" s="385"/>
      <c r="AM87" s="385"/>
      <c r="AN87" s="385"/>
      <c r="AO87" s="385"/>
      <c r="AP87" s="385"/>
      <c r="AQ87" s="385"/>
      <c r="AR87" s="385"/>
      <c r="AS87" s="385"/>
      <c r="AT87" s="385"/>
      <c r="AU87" s="385"/>
      <c r="AV87" s="385"/>
      <c r="AW87" s="385"/>
      <c r="AX87" s="385"/>
      <c r="AY87" s="385"/>
      <c r="AZ87" s="385"/>
      <c r="BA87" s="385"/>
      <c r="BB87" s="385"/>
      <c r="BC87" s="385"/>
      <c r="BD87" s="385"/>
      <c r="BE87" s="385"/>
      <c r="BF87" s="385"/>
      <c r="BG87" s="385"/>
      <c r="BH87" s="385"/>
      <c r="BI87" s="385"/>
      <c r="BJ87" s="385"/>
    </row>
    <row r="88" spans="1:62">
      <c r="A88" s="385"/>
      <c r="B88" s="385"/>
      <c r="C88" s="385"/>
      <c r="D88" s="385"/>
      <c r="E88" s="385"/>
      <c r="F88" s="385"/>
      <c r="G88" s="385"/>
      <c r="H88" s="385"/>
      <c r="I88" s="385"/>
      <c r="J88" s="385"/>
      <c r="K88" s="385"/>
      <c r="L88" s="385"/>
      <c r="M88" s="385"/>
      <c r="N88" s="385"/>
      <c r="O88" s="385"/>
      <c r="P88" s="385"/>
      <c r="Q88" s="385"/>
      <c r="R88" s="385"/>
      <c r="S88" s="385"/>
      <c r="T88" s="385"/>
      <c r="U88" s="385"/>
      <c r="V88" s="385"/>
      <c r="W88" s="385"/>
      <c r="X88" s="385"/>
      <c r="Y88" s="385"/>
      <c r="Z88" s="385"/>
      <c r="AA88" s="385"/>
      <c r="AB88" s="385"/>
      <c r="AC88" s="385"/>
      <c r="AD88" s="385"/>
      <c r="AE88" s="385"/>
      <c r="AF88" s="385"/>
      <c r="AG88" s="385"/>
      <c r="AH88" s="385"/>
      <c r="AI88" s="385"/>
      <c r="AJ88" s="385"/>
      <c r="AK88" s="385"/>
      <c r="AL88" s="385"/>
      <c r="AM88" s="385"/>
      <c r="AN88" s="385"/>
      <c r="AO88" s="385"/>
      <c r="AP88" s="385"/>
      <c r="AQ88" s="385"/>
      <c r="AR88" s="385"/>
      <c r="AS88" s="385"/>
      <c r="AT88" s="385"/>
      <c r="AU88" s="385"/>
      <c r="AV88" s="385"/>
      <c r="AW88" s="385"/>
      <c r="AX88" s="385"/>
      <c r="AY88" s="385"/>
      <c r="AZ88" s="385"/>
      <c r="BA88" s="385"/>
      <c r="BB88" s="385"/>
      <c r="BC88" s="385"/>
      <c r="BD88" s="385"/>
      <c r="BE88" s="385"/>
      <c r="BF88" s="385"/>
      <c r="BG88" s="385"/>
      <c r="BH88" s="385"/>
      <c r="BI88" s="385"/>
      <c r="BJ88" s="385"/>
    </row>
    <row r="89" spans="1:62">
      <c r="A89" s="385"/>
      <c r="B89" s="385"/>
      <c r="C89" s="385"/>
      <c r="D89" s="385"/>
      <c r="E89" s="385"/>
      <c r="F89" s="385"/>
      <c r="G89" s="385"/>
      <c r="H89" s="385"/>
      <c r="I89" s="385"/>
      <c r="J89" s="385"/>
      <c r="K89" s="385"/>
      <c r="L89" s="385"/>
      <c r="M89" s="385"/>
      <c r="N89" s="385"/>
      <c r="O89" s="385"/>
      <c r="P89" s="385"/>
      <c r="Q89" s="385"/>
      <c r="R89" s="385"/>
      <c r="S89" s="385"/>
      <c r="T89" s="385"/>
      <c r="U89" s="385"/>
      <c r="V89" s="385"/>
      <c r="W89" s="385"/>
      <c r="X89" s="385"/>
      <c r="Y89" s="385"/>
      <c r="Z89" s="385"/>
      <c r="AA89" s="385"/>
      <c r="AB89" s="385"/>
      <c r="AC89" s="385"/>
      <c r="AD89" s="385"/>
      <c r="AE89" s="385"/>
      <c r="AF89" s="385"/>
      <c r="AG89" s="385"/>
      <c r="AH89" s="385"/>
      <c r="AI89" s="385"/>
      <c r="AJ89" s="385"/>
      <c r="AK89" s="385"/>
      <c r="AL89" s="385"/>
      <c r="AM89" s="385"/>
      <c r="AN89" s="385"/>
      <c r="AO89" s="385"/>
      <c r="AP89" s="385"/>
      <c r="AQ89" s="385"/>
      <c r="AR89" s="385"/>
      <c r="AS89" s="385"/>
      <c r="AT89" s="385"/>
      <c r="AU89" s="385"/>
      <c r="AV89" s="385"/>
      <c r="AW89" s="385"/>
      <c r="AX89" s="385"/>
      <c r="AY89" s="385"/>
      <c r="AZ89" s="385"/>
      <c r="BA89" s="385"/>
      <c r="BB89" s="385"/>
      <c r="BC89" s="385"/>
      <c r="BD89" s="385"/>
      <c r="BE89" s="385"/>
      <c r="BF89" s="385"/>
      <c r="BG89" s="385"/>
      <c r="BH89" s="385"/>
      <c r="BI89" s="385"/>
      <c r="BJ89" s="385"/>
    </row>
    <row r="90" spans="1:62">
      <c r="A90" s="385"/>
      <c r="B90" s="385"/>
      <c r="C90" s="385"/>
      <c r="D90" s="385"/>
      <c r="E90" s="385"/>
      <c r="F90" s="385"/>
      <c r="G90" s="385"/>
      <c r="H90" s="385"/>
      <c r="I90" s="385"/>
      <c r="J90" s="385"/>
      <c r="K90" s="385"/>
      <c r="L90" s="385"/>
      <c r="M90" s="385"/>
      <c r="N90" s="385"/>
      <c r="O90" s="385"/>
      <c r="P90" s="385"/>
      <c r="Q90" s="385"/>
      <c r="R90" s="385"/>
      <c r="S90" s="385"/>
      <c r="T90" s="385"/>
      <c r="U90" s="385"/>
      <c r="V90" s="385"/>
      <c r="W90" s="385"/>
      <c r="X90" s="385"/>
      <c r="Y90" s="385"/>
      <c r="Z90" s="385"/>
      <c r="AA90" s="385"/>
      <c r="AB90" s="385"/>
      <c r="AC90" s="385"/>
      <c r="AD90" s="385"/>
      <c r="AE90" s="385"/>
      <c r="AF90" s="385"/>
      <c r="AG90" s="385"/>
      <c r="AH90" s="385"/>
      <c r="AI90" s="385"/>
      <c r="AJ90" s="385"/>
      <c r="AK90" s="385"/>
      <c r="AL90" s="385"/>
      <c r="AM90" s="385"/>
      <c r="AN90" s="385"/>
      <c r="AO90" s="385"/>
      <c r="AP90" s="385"/>
      <c r="AQ90" s="385"/>
      <c r="AR90" s="385"/>
      <c r="AS90" s="385"/>
      <c r="AT90" s="385"/>
      <c r="AU90" s="385"/>
      <c r="AV90" s="385"/>
      <c r="AW90" s="385"/>
      <c r="AX90" s="385"/>
      <c r="AY90" s="385"/>
      <c r="AZ90" s="385"/>
      <c r="BA90" s="385"/>
      <c r="BB90" s="385"/>
      <c r="BC90" s="385"/>
      <c r="BD90" s="385"/>
      <c r="BE90" s="385"/>
      <c r="BF90" s="385"/>
      <c r="BG90" s="385"/>
      <c r="BH90" s="385"/>
      <c r="BI90" s="385"/>
      <c r="BJ90" s="385"/>
    </row>
    <row r="91" spans="1:62">
      <c r="A91" s="385"/>
      <c r="B91" s="385"/>
      <c r="C91" s="385"/>
      <c r="D91" s="385"/>
      <c r="E91" s="385"/>
      <c r="F91" s="385"/>
      <c r="G91" s="385"/>
      <c r="H91" s="385"/>
      <c r="I91" s="385"/>
      <c r="J91" s="385"/>
      <c r="K91" s="385"/>
      <c r="L91" s="385"/>
      <c r="M91" s="385"/>
      <c r="N91" s="385"/>
      <c r="O91" s="385"/>
      <c r="P91" s="385"/>
      <c r="Q91" s="385"/>
      <c r="R91" s="385"/>
      <c r="S91" s="385"/>
      <c r="T91" s="385"/>
      <c r="U91" s="385"/>
      <c r="V91" s="385"/>
      <c r="W91" s="385"/>
      <c r="X91" s="385"/>
      <c r="Y91" s="385"/>
      <c r="Z91" s="385"/>
      <c r="AA91" s="385"/>
      <c r="AB91" s="385"/>
      <c r="AC91" s="385"/>
      <c r="AD91" s="385"/>
      <c r="AE91" s="385"/>
      <c r="AF91" s="385"/>
      <c r="AG91" s="385"/>
      <c r="AH91" s="385"/>
      <c r="AI91" s="385"/>
      <c r="AJ91" s="385"/>
      <c r="AK91" s="385"/>
      <c r="AL91" s="385"/>
      <c r="AM91" s="385"/>
      <c r="AN91" s="385"/>
      <c r="AO91" s="385"/>
      <c r="AP91" s="385"/>
      <c r="AQ91" s="385"/>
      <c r="AR91" s="385"/>
      <c r="AS91" s="385"/>
      <c r="AT91" s="385"/>
      <c r="AU91" s="385"/>
      <c r="AV91" s="385"/>
      <c r="AW91" s="385"/>
      <c r="AX91" s="385"/>
      <c r="AY91" s="385"/>
      <c r="AZ91" s="385"/>
      <c r="BA91" s="385"/>
      <c r="BB91" s="385"/>
      <c r="BC91" s="385"/>
      <c r="BD91" s="385"/>
      <c r="BE91" s="385"/>
      <c r="BF91" s="385"/>
      <c r="BG91" s="385"/>
      <c r="BH91" s="385"/>
      <c r="BI91" s="385"/>
      <c r="BJ91" s="385"/>
    </row>
    <row r="92" spans="1:62">
      <c r="A92" s="385"/>
      <c r="B92" s="385"/>
      <c r="C92" s="385"/>
      <c r="D92" s="385"/>
      <c r="E92" s="385"/>
      <c r="F92" s="385"/>
      <c r="G92" s="385"/>
      <c r="H92" s="385"/>
      <c r="I92" s="385"/>
      <c r="J92" s="385"/>
      <c r="K92" s="385"/>
      <c r="L92" s="385"/>
      <c r="M92" s="385"/>
      <c r="N92" s="385"/>
      <c r="O92" s="385"/>
      <c r="P92" s="385"/>
      <c r="Q92" s="385"/>
      <c r="R92" s="385"/>
      <c r="S92" s="385"/>
      <c r="T92" s="385"/>
      <c r="U92" s="385"/>
      <c r="V92" s="385"/>
      <c r="W92" s="385"/>
      <c r="X92" s="385"/>
      <c r="Y92" s="385"/>
      <c r="Z92" s="385"/>
      <c r="AA92" s="385"/>
      <c r="AB92" s="385"/>
      <c r="AC92" s="385"/>
      <c r="AD92" s="385"/>
      <c r="AE92" s="385"/>
      <c r="AF92" s="385"/>
      <c r="AG92" s="385"/>
      <c r="AH92" s="385"/>
      <c r="AI92" s="385"/>
      <c r="AJ92" s="385"/>
      <c r="AK92" s="385"/>
      <c r="AL92" s="385"/>
      <c r="AM92" s="385"/>
      <c r="AN92" s="385"/>
      <c r="AO92" s="385"/>
      <c r="AP92" s="385"/>
      <c r="AQ92" s="385"/>
      <c r="AR92" s="385"/>
      <c r="AS92" s="385"/>
      <c r="AT92" s="385"/>
      <c r="AU92" s="385"/>
      <c r="AV92" s="385"/>
      <c r="AW92" s="385"/>
      <c r="AX92" s="385"/>
      <c r="AY92" s="385"/>
      <c r="AZ92" s="385"/>
      <c r="BA92" s="385"/>
      <c r="BB92" s="385"/>
      <c r="BC92" s="385"/>
      <c r="BD92" s="385"/>
      <c r="BE92" s="385"/>
      <c r="BF92" s="385"/>
      <c r="BG92" s="385"/>
      <c r="BH92" s="385"/>
      <c r="BI92" s="385"/>
      <c r="BJ92" s="385"/>
    </row>
    <row r="93" spans="1:62">
      <c r="A93" s="385"/>
      <c r="B93" s="385"/>
      <c r="C93" s="385"/>
      <c r="D93" s="385"/>
      <c r="E93" s="385"/>
      <c r="F93" s="385"/>
      <c r="G93" s="385"/>
      <c r="H93" s="385"/>
      <c r="I93" s="385"/>
      <c r="J93" s="385"/>
      <c r="K93" s="385"/>
      <c r="L93" s="385"/>
      <c r="M93" s="385"/>
      <c r="N93" s="385"/>
      <c r="O93" s="385"/>
      <c r="P93" s="385"/>
      <c r="Q93" s="385"/>
      <c r="R93" s="385"/>
      <c r="S93" s="385"/>
      <c r="T93" s="385"/>
      <c r="U93" s="385"/>
      <c r="V93" s="385"/>
      <c r="W93" s="385"/>
      <c r="X93" s="385"/>
      <c r="Y93" s="385"/>
      <c r="Z93" s="385"/>
      <c r="AA93" s="385"/>
      <c r="AB93" s="385"/>
      <c r="AC93" s="385"/>
      <c r="AD93" s="385"/>
      <c r="AE93" s="385"/>
      <c r="AF93" s="385"/>
      <c r="AG93" s="385"/>
      <c r="AH93" s="385"/>
      <c r="AI93" s="385"/>
      <c r="AJ93" s="385"/>
      <c r="AK93" s="385"/>
      <c r="AL93" s="385"/>
      <c r="AM93" s="385"/>
      <c r="AN93" s="385"/>
      <c r="AO93" s="385"/>
      <c r="AP93" s="385"/>
      <c r="AQ93" s="385"/>
      <c r="AR93" s="385"/>
      <c r="AS93" s="385"/>
      <c r="AT93" s="385"/>
      <c r="AU93" s="385"/>
      <c r="AV93" s="385"/>
      <c r="AW93" s="385"/>
      <c r="AX93" s="385"/>
      <c r="AY93" s="385"/>
      <c r="AZ93" s="385"/>
      <c r="BA93" s="385"/>
      <c r="BB93" s="385"/>
      <c r="BC93" s="385"/>
      <c r="BD93" s="385"/>
      <c r="BE93" s="385"/>
      <c r="BF93" s="385"/>
      <c r="BG93" s="385"/>
      <c r="BH93" s="385"/>
      <c r="BI93" s="385"/>
      <c r="BJ93" s="385"/>
    </row>
    <row r="94" spans="1:62">
      <c r="A94" s="385"/>
      <c r="B94" s="385"/>
      <c r="C94" s="385"/>
      <c r="D94" s="385"/>
      <c r="E94" s="385"/>
      <c r="F94" s="385"/>
      <c r="G94" s="385"/>
      <c r="H94" s="385"/>
      <c r="I94" s="385"/>
      <c r="J94" s="385"/>
      <c r="K94" s="385"/>
      <c r="L94" s="385"/>
      <c r="M94" s="385"/>
      <c r="N94" s="385"/>
      <c r="O94" s="385"/>
      <c r="P94" s="385"/>
      <c r="Q94" s="385"/>
      <c r="R94" s="385"/>
      <c r="S94" s="385"/>
      <c r="T94" s="385"/>
      <c r="U94" s="385"/>
      <c r="V94" s="385"/>
      <c r="W94" s="385"/>
      <c r="X94" s="385"/>
      <c r="Y94" s="385"/>
      <c r="Z94" s="385"/>
      <c r="AA94" s="385"/>
      <c r="AB94" s="385"/>
      <c r="AC94" s="385"/>
      <c r="AD94" s="385"/>
      <c r="AE94" s="385"/>
      <c r="AF94" s="385"/>
      <c r="AG94" s="385"/>
      <c r="AH94" s="385"/>
      <c r="AI94" s="385"/>
      <c r="AJ94" s="385"/>
      <c r="AK94" s="385"/>
      <c r="AL94" s="385"/>
      <c r="AM94" s="385"/>
      <c r="AN94" s="385"/>
      <c r="AO94" s="385"/>
      <c r="AP94" s="385"/>
      <c r="AQ94" s="385"/>
      <c r="AR94" s="385"/>
      <c r="AS94" s="385"/>
      <c r="AT94" s="385"/>
      <c r="AU94" s="385"/>
      <c r="AV94" s="385"/>
      <c r="AW94" s="385"/>
      <c r="AX94" s="385"/>
      <c r="AY94" s="385"/>
      <c r="AZ94" s="385"/>
      <c r="BA94" s="385"/>
      <c r="BB94" s="385"/>
      <c r="BC94" s="385"/>
      <c r="BD94" s="385"/>
      <c r="BE94" s="385"/>
      <c r="BF94" s="385"/>
      <c r="BG94" s="385"/>
      <c r="BH94" s="385"/>
      <c r="BI94" s="385"/>
      <c r="BJ94" s="385"/>
    </row>
    <row r="95" spans="1:62">
      <c r="A95" s="385"/>
      <c r="B95" s="385"/>
      <c r="C95" s="385"/>
      <c r="D95" s="385"/>
      <c r="E95" s="385"/>
      <c r="F95" s="385"/>
      <c r="G95" s="385"/>
      <c r="H95" s="385"/>
      <c r="I95" s="385"/>
      <c r="J95" s="385"/>
      <c r="K95" s="385"/>
      <c r="L95" s="385"/>
      <c r="M95" s="385"/>
      <c r="N95" s="385"/>
      <c r="O95" s="385"/>
      <c r="P95" s="385"/>
      <c r="Q95" s="385"/>
      <c r="R95" s="385"/>
      <c r="S95" s="385"/>
      <c r="T95" s="385"/>
      <c r="U95" s="385"/>
      <c r="V95" s="385"/>
      <c r="W95" s="385"/>
      <c r="X95" s="385"/>
      <c r="Y95" s="385"/>
      <c r="Z95" s="385"/>
      <c r="AA95" s="385"/>
      <c r="AB95" s="385"/>
      <c r="AC95" s="385"/>
      <c r="AD95" s="385"/>
      <c r="AE95" s="385"/>
      <c r="AF95" s="385"/>
      <c r="AG95" s="385"/>
      <c r="AH95" s="385"/>
      <c r="AI95" s="385"/>
      <c r="AJ95" s="385"/>
      <c r="AK95" s="385"/>
      <c r="AL95" s="385"/>
      <c r="AM95" s="385"/>
      <c r="AN95" s="385"/>
      <c r="AO95" s="385"/>
      <c r="AP95" s="385"/>
      <c r="AQ95" s="385"/>
      <c r="AR95" s="385"/>
      <c r="AS95" s="385"/>
      <c r="AT95" s="385"/>
      <c r="AU95" s="385"/>
      <c r="AV95" s="385"/>
      <c r="AW95" s="385"/>
      <c r="AX95" s="385"/>
      <c r="AY95" s="385"/>
      <c r="AZ95" s="385"/>
      <c r="BA95" s="385"/>
      <c r="BB95" s="385"/>
      <c r="BC95" s="385"/>
      <c r="BD95" s="385"/>
      <c r="BE95" s="385"/>
      <c r="BF95" s="385"/>
      <c r="BG95" s="385"/>
      <c r="BH95" s="385"/>
      <c r="BI95" s="385"/>
      <c r="BJ95" s="385"/>
    </row>
    <row r="96" spans="1:62">
      <c r="A96" s="385"/>
      <c r="B96" s="385"/>
      <c r="C96" s="385"/>
      <c r="D96" s="385"/>
      <c r="E96" s="385"/>
      <c r="F96" s="385"/>
      <c r="G96" s="385"/>
      <c r="H96" s="385"/>
      <c r="I96" s="385"/>
      <c r="J96" s="385"/>
      <c r="K96" s="385"/>
      <c r="L96" s="385"/>
      <c r="M96" s="385"/>
      <c r="N96" s="385"/>
      <c r="O96" s="385"/>
      <c r="P96" s="385"/>
      <c r="Q96" s="385"/>
      <c r="R96" s="385"/>
      <c r="S96" s="385"/>
      <c r="T96" s="385"/>
      <c r="U96" s="385"/>
      <c r="V96" s="385"/>
      <c r="W96" s="385"/>
      <c r="X96" s="385"/>
      <c r="Y96" s="385"/>
      <c r="Z96" s="385"/>
      <c r="AA96" s="385"/>
      <c r="AB96" s="385"/>
      <c r="AC96" s="385"/>
      <c r="AD96" s="385"/>
      <c r="AE96" s="385"/>
      <c r="AF96" s="385"/>
      <c r="AG96" s="385"/>
      <c r="AH96" s="385"/>
      <c r="AI96" s="385"/>
      <c r="AJ96" s="385"/>
      <c r="AK96" s="385"/>
      <c r="AL96" s="385"/>
      <c r="AM96" s="385"/>
      <c r="AN96" s="385"/>
      <c r="AO96" s="385"/>
      <c r="AP96" s="385"/>
      <c r="AQ96" s="385"/>
      <c r="AR96" s="385"/>
      <c r="AS96" s="385"/>
      <c r="AT96" s="385"/>
      <c r="AU96" s="385"/>
      <c r="AV96" s="385"/>
      <c r="AW96" s="385"/>
      <c r="AX96" s="385"/>
      <c r="AY96" s="385"/>
      <c r="AZ96" s="385"/>
      <c r="BA96" s="385"/>
      <c r="BB96" s="385"/>
      <c r="BC96" s="385"/>
      <c r="BD96" s="385"/>
      <c r="BE96" s="385"/>
      <c r="BF96" s="385"/>
      <c r="BG96" s="385"/>
      <c r="BH96" s="385"/>
      <c r="BI96" s="385"/>
      <c r="BJ96" s="385"/>
    </row>
    <row r="97" spans="1:62">
      <c r="A97" s="385"/>
      <c r="B97" s="385"/>
      <c r="C97" s="385"/>
      <c r="D97" s="385"/>
      <c r="E97" s="385"/>
      <c r="F97" s="385"/>
      <c r="G97" s="385"/>
      <c r="H97" s="385"/>
      <c r="I97" s="385"/>
      <c r="J97" s="385"/>
      <c r="K97" s="385"/>
      <c r="L97" s="385"/>
      <c r="M97" s="385"/>
      <c r="N97" s="385"/>
      <c r="O97" s="385"/>
      <c r="P97" s="385"/>
      <c r="Q97" s="385"/>
      <c r="R97" s="385"/>
      <c r="S97" s="385"/>
      <c r="T97" s="385"/>
      <c r="U97" s="385"/>
      <c r="V97" s="385"/>
      <c r="W97" s="385"/>
      <c r="X97" s="385"/>
      <c r="Y97" s="385"/>
      <c r="Z97" s="385"/>
      <c r="AA97" s="385"/>
      <c r="AB97" s="385"/>
      <c r="AC97" s="385"/>
      <c r="AD97" s="385"/>
      <c r="AE97" s="385"/>
      <c r="AF97" s="385"/>
      <c r="AG97" s="385"/>
      <c r="AH97" s="385"/>
      <c r="AI97" s="385"/>
      <c r="AJ97" s="385"/>
      <c r="AK97" s="385"/>
      <c r="AL97" s="385"/>
      <c r="AM97" s="385"/>
      <c r="AN97" s="385"/>
      <c r="AO97" s="385"/>
      <c r="AP97" s="385"/>
      <c r="AQ97" s="385"/>
      <c r="AR97" s="385"/>
      <c r="AS97" s="385"/>
      <c r="AT97" s="385"/>
      <c r="AU97" s="385"/>
      <c r="AV97" s="385"/>
      <c r="AW97" s="385"/>
      <c r="AX97" s="385"/>
      <c r="AY97" s="385"/>
      <c r="AZ97" s="385"/>
      <c r="BA97" s="385"/>
      <c r="BB97" s="385"/>
      <c r="BC97" s="385"/>
      <c r="BD97" s="385"/>
      <c r="BE97" s="385"/>
      <c r="BF97" s="385"/>
      <c r="BG97" s="385"/>
      <c r="BH97" s="385"/>
      <c r="BI97" s="385"/>
      <c r="BJ97" s="385"/>
    </row>
    <row r="98" spans="1:62">
      <c r="A98" s="385"/>
      <c r="B98" s="385"/>
      <c r="C98" s="385"/>
      <c r="D98" s="385"/>
      <c r="E98" s="385"/>
      <c r="F98" s="385"/>
      <c r="G98" s="385"/>
      <c r="H98" s="385"/>
      <c r="I98" s="385"/>
      <c r="J98" s="385"/>
      <c r="K98" s="385"/>
      <c r="L98" s="385"/>
      <c r="M98" s="385"/>
      <c r="N98" s="385"/>
      <c r="O98" s="385"/>
      <c r="P98" s="385"/>
      <c r="Q98" s="385"/>
      <c r="R98" s="385"/>
      <c r="S98" s="385"/>
      <c r="T98" s="385"/>
      <c r="U98" s="385"/>
      <c r="V98" s="385"/>
      <c r="W98" s="385"/>
      <c r="X98" s="385"/>
      <c r="Y98" s="385"/>
      <c r="Z98" s="385"/>
      <c r="AA98" s="385"/>
      <c r="AB98" s="385"/>
      <c r="AC98" s="385"/>
      <c r="AD98" s="385"/>
      <c r="AE98" s="385"/>
      <c r="AF98" s="385"/>
      <c r="AG98" s="385"/>
      <c r="AH98" s="385"/>
      <c r="AI98" s="385"/>
      <c r="AJ98" s="385"/>
      <c r="AK98" s="385"/>
      <c r="AL98" s="385"/>
      <c r="AM98" s="385"/>
      <c r="AN98" s="385"/>
      <c r="AO98" s="385"/>
      <c r="AP98" s="385"/>
      <c r="AQ98" s="385"/>
      <c r="AR98" s="385"/>
      <c r="AS98" s="385"/>
      <c r="AT98" s="385"/>
      <c r="AU98" s="385"/>
      <c r="AV98" s="385"/>
      <c r="AW98" s="385"/>
      <c r="AX98" s="385"/>
      <c r="AY98" s="385"/>
      <c r="AZ98" s="385"/>
      <c r="BA98" s="385"/>
      <c r="BB98" s="385"/>
      <c r="BC98" s="385"/>
      <c r="BD98" s="385"/>
      <c r="BE98" s="385"/>
      <c r="BF98" s="385"/>
      <c r="BG98" s="385"/>
      <c r="BH98" s="385"/>
      <c r="BI98" s="385"/>
      <c r="BJ98" s="385"/>
    </row>
    <row r="99" spans="1:62">
      <c r="A99" s="385"/>
      <c r="B99" s="385"/>
      <c r="C99" s="385"/>
      <c r="D99" s="385"/>
      <c r="E99" s="385"/>
      <c r="F99" s="385"/>
      <c r="G99" s="385"/>
      <c r="H99" s="385"/>
      <c r="I99" s="385"/>
      <c r="J99" s="385"/>
      <c r="K99" s="385"/>
      <c r="L99" s="385"/>
      <c r="M99" s="385"/>
      <c r="N99" s="385"/>
      <c r="O99" s="385"/>
      <c r="P99" s="385"/>
      <c r="Q99" s="385"/>
      <c r="R99" s="385"/>
      <c r="S99" s="385"/>
      <c r="T99" s="385"/>
      <c r="U99" s="385"/>
      <c r="V99" s="385"/>
      <c r="W99" s="385"/>
      <c r="X99" s="385"/>
      <c r="Y99" s="385"/>
      <c r="Z99" s="385"/>
      <c r="AA99" s="385"/>
      <c r="AB99" s="385"/>
      <c r="AC99" s="385"/>
      <c r="AD99" s="385"/>
      <c r="AE99" s="385"/>
      <c r="AF99" s="385"/>
      <c r="AG99" s="385"/>
      <c r="AH99" s="385"/>
      <c r="AI99" s="385"/>
      <c r="AJ99" s="385"/>
      <c r="AK99" s="385"/>
      <c r="AL99" s="385"/>
      <c r="AM99" s="385"/>
      <c r="AN99" s="385"/>
      <c r="AO99" s="385"/>
      <c r="AP99" s="385"/>
      <c r="AQ99" s="385"/>
      <c r="AR99" s="385"/>
      <c r="AS99" s="385"/>
      <c r="AT99" s="385"/>
      <c r="AU99" s="385"/>
      <c r="AV99" s="385"/>
      <c r="AW99" s="385"/>
      <c r="AX99" s="385"/>
      <c r="AY99" s="385"/>
      <c r="AZ99" s="385"/>
      <c r="BA99" s="385"/>
      <c r="BB99" s="385"/>
      <c r="BC99" s="385"/>
      <c r="BD99" s="385"/>
      <c r="BE99" s="385"/>
      <c r="BF99" s="385"/>
      <c r="BG99" s="385"/>
      <c r="BH99" s="385"/>
      <c r="BI99" s="385"/>
      <c r="BJ99" s="385"/>
    </row>
    <row r="100" spans="1:62">
      <c r="A100" s="385"/>
      <c r="B100" s="385"/>
      <c r="C100" s="385"/>
      <c r="D100" s="385"/>
      <c r="E100" s="385"/>
      <c r="F100" s="385"/>
      <c r="G100" s="385"/>
      <c r="H100" s="385"/>
      <c r="I100" s="385"/>
      <c r="J100" s="385"/>
      <c r="K100" s="385"/>
      <c r="L100" s="385"/>
      <c r="M100" s="385"/>
      <c r="N100" s="385"/>
      <c r="O100" s="385"/>
      <c r="P100" s="385"/>
      <c r="Q100" s="385"/>
      <c r="R100" s="385"/>
      <c r="S100" s="385"/>
      <c r="T100" s="385"/>
      <c r="U100" s="385"/>
      <c r="V100" s="385"/>
      <c r="W100" s="385"/>
      <c r="X100" s="385"/>
      <c r="Y100" s="385"/>
      <c r="Z100" s="385"/>
      <c r="AA100" s="385"/>
      <c r="AB100" s="385"/>
      <c r="AC100" s="385"/>
      <c r="AD100" s="385"/>
      <c r="AE100" s="385"/>
      <c r="AF100" s="385"/>
      <c r="AG100" s="385"/>
      <c r="AH100" s="385"/>
      <c r="AI100" s="385"/>
      <c r="AJ100" s="385"/>
      <c r="AK100" s="385"/>
      <c r="AL100" s="385"/>
      <c r="AM100" s="385"/>
      <c r="AN100" s="385"/>
      <c r="AO100" s="385"/>
      <c r="AP100" s="385"/>
      <c r="AQ100" s="385"/>
      <c r="AR100" s="385"/>
      <c r="AS100" s="385"/>
      <c r="AT100" s="385"/>
      <c r="AU100" s="385"/>
      <c r="AV100" s="385"/>
      <c r="AW100" s="385"/>
      <c r="AX100" s="385"/>
      <c r="AY100" s="385"/>
      <c r="AZ100" s="385"/>
      <c r="BA100" s="385"/>
      <c r="BB100" s="385"/>
      <c r="BC100" s="385"/>
      <c r="BD100" s="385"/>
      <c r="BE100" s="385"/>
      <c r="BF100" s="385"/>
      <c r="BG100" s="385"/>
      <c r="BH100" s="385"/>
      <c r="BI100" s="385"/>
      <c r="BJ100" s="385"/>
    </row>
    <row r="101" spans="1:62">
      <c r="A101" s="385"/>
      <c r="B101" s="385"/>
      <c r="C101" s="385"/>
      <c r="D101" s="385"/>
      <c r="E101" s="385"/>
      <c r="F101" s="385"/>
      <c r="G101" s="385"/>
      <c r="H101" s="385"/>
      <c r="I101" s="385"/>
      <c r="J101" s="385"/>
      <c r="K101" s="385"/>
      <c r="L101" s="385"/>
      <c r="M101" s="385"/>
      <c r="N101" s="385"/>
      <c r="O101" s="385"/>
      <c r="P101" s="385"/>
      <c r="Q101" s="385"/>
      <c r="R101" s="385"/>
      <c r="S101" s="385"/>
      <c r="T101" s="385"/>
      <c r="U101" s="385"/>
      <c r="V101" s="385"/>
      <c r="W101" s="385"/>
      <c r="X101" s="385"/>
      <c r="Y101" s="385"/>
      <c r="Z101" s="385"/>
      <c r="AA101" s="385"/>
      <c r="AB101" s="385"/>
      <c r="AC101" s="385"/>
      <c r="AD101" s="385"/>
      <c r="AE101" s="385"/>
      <c r="AF101" s="385"/>
      <c r="AG101" s="385"/>
      <c r="AH101" s="385"/>
      <c r="AI101" s="385"/>
      <c r="AJ101" s="385"/>
      <c r="AK101" s="385"/>
      <c r="AL101" s="385"/>
      <c r="AM101" s="385"/>
      <c r="AN101" s="385"/>
      <c r="AO101" s="385"/>
      <c r="AP101" s="385"/>
      <c r="AQ101" s="385"/>
      <c r="AR101" s="385"/>
      <c r="AS101" s="385"/>
      <c r="AT101" s="385"/>
      <c r="AU101" s="385"/>
      <c r="AV101" s="385"/>
      <c r="AW101" s="385"/>
      <c r="AX101" s="385"/>
      <c r="AY101" s="385"/>
      <c r="AZ101" s="385"/>
      <c r="BA101" s="385"/>
      <c r="BB101" s="385"/>
      <c r="BC101" s="385"/>
      <c r="BD101" s="385"/>
      <c r="BE101" s="385"/>
      <c r="BF101" s="385"/>
      <c r="BG101" s="385"/>
      <c r="BH101" s="385"/>
      <c r="BI101" s="385"/>
      <c r="BJ101" s="385"/>
    </row>
    <row r="102" spans="1:62">
      <c r="A102" s="385"/>
      <c r="B102" s="385"/>
      <c r="C102" s="385"/>
      <c r="D102" s="385"/>
      <c r="E102" s="385"/>
      <c r="F102" s="385"/>
      <c r="G102" s="385"/>
      <c r="H102" s="385"/>
      <c r="I102" s="385"/>
      <c r="J102" s="385"/>
      <c r="K102" s="385"/>
      <c r="L102" s="385"/>
      <c r="M102" s="385"/>
      <c r="N102" s="385"/>
      <c r="O102" s="385"/>
      <c r="P102" s="385"/>
      <c r="Q102" s="385"/>
      <c r="R102" s="385"/>
      <c r="S102" s="385"/>
      <c r="T102" s="385"/>
      <c r="U102" s="385"/>
      <c r="V102" s="385"/>
      <c r="W102" s="385"/>
      <c r="X102" s="385"/>
      <c r="Y102" s="385"/>
      <c r="Z102" s="385"/>
      <c r="AA102" s="385"/>
      <c r="AB102" s="385"/>
      <c r="AC102" s="385"/>
      <c r="AD102" s="385"/>
      <c r="AE102" s="385"/>
      <c r="AF102" s="385"/>
      <c r="AG102" s="385"/>
      <c r="AH102" s="385"/>
      <c r="AI102" s="385"/>
      <c r="AJ102" s="385"/>
      <c r="AK102" s="385"/>
      <c r="AL102" s="385"/>
      <c r="AM102" s="385"/>
      <c r="AN102" s="385"/>
      <c r="AO102" s="385"/>
      <c r="AP102" s="385"/>
      <c r="AQ102" s="385"/>
      <c r="AR102" s="385"/>
      <c r="AS102" s="385"/>
      <c r="AT102" s="385"/>
      <c r="AU102" s="385"/>
      <c r="AV102" s="385"/>
      <c r="AW102" s="385"/>
      <c r="AX102" s="385"/>
      <c r="AY102" s="385"/>
      <c r="AZ102" s="385"/>
      <c r="BA102" s="385"/>
      <c r="BB102" s="385"/>
      <c r="BC102" s="385"/>
      <c r="BD102" s="385"/>
      <c r="BE102" s="385"/>
      <c r="BF102" s="385"/>
      <c r="BG102" s="385"/>
      <c r="BH102" s="385"/>
      <c r="BI102" s="385"/>
      <c r="BJ102" s="385"/>
    </row>
    <row r="103" spans="1:62">
      <c r="A103" s="385"/>
      <c r="B103" s="385"/>
      <c r="C103" s="385"/>
      <c r="D103" s="385"/>
      <c r="E103" s="385"/>
      <c r="F103" s="385"/>
      <c r="G103" s="385"/>
      <c r="H103" s="385"/>
      <c r="I103" s="385"/>
      <c r="J103" s="385"/>
      <c r="K103" s="385"/>
      <c r="L103" s="385"/>
      <c r="M103" s="385"/>
      <c r="N103" s="385"/>
      <c r="O103" s="385"/>
      <c r="P103" s="385"/>
      <c r="Q103" s="385"/>
      <c r="R103" s="385"/>
      <c r="S103" s="385"/>
      <c r="T103" s="385"/>
      <c r="U103" s="385"/>
      <c r="V103" s="385"/>
      <c r="W103" s="385"/>
      <c r="X103" s="385"/>
      <c r="Y103" s="385"/>
      <c r="Z103" s="385"/>
      <c r="AA103" s="385"/>
      <c r="AB103" s="385"/>
      <c r="AC103" s="385"/>
      <c r="AD103" s="385"/>
      <c r="AE103" s="385"/>
      <c r="AF103" s="385"/>
      <c r="AG103" s="385"/>
      <c r="AH103" s="385"/>
      <c r="AI103" s="385"/>
      <c r="AJ103" s="385"/>
      <c r="AK103" s="385"/>
      <c r="AL103" s="385"/>
      <c r="AM103" s="385"/>
      <c r="AN103" s="385"/>
      <c r="AO103" s="385"/>
      <c r="AP103" s="385"/>
      <c r="AQ103" s="385"/>
      <c r="AR103" s="385"/>
      <c r="AS103" s="385"/>
      <c r="AT103" s="385"/>
      <c r="AU103" s="385"/>
      <c r="AV103" s="385"/>
      <c r="AW103" s="385"/>
      <c r="AX103" s="385"/>
      <c r="AY103" s="385"/>
      <c r="AZ103" s="385"/>
      <c r="BA103" s="385"/>
      <c r="BB103" s="385"/>
      <c r="BC103" s="385"/>
      <c r="BD103" s="385"/>
      <c r="BE103" s="385"/>
      <c r="BF103" s="385"/>
      <c r="BG103" s="385"/>
      <c r="BH103" s="385"/>
      <c r="BI103" s="385"/>
      <c r="BJ103" s="385"/>
    </row>
    <row r="104" spans="1:62">
      <c r="A104" s="385"/>
      <c r="B104" s="385"/>
      <c r="C104" s="385"/>
      <c r="D104" s="385"/>
      <c r="E104" s="385"/>
      <c r="F104" s="385"/>
      <c r="G104" s="385"/>
      <c r="H104" s="385"/>
      <c r="I104" s="385"/>
      <c r="J104" s="385"/>
      <c r="K104" s="385"/>
      <c r="L104" s="385"/>
      <c r="M104" s="385"/>
      <c r="N104" s="385"/>
      <c r="O104" s="385"/>
      <c r="P104" s="385"/>
      <c r="Q104" s="385"/>
      <c r="R104" s="385"/>
      <c r="S104" s="385"/>
      <c r="T104" s="385"/>
      <c r="U104" s="385"/>
      <c r="V104" s="385"/>
      <c r="W104" s="385"/>
      <c r="X104" s="385"/>
      <c r="Y104" s="385"/>
      <c r="Z104" s="385"/>
      <c r="AA104" s="385"/>
      <c r="AB104" s="385"/>
      <c r="AC104" s="385"/>
      <c r="AD104" s="385"/>
      <c r="AE104" s="385"/>
      <c r="AF104" s="385"/>
      <c r="AG104" s="385"/>
      <c r="AH104" s="385"/>
      <c r="AI104" s="385"/>
      <c r="AJ104" s="385"/>
      <c r="AK104" s="385"/>
      <c r="AL104" s="385"/>
      <c r="AM104" s="385"/>
      <c r="AN104" s="385"/>
      <c r="AO104" s="385"/>
      <c r="AP104" s="385"/>
      <c r="AQ104" s="385"/>
      <c r="AR104" s="385"/>
      <c r="AS104" s="385"/>
      <c r="AT104" s="385"/>
      <c r="AU104" s="385"/>
      <c r="AV104" s="385"/>
      <c r="AW104" s="385"/>
      <c r="AX104" s="385"/>
      <c r="AY104" s="385"/>
      <c r="AZ104" s="385"/>
      <c r="BA104" s="385"/>
      <c r="BB104" s="385"/>
      <c r="BC104" s="385"/>
      <c r="BD104" s="385"/>
      <c r="BE104" s="385"/>
      <c r="BF104" s="385"/>
      <c r="BG104" s="385"/>
      <c r="BH104" s="385"/>
      <c r="BI104" s="385"/>
      <c r="BJ104" s="385"/>
    </row>
    <row r="105" spans="1:62">
      <c r="A105" s="385"/>
      <c r="B105" s="385"/>
      <c r="C105" s="385"/>
      <c r="D105" s="385"/>
      <c r="E105" s="385"/>
      <c r="F105" s="385"/>
      <c r="G105" s="385"/>
      <c r="H105" s="385"/>
      <c r="I105" s="385"/>
      <c r="J105" s="385"/>
      <c r="K105" s="385"/>
      <c r="L105" s="385"/>
      <c r="M105" s="385"/>
      <c r="N105" s="385"/>
      <c r="O105" s="385"/>
      <c r="P105" s="385"/>
      <c r="Q105" s="385"/>
      <c r="R105" s="385"/>
      <c r="S105" s="385"/>
      <c r="T105" s="385"/>
      <c r="U105" s="385"/>
      <c r="V105" s="385"/>
      <c r="W105" s="385"/>
      <c r="X105" s="385"/>
      <c r="Y105" s="385"/>
      <c r="Z105" s="385"/>
      <c r="AA105" s="385"/>
      <c r="AB105" s="385"/>
      <c r="AC105" s="385"/>
      <c r="AD105" s="385"/>
      <c r="AE105" s="385"/>
      <c r="AF105" s="385"/>
      <c r="AG105" s="385"/>
      <c r="AH105" s="385"/>
      <c r="AI105" s="385"/>
      <c r="AJ105" s="385"/>
      <c r="AK105" s="385"/>
      <c r="AL105" s="385"/>
      <c r="AM105" s="385"/>
      <c r="AN105" s="385"/>
      <c r="AO105" s="385"/>
      <c r="AP105" s="385"/>
      <c r="AQ105" s="385"/>
      <c r="AR105" s="385"/>
      <c r="AS105" s="385"/>
      <c r="AT105" s="385"/>
      <c r="AU105" s="385"/>
      <c r="AV105" s="385"/>
      <c r="AW105" s="385"/>
      <c r="AX105" s="385"/>
      <c r="AY105" s="385"/>
      <c r="AZ105" s="385"/>
      <c r="BA105" s="385"/>
      <c r="BB105" s="385"/>
      <c r="BC105" s="385"/>
      <c r="BD105" s="385"/>
      <c r="BE105" s="385"/>
      <c r="BF105" s="385"/>
      <c r="BG105" s="385"/>
      <c r="BH105" s="385"/>
      <c r="BI105" s="385"/>
      <c r="BJ105" s="385"/>
    </row>
    <row r="106" spans="1:62">
      <c r="A106" s="385"/>
      <c r="B106" s="385"/>
      <c r="C106" s="385"/>
      <c r="D106" s="385"/>
      <c r="E106" s="385"/>
      <c r="F106" s="385"/>
      <c r="G106" s="385"/>
      <c r="H106" s="385"/>
      <c r="I106" s="385"/>
      <c r="J106" s="385"/>
      <c r="K106" s="385"/>
      <c r="L106" s="385"/>
      <c r="M106" s="385"/>
      <c r="N106" s="385"/>
      <c r="O106" s="385"/>
      <c r="P106" s="385"/>
      <c r="Q106" s="385"/>
      <c r="R106" s="385"/>
      <c r="S106" s="385"/>
      <c r="T106" s="385"/>
      <c r="U106" s="385"/>
      <c r="V106" s="385"/>
      <c r="W106" s="385"/>
      <c r="X106" s="385"/>
      <c r="Y106" s="385"/>
      <c r="Z106" s="385"/>
      <c r="AA106" s="385"/>
      <c r="AB106" s="385"/>
      <c r="AC106" s="385"/>
      <c r="AD106" s="385"/>
      <c r="AE106" s="385"/>
      <c r="AF106" s="385"/>
      <c r="AG106" s="385"/>
      <c r="AH106" s="385"/>
      <c r="AI106" s="385"/>
      <c r="AJ106" s="385"/>
      <c r="AK106" s="385"/>
      <c r="AL106" s="385"/>
      <c r="AM106" s="385"/>
      <c r="AN106" s="385"/>
      <c r="AO106" s="385"/>
      <c r="AP106" s="385"/>
      <c r="AQ106" s="385"/>
      <c r="AR106" s="385"/>
      <c r="AS106" s="385"/>
      <c r="AT106" s="385"/>
      <c r="AU106" s="385"/>
      <c r="AV106" s="385"/>
      <c r="AW106" s="385"/>
      <c r="AX106" s="385"/>
      <c r="AY106" s="385"/>
      <c r="AZ106" s="385"/>
      <c r="BA106" s="385"/>
      <c r="BB106" s="385"/>
      <c r="BC106" s="385"/>
      <c r="BD106" s="385"/>
      <c r="BE106" s="385"/>
      <c r="BF106" s="385"/>
      <c r="BG106" s="385"/>
      <c r="BH106" s="385"/>
      <c r="BI106" s="385"/>
      <c r="BJ106" s="385"/>
    </row>
    <row r="107" spans="1:62">
      <c r="A107" s="385"/>
      <c r="B107" s="385"/>
      <c r="C107" s="385"/>
      <c r="D107" s="385"/>
      <c r="E107" s="385"/>
      <c r="F107" s="385"/>
      <c r="G107" s="385"/>
      <c r="H107" s="385"/>
      <c r="I107" s="385"/>
      <c r="J107" s="385"/>
      <c r="K107" s="385"/>
      <c r="L107" s="385"/>
      <c r="M107" s="385"/>
      <c r="N107" s="385"/>
      <c r="O107" s="385"/>
      <c r="P107" s="385"/>
      <c r="Q107" s="385"/>
      <c r="R107" s="385"/>
      <c r="S107" s="385"/>
      <c r="T107" s="385"/>
      <c r="U107" s="385"/>
      <c r="V107" s="385"/>
      <c r="W107" s="385"/>
      <c r="X107" s="385"/>
      <c r="Y107" s="385"/>
      <c r="Z107" s="385"/>
      <c r="AA107" s="385"/>
      <c r="AB107" s="385"/>
      <c r="AC107" s="385"/>
      <c r="AD107" s="385"/>
      <c r="AE107" s="385"/>
      <c r="AF107" s="385"/>
      <c r="AG107" s="385"/>
      <c r="AH107" s="385"/>
      <c r="AI107" s="385"/>
      <c r="AJ107" s="385"/>
      <c r="AK107" s="385"/>
      <c r="AL107" s="385"/>
      <c r="AM107" s="385"/>
      <c r="AN107" s="385"/>
      <c r="AO107" s="385"/>
      <c r="AP107" s="385"/>
      <c r="AQ107" s="385"/>
      <c r="AR107" s="385"/>
      <c r="AS107" s="385"/>
      <c r="AT107" s="385"/>
      <c r="AU107" s="385"/>
      <c r="AV107" s="385"/>
      <c r="AW107" s="385"/>
      <c r="AX107" s="385"/>
      <c r="AY107" s="385"/>
      <c r="AZ107" s="385"/>
      <c r="BA107" s="385"/>
      <c r="BB107" s="385"/>
      <c r="BC107" s="385"/>
      <c r="BD107" s="385"/>
      <c r="BE107" s="385"/>
      <c r="BF107" s="385"/>
      <c r="BG107" s="385"/>
      <c r="BH107" s="385"/>
      <c r="BI107" s="385"/>
      <c r="BJ107" s="385"/>
    </row>
    <row r="108" spans="1:62">
      <c r="A108" s="385"/>
      <c r="B108" s="385"/>
      <c r="C108" s="385"/>
      <c r="D108" s="385"/>
      <c r="E108" s="385"/>
      <c r="F108" s="385"/>
      <c r="G108" s="385"/>
      <c r="H108" s="385"/>
      <c r="I108" s="385"/>
      <c r="J108" s="385"/>
      <c r="K108" s="385"/>
      <c r="L108" s="385"/>
      <c r="M108" s="385"/>
      <c r="N108" s="385"/>
      <c r="O108" s="385"/>
      <c r="P108" s="385"/>
      <c r="Q108" s="385"/>
      <c r="R108" s="385"/>
      <c r="S108" s="385"/>
      <c r="T108" s="385"/>
      <c r="U108" s="385"/>
      <c r="V108" s="385"/>
      <c r="W108" s="385"/>
      <c r="X108" s="385"/>
      <c r="Y108" s="385"/>
      <c r="Z108" s="385"/>
      <c r="AA108" s="385"/>
      <c r="AB108" s="385"/>
      <c r="AC108" s="385"/>
      <c r="AD108" s="385"/>
      <c r="AE108" s="385"/>
      <c r="AF108" s="385"/>
      <c r="AG108" s="385"/>
      <c r="AH108" s="385"/>
      <c r="AI108" s="385"/>
      <c r="AJ108" s="385"/>
      <c r="AK108" s="385"/>
      <c r="AL108" s="385"/>
      <c r="AM108" s="385"/>
      <c r="AN108" s="385"/>
      <c r="AO108" s="385"/>
      <c r="AP108" s="385"/>
      <c r="AQ108" s="385"/>
      <c r="AR108" s="385"/>
      <c r="AS108" s="385"/>
      <c r="AT108" s="385"/>
      <c r="AU108" s="385"/>
      <c r="AV108" s="385"/>
      <c r="AW108" s="385"/>
      <c r="AX108" s="385"/>
      <c r="AY108" s="385"/>
      <c r="AZ108" s="385"/>
      <c r="BA108" s="385"/>
      <c r="BB108" s="385"/>
      <c r="BC108" s="385"/>
      <c r="BD108" s="385"/>
      <c r="BE108" s="385"/>
      <c r="BF108" s="385"/>
      <c r="BG108" s="385"/>
      <c r="BH108" s="385"/>
      <c r="BI108" s="385"/>
      <c r="BJ108" s="385"/>
    </row>
    <row r="109" spans="1:62">
      <c r="A109" s="385"/>
      <c r="B109" s="385"/>
      <c r="C109" s="385"/>
      <c r="D109" s="385"/>
      <c r="E109" s="385"/>
      <c r="F109" s="385"/>
      <c r="G109" s="385"/>
      <c r="H109" s="385"/>
      <c r="I109" s="385"/>
      <c r="J109" s="385"/>
      <c r="K109" s="385"/>
      <c r="L109" s="385"/>
      <c r="M109" s="385"/>
      <c r="N109" s="385"/>
      <c r="O109" s="385"/>
      <c r="P109" s="385"/>
      <c r="Q109" s="385"/>
      <c r="R109" s="385"/>
      <c r="S109" s="385"/>
      <c r="T109" s="385"/>
      <c r="U109" s="385"/>
      <c r="V109" s="385"/>
      <c r="W109" s="385"/>
      <c r="X109" s="385"/>
      <c r="Y109" s="385"/>
      <c r="Z109" s="385"/>
      <c r="AA109" s="385"/>
      <c r="AB109" s="385"/>
      <c r="AC109" s="385"/>
      <c r="AD109" s="385"/>
      <c r="AE109" s="385"/>
      <c r="AF109" s="385"/>
      <c r="AG109" s="385"/>
      <c r="AH109" s="385"/>
      <c r="AI109" s="385"/>
      <c r="AJ109" s="385"/>
      <c r="AK109" s="385"/>
      <c r="AL109" s="385"/>
      <c r="AM109" s="385"/>
      <c r="AN109" s="385"/>
      <c r="AO109" s="385"/>
      <c r="AP109" s="385"/>
      <c r="AQ109" s="385"/>
      <c r="AR109" s="385"/>
      <c r="AS109" s="385"/>
      <c r="AT109" s="385"/>
      <c r="AU109" s="385"/>
      <c r="AV109" s="385"/>
      <c r="AW109" s="385"/>
      <c r="AX109" s="385"/>
      <c r="AY109" s="385"/>
      <c r="AZ109" s="385"/>
      <c r="BA109" s="385"/>
      <c r="BB109" s="385"/>
      <c r="BC109" s="385"/>
      <c r="BD109" s="385"/>
      <c r="BE109" s="385"/>
      <c r="BF109" s="385"/>
      <c r="BG109" s="385"/>
      <c r="BH109" s="385"/>
      <c r="BI109" s="385"/>
      <c r="BJ109" s="385"/>
    </row>
    <row r="110" spans="1:62">
      <c r="A110" s="385"/>
      <c r="B110" s="385"/>
      <c r="C110" s="385"/>
      <c r="D110" s="385"/>
      <c r="E110" s="385"/>
      <c r="F110" s="385"/>
      <c r="G110" s="385"/>
      <c r="H110" s="385"/>
      <c r="I110" s="385"/>
      <c r="J110" s="385"/>
      <c r="K110" s="385"/>
      <c r="L110" s="385"/>
      <c r="M110" s="385"/>
      <c r="N110" s="385"/>
      <c r="O110" s="385"/>
      <c r="P110" s="385"/>
      <c r="Q110" s="385"/>
      <c r="R110" s="385"/>
      <c r="S110" s="385"/>
      <c r="T110" s="385"/>
      <c r="U110" s="385"/>
      <c r="V110" s="385"/>
      <c r="W110" s="385"/>
      <c r="X110" s="385"/>
      <c r="Y110" s="385"/>
      <c r="Z110" s="385"/>
      <c r="AA110" s="385"/>
      <c r="AB110" s="385"/>
      <c r="AC110" s="385"/>
      <c r="AD110" s="385"/>
      <c r="AE110" s="385"/>
      <c r="AF110" s="385"/>
      <c r="AG110" s="385"/>
      <c r="AH110" s="385"/>
      <c r="AI110" s="385"/>
      <c r="AJ110" s="385"/>
      <c r="AK110" s="385"/>
      <c r="AL110" s="385"/>
      <c r="AM110" s="385"/>
      <c r="AN110" s="385"/>
      <c r="AO110" s="385"/>
      <c r="AP110" s="385"/>
      <c r="AQ110" s="385"/>
      <c r="AR110" s="385"/>
      <c r="AS110" s="385"/>
      <c r="AT110" s="385"/>
      <c r="AU110" s="385"/>
      <c r="AV110" s="385"/>
      <c r="AW110" s="385"/>
      <c r="AX110" s="385"/>
      <c r="AY110" s="385"/>
      <c r="AZ110" s="385"/>
      <c r="BA110" s="385"/>
      <c r="BB110" s="385"/>
      <c r="BC110" s="385"/>
      <c r="BD110" s="385"/>
      <c r="BE110" s="385"/>
      <c r="BF110" s="385"/>
      <c r="BG110" s="385"/>
      <c r="BH110" s="385"/>
      <c r="BI110" s="385"/>
      <c r="BJ110" s="385"/>
    </row>
    <row r="111" spans="1:62">
      <c r="A111" s="385"/>
      <c r="B111" s="385"/>
      <c r="C111" s="385"/>
      <c r="D111" s="385"/>
      <c r="E111" s="385"/>
      <c r="F111" s="385"/>
      <c r="G111" s="385"/>
      <c r="H111" s="385"/>
      <c r="I111" s="385"/>
      <c r="J111" s="385"/>
      <c r="K111" s="385"/>
      <c r="L111" s="385"/>
      <c r="M111" s="385"/>
      <c r="N111" s="385"/>
      <c r="O111" s="385"/>
      <c r="P111" s="385"/>
      <c r="Q111" s="385"/>
      <c r="R111" s="385"/>
      <c r="S111" s="385"/>
      <c r="T111" s="385"/>
      <c r="U111" s="385"/>
      <c r="V111" s="385"/>
      <c r="W111" s="385"/>
      <c r="X111" s="385"/>
      <c r="Y111" s="385"/>
      <c r="Z111" s="385"/>
      <c r="AA111" s="385"/>
      <c r="AB111" s="385"/>
      <c r="AC111" s="385"/>
      <c r="AD111" s="385"/>
      <c r="AE111" s="385"/>
      <c r="AF111" s="385"/>
      <c r="AG111" s="385"/>
      <c r="AH111" s="385"/>
      <c r="AI111" s="385"/>
      <c r="AJ111" s="385"/>
      <c r="AK111" s="385"/>
      <c r="AL111" s="385"/>
      <c r="AM111" s="385"/>
      <c r="AN111" s="385"/>
      <c r="AO111" s="385"/>
      <c r="AP111" s="385"/>
      <c r="AQ111" s="385"/>
      <c r="AR111" s="385"/>
      <c r="AS111" s="385"/>
      <c r="AT111" s="385"/>
      <c r="AU111" s="385"/>
      <c r="AV111" s="385"/>
      <c r="AW111" s="385"/>
      <c r="AX111" s="385"/>
      <c r="AY111" s="385"/>
      <c r="AZ111" s="385"/>
      <c r="BA111" s="385"/>
      <c r="BB111" s="385"/>
      <c r="BC111" s="385"/>
      <c r="BD111" s="385"/>
      <c r="BE111" s="385"/>
      <c r="BF111" s="385"/>
      <c r="BG111" s="385"/>
      <c r="BH111" s="385"/>
      <c r="BI111" s="385"/>
      <c r="BJ111" s="385"/>
    </row>
    <row r="112" spans="1:62">
      <c r="A112" s="385"/>
      <c r="B112" s="385"/>
      <c r="C112" s="385"/>
      <c r="D112" s="385"/>
      <c r="E112" s="385"/>
      <c r="F112" s="385"/>
      <c r="G112" s="385"/>
      <c r="H112" s="385"/>
      <c r="I112" s="385"/>
      <c r="J112" s="385"/>
      <c r="K112" s="385"/>
      <c r="L112" s="385"/>
      <c r="M112" s="385"/>
      <c r="N112" s="385"/>
      <c r="O112" s="385"/>
      <c r="P112" s="385"/>
      <c r="Q112" s="385"/>
      <c r="R112" s="385"/>
      <c r="S112" s="385"/>
      <c r="T112" s="385"/>
      <c r="U112" s="385"/>
      <c r="V112" s="385"/>
      <c r="W112" s="385"/>
      <c r="X112" s="385"/>
      <c r="Y112" s="385"/>
      <c r="Z112" s="385"/>
      <c r="AA112" s="385"/>
      <c r="AB112" s="385"/>
      <c r="AC112" s="385"/>
      <c r="AD112" s="385"/>
      <c r="AE112" s="385"/>
      <c r="AF112" s="385"/>
      <c r="AG112" s="385"/>
      <c r="AH112" s="385"/>
      <c r="AI112" s="385"/>
      <c r="AJ112" s="385"/>
      <c r="AK112" s="385"/>
      <c r="AL112" s="385"/>
      <c r="AM112" s="385"/>
      <c r="AN112" s="385"/>
      <c r="AO112" s="385"/>
      <c r="AP112" s="385"/>
      <c r="AQ112" s="385"/>
      <c r="AR112" s="385"/>
      <c r="AS112" s="385"/>
      <c r="AT112" s="385"/>
      <c r="AU112" s="385"/>
      <c r="AV112" s="385"/>
      <c r="AW112" s="385"/>
      <c r="AX112" s="385"/>
      <c r="AY112" s="385"/>
      <c r="AZ112" s="385"/>
      <c r="BA112" s="385"/>
      <c r="BB112" s="385"/>
      <c r="BC112" s="385"/>
      <c r="BD112" s="385"/>
      <c r="BE112" s="385"/>
      <c r="BF112" s="385"/>
      <c r="BG112" s="385"/>
      <c r="BH112" s="385"/>
      <c r="BI112" s="385"/>
      <c r="BJ112" s="385"/>
    </row>
    <row r="113" spans="1:62">
      <c r="A113" s="385"/>
      <c r="B113" s="385"/>
      <c r="C113" s="385"/>
      <c r="D113" s="385"/>
      <c r="E113" s="385"/>
      <c r="F113" s="385"/>
      <c r="G113" s="385"/>
      <c r="H113" s="385"/>
      <c r="I113" s="385"/>
      <c r="J113" s="385"/>
      <c r="K113" s="385"/>
      <c r="L113" s="385"/>
      <c r="M113" s="385"/>
      <c r="N113" s="385"/>
      <c r="O113" s="385"/>
      <c r="P113" s="385"/>
      <c r="Q113" s="385"/>
      <c r="R113" s="385"/>
      <c r="S113" s="385"/>
      <c r="T113" s="385"/>
      <c r="U113" s="385"/>
      <c r="V113" s="385"/>
      <c r="W113" s="385"/>
      <c r="X113" s="385"/>
      <c r="Y113" s="385"/>
      <c r="Z113" s="385"/>
      <c r="AA113" s="385"/>
      <c r="AB113" s="385"/>
      <c r="AC113" s="385"/>
      <c r="AD113" s="385"/>
      <c r="AE113" s="385"/>
      <c r="AF113" s="385"/>
      <c r="AG113" s="385"/>
      <c r="AH113" s="385"/>
      <c r="AI113" s="385"/>
      <c r="AJ113" s="385"/>
      <c r="AK113" s="385"/>
      <c r="AL113" s="385"/>
      <c r="AM113" s="385"/>
      <c r="AN113" s="385"/>
      <c r="AO113" s="385"/>
      <c r="AP113" s="385"/>
      <c r="AQ113" s="385"/>
      <c r="AR113" s="385"/>
      <c r="AS113" s="385"/>
      <c r="AT113" s="385"/>
      <c r="AU113" s="385"/>
      <c r="AV113" s="385"/>
      <c r="AW113" s="385"/>
      <c r="AX113" s="385"/>
      <c r="AY113" s="385"/>
      <c r="AZ113" s="385"/>
      <c r="BA113" s="385"/>
      <c r="BB113" s="385"/>
      <c r="BC113" s="385"/>
      <c r="BD113" s="385"/>
      <c r="BE113" s="385"/>
      <c r="BF113" s="385"/>
      <c r="BG113" s="385"/>
      <c r="BH113" s="385"/>
      <c r="BI113" s="385"/>
      <c r="BJ113" s="385"/>
    </row>
    <row r="114" spans="1:62">
      <c r="A114" s="385"/>
      <c r="B114" s="385"/>
      <c r="C114" s="385"/>
      <c r="D114" s="385"/>
      <c r="E114" s="385"/>
      <c r="F114" s="385"/>
      <c r="G114" s="385"/>
      <c r="H114" s="385"/>
      <c r="I114" s="385"/>
      <c r="J114" s="385"/>
      <c r="K114" s="385"/>
      <c r="L114" s="385"/>
      <c r="M114" s="385"/>
      <c r="N114" s="385"/>
      <c r="O114" s="385"/>
      <c r="P114" s="385"/>
      <c r="Q114" s="385"/>
      <c r="R114" s="385"/>
      <c r="S114" s="385"/>
      <c r="T114" s="385"/>
      <c r="U114" s="385"/>
      <c r="V114" s="385"/>
      <c r="W114" s="385"/>
      <c r="X114" s="385"/>
      <c r="Y114" s="385"/>
      <c r="Z114" s="385"/>
      <c r="AA114" s="385"/>
      <c r="AB114" s="385"/>
      <c r="AC114" s="385"/>
      <c r="AD114" s="385"/>
      <c r="AE114" s="385"/>
      <c r="AF114" s="385"/>
      <c r="AG114" s="385"/>
      <c r="AH114" s="385"/>
      <c r="AI114" s="385"/>
      <c r="AJ114" s="385"/>
      <c r="AK114" s="385"/>
      <c r="AL114" s="385"/>
      <c r="AM114" s="385"/>
      <c r="AN114" s="385"/>
      <c r="AO114" s="385"/>
      <c r="AP114" s="385"/>
      <c r="AQ114" s="385"/>
      <c r="AR114" s="385"/>
      <c r="AS114" s="385"/>
      <c r="AT114" s="385"/>
      <c r="AU114" s="385"/>
      <c r="AV114" s="385"/>
      <c r="AW114" s="385"/>
      <c r="AX114" s="385"/>
      <c r="AY114" s="385"/>
      <c r="AZ114" s="385"/>
      <c r="BA114" s="385"/>
      <c r="BB114" s="385"/>
      <c r="BC114" s="385"/>
      <c r="BD114" s="385"/>
      <c r="BE114" s="385"/>
      <c r="BF114" s="385"/>
      <c r="BG114" s="385"/>
      <c r="BH114" s="385"/>
      <c r="BI114" s="385"/>
      <c r="BJ114" s="385"/>
    </row>
    <row r="115" spans="1:62">
      <c r="A115" s="385"/>
      <c r="B115" s="385"/>
      <c r="C115" s="385"/>
      <c r="D115" s="385"/>
      <c r="E115" s="385"/>
      <c r="F115" s="385"/>
      <c r="G115" s="385"/>
      <c r="H115" s="385"/>
      <c r="I115" s="385"/>
      <c r="J115" s="385"/>
      <c r="K115" s="385"/>
      <c r="L115" s="385"/>
      <c r="M115" s="385"/>
      <c r="N115" s="385"/>
      <c r="O115" s="385"/>
      <c r="P115" s="385"/>
      <c r="Q115" s="385"/>
      <c r="R115" s="385"/>
      <c r="S115" s="385"/>
      <c r="T115" s="385"/>
      <c r="U115" s="385"/>
      <c r="V115" s="385"/>
      <c r="W115" s="385"/>
      <c r="X115" s="385"/>
      <c r="Y115" s="385"/>
      <c r="Z115" s="385"/>
      <c r="AA115" s="385"/>
      <c r="AB115" s="385"/>
      <c r="AC115" s="385"/>
      <c r="AD115" s="385"/>
      <c r="AE115" s="385"/>
      <c r="AF115" s="385"/>
      <c r="AG115" s="385"/>
      <c r="AH115" s="385"/>
      <c r="AI115" s="385"/>
      <c r="AJ115" s="385"/>
      <c r="AK115" s="385"/>
      <c r="AL115" s="385"/>
      <c r="AM115" s="385"/>
      <c r="AN115" s="385"/>
      <c r="AO115" s="385"/>
      <c r="AP115" s="385"/>
      <c r="AQ115" s="385"/>
      <c r="AR115" s="385"/>
      <c r="AS115" s="385"/>
      <c r="AT115" s="385"/>
      <c r="AU115" s="385"/>
      <c r="AV115" s="385"/>
      <c r="AW115" s="385"/>
      <c r="AX115" s="385"/>
      <c r="AY115" s="385"/>
      <c r="AZ115" s="385"/>
      <c r="BA115" s="385"/>
      <c r="BB115" s="385"/>
      <c r="BC115" s="385"/>
      <c r="BD115" s="385"/>
      <c r="BE115" s="385"/>
      <c r="BF115" s="385"/>
      <c r="BG115" s="385"/>
      <c r="BH115" s="385"/>
      <c r="BI115" s="385"/>
      <c r="BJ115" s="385"/>
    </row>
    <row r="116" spans="1:62">
      <c r="A116" s="385"/>
      <c r="B116" s="385"/>
      <c r="C116" s="385"/>
      <c r="D116" s="385"/>
      <c r="E116" s="385"/>
      <c r="F116" s="385"/>
      <c r="G116" s="385"/>
      <c r="H116" s="385"/>
      <c r="I116" s="385"/>
      <c r="J116" s="385"/>
      <c r="K116" s="385"/>
      <c r="L116" s="385"/>
      <c r="M116" s="385"/>
      <c r="N116" s="385"/>
      <c r="O116" s="385"/>
      <c r="P116" s="385"/>
      <c r="Q116" s="385"/>
      <c r="R116" s="385"/>
      <c r="S116" s="385"/>
      <c r="T116" s="385"/>
      <c r="U116" s="385"/>
      <c r="V116" s="385"/>
      <c r="W116" s="385"/>
      <c r="X116" s="385"/>
      <c r="Y116" s="385"/>
      <c r="Z116" s="385"/>
      <c r="AA116" s="385"/>
      <c r="AB116" s="385"/>
      <c r="AC116" s="385"/>
      <c r="AD116" s="385"/>
      <c r="AE116" s="385"/>
      <c r="AF116" s="385"/>
      <c r="AG116" s="385"/>
      <c r="AH116" s="385"/>
      <c r="AI116" s="385"/>
      <c r="AJ116" s="385"/>
      <c r="AK116" s="385"/>
      <c r="AL116" s="385"/>
      <c r="AM116" s="385"/>
      <c r="AN116" s="385"/>
      <c r="AO116" s="385"/>
      <c r="AP116" s="385"/>
      <c r="AQ116" s="385"/>
      <c r="AR116" s="385"/>
      <c r="AS116" s="385"/>
      <c r="AT116" s="385"/>
      <c r="AU116" s="385"/>
      <c r="AV116" s="385"/>
      <c r="AW116" s="385"/>
      <c r="AX116" s="385"/>
      <c r="AY116" s="385"/>
      <c r="AZ116" s="385"/>
      <c r="BA116" s="385"/>
      <c r="BB116" s="385"/>
      <c r="BC116" s="385"/>
      <c r="BD116" s="385"/>
      <c r="BE116" s="385"/>
      <c r="BF116" s="385"/>
      <c r="BG116" s="385"/>
      <c r="BH116" s="385"/>
      <c r="BI116" s="385"/>
      <c r="BJ116" s="385"/>
    </row>
    <row r="117" spans="1:62">
      <c r="A117" s="385"/>
      <c r="B117" s="385"/>
      <c r="C117" s="385"/>
      <c r="D117" s="385"/>
      <c r="E117" s="385"/>
      <c r="F117" s="385"/>
      <c r="G117" s="385"/>
      <c r="H117" s="385"/>
      <c r="I117" s="385"/>
      <c r="J117" s="385"/>
      <c r="K117" s="385"/>
      <c r="L117" s="385"/>
      <c r="M117" s="385"/>
      <c r="N117" s="385"/>
      <c r="O117" s="385"/>
      <c r="P117" s="385"/>
      <c r="Q117" s="385"/>
      <c r="R117" s="385"/>
      <c r="S117" s="385"/>
      <c r="T117" s="385"/>
      <c r="U117" s="385"/>
      <c r="V117" s="385"/>
      <c r="W117" s="385"/>
      <c r="X117" s="385"/>
      <c r="Y117" s="385"/>
      <c r="Z117" s="385"/>
      <c r="AA117" s="385"/>
      <c r="AB117" s="385"/>
      <c r="AC117" s="385"/>
      <c r="AD117" s="385"/>
      <c r="AE117" s="385"/>
      <c r="AF117" s="385"/>
      <c r="AG117" s="385"/>
      <c r="AH117" s="385"/>
      <c r="AI117" s="385"/>
      <c r="AJ117" s="385"/>
      <c r="AK117" s="385"/>
      <c r="AL117" s="385"/>
      <c r="AM117" s="385"/>
      <c r="AN117" s="385"/>
      <c r="AO117" s="385"/>
      <c r="AP117" s="385"/>
      <c r="AQ117" s="385"/>
      <c r="AR117" s="385"/>
      <c r="AS117" s="385"/>
      <c r="AT117" s="385"/>
      <c r="AU117" s="385"/>
      <c r="AV117" s="385"/>
      <c r="AW117" s="385"/>
      <c r="AX117" s="385"/>
      <c r="AY117" s="385"/>
      <c r="AZ117" s="385"/>
      <c r="BA117" s="385"/>
      <c r="BB117" s="385"/>
      <c r="BC117" s="385"/>
      <c r="BD117" s="385"/>
      <c r="BE117" s="385"/>
      <c r="BF117" s="385"/>
      <c r="BG117" s="385"/>
      <c r="BH117" s="385"/>
      <c r="BI117" s="385"/>
      <c r="BJ117" s="385"/>
    </row>
    <row r="118" spans="1:62">
      <c r="A118" s="385"/>
      <c r="B118" s="385"/>
      <c r="C118" s="385"/>
      <c r="D118" s="385"/>
      <c r="E118" s="385"/>
      <c r="F118" s="385"/>
      <c r="G118" s="385"/>
      <c r="H118" s="385"/>
      <c r="I118" s="385"/>
      <c r="J118" s="385"/>
      <c r="K118" s="385"/>
      <c r="L118" s="385"/>
      <c r="M118" s="385"/>
      <c r="N118" s="385"/>
      <c r="O118" s="385"/>
      <c r="P118" s="385"/>
      <c r="Q118" s="385"/>
      <c r="R118" s="385"/>
      <c r="S118" s="385"/>
      <c r="T118" s="385"/>
      <c r="U118" s="385"/>
      <c r="V118" s="385"/>
      <c r="W118" s="385"/>
      <c r="X118" s="385"/>
      <c r="Y118" s="385"/>
      <c r="Z118" s="385"/>
      <c r="AA118" s="385"/>
      <c r="AB118" s="385"/>
      <c r="AC118" s="385"/>
      <c r="AD118" s="385"/>
      <c r="AE118" s="385"/>
      <c r="AF118" s="385"/>
      <c r="AG118" s="385"/>
      <c r="AH118" s="385"/>
      <c r="AI118" s="385"/>
      <c r="AJ118" s="385"/>
      <c r="AK118" s="385"/>
      <c r="AL118" s="385"/>
      <c r="AM118" s="385"/>
      <c r="AN118" s="385"/>
      <c r="AO118" s="385"/>
      <c r="AP118" s="385"/>
      <c r="AQ118" s="385"/>
      <c r="AR118" s="385"/>
      <c r="AS118" s="385"/>
      <c r="AT118" s="385"/>
      <c r="AU118" s="385"/>
      <c r="AV118" s="385"/>
      <c r="AW118" s="385"/>
      <c r="AX118" s="385"/>
      <c r="AY118" s="385"/>
      <c r="AZ118" s="385"/>
      <c r="BA118" s="385"/>
      <c r="BB118" s="385"/>
      <c r="BC118" s="385"/>
      <c r="BD118" s="385"/>
      <c r="BE118" s="385"/>
      <c r="BF118" s="385"/>
      <c r="BG118" s="385"/>
      <c r="BH118" s="385"/>
      <c r="BI118" s="385"/>
      <c r="BJ118" s="385"/>
    </row>
    <row r="119" spans="1:62">
      <c r="A119" s="385"/>
      <c r="B119" s="385"/>
      <c r="C119" s="385"/>
      <c r="D119" s="385"/>
      <c r="E119" s="385"/>
      <c r="F119" s="385"/>
      <c r="G119" s="385"/>
      <c r="H119" s="385"/>
      <c r="I119" s="385"/>
      <c r="J119" s="385"/>
      <c r="K119" s="385"/>
      <c r="L119" s="385"/>
      <c r="M119" s="385"/>
      <c r="N119" s="385"/>
      <c r="O119" s="385"/>
      <c r="P119" s="385"/>
      <c r="Q119" s="385"/>
      <c r="R119" s="385"/>
      <c r="S119" s="385"/>
      <c r="T119" s="385"/>
      <c r="U119" s="385"/>
      <c r="V119" s="385"/>
      <c r="W119" s="385"/>
      <c r="X119" s="385"/>
      <c r="Y119" s="385"/>
      <c r="Z119" s="385"/>
      <c r="AA119" s="385"/>
      <c r="AB119" s="385"/>
      <c r="AC119" s="385"/>
      <c r="AD119" s="385"/>
      <c r="AE119" s="385"/>
      <c r="AF119" s="385"/>
      <c r="AG119" s="385"/>
      <c r="AH119" s="385"/>
      <c r="AI119" s="385"/>
      <c r="AJ119" s="385"/>
      <c r="AK119" s="385"/>
      <c r="AL119" s="385"/>
      <c r="AM119" s="385"/>
      <c r="AN119" s="385"/>
      <c r="AO119" s="385"/>
      <c r="AP119" s="385"/>
      <c r="AQ119" s="385"/>
      <c r="AR119" s="385"/>
      <c r="AS119" s="385"/>
      <c r="AT119" s="385"/>
      <c r="AU119" s="385"/>
      <c r="AV119" s="385"/>
      <c r="AW119" s="385"/>
      <c r="AX119" s="385"/>
      <c r="AY119" s="385"/>
      <c r="AZ119" s="385"/>
      <c r="BA119" s="385"/>
      <c r="BB119" s="385"/>
      <c r="BC119" s="385"/>
      <c r="BD119" s="385"/>
      <c r="BE119" s="385"/>
      <c r="BF119" s="385"/>
      <c r="BG119" s="385"/>
      <c r="BH119" s="385"/>
      <c r="BI119" s="385"/>
      <c r="BJ119" s="385"/>
    </row>
    <row r="120" spans="1:62">
      <c r="A120" s="385"/>
      <c r="B120" s="385"/>
      <c r="C120" s="385"/>
      <c r="D120" s="385"/>
      <c r="E120" s="385"/>
      <c r="F120" s="385"/>
      <c r="G120" s="385"/>
      <c r="H120" s="385"/>
      <c r="I120" s="385"/>
      <c r="J120" s="385"/>
      <c r="K120" s="385"/>
      <c r="L120" s="385"/>
      <c r="M120" s="385"/>
      <c r="N120" s="385"/>
      <c r="O120" s="385"/>
      <c r="P120" s="385"/>
      <c r="Q120" s="385"/>
      <c r="R120" s="385"/>
      <c r="S120" s="385"/>
      <c r="T120" s="385"/>
      <c r="U120" s="385"/>
      <c r="V120" s="385"/>
      <c r="W120" s="385"/>
      <c r="X120" s="385"/>
      <c r="Y120" s="385"/>
      <c r="Z120" s="385"/>
      <c r="AA120" s="385"/>
      <c r="AB120" s="385"/>
      <c r="AC120" s="385"/>
      <c r="AD120" s="385"/>
      <c r="AE120" s="385"/>
      <c r="AF120" s="385"/>
      <c r="AG120" s="385"/>
      <c r="AH120" s="385"/>
      <c r="AI120" s="385"/>
      <c r="AJ120" s="385"/>
      <c r="AK120" s="385"/>
      <c r="AL120" s="385"/>
      <c r="AM120" s="385"/>
      <c r="AN120" s="385"/>
      <c r="AO120" s="385"/>
      <c r="AP120" s="385"/>
      <c r="AQ120" s="385"/>
      <c r="AR120" s="385"/>
      <c r="AS120" s="385"/>
      <c r="AT120" s="385"/>
      <c r="AU120" s="385"/>
      <c r="AV120" s="385"/>
      <c r="AW120" s="385"/>
      <c r="AX120" s="385"/>
      <c r="AY120" s="385"/>
      <c r="AZ120" s="385"/>
      <c r="BA120" s="385"/>
      <c r="BB120" s="385"/>
      <c r="BC120" s="385"/>
      <c r="BD120" s="385"/>
      <c r="BE120" s="385"/>
      <c r="BF120" s="385"/>
      <c r="BG120" s="385"/>
      <c r="BH120" s="385"/>
      <c r="BI120" s="385"/>
      <c r="BJ120" s="385"/>
    </row>
    <row r="121" spans="1:62">
      <c r="A121" s="385"/>
      <c r="B121" s="385"/>
      <c r="C121" s="385"/>
      <c r="D121" s="385"/>
      <c r="E121" s="385"/>
      <c r="F121" s="385"/>
      <c r="G121" s="385"/>
      <c r="H121" s="385"/>
      <c r="I121" s="385"/>
      <c r="J121" s="385"/>
      <c r="K121" s="385"/>
      <c r="L121" s="385"/>
      <c r="M121" s="385"/>
      <c r="N121" s="385"/>
      <c r="O121" s="385"/>
      <c r="P121" s="385"/>
      <c r="Q121" s="385"/>
      <c r="R121" s="385"/>
      <c r="S121" s="385"/>
      <c r="T121" s="385"/>
      <c r="U121" s="385"/>
      <c r="V121" s="385"/>
      <c r="W121" s="385"/>
      <c r="X121" s="385"/>
      <c r="Y121" s="385"/>
      <c r="Z121" s="385"/>
      <c r="AA121" s="385"/>
      <c r="AB121" s="385"/>
      <c r="AC121" s="385"/>
      <c r="AD121" s="385"/>
      <c r="AE121" s="385"/>
      <c r="AF121" s="385"/>
      <c r="AG121" s="385"/>
      <c r="AH121" s="385"/>
      <c r="AI121" s="385"/>
      <c r="AJ121" s="385"/>
      <c r="AK121" s="385"/>
      <c r="AL121" s="385"/>
      <c r="AM121" s="385"/>
      <c r="AN121" s="385"/>
      <c r="AO121" s="385"/>
      <c r="AP121" s="385"/>
      <c r="AQ121" s="385"/>
      <c r="AR121" s="385"/>
      <c r="AS121" s="385"/>
      <c r="AT121" s="385"/>
      <c r="AU121" s="385"/>
      <c r="AV121" s="385"/>
      <c r="AW121" s="385"/>
      <c r="AX121" s="385"/>
      <c r="AY121" s="385"/>
      <c r="AZ121" s="385"/>
      <c r="BA121" s="385"/>
      <c r="BB121" s="385"/>
      <c r="BC121" s="385"/>
      <c r="BD121" s="385"/>
      <c r="BE121" s="385"/>
      <c r="BF121" s="385"/>
      <c r="BG121" s="385"/>
      <c r="BH121" s="385"/>
      <c r="BI121" s="385"/>
      <c r="BJ121" s="385"/>
    </row>
    <row r="122" spans="1:62">
      <c r="A122" s="385"/>
      <c r="B122" s="385"/>
      <c r="C122" s="385"/>
      <c r="D122" s="385"/>
      <c r="E122" s="385"/>
      <c r="F122" s="385"/>
      <c r="G122" s="385"/>
      <c r="H122" s="385"/>
      <c r="I122" s="385"/>
      <c r="J122" s="385"/>
      <c r="K122" s="385"/>
      <c r="L122" s="385"/>
      <c r="M122" s="385"/>
      <c r="N122" s="385"/>
      <c r="O122" s="385"/>
      <c r="P122" s="385"/>
      <c r="Q122" s="385"/>
      <c r="R122" s="385"/>
      <c r="S122" s="385"/>
      <c r="T122" s="385"/>
      <c r="U122" s="385"/>
      <c r="V122" s="385"/>
      <c r="W122" s="385"/>
      <c r="X122" s="385"/>
      <c r="Y122" s="385"/>
      <c r="Z122" s="385"/>
      <c r="AA122" s="385"/>
      <c r="AB122" s="385"/>
      <c r="AC122" s="385"/>
      <c r="AD122" s="385"/>
      <c r="AE122" s="385"/>
      <c r="AF122" s="385"/>
      <c r="AG122" s="385"/>
      <c r="AH122" s="385"/>
      <c r="AI122" s="385"/>
      <c r="AJ122" s="385"/>
      <c r="AK122" s="385"/>
      <c r="AL122" s="385"/>
      <c r="AM122" s="385"/>
      <c r="AN122" s="385"/>
      <c r="AO122" s="385"/>
      <c r="AP122" s="385"/>
      <c r="AQ122" s="385"/>
      <c r="AR122" s="385"/>
      <c r="AS122" s="385"/>
      <c r="AT122" s="385"/>
      <c r="AU122" s="385"/>
      <c r="AV122" s="385"/>
      <c r="AW122" s="385"/>
      <c r="AX122" s="385"/>
      <c r="AY122" s="385"/>
      <c r="AZ122" s="385"/>
      <c r="BA122" s="385"/>
      <c r="BB122" s="385"/>
      <c r="BC122" s="385"/>
      <c r="BD122" s="385"/>
      <c r="BE122" s="385"/>
      <c r="BF122" s="385"/>
      <c r="BG122" s="385"/>
      <c r="BH122" s="385"/>
      <c r="BI122" s="385"/>
      <c r="BJ122" s="385"/>
    </row>
    <row r="123" spans="1:62">
      <c r="A123" s="385"/>
      <c r="B123" s="385"/>
      <c r="C123" s="385"/>
      <c r="D123" s="385"/>
      <c r="E123" s="385"/>
      <c r="F123" s="385"/>
      <c r="G123" s="385"/>
      <c r="H123" s="385"/>
      <c r="I123" s="385"/>
      <c r="J123" s="385"/>
      <c r="K123" s="385"/>
      <c r="L123" s="385"/>
      <c r="M123" s="385"/>
      <c r="N123" s="385"/>
      <c r="O123" s="385"/>
      <c r="P123" s="385"/>
      <c r="Q123" s="385"/>
      <c r="R123" s="385"/>
      <c r="S123" s="385"/>
      <c r="T123" s="385"/>
      <c r="U123" s="385"/>
      <c r="V123" s="385"/>
      <c r="W123" s="385"/>
      <c r="X123" s="385"/>
      <c r="Y123" s="385"/>
      <c r="Z123" s="385"/>
      <c r="AA123" s="385"/>
      <c r="AB123" s="385"/>
      <c r="AC123" s="385"/>
      <c r="AD123" s="385"/>
      <c r="AE123" s="385"/>
      <c r="AF123" s="385"/>
      <c r="AG123" s="385"/>
      <c r="AH123" s="385"/>
      <c r="AI123" s="385"/>
      <c r="AJ123" s="385"/>
      <c r="AK123" s="385"/>
      <c r="AL123" s="385"/>
      <c r="AM123" s="385"/>
      <c r="AN123" s="385"/>
      <c r="AO123" s="385"/>
      <c r="AP123" s="385"/>
      <c r="AQ123" s="385"/>
      <c r="AR123" s="385"/>
      <c r="AS123" s="385"/>
      <c r="AT123" s="385"/>
      <c r="AU123" s="385"/>
      <c r="AV123" s="385"/>
      <c r="AW123" s="385"/>
      <c r="AX123" s="385"/>
      <c r="AY123" s="385"/>
      <c r="AZ123" s="385"/>
      <c r="BA123" s="385"/>
      <c r="BB123" s="385"/>
      <c r="BC123" s="385"/>
      <c r="BD123" s="385"/>
      <c r="BE123" s="385"/>
      <c r="BF123" s="385"/>
      <c r="BG123" s="385"/>
      <c r="BH123" s="385"/>
      <c r="BI123" s="385"/>
      <c r="BJ123" s="385"/>
    </row>
    <row r="124" spans="1:62">
      <c r="A124" s="385"/>
      <c r="B124" s="385"/>
      <c r="C124" s="385"/>
      <c r="D124" s="385"/>
      <c r="E124" s="385"/>
      <c r="F124" s="385"/>
      <c r="G124" s="385"/>
      <c r="H124" s="385"/>
      <c r="I124" s="385"/>
      <c r="J124" s="385"/>
      <c r="K124" s="385"/>
      <c r="L124" s="385"/>
      <c r="M124" s="385"/>
      <c r="N124" s="385"/>
      <c r="O124" s="385"/>
      <c r="P124" s="385"/>
      <c r="Q124" s="385"/>
      <c r="R124" s="385"/>
      <c r="S124" s="385"/>
      <c r="T124" s="385"/>
      <c r="U124" s="385"/>
      <c r="V124" s="385"/>
      <c r="W124" s="385"/>
      <c r="X124" s="385"/>
      <c r="Y124" s="385"/>
      <c r="Z124" s="385"/>
      <c r="AA124" s="385"/>
      <c r="AB124" s="385"/>
      <c r="AC124" s="385"/>
      <c r="AD124" s="385"/>
      <c r="AE124" s="385"/>
      <c r="AF124" s="385"/>
      <c r="AG124" s="385"/>
      <c r="AH124" s="385"/>
      <c r="AI124" s="385"/>
      <c r="AJ124" s="385"/>
      <c r="AK124" s="385"/>
      <c r="AL124" s="385"/>
      <c r="AM124" s="385"/>
      <c r="AN124" s="385"/>
      <c r="AO124" s="385"/>
      <c r="AP124" s="385"/>
      <c r="AQ124" s="385"/>
      <c r="AR124" s="385"/>
      <c r="AS124" s="385"/>
      <c r="AT124" s="385"/>
      <c r="AU124" s="385"/>
      <c r="AV124" s="385"/>
      <c r="AW124" s="385"/>
      <c r="AX124" s="385"/>
      <c r="AY124" s="385"/>
      <c r="AZ124" s="385"/>
      <c r="BA124" s="385"/>
      <c r="BB124" s="385"/>
      <c r="BC124" s="385"/>
      <c r="BD124" s="385"/>
      <c r="BE124" s="385"/>
      <c r="BF124" s="385"/>
      <c r="BG124" s="385"/>
      <c r="BH124" s="385"/>
      <c r="BI124" s="385"/>
      <c r="BJ124" s="385"/>
    </row>
    <row r="125" spans="1:62">
      <c r="A125" s="385"/>
      <c r="B125" s="385"/>
      <c r="C125" s="385"/>
      <c r="D125" s="385"/>
      <c r="E125" s="385"/>
      <c r="F125" s="385"/>
      <c r="G125" s="385"/>
      <c r="H125" s="385"/>
      <c r="I125" s="385"/>
      <c r="J125" s="385"/>
      <c r="K125" s="385"/>
      <c r="L125" s="385"/>
      <c r="M125" s="385"/>
      <c r="N125" s="385"/>
      <c r="O125" s="385"/>
      <c r="P125" s="385"/>
      <c r="Q125" s="385"/>
      <c r="R125" s="385"/>
      <c r="S125" s="385"/>
      <c r="T125" s="385"/>
      <c r="U125" s="385"/>
      <c r="V125" s="385"/>
      <c r="W125" s="385"/>
      <c r="X125" s="385"/>
      <c r="Y125" s="385"/>
      <c r="Z125" s="385"/>
      <c r="AA125" s="385"/>
      <c r="AB125" s="385"/>
      <c r="AC125" s="385"/>
      <c r="AD125" s="385"/>
      <c r="AE125" s="385"/>
      <c r="AF125" s="385"/>
      <c r="AG125" s="385"/>
      <c r="AH125" s="385"/>
      <c r="AI125" s="385"/>
      <c r="AJ125" s="385"/>
      <c r="AK125" s="385"/>
      <c r="AL125" s="385"/>
      <c r="AM125" s="385"/>
      <c r="AN125" s="385"/>
      <c r="AO125" s="385"/>
      <c r="AP125" s="385"/>
      <c r="AQ125" s="385"/>
      <c r="AR125" s="385"/>
      <c r="AS125" s="385"/>
      <c r="AT125" s="385"/>
      <c r="AU125" s="385"/>
      <c r="AV125" s="385"/>
      <c r="AW125" s="385"/>
      <c r="AX125" s="385"/>
      <c r="AY125" s="385"/>
      <c r="AZ125" s="385"/>
      <c r="BA125" s="385"/>
      <c r="BB125" s="385"/>
      <c r="BC125" s="385"/>
      <c r="BD125" s="385"/>
      <c r="BE125" s="385"/>
      <c r="BF125" s="385"/>
      <c r="BG125" s="385"/>
      <c r="BH125" s="385"/>
      <c r="BI125" s="385"/>
      <c r="BJ125" s="385"/>
    </row>
    <row r="126" spans="1:62">
      <c r="A126" s="385"/>
      <c r="B126" s="385"/>
      <c r="C126" s="385"/>
      <c r="D126" s="385"/>
      <c r="E126" s="385"/>
      <c r="F126" s="385"/>
      <c r="G126" s="385"/>
      <c r="H126" s="385"/>
      <c r="I126" s="385"/>
      <c r="J126" s="385"/>
      <c r="K126" s="385"/>
      <c r="L126" s="385"/>
      <c r="M126" s="385"/>
      <c r="N126" s="385"/>
      <c r="O126" s="385"/>
      <c r="P126" s="385"/>
      <c r="Q126" s="385"/>
      <c r="R126" s="385"/>
      <c r="S126" s="385"/>
      <c r="T126" s="385"/>
      <c r="U126" s="385"/>
      <c r="V126" s="385"/>
      <c r="W126" s="385"/>
      <c r="X126" s="385"/>
      <c r="Y126" s="385"/>
      <c r="Z126" s="385"/>
      <c r="AA126" s="385"/>
      <c r="AB126" s="385"/>
      <c r="AC126" s="385"/>
      <c r="AD126" s="385"/>
      <c r="AE126" s="385"/>
      <c r="AF126" s="385"/>
      <c r="AG126" s="385"/>
      <c r="AH126" s="385"/>
      <c r="AI126" s="385"/>
      <c r="AJ126" s="385"/>
      <c r="AK126" s="385"/>
      <c r="AL126" s="385"/>
      <c r="AM126" s="385"/>
      <c r="AN126" s="385"/>
      <c r="AO126" s="385"/>
      <c r="AP126" s="385"/>
      <c r="AQ126" s="385"/>
      <c r="AR126" s="385"/>
      <c r="AS126" s="385"/>
      <c r="AT126" s="385"/>
      <c r="AU126" s="385"/>
      <c r="AV126" s="385"/>
      <c r="AW126" s="385"/>
      <c r="AX126" s="385"/>
      <c r="AY126" s="385"/>
      <c r="AZ126" s="385"/>
      <c r="BA126" s="385"/>
      <c r="BB126" s="385"/>
      <c r="BC126" s="385"/>
      <c r="BD126" s="385"/>
      <c r="BE126" s="385"/>
      <c r="BF126" s="385"/>
      <c r="BG126" s="385"/>
      <c r="BH126" s="385"/>
      <c r="BI126" s="385"/>
      <c r="BJ126" s="385"/>
    </row>
    <row r="127" spans="1:62">
      <c r="A127" s="385"/>
      <c r="B127" s="385"/>
      <c r="C127" s="385"/>
      <c r="D127" s="385"/>
      <c r="E127" s="385"/>
      <c r="F127" s="385"/>
      <c r="G127" s="385"/>
      <c r="H127" s="385"/>
      <c r="I127" s="385"/>
      <c r="J127" s="385"/>
      <c r="K127" s="385"/>
      <c r="L127" s="385"/>
      <c r="M127" s="385"/>
      <c r="N127" s="385"/>
      <c r="O127" s="385"/>
      <c r="P127" s="385"/>
      <c r="Q127" s="385"/>
      <c r="R127" s="385"/>
      <c r="S127" s="385"/>
      <c r="T127" s="385"/>
      <c r="U127" s="385"/>
      <c r="V127" s="385"/>
      <c r="W127" s="385"/>
      <c r="X127" s="385"/>
      <c r="Y127" s="385"/>
      <c r="Z127" s="385"/>
      <c r="AA127" s="385"/>
      <c r="AB127" s="385"/>
      <c r="AC127" s="385"/>
      <c r="AD127" s="385"/>
      <c r="AE127" s="385"/>
      <c r="AF127" s="385"/>
      <c r="AG127" s="385"/>
      <c r="AH127" s="385"/>
      <c r="AI127" s="385"/>
      <c r="AJ127" s="385"/>
      <c r="AK127" s="385"/>
      <c r="AL127" s="385"/>
      <c r="AM127" s="385"/>
      <c r="AN127" s="385"/>
      <c r="AO127" s="385"/>
      <c r="AP127" s="385"/>
      <c r="AQ127" s="385"/>
      <c r="AR127" s="385"/>
      <c r="AS127" s="385"/>
      <c r="AT127" s="385"/>
      <c r="AU127" s="385"/>
      <c r="AV127" s="385"/>
      <c r="AW127" s="385"/>
      <c r="AX127" s="385"/>
      <c r="AY127" s="385"/>
      <c r="AZ127" s="385"/>
      <c r="BA127" s="385"/>
      <c r="BB127" s="385"/>
      <c r="BC127" s="385"/>
      <c r="BD127" s="385"/>
      <c r="BE127" s="385"/>
      <c r="BF127" s="385"/>
      <c r="BG127" s="385"/>
      <c r="BH127" s="385"/>
      <c r="BI127" s="385"/>
      <c r="BJ127" s="385"/>
    </row>
    <row r="128" spans="1:62">
      <c r="A128" s="385"/>
      <c r="B128" s="385"/>
      <c r="C128" s="385"/>
      <c r="D128" s="385"/>
      <c r="E128" s="385"/>
      <c r="F128" s="385"/>
      <c r="G128" s="385"/>
      <c r="H128" s="385"/>
      <c r="I128" s="385"/>
      <c r="J128" s="385"/>
      <c r="K128" s="385"/>
      <c r="L128" s="385"/>
      <c r="M128" s="385"/>
      <c r="N128" s="385"/>
      <c r="O128" s="385"/>
      <c r="P128" s="385"/>
      <c r="Q128" s="385"/>
      <c r="R128" s="385"/>
      <c r="S128" s="385"/>
      <c r="T128" s="385"/>
      <c r="U128" s="385"/>
      <c r="V128" s="385"/>
      <c r="W128" s="385"/>
      <c r="X128" s="385"/>
      <c r="Y128" s="385"/>
      <c r="Z128" s="385"/>
      <c r="AA128" s="385"/>
      <c r="AB128" s="385"/>
      <c r="AC128" s="385"/>
      <c r="AD128" s="385"/>
      <c r="AE128" s="385"/>
      <c r="AF128" s="385"/>
      <c r="AG128" s="385"/>
      <c r="AH128" s="385"/>
      <c r="AI128" s="385"/>
      <c r="AJ128" s="385"/>
      <c r="AK128" s="385"/>
      <c r="AL128" s="385"/>
      <c r="AM128" s="385"/>
      <c r="AN128" s="385"/>
      <c r="AO128" s="385"/>
      <c r="AP128" s="385"/>
      <c r="AQ128" s="385"/>
      <c r="AR128" s="385"/>
      <c r="AS128" s="385"/>
      <c r="AT128" s="385"/>
      <c r="AU128" s="385"/>
      <c r="AV128" s="385"/>
      <c r="AW128" s="385"/>
      <c r="AX128" s="385"/>
      <c r="AY128" s="385"/>
      <c r="AZ128" s="385"/>
      <c r="BA128" s="385"/>
      <c r="BB128" s="385"/>
      <c r="BC128" s="385"/>
      <c r="BD128" s="385"/>
      <c r="BE128" s="385"/>
      <c r="BF128" s="385"/>
      <c r="BG128" s="385"/>
      <c r="BH128" s="385"/>
      <c r="BI128" s="385"/>
      <c r="BJ128" s="385"/>
    </row>
    <row r="129" spans="1:62">
      <c r="A129" s="385"/>
      <c r="B129" s="385"/>
      <c r="C129" s="385"/>
      <c r="D129" s="385"/>
      <c r="E129" s="385"/>
      <c r="F129" s="385"/>
      <c r="G129" s="385"/>
      <c r="H129" s="385"/>
      <c r="I129" s="385"/>
      <c r="J129" s="385"/>
      <c r="K129" s="385"/>
      <c r="L129" s="385"/>
      <c r="M129" s="385"/>
      <c r="N129" s="385"/>
      <c r="O129" s="385"/>
      <c r="P129" s="385"/>
      <c r="Q129" s="385"/>
      <c r="R129" s="385"/>
      <c r="S129" s="385"/>
      <c r="T129" s="385"/>
      <c r="U129" s="385"/>
      <c r="V129" s="385"/>
      <c r="W129" s="385"/>
      <c r="X129" s="385"/>
      <c r="Y129" s="385"/>
      <c r="Z129" s="385"/>
      <c r="AA129" s="385"/>
      <c r="AB129" s="385"/>
      <c r="AC129" s="385"/>
      <c r="AD129" s="385"/>
      <c r="AE129" s="385"/>
      <c r="AF129" s="385"/>
      <c r="AG129" s="385"/>
      <c r="AH129" s="385"/>
      <c r="AI129" s="385"/>
      <c r="AJ129" s="385"/>
      <c r="AK129" s="385"/>
      <c r="AL129" s="385"/>
      <c r="AM129" s="385"/>
      <c r="AN129" s="385"/>
      <c r="AO129" s="385"/>
      <c r="AP129" s="385"/>
      <c r="AQ129" s="385"/>
      <c r="AR129" s="385"/>
      <c r="AS129" s="385"/>
      <c r="AT129" s="385"/>
      <c r="AU129" s="385"/>
      <c r="AV129" s="385"/>
      <c r="AW129" s="385"/>
      <c r="AX129" s="385"/>
      <c r="AY129" s="385"/>
      <c r="AZ129" s="385"/>
      <c r="BA129" s="385"/>
      <c r="BB129" s="385"/>
      <c r="BC129" s="385"/>
      <c r="BD129" s="385"/>
      <c r="BE129" s="385"/>
      <c r="BF129" s="385"/>
      <c r="BG129" s="385"/>
      <c r="BH129" s="385"/>
      <c r="BI129" s="385"/>
      <c r="BJ129" s="385"/>
    </row>
    <row r="130" spans="1:62">
      <c r="A130" s="385"/>
      <c r="B130" s="385"/>
      <c r="C130" s="385"/>
      <c r="D130" s="385"/>
      <c r="E130" s="385"/>
      <c r="F130" s="385"/>
      <c r="G130" s="385"/>
      <c r="H130" s="385"/>
      <c r="I130" s="385"/>
      <c r="J130" s="385"/>
      <c r="K130" s="385"/>
      <c r="L130" s="385"/>
      <c r="M130" s="385"/>
      <c r="N130" s="385"/>
      <c r="O130" s="385"/>
      <c r="P130" s="385"/>
      <c r="Q130" s="385"/>
      <c r="R130" s="385"/>
      <c r="S130" s="385"/>
      <c r="T130" s="385"/>
      <c r="U130" s="385"/>
      <c r="V130" s="385"/>
      <c r="W130" s="385"/>
      <c r="X130" s="385"/>
      <c r="Y130" s="385"/>
      <c r="Z130" s="385"/>
      <c r="AA130" s="385"/>
      <c r="AB130" s="385"/>
      <c r="AC130" s="385"/>
      <c r="AD130" s="385"/>
      <c r="AE130" s="385"/>
      <c r="AF130" s="385"/>
      <c r="AG130" s="385"/>
      <c r="AH130" s="385"/>
      <c r="AI130" s="385"/>
      <c r="AJ130" s="385"/>
      <c r="AK130" s="385"/>
      <c r="AL130" s="385"/>
      <c r="AM130" s="385"/>
      <c r="AN130" s="385"/>
      <c r="AO130" s="385"/>
      <c r="AP130" s="385"/>
      <c r="AQ130" s="385"/>
      <c r="AR130" s="385"/>
      <c r="AS130" s="385"/>
      <c r="AT130" s="385"/>
      <c r="AU130" s="385"/>
      <c r="AV130" s="385"/>
      <c r="AW130" s="385"/>
      <c r="AX130" s="385"/>
      <c r="AY130" s="385"/>
      <c r="AZ130" s="385"/>
      <c r="BA130" s="385"/>
      <c r="BB130" s="385"/>
      <c r="BC130" s="385"/>
      <c r="BD130" s="385"/>
      <c r="BE130" s="385"/>
      <c r="BF130" s="385"/>
      <c r="BG130" s="385"/>
      <c r="BH130" s="385"/>
      <c r="BI130" s="385"/>
      <c r="BJ130" s="385"/>
    </row>
    <row r="131" spans="1:62">
      <c r="A131" s="385"/>
      <c r="B131" s="385"/>
      <c r="C131" s="385"/>
      <c r="D131" s="385"/>
      <c r="E131" s="385"/>
      <c r="F131" s="385"/>
      <c r="G131" s="385"/>
      <c r="H131" s="385"/>
      <c r="I131" s="385"/>
      <c r="J131" s="385"/>
      <c r="K131" s="385"/>
      <c r="L131" s="385"/>
      <c r="M131" s="385"/>
      <c r="N131" s="385"/>
      <c r="O131" s="385"/>
      <c r="P131" s="385"/>
      <c r="Q131" s="385"/>
      <c r="R131" s="385"/>
      <c r="S131" s="385"/>
      <c r="T131" s="385"/>
      <c r="U131" s="385"/>
      <c r="V131" s="385"/>
      <c r="W131" s="385"/>
      <c r="X131" s="385"/>
      <c r="Y131" s="385"/>
      <c r="Z131" s="385"/>
      <c r="AA131" s="385"/>
      <c r="AB131" s="385"/>
      <c r="AC131" s="385"/>
      <c r="AD131" s="385"/>
      <c r="AE131" s="385"/>
      <c r="AF131" s="385"/>
      <c r="AG131" s="385"/>
      <c r="AH131" s="385"/>
      <c r="AI131" s="385"/>
      <c r="AJ131" s="385"/>
      <c r="AK131" s="385"/>
      <c r="AL131" s="385"/>
      <c r="AM131" s="385"/>
      <c r="AN131" s="385"/>
      <c r="AO131" s="385"/>
      <c r="AP131" s="385"/>
      <c r="AQ131" s="385"/>
      <c r="AR131" s="385"/>
      <c r="AS131" s="385"/>
      <c r="AT131" s="385"/>
      <c r="AU131" s="385"/>
      <c r="AV131" s="385"/>
      <c r="AW131" s="385"/>
      <c r="AX131" s="385"/>
      <c r="AY131" s="385"/>
      <c r="AZ131" s="385"/>
      <c r="BA131" s="385"/>
      <c r="BB131" s="385"/>
      <c r="BC131" s="385"/>
      <c r="BD131" s="385"/>
      <c r="BE131" s="385"/>
      <c r="BF131" s="385"/>
      <c r="BG131" s="385"/>
      <c r="BH131" s="385"/>
      <c r="BI131" s="385"/>
      <c r="BJ131" s="385"/>
    </row>
    <row r="132" spans="1:62">
      <c r="A132" s="385"/>
      <c r="B132" s="385"/>
      <c r="C132" s="385"/>
      <c r="D132" s="385"/>
      <c r="E132" s="385"/>
      <c r="F132" s="385"/>
      <c r="G132" s="385"/>
      <c r="H132" s="385"/>
      <c r="I132" s="385"/>
      <c r="J132" s="385"/>
      <c r="K132" s="385"/>
      <c r="L132" s="385"/>
      <c r="M132" s="385"/>
      <c r="N132" s="385"/>
      <c r="O132" s="385"/>
      <c r="P132" s="385"/>
      <c r="Q132" s="385"/>
      <c r="R132" s="385"/>
      <c r="S132" s="385"/>
      <c r="T132" s="385"/>
      <c r="U132" s="385"/>
      <c r="V132" s="385"/>
      <c r="W132" s="385"/>
      <c r="X132" s="385"/>
      <c r="Y132" s="385"/>
      <c r="Z132" s="385"/>
      <c r="AA132" s="385"/>
      <c r="AB132" s="385"/>
      <c r="AC132" s="385"/>
      <c r="AD132" s="385"/>
      <c r="AE132" s="385"/>
      <c r="AF132" s="385"/>
      <c r="AG132" s="385"/>
      <c r="AH132" s="385"/>
      <c r="AI132" s="385"/>
      <c r="AJ132" s="385"/>
      <c r="AK132" s="385"/>
      <c r="AL132" s="385"/>
      <c r="AM132" s="385"/>
      <c r="AN132" s="385"/>
      <c r="AO132" s="385"/>
      <c r="AP132" s="385"/>
      <c r="AQ132" s="385"/>
      <c r="AR132" s="385"/>
      <c r="AS132" s="385"/>
      <c r="AT132" s="385"/>
      <c r="AU132" s="385"/>
      <c r="AV132" s="385"/>
      <c r="AW132" s="385"/>
      <c r="AX132" s="385"/>
      <c r="AY132" s="385"/>
      <c r="AZ132" s="385"/>
      <c r="BA132" s="385"/>
      <c r="BB132" s="385"/>
      <c r="BC132" s="385"/>
      <c r="BD132" s="385"/>
      <c r="BE132" s="385"/>
      <c r="BF132" s="385"/>
      <c r="BG132" s="385"/>
      <c r="BH132" s="385"/>
      <c r="BI132" s="385"/>
      <c r="BJ132" s="385"/>
    </row>
    <row r="133" spans="1:62">
      <c r="A133" s="385"/>
      <c r="B133" s="385"/>
      <c r="C133" s="385"/>
      <c r="D133" s="385"/>
      <c r="E133" s="385"/>
      <c r="F133" s="385"/>
      <c r="G133" s="385"/>
      <c r="H133" s="385"/>
      <c r="I133" s="385"/>
      <c r="J133" s="385"/>
      <c r="K133" s="385"/>
      <c r="L133" s="385"/>
      <c r="M133" s="385"/>
      <c r="N133" s="385"/>
      <c r="O133" s="385"/>
      <c r="P133" s="385"/>
      <c r="Q133" s="385"/>
      <c r="R133" s="385"/>
      <c r="S133" s="385"/>
      <c r="T133" s="385"/>
      <c r="U133" s="385"/>
      <c r="V133" s="385"/>
      <c r="W133" s="385"/>
      <c r="X133" s="385"/>
      <c r="Y133" s="385"/>
      <c r="Z133" s="385"/>
      <c r="AA133" s="385"/>
      <c r="AB133" s="385"/>
      <c r="AC133" s="385"/>
      <c r="AD133" s="385"/>
      <c r="AE133" s="385"/>
      <c r="AF133" s="385"/>
      <c r="AG133" s="385"/>
      <c r="AH133" s="385"/>
      <c r="AI133" s="385"/>
      <c r="AJ133" s="385"/>
      <c r="AK133" s="385"/>
      <c r="AL133" s="385"/>
      <c r="AM133" s="385"/>
      <c r="AN133" s="385"/>
      <c r="AO133" s="385"/>
      <c r="AP133" s="385"/>
      <c r="AQ133" s="385"/>
      <c r="AR133" s="385"/>
      <c r="AS133" s="385"/>
      <c r="AT133" s="385"/>
      <c r="AU133" s="385"/>
      <c r="AV133" s="385"/>
      <c r="AW133" s="385"/>
      <c r="AX133" s="385"/>
      <c r="AY133" s="385"/>
      <c r="AZ133" s="385"/>
      <c r="BA133" s="385"/>
      <c r="BB133" s="385"/>
      <c r="BC133" s="385"/>
      <c r="BD133" s="385"/>
      <c r="BE133" s="385"/>
      <c r="BF133" s="385"/>
      <c r="BG133" s="385"/>
      <c r="BH133" s="385"/>
      <c r="BI133" s="385"/>
      <c r="BJ133" s="385"/>
    </row>
    <row r="134" spans="1:62">
      <c r="A134" s="385"/>
      <c r="B134" s="385"/>
      <c r="C134" s="385"/>
      <c r="D134" s="385"/>
      <c r="E134" s="385"/>
      <c r="F134" s="385"/>
      <c r="G134" s="385"/>
      <c r="H134" s="385"/>
      <c r="I134" s="385"/>
      <c r="J134" s="385"/>
      <c r="K134" s="385"/>
      <c r="L134" s="385"/>
      <c r="M134" s="385"/>
      <c r="N134" s="385"/>
      <c r="O134" s="385"/>
      <c r="P134" s="385"/>
      <c r="Q134" s="385"/>
      <c r="R134" s="385"/>
      <c r="S134" s="385"/>
      <c r="T134" s="385"/>
      <c r="U134" s="385"/>
      <c r="V134" s="385"/>
      <c r="W134" s="385"/>
      <c r="X134" s="385"/>
      <c r="Y134" s="385"/>
      <c r="Z134" s="385"/>
      <c r="AA134" s="385"/>
      <c r="AB134" s="385"/>
      <c r="AC134" s="385"/>
      <c r="AD134" s="385"/>
      <c r="AE134" s="385"/>
      <c r="AF134" s="385"/>
      <c r="AG134" s="385"/>
      <c r="AH134" s="385"/>
      <c r="AI134" s="385"/>
      <c r="AJ134" s="385"/>
      <c r="AK134" s="385"/>
      <c r="AL134" s="385"/>
      <c r="AM134" s="385"/>
      <c r="AN134" s="385"/>
      <c r="AO134" s="385"/>
      <c r="AP134" s="385"/>
      <c r="AQ134" s="385"/>
      <c r="AR134" s="385"/>
      <c r="AS134" s="385"/>
      <c r="AT134" s="385"/>
      <c r="AU134" s="385"/>
      <c r="AV134" s="385"/>
      <c r="AW134" s="385"/>
      <c r="AX134" s="385"/>
      <c r="AY134" s="385"/>
      <c r="AZ134" s="385"/>
      <c r="BA134" s="385"/>
      <c r="BB134" s="385"/>
      <c r="BC134" s="385"/>
      <c r="BD134" s="385"/>
      <c r="BE134" s="385"/>
      <c r="BF134" s="385"/>
      <c r="BG134" s="385"/>
      <c r="BH134" s="385"/>
      <c r="BI134" s="385"/>
      <c r="BJ134" s="385"/>
    </row>
    <row r="135" spans="1:62">
      <c r="A135" s="385"/>
      <c r="B135" s="385"/>
      <c r="C135" s="385"/>
      <c r="D135" s="385"/>
      <c r="E135" s="385"/>
      <c r="F135" s="385"/>
      <c r="G135" s="385"/>
      <c r="H135" s="385"/>
      <c r="I135" s="385"/>
      <c r="J135" s="385"/>
      <c r="K135" s="385"/>
      <c r="L135" s="385"/>
      <c r="M135" s="385"/>
      <c r="N135" s="385"/>
      <c r="O135" s="385"/>
      <c r="P135" s="385"/>
      <c r="Q135" s="385"/>
      <c r="R135" s="385"/>
      <c r="S135" s="385"/>
      <c r="T135" s="385"/>
      <c r="U135" s="385"/>
      <c r="V135" s="385"/>
      <c r="W135" s="385"/>
      <c r="X135" s="385"/>
      <c r="Y135" s="385"/>
      <c r="Z135" s="385"/>
      <c r="AA135" s="385"/>
      <c r="AB135" s="385"/>
      <c r="AC135" s="385"/>
      <c r="AD135" s="385"/>
      <c r="AE135" s="385"/>
      <c r="AF135" s="385"/>
      <c r="AG135" s="385"/>
      <c r="AH135" s="385"/>
      <c r="AI135" s="385"/>
      <c r="AJ135" s="385"/>
      <c r="AK135" s="385"/>
      <c r="AL135" s="385"/>
      <c r="AM135" s="385"/>
      <c r="AN135" s="385"/>
      <c r="AO135" s="385"/>
      <c r="AP135" s="385"/>
      <c r="AQ135" s="385"/>
      <c r="AR135" s="385"/>
      <c r="AS135" s="385"/>
      <c r="AT135" s="385"/>
      <c r="AU135" s="385"/>
      <c r="AV135" s="385"/>
      <c r="AW135" s="385"/>
      <c r="AX135" s="385"/>
      <c r="AY135" s="385"/>
      <c r="AZ135" s="385"/>
      <c r="BA135" s="385"/>
      <c r="BB135" s="385"/>
      <c r="BC135" s="385"/>
      <c r="BD135" s="385"/>
      <c r="BE135" s="385"/>
      <c r="BF135" s="385"/>
      <c r="BG135" s="385"/>
      <c r="BH135" s="385"/>
      <c r="BI135" s="385"/>
      <c r="BJ135" s="385"/>
    </row>
    <row r="136" spans="1:62">
      <c r="A136" s="385"/>
      <c r="B136" s="385"/>
      <c r="C136" s="385"/>
      <c r="D136" s="385"/>
      <c r="E136" s="385"/>
      <c r="F136" s="385"/>
      <c r="G136" s="385"/>
      <c r="H136" s="385"/>
      <c r="I136" s="385"/>
      <c r="J136" s="385"/>
      <c r="K136" s="385"/>
      <c r="L136" s="385"/>
      <c r="M136" s="385"/>
      <c r="N136" s="385"/>
      <c r="O136" s="385"/>
      <c r="P136" s="385"/>
      <c r="Q136" s="385"/>
      <c r="R136" s="385"/>
      <c r="S136" s="385"/>
      <c r="T136" s="385"/>
      <c r="U136" s="385"/>
      <c r="V136" s="385"/>
      <c r="W136" s="385"/>
      <c r="X136" s="385"/>
      <c r="Y136" s="385"/>
      <c r="Z136" s="385"/>
      <c r="AA136" s="385"/>
      <c r="AB136" s="385"/>
      <c r="AC136" s="385"/>
      <c r="AD136" s="385"/>
      <c r="AE136" s="385"/>
      <c r="AF136" s="385"/>
      <c r="AG136" s="385"/>
      <c r="AH136" s="385"/>
      <c r="AI136" s="385"/>
      <c r="AJ136" s="385"/>
      <c r="AK136" s="385"/>
      <c r="AL136" s="385"/>
      <c r="AM136" s="385"/>
      <c r="AN136" s="385"/>
      <c r="AO136" s="385"/>
      <c r="AP136" s="385"/>
      <c r="AQ136" s="385"/>
      <c r="AR136" s="385"/>
      <c r="AS136" s="385"/>
      <c r="AT136" s="385"/>
      <c r="AU136" s="385"/>
      <c r="AV136" s="385"/>
      <c r="AW136" s="385"/>
      <c r="AX136" s="385"/>
      <c r="AY136" s="385"/>
      <c r="AZ136" s="385"/>
      <c r="BA136" s="385"/>
      <c r="BB136" s="385"/>
      <c r="BC136" s="385"/>
      <c r="BD136" s="385"/>
      <c r="BE136" s="385"/>
      <c r="BF136" s="385"/>
      <c r="BG136" s="385"/>
      <c r="BH136" s="385"/>
      <c r="BI136" s="385"/>
      <c r="BJ136" s="385"/>
    </row>
    <row r="137" spans="1:62">
      <c r="A137" s="385"/>
      <c r="B137" s="385"/>
      <c r="C137" s="385"/>
      <c r="D137" s="385"/>
      <c r="E137" s="385"/>
      <c r="F137" s="385"/>
      <c r="G137" s="385"/>
      <c r="H137" s="385"/>
      <c r="I137" s="385"/>
      <c r="J137" s="385"/>
      <c r="K137" s="385"/>
      <c r="L137" s="385"/>
      <c r="M137" s="385"/>
      <c r="N137" s="385"/>
      <c r="O137" s="385"/>
      <c r="P137" s="385"/>
      <c r="Q137" s="385"/>
      <c r="R137" s="385"/>
      <c r="S137" s="385"/>
      <c r="T137" s="385"/>
      <c r="U137" s="385"/>
      <c r="V137" s="385"/>
      <c r="W137" s="385"/>
      <c r="X137" s="385"/>
      <c r="Y137" s="385"/>
      <c r="Z137" s="385"/>
      <c r="AA137" s="385"/>
      <c r="AB137" s="385"/>
      <c r="AC137" s="385"/>
      <c r="AD137" s="385"/>
      <c r="AE137" s="385"/>
      <c r="AF137" s="385"/>
      <c r="AG137" s="385"/>
      <c r="AH137" s="385"/>
      <c r="AI137" s="385"/>
      <c r="AJ137" s="385"/>
      <c r="AK137" s="385"/>
      <c r="AL137" s="385"/>
      <c r="AM137" s="385"/>
      <c r="AN137" s="385"/>
      <c r="AO137" s="385"/>
      <c r="AP137" s="385"/>
      <c r="AQ137" s="385"/>
      <c r="AR137" s="385"/>
      <c r="AS137" s="385"/>
      <c r="AT137" s="385"/>
      <c r="AU137" s="385"/>
      <c r="AV137" s="385"/>
      <c r="AW137" s="385"/>
      <c r="AX137" s="385"/>
      <c r="AY137" s="385"/>
      <c r="AZ137" s="385"/>
      <c r="BA137" s="385"/>
      <c r="BB137" s="385"/>
      <c r="BC137" s="385"/>
      <c r="BD137" s="385"/>
      <c r="BE137" s="385"/>
      <c r="BF137" s="385"/>
      <c r="BG137" s="385"/>
      <c r="BH137" s="385"/>
      <c r="BI137" s="385"/>
      <c r="BJ137" s="385"/>
    </row>
    <row r="138" spans="1:62">
      <c r="A138" s="385"/>
      <c r="B138" s="385"/>
      <c r="C138" s="385"/>
      <c r="D138" s="385"/>
      <c r="E138" s="385"/>
      <c r="F138" s="385"/>
      <c r="G138" s="385"/>
      <c r="H138" s="385"/>
      <c r="I138" s="385"/>
      <c r="J138" s="385"/>
      <c r="K138" s="385"/>
      <c r="L138" s="385"/>
      <c r="M138" s="385"/>
      <c r="N138" s="385"/>
      <c r="O138" s="385"/>
      <c r="P138" s="385"/>
      <c r="Q138" s="385"/>
      <c r="R138" s="385"/>
      <c r="S138" s="385"/>
      <c r="T138" s="385"/>
      <c r="U138" s="385"/>
      <c r="V138" s="385"/>
      <c r="W138" s="385"/>
      <c r="X138" s="385"/>
      <c r="Y138" s="385"/>
      <c r="Z138" s="385"/>
      <c r="AA138" s="385"/>
      <c r="AB138" s="385"/>
      <c r="AC138" s="385"/>
      <c r="AD138" s="385"/>
      <c r="AE138" s="385"/>
      <c r="AF138" s="385"/>
      <c r="AG138" s="385"/>
      <c r="AH138" s="385"/>
      <c r="AI138" s="385"/>
      <c r="AJ138" s="385"/>
      <c r="AK138" s="385"/>
      <c r="AL138" s="385"/>
      <c r="AM138" s="385"/>
      <c r="AN138" s="385"/>
      <c r="AO138" s="385"/>
      <c r="AP138" s="385"/>
      <c r="AQ138" s="385"/>
      <c r="AR138" s="385"/>
      <c r="AS138" s="385"/>
      <c r="AT138" s="385"/>
      <c r="AU138" s="385"/>
      <c r="AV138" s="385"/>
      <c r="AW138" s="385"/>
      <c r="AX138" s="385"/>
      <c r="AY138" s="385"/>
      <c r="AZ138" s="385"/>
      <c r="BA138" s="385"/>
      <c r="BB138" s="385"/>
      <c r="BC138" s="385"/>
      <c r="BD138" s="385"/>
      <c r="BE138" s="385"/>
      <c r="BF138" s="385"/>
      <c r="BG138" s="385"/>
      <c r="BH138" s="385"/>
      <c r="BI138" s="385"/>
      <c r="BJ138" s="385"/>
    </row>
    <row r="139" spans="1:62">
      <c r="A139" s="385"/>
      <c r="B139" s="385"/>
      <c r="C139" s="385"/>
      <c r="D139" s="385"/>
      <c r="E139" s="385"/>
      <c r="F139" s="385"/>
      <c r="G139" s="385"/>
      <c r="H139" s="385"/>
      <c r="I139" s="385"/>
      <c r="J139" s="385"/>
      <c r="K139" s="385"/>
      <c r="L139" s="385"/>
      <c r="M139" s="385"/>
      <c r="N139" s="385"/>
      <c r="O139" s="385"/>
      <c r="P139" s="385"/>
      <c r="Q139" s="385"/>
      <c r="R139" s="385"/>
      <c r="S139" s="385"/>
      <c r="T139" s="385"/>
      <c r="U139" s="385"/>
      <c r="V139" s="385"/>
      <c r="W139" s="385"/>
      <c r="X139" s="385"/>
      <c r="Y139" s="385"/>
      <c r="Z139" s="385"/>
      <c r="AA139" s="385"/>
      <c r="AB139" s="385"/>
      <c r="AC139" s="385"/>
      <c r="AD139" s="385"/>
      <c r="AE139" s="385"/>
      <c r="AF139" s="385"/>
      <c r="AG139" s="385"/>
      <c r="AH139" s="385"/>
      <c r="AI139" s="385"/>
      <c r="AJ139" s="385"/>
      <c r="AK139" s="385"/>
      <c r="AL139" s="385"/>
      <c r="AM139" s="385"/>
      <c r="AN139" s="385"/>
      <c r="AO139" s="385"/>
      <c r="AP139" s="385"/>
      <c r="AQ139" s="385"/>
      <c r="AR139" s="385"/>
      <c r="AS139" s="385"/>
      <c r="AT139" s="385"/>
      <c r="AU139" s="385"/>
      <c r="AV139" s="385"/>
      <c r="AW139" s="385"/>
      <c r="AX139" s="385"/>
      <c r="AY139" s="385"/>
      <c r="AZ139" s="385"/>
      <c r="BA139" s="385"/>
      <c r="BB139" s="385"/>
      <c r="BC139" s="385"/>
      <c r="BD139" s="385"/>
      <c r="BE139" s="385"/>
      <c r="BF139" s="385"/>
      <c r="BG139" s="385"/>
      <c r="BH139" s="385"/>
      <c r="BI139" s="385"/>
      <c r="BJ139" s="385"/>
    </row>
    <row r="140" spans="1:62">
      <c r="A140" s="385"/>
      <c r="B140" s="385"/>
      <c r="C140" s="385"/>
      <c r="D140" s="385"/>
      <c r="E140" s="385"/>
      <c r="F140" s="385"/>
      <c r="G140" s="385"/>
      <c r="H140" s="385"/>
      <c r="I140" s="385"/>
      <c r="J140" s="385"/>
      <c r="K140" s="385"/>
      <c r="L140" s="385"/>
      <c r="M140" s="385"/>
      <c r="N140" s="385"/>
      <c r="O140" s="385"/>
      <c r="P140" s="385"/>
      <c r="Q140" s="385"/>
      <c r="R140" s="385"/>
      <c r="S140" s="385"/>
      <c r="T140" s="385"/>
      <c r="U140" s="385"/>
      <c r="V140" s="385"/>
      <c r="W140" s="385"/>
      <c r="X140" s="385"/>
      <c r="Y140" s="385"/>
      <c r="Z140" s="385"/>
      <c r="AA140" s="385"/>
      <c r="AB140" s="385"/>
      <c r="AC140" s="385"/>
      <c r="AD140" s="385"/>
      <c r="AE140" s="385"/>
      <c r="AF140" s="385"/>
      <c r="AG140" s="385"/>
      <c r="AH140" s="385"/>
      <c r="AI140" s="385"/>
      <c r="AJ140" s="385"/>
      <c r="AK140" s="385"/>
      <c r="AL140" s="385"/>
      <c r="AM140" s="385"/>
      <c r="AN140" s="385"/>
      <c r="AO140" s="385"/>
      <c r="AP140" s="385"/>
      <c r="AQ140" s="385"/>
      <c r="AR140" s="385"/>
      <c r="AS140" s="385"/>
      <c r="AT140" s="385"/>
      <c r="AU140" s="385"/>
      <c r="AV140" s="385"/>
      <c r="AW140" s="385"/>
      <c r="AX140" s="385"/>
      <c r="AY140" s="385"/>
      <c r="AZ140" s="385"/>
      <c r="BA140" s="385"/>
      <c r="BB140" s="385"/>
      <c r="BC140" s="385"/>
      <c r="BD140" s="385"/>
      <c r="BE140" s="385"/>
      <c r="BF140" s="385"/>
      <c r="BG140" s="385"/>
      <c r="BH140" s="385"/>
      <c r="BI140" s="385"/>
      <c r="BJ140" s="385"/>
    </row>
    <row r="141" spans="1:62">
      <c r="A141" s="385"/>
      <c r="B141" s="385"/>
      <c r="C141" s="385"/>
      <c r="D141" s="385"/>
      <c r="E141" s="385"/>
      <c r="F141" s="385"/>
      <c r="G141" s="385"/>
      <c r="H141" s="385"/>
      <c r="I141" s="385"/>
      <c r="J141" s="385"/>
      <c r="K141" s="385"/>
      <c r="L141" s="385"/>
      <c r="M141" s="385"/>
      <c r="N141" s="385"/>
      <c r="O141" s="385"/>
      <c r="P141" s="385"/>
      <c r="Q141" s="385"/>
      <c r="R141" s="385"/>
      <c r="S141" s="385"/>
      <c r="T141" s="385"/>
      <c r="U141" s="385"/>
      <c r="V141" s="385"/>
      <c r="W141" s="385"/>
      <c r="X141" s="385"/>
      <c r="Y141" s="385"/>
      <c r="Z141" s="385"/>
      <c r="AA141" s="385"/>
      <c r="AB141" s="385"/>
      <c r="AC141" s="385"/>
      <c r="AD141" s="385"/>
      <c r="AE141" s="385"/>
      <c r="AF141" s="385"/>
      <c r="AG141" s="385"/>
      <c r="AH141" s="385"/>
      <c r="AI141" s="385"/>
      <c r="AJ141" s="385"/>
      <c r="AK141" s="385"/>
      <c r="AL141" s="385"/>
      <c r="AM141" s="385"/>
      <c r="AN141" s="385"/>
      <c r="AO141" s="385"/>
      <c r="AP141" s="385"/>
      <c r="AQ141" s="385"/>
      <c r="AR141" s="385"/>
      <c r="AS141" s="385"/>
      <c r="AT141" s="385"/>
      <c r="AU141" s="385"/>
      <c r="AV141" s="385"/>
      <c r="AW141" s="385"/>
      <c r="AX141" s="385"/>
      <c r="AY141" s="385"/>
      <c r="AZ141" s="385"/>
      <c r="BA141" s="385"/>
      <c r="BB141" s="385"/>
      <c r="BC141" s="385"/>
      <c r="BD141" s="385"/>
      <c r="BE141" s="385"/>
      <c r="BF141" s="385"/>
      <c r="BG141" s="385"/>
      <c r="BH141" s="385"/>
      <c r="BI141" s="385"/>
      <c r="BJ141" s="385"/>
    </row>
    <row r="142" spans="1:62">
      <c r="A142" s="385"/>
      <c r="B142" s="385"/>
      <c r="C142" s="385"/>
      <c r="D142" s="385"/>
      <c r="E142" s="385"/>
      <c r="F142" s="385"/>
      <c r="G142" s="385"/>
      <c r="H142" s="385"/>
      <c r="I142" s="385"/>
      <c r="J142" s="385"/>
      <c r="K142" s="385"/>
      <c r="L142" s="385"/>
      <c r="M142" s="385"/>
      <c r="N142" s="385"/>
      <c r="O142" s="385"/>
      <c r="P142" s="385"/>
      <c r="Q142" s="385"/>
      <c r="R142" s="385"/>
      <c r="S142" s="385"/>
      <c r="T142" s="385"/>
      <c r="U142" s="385"/>
      <c r="V142" s="385"/>
      <c r="W142" s="385"/>
      <c r="X142" s="385"/>
      <c r="Y142" s="385"/>
      <c r="Z142" s="385"/>
      <c r="AA142" s="385"/>
      <c r="AB142" s="385"/>
      <c r="AC142" s="385"/>
      <c r="AD142" s="385"/>
      <c r="AE142" s="385"/>
      <c r="AF142" s="385"/>
      <c r="AG142" s="385"/>
      <c r="AH142" s="385"/>
      <c r="AI142" s="385"/>
      <c r="AJ142" s="385"/>
      <c r="AK142" s="385"/>
      <c r="AL142" s="385"/>
      <c r="AM142" s="385"/>
      <c r="AN142" s="385"/>
      <c r="AO142" s="385"/>
      <c r="AP142" s="385"/>
      <c r="AQ142" s="385"/>
      <c r="AR142" s="385"/>
      <c r="AS142" s="385"/>
      <c r="AT142" s="385"/>
      <c r="AU142" s="385"/>
      <c r="AV142" s="385"/>
      <c r="AW142" s="385"/>
      <c r="AX142" s="385"/>
      <c r="AY142" s="385"/>
      <c r="AZ142" s="385"/>
      <c r="BA142" s="385"/>
      <c r="BB142" s="385"/>
      <c r="BC142" s="385"/>
      <c r="BD142" s="385"/>
      <c r="BE142" s="385"/>
      <c r="BF142" s="385"/>
      <c r="BG142" s="385"/>
      <c r="BH142" s="385"/>
      <c r="BI142" s="385"/>
      <c r="BJ142" s="385"/>
    </row>
    <row r="143" spans="1:62">
      <c r="A143" s="385"/>
      <c r="B143" s="385"/>
      <c r="C143" s="385"/>
      <c r="D143" s="385"/>
      <c r="E143" s="385"/>
      <c r="F143" s="385"/>
      <c r="G143" s="385"/>
      <c r="H143" s="385"/>
      <c r="I143" s="385"/>
      <c r="J143" s="385"/>
      <c r="K143" s="385"/>
      <c r="L143" s="385"/>
      <c r="M143" s="385"/>
      <c r="N143" s="385"/>
      <c r="O143" s="385"/>
      <c r="P143" s="385"/>
      <c r="Q143" s="385"/>
      <c r="R143" s="385"/>
      <c r="S143" s="385"/>
      <c r="T143" s="385"/>
      <c r="U143" s="385"/>
      <c r="V143" s="385"/>
      <c r="W143" s="385"/>
      <c r="X143" s="385"/>
      <c r="Y143" s="385"/>
      <c r="Z143" s="385"/>
      <c r="AA143" s="385"/>
      <c r="AB143" s="385"/>
      <c r="AC143" s="385"/>
      <c r="AD143" s="385"/>
      <c r="AE143" s="385"/>
      <c r="AF143" s="385"/>
      <c r="AG143" s="385"/>
      <c r="AH143" s="385"/>
      <c r="AI143" s="385"/>
      <c r="AJ143" s="385"/>
      <c r="AK143" s="385"/>
      <c r="AL143" s="385"/>
      <c r="AM143" s="385"/>
      <c r="AN143" s="385"/>
      <c r="AO143" s="385"/>
      <c r="AP143" s="385"/>
      <c r="AQ143" s="385"/>
      <c r="AR143" s="385"/>
      <c r="AS143" s="385"/>
      <c r="AT143" s="385"/>
      <c r="AU143" s="385"/>
      <c r="AV143" s="385"/>
      <c r="AW143" s="385"/>
      <c r="AX143" s="385"/>
      <c r="AY143" s="385"/>
      <c r="AZ143" s="385"/>
      <c r="BA143" s="385"/>
      <c r="BB143" s="385"/>
      <c r="BC143" s="385"/>
      <c r="BD143" s="385"/>
      <c r="BE143" s="385"/>
      <c r="BF143" s="385"/>
      <c r="BG143" s="385"/>
      <c r="BH143" s="385"/>
      <c r="BI143" s="385"/>
      <c r="BJ143" s="385"/>
    </row>
    <row r="144" spans="1:62">
      <c r="A144" s="385"/>
      <c r="B144" s="385"/>
      <c r="C144" s="385"/>
      <c r="D144" s="385"/>
      <c r="E144" s="385"/>
      <c r="F144" s="385"/>
      <c r="G144" s="385"/>
      <c r="H144" s="385"/>
      <c r="I144" s="385"/>
      <c r="J144" s="385"/>
      <c r="K144" s="385"/>
      <c r="L144" s="385"/>
      <c r="M144" s="385"/>
      <c r="N144" s="385"/>
      <c r="O144" s="385"/>
      <c r="P144" s="385"/>
      <c r="Q144" s="385"/>
      <c r="R144" s="385"/>
      <c r="S144" s="385"/>
      <c r="T144" s="385"/>
      <c r="U144" s="385"/>
      <c r="V144" s="385"/>
      <c r="W144" s="385"/>
      <c r="X144" s="385"/>
      <c r="Y144" s="385"/>
      <c r="Z144" s="385"/>
      <c r="AA144" s="385"/>
      <c r="AB144" s="385"/>
      <c r="AC144" s="385"/>
      <c r="AD144" s="385"/>
      <c r="AE144" s="385"/>
      <c r="AF144" s="385"/>
      <c r="AG144" s="385"/>
      <c r="AH144" s="385"/>
      <c r="AI144" s="385"/>
      <c r="AJ144" s="385"/>
      <c r="AK144" s="385"/>
      <c r="AL144" s="385"/>
      <c r="AM144" s="385"/>
      <c r="AN144" s="385"/>
      <c r="AO144" s="385"/>
      <c r="AP144" s="385"/>
      <c r="AQ144" s="385"/>
      <c r="AR144" s="385"/>
      <c r="AS144" s="385"/>
      <c r="AT144" s="385"/>
      <c r="AU144" s="385"/>
      <c r="AV144" s="385"/>
      <c r="AW144" s="385"/>
      <c r="AX144" s="385"/>
      <c r="AY144" s="385"/>
      <c r="AZ144" s="385"/>
      <c r="BA144" s="385"/>
      <c r="BB144" s="385"/>
      <c r="BC144" s="385"/>
      <c r="BD144" s="385"/>
      <c r="BE144" s="385"/>
      <c r="BF144" s="385"/>
      <c r="BG144" s="385"/>
      <c r="BH144" s="385"/>
      <c r="BI144" s="385"/>
      <c r="BJ144" s="385"/>
    </row>
    <row r="145" spans="1:62">
      <c r="A145" s="385"/>
      <c r="B145" s="385"/>
      <c r="C145" s="385"/>
      <c r="D145" s="385"/>
      <c r="E145" s="385"/>
      <c r="F145" s="385"/>
      <c r="G145" s="385"/>
      <c r="H145" s="385"/>
      <c r="I145" s="385"/>
      <c r="J145" s="385"/>
      <c r="K145" s="385"/>
      <c r="L145" s="385"/>
      <c r="M145" s="385"/>
      <c r="N145" s="385"/>
      <c r="O145" s="385"/>
      <c r="P145" s="385"/>
      <c r="Q145" s="385"/>
      <c r="R145" s="385"/>
      <c r="S145" s="385"/>
      <c r="T145" s="385"/>
      <c r="U145" s="385"/>
      <c r="V145" s="385"/>
      <c r="W145" s="385"/>
      <c r="X145" s="385"/>
      <c r="Y145" s="385"/>
      <c r="Z145" s="385"/>
      <c r="AA145" s="385"/>
      <c r="AB145" s="385"/>
      <c r="AC145" s="385"/>
      <c r="AD145" s="385"/>
      <c r="AE145" s="385"/>
      <c r="AF145" s="385"/>
      <c r="AG145" s="385"/>
      <c r="AH145" s="385"/>
      <c r="AI145" s="385"/>
      <c r="AJ145" s="385"/>
      <c r="AK145" s="385"/>
      <c r="AL145" s="385"/>
      <c r="AM145" s="385"/>
      <c r="AN145" s="385"/>
      <c r="AO145" s="385"/>
      <c r="AP145" s="385"/>
      <c r="AQ145" s="385"/>
      <c r="AR145" s="385"/>
      <c r="AS145" s="385"/>
      <c r="AT145" s="385"/>
      <c r="AU145" s="385"/>
      <c r="AV145" s="385"/>
      <c r="AW145" s="385"/>
      <c r="AX145" s="385"/>
      <c r="AY145" s="385"/>
      <c r="AZ145" s="385"/>
      <c r="BA145" s="385"/>
      <c r="BB145" s="385"/>
      <c r="BC145" s="385"/>
      <c r="BD145" s="385"/>
      <c r="BE145" s="385"/>
      <c r="BF145" s="385"/>
      <c r="BG145" s="385"/>
      <c r="BH145" s="385"/>
      <c r="BI145" s="385"/>
      <c r="BJ145" s="385"/>
    </row>
    <row r="146" spans="1:62">
      <c r="A146" s="385"/>
      <c r="B146" s="385"/>
      <c r="C146" s="385"/>
      <c r="D146" s="385"/>
      <c r="E146" s="385"/>
      <c r="F146" s="385"/>
      <c r="G146" s="385"/>
      <c r="H146" s="385"/>
      <c r="I146" s="385"/>
      <c r="J146" s="385"/>
      <c r="K146" s="385"/>
      <c r="L146" s="385"/>
      <c r="M146" s="385"/>
      <c r="N146" s="385"/>
      <c r="O146" s="385"/>
      <c r="P146" s="385"/>
      <c r="Q146" s="385"/>
      <c r="R146" s="385"/>
      <c r="S146" s="385"/>
      <c r="T146" s="385"/>
      <c r="U146" s="385"/>
      <c r="V146" s="385"/>
      <c r="W146" s="385"/>
      <c r="X146" s="385"/>
      <c r="Y146" s="385"/>
      <c r="Z146" s="385"/>
      <c r="AA146" s="385"/>
      <c r="AB146" s="385"/>
      <c r="AC146" s="385"/>
      <c r="AD146" s="385"/>
      <c r="AE146" s="385"/>
      <c r="AF146" s="385"/>
      <c r="AG146" s="385"/>
      <c r="AH146" s="385"/>
      <c r="AI146" s="385"/>
      <c r="AJ146" s="385"/>
      <c r="AK146" s="385"/>
      <c r="AL146" s="385"/>
      <c r="AM146" s="385"/>
      <c r="AN146" s="385"/>
      <c r="AO146" s="385"/>
      <c r="AP146" s="385"/>
      <c r="AQ146" s="385"/>
      <c r="AR146" s="385"/>
      <c r="AS146" s="385"/>
      <c r="AT146" s="385"/>
      <c r="AU146" s="385"/>
      <c r="AV146" s="385"/>
      <c r="AW146" s="385"/>
      <c r="AX146" s="385"/>
      <c r="AY146" s="385"/>
      <c r="AZ146" s="385"/>
      <c r="BA146" s="385"/>
      <c r="BB146" s="385"/>
      <c r="BC146" s="385"/>
      <c r="BD146" s="385"/>
      <c r="BE146" s="385"/>
      <c r="BF146" s="385"/>
      <c r="BG146" s="385"/>
      <c r="BH146" s="385"/>
      <c r="BI146" s="385"/>
      <c r="BJ146" s="385"/>
    </row>
    <row r="147" spans="1:62">
      <c r="A147" s="385"/>
      <c r="B147" s="385"/>
      <c r="C147" s="385"/>
      <c r="D147" s="385"/>
      <c r="E147" s="385"/>
      <c r="F147" s="385"/>
      <c r="G147" s="385"/>
      <c r="H147" s="385"/>
      <c r="I147" s="385"/>
      <c r="J147" s="385"/>
      <c r="K147" s="385"/>
      <c r="L147" s="385"/>
      <c r="M147" s="385"/>
      <c r="N147" s="385"/>
      <c r="O147" s="385"/>
      <c r="P147" s="385"/>
      <c r="Q147" s="385"/>
      <c r="R147" s="385"/>
      <c r="S147" s="385"/>
      <c r="T147" s="385"/>
      <c r="U147" s="385"/>
      <c r="V147" s="385"/>
      <c r="W147" s="385"/>
      <c r="X147" s="385"/>
      <c r="Y147" s="385"/>
      <c r="Z147" s="385"/>
      <c r="AA147" s="385"/>
      <c r="AB147" s="385"/>
      <c r="AC147" s="385"/>
      <c r="AD147" s="385"/>
      <c r="AE147" s="385"/>
      <c r="AF147" s="385"/>
      <c r="AG147" s="385"/>
      <c r="AH147" s="385"/>
      <c r="AI147" s="385"/>
      <c r="AJ147" s="385"/>
      <c r="AK147" s="385"/>
      <c r="AL147" s="385"/>
      <c r="AM147" s="385"/>
      <c r="AN147" s="385"/>
      <c r="AO147" s="385"/>
      <c r="AP147" s="385"/>
      <c r="AQ147" s="385"/>
      <c r="AR147" s="385"/>
      <c r="AS147" s="385"/>
      <c r="AT147" s="385"/>
      <c r="AU147" s="385"/>
      <c r="AV147" s="385"/>
      <c r="AW147" s="385"/>
      <c r="AX147" s="385"/>
      <c r="AY147" s="385"/>
      <c r="AZ147" s="385"/>
      <c r="BA147" s="385"/>
      <c r="BB147" s="385"/>
      <c r="BC147" s="385"/>
      <c r="BD147" s="385"/>
      <c r="BE147" s="385"/>
      <c r="BF147" s="385"/>
      <c r="BG147" s="385"/>
      <c r="BH147" s="385"/>
      <c r="BI147" s="385"/>
      <c r="BJ147" s="385"/>
    </row>
    <row r="148" spans="1:62">
      <c r="A148" s="385"/>
      <c r="B148" s="385"/>
      <c r="C148" s="385"/>
      <c r="D148" s="385"/>
      <c r="E148" s="385"/>
      <c r="F148" s="385"/>
      <c r="G148" s="385"/>
      <c r="H148" s="385"/>
      <c r="I148" s="385"/>
      <c r="J148" s="385"/>
      <c r="K148" s="385"/>
      <c r="L148" s="385"/>
      <c r="M148" s="385"/>
      <c r="N148" s="385"/>
      <c r="O148" s="385"/>
      <c r="P148" s="385"/>
      <c r="Q148" s="385"/>
      <c r="R148" s="385"/>
      <c r="S148" s="385"/>
      <c r="T148" s="385"/>
      <c r="U148" s="385"/>
      <c r="V148" s="385"/>
      <c r="W148" s="385"/>
      <c r="X148" s="385"/>
      <c r="Y148" s="385"/>
      <c r="Z148" s="385"/>
      <c r="AA148" s="385"/>
      <c r="AB148" s="385"/>
      <c r="AC148" s="385"/>
      <c r="AD148" s="385"/>
      <c r="AE148" s="385"/>
      <c r="AF148" s="385"/>
      <c r="AG148" s="385"/>
      <c r="AH148" s="385"/>
      <c r="AI148" s="385"/>
      <c r="AJ148" s="385"/>
      <c r="AK148" s="385"/>
      <c r="AL148" s="385"/>
      <c r="AM148" s="385"/>
      <c r="AN148" s="385"/>
      <c r="AO148" s="385"/>
      <c r="AP148" s="385"/>
      <c r="AQ148" s="385"/>
      <c r="AR148" s="385"/>
      <c r="AS148" s="385"/>
      <c r="AT148" s="385"/>
      <c r="AU148" s="385"/>
      <c r="AV148" s="385"/>
      <c r="AW148" s="385"/>
      <c r="AX148" s="385"/>
      <c r="AY148" s="385"/>
      <c r="AZ148" s="385"/>
      <c r="BA148" s="385"/>
      <c r="BB148" s="385"/>
      <c r="BC148" s="385"/>
      <c r="BD148" s="385"/>
      <c r="BE148" s="385"/>
      <c r="BF148" s="385"/>
      <c r="BG148" s="385"/>
      <c r="BH148" s="385"/>
      <c r="BI148" s="385"/>
      <c r="BJ148" s="385"/>
    </row>
    <row r="149" spans="1:62">
      <c r="A149" s="385"/>
      <c r="B149" s="385"/>
      <c r="C149" s="385"/>
      <c r="D149" s="385"/>
      <c r="E149" s="385"/>
      <c r="F149" s="385"/>
      <c r="G149" s="385"/>
      <c r="H149" s="385"/>
      <c r="I149" s="385"/>
      <c r="J149" s="385"/>
      <c r="K149" s="385"/>
      <c r="L149" s="385"/>
      <c r="M149" s="385"/>
      <c r="N149" s="385"/>
      <c r="O149" s="385"/>
      <c r="P149" s="385"/>
      <c r="Q149" s="385"/>
      <c r="R149" s="385"/>
      <c r="S149" s="385"/>
      <c r="T149" s="385"/>
      <c r="U149" s="385"/>
      <c r="V149" s="385"/>
      <c r="W149" s="385"/>
      <c r="X149" s="385"/>
      <c r="Y149" s="385"/>
      <c r="Z149" s="385"/>
      <c r="AA149" s="385"/>
      <c r="AB149" s="385"/>
      <c r="AC149" s="385"/>
      <c r="AD149" s="385"/>
      <c r="AE149" s="385"/>
      <c r="AF149" s="385"/>
      <c r="AG149" s="385"/>
      <c r="AH149" s="385"/>
      <c r="AI149" s="385"/>
      <c r="AJ149" s="385"/>
      <c r="AK149" s="385"/>
      <c r="AL149" s="385"/>
      <c r="AM149" s="385"/>
      <c r="AN149" s="385"/>
      <c r="AO149" s="385"/>
      <c r="AP149" s="385"/>
      <c r="AQ149" s="385"/>
      <c r="AR149" s="385"/>
      <c r="AS149" s="385"/>
      <c r="AT149" s="385"/>
      <c r="AU149" s="385"/>
      <c r="AV149" s="385"/>
      <c r="AW149" s="385"/>
      <c r="AX149" s="385"/>
      <c r="AY149" s="385"/>
      <c r="AZ149" s="385"/>
      <c r="BA149" s="385"/>
      <c r="BB149" s="385"/>
      <c r="BC149" s="385"/>
      <c r="BD149" s="385"/>
      <c r="BE149" s="385"/>
      <c r="BF149" s="385"/>
      <c r="BG149" s="385"/>
      <c r="BH149" s="385"/>
      <c r="BI149" s="385"/>
      <c r="BJ149" s="385"/>
    </row>
    <row r="150" spans="1:62">
      <c r="A150" s="385"/>
      <c r="B150" s="385"/>
      <c r="C150" s="385"/>
      <c r="D150" s="385"/>
      <c r="E150" s="385"/>
      <c r="F150" s="385"/>
      <c r="G150" s="385"/>
      <c r="H150" s="385"/>
      <c r="I150" s="385"/>
      <c r="J150" s="385"/>
      <c r="K150" s="385"/>
      <c r="L150" s="385"/>
      <c r="M150" s="385"/>
      <c r="N150" s="385"/>
      <c r="O150" s="385"/>
      <c r="P150" s="385"/>
      <c r="Q150" s="385"/>
      <c r="R150" s="385"/>
      <c r="S150" s="385"/>
      <c r="T150" s="385"/>
      <c r="U150" s="385"/>
      <c r="V150" s="385"/>
      <c r="W150" s="385"/>
      <c r="X150" s="385"/>
      <c r="Y150" s="385"/>
      <c r="Z150" s="385"/>
      <c r="AA150" s="385"/>
      <c r="AB150" s="385"/>
      <c r="AC150" s="385"/>
      <c r="AD150" s="385"/>
      <c r="AE150" s="385"/>
      <c r="AF150" s="385"/>
      <c r="AG150" s="385"/>
      <c r="AH150" s="385"/>
      <c r="AI150" s="385"/>
      <c r="AJ150" s="385"/>
      <c r="AK150" s="385"/>
      <c r="AL150" s="385"/>
      <c r="AM150" s="385"/>
      <c r="AN150" s="385"/>
      <c r="AO150" s="385"/>
      <c r="AP150" s="385"/>
      <c r="AQ150" s="385"/>
      <c r="AR150" s="385"/>
      <c r="AS150" s="385"/>
      <c r="AT150" s="385"/>
      <c r="AU150" s="385"/>
      <c r="AV150" s="385"/>
      <c r="AW150" s="385"/>
      <c r="AX150" s="385"/>
      <c r="AY150" s="385"/>
      <c r="AZ150" s="385"/>
      <c r="BA150" s="385"/>
      <c r="BB150" s="385"/>
      <c r="BC150" s="385"/>
      <c r="BD150" s="385"/>
      <c r="BE150" s="385"/>
      <c r="BF150" s="385"/>
      <c r="BG150" s="385"/>
      <c r="BH150" s="385"/>
      <c r="BI150" s="385"/>
      <c r="BJ150" s="385"/>
    </row>
    <row r="151" spans="1:62">
      <c r="A151" s="385"/>
      <c r="B151" s="385"/>
      <c r="C151" s="385"/>
      <c r="D151" s="385"/>
      <c r="E151" s="385"/>
      <c r="F151" s="385"/>
      <c r="G151" s="385"/>
      <c r="H151" s="385"/>
      <c r="I151" s="385"/>
      <c r="J151" s="385"/>
      <c r="K151" s="385"/>
      <c r="L151" s="385"/>
      <c r="M151" s="385"/>
      <c r="N151" s="385"/>
      <c r="O151" s="385"/>
      <c r="P151" s="385"/>
      <c r="Q151" s="385"/>
      <c r="R151" s="385"/>
      <c r="S151" s="385"/>
      <c r="T151" s="385"/>
      <c r="U151" s="385"/>
      <c r="V151" s="385"/>
      <c r="W151" s="385"/>
      <c r="X151" s="385"/>
      <c r="Y151" s="385"/>
      <c r="Z151" s="385"/>
      <c r="AA151" s="385"/>
      <c r="AB151" s="385"/>
      <c r="AC151" s="385"/>
      <c r="AD151" s="385"/>
      <c r="AE151" s="385"/>
      <c r="AF151" s="385"/>
      <c r="AG151" s="385"/>
      <c r="AH151" s="385"/>
      <c r="AI151" s="385"/>
      <c r="AJ151" s="385"/>
      <c r="AK151" s="385"/>
      <c r="AL151" s="385"/>
      <c r="AM151" s="385"/>
      <c r="AN151" s="385"/>
      <c r="AO151" s="385"/>
      <c r="AP151" s="385"/>
      <c r="AQ151" s="385"/>
      <c r="AR151" s="385"/>
      <c r="AS151" s="385"/>
      <c r="AT151" s="385"/>
      <c r="AU151" s="385"/>
      <c r="AV151" s="385"/>
      <c r="AW151" s="385"/>
      <c r="AX151" s="385"/>
      <c r="AY151" s="385"/>
      <c r="AZ151" s="385"/>
      <c r="BA151" s="385"/>
      <c r="BB151" s="385"/>
      <c r="BC151" s="385"/>
      <c r="BD151" s="385"/>
      <c r="BE151" s="385"/>
      <c r="BF151" s="385"/>
      <c r="BG151" s="385"/>
      <c r="BH151" s="385"/>
      <c r="BI151" s="385"/>
      <c r="BJ151" s="385"/>
    </row>
    <row r="152" spans="1:62">
      <c r="A152" s="385"/>
      <c r="B152" s="385"/>
      <c r="C152" s="385"/>
      <c r="D152" s="385"/>
      <c r="E152" s="385"/>
      <c r="F152" s="385"/>
      <c r="G152" s="385"/>
      <c r="H152" s="385"/>
      <c r="I152" s="385"/>
      <c r="J152" s="385"/>
      <c r="K152" s="385"/>
      <c r="L152" s="385"/>
      <c r="M152" s="385"/>
      <c r="N152" s="385"/>
      <c r="O152" s="385"/>
      <c r="P152" s="385"/>
      <c r="Q152" s="385"/>
      <c r="R152" s="385"/>
      <c r="S152" s="385"/>
      <c r="T152" s="385"/>
      <c r="U152" s="385"/>
      <c r="V152" s="385"/>
      <c r="W152" s="385"/>
      <c r="X152" s="385"/>
      <c r="Y152" s="385"/>
      <c r="Z152" s="385"/>
      <c r="AA152" s="385"/>
      <c r="AB152" s="385"/>
      <c r="AC152" s="385"/>
      <c r="AD152" s="385"/>
      <c r="AE152" s="385"/>
      <c r="AF152" s="385"/>
      <c r="AG152" s="385"/>
      <c r="AH152" s="385"/>
      <c r="AI152" s="385"/>
      <c r="AJ152" s="385"/>
      <c r="AK152" s="385"/>
      <c r="AL152" s="385"/>
      <c r="AM152" s="385"/>
      <c r="AN152" s="385"/>
      <c r="AO152" s="385"/>
      <c r="AP152" s="385"/>
      <c r="AQ152" s="385"/>
      <c r="AR152" s="385"/>
      <c r="AS152" s="385"/>
      <c r="AT152" s="385"/>
      <c r="AU152" s="385"/>
      <c r="AV152" s="385"/>
      <c r="AW152" s="385"/>
      <c r="AX152" s="385"/>
      <c r="AY152" s="385"/>
      <c r="AZ152" s="385"/>
      <c r="BA152" s="385"/>
      <c r="BB152" s="385"/>
      <c r="BC152" s="385"/>
      <c r="BD152" s="385"/>
      <c r="BE152" s="385"/>
      <c r="BF152" s="385"/>
      <c r="BG152" s="385"/>
      <c r="BH152" s="385"/>
      <c r="BI152" s="385"/>
      <c r="BJ152" s="385"/>
    </row>
    <row r="153" spans="1:62">
      <c r="A153" s="385"/>
      <c r="B153" s="385"/>
      <c r="C153" s="385"/>
      <c r="D153" s="385"/>
      <c r="E153" s="385"/>
      <c r="F153" s="385"/>
      <c r="G153" s="385"/>
      <c r="H153" s="385"/>
      <c r="I153" s="385"/>
      <c r="J153" s="385"/>
      <c r="K153" s="385"/>
      <c r="L153" s="385"/>
      <c r="M153" s="385"/>
      <c r="N153" s="385"/>
      <c r="O153" s="385"/>
      <c r="P153" s="385"/>
      <c r="Q153" s="385"/>
      <c r="R153" s="385"/>
      <c r="S153" s="385"/>
      <c r="T153" s="385"/>
      <c r="U153" s="385"/>
      <c r="V153" s="385"/>
      <c r="W153" s="385"/>
      <c r="X153" s="385"/>
      <c r="Y153" s="385"/>
      <c r="Z153" s="385"/>
      <c r="AA153" s="385"/>
      <c r="AB153" s="385"/>
      <c r="AC153" s="385"/>
      <c r="AD153" s="385"/>
      <c r="AE153" s="385"/>
      <c r="AF153" s="385"/>
      <c r="AG153" s="385"/>
      <c r="AH153" s="385"/>
      <c r="AI153" s="385"/>
      <c r="AJ153" s="385"/>
      <c r="AK153" s="385"/>
      <c r="AL153" s="385"/>
      <c r="AM153" s="385"/>
      <c r="AN153" s="385"/>
      <c r="AO153" s="385"/>
      <c r="AP153" s="385"/>
      <c r="AQ153" s="385"/>
      <c r="AR153" s="385"/>
      <c r="AS153" s="385"/>
      <c r="AT153" s="385"/>
      <c r="AU153" s="385"/>
      <c r="AV153" s="385"/>
      <c r="AW153" s="385"/>
      <c r="AX153" s="385"/>
      <c r="AY153" s="385"/>
      <c r="AZ153" s="385"/>
      <c r="BA153" s="385"/>
      <c r="BB153" s="385"/>
      <c r="BC153" s="385"/>
      <c r="BD153" s="385"/>
      <c r="BE153" s="385"/>
      <c r="BF153" s="385"/>
      <c r="BG153" s="385"/>
      <c r="BH153" s="385"/>
      <c r="BI153" s="385"/>
      <c r="BJ153" s="385"/>
    </row>
    <row r="154" spans="1:62">
      <c r="A154" s="385"/>
      <c r="B154" s="385"/>
      <c r="C154" s="385"/>
      <c r="D154" s="385"/>
      <c r="E154" s="385"/>
      <c r="F154" s="385"/>
      <c r="G154" s="385"/>
      <c r="H154" s="385"/>
      <c r="I154" s="385"/>
      <c r="J154" s="385"/>
      <c r="K154" s="385"/>
      <c r="L154" s="385"/>
      <c r="M154" s="385"/>
      <c r="N154" s="385"/>
      <c r="O154" s="385"/>
      <c r="P154" s="385"/>
      <c r="Q154" s="385"/>
      <c r="R154" s="385"/>
      <c r="S154" s="385"/>
      <c r="T154" s="385"/>
      <c r="U154" s="385"/>
      <c r="V154" s="385"/>
      <c r="W154" s="385"/>
      <c r="X154" s="385"/>
      <c r="Y154" s="385"/>
      <c r="Z154" s="385"/>
      <c r="AA154" s="385"/>
      <c r="AB154" s="385"/>
      <c r="AC154" s="385"/>
      <c r="AD154" s="385"/>
      <c r="AE154" s="385"/>
      <c r="AF154" s="385"/>
      <c r="AG154" s="385"/>
      <c r="AH154" s="385"/>
      <c r="AI154" s="385"/>
      <c r="AJ154" s="385"/>
      <c r="AK154" s="385"/>
      <c r="AL154" s="385"/>
      <c r="AM154" s="385"/>
      <c r="AN154" s="385"/>
      <c r="AO154" s="385"/>
      <c r="AP154" s="385"/>
      <c r="AQ154" s="385"/>
      <c r="AR154" s="385"/>
      <c r="AS154" s="385"/>
      <c r="AT154" s="385"/>
      <c r="AU154" s="385"/>
      <c r="AV154" s="385"/>
      <c r="AW154" s="385"/>
      <c r="AX154" s="385"/>
      <c r="AY154" s="385"/>
      <c r="AZ154" s="385"/>
      <c r="BA154" s="385"/>
      <c r="BB154" s="385"/>
      <c r="BC154" s="385"/>
      <c r="BD154" s="385"/>
      <c r="BE154" s="385"/>
      <c r="BF154" s="385"/>
      <c r="BG154" s="385"/>
      <c r="BH154" s="385"/>
      <c r="BI154" s="385"/>
      <c r="BJ154" s="385"/>
    </row>
    <row r="155" spans="1:62">
      <c r="A155" s="385"/>
      <c r="B155" s="385"/>
      <c r="C155" s="385"/>
      <c r="D155" s="385"/>
      <c r="E155" s="385"/>
      <c r="F155" s="385"/>
      <c r="G155" s="385"/>
      <c r="H155" s="385"/>
      <c r="I155" s="385"/>
      <c r="J155" s="385"/>
      <c r="K155" s="385"/>
      <c r="L155" s="385"/>
      <c r="M155" s="385"/>
      <c r="N155" s="385"/>
      <c r="O155" s="385"/>
      <c r="P155" s="385"/>
      <c r="Q155" s="385"/>
      <c r="R155" s="385"/>
      <c r="S155" s="385"/>
      <c r="T155" s="385"/>
      <c r="U155" s="385"/>
      <c r="V155" s="385"/>
      <c r="W155" s="385"/>
      <c r="X155" s="385"/>
      <c r="Y155" s="385"/>
      <c r="Z155" s="385"/>
      <c r="AA155" s="385"/>
      <c r="AB155" s="385"/>
      <c r="AC155" s="385"/>
      <c r="AD155" s="385"/>
      <c r="AE155" s="385"/>
      <c r="AF155" s="385"/>
      <c r="AG155" s="385"/>
      <c r="AH155" s="385"/>
      <c r="AI155" s="385"/>
      <c r="AJ155" s="385"/>
      <c r="AK155" s="385"/>
      <c r="AL155" s="385"/>
      <c r="AM155" s="385"/>
      <c r="AN155" s="385"/>
      <c r="AO155" s="385"/>
      <c r="AP155" s="385"/>
      <c r="AQ155" s="385"/>
      <c r="AR155" s="385"/>
      <c r="AS155" s="385"/>
      <c r="AT155" s="385"/>
      <c r="AU155" s="385"/>
      <c r="AV155" s="385"/>
      <c r="AW155" s="385"/>
      <c r="AX155" s="385"/>
      <c r="AY155" s="385"/>
      <c r="AZ155" s="385"/>
      <c r="BA155" s="385"/>
      <c r="BB155" s="385"/>
      <c r="BC155" s="385"/>
      <c r="BD155" s="385"/>
      <c r="BE155" s="385"/>
      <c r="BF155" s="385"/>
      <c r="BG155" s="385"/>
      <c r="BH155" s="385"/>
      <c r="BI155" s="385"/>
      <c r="BJ155" s="385"/>
    </row>
    <row r="156" spans="1:62">
      <c r="A156" s="385"/>
      <c r="B156" s="385"/>
      <c r="C156" s="385"/>
      <c r="D156" s="385"/>
      <c r="E156" s="385"/>
      <c r="F156" s="385"/>
      <c r="G156" s="385"/>
      <c r="H156" s="385"/>
      <c r="I156" s="385"/>
      <c r="J156" s="385"/>
      <c r="K156" s="385"/>
      <c r="L156" s="385"/>
      <c r="M156" s="385"/>
      <c r="N156" s="385"/>
      <c r="O156" s="385"/>
      <c r="P156" s="385"/>
      <c r="Q156" s="385"/>
      <c r="R156" s="385"/>
      <c r="S156" s="385"/>
      <c r="T156" s="385"/>
      <c r="U156" s="385"/>
      <c r="V156" s="385"/>
      <c r="W156" s="385"/>
      <c r="X156" s="385"/>
      <c r="Y156" s="385"/>
      <c r="Z156" s="385"/>
      <c r="AA156" s="385"/>
      <c r="AB156" s="385"/>
      <c r="AC156" s="385"/>
      <c r="AD156" s="385"/>
      <c r="AE156" s="385"/>
      <c r="AF156" s="385"/>
      <c r="AG156" s="385"/>
      <c r="AH156" s="385"/>
      <c r="AI156" s="385"/>
      <c r="AJ156" s="385"/>
      <c r="AK156" s="385"/>
      <c r="AL156" s="385"/>
      <c r="AM156" s="385"/>
      <c r="AN156" s="385"/>
      <c r="AO156" s="385"/>
      <c r="AP156" s="385"/>
      <c r="AQ156" s="385"/>
      <c r="AR156" s="385"/>
      <c r="AS156" s="385"/>
      <c r="AT156" s="385"/>
      <c r="AU156" s="385"/>
      <c r="AV156" s="385"/>
      <c r="AW156" s="385"/>
      <c r="AX156" s="385"/>
      <c r="AY156" s="385"/>
      <c r="AZ156" s="385"/>
      <c r="BA156" s="385"/>
      <c r="BB156" s="385"/>
      <c r="BC156" s="385"/>
      <c r="BD156" s="385"/>
      <c r="BE156" s="385"/>
      <c r="BF156" s="385"/>
      <c r="BG156" s="385"/>
      <c r="BH156" s="385"/>
      <c r="BI156" s="385"/>
      <c r="BJ156" s="385"/>
    </row>
    <row r="157" spans="1:62">
      <c r="A157" s="385"/>
      <c r="B157" s="385"/>
      <c r="C157" s="385"/>
      <c r="D157" s="385"/>
      <c r="E157" s="385"/>
      <c r="F157" s="385"/>
      <c r="G157" s="385"/>
      <c r="H157" s="385"/>
      <c r="I157" s="385"/>
      <c r="J157" s="385"/>
      <c r="K157" s="385"/>
      <c r="L157" s="385"/>
      <c r="M157" s="385"/>
      <c r="N157" s="385"/>
      <c r="O157" s="385"/>
      <c r="P157" s="385"/>
      <c r="Q157" s="385"/>
      <c r="R157" s="385"/>
      <c r="S157" s="385"/>
      <c r="T157" s="385"/>
      <c r="U157" s="385"/>
      <c r="V157" s="385"/>
      <c r="W157" s="385"/>
      <c r="X157" s="385"/>
      <c r="Y157" s="385"/>
      <c r="Z157" s="385"/>
      <c r="AA157" s="385"/>
      <c r="AB157" s="385"/>
      <c r="AC157" s="385"/>
      <c r="AD157" s="385"/>
      <c r="AE157" s="385"/>
      <c r="AF157" s="385"/>
      <c r="AG157" s="385"/>
      <c r="AH157" s="385"/>
      <c r="AI157" s="385"/>
      <c r="AJ157" s="385"/>
      <c r="AK157" s="385"/>
      <c r="AL157" s="385"/>
      <c r="AM157" s="385"/>
      <c r="AN157" s="385"/>
      <c r="AO157" s="385"/>
      <c r="AP157" s="385"/>
      <c r="AQ157" s="385"/>
      <c r="AR157" s="385"/>
      <c r="AS157" s="385"/>
      <c r="AT157" s="385"/>
      <c r="AU157" s="385"/>
      <c r="AV157" s="385"/>
      <c r="AW157" s="385"/>
      <c r="AX157" s="385"/>
      <c r="AY157" s="385"/>
      <c r="AZ157" s="385"/>
      <c r="BA157" s="385"/>
      <c r="BB157" s="385"/>
      <c r="BC157" s="385"/>
      <c r="BD157" s="385"/>
      <c r="BE157" s="385"/>
      <c r="BF157" s="385"/>
      <c r="BG157" s="385"/>
      <c r="BH157" s="385"/>
      <c r="BI157" s="385"/>
      <c r="BJ157" s="385"/>
    </row>
    <row r="158" spans="1:62">
      <c r="A158" s="385"/>
      <c r="B158" s="385"/>
      <c r="C158" s="385"/>
      <c r="D158" s="385"/>
      <c r="E158" s="385"/>
      <c r="F158" s="385"/>
      <c r="G158" s="385"/>
      <c r="H158" s="385"/>
      <c r="I158" s="385"/>
      <c r="J158" s="385"/>
      <c r="K158" s="385"/>
      <c r="L158" s="385"/>
      <c r="M158" s="385"/>
      <c r="N158" s="385"/>
      <c r="O158" s="385"/>
      <c r="P158" s="385"/>
      <c r="Q158" s="385"/>
      <c r="R158" s="385"/>
      <c r="S158" s="385"/>
      <c r="T158" s="385"/>
      <c r="U158" s="385"/>
      <c r="V158" s="385"/>
      <c r="W158" s="385"/>
      <c r="X158" s="385"/>
      <c r="Y158" s="385"/>
      <c r="Z158" s="385"/>
      <c r="AA158" s="385"/>
      <c r="AB158" s="385"/>
      <c r="AC158" s="385"/>
      <c r="AD158" s="385"/>
      <c r="AE158" s="385"/>
      <c r="AF158" s="385"/>
      <c r="AG158" s="385"/>
      <c r="AH158" s="385"/>
      <c r="AI158" s="385"/>
      <c r="AJ158" s="385"/>
      <c r="AK158" s="385"/>
      <c r="AL158" s="385"/>
      <c r="AM158" s="385"/>
      <c r="AN158" s="385"/>
      <c r="AO158" s="385"/>
      <c r="AP158" s="385"/>
      <c r="AQ158" s="385"/>
      <c r="AR158" s="385"/>
      <c r="AS158" s="385"/>
      <c r="AT158" s="385"/>
      <c r="AU158" s="385"/>
      <c r="AV158" s="385"/>
      <c r="AW158" s="385"/>
      <c r="AX158" s="385"/>
      <c r="AY158" s="385"/>
      <c r="AZ158" s="385"/>
      <c r="BA158" s="385"/>
      <c r="BB158" s="385"/>
      <c r="BC158" s="385"/>
      <c r="BD158" s="385"/>
      <c r="BE158" s="385"/>
      <c r="BF158" s="385"/>
      <c r="BG158" s="385"/>
      <c r="BH158" s="385"/>
      <c r="BI158" s="385"/>
      <c r="BJ158" s="385"/>
    </row>
    <row r="159" spans="1:62">
      <c r="A159" s="385"/>
      <c r="B159" s="385"/>
      <c r="C159" s="385"/>
      <c r="D159" s="385"/>
      <c r="E159" s="385"/>
      <c r="F159" s="385"/>
      <c r="G159" s="385"/>
      <c r="H159" s="385"/>
      <c r="I159" s="385"/>
      <c r="J159" s="385"/>
      <c r="K159" s="385"/>
      <c r="L159" s="385"/>
      <c r="M159" s="385"/>
      <c r="N159" s="385"/>
      <c r="O159" s="385"/>
      <c r="P159" s="385"/>
      <c r="Q159" s="385"/>
      <c r="R159" s="385"/>
      <c r="S159" s="385"/>
      <c r="T159" s="385"/>
      <c r="U159" s="385"/>
      <c r="V159" s="385"/>
      <c r="W159" s="385"/>
      <c r="X159" s="385"/>
      <c r="Y159" s="385"/>
      <c r="Z159" s="385"/>
      <c r="AA159" s="385"/>
      <c r="AB159" s="385"/>
      <c r="AC159" s="385"/>
      <c r="AD159" s="385"/>
      <c r="AE159" s="385"/>
      <c r="AF159" s="385"/>
      <c r="AG159" s="385"/>
      <c r="AH159" s="385"/>
      <c r="AI159" s="385"/>
      <c r="AJ159" s="385"/>
      <c r="AK159" s="385"/>
      <c r="AL159" s="385"/>
      <c r="AM159" s="385"/>
      <c r="AN159" s="385"/>
      <c r="AO159" s="385"/>
      <c r="AP159" s="385"/>
      <c r="AQ159" s="385"/>
      <c r="AR159" s="385"/>
      <c r="AS159" s="385"/>
      <c r="AT159" s="385"/>
      <c r="AU159" s="385"/>
      <c r="AV159" s="385"/>
      <c r="AW159" s="385"/>
      <c r="AX159" s="385"/>
      <c r="AY159" s="385"/>
      <c r="AZ159" s="385"/>
      <c r="BA159" s="385"/>
      <c r="BB159" s="385"/>
      <c r="BC159" s="385"/>
      <c r="BD159" s="385"/>
      <c r="BE159" s="385"/>
      <c r="BF159" s="385"/>
      <c r="BG159" s="385"/>
      <c r="BH159" s="385"/>
      <c r="BI159" s="385"/>
      <c r="BJ159" s="385"/>
    </row>
    <row r="160" spans="1:62">
      <c r="A160" s="385"/>
      <c r="B160" s="385"/>
      <c r="C160" s="385"/>
      <c r="D160" s="385"/>
      <c r="E160" s="385"/>
      <c r="F160" s="385"/>
      <c r="G160" s="385"/>
      <c r="H160" s="385"/>
      <c r="I160" s="385"/>
      <c r="J160" s="385"/>
      <c r="K160" s="385"/>
      <c r="L160" s="385"/>
      <c r="M160" s="385"/>
      <c r="N160" s="385"/>
      <c r="O160" s="385"/>
      <c r="P160" s="385"/>
      <c r="Q160" s="385"/>
      <c r="R160" s="385"/>
      <c r="S160" s="385"/>
      <c r="T160" s="385"/>
      <c r="U160" s="385"/>
      <c r="V160" s="385"/>
      <c r="W160" s="385"/>
      <c r="X160" s="385"/>
      <c r="Y160" s="385"/>
      <c r="Z160" s="385"/>
      <c r="AA160" s="385"/>
      <c r="AB160" s="385"/>
      <c r="AC160" s="385"/>
      <c r="AD160" s="385"/>
      <c r="AE160" s="385"/>
      <c r="AF160" s="385"/>
      <c r="AG160" s="385"/>
      <c r="AH160" s="385"/>
      <c r="AI160" s="385"/>
      <c r="AJ160" s="385"/>
      <c r="AK160" s="385"/>
      <c r="AL160" s="385"/>
      <c r="AM160" s="385"/>
      <c r="AN160" s="385"/>
      <c r="AO160" s="385"/>
      <c r="AP160" s="385"/>
      <c r="AQ160" s="385"/>
      <c r="AR160" s="385"/>
      <c r="AS160" s="385"/>
      <c r="AT160" s="385"/>
      <c r="AU160" s="385"/>
      <c r="AV160" s="385"/>
      <c r="AW160" s="385"/>
      <c r="AX160" s="385"/>
      <c r="AY160" s="385"/>
      <c r="AZ160" s="385"/>
      <c r="BA160" s="385"/>
      <c r="BB160" s="385"/>
      <c r="BC160" s="385"/>
      <c r="BD160" s="385"/>
      <c r="BE160" s="385"/>
      <c r="BF160" s="385"/>
      <c r="BG160" s="385"/>
      <c r="BH160" s="385"/>
      <c r="BI160" s="385"/>
      <c r="BJ160" s="385"/>
    </row>
    <row r="161" spans="1:62">
      <c r="A161" s="385"/>
      <c r="B161" s="385"/>
      <c r="C161" s="385"/>
      <c r="D161" s="385"/>
      <c r="E161" s="385"/>
      <c r="F161" s="385"/>
      <c r="G161" s="385"/>
      <c r="H161" s="385"/>
      <c r="I161" s="385"/>
      <c r="J161" s="385"/>
      <c r="K161" s="385"/>
      <c r="L161" s="385"/>
      <c r="M161" s="385"/>
      <c r="N161" s="385"/>
      <c r="O161" s="385"/>
      <c r="P161" s="385"/>
      <c r="Q161" s="385"/>
      <c r="R161" s="385"/>
      <c r="S161" s="385"/>
      <c r="T161" s="385"/>
      <c r="U161" s="385"/>
      <c r="V161" s="385"/>
      <c r="W161" s="385"/>
      <c r="X161" s="385"/>
      <c r="Y161" s="385"/>
      <c r="Z161" s="385"/>
      <c r="AA161" s="385"/>
      <c r="AB161" s="385"/>
      <c r="AC161" s="385"/>
      <c r="AD161" s="385"/>
      <c r="AE161" s="385"/>
      <c r="AF161" s="385"/>
      <c r="AG161" s="385"/>
      <c r="AH161" s="385"/>
      <c r="AI161" s="385"/>
      <c r="AJ161" s="385"/>
      <c r="AK161" s="385"/>
      <c r="AL161" s="385"/>
      <c r="AM161" s="385"/>
      <c r="AN161" s="385"/>
      <c r="AO161" s="385"/>
      <c r="AP161" s="385"/>
      <c r="AQ161" s="385"/>
      <c r="AR161" s="385"/>
      <c r="AS161" s="385"/>
      <c r="AT161" s="385"/>
      <c r="AU161" s="385"/>
      <c r="AV161" s="385"/>
      <c r="AW161" s="385"/>
      <c r="AX161" s="385"/>
      <c r="AY161" s="385"/>
      <c r="AZ161" s="385"/>
      <c r="BA161" s="385"/>
      <c r="BB161" s="385"/>
      <c r="BC161" s="385"/>
      <c r="BD161" s="385"/>
      <c r="BE161" s="385"/>
      <c r="BF161" s="385"/>
      <c r="BG161" s="385"/>
      <c r="BH161" s="385"/>
      <c r="BI161" s="385"/>
      <c r="BJ161" s="385"/>
    </row>
    <row r="162" spans="1:62">
      <c r="A162" s="385"/>
      <c r="B162" s="385"/>
      <c r="C162" s="385"/>
      <c r="D162" s="385"/>
      <c r="E162" s="385"/>
      <c r="F162" s="385"/>
      <c r="G162" s="385"/>
      <c r="H162" s="385"/>
      <c r="I162" s="385"/>
      <c r="J162" s="385"/>
      <c r="K162" s="385"/>
      <c r="L162" s="385"/>
      <c r="M162" s="385"/>
      <c r="N162" s="385"/>
      <c r="O162" s="385"/>
      <c r="P162" s="385"/>
      <c r="Q162" s="385"/>
      <c r="R162" s="385"/>
      <c r="S162" s="385"/>
      <c r="T162" s="385"/>
      <c r="U162" s="385"/>
      <c r="V162" s="385"/>
      <c r="W162" s="385"/>
      <c r="X162" s="385"/>
      <c r="Y162" s="385"/>
      <c r="Z162" s="385"/>
      <c r="AA162" s="385"/>
      <c r="AB162" s="385"/>
      <c r="AC162" s="385"/>
      <c r="AD162" s="385"/>
      <c r="AE162" s="385"/>
      <c r="AF162" s="385"/>
      <c r="AG162" s="385"/>
      <c r="AH162" s="385"/>
      <c r="AI162" s="385"/>
      <c r="AJ162" s="385"/>
      <c r="AK162" s="385"/>
      <c r="AL162" s="385"/>
      <c r="AM162" s="385"/>
      <c r="AN162" s="385"/>
      <c r="AO162" s="385"/>
      <c r="AP162" s="385"/>
      <c r="AQ162" s="385"/>
      <c r="AR162" s="385"/>
      <c r="AS162" s="385"/>
      <c r="AT162" s="385"/>
      <c r="AU162" s="385"/>
      <c r="AV162" s="385"/>
      <c r="AW162" s="385"/>
      <c r="AX162" s="385"/>
      <c r="AY162" s="385"/>
      <c r="AZ162" s="385"/>
      <c r="BA162" s="385"/>
      <c r="BB162" s="385"/>
      <c r="BC162" s="385"/>
      <c r="BD162" s="385"/>
      <c r="BE162" s="385"/>
      <c r="BF162" s="385"/>
      <c r="BG162" s="385"/>
      <c r="BH162" s="385"/>
      <c r="BI162" s="385"/>
      <c r="BJ162" s="385"/>
    </row>
    <row r="163" spans="1:62">
      <c r="A163" s="385"/>
      <c r="B163" s="385"/>
      <c r="C163" s="385"/>
      <c r="D163" s="385"/>
      <c r="E163" s="385"/>
      <c r="F163" s="385"/>
      <c r="G163" s="385"/>
      <c r="H163" s="385"/>
      <c r="I163" s="385"/>
      <c r="J163" s="385"/>
      <c r="K163" s="385"/>
      <c r="L163" s="385"/>
      <c r="M163" s="385"/>
      <c r="N163" s="385"/>
      <c r="O163" s="385"/>
      <c r="P163" s="385"/>
      <c r="Q163" s="385"/>
      <c r="R163" s="385"/>
      <c r="S163" s="385"/>
      <c r="T163" s="385"/>
      <c r="U163" s="385"/>
      <c r="V163" s="385"/>
      <c r="W163" s="385"/>
      <c r="X163" s="385"/>
      <c r="Y163" s="385"/>
      <c r="Z163" s="385"/>
      <c r="AA163" s="385"/>
      <c r="AB163" s="385"/>
      <c r="AC163" s="385"/>
      <c r="AD163" s="385"/>
      <c r="AE163" s="385"/>
      <c r="AF163" s="385"/>
      <c r="AG163" s="385"/>
      <c r="AH163" s="385"/>
      <c r="AI163" s="385"/>
      <c r="AJ163" s="385"/>
      <c r="AK163" s="385"/>
      <c r="AL163" s="385"/>
      <c r="AM163" s="385"/>
      <c r="AN163" s="385"/>
      <c r="AO163" s="385"/>
      <c r="AP163" s="385"/>
      <c r="AQ163" s="385"/>
      <c r="AR163" s="385"/>
      <c r="AS163" s="385"/>
      <c r="AT163" s="385"/>
      <c r="AU163" s="385"/>
      <c r="AV163" s="385"/>
      <c r="AW163" s="385"/>
      <c r="AX163" s="385"/>
      <c r="AY163" s="385"/>
      <c r="AZ163" s="385"/>
      <c r="BA163" s="385"/>
      <c r="BB163" s="385"/>
      <c r="BC163" s="385"/>
      <c r="BD163" s="385"/>
      <c r="BE163" s="385"/>
      <c r="BF163" s="385"/>
      <c r="BG163" s="385"/>
      <c r="BH163" s="385"/>
      <c r="BI163" s="385"/>
      <c r="BJ163" s="385"/>
    </row>
    <row r="164" spans="1:62">
      <c r="A164" s="385"/>
      <c r="B164" s="385"/>
      <c r="C164" s="385"/>
      <c r="D164" s="385"/>
      <c r="E164" s="385"/>
      <c r="F164" s="385"/>
      <c r="G164" s="385"/>
      <c r="H164" s="385"/>
      <c r="I164" s="385"/>
      <c r="J164" s="385"/>
      <c r="K164" s="385"/>
      <c r="L164" s="385"/>
      <c r="M164" s="385"/>
      <c r="N164" s="385"/>
      <c r="O164" s="385"/>
      <c r="P164" s="385"/>
      <c r="Q164" s="385"/>
      <c r="R164" s="385"/>
      <c r="S164" s="385"/>
      <c r="T164" s="385"/>
      <c r="U164" s="385"/>
      <c r="V164" s="385"/>
      <c r="W164" s="385"/>
      <c r="X164" s="385"/>
      <c r="Y164" s="385"/>
      <c r="Z164" s="385"/>
      <c r="AA164" s="385"/>
      <c r="AB164" s="385"/>
      <c r="AC164" s="385"/>
      <c r="AD164" s="385"/>
      <c r="AE164" s="385"/>
      <c r="AF164" s="385"/>
      <c r="AG164" s="385"/>
      <c r="AH164" s="385"/>
      <c r="AI164" s="385"/>
      <c r="AJ164" s="385"/>
      <c r="AK164" s="385"/>
      <c r="AL164" s="385"/>
      <c r="AM164" s="385"/>
      <c r="AN164" s="385"/>
      <c r="AO164" s="385"/>
      <c r="AP164" s="385"/>
      <c r="AQ164" s="385"/>
      <c r="AR164" s="385"/>
      <c r="AS164" s="385"/>
      <c r="AT164" s="385"/>
      <c r="AU164" s="385"/>
      <c r="AV164" s="385"/>
      <c r="AW164" s="385"/>
      <c r="AX164" s="385"/>
      <c r="AY164" s="385"/>
      <c r="AZ164" s="385"/>
      <c r="BA164" s="385"/>
      <c r="BB164" s="385"/>
      <c r="BC164" s="385"/>
      <c r="BD164" s="385"/>
      <c r="BE164" s="385"/>
      <c r="BF164" s="385"/>
      <c r="BG164" s="385"/>
      <c r="BH164" s="385"/>
      <c r="BI164" s="385"/>
      <c r="BJ164" s="385"/>
    </row>
    <row r="165" spans="1:62">
      <c r="A165" s="385"/>
      <c r="B165" s="385"/>
      <c r="C165" s="385"/>
      <c r="D165" s="385"/>
      <c r="E165" s="385"/>
      <c r="F165" s="385"/>
      <c r="G165" s="385"/>
      <c r="H165" s="385"/>
      <c r="I165" s="385"/>
      <c r="J165" s="385"/>
      <c r="K165" s="385"/>
      <c r="L165" s="385"/>
      <c r="M165" s="385"/>
      <c r="N165" s="385"/>
      <c r="O165" s="385"/>
      <c r="P165" s="385"/>
      <c r="Q165" s="385"/>
      <c r="R165" s="385"/>
      <c r="S165" s="385"/>
      <c r="T165" s="385"/>
      <c r="U165" s="385"/>
      <c r="V165" s="385"/>
      <c r="W165" s="385"/>
      <c r="X165" s="385"/>
      <c r="Y165" s="385"/>
      <c r="Z165" s="385"/>
      <c r="AA165" s="385"/>
      <c r="AB165" s="385"/>
      <c r="AC165" s="385"/>
      <c r="AD165" s="385"/>
      <c r="AE165" s="385"/>
      <c r="AF165" s="385"/>
      <c r="AG165" s="385"/>
      <c r="AH165" s="385"/>
      <c r="AI165" s="385"/>
      <c r="AJ165" s="385"/>
      <c r="AK165" s="385"/>
      <c r="AL165" s="385"/>
      <c r="AM165" s="385"/>
      <c r="AN165" s="385"/>
      <c r="AO165" s="385"/>
      <c r="AP165" s="385"/>
      <c r="AQ165" s="385"/>
      <c r="AR165" s="385"/>
      <c r="AS165" s="385"/>
      <c r="AT165" s="385"/>
      <c r="AU165" s="385"/>
      <c r="AV165" s="385"/>
      <c r="AW165" s="385"/>
      <c r="AX165" s="385"/>
      <c r="AY165" s="385"/>
      <c r="AZ165" s="385"/>
      <c r="BA165" s="385"/>
      <c r="BB165" s="385"/>
      <c r="BC165" s="385"/>
      <c r="BD165" s="385"/>
      <c r="BE165" s="385"/>
      <c r="BF165" s="385"/>
      <c r="BG165" s="385"/>
      <c r="BH165" s="385"/>
      <c r="BI165" s="385"/>
      <c r="BJ165" s="385"/>
    </row>
    <row r="166" spans="1:62">
      <c r="A166" s="385"/>
      <c r="B166" s="385"/>
      <c r="C166" s="385"/>
      <c r="D166" s="385"/>
      <c r="E166" s="385"/>
      <c r="F166" s="385"/>
      <c r="G166" s="385"/>
      <c r="H166" s="385"/>
      <c r="I166" s="385"/>
      <c r="J166" s="385"/>
      <c r="K166" s="385"/>
      <c r="L166" s="385"/>
      <c r="M166" s="385"/>
      <c r="N166" s="385"/>
      <c r="O166" s="385"/>
      <c r="P166" s="385"/>
      <c r="Q166" s="385"/>
      <c r="R166" s="385"/>
      <c r="S166" s="385"/>
      <c r="T166" s="385"/>
      <c r="U166" s="385"/>
      <c r="V166" s="385"/>
      <c r="W166" s="385"/>
      <c r="X166" s="385"/>
      <c r="Y166" s="385"/>
      <c r="Z166" s="385"/>
      <c r="AA166" s="385"/>
      <c r="AB166" s="385"/>
      <c r="AC166" s="385"/>
      <c r="AD166" s="385"/>
      <c r="AE166" s="385"/>
      <c r="AF166" s="385"/>
      <c r="AG166" s="385"/>
      <c r="AH166" s="385"/>
      <c r="AI166" s="385"/>
      <c r="AJ166" s="385"/>
      <c r="AK166" s="385"/>
      <c r="AL166" s="385"/>
      <c r="AM166" s="385"/>
      <c r="AN166" s="385"/>
      <c r="AO166" s="385"/>
      <c r="AP166" s="385"/>
      <c r="AQ166" s="385"/>
      <c r="AR166" s="385"/>
      <c r="AS166" s="385"/>
      <c r="AT166" s="385"/>
      <c r="AU166" s="385"/>
      <c r="AV166" s="385"/>
      <c r="AW166" s="385"/>
      <c r="AX166" s="385"/>
      <c r="AY166" s="385"/>
      <c r="AZ166" s="385"/>
      <c r="BA166" s="385"/>
      <c r="BB166" s="385"/>
      <c r="BC166" s="385"/>
      <c r="BD166" s="385"/>
      <c r="BE166" s="385"/>
      <c r="BF166" s="385"/>
      <c r="BG166" s="385"/>
      <c r="BH166" s="385"/>
      <c r="BI166" s="385"/>
      <c r="BJ166" s="385"/>
    </row>
    <row r="167" spans="1:62">
      <c r="A167" s="385"/>
      <c r="B167" s="385"/>
      <c r="C167" s="385"/>
      <c r="D167" s="385"/>
      <c r="E167" s="385"/>
      <c r="F167" s="385"/>
      <c r="G167" s="385"/>
      <c r="H167" s="385"/>
      <c r="I167" s="385"/>
      <c r="J167" s="385"/>
      <c r="K167" s="385"/>
      <c r="L167" s="385"/>
      <c r="M167" s="385"/>
      <c r="N167" s="385"/>
      <c r="O167" s="385"/>
      <c r="P167" s="385"/>
      <c r="Q167" s="385"/>
      <c r="R167" s="385"/>
      <c r="S167" s="385"/>
      <c r="T167" s="385"/>
      <c r="U167" s="385"/>
      <c r="V167" s="385"/>
      <c r="W167" s="385"/>
      <c r="X167" s="385"/>
      <c r="Y167" s="385"/>
      <c r="Z167" s="385"/>
      <c r="AA167" s="385"/>
      <c r="AB167" s="385"/>
      <c r="AC167" s="385"/>
      <c r="AD167" s="385"/>
      <c r="AE167" s="385"/>
      <c r="AF167" s="385"/>
      <c r="AG167" s="385"/>
      <c r="AH167" s="385"/>
      <c r="AI167" s="385"/>
      <c r="AJ167" s="385"/>
      <c r="AK167" s="385"/>
      <c r="AL167" s="385"/>
      <c r="AM167" s="385"/>
      <c r="AN167" s="385"/>
      <c r="AO167" s="385"/>
      <c r="AP167" s="385"/>
      <c r="AQ167" s="385"/>
      <c r="AR167" s="385"/>
      <c r="AS167" s="385"/>
      <c r="AT167" s="385"/>
      <c r="AU167" s="385"/>
      <c r="AV167" s="385"/>
      <c r="AW167" s="385"/>
      <c r="AX167" s="385"/>
      <c r="AY167" s="385"/>
      <c r="AZ167" s="385"/>
      <c r="BA167" s="385"/>
      <c r="BB167" s="385"/>
      <c r="BC167" s="385"/>
      <c r="BD167" s="385"/>
      <c r="BE167" s="385"/>
      <c r="BF167" s="385"/>
      <c r="BG167" s="385"/>
      <c r="BH167" s="385"/>
      <c r="BI167" s="385"/>
      <c r="BJ167" s="385"/>
    </row>
    <row r="168" spans="1:62">
      <c r="A168" s="385"/>
      <c r="B168" s="385"/>
      <c r="C168" s="385"/>
      <c r="D168" s="385"/>
      <c r="E168" s="385"/>
      <c r="F168" s="385"/>
      <c r="G168" s="385"/>
      <c r="H168" s="385"/>
      <c r="I168" s="385"/>
      <c r="J168" s="385"/>
      <c r="K168" s="385"/>
      <c r="L168" s="385"/>
      <c r="M168" s="385"/>
      <c r="N168" s="385"/>
      <c r="O168" s="385"/>
      <c r="P168" s="385"/>
      <c r="Q168" s="385"/>
      <c r="R168" s="385"/>
      <c r="S168" s="385"/>
      <c r="T168" s="385"/>
      <c r="U168" s="385"/>
      <c r="V168" s="385"/>
      <c r="W168" s="385"/>
      <c r="X168" s="385"/>
      <c r="Y168" s="385"/>
      <c r="Z168" s="385"/>
      <c r="AA168" s="385"/>
      <c r="AB168" s="385"/>
      <c r="AC168" s="385"/>
      <c r="AD168" s="385"/>
      <c r="AE168" s="385"/>
      <c r="AF168" s="385"/>
      <c r="AG168" s="385"/>
      <c r="AH168" s="385"/>
      <c r="AI168" s="385"/>
      <c r="AJ168" s="385"/>
      <c r="AK168" s="385"/>
      <c r="AL168" s="385"/>
      <c r="AM168" s="385"/>
      <c r="AN168" s="385"/>
      <c r="AO168" s="385"/>
      <c r="AP168" s="385"/>
      <c r="AQ168" s="385"/>
      <c r="AR168" s="385"/>
      <c r="AS168" s="385"/>
      <c r="AT168" s="385"/>
      <c r="AU168" s="385"/>
      <c r="AV168" s="385"/>
      <c r="AW168" s="385"/>
      <c r="AX168" s="385"/>
      <c r="AY168" s="385"/>
      <c r="AZ168" s="385"/>
      <c r="BA168" s="385"/>
      <c r="BB168" s="385"/>
      <c r="BC168" s="385"/>
      <c r="BD168" s="385"/>
      <c r="BE168" s="385"/>
      <c r="BF168" s="385"/>
      <c r="BG168" s="385"/>
      <c r="BH168" s="385"/>
      <c r="BI168" s="385"/>
      <c r="BJ168" s="385"/>
    </row>
    <row r="169" spans="1:62">
      <c r="A169" s="385"/>
      <c r="B169" s="385"/>
      <c r="C169" s="385"/>
      <c r="D169" s="385"/>
      <c r="E169" s="385"/>
      <c r="F169" s="385"/>
      <c r="G169" s="385"/>
      <c r="H169" s="385"/>
      <c r="I169" s="385"/>
      <c r="J169" s="385"/>
      <c r="K169" s="385"/>
      <c r="L169" s="385"/>
      <c r="M169" s="385"/>
      <c r="N169" s="385"/>
      <c r="O169" s="385"/>
      <c r="P169" s="385"/>
      <c r="Q169" s="385"/>
      <c r="R169" s="385"/>
      <c r="S169" s="385"/>
      <c r="T169" s="385"/>
      <c r="U169" s="385"/>
      <c r="V169" s="385"/>
      <c r="W169" s="385"/>
      <c r="X169" s="385"/>
      <c r="Y169" s="385"/>
      <c r="Z169" s="385"/>
      <c r="AA169" s="385"/>
      <c r="AB169" s="385"/>
      <c r="AC169" s="385"/>
      <c r="AD169" s="385"/>
      <c r="AE169" s="385"/>
      <c r="AF169" s="385"/>
      <c r="AG169" s="385"/>
      <c r="AH169" s="385"/>
      <c r="AI169" s="385"/>
      <c r="AJ169" s="385"/>
      <c r="AK169" s="385"/>
      <c r="AL169" s="385"/>
      <c r="AM169" s="385"/>
      <c r="AN169" s="385"/>
      <c r="AO169" s="385"/>
      <c r="AP169" s="385"/>
      <c r="AQ169" s="385"/>
      <c r="AR169" s="385"/>
      <c r="AS169" s="385"/>
      <c r="AT169" s="385"/>
      <c r="AU169" s="385"/>
      <c r="AV169" s="385"/>
      <c r="AW169" s="385"/>
      <c r="AX169" s="385"/>
      <c r="AY169" s="385"/>
      <c r="AZ169" s="385"/>
      <c r="BA169" s="385"/>
      <c r="BB169" s="385"/>
      <c r="BC169" s="385"/>
      <c r="BD169" s="385"/>
      <c r="BE169" s="385"/>
      <c r="BF169" s="385"/>
      <c r="BG169" s="385"/>
      <c r="BH169" s="385"/>
      <c r="BI169" s="385"/>
      <c r="BJ169" s="385"/>
    </row>
    <row r="170" spans="1:62">
      <c r="A170" s="385"/>
      <c r="B170" s="385"/>
      <c r="C170" s="385"/>
      <c r="D170" s="385"/>
      <c r="E170" s="385"/>
      <c r="F170" s="385"/>
      <c r="G170" s="385"/>
      <c r="H170" s="385"/>
      <c r="I170" s="385"/>
      <c r="J170" s="385"/>
      <c r="K170" s="385"/>
      <c r="L170" s="385"/>
      <c r="M170" s="385"/>
      <c r="N170" s="385"/>
      <c r="O170" s="385"/>
      <c r="P170" s="385"/>
      <c r="Q170" s="385"/>
      <c r="R170" s="385"/>
      <c r="S170" s="385"/>
      <c r="T170" s="385"/>
      <c r="U170" s="385"/>
      <c r="V170" s="385"/>
      <c r="W170" s="385"/>
      <c r="X170" s="385"/>
      <c r="Y170" s="385"/>
      <c r="Z170" s="385"/>
      <c r="AA170" s="385"/>
      <c r="AB170" s="385"/>
      <c r="AC170" s="385"/>
      <c r="AD170" s="385"/>
      <c r="AE170" s="385"/>
      <c r="AF170" s="385"/>
      <c r="AG170" s="385"/>
      <c r="AH170" s="385"/>
      <c r="AI170" s="385"/>
      <c r="AJ170" s="385"/>
      <c r="AK170" s="385"/>
      <c r="AL170" s="385"/>
      <c r="AM170" s="385"/>
      <c r="AN170" s="385"/>
      <c r="AO170" s="385"/>
      <c r="AP170" s="385"/>
      <c r="AQ170" s="385"/>
      <c r="AR170" s="385"/>
      <c r="AS170" s="385"/>
      <c r="AT170" s="385"/>
      <c r="AU170" s="385"/>
      <c r="AV170" s="385"/>
      <c r="AW170" s="385"/>
      <c r="AX170" s="385"/>
      <c r="AY170" s="385"/>
      <c r="AZ170" s="385"/>
      <c r="BA170" s="385"/>
      <c r="BB170" s="385"/>
      <c r="BC170" s="385"/>
      <c r="BD170" s="385"/>
      <c r="BE170" s="385"/>
      <c r="BF170" s="385"/>
      <c r="BG170" s="385"/>
      <c r="BH170" s="385"/>
      <c r="BI170" s="385"/>
      <c r="BJ170" s="385"/>
    </row>
    <row r="171" spans="1:62">
      <c r="A171" s="385"/>
      <c r="B171" s="385"/>
      <c r="C171" s="385"/>
      <c r="D171" s="385"/>
      <c r="E171" s="385"/>
      <c r="F171" s="385"/>
      <c r="G171" s="385"/>
      <c r="H171" s="385"/>
      <c r="I171" s="385"/>
      <c r="J171" s="385"/>
      <c r="K171" s="385"/>
      <c r="L171" s="385"/>
      <c r="M171" s="385"/>
      <c r="N171" s="385"/>
      <c r="O171" s="385"/>
      <c r="P171" s="385"/>
      <c r="Q171" s="385"/>
      <c r="R171" s="385"/>
      <c r="S171" s="385"/>
      <c r="T171" s="385"/>
      <c r="U171" s="385"/>
      <c r="V171" s="385"/>
      <c r="W171" s="385"/>
      <c r="X171" s="385"/>
      <c r="Y171" s="385"/>
      <c r="Z171" s="385"/>
      <c r="AA171" s="385"/>
      <c r="AB171" s="385"/>
      <c r="AC171" s="385"/>
      <c r="AD171" s="385"/>
      <c r="AE171" s="385"/>
      <c r="AF171" s="385"/>
      <c r="AG171" s="385"/>
      <c r="AH171" s="385"/>
      <c r="AI171" s="385"/>
      <c r="AJ171" s="385"/>
      <c r="AK171" s="385"/>
      <c r="AL171" s="385"/>
      <c r="AM171" s="385"/>
      <c r="AN171" s="385"/>
      <c r="AO171" s="385"/>
      <c r="AP171" s="385"/>
      <c r="AQ171" s="385"/>
      <c r="AR171" s="385"/>
      <c r="AS171" s="385"/>
      <c r="AT171" s="385"/>
      <c r="AU171" s="385"/>
      <c r="AV171" s="385"/>
      <c r="AW171" s="385"/>
      <c r="AX171" s="385"/>
      <c r="AY171" s="385"/>
      <c r="AZ171" s="385"/>
      <c r="BA171" s="385"/>
      <c r="BB171" s="385"/>
      <c r="BC171" s="385"/>
      <c r="BD171" s="385"/>
      <c r="BE171" s="385"/>
      <c r="BF171" s="385"/>
      <c r="BG171" s="385"/>
      <c r="BH171" s="385"/>
      <c r="BI171" s="385"/>
      <c r="BJ171" s="385"/>
    </row>
    <row r="172" spans="1:62">
      <c r="A172" s="385"/>
      <c r="B172" s="385"/>
      <c r="C172" s="385"/>
      <c r="D172" s="385"/>
      <c r="E172" s="385"/>
      <c r="F172" s="385"/>
      <c r="G172" s="385"/>
      <c r="H172" s="385"/>
      <c r="I172" s="385"/>
      <c r="J172" s="385"/>
      <c r="K172" s="385"/>
      <c r="L172" s="385"/>
      <c r="M172" s="385"/>
      <c r="N172" s="385"/>
      <c r="O172" s="385"/>
      <c r="P172" s="385"/>
      <c r="Q172" s="385"/>
      <c r="R172" s="385"/>
      <c r="S172" s="385"/>
      <c r="T172" s="385"/>
      <c r="U172" s="385"/>
      <c r="V172" s="385"/>
      <c r="W172" s="385"/>
      <c r="X172" s="385"/>
      <c r="Y172" s="385"/>
      <c r="Z172" s="385"/>
      <c r="AA172" s="385"/>
      <c r="AB172" s="385"/>
      <c r="AC172" s="385"/>
      <c r="AD172" s="385"/>
      <c r="AE172" s="385"/>
      <c r="AF172" s="385"/>
      <c r="AG172" s="385"/>
      <c r="AH172" s="385"/>
      <c r="AI172" s="385"/>
      <c r="AJ172" s="385"/>
      <c r="AK172" s="385"/>
      <c r="AL172" s="385"/>
      <c r="AM172" s="385"/>
      <c r="AN172" s="385"/>
      <c r="AO172" s="385"/>
      <c r="AP172" s="385"/>
      <c r="AQ172" s="385"/>
      <c r="AR172" s="385"/>
      <c r="AS172" s="385"/>
      <c r="AT172" s="385"/>
      <c r="AU172" s="385"/>
      <c r="AV172" s="385"/>
      <c r="AW172" s="385"/>
      <c r="AX172" s="385"/>
      <c r="AY172" s="385"/>
      <c r="AZ172" s="385"/>
      <c r="BA172" s="385"/>
      <c r="BB172" s="385"/>
      <c r="BC172" s="385"/>
      <c r="BD172" s="385"/>
      <c r="BE172" s="385"/>
      <c r="BF172" s="385"/>
      <c r="BG172" s="385"/>
      <c r="BH172" s="385"/>
      <c r="BI172" s="385"/>
      <c r="BJ172" s="385"/>
    </row>
    <row r="173" spans="1:62">
      <c r="A173" s="385"/>
      <c r="B173" s="385"/>
      <c r="C173" s="385"/>
      <c r="D173" s="385"/>
      <c r="E173" s="385"/>
      <c r="F173" s="385"/>
      <c r="G173" s="385"/>
      <c r="H173" s="385"/>
      <c r="I173" s="385"/>
      <c r="J173" s="385"/>
      <c r="K173" s="385"/>
      <c r="L173" s="385"/>
      <c r="M173" s="385"/>
      <c r="N173" s="385"/>
      <c r="O173" s="385"/>
      <c r="P173" s="385"/>
      <c r="Q173" s="385"/>
      <c r="R173" s="385"/>
      <c r="S173" s="385"/>
      <c r="T173" s="385"/>
      <c r="U173" s="385"/>
      <c r="V173" s="385"/>
      <c r="W173" s="385"/>
      <c r="X173" s="385"/>
      <c r="Y173" s="385"/>
      <c r="Z173" s="385"/>
      <c r="AA173" s="385"/>
      <c r="AB173" s="385"/>
      <c r="AC173" s="385"/>
      <c r="AD173" s="385"/>
      <c r="AE173" s="385"/>
      <c r="AF173" s="385"/>
      <c r="AG173" s="385"/>
      <c r="AH173" s="385"/>
      <c r="AI173" s="385"/>
      <c r="AJ173" s="385"/>
      <c r="AK173" s="385"/>
      <c r="AL173" s="385"/>
      <c r="AM173" s="385"/>
      <c r="AN173" s="385"/>
      <c r="AO173" s="385"/>
      <c r="AP173" s="385"/>
      <c r="AQ173" s="385"/>
      <c r="AR173" s="385"/>
      <c r="AS173" s="385"/>
      <c r="AT173" s="385"/>
      <c r="AU173" s="385"/>
      <c r="AV173" s="385"/>
      <c r="AW173" s="385"/>
      <c r="AX173" s="385"/>
      <c r="AY173" s="385"/>
      <c r="AZ173" s="385"/>
      <c r="BA173" s="385"/>
      <c r="BB173" s="385"/>
      <c r="BC173" s="385"/>
      <c r="BD173" s="385"/>
      <c r="BE173" s="385"/>
      <c r="BF173" s="385"/>
      <c r="BG173" s="385"/>
      <c r="BH173" s="385"/>
      <c r="BI173" s="385"/>
      <c r="BJ173" s="385"/>
    </row>
    <row r="174" spans="1:62">
      <c r="A174" s="385"/>
      <c r="B174" s="385"/>
      <c r="C174" s="385"/>
      <c r="D174" s="385"/>
      <c r="E174" s="385"/>
      <c r="F174" s="385"/>
      <c r="G174" s="385"/>
      <c r="H174" s="385"/>
      <c r="I174" s="385"/>
      <c r="J174" s="385"/>
      <c r="K174" s="385"/>
      <c r="L174" s="385"/>
      <c r="M174" s="385"/>
      <c r="N174" s="385"/>
      <c r="O174" s="385"/>
      <c r="P174" s="385"/>
      <c r="Q174" s="385"/>
      <c r="R174" s="385"/>
      <c r="S174" s="385"/>
      <c r="T174" s="385"/>
      <c r="U174" s="385"/>
      <c r="V174" s="385"/>
      <c r="W174" s="385"/>
      <c r="X174" s="385"/>
      <c r="Y174" s="385"/>
      <c r="Z174" s="385"/>
      <c r="AA174" s="385"/>
      <c r="AB174" s="385"/>
      <c r="AC174" s="385"/>
      <c r="AD174" s="385"/>
      <c r="AE174" s="385"/>
      <c r="AF174" s="385"/>
      <c r="AG174" s="385"/>
      <c r="AH174" s="385"/>
      <c r="AI174" s="385"/>
      <c r="AJ174" s="385"/>
      <c r="AK174" s="385"/>
      <c r="AL174" s="385"/>
      <c r="AM174" s="385"/>
      <c r="AN174" s="385"/>
      <c r="AO174" s="385"/>
      <c r="AP174" s="385"/>
      <c r="AQ174" s="385"/>
      <c r="AR174" s="385"/>
      <c r="AS174" s="385"/>
      <c r="AT174" s="385"/>
      <c r="AU174" s="385"/>
      <c r="AV174" s="385"/>
      <c r="AW174" s="385"/>
      <c r="AX174" s="385"/>
      <c r="AY174" s="385"/>
      <c r="AZ174" s="385"/>
      <c r="BA174" s="385"/>
      <c r="BB174" s="385"/>
      <c r="BC174" s="385"/>
      <c r="BD174" s="385"/>
      <c r="BE174" s="385"/>
      <c r="BF174" s="385"/>
      <c r="BG174" s="385"/>
      <c r="BH174" s="385"/>
      <c r="BI174" s="385"/>
      <c r="BJ174" s="385"/>
    </row>
    <row r="175" spans="1:62">
      <c r="A175" s="385"/>
      <c r="B175" s="385"/>
      <c r="C175" s="385"/>
      <c r="D175" s="385"/>
      <c r="E175" s="385"/>
      <c r="F175" s="385"/>
      <c r="G175" s="385"/>
      <c r="H175" s="385"/>
      <c r="I175" s="385"/>
      <c r="J175" s="385"/>
      <c r="K175" s="385"/>
      <c r="L175" s="385"/>
      <c r="M175" s="385"/>
      <c r="N175" s="385"/>
      <c r="O175" s="385"/>
      <c r="P175" s="385"/>
      <c r="Q175" s="385"/>
      <c r="R175" s="385"/>
      <c r="S175" s="385"/>
      <c r="T175" s="385"/>
      <c r="U175" s="385"/>
      <c r="V175" s="385"/>
      <c r="W175" s="385"/>
      <c r="X175" s="385"/>
      <c r="Y175" s="385"/>
      <c r="Z175" s="385"/>
      <c r="AA175" s="385"/>
      <c r="AB175" s="385"/>
      <c r="AC175" s="385"/>
      <c r="AD175" s="385"/>
      <c r="AE175" s="385"/>
      <c r="AF175" s="385"/>
      <c r="AG175" s="385"/>
      <c r="AH175" s="385"/>
      <c r="AI175" s="385"/>
      <c r="AJ175" s="385"/>
      <c r="AK175" s="385"/>
      <c r="AL175" s="385"/>
      <c r="AM175" s="385"/>
      <c r="AN175" s="385"/>
      <c r="AO175" s="385"/>
      <c r="AP175" s="385"/>
      <c r="AQ175" s="385"/>
      <c r="AR175" s="385"/>
      <c r="AS175" s="385"/>
      <c r="AT175" s="385"/>
      <c r="AU175" s="385"/>
      <c r="AV175" s="385"/>
      <c r="AW175" s="385"/>
      <c r="AX175" s="385"/>
      <c r="AY175" s="385"/>
      <c r="AZ175" s="385"/>
      <c r="BA175" s="385"/>
      <c r="BB175" s="385"/>
      <c r="BC175" s="385"/>
      <c r="BD175" s="385"/>
      <c r="BE175" s="385"/>
      <c r="BF175" s="385"/>
      <c r="BG175" s="385"/>
      <c r="BH175" s="385"/>
      <c r="BI175" s="385"/>
      <c r="BJ175" s="385"/>
    </row>
    <row r="176" spans="1:62">
      <c r="A176" s="385"/>
      <c r="B176" s="385"/>
      <c r="C176" s="385"/>
      <c r="D176" s="385"/>
      <c r="E176" s="385"/>
      <c r="F176" s="385"/>
      <c r="G176" s="385"/>
      <c r="H176" s="385"/>
      <c r="I176" s="385"/>
      <c r="J176" s="385"/>
      <c r="K176" s="385"/>
      <c r="L176" s="385"/>
      <c r="M176" s="385"/>
      <c r="N176" s="385"/>
      <c r="O176" s="385"/>
      <c r="P176" s="385"/>
      <c r="Q176" s="385"/>
      <c r="R176" s="385"/>
      <c r="S176" s="385"/>
      <c r="T176" s="385"/>
      <c r="U176" s="385"/>
      <c r="V176" s="385"/>
      <c r="W176" s="385"/>
      <c r="X176" s="385"/>
      <c r="Y176" s="385"/>
      <c r="Z176" s="385"/>
      <c r="AA176" s="385"/>
      <c r="AB176" s="385"/>
      <c r="AC176" s="385"/>
      <c r="AD176" s="385"/>
      <c r="AE176" s="385"/>
      <c r="AF176" s="385"/>
      <c r="AG176" s="385"/>
      <c r="AH176" s="385"/>
      <c r="AI176" s="385"/>
      <c r="AJ176" s="385"/>
      <c r="AK176" s="385"/>
      <c r="AL176" s="385"/>
      <c r="AM176" s="385"/>
      <c r="AN176" s="385"/>
      <c r="AO176" s="385"/>
      <c r="AP176" s="385"/>
      <c r="AQ176" s="385"/>
      <c r="AR176" s="385"/>
      <c r="AS176" s="385"/>
      <c r="AT176" s="385"/>
      <c r="AU176" s="385"/>
      <c r="AV176" s="385"/>
      <c r="AW176" s="385"/>
      <c r="AX176" s="385"/>
      <c r="AY176" s="385"/>
      <c r="AZ176" s="385"/>
      <c r="BA176" s="385"/>
      <c r="BB176" s="385"/>
      <c r="BC176" s="385"/>
      <c r="BD176" s="385"/>
      <c r="BE176" s="385"/>
      <c r="BF176" s="385"/>
      <c r="BG176" s="385"/>
      <c r="BH176" s="385"/>
      <c r="BI176" s="385"/>
      <c r="BJ176" s="385"/>
    </row>
    <row r="177" spans="1:62">
      <c r="A177" s="385"/>
      <c r="B177" s="385"/>
      <c r="C177" s="385"/>
      <c r="D177" s="385"/>
      <c r="E177" s="385"/>
      <c r="F177" s="385"/>
      <c r="G177" s="385"/>
      <c r="H177" s="385"/>
      <c r="I177" s="385"/>
      <c r="J177" s="385"/>
      <c r="K177" s="385"/>
      <c r="L177" s="385"/>
      <c r="M177" s="385"/>
      <c r="N177" s="385"/>
      <c r="O177" s="385"/>
      <c r="P177" s="385"/>
      <c r="Q177" s="385"/>
      <c r="R177" s="385"/>
      <c r="S177" s="385"/>
      <c r="T177" s="385"/>
      <c r="U177" s="385"/>
      <c r="V177" s="385"/>
      <c r="W177" s="385"/>
      <c r="X177" s="385"/>
      <c r="Y177" s="385"/>
      <c r="Z177" s="385"/>
      <c r="AA177" s="385"/>
      <c r="AB177" s="385"/>
      <c r="AC177" s="385"/>
      <c r="AD177" s="385"/>
      <c r="AE177" s="385"/>
      <c r="AF177" s="385"/>
      <c r="AG177" s="385"/>
      <c r="AH177" s="385"/>
      <c r="AI177" s="385"/>
      <c r="AJ177" s="385"/>
      <c r="AK177" s="385"/>
      <c r="AL177" s="385"/>
      <c r="AM177" s="385"/>
      <c r="AN177" s="385"/>
      <c r="AO177" s="385"/>
      <c r="AP177" s="385"/>
      <c r="AQ177" s="385"/>
      <c r="AR177" s="385"/>
      <c r="AS177" s="385"/>
      <c r="AT177" s="385"/>
      <c r="AU177" s="385"/>
      <c r="AV177" s="385"/>
      <c r="AW177" s="385"/>
      <c r="AX177" s="385"/>
      <c r="AY177" s="385"/>
      <c r="AZ177" s="385"/>
      <c r="BA177" s="385"/>
      <c r="BB177" s="385"/>
      <c r="BC177" s="385"/>
      <c r="BD177" s="385"/>
      <c r="BE177" s="385"/>
      <c r="BF177" s="385"/>
      <c r="BG177" s="385"/>
      <c r="BH177" s="385"/>
      <c r="BI177" s="385"/>
      <c r="BJ177" s="385"/>
    </row>
    <row r="178" spans="1:62">
      <c r="A178" s="385"/>
      <c r="B178" s="385"/>
      <c r="C178" s="385"/>
      <c r="D178" s="385"/>
      <c r="E178" s="385"/>
      <c r="F178" s="385"/>
      <c r="G178" s="385"/>
      <c r="H178" s="385"/>
      <c r="I178" s="385"/>
      <c r="J178" s="385"/>
      <c r="K178" s="385"/>
      <c r="L178" s="385"/>
      <c r="M178" s="385"/>
      <c r="N178" s="385"/>
      <c r="O178" s="385"/>
      <c r="P178" s="385"/>
      <c r="Q178" s="385"/>
      <c r="R178" s="385"/>
      <c r="S178" s="385"/>
      <c r="T178" s="385"/>
      <c r="U178" s="385"/>
      <c r="V178" s="385"/>
      <c r="W178" s="385"/>
      <c r="X178" s="385"/>
      <c r="Y178" s="385"/>
      <c r="Z178" s="385"/>
      <c r="AA178" s="385"/>
      <c r="AB178" s="385"/>
      <c r="AC178" s="385"/>
      <c r="AD178" s="385"/>
      <c r="AE178" s="385"/>
      <c r="AF178" s="385"/>
      <c r="AG178" s="385"/>
      <c r="AH178" s="385"/>
      <c r="AI178" s="385"/>
      <c r="AJ178" s="385"/>
      <c r="AK178" s="385"/>
      <c r="AL178" s="385"/>
      <c r="AM178" s="385"/>
      <c r="AN178" s="385"/>
      <c r="AO178" s="385"/>
      <c r="AP178" s="385"/>
      <c r="AQ178" s="385"/>
      <c r="AR178" s="385"/>
      <c r="AS178" s="385"/>
      <c r="AT178" s="385"/>
      <c r="AU178" s="385"/>
      <c r="AV178" s="385"/>
      <c r="AW178" s="385"/>
      <c r="AX178" s="385"/>
      <c r="AY178" s="385"/>
      <c r="AZ178" s="385"/>
      <c r="BA178" s="385"/>
      <c r="BB178" s="385"/>
      <c r="BC178" s="385"/>
      <c r="BD178" s="385"/>
      <c r="BE178" s="385"/>
      <c r="BF178" s="385"/>
      <c r="BG178" s="385"/>
      <c r="BH178" s="385"/>
      <c r="BI178" s="385"/>
      <c r="BJ178" s="385"/>
    </row>
    <row r="179" spans="1:62">
      <c r="A179" s="385"/>
      <c r="B179" s="385"/>
      <c r="C179" s="385"/>
      <c r="D179" s="385"/>
      <c r="E179" s="385"/>
      <c r="F179" s="385"/>
      <c r="G179" s="385"/>
      <c r="H179" s="385"/>
      <c r="I179" s="385"/>
      <c r="J179" s="385"/>
      <c r="K179" s="385"/>
      <c r="L179" s="385"/>
      <c r="M179" s="385"/>
      <c r="N179" s="385"/>
      <c r="O179" s="385"/>
      <c r="P179" s="385"/>
      <c r="Q179" s="385"/>
      <c r="R179" s="385"/>
      <c r="S179" s="385"/>
      <c r="T179" s="385"/>
      <c r="U179" s="385"/>
      <c r="V179" s="385"/>
      <c r="W179" s="385"/>
      <c r="X179" s="385"/>
      <c r="Y179" s="385"/>
      <c r="Z179" s="385"/>
      <c r="AA179" s="385"/>
      <c r="AB179" s="385"/>
      <c r="AC179" s="385"/>
      <c r="AD179" s="385"/>
      <c r="AE179" s="385"/>
      <c r="AF179" s="385"/>
      <c r="AG179" s="385"/>
      <c r="AH179" s="385"/>
      <c r="AI179" s="385"/>
      <c r="AJ179" s="385"/>
      <c r="AK179" s="385"/>
      <c r="AL179" s="385"/>
      <c r="AM179" s="385"/>
      <c r="AN179" s="385"/>
      <c r="AO179" s="385"/>
      <c r="AP179" s="385"/>
      <c r="AQ179" s="385"/>
      <c r="AR179" s="385"/>
      <c r="AS179" s="385"/>
      <c r="AT179" s="385"/>
      <c r="AU179" s="385"/>
      <c r="AV179" s="385"/>
      <c r="AW179" s="385"/>
      <c r="AX179" s="385"/>
      <c r="AY179" s="385"/>
      <c r="AZ179" s="385"/>
      <c r="BA179" s="385"/>
      <c r="BB179" s="385"/>
      <c r="BC179" s="385"/>
      <c r="BD179" s="385"/>
      <c r="BE179" s="385"/>
      <c r="BF179" s="385"/>
      <c r="BG179" s="385"/>
      <c r="BH179" s="385"/>
      <c r="BI179" s="385"/>
      <c r="BJ179" s="385"/>
    </row>
    <row r="180" spans="1:62">
      <c r="A180" s="385"/>
      <c r="B180" s="385"/>
      <c r="C180" s="385"/>
      <c r="D180" s="385"/>
      <c r="E180" s="385"/>
      <c r="F180" s="385"/>
      <c r="G180" s="385"/>
      <c r="H180" s="385"/>
      <c r="I180" s="385"/>
      <c r="J180" s="385"/>
      <c r="K180" s="385"/>
      <c r="L180" s="385"/>
      <c r="M180" s="385"/>
      <c r="N180" s="385"/>
      <c r="O180" s="385"/>
      <c r="P180" s="385"/>
      <c r="Q180" s="385"/>
      <c r="R180" s="385"/>
      <c r="S180" s="385"/>
      <c r="T180" s="385"/>
      <c r="U180" s="385"/>
      <c r="V180" s="385"/>
      <c r="W180" s="385"/>
      <c r="X180" s="385"/>
      <c r="Y180" s="385"/>
      <c r="Z180" s="385"/>
      <c r="AA180" s="385"/>
      <c r="AB180" s="385"/>
      <c r="AC180" s="385"/>
      <c r="AD180" s="385"/>
      <c r="AE180" s="385"/>
      <c r="AF180" s="385"/>
      <c r="AG180" s="385"/>
      <c r="AH180" s="385"/>
      <c r="AI180" s="385"/>
      <c r="AJ180" s="385"/>
      <c r="AK180" s="385"/>
      <c r="AL180" s="385"/>
      <c r="AM180" s="385"/>
      <c r="AN180" s="385"/>
      <c r="AO180" s="385"/>
      <c r="AP180" s="385"/>
      <c r="AQ180" s="385"/>
      <c r="AR180" s="385"/>
      <c r="AS180" s="385"/>
      <c r="AT180" s="385"/>
      <c r="AU180" s="385"/>
      <c r="AV180" s="385"/>
      <c r="AW180" s="385"/>
      <c r="AX180" s="385"/>
      <c r="AY180" s="385"/>
      <c r="AZ180" s="385"/>
      <c r="BA180" s="385"/>
      <c r="BB180" s="385"/>
      <c r="BC180" s="385"/>
      <c r="BD180" s="385"/>
      <c r="BE180" s="385"/>
      <c r="BF180" s="385"/>
      <c r="BG180" s="385"/>
      <c r="BH180" s="385"/>
      <c r="BI180" s="385"/>
      <c r="BJ180" s="385"/>
    </row>
    <row r="181" spans="1:62">
      <c r="A181" s="385"/>
      <c r="B181" s="385"/>
      <c r="C181" s="385"/>
      <c r="D181" s="385"/>
      <c r="E181" s="385"/>
      <c r="F181" s="385"/>
      <c r="G181" s="385"/>
      <c r="H181" s="385"/>
      <c r="I181" s="385"/>
      <c r="J181" s="385"/>
      <c r="K181" s="385"/>
      <c r="L181" s="385"/>
      <c r="M181" s="385"/>
      <c r="N181" s="385"/>
      <c r="O181" s="385"/>
      <c r="P181" s="385"/>
      <c r="Q181" s="385"/>
      <c r="R181" s="385"/>
      <c r="S181" s="385"/>
      <c r="T181" s="385"/>
      <c r="U181" s="385"/>
      <c r="V181" s="385"/>
      <c r="W181" s="385"/>
      <c r="X181" s="385"/>
      <c r="Y181" s="385"/>
      <c r="Z181" s="385"/>
      <c r="AA181" s="385"/>
      <c r="AB181" s="385"/>
      <c r="AC181" s="385"/>
      <c r="AD181" s="385"/>
      <c r="AE181" s="385"/>
      <c r="AF181" s="385"/>
      <c r="AG181" s="385"/>
      <c r="AH181" s="385"/>
      <c r="AI181" s="385"/>
      <c r="AJ181" s="385"/>
      <c r="AK181" s="385"/>
      <c r="AL181" s="385"/>
      <c r="AM181" s="385"/>
      <c r="AN181" s="385"/>
      <c r="AO181" s="385"/>
      <c r="AP181" s="385"/>
      <c r="AQ181" s="385"/>
      <c r="AR181" s="385"/>
      <c r="AS181" s="385"/>
      <c r="AT181" s="385"/>
      <c r="AU181" s="385"/>
      <c r="AV181" s="385"/>
      <c r="AW181" s="385"/>
      <c r="AX181" s="385"/>
      <c r="AY181" s="385"/>
      <c r="AZ181" s="385"/>
      <c r="BA181" s="385"/>
      <c r="BB181" s="385"/>
      <c r="BC181" s="385"/>
      <c r="BD181" s="385"/>
      <c r="BE181" s="385"/>
      <c r="BF181" s="385"/>
      <c r="BG181" s="385"/>
      <c r="BH181" s="385"/>
      <c r="BI181" s="385"/>
      <c r="BJ181" s="385"/>
    </row>
    <row r="182" spans="1:62">
      <c r="A182" s="385"/>
      <c r="B182" s="385"/>
      <c r="C182" s="385"/>
      <c r="D182" s="385"/>
      <c r="E182" s="385"/>
      <c r="F182" s="385"/>
      <c r="G182" s="385"/>
      <c r="H182" s="385"/>
      <c r="I182" s="385"/>
      <c r="J182" s="385"/>
      <c r="K182" s="385"/>
      <c r="L182" s="385"/>
      <c r="M182" s="385"/>
      <c r="N182" s="385"/>
      <c r="O182" s="385"/>
      <c r="P182" s="385"/>
      <c r="Q182" s="385"/>
      <c r="R182" s="385"/>
      <c r="S182" s="385"/>
      <c r="T182" s="385"/>
      <c r="U182" s="385"/>
      <c r="V182" s="385"/>
      <c r="W182" s="385"/>
      <c r="X182" s="385"/>
      <c r="Y182" s="385"/>
      <c r="Z182" s="385"/>
      <c r="AA182" s="385"/>
      <c r="AB182" s="385"/>
      <c r="AC182" s="385"/>
      <c r="AD182" s="385"/>
      <c r="AE182" s="385"/>
      <c r="AF182" s="385"/>
      <c r="AG182" s="385"/>
      <c r="AH182" s="385"/>
      <c r="AI182" s="385"/>
      <c r="AJ182" s="385"/>
      <c r="AK182" s="385"/>
      <c r="AL182" s="385"/>
      <c r="AM182" s="385"/>
      <c r="AN182" s="385"/>
      <c r="AO182" s="385"/>
      <c r="AP182" s="385"/>
      <c r="AQ182" s="385"/>
      <c r="AR182" s="385"/>
      <c r="AS182" s="385"/>
      <c r="AT182" s="385"/>
      <c r="AU182" s="385"/>
      <c r="AV182" s="385"/>
      <c r="AW182" s="385"/>
      <c r="AX182" s="385"/>
      <c r="AY182" s="385"/>
      <c r="AZ182" s="385"/>
      <c r="BA182" s="385"/>
      <c r="BB182" s="385"/>
      <c r="BC182" s="385"/>
      <c r="BD182" s="385"/>
      <c r="BE182" s="385"/>
      <c r="BF182" s="385"/>
      <c r="BG182" s="385"/>
      <c r="BH182" s="385"/>
      <c r="BI182" s="385"/>
      <c r="BJ182" s="385"/>
    </row>
    <row r="183" spans="1:62">
      <c r="A183" s="385"/>
      <c r="B183" s="385"/>
      <c r="C183" s="385"/>
      <c r="D183" s="385"/>
      <c r="E183" s="385"/>
      <c r="F183" s="385"/>
      <c r="G183" s="385"/>
      <c r="H183" s="385"/>
      <c r="I183" s="385"/>
      <c r="J183" s="385"/>
      <c r="K183" s="385"/>
      <c r="L183" s="385"/>
      <c r="M183" s="385"/>
      <c r="N183" s="385"/>
      <c r="O183" s="385"/>
      <c r="P183" s="385"/>
      <c r="Q183" s="385"/>
      <c r="R183" s="385"/>
      <c r="S183" s="385"/>
      <c r="T183" s="385"/>
      <c r="U183" s="385"/>
      <c r="V183" s="385"/>
      <c r="W183" s="385"/>
      <c r="X183" s="385"/>
      <c r="Y183" s="385"/>
      <c r="Z183" s="385"/>
      <c r="AA183" s="385"/>
      <c r="AB183" s="385"/>
      <c r="AC183" s="385"/>
      <c r="AD183" s="385"/>
      <c r="AE183" s="385"/>
      <c r="AF183" s="385"/>
      <c r="AG183" s="385"/>
      <c r="AH183" s="385"/>
      <c r="AI183" s="385"/>
      <c r="AJ183" s="385"/>
      <c r="AK183" s="385"/>
      <c r="AL183" s="385"/>
      <c r="AM183" s="385"/>
      <c r="AN183" s="385"/>
      <c r="AO183" s="385"/>
      <c r="AP183" s="385"/>
      <c r="AQ183" s="385"/>
      <c r="AR183" s="385"/>
      <c r="AS183" s="385"/>
      <c r="AT183" s="385"/>
      <c r="AU183" s="385"/>
      <c r="AV183" s="385"/>
      <c r="AW183" s="385"/>
      <c r="AX183" s="385"/>
      <c r="AY183" s="385"/>
      <c r="AZ183" s="385"/>
      <c r="BA183" s="385"/>
      <c r="BB183" s="385"/>
      <c r="BC183" s="385"/>
      <c r="BD183" s="385"/>
      <c r="BE183" s="385"/>
      <c r="BF183" s="385"/>
      <c r="BG183" s="385"/>
      <c r="BH183" s="385"/>
      <c r="BI183" s="385"/>
      <c r="BJ183" s="385"/>
    </row>
    <row r="184" spans="1:62">
      <c r="A184" s="385"/>
      <c r="B184" s="385"/>
      <c r="C184" s="385"/>
      <c r="D184" s="385"/>
      <c r="E184" s="385"/>
      <c r="F184" s="385"/>
      <c r="G184" s="385"/>
      <c r="H184" s="385"/>
      <c r="I184" s="385"/>
      <c r="J184" s="385"/>
      <c r="K184" s="385"/>
      <c r="L184" s="385"/>
      <c r="M184" s="385"/>
      <c r="N184" s="385"/>
      <c r="O184" s="385"/>
      <c r="P184" s="385"/>
      <c r="Q184" s="385"/>
      <c r="R184" s="385"/>
      <c r="S184" s="385"/>
      <c r="T184" s="385"/>
      <c r="U184" s="385"/>
      <c r="V184" s="385"/>
      <c r="W184" s="385"/>
      <c r="X184" s="385"/>
      <c r="Y184" s="385"/>
      <c r="Z184" s="385"/>
      <c r="AA184" s="385"/>
      <c r="AB184" s="385"/>
      <c r="AC184" s="385"/>
      <c r="AD184" s="385"/>
      <c r="AE184" s="385"/>
      <c r="AF184" s="385"/>
      <c r="AG184" s="385"/>
      <c r="AH184" s="385"/>
      <c r="AI184" s="385"/>
      <c r="AJ184" s="385"/>
      <c r="AK184" s="385"/>
      <c r="AL184" s="385"/>
      <c r="AM184" s="385"/>
      <c r="AN184" s="385"/>
      <c r="AO184" s="385"/>
      <c r="AP184" s="385"/>
      <c r="AQ184" s="385"/>
      <c r="AR184" s="385"/>
      <c r="AS184" s="385"/>
      <c r="AT184" s="385"/>
      <c r="AU184" s="385"/>
      <c r="AV184" s="385"/>
      <c r="AW184" s="385"/>
      <c r="AX184" s="385"/>
      <c r="AY184" s="385"/>
      <c r="AZ184" s="385"/>
      <c r="BA184" s="385"/>
      <c r="BB184" s="385"/>
      <c r="BC184" s="385"/>
      <c r="BD184" s="385"/>
      <c r="BE184" s="385"/>
      <c r="BF184" s="385"/>
      <c r="BG184" s="385"/>
      <c r="BH184" s="385"/>
      <c r="BI184" s="385"/>
      <c r="BJ184" s="385"/>
    </row>
    <row r="185" spans="1:62">
      <c r="A185" s="385"/>
      <c r="B185" s="385"/>
      <c r="C185" s="385"/>
      <c r="D185" s="385"/>
      <c r="E185" s="385"/>
      <c r="F185" s="385"/>
      <c r="G185" s="385"/>
      <c r="H185" s="385"/>
      <c r="I185" s="385"/>
      <c r="J185" s="385"/>
      <c r="K185" s="385"/>
      <c r="L185" s="385"/>
      <c r="M185" s="385"/>
      <c r="N185" s="385"/>
      <c r="O185" s="385"/>
      <c r="P185" s="385"/>
      <c r="Q185" s="385"/>
      <c r="R185" s="385"/>
      <c r="S185" s="385"/>
      <c r="T185" s="385"/>
      <c r="U185" s="385"/>
      <c r="V185" s="385"/>
      <c r="W185" s="385"/>
      <c r="X185" s="385"/>
      <c r="Y185" s="385"/>
      <c r="Z185" s="385"/>
      <c r="AA185" s="385"/>
      <c r="AB185" s="385"/>
      <c r="AC185" s="385"/>
      <c r="AD185" s="385"/>
      <c r="AE185" s="385"/>
      <c r="AF185" s="385"/>
      <c r="AG185" s="385"/>
      <c r="AH185" s="385"/>
      <c r="AI185" s="385"/>
      <c r="AJ185" s="385"/>
      <c r="AK185" s="385"/>
      <c r="AL185" s="385"/>
      <c r="AM185" s="385"/>
      <c r="AN185" s="385"/>
      <c r="AO185" s="385"/>
      <c r="AP185" s="385"/>
      <c r="AQ185" s="385"/>
      <c r="AR185" s="385"/>
      <c r="AS185" s="385"/>
      <c r="AT185" s="385"/>
      <c r="AU185" s="385"/>
      <c r="AV185" s="385"/>
      <c r="AW185" s="385"/>
      <c r="AX185" s="385"/>
      <c r="AY185" s="385"/>
      <c r="AZ185" s="385"/>
      <c r="BA185" s="385"/>
      <c r="BB185" s="385"/>
      <c r="BC185" s="385"/>
      <c r="BD185" s="385"/>
      <c r="BE185" s="385"/>
      <c r="BF185" s="385"/>
      <c r="BG185" s="385"/>
      <c r="BH185" s="385"/>
      <c r="BI185" s="385"/>
      <c r="BJ185" s="385"/>
    </row>
    <row r="186" spans="1:62">
      <c r="A186" s="385"/>
      <c r="B186" s="385"/>
      <c r="C186" s="385"/>
      <c r="D186" s="385"/>
      <c r="E186" s="385"/>
      <c r="F186" s="385"/>
      <c r="G186" s="385"/>
      <c r="H186" s="385"/>
      <c r="I186" s="385"/>
      <c r="J186" s="385"/>
      <c r="K186" s="385"/>
      <c r="L186" s="385"/>
      <c r="M186" s="385"/>
      <c r="N186" s="385"/>
      <c r="O186" s="385"/>
      <c r="P186" s="385"/>
      <c r="Q186" s="385"/>
      <c r="R186" s="385"/>
      <c r="S186" s="385"/>
      <c r="T186" s="385"/>
      <c r="U186" s="385"/>
      <c r="V186" s="385"/>
      <c r="W186" s="385"/>
      <c r="X186" s="385"/>
      <c r="Y186" s="385"/>
      <c r="Z186" s="385"/>
      <c r="AA186" s="385"/>
      <c r="AB186" s="385"/>
      <c r="AC186" s="385"/>
      <c r="AD186" s="385"/>
      <c r="AE186" s="385"/>
      <c r="AF186" s="385"/>
      <c r="AG186" s="385"/>
      <c r="AH186" s="385"/>
      <c r="AI186" s="385"/>
      <c r="AJ186" s="385"/>
      <c r="AK186" s="385"/>
      <c r="AL186" s="385"/>
      <c r="AM186" s="385"/>
      <c r="AN186" s="385"/>
      <c r="AO186" s="385"/>
      <c r="AP186" s="385"/>
      <c r="AQ186" s="385"/>
      <c r="AR186" s="385"/>
      <c r="AS186" s="385"/>
      <c r="AT186" s="385"/>
      <c r="AU186" s="385"/>
      <c r="AV186" s="385"/>
      <c r="AW186" s="385"/>
      <c r="AX186" s="385"/>
      <c r="AY186" s="385"/>
      <c r="AZ186" s="385"/>
      <c r="BA186" s="385"/>
      <c r="BB186" s="385"/>
      <c r="BC186" s="385"/>
      <c r="BD186" s="385"/>
      <c r="BE186" s="385"/>
      <c r="BF186" s="385"/>
      <c r="BG186" s="385"/>
      <c r="BH186" s="385"/>
      <c r="BI186" s="385"/>
      <c r="BJ186" s="385"/>
    </row>
    <row r="187" spans="1:62">
      <c r="A187" s="385"/>
      <c r="B187" s="385"/>
      <c r="C187" s="385"/>
      <c r="D187" s="385"/>
      <c r="E187" s="385"/>
      <c r="F187" s="385"/>
      <c r="G187" s="385"/>
      <c r="H187" s="385"/>
      <c r="I187" s="385"/>
      <c r="J187" s="385"/>
      <c r="K187" s="385"/>
      <c r="L187" s="385"/>
      <c r="M187" s="385"/>
      <c r="N187" s="385"/>
      <c r="O187" s="385"/>
      <c r="P187" s="385"/>
      <c r="Q187" s="385"/>
      <c r="R187" s="385"/>
      <c r="S187" s="385"/>
      <c r="T187" s="385"/>
      <c r="U187" s="385"/>
      <c r="V187" s="385"/>
      <c r="W187" s="385"/>
      <c r="X187" s="385"/>
      <c r="Y187" s="385"/>
      <c r="Z187" s="385"/>
      <c r="AA187" s="385"/>
      <c r="AB187" s="385"/>
      <c r="AC187" s="385"/>
      <c r="AD187" s="385"/>
      <c r="AE187" s="385"/>
      <c r="AF187" s="385"/>
      <c r="AG187" s="385"/>
      <c r="AH187" s="385"/>
      <c r="AI187" s="385"/>
      <c r="AJ187" s="385"/>
      <c r="AK187" s="385"/>
      <c r="AL187" s="385"/>
      <c r="AM187" s="385"/>
      <c r="AN187" s="385"/>
      <c r="AO187" s="385"/>
      <c r="AP187" s="385"/>
      <c r="AQ187" s="385"/>
      <c r="AR187" s="385"/>
      <c r="AS187" s="385"/>
      <c r="AT187" s="385"/>
      <c r="AU187" s="385"/>
      <c r="AV187" s="385"/>
      <c r="AW187" s="385"/>
      <c r="AX187" s="385"/>
      <c r="AY187" s="385"/>
      <c r="AZ187" s="385"/>
      <c r="BA187" s="385"/>
      <c r="BB187" s="385"/>
      <c r="BC187" s="385"/>
      <c r="BD187" s="385"/>
      <c r="BE187" s="385"/>
      <c r="BF187" s="385"/>
      <c r="BG187" s="385"/>
      <c r="BH187" s="385"/>
      <c r="BI187" s="385"/>
      <c r="BJ187" s="385"/>
    </row>
    <row r="188" spans="1:62">
      <c r="A188" s="385"/>
      <c r="B188" s="385"/>
      <c r="C188" s="385"/>
      <c r="D188" s="385"/>
      <c r="E188" s="385"/>
      <c r="F188" s="385"/>
      <c r="G188" s="385"/>
      <c r="H188" s="385"/>
      <c r="I188" s="385"/>
      <c r="J188" s="385"/>
      <c r="K188" s="385"/>
      <c r="L188" s="385"/>
      <c r="M188" s="385"/>
      <c r="N188" s="385"/>
      <c r="O188" s="385"/>
      <c r="P188" s="385"/>
      <c r="Q188" s="385"/>
      <c r="R188" s="385"/>
      <c r="S188" s="385"/>
      <c r="T188" s="385"/>
      <c r="U188" s="385"/>
      <c r="V188" s="385"/>
      <c r="W188" s="385"/>
      <c r="X188" s="385"/>
      <c r="Y188" s="385"/>
      <c r="Z188" s="385"/>
      <c r="AA188" s="385"/>
      <c r="AB188" s="385"/>
      <c r="AC188" s="385"/>
      <c r="AD188" s="385"/>
      <c r="AE188" s="385"/>
      <c r="AF188" s="385"/>
      <c r="AG188" s="385"/>
      <c r="AH188" s="385"/>
      <c r="AI188" s="385"/>
      <c r="AJ188" s="385"/>
      <c r="AK188" s="385"/>
      <c r="AL188" s="385"/>
      <c r="AM188" s="385"/>
      <c r="AN188" s="385"/>
      <c r="AO188" s="385"/>
      <c r="AP188" s="385"/>
      <c r="AQ188" s="385"/>
      <c r="AR188" s="385"/>
      <c r="AS188" s="385"/>
      <c r="AT188" s="385"/>
      <c r="AU188" s="385"/>
      <c r="AV188" s="385"/>
      <c r="AW188" s="385"/>
      <c r="AX188" s="385"/>
      <c r="AY188" s="385"/>
      <c r="AZ188" s="385"/>
      <c r="BA188" s="385"/>
      <c r="BB188" s="385"/>
      <c r="BC188" s="385"/>
      <c r="BD188" s="385"/>
      <c r="BE188" s="385"/>
      <c r="BF188" s="385"/>
      <c r="BG188" s="385"/>
      <c r="BH188" s="385"/>
      <c r="BI188" s="385"/>
      <c r="BJ188" s="385"/>
    </row>
    <row r="189" spans="1:62">
      <c r="A189" s="385"/>
      <c r="B189" s="385"/>
      <c r="C189" s="385"/>
      <c r="D189" s="385"/>
      <c r="E189" s="385"/>
      <c r="F189" s="385"/>
      <c r="G189" s="385"/>
      <c r="H189" s="385"/>
      <c r="I189" s="385"/>
      <c r="J189" s="385"/>
      <c r="K189" s="385"/>
      <c r="L189" s="385"/>
      <c r="M189" s="385"/>
      <c r="N189" s="385"/>
      <c r="O189" s="385"/>
      <c r="P189" s="385"/>
      <c r="Q189" s="385"/>
      <c r="R189" s="385"/>
      <c r="S189" s="385"/>
      <c r="T189" s="385"/>
      <c r="U189" s="385"/>
      <c r="V189" s="385"/>
      <c r="W189" s="385"/>
      <c r="X189" s="385"/>
      <c r="Y189" s="385"/>
      <c r="Z189" s="385"/>
      <c r="AA189" s="385"/>
      <c r="AB189" s="385"/>
      <c r="AC189" s="385"/>
      <c r="AD189" s="385"/>
      <c r="AE189" s="385"/>
      <c r="AF189" s="385"/>
      <c r="AG189" s="385"/>
      <c r="AH189" s="385"/>
      <c r="AI189" s="385"/>
      <c r="AJ189" s="385"/>
      <c r="AK189" s="385"/>
      <c r="AL189" s="385"/>
      <c r="AM189" s="385"/>
      <c r="AN189" s="385"/>
      <c r="AO189" s="385"/>
      <c r="AP189" s="385"/>
      <c r="AQ189" s="385"/>
      <c r="AR189" s="385"/>
      <c r="AS189" s="385"/>
      <c r="AT189" s="385"/>
      <c r="AU189" s="385"/>
      <c r="AV189" s="385"/>
      <c r="AW189" s="385"/>
      <c r="AX189" s="385"/>
      <c r="AY189" s="385"/>
      <c r="AZ189" s="385"/>
      <c r="BA189" s="385"/>
      <c r="BB189" s="385"/>
      <c r="BC189" s="385"/>
      <c r="BD189" s="385"/>
      <c r="BE189" s="385"/>
      <c r="BF189" s="385"/>
      <c r="BG189" s="385"/>
      <c r="BH189" s="385"/>
      <c r="BI189" s="385"/>
      <c r="BJ189" s="385"/>
    </row>
    <row r="190" spans="1:62">
      <c r="A190" s="385"/>
      <c r="B190" s="385"/>
      <c r="C190" s="385"/>
      <c r="D190" s="385"/>
      <c r="E190" s="385"/>
      <c r="F190" s="385"/>
      <c r="G190" s="385"/>
      <c r="H190" s="385"/>
      <c r="I190" s="385"/>
      <c r="J190" s="385"/>
      <c r="K190" s="385"/>
      <c r="L190" s="385"/>
      <c r="M190" s="385"/>
      <c r="N190" s="385"/>
      <c r="O190" s="385"/>
      <c r="P190" s="385"/>
      <c r="Q190" s="385"/>
      <c r="R190" s="385"/>
      <c r="S190" s="385"/>
      <c r="T190" s="385"/>
      <c r="U190" s="385"/>
      <c r="V190" s="385"/>
      <c r="W190" s="385"/>
      <c r="X190" s="385"/>
      <c r="Y190" s="385"/>
      <c r="Z190" s="385"/>
      <c r="AA190" s="385"/>
      <c r="AB190" s="385"/>
      <c r="AC190" s="385"/>
      <c r="AD190" s="385"/>
      <c r="AE190" s="385"/>
      <c r="AF190" s="385"/>
      <c r="AG190" s="385"/>
      <c r="AH190" s="385"/>
      <c r="AI190" s="385"/>
      <c r="AJ190" s="385"/>
      <c r="AK190" s="385"/>
      <c r="AL190" s="385"/>
      <c r="AM190" s="385"/>
      <c r="AN190" s="385"/>
      <c r="AO190" s="385"/>
      <c r="AP190" s="385"/>
      <c r="AQ190" s="385"/>
      <c r="AR190" s="385"/>
      <c r="AS190" s="385"/>
      <c r="AT190" s="385"/>
      <c r="AU190" s="385"/>
      <c r="AV190" s="385"/>
      <c r="AW190" s="385"/>
      <c r="AX190" s="385"/>
      <c r="AY190" s="385"/>
      <c r="AZ190" s="385"/>
      <c r="BA190" s="385"/>
      <c r="BB190" s="385"/>
      <c r="BC190" s="385"/>
      <c r="BD190" s="385"/>
      <c r="BE190" s="385"/>
      <c r="BF190" s="385"/>
      <c r="BG190" s="385"/>
      <c r="BH190" s="385"/>
      <c r="BI190" s="385"/>
      <c r="BJ190" s="385"/>
    </row>
    <row r="191" spans="1:62">
      <c r="A191" s="385"/>
      <c r="B191" s="385"/>
      <c r="C191" s="385"/>
      <c r="D191" s="385"/>
      <c r="E191" s="385"/>
      <c r="F191" s="385"/>
      <c r="G191" s="385"/>
      <c r="H191" s="385"/>
      <c r="I191" s="385"/>
      <c r="J191" s="385"/>
      <c r="K191" s="385"/>
      <c r="L191" s="385"/>
      <c r="M191" s="385"/>
      <c r="N191" s="385"/>
      <c r="O191" s="385"/>
      <c r="P191" s="385"/>
      <c r="Q191" s="385"/>
      <c r="R191" s="385"/>
      <c r="S191" s="385"/>
      <c r="T191" s="385"/>
      <c r="U191" s="385"/>
      <c r="V191" s="385"/>
      <c r="W191" s="385"/>
      <c r="X191" s="385"/>
      <c r="Y191" s="385"/>
      <c r="Z191" s="385"/>
      <c r="AA191" s="385"/>
      <c r="AB191" s="385"/>
      <c r="AC191" s="385"/>
      <c r="AD191" s="385"/>
      <c r="AE191" s="385"/>
      <c r="AF191" s="385"/>
      <c r="AG191" s="385"/>
      <c r="AH191" s="385"/>
      <c r="AI191" s="385"/>
      <c r="AJ191" s="385"/>
      <c r="AK191" s="385"/>
      <c r="AL191" s="385"/>
      <c r="AM191" s="385"/>
      <c r="AN191" s="385"/>
      <c r="AO191" s="385"/>
      <c r="AP191" s="385"/>
      <c r="AQ191" s="385"/>
      <c r="AR191" s="385"/>
      <c r="AS191" s="385"/>
      <c r="AT191" s="385"/>
      <c r="AU191" s="385"/>
      <c r="AV191" s="385"/>
      <c r="AW191" s="385"/>
      <c r="AX191" s="385"/>
      <c r="AY191" s="385"/>
      <c r="AZ191" s="385"/>
      <c r="BA191" s="385"/>
      <c r="BB191" s="385"/>
      <c r="BC191" s="385"/>
      <c r="BD191" s="385"/>
      <c r="BE191" s="385"/>
      <c r="BF191" s="385"/>
      <c r="BG191" s="385"/>
      <c r="BH191" s="385"/>
      <c r="BI191" s="385"/>
      <c r="BJ191" s="385"/>
    </row>
    <row r="192" spans="1:62">
      <c r="A192" s="385"/>
      <c r="B192" s="385"/>
      <c r="C192" s="385"/>
      <c r="D192" s="385"/>
      <c r="E192" s="385"/>
      <c r="F192" s="385"/>
      <c r="G192" s="385"/>
      <c r="H192" s="385"/>
      <c r="I192" s="385"/>
      <c r="J192" s="385"/>
      <c r="K192" s="385"/>
      <c r="L192" s="385"/>
      <c r="M192" s="385"/>
      <c r="N192" s="385"/>
      <c r="O192" s="385"/>
      <c r="P192" s="385"/>
      <c r="Q192" s="385"/>
      <c r="R192" s="385"/>
      <c r="S192" s="385"/>
      <c r="T192" s="385"/>
      <c r="U192" s="385"/>
      <c r="V192" s="385"/>
      <c r="W192" s="385"/>
      <c r="X192" s="385"/>
      <c r="Y192" s="385"/>
      <c r="Z192" s="385"/>
      <c r="AA192" s="385"/>
      <c r="AB192" s="385"/>
      <c r="AC192" s="385"/>
      <c r="AD192" s="385"/>
      <c r="AE192" s="385"/>
      <c r="AF192" s="385"/>
      <c r="AG192" s="385"/>
      <c r="AH192" s="385"/>
      <c r="AI192" s="385"/>
      <c r="AJ192" s="385"/>
      <c r="AK192" s="385"/>
      <c r="AL192" s="385"/>
      <c r="AM192" s="385"/>
      <c r="AN192" s="385"/>
      <c r="AO192" s="385"/>
      <c r="AP192" s="385"/>
      <c r="AQ192" s="385"/>
      <c r="AR192" s="385"/>
      <c r="AS192" s="385"/>
      <c r="AT192" s="385"/>
      <c r="AU192" s="385"/>
      <c r="AV192" s="385"/>
      <c r="AW192" s="385"/>
      <c r="AX192" s="385"/>
      <c r="AY192" s="385"/>
      <c r="AZ192" s="385"/>
      <c r="BA192" s="385"/>
      <c r="BB192" s="385"/>
      <c r="BC192" s="385"/>
      <c r="BD192" s="385"/>
      <c r="BE192" s="385"/>
      <c r="BF192" s="385"/>
      <c r="BG192" s="385"/>
      <c r="BH192" s="385"/>
      <c r="BI192" s="385"/>
      <c r="BJ192" s="385"/>
    </row>
    <row r="193" spans="1:62">
      <c r="A193" s="385"/>
      <c r="B193" s="385"/>
      <c r="C193" s="385"/>
      <c r="D193" s="385"/>
      <c r="E193" s="385"/>
      <c r="F193" s="385"/>
      <c r="G193" s="385"/>
      <c r="H193" s="385"/>
      <c r="I193" s="385"/>
      <c r="J193" s="385"/>
      <c r="K193" s="385"/>
      <c r="L193" s="385"/>
      <c r="M193" s="385"/>
      <c r="N193" s="385"/>
      <c r="O193" s="385"/>
      <c r="P193" s="385"/>
      <c r="Q193" s="385"/>
      <c r="R193" s="385"/>
      <c r="S193" s="385"/>
      <c r="T193" s="385"/>
      <c r="U193" s="385"/>
      <c r="V193" s="385"/>
      <c r="W193" s="385"/>
      <c r="X193" s="385"/>
      <c r="Y193" s="385"/>
      <c r="Z193" s="385"/>
      <c r="AA193" s="385"/>
      <c r="AB193" s="385"/>
      <c r="AC193" s="385"/>
      <c r="AD193" s="385"/>
      <c r="AE193" s="385"/>
      <c r="AF193" s="385"/>
      <c r="AG193" s="385"/>
      <c r="AH193" s="385"/>
      <c r="AI193" s="385"/>
      <c r="AJ193" s="385"/>
      <c r="AK193" s="385"/>
      <c r="AL193" s="385"/>
      <c r="AM193" s="385"/>
      <c r="AN193" s="385"/>
      <c r="AO193" s="385"/>
      <c r="AP193" s="385"/>
      <c r="AQ193" s="385"/>
      <c r="AR193" s="385"/>
      <c r="AS193" s="385"/>
      <c r="AT193" s="385"/>
      <c r="AU193" s="385"/>
      <c r="AV193" s="385"/>
      <c r="AW193" s="385"/>
      <c r="AX193" s="385"/>
      <c r="AY193" s="385"/>
      <c r="AZ193" s="385"/>
      <c r="BA193" s="385"/>
      <c r="BB193" s="385"/>
      <c r="BC193" s="385"/>
      <c r="BD193" s="385"/>
      <c r="BE193" s="385"/>
      <c r="BF193" s="385"/>
      <c r="BG193" s="385"/>
      <c r="BH193" s="385"/>
      <c r="BI193" s="385"/>
      <c r="BJ193" s="385"/>
    </row>
    <row r="194" spans="1:62">
      <c r="A194" s="385"/>
      <c r="B194" s="385"/>
      <c r="C194" s="385"/>
      <c r="D194" s="385"/>
      <c r="E194" s="385"/>
      <c r="F194" s="385"/>
      <c r="G194" s="385"/>
      <c r="H194" s="385"/>
      <c r="I194" s="385"/>
      <c r="J194" s="385"/>
      <c r="K194" s="385"/>
      <c r="L194" s="385"/>
      <c r="M194" s="385"/>
      <c r="N194" s="385"/>
      <c r="O194" s="385"/>
      <c r="P194" s="385"/>
      <c r="Q194" s="385"/>
      <c r="R194" s="385"/>
      <c r="S194" s="385"/>
      <c r="T194" s="385"/>
      <c r="U194" s="385"/>
      <c r="V194" s="385"/>
      <c r="W194" s="385"/>
      <c r="X194" s="385"/>
      <c r="Y194" s="385"/>
      <c r="Z194" s="385"/>
      <c r="AA194" s="385"/>
      <c r="AB194" s="385"/>
      <c r="AC194" s="385"/>
      <c r="AD194" s="385"/>
      <c r="AE194" s="385"/>
      <c r="AF194" s="385"/>
      <c r="AG194" s="385"/>
      <c r="AH194" s="385"/>
      <c r="AI194" s="385"/>
      <c r="AJ194" s="385"/>
      <c r="AK194" s="385"/>
      <c r="AL194" s="385"/>
      <c r="AM194" s="385"/>
      <c r="AN194" s="385"/>
      <c r="AO194" s="385"/>
      <c r="AP194" s="385"/>
      <c r="AQ194" s="385"/>
      <c r="AR194" s="385"/>
      <c r="AS194" s="385"/>
      <c r="AT194" s="385"/>
      <c r="AU194" s="385"/>
      <c r="AV194" s="385"/>
      <c r="AW194" s="385"/>
      <c r="AX194" s="385"/>
      <c r="AY194" s="385"/>
      <c r="AZ194" s="385"/>
      <c r="BA194" s="385"/>
      <c r="BB194" s="385"/>
      <c r="BC194" s="385"/>
      <c r="BD194" s="385"/>
      <c r="BE194" s="385"/>
      <c r="BF194" s="385"/>
      <c r="BG194" s="385"/>
      <c r="BH194" s="385"/>
      <c r="BI194" s="385"/>
      <c r="BJ194" s="385"/>
    </row>
    <row r="195" spans="1:62">
      <c r="A195" s="385"/>
      <c r="B195" s="385"/>
      <c r="C195" s="385"/>
      <c r="D195" s="385"/>
      <c r="E195" s="385"/>
      <c r="F195" s="385"/>
      <c r="G195" s="385"/>
      <c r="H195" s="385"/>
      <c r="I195" s="385"/>
      <c r="J195" s="385"/>
      <c r="K195" s="385"/>
      <c r="L195" s="385"/>
      <c r="M195" s="385"/>
      <c r="N195" s="385"/>
      <c r="O195" s="385"/>
      <c r="P195" s="385"/>
      <c r="Q195" s="385"/>
      <c r="R195" s="385"/>
      <c r="S195" s="385"/>
      <c r="T195" s="385"/>
      <c r="U195" s="385"/>
      <c r="V195" s="385"/>
      <c r="W195" s="385"/>
      <c r="X195" s="385"/>
      <c r="Y195" s="385"/>
      <c r="Z195" s="385"/>
      <c r="AA195" s="385"/>
      <c r="AB195" s="385"/>
      <c r="AC195" s="385"/>
      <c r="AD195" s="385"/>
      <c r="AE195" s="385"/>
      <c r="AF195" s="385"/>
      <c r="AG195" s="385"/>
      <c r="AH195" s="385"/>
      <c r="AI195" s="385"/>
      <c r="AJ195" s="385"/>
      <c r="AK195" s="385"/>
      <c r="AL195" s="385"/>
      <c r="AM195" s="385"/>
      <c r="AN195" s="385"/>
      <c r="AO195" s="385"/>
      <c r="AP195" s="385"/>
      <c r="AQ195" s="385"/>
      <c r="AR195" s="385"/>
      <c r="AS195" s="385"/>
      <c r="AT195" s="385"/>
      <c r="AU195" s="385"/>
      <c r="AV195" s="385"/>
      <c r="AW195" s="385"/>
      <c r="AX195" s="385"/>
      <c r="AY195" s="385"/>
      <c r="AZ195" s="385"/>
      <c r="BA195" s="385"/>
      <c r="BB195" s="385"/>
      <c r="BC195" s="385"/>
      <c r="BD195" s="385"/>
      <c r="BE195" s="385"/>
      <c r="BF195" s="385"/>
      <c r="BG195" s="385"/>
      <c r="BH195" s="385"/>
      <c r="BI195" s="385"/>
      <c r="BJ195" s="385"/>
    </row>
    <row r="196" spans="1:62">
      <c r="A196" s="385"/>
      <c r="B196" s="385"/>
      <c r="C196" s="385"/>
      <c r="D196" s="385"/>
      <c r="E196" s="385"/>
      <c r="F196" s="385"/>
      <c r="G196" s="385"/>
      <c r="H196" s="385"/>
      <c r="I196" s="385"/>
      <c r="J196" s="385"/>
      <c r="K196" s="385"/>
      <c r="L196" s="385"/>
      <c r="M196" s="385"/>
      <c r="N196" s="385"/>
      <c r="O196" s="385"/>
      <c r="P196" s="385"/>
      <c r="Q196" s="385"/>
      <c r="R196" s="385"/>
      <c r="S196" s="385"/>
      <c r="T196" s="385"/>
      <c r="U196" s="385"/>
      <c r="V196" s="385"/>
      <c r="W196" s="385"/>
      <c r="X196" s="385"/>
      <c r="Y196" s="385"/>
      <c r="Z196" s="385"/>
      <c r="AA196" s="385"/>
      <c r="AB196" s="385"/>
      <c r="AC196" s="385"/>
      <c r="AD196" s="385"/>
      <c r="AE196" s="385"/>
      <c r="AF196" s="385"/>
      <c r="AG196" s="385"/>
      <c r="AH196" s="385"/>
      <c r="AI196" s="385"/>
      <c r="AJ196" s="385"/>
      <c r="AK196" s="385"/>
      <c r="AL196" s="385"/>
      <c r="AM196" s="385"/>
      <c r="AN196" s="385"/>
      <c r="AO196" s="385"/>
      <c r="AP196" s="385"/>
      <c r="AQ196" s="385"/>
      <c r="AR196" s="385"/>
      <c r="AS196" s="385"/>
      <c r="AT196" s="385"/>
      <c r="AU196" s="385"/>
      <c r="AV196" s="385"/>
      <c r="AW196" s="385"/>
      <c r="AX196" s="385"/>
      <c r="AY196" s="385"/>
      <c r="AZ196" s="385"/>
      <c r="BA196" s="385"/>
      <c r="BB196" s="385"/>
      <c r="BC196" s="385"/>
      <c r="BD196" s="385"/>
      <c r="BE196" s="385"/>
      <c r="BF196" s="385"/>
      <c r="BG196" s="385"/>
      <c r="BH196" s="385"/>
      <c r="BI196" s="385"/>
      <c r="BJ196" s="385"/>
    </row>
    <row r="197" spans="1:62">
      <c r="A197" s="385"/>
      <c r="B197" s="385"/>
      <c r="C197" s="385"/>
      <c r="D197" s="385"/>
      <c r="E197" s="385"/>
      <c r="F197" s="385"/>
      <c r="G197" s="385"/>
      <c r="H197" s="385"/>
      <c r="I197" s="385"/>
      <c r="J197" s="385"/>
      <c r="K197" s="385"/>
      <c r="L197" s="385"/>
      <c r="M197" s="385"/>
      <c r="N197" s="385"/>
      <c r="O197" s="385"/>
      <c r="P197" s="385"/>
      <c r="Q197" s="385"/>
      <c r="R197" s="385"/>
      <c r="S197" s="385"/>
      <c r="T197" s="385"/>
      <c r="U197" s="385"/>
      <c r="V197" s="385"/>
      <c r="W197" s="385"/>
      <c r="X197" s="385"/>
      <c r="Y197" s="385"/>
      <c r="Z197" s="385"/>
      <c r="AA197" s="385"/>
      <c r="AB197" s="385"/>
      <c r="AC197" s="385"/>
      <c r="AD197" s="385"/>
      <c r="AE197" s="385"/>
      <c r="AF197" s="385"/>
      <c r="AG197" s="385"/>
      <c r="AH197" s="385"/>
      <c r="AI197" s="385"/>
      <c r="AJ197" s="385"/>
      <c r="AK197" s="385"/>
      <c r="AL197" s="385"/>
      <c r="AM197" s="385"/>
      <c r="AN197" s="385"/>
      <c r="AO197" s="385"/>
      <c r="AP197" s="385"/>
      <c r="AQ197" s="385"/>
      <c r="AR197" s="385"/>
      <c r="AS197" s="385"/>
      <c r="AT197" s="385"/>
      <c r="AU197" s="385"/>
      <c r="AV197" s="385"/>
      <c r="AW197" s="385"/>
      <c r="AX197" s="385"/>
      <c r="AY197" s="385"/>
      <c r="AZ197" s="385"/>
      <c r="BA197" s="385"/>
      <c r="BB197" s="385"/>
      <c r="BC197" s="385"/>
      <c r="BD197" s="385"/>
      <c r="BE197" s="385"/>
      <c r="BF197" s="385"/>
      <c r="BG197" s="385"/>
      <c r="BH197" s="385"/>
      <c r="BI197" s="385"/>
      <c r="BJ197" s="385"/>
    </row>
    <row r="198" spans="1:62">
      <c r="A198" s="385"/>
      <c r="B198" s="385"/>
      <c r="C198" s="385"/>
      <c r="D198" s="385"/>
      <c r="E198" s="385"/>
      <c r="F198" s="385"/>
      <c r="G198" s="385"/>
      <c r="H198" s="385"/>
      <c r="I198" s="385"/>
      <c r="J198" s="385"/>
      <c r="K198" s="385"/>
      <c r="L198" s="385"/>
      <c r="M198" s="385"/>
      <c r="N198" s="385"/>
      <c r="O198" s="385"/>
      <c r="P198" s="385"/>
      <c r="Q198" s="385"/>
      <c r="R198" s="385"/>
      <c r="S198" s="385"/>
      <c r="T198" s="385"/>
      <c r="U198" s="385"/>
      <c r="V198" s="385"/>
      <c r="W198" s="385"/>
      <c r="X198" s="385"/>
      <c r="Y198" s="385"/>
      <c r="Z198" s="385"/>
      <c r="AA198" s="385"/>
      <c r="AB198" s="385"/>
      <c r="AC198" s="385"/>
      <c r="AD198" s="385"/>
      <c r="AE198" s="385"/>
      <c r="AF198" s="385"/>
      <c r="AG198" s="385"/>
      <c r="AH198" s="385"/>
      <c r="AI198" s="385"/>
      <c r="AJ198" s="385"/>
      <c r="AK198" s="385"/>
      <c r="AL198" s="385"/>
      <c r="AM198" s="385"/>
      <c r="AN198" s="385"/>
      <c r="AO198" s="385"/>
      <c r="AP198" s="385"/>
      <c r="AQ198" s="385"/>
      <c r="AR198" s="385"/>
      <c r="AS198" s="385"/>
      <c r="AT198" s="385"/>
      <c r="AU198" s="385"/>
      <c r="AV198" s="385"/>
      <c r="AW198" s="385"/>
      <c r="AX198" s="385"/>
      <c r="AY198" s="385"/>
      <c r="AZ198" s="385"/>
      <c r="BA198" s="385"/>
      <c r="BB198" s="385"/>
      <c r="BC198" s="385"/>
      <c r="BD198" s="385"/>
      <c r="BE198" s="385"/>
      <c r="BF198" s="385"/>
      <c r="BG198" s="385"/>
      <c r="BH198" s="385"/>
      <c r="BI198" s="385"/>
      <c r="BJ198" s="385"/>
    </row>
    <row r="199" spans="1:62">
      <c r="A199" s="385"/>
      <c r="B199" s="385"/>
      <c r="C199" s="385"/>
      <c r="D199" s="385"/>
      <c r="E199" s="385"/>
      <c r="F199" s="385"/>
      <c r="G199" s="385"/>
      <c r="H199" s="385"/>
      <c r="I199" s="385"/>
      <c r="J199" s="385"/>
      <c r="K199" s="385"/>
      <c r="L199" s="385"/>
      <c r="M199" s="385"/>
      <c r="N199" s="385"/>
      <c r="O199" s="385"/>
      <c r="P199" s="385"/>
      <c r="Q199" s="385"/>
      <c r="R199" s="385"/>
      <c r="S199" s="385"/>
      <c r="T199" s="385"/>
      <c r="U199" s="385"/>
      <c r="V199" s="385"/>
      <c r="W199" s="385"/>
      <c r="X199" s="385"/>
      <c r="Y199" s="385"/>
      <c r="Z199" s="385"/>
      <c r="AA199" s="385"/>
      <c r="AB199" s="385"/>
      <c r="AC199" s="385"/>
      <c r="AD199" s="385"/>
      <c r="AE199" s="385"/>
      <c r="AF199" s="385"/>
      <c r="AG199" s="385"/>
      <c r="AH199" s="385"/>
      <c r="AI199" s="385"/>
      <c r="AJ199" s="385"/>
      <c r="AK199" s="385"/>
      <c r="AL199" s="385"/>
      <c r="AM199" s="385"/>
      <c r="AN199" s="385"/>
      <c r="AO199" s="385"/>
      <c r="AP199" s="385"/>
      <c r="AQ199" s="385"/>
      <c r="AR199" s="385"/>
      <c r="AS199" s="385"/>
      <c r="AT199" s="385"/>
      <c r="AU199" s="385"/>
      <c r="AV199" s="385"/>
      <c r="AW199" s="385"/>
      <c r="AX199" s="385"/>
      <c r="AY199" s="385"/>
      <c r="AZ199" s="385"/>
      <c r="BA199" s="385"/>
      <c r="BB199" s="385"/>
      <c r="BC199" s="385"/>
      <c r="BD199" s="385"/>
      <c r="BE199" s="385"/>
      <c r="BF199" s="385"/>
      <c r="BG199" s="385"/>
      <c r="BH199" s="385"/>
      <c r="BI199" s="385"/>
      <c r="BJ199" s="385"/>
    </row>
    <row r="200" spans="1:62">
      <c r="A200" s="385"/>
      <c r="B200" s="385"/>
      <c r="C200" s="385"/>
      <c r="D200" s="385"/>
      <c r="E200" s="385"/>
      <c r="F200" s="385"/>
      <c r="G200" s="385"/>
      <c r="H200" s="385"/>
      <c r="I200" s="385"/>
      <c r="J200" s="385"/>
      <c r="K200" s="385"/>
      <c r="L200" s="385"/>
      <c r="M200" s="385"/>
      <c r="N200" s="385"/>
      <c r="O200" s="385"/>
      <c r="P200" s="385"/>
      <c r="Q200" s="385"/>
      <c r="R200" s="385"/>
      <c r="S200" s="385"/>
      <c r="T200" s="385"/>
      <c r="U200" s="385"/>
      <c r="V200" s="385"/>
      <c r="W200" s="385"/>
      <c r="X200" s="385"/>
      <c r="Y200" s="385"/>
      <c r="Z200" s="385"/>
      <c r="AA200" s="385"/>
      <c r="AB200" s="385"/>
      <c r="AC200" s="385"/>
      <c r="AD200" s="385"/>
      <c r="AE200" s="385"/>
      <c r="AF200" s="385"/>
      <c r="AG200" s="385"/>
      <c r="AH200" s="385"/>
      <c r="AI200" s="385"/>
      <c r="AJ200" s="385"/>
      <c r="AK200" s="385"/>
      <c r="AL200" s="385"/>
      <c r="AM200" s="385"/>
      <c r="AN200" s="385"/>
      <c r="AO200" s="385"/>
      <c r="AP200" s="385"/>
      <c r="AQ200" s="385"/>
      <c r="AR200" s="385"/>
      <c r="AS200" s="385"/>
      <c r="AT200" s="385"/>
      <c r="AU200" s="385"/>
      <c r="AV200" s="385"/>
      <c r="AW200" s="385"/>
      <c r="AX200" s="385"/>
      <c r="AY200" s="385"/>
      <c r="AZ200" s="385"/>
      <c r="BA200" s="385"/>
      <c r="BB200" s="385"/>
      <c r="BC200" s="385"/>
      <c r="BD200" s="385"/>
      <c r="BE200" s="385"/>
      <c r="BF200" s="385"/>
      <c r="BG200" s="385"/>
      <c r="BH200" s="385"/>
      <c r="BI200" s="385"/>
      <c r="BJ200" s="385"/>
    </row>
    <row r="201" spans="1:62">
      <c r="A201" s="385"/>
      <c r="B201" s="385"/>
      <c r="C201" s="385"/>
      <c r="D201" s="385"/>
      <c r="E201" s="385"/>
      <c r="F201" s="385"/>
      <c r="G201" s="385"/>
      <c r="H201" s="385"/>
      <c r="I201" s="385"/>
      <c r="J201" s="385"/>
      <c r="K201" s="385"/>
      <c r="L201" s="385"/>
      <c r="M201" s="385"/>
      <c r="N201" s="385"/>
      <c r="O201" s="385"/>
      <c r="P201" s="385"/>
      <c r="Q201" s="385"/>
      <c r="R201" s="385"/>
      <c r="S201" s="385"/>
      <c r="T201" s="385"/>
      <c r="U201" s="385"/>
      <c r="V201" s="385"/>
      <c r="W201" s="385"/>
      <c r="X201" s="385"/>
      <c r="Y201" s="385"/>
      <c r="Z201" s="385"/>
      <c r="AA201" s="385"/>
      <c r="AB201" s="385"/>
      <c r="AC201" s="385"/>
      <c r="AD201" s="385"/>
      <c r="AE201" s="385"/>
      <c r="AF201" s="385"/>
      <c r="AG201" s="385"/>
      <c r="AH201" s="385"/>
      <c r="AI201" s="385"/>
      <c r="AJ201" s="385"/>
      <c r="AK201" s="385"/>
      <c r="AL201" s="385"/>
      <c r="AM201" s="385"/>
      <c r="AN201" s="385"/>
      <c r="AO201" s="385"/>
      <c r="AP201" s="385"/>
      <c r="AQ201" s="385"/>
      <c r="AR201" s="385"/>
      <c r="AS201" s="385"/>
      <c r="AT201" s="385"/>
      <c r="AU201" s="385"/>
      <c r="AV201" s="385"/>
      <c r="AW201" s="385"/>
      <c r="AX201" s="385"/>
      <c r="AY201" s="385"/>
      <c r="AZ201" s="385"/>
      <c r="BA201" s="385"/>
      <c r="BB201" s="385"/>
      <c r="BC201" s="385"/>
      <c r="BD201" s="385"/>
      <c r="BE201" s="385"/>
      <c r="BF201" s="385"/>
      <c r="BG201" s="385"/>
      <c r="BH201" s="385"/>
      <c r="BI201" s="385"/>
      <c r="BJ201" s="385"/>
    </row>
    <row r="202" spans="1:62">
      <c r="A202" s="385"/>
      <c r="B202" s="385"/>
      <c r="C202" s="385"/>
      <c r="D202" s="385"/>
      <c r="E202" s="385"/>
      <c r="F202" s="385"/>
      <c r="G202" s="385"/>
      <c r="H202" s="385"/>
      <c r="I202" s="385"/>
      <c r="J202" s="385"/>
      <c r="K202" s="385"/>
      <c r="L202" s="385"/>
      <c r="M202" s="385"/>
      <c r="N202" s="385"/>
      <c r="O202" s="385"/>
      <c r="P202" s="385"/>
      <c r="Q202" s="385"/>
      <c r="R202" s="385"/>
      <c r="S202" s="385"/>
      <c r="T202" s="385"/>
      <c r="U202" s="385"/>
      <c r="V202" s="385"/>
      <c r="W202" s="385"/>
      <c r="X202" s="385"/>
      <c r="Y202" s="385"/>
      <c r="Z202" s="385"/>
      <c r="AA202" s="385"/>
      <c r="AB202" s="385"/>
      <c r="AC202" s="385"/>
      <c r="AD202" s="385"/>
      <c r="AE202" s="385"/>
      <c r="AF202" s="385"/>
      <c r="AG202" s="385"/>
      <c r="AH202" s="385"/>
      <c r="AI202" s="385"/>
      <c r="AJ202" s="385"/>
      <c r="AK202" s="385"/>
      <c r="AL202" s="385"/>
      <c r="AM202" s="385"/>
      <c r="AN202" s="385"/>
      <c r="AO202" s="385"/>
      <c r="AP202" s="385"/>
      <c r="AQ202" s="385"/>
      <c r="AR202" s="385"/>
      <c r="AS202" s="385"/>
      <c r="AT202" s="385"/>
      <c r="AU202" s="385"/>
      <c r="AV202" s="385"/>
      <c r="AW202" s="385"/>
      <c r="AX202" s="385"/>
      <c r="AY202" s="385"/>
      <c r="AZ202" s="385"/>
      <c r="BA202" s="385"/>
      <c r="BB202" s="385"/>
      <c r="BC202" s="385"/>
      <c r="BD202" s="385"/>
      <c r="BE202" s="385"/>
      <c r="BF202" s="385"/>
      <c r="BG202" s="385"/>
      <c r="BH202" s="385"/>
      <c r="BI202" s="385"/>
      <c r="BJ202" s="385"/>
    </row>
    <row r="203" spans="1:62">
      <c r="A203" s="385"/>
      <c r="B203" s="385"/>
      <c r="C203" s="385"/>
      <c r="D203" s="385"/>
      <c r="E203" s="385"/>
      <c r="F203" s="385"/>
      <c r="G203" s="385"/>
      <c r="H203" s="385"/>
      <c r="I203" s="385"/>
      <c r="J203" s="385"/>
      <c r="K203" s="385"/>
      <c r="L203" s="385"/>
      <c r="M203" s="385"/>
      <c r="N203" s="385"/>
      <c r="O203" s="385"/>
      <c r="P203" s="385"/>
      <c r="Q203" s="385"/>
      <c r="R203" s="385"/>
      <c r="S203" s="385"/>
      <c r="T203" s="385"/>
      <c r="U203" s="385"/>
      <c r="V203" s="385"/>
      <c r="W203" s="385"/>
      <c r="X203" s="385"/>
      <c r="Y203" s="385"/>
      <c r="Z203" s="385"/>
      <c r="AA203" s="385"/>
      <c r="AB203" s="385"/>
      <c r="AC203" s="385"/>
      <c r="AD203" s="385"/>
      <c r="AE203" s="385"/>
      <c r="AF203" s="385"/>
      <c r="AG203" s="385"/>
      <c r="AH203" s="385"/>
      <c r="AI203" s="385"/>
      <c r="AJ203" s="385"/>
      <c r="AK203" s="385"/>
      <c r="AL203" s="385"/>
      <c r="AM203" s="385"/>
      <c r="AN203" s="385"/>
      <c r="AO203" s="385"/>
      <c r="AP203" s="385"/>
      <c r="AQ203" s="385"/>
      <c r="AR203" s="385"/>
      <c r="AS203" s="385"/>
      <c r="AT203" s="385"/>
      <c r="AU203" s="385"/>
      <c r="AV203" s="385"/>
      <c r="AW203" s="385"/>
      <c r="AX203" s="385"/>
      <c r="AY203" s="385"/>
      <c r="AZ203" s="385"/>
      <c r="BA203" s="385"/>
      <c r="BB203" s="385"/>
      <c r="BC203" s="385"/>
      <c r="BD203" s="385"/>
      <c r="BE203" s="385"/>
      <c r="BF203" s="385"/>
      <c r="BG203" s="385"/>
      <c r="BH203" s="385"/>
      <c r="BI203" s="385"/>
      <c r="BJ203" s="385"/>
    </row>
    <row r="204" spans="1:62">
      <c r="A204" s="385"/>
      <c r="B204" s="385"/>
      <c r="C204" s="385"/>
      <c r="D204" s="385"/>
      <c r="E204" s="385"/>
      <c r="F204" s="385"/>
      <c r="G204" s="385"/>
      <c r="H204" s="385"/>
      <c r="I204" s="385"/>
      <c r="J204" s="385"/>
      <c r="K204" s="385"/>
      <c r="L204" s="385"/>
      <c r="M204" s="385"/>
      <c r="N204" s="385"/>
      <c r="O204" s="385"/>
      <c r="P204" s="385"/>
      <c r="Q204" s="385"/>
      <c r="R204" s="385"/>
      <c r="S204" s="385"/>
      <c r="T204" s="385"/>
      <c r="U204" s="385"/>
      <c r="V204" s="385"/>
      <c r="W204" s="385"/>
      <c r="X204" s="385"/>
      <c r="Y204" s="385"/>
      <c r="Z204" s="385"/>
      <c r="AA204" s="385"/>
      <c r="AB204" s="385"/>
      <c r="AC204" s="385"/>
      <c r="AD204" s="385"/>
      <c r="AE204" s="385"/>
      <c r="AF204" s="385"/>
      <c r="AG204" s="385"/>
      <c r="AH204" s="385"/>
      <c r="AI204" s="385"/>
      <c r="AJ204" s="385"/>
      <c r="AK204" s="385"/>
      <c r="AL204" s="385"/>
      <c r="AM204" s="385"/>
      <c r="AN204" s="385"/>
      <c r="AO204" s="385"/>
      <c r="AP204" s="385"/>
      <c r="AQ204" s="385"/>
      <c r="AR204" s="385"/>
      <c r="AS204" s="385"/>
      <c r="AT204" s="385"/>
      <c r="AU204" s="385"/>
      <c r="AV204" s="385"/>
      <c r="AW204" s="385"/>
      <c r="AX204" s="385"/>
      <c r="AY204" s="385"/>
      <c r="AZ204" s="385"/>
      <c r="BA204" s="385"/>
      <c r="BB204" s="385"/>
      <c r="BC204" s="385"/>
      <c r="BD204" s="385"/>
      <c r="BE204" s="385"/>
      <c r="BF204" s="385"/>
      <c r="BG204" s="385"/>
      <c r="BH204" s="385"/>
      <c r="BI204" s="385"/>
      <c r="BJ204" s="385"/>
    </row>
    <row r="205" spans="1:62">
      <c r="A205" s="385"/>
      <c r="B205" s="385"/>
      <c r="C205" s="385"/>
      <c r="D205" s="385"/>
      <c r="E205" s="385"/>
      <c r="F205" s="385"/>
      <c r="G205" s="385"/>
      <c r="H205" s="385"/>
      <c r="I205" s="385"/>
      <c r="J205" s="385"/>
      <c r="K205" s="385"/>
      <c r="L205" s="385"/>
      <c r="M205" s="385"/>
      <c r="N205" s="385"/>
      <c r="O205" s="385"/>
      <c r="P205" s="385"/>
      <c r="Q205" s="385"/>
      <c r="R205" s="385"/>
      <c r="S205" s="385"/>
      <c r="T205" s="385"/>
      <c r="U205" s="385"/>
      <c r="V205" s="385"/>
      <c r="W205" s="385"/>
      <c r="X205" s="385"/>
      <c r="Y205" s="385"/>
      <c r="Z205" s="385"/>
      <c r="AA205" s="385"/>
      <c r="AB205" s="385"/>
      <c r="AC205" s="385"/>
      <c r="AD205" s="385"/>
      <c r="AE205" s="385"/>
      <c r="AF205" s="385"/>
      <c r="AG205" s="385"/>
      <c r="AH205" s="385"/>
      <c r="AI205" s="385"/>
      <c r="AJ205" s="385"/>
      <c r="AK205" s="385"/>
      <c r="AL205" s="385"/>
      <c r="AM205" s="385"/>
      <c r="AN205" s="385"/>
      <c r="AO205" s="385"/>
      <c r="AP205" s="385"/>
      <c r="AQ205" s="385"/>
      <c r="AR205" s="385"/>
      <c r="AS205" s="385"/>
      <c r="AT205" s="385"/>
      <c r="AU205" s="385"/>
      <c r="AV205" s="385"/>
      <c r="AW205" s="385"/>
      <c r="AX205" s="385"/>
      <c r="AY205" s="385"/>
      <c r="AZ205" s="385"/>
      <c r="BA205" s="385"/>
      <c r="BB205" s="385"/>
      <c r="BC205" s="385"/>
      <c r="BD205" s="385"/>
      <c r="BE205" s="385"/>
      <c r="BF205" s="385"/>
      <c r="BG205" s="385"/>
      <c r="BH205" s="385"/>
      <c r="BI205" s="385"/>
      <c r="BJ205" s="385"/>
    </row>
    <row r="206" spans="1:62">
      <c r="A206" s="385"/>
      <c r="B206" s="385"/>
      <c r="C206" s="385"/>
      <c r="D206" s="385"/>
      <c r="E206" s="385"/>
      <c r="F206" s="385"/>
      <c r="G206" s="385"/>
      <c r="H206" s="385"/>
      <c r="I206" s="385"/>
      <c r="J206" s="385"/>
      <c r="K206" s="385"/>
      <c r="L206" s="385"/>
      <c r="M206" s="385"/>
      <c r="N206" s="385"/>
      <c r="O206" s="385"/>
      <c r="P206" s="385"/>
      <c r="Q206" s="385"/>
      <c r="R206" s="385"/>
      <c r="S206" s="385"/>
      <c r="T206" s="385"/>
      <c r="U206" s="385"/>
      <c r="V206" s="385"/>
      <c r="W206" s="385"/>
      <c r="X206" s="385"/>
      <c r="Y206" s="385"/>
      <c r="Z206" s="385"/>
      <c r="AA206" s="385"/>
      <c r="AB206" s="385"/>
      <c r="AC206" s="385"/>
      <c r="AD206" s="385"/>
      <c r="AE206" s="385"/>
      <c r="AF206" s="385"/>
      <c r="AG206" s="385"/>
      <c r="AH206" s="385"/>
      <c r="AI206" s="385"/>
      <c r="AJ206" s="385"/>
      <c r="AK206" s="385"/>
      <c r="AL206" s="385"/>
      <c r="AM206" s="385"/>
      <c r="AN206" s="385"/>
      <c r="AO206" s="385"/>
      <c r="AP206" s="385"/>
      <c r="AQ206" s="385"/>
      <c r="AR206" s="385"/>
      <c r="AS206" s="385"/>
      <c r="AT206" s="385"/>
      <c r="AU206" s="385"/>
      <c r="AV206" s="385"/>
      <c r="AW206" s="385"/>
      <c r="AX206" s="385"/>
      <c r="AY206" s="385"/>
      <c r="AZ206" s="385"/>
      <c r="BA206" s="385"/>
      <c r="BB206" s="385"/>
      <c r="BC206" s="385"/>
      <c r="BD206" s="385"/>
      <c r="BE206" s="385"/>
      <c r="BF206" s="385"/>
      <c r="BG206" s="385"/>
      <c r="BH206" s="385"/>
      <c r="BI206" s="385"/>
      <c r="BJ206" s="385"/>
    </row>
    <row r="207" spans="1:62">
      <c r="A207" s="385"/>
      <c r="B207" s="385"/>
      <c r="C207" s="385"/>
      <c r="D207" s="385"/>
      <c r="E207" s="385"/>
      <c r="F207" s="385"/>
      <c r="G207" s="385"/>
      <c r="H207" s="385"/>
      <c r="I207" s="385"/>
      <c r="J207" s="385"/>
      <c r="K207" s="385"/>
      <c r="L207" s="385"/>
      <c r="M207" s="385"/>
      <c r="N207" s="385"/>
      <c r="O207" s="385"/>
      <c r="P207" s="385"/>
      <c r="Q207" s="385"/>
      <c r="R207" s="385"/>
      <c r="S207" s="385"/>
      <c r="T207" s="385"/>
      <c r="U207" s="385"/>
      <c r="V207" s="385"/>
      <c r="W207" s="385"/>
      <c r="X207" s="385"/>
      <c r="Y207" s="385"/>
      <c r="Z207" s="385"/>
      <c r="AA207" s="385"/>
      <c r="AB207" s="385"/>
      <c r="AC207" s="385"/>
      <c r="AD207" s="385"/>
      <c r="AE207" s="385"/>
      <c r="AF207" s="385"/>
      <c r="AG207" s="385"/>
      <c r="AH207" s="385"/>
      <c r="AI207" s="385"/>
      <c r="AJ207" s="385"/>
      <c r="AK207" s="385"/>
      <c r="AL207" s="385"/>
      <c r="AM207" s="385"/>
      <c r="AN207" s="385"/>
      <c r="AO207" s="385"/>
      <c r="AP207" s="385"/>
      <c r="AQ207" s="385"/>
      <c r="AR207" s="385"/>
      <c r="AS207" s="385"/>
      <c r="AT207" s="385"/>
      <c r="AU207" s="385"/>
      <c r="AV207" s="385"/>
      <c r="AW207" s="385"/>
      <c r="AX207" s="385"/>
      <c r="AY207" s="385"/>
      <c r="AZ207" s="385"/>
      <c r="BA207" s="385"/>
      <c r="BB207" s="385"/>
      <c r="BC207" s="385"/>
      <c r="BD207" s="385"/>
      <c r="BE207" s="385"/>
      <c r="BF207" s="385"/>
      <c r="BG207" s="385"/>
      <c r="BH207" s="385"/>
      <c r="BI207" s="385"/>
      <c r="BJ207" s="385"/>
    </row>
    <row r="208" spans="1:62">
      <c r="A208" s="385"/>
      <c r="B208" s="385"/>
      <c r="C208" s="385"/>
      <c r="D208" s="385"/>
      <c r="E208" s="385"/>
      <c r="F208" s="385"/>
      <c r="G208" s="385"/>
      <c r="H208" s="385"/>
      <c r="I208" s="385"/>
      <c r="J208" s="385"/>
      <c r="K208" s="385"/>
      <c r="L208" s="385"/>
      <c r="M208" s="385"/>
      <c r="N208" s="385"/>
      <c r="O208" s="385"/>
      <c r="P208" s="385"/>
      <c r="Q208" s="385"/>
      <c r="R208" s="385"/>
      <c r="S208" s="385"/>
      <c r="T208" s="385"/>
      <c r="U208" s="385"/>
      <c r="V208" s="385"/>
      <c r="W208" s="385"/>
      <c r="X208" s="385"/>
      <c r="Y208" s="385"/>
      <c r="Z208" s="385"/>
      <c r="AA208" s="385"/>
      <c r="AB208" s="385"/>
      <c r="AC208" s="385"/>
      <c r="AD208" s="385"/>
      <c r="AE208" s="385"/>
      <c r="AF208" s="385"/>
      <c r="AG208" s="385"/>
      <c r="AH208" s="385"/>
      <c r="AI208" s="385"/>
      <c r="AJ208" s="385"/>
      <c r="AK208" s="385"/>
      <c r="AL208" s="385"/>
      <c r="AM208" s="385"/>
      <c r="AN208" s="385"/>
      <c r="AO208" s="385"/>
      <c r="AP208" s="385"/>
      <c r="AQ208" s="385"/>
      <c r="AR208" s="385"/>
      <c r="AS208" s="385"/>
      <c r="AT208" s="385"/>
      <c r="AU208" s="385"/>
      <c r="AV208" s="385"/>
      <c r="AW208" s="385"/>
      <c r="AX208" s="385"/>
      <c r="AY208" s="385"/>
      <c r="AZ208" s="385"/>
      <c r="BA208" s="385"/>
      <c r="BB208" s="385"/>
      <c r="BC208" s="385"/>
      <c r="BD208" s="385"/>
      <c r="BE208" s="385"/>
      <c r="BF208" s="385"/>
      <c r="BG208" s="385"/>
      <c r="BH208" s="385"/>
      <c r="BI208" s="385"/>
      <c r="BJ208" s="385"/>
    </row>
    <row r="209" spans="1:62">
      <c r="A209" s="385"/>
      <c r="B209" s="385"/>
      <c r="C209" s="385"/>
      <c r="D209" s="385"/>
      <c r="E209" s="385"/>
      <c r="F209" s="385"/>
      <c r="G209" s="385"/>
      <c r="H209" s="385"/>
      <c r="I209" s="385"/>
      <c r="J209" s="385"/>
      <c r="K209" s="385"/>
      <c r="L209" s="385"/>
      <c r="M209" s="385"/>
      <c r="N209" s="385"/>
      <c r="O209" s="385"/>
      <c r="P209" s="385"/>
      <c r="Q209" s="385"/>
      <c r="R209" s="385"/>
      <c r="S209" s="385"/>
      <c r="T209" s="385"/>
      <c r="U209" s="385"/>
      <c r="V209" s="385"/>
      <c r="W209" s="385"/>
      <c r="X209" s="385"/>
      <c r="Y209" s="385"/>
      <c r="Z209" s="385"/>
      <c r="AA209" s="385"/>
      <c r="AB209" s="385"/>
      <c r="AC209" s="385"/>
      <c r="AD209" s="385"/>
      <c r="AE209" s="385"/>
      <c r="AF209" s="385"/>
      <c r="AG209" s="385"/>
      <c r="AH209" s="385"/>
      <c r="AI209" s="385"/>
      <c r="AJ209" s="385"/>
      <c r="AK209" s="385"/>
      <c r="AL209" s="385"/>
      <c r="AM209" s="385"/>
      <c r="AN209" s="385"/>
      <c r="AO209" s="385"/>
      <c r="AP209" s="385"/>
      <c r="AQ209" s="385"/>
      <c r="AR209" s="385"/>
      <c r="AS209" s="385"/>
      <c r="AT209" s="385"/>
      <c r="AU209" s="385"/>
      <c r="AV209" s="385"/>
      <c r="AW209" s="385"/>
      <c r="AX209" s="385"/>
      <c r="AY209" s="385"/>
      <c r="AZ209" s="385"/>
      <c r="BA209" s="385"/>
      <c r="BB209" s="385"/>
      <c r="BC209" s="385"/>
      <c r="BD209" s="385"/>
      <c r="BE209" s="385"/>
      <c r="BF209" s="385"/>
      <c r="BG209" s="385"/>
      <c r="BH209" s="385"/>
      <c r="BI209" s="385"/>
      <c r="BJ209" s="385"/>
    </row>
    <row r="210" spans="1:62">
      <c r="A210" s="385"/>
      <c r="B210" s="385"/>
      <c r="C210" s="385"/>
      <c r="D210" s="385"/>
      <c r="E210" s="385"/>
      <c r="F210" s="385"/>
      <c r="G210" s="385"/>
      <c r="H210" s="385"/>
      <c r="I210" s="385"/>
      <c r="J210" s="385"/>
      <c r="K210" s="385"/>
      <c r="L210" s="385"/>
      <c r="M210" s="385"/>
      <c r="N210" s="385"/>
      <c r="O210" s="385"/>
      <c r="P210" s="385"/>
      <c r="Q210" s="385"/>
      <c r="R210" s="385"/>
      <c r="S210" s="385"/>
      <c r="T210" s="385"/>
      <c r="U210" s="385"/>
      <c r="V210" s="385"/>
      <c r="W210" s="385"/>
      <c r="X210" s="385"/>
      <c r="Y210" s="385"/>
      <c r="Z210" s="385"/>
      <c r="AA210" s="385"/>
      <c r="AB210" s="385"/>
      <c r="AC210" s="385"/>
      <c r="AD210" s="385"/>
      <c r="AE210" s="385"/>
      <c r="AF210" s="385"/>
      <c r="AG210" s="385"/>
      <c r="AH210" s="385"/>
      <c r="AI210" s="385"/>
      <c r="AJ210" s="385"/>
      <c r="AK210" s="385"/>
      <c r="AL210" s="385"/>
      <c r="AM210" s="385"/>
      <c r="AN210" s="385"/>
      <c r="AO210" s="385"/>
      <c r="AP210" s="385"/>
      <c r="AQ210" s="385"/>
      <c r="AR210" s="385"/>
      <c r="AS210" s="385"/>
      <c r="AT210" s="385"/>
      <c r="AU210" s="385"/>
      <c r="AV210" s="385"/>
      <c r="AW210" s="385"/>
      <c r="AX210" s="385"/>
      <c r="AY210" s="385"/>
      <c r="AZ210" s="385"/>
      <c r="BA210" s="385"/>
      <c r="BB210" s="385"/>
      <c r="BC210" s="385"/>
      <c r="BD210" s="385"/>
      <c r="BE210" s="385"/>
      <c r="BF210" s="385"/>
      <c r="BG210" s="385"/>
      <c r="BH210" s="385"/>
      <c r="BI210" s="385"/>
      <c r="BJ210" s="385"/>
    </row>
    <row r="211" spans="1:62">
      <c r="A211" s="385"/>
      <c r="B211" s="385"/>
      <c r="C211" s="385"/>
      <c r="D211" s="385"/>
      <c r="E211" s="385"/>
      <c r="F211" s="385"/>
      <c r="G211" s="385"/>
      <c r="H211" s="385"/>
      <c r="I211" s="385"/>
      <c r="J211" s="385"/>
      <c r="K211" s="385"/>
      <c r="L211" s="385"/>
      <c r="M211" s="385"/>
      <c r="N211" s="385"/>
      <c r="O211" s="385"/>
      <c r="P211" s="385"/>
      <c r="Q211" s="385"/>
      <c r="R211" s="385"/>
      <c r="S211" s="385"/>
      <c r="T211" s="385"/>
      <c r="U211" s="385"/>
      <c r="V211" s="385"/>
      <c r="W211" s="385"/>
      <c r="X211" s="385"/>
      <c r="Y211" s="385"/>
      <c r="Z211" s="385"/>
      <c r="AA211" s="385"/>
      <c r="AB211" s="385"/>
      <c r="AC211" s="385"/>
      <c r="AD211" s="385"/>
      <c r="AE211" s="385"/>
      <c r="AF211" s="385"/>
      <c r="AG211" s="385"/>
      <c r="AH211" s="385"/>
      <c r="AI211" s="385"/>
      <c r="AJ211" s="385"/>
      <c r="AK211" s="385"/>
      <c r="AL211" s="385"/>
      <c r="AM211" s="385"/>
      <c r="AN211" s="385"/>
      <c r="AO211" s="385"/>
      <c r="AP211" s="385"/>
      <c r="AQ211" s="385"/>
      <c r="AR211" s="385"/>
      <c r="AS211" s="385"/>
      <c r="AT211" s="385"/>
      <c r="AU211" s="385"/>
      <c r="AV211" s="385"/>
      <c r="AW211" s="385"/>
      <c r="AX211" s="385"/>
      <c r="AY211" s="385"/>
      <c r="AZ211" s="385"/>
      <c r="BA211" s="385"/>
      <c r="BB211" s="385"/>
      <c r="BC211" s="385"/>
      <c r="BD211" s="385"/>
      <c r="BE211" s="385"/>
      <c r="BF211" s="385"/>
      <c r="BG211" s="385"/>
      <c r="BH211" s="385"/>
      <c r="BI211" s="385"/>
      <c r="BJ211" s="385"/>
    </row>
    <row r="212" spans="1:62">
      <c r="A212" s="385"/>
      <c r="B212" s="385"/>
      <c r="C212" s="385"/>
      <c r="D212" s="385"/>
      <c r="E212" s="385"/>
      <c r="F212" s="385"/>
      <c r="G212" s="385"/>
      <c r="H212" s="385"/>
      <c r="I212" s="385"/>
      <c r="J212" s="385"/>
      <c r="K212" s="385"/>
      <c r="L212" s="385"/>
      <c r="M212" s="385"/>
      <c r="N212" s="385"/>
      <c r="O212" s="385"/>
      <c r="P212" s="385"/>
      <c r="Q212" s="385"/>
      <c r="R212" s="385"/>
      <c r="S212" s="385"/>
      <c r="T212" s="385"/>
      <c r="U212" s="385"/>
      <c r="V212" s="385"/>
      <c r="W212" s="385"/>
      <c r="X212" s="385"/>
      <c r="Y212" s="385"/>
      <c r="Z212" s="385"/>
      <c r="AA212" s="385"/>
      <c r="AB212" s="385"/>
      <c r="AC212" s="385"/>
      <c r="AD212" s="385"/>
      <c r="AE212" s="385"/>
      <c r="AF212" s="385"/>
      <c r="AG212" s="385"/>
      <c r="AH212" s="385"/>
      <c r="AI212" s="385"/>
      <c r="AJ212" s="385"/>
      <c r="AK212" s="385"/>
      <c r="AL212" s="385"/>
      <c r="AM212" s="385"/>
      <c r="AN212" s="385"/>
      <c r="AO212" s="385"/>
      <c r="AP212" s="385"/>
      <c r="AQ212" s="385"/>
      <c r="AR212" s="385"/>
      <c r="AS212" s="385"/>
      <c r="AT212" s="385"/>
      <c r="AU212" s="385"/>
      <c r="AV212" s="385"/>
      <c r="AW212" s="385"/>
      <c r="AX212" s="385"/>
      <c r="AY212" s="385"/>
      <c r="AZ212" s="385"/>
      <c r="BA212" s="385"/>
      <c r="BB212" s="385"/>
      <c r="BC212" s="385"/>
      <c r="BD212" s="385"/>
      <c r="BE212" s="385"/>
      <c r="BF212" s="385"/>
      <c r="BG212" s="385"/>
      <c r="BH212" s="385"/>
      <c r="BI212" s="385"/>
      <c r="BJ212" s="385"/>
    </row>
    <row r="213" spans="1:62">
      <c r="A213" s="385"/>
      <c r="B213" s="385"/>
      <c r="C213" s="385"/>
      <c r="D213" s="385"/>
      <c r="E213" s="385"/>
      <c r="F213" s="385"/>
      <c r="G213" s="385"/>
      <c r="H213" s="385"/>
      <c r="I213" s="385"/>
      <c r="J213" s="385"/>
      <c r="K213" s="385"/>
      <c r="L213" s="385"/>
      <c r="M213" s="385"/>
      <c r="N213" s="385"/>
      <c r="O213" s="385"/>
      <c r="P213" s="385"/>
      <c r="Q213" s="385"/>
      <c r="R213" s="385"/>
      <c r="S213" s="385"/>
      <c r="T213" s="385"/>
      <c r="U213" s="385"/>
      <c r="V213" s="385"/>
      <c r="W213" s="385"/>
      <c r="X213" s="385"/>
      <c r="Y213" s="385"/>
      <c r="Z213" s="385"/>
      <c r="AA213" s="385"/>
      <c r="AB213" s="385"/>
      <c r="AC213" s="385"/>
      <c r="AD213" s="385"/>
      <c r="AE213" s="385"/>
      <c r="AF213" s="385"/>
      <c r="AG213" s="385"/>
      <c r="AH213" s="385"/>
      <c r="AI213" s="385"/>
      <c r="AJ213" s="385"/>
      <c r="AK213" s="385"/>
      <c r="AL213" s="385"/>
      <c r="AM213" s="385"/>
      <c r="AN213" s="385"/>
      <c r="AO213" s="385"/>
      <c r="AP213" s="385"/>
      <c r="AQ213" s="385"/>
      <c r="AR213" s="385"/>
      <c r="AS213" s="385"/>
      <c r="AT213" s="385"/>
      <c r="AU213" s="385"/>
      <c r="AV213" s="385"/>
      <c r="AW213" s="385"/>
      <c r="AX213" s="385"/>
      <c r="AY213" s="385"/>
      <c r="AZ213" s="385"/>
      <c r="BA213" s="385"/>
      <c r="BB213" s="385"/>
      <c r="BC213" s="385"/>
      <c r="BD213" s="385"/>
      <c r="BE213" s="385"/>
      <c r="BF213" s="385"/>
      <c r="BG213" s="385"/>
      <c r="BH213" s="385"/>
      <c r="BI213" s="385"/>
      <c r="BJ213" s="385"/>
    </row>
    <row r="214" spans="1:62">
      <c r="A214" s="385"/>
      <c r="B214" s="385"/>
      <c r="C214" s="385"/>
      <c r="D214" s="385"/>
      <c r="E214" s="385"/>
      <c r="F214" s="385"/>
      <c r="G214" s="385"/>
      <c r="H214" s="385"/>
      <c r="I214" s="385"/>
      <c r="J214" s="385"/>
      <c r="K214" s="385"/>
      <c r="L214" s="385"/>
      <c r="M214" s="385"/>
      <c r="N214" s="385"/>
      <c r="O214" s="385"/>
      <c r="P214" s="385"/>
      <c r="Q214" s="385"/>
      <c r="R214" s="385"/>
      <c r="S214" s="385"/>
      <c r="T214" s="385"/>
      <c r="U214" s="385"/>
      <c r="V214" s="385"/>
      <c r="W214" s="385"/>
      <c r="X214" s="385"/>
      <c r="Y214" s="385"/>
      <c r="Z214" s="385"/>
      <c r="AA214" s="385"/>
      <c r="AB214" s="385"/>
      <c r="AC214" s="385"/>
      <c r="AD214" s="385"/>
      <c r="AE214" s="385"/>
      <c r="AF214" s="385"/>
      <c r="AG214" s="385"/>
      <c r="AH214" s="385"/>
      <c r="AI214" s="385"/>
      <c r="AJ214" s="385"/>
      <c r="AK214" s="385"/>
      <c r="AL214" s="385"/>
      <c r="AM214" s="385"/>
      <c r="AN214" s="385"/>
      <c r="AO214" s="385"/>
      <c r="AP214" s="385"/>
      <c r="AQ214" s="385"/>
      <c r="AR214" s="385"/>
      <c r="AS214" s="385"/>
      <c r="AT214" s="385"/>
      <c r="AU214" s="385"/>
      <c r="AV214" s="385"/>
      <c r="AW214" s="385"/>
      <c r="AX214" s="385"/>
      <c r="AY214" s="385"/>
      <c r="AZ214" s="385"/>
      <c r="BA214" s="385"/>
      <c r="BB214" s="385"/>
      <c r="BC214" s="385"/>
      <c r="BD214" s="385"/>
      <c r="BE214" s="385"/>
      <c r="BF214" s="385"/>
      <c r="BG214" s="385"/>
      <c r="BH214" s="385"/>
      <c r="BI214" s="385"/>
      <c r="BJ214" s="385"/>
    </row>
    <row r="215" spans="1:62">
      <c r="A215" s="385"/>
      <c r="B215" s="385"/>
      <c r="C215" s="385"/>
      <c r="D215" s="385"/>
      <c r="E215" s="385"/>
      <c r="F215" s="385"/>
      <c r="G215" s="385"/>
      <c r="H215" s="385"/>
      <c r="I215" s="385"/>
      <c r="J215" s="385"/>
      <c r="K215" s="385"/>
      <c r="L215" s="385"/>
      <c r="M215" s="385"/>
      <c r="N215" s="385"/>
      <c r="O215" s="385"/>
      <c r="P215" s="385"/>
      <c r="Q215" s="385"/>
      <c r="R215" s="385"/>
      <c r="S215" s="385"/>
      <c r="T215" s="385"/>
      <c r="U215" s="385"/>
      <c r="V215" s="385"/>
      <c r="W215" s="385"/>
      <c r="X215" s="385"/>
      <c r="Y215" s="385"/>
      <c r="Z215" s="385"/>
      <c r="AA215" s="385"/>
      <c r="AB215" s="385"/>
      <c r="AC215" s="385"/>
      <c r="AD215" s="385"/>
      <c r="AE215" s="385"/>
      <c r="AF215" s="385"/>
      <c r="AG215" s="385"/>
      <c r="AH215" s="385"/>
      <c r="AI215" s="385"/>
      <c r="AJ215" s="385"/>
      <c r="AK215" s="385"/>
      <c r="AL215" s="385"/>
      <c r="AM215" s="385"/>
      <c r="AN215" s="385"/>
      <c r="AO215" s="385"/>
      <c r="AP215" s="385"/>
      <c r="AQ215" s="385"/>
      <c r="AR215" s="385"/>
      <c r="AS215" s="385"/>
      <c r="AT215" s="385"/>
      <c r="AU215" s="385"/>
      <c r="AV215" s="385"/>
      <c r="AW215" s="385"/>
      <c r="AX215" s="385"/>
      <c r="AY215" s="385"/>
      <c r="AZ215" s="385"/>
      <c r="BA215" s="385"/>
      <c r="BB215" s="385"/>
      <c r="BC215" s="385"/>
      <c r="BD215" s="385"/>
      <c r="BE215" s="385"/>
      <c r="BF215" s="385"/>
      <c r="BG215" s="385"/>
      <c r="BH215" s="385"/>
      <c r="BI215" s="385"/>
      <c r="BJ215" s="385"/>
    </row>
    <row r="216" spans="1:62">
      <c r="A216" s="385"/>
      <c r="B216" s="385"/>
      <c r="C216" s="385"/>
      <c r="D216" s="385"/>
      <c r="E216" s="385"/>
      <c r="F216" s="385"/>
      <c r="G216" s="385"/>
      <c r="H216" s="385"/>
      <c r="I216" s="385"/>
      <c r="J216" s="385"/>
      <c r="K216" s="385"/>
      <c r="L216" s="385"/>
      <c r="M216" s="385"/>
      <c r="N216" s="385"/>
      <c r="O216" s="385"/>
      <c r="P216" s="385"/>
      <c r="Q216" s="385"/>
      <c r="R216" s="385"/>
      <c r="S216" s="385"/>
      <c r="T216" s="385"/>
      <c r="U216" s="385"/>
      <c r="V216" s="385"/>
      <c r="W216" s="385"/>
      <c r="X216" s="385"/>
      <c r="Y216" s="385"/>
      <c r="Z216" s="385"/>
      <c r="AA216" s="385"/>
      <c r="AB216" s="385"/>
      <c r="AC216" s="385"/>
      <c r="AD216" s="385"/>
      <c r="AE216" s="385"/>
      <c r="AF216" s="385"/>
      <c r="AG216" s="385"/>
      <c r="AH216" s="385"/>
      <c r="AI216" s="385"/>
      <c r="AJ216" s="385"/>
      <c r="AK216" s="385"/>
      <c r="AL216" s="385"/>
      <c r="AM216" s="385"/>
      <c r="AN216" s="385"/>
      <c r="AO216" s="385"/>
      <c r="AP216" s="385"/>
      <c r="AQ216" s="385"/>
      <c r="AR216" s="385"/>
      <c r="AS216" s="385"/>
      <c r="AT216" s="385"/>
      <c r="AU216" s="385"/>
      <c r="AV216" s="385"/>
      <c r="AW216" s="385"/>
      <c r="AX216" s="385"/>
      <c r="AY216" s="385"/>
      <c r="AZ216" s="385"/>
      <c r="BA216" s="385"/>
      <c r="BB216" s="385"/>
      <c r="BC216" s="385"/>
      <c r="BD216" s="385"/>
      <c r="BE216" s="385"/>
      <c r="BF216" s="385"/>
      <c r="BG216" s="385"/>
      <c r="BH216" s="385"/>
      <c r="BI216" s="385"/>
      <c r="BJ216" s="385"/>
    </row>
    <row r="217" spans="1:62">
      <c r="A217" s="385"/>
      <c r="B217" s="385"/>
      <c r="C217" s="385"/>
      <c r="D217" s="385"/>
      <c r="E217" s="385"/>
      <c r="F217" s="385"/>
      <c r="G217" s="385"/>
      <c r="H217" s="385"/>
      <c r="I217" s="385"/>
      <c r="J217" s="385"/>
      <c r="K217" s="385"/>
      <c r="L217" s="385"/>
      <c r="M217" s="385"/>
      <c r="N217" s="385"/>
      <c r="O217" s="385"/>
      <c r="P217" s="385"/>
      <c r="Q217" s="385"/>
      <c r="R217" s="385"/>
      <c r="S217" s="385"/>
      <c r="T217" s="385"/>
      <c r="U217" s="385"/>
      <c r="V217" s="385"/>
      <c r="W217" s="385"/>
      <c r="X217" s="385"/>
      <c r="Y217" s="385"/>
      <c r="Z217" s="385"/>
      <c r="AA217" s="385"/>
      <c r="AB217" s="385"/>
      <c r="AC217" s="385"/>
      <c r="AD217" s="385"/>
      <c r="AE217" s="385"/>
      <c r="AF217" s="385"/>
      <c r="AG217" s="385"/>
      <c r="AH217" s="385"/>
      <c r="AI217" s="385"/>
      <c r="AJ217" s="385"/>
      <c r="AK217" s="385"/>
      <c r="AL217" s="385"/>
      <c r="AM217" s="385"/>
      <c r="AN217" s="385"/>
      <c r="AO217" s="385"/>
      <c r="AP217" s="385"/>
      <c r="AQ217" s="385"/>
      <c r="AR217" s="385"/>
      <c r="AS217" s="385"/>
      <c r="AT217" s="385"/>
      <c r="AU217" s="385"/>
      <c r="AV217" s="385"/>
      <c r="AW217" s="385"/>
      <c r="AX217" s="385"/>
      <c r="AY217" s="385"/>
      <c r="AZ217" s="385"/>
      <c r="BA217" s="385"/>
      <c r="BB217" s="385"/>
      <c r="BC217" s="385"/>
      <c r="BD217" s="385"/>
      <c r="BE217" s="385"/>
      <c r="BF217" s="385"/>
      <c r="BG217" s="385"/>
      <c r="BH217" s="385"/>
      <c r="BI217" s="385"/>
      <c r="BJ217" s="385"/>
    </row>
    <row r="218" spans="1:62">
      <c r="A218" s="385"/>
      <c r="B218" s="385"/>
      <c r="C218" s="385"/>
      <c r="D218" s="385"/>
      <c r="E218" s="385"/>
      <c r="F218" s="385"/>
      <c r="G218" s="385"/>
      <c r="H218" s="385"/>
      <c r="I218" s="385"/>
      <c r="J218" s="385"/>
      <c r="K218" s="385"/>
      <c r="L218" s="385"/>
      <c r="M218" s="385"/>
      <c r="N218" s="385"/>
      <c r="O218" s="385"/>
      <c r="P218" s="385"/>
      <c r="Q218" s="385"/>
      <c r="R218" s="385"/>
      <c r="S218" s="385"/>
      <c r="T218" s="385"/>
      <c r="U218" s="385"/>
      <c r="V218" s="385"/>
      <c r="W218" s="385"/>
      <c r="X218" s="385"/>
      <c r="Y218" s="385"/>
      <c r="Z218" s="385"/>
      <c r="AA218" s="385"/>
      <c r="AB218" s="385"/>
      <c r="AC218" s="385"/>
      <c r="AD218" s="385"/>
      <c r="AE218" s="385"/>
      <c r="AF218" s="385"/>
      <c r="AG218" s="385"/>
      <c r="AH218" s="385"/>
      <c r="AI218" s="385"/>
      <c r="AJ218" s="385"/>
      <c r="AK218" s="385"/>
      <c r="AL218" s="385"/>
      <c r="AM218" s="385"/>
      <c r="AN218" s="385"/>
      <c r="AO218" s="385"/>
      <c r="AP218" s="385"/>
      <c r="AQ218" s="385"/>
      <c r="AR218" s="385"/>
      <c r="AS218" s="385"/>
      <c r="AT218" s="385"/>
      <c r="AU218" s="385"/>
      <c r="AV218" s="385"/>
      <c r="AW218" s="385"/>
      <c r="AX218" s="385"/>
      <c r="AY218" s="385"/>
      <c r="AZ218" s="385"/>
      <c r="BA218" s="385"/>
      <c r="BB218" s="385"/>
      <c r="BC218" s="385"/>
      <c r="BD218" s="385"/>
      <c r="BE218" s="385"/>
      <c r="BF218" s="385"/>
      <c r="BG218" s="385"/>
      <c r="BH218" s="385"/>
      <c r="BI218" s="385"/>
      <c r="BJ218" s="385"/>
    </row>
    <row r="219" spans="1:62">
      <c r="A219" s="385"/>
      <c r="B219" s="385"/>
      <c r="C219" s="385"/>
      <c r="D219" s="385"/>
      <c r="E219" s="385"/>
      <c r="F219" s="385"/>
      <c r="G219" s="385"/>
      <c r="H219" s="385"/>
      <c r="I219" s="385"/>
      <c r="J219" s="385"/>
      <c r="K219" s="385"/>
      <c r="L219" s="385"/>
      <c r="M219" s="385"/>
      <c r="N219" s="385"/>
      <c r="O219" s="385"/>
      <c r="P219" s="385"/>
      <c r="Q219" s="385"/>
      <c r="R219" s="385"/>
      <c r="S219" s="385"/>
      <c r="T219" s="385"/>
      <c r="U219" s="385"/>
      <c r="V219" s="385"/>
      <c r="W219" s="385"/>
      <c r="X219" s="385"/>
      <c r="Y219" s="385"/>
      <c r="Z219" s="385"/>
      <c r="AA219" s="385"/>
      <c r="AB219" s="385"/>
      <c r="AC219" s="385"/>
      <c r="AD219" s="385"/>
      <c r="AE219" s="385"/>
      <c r="AF219" s="385"/>
      <c r="AG219" s="385"/>
      <c r="AH219" s="385"/>
      <c r="AI219" s="385"/>
      <c r="AJ219" s="385"/>
      <c r="AK219" s="385"/>
      <c r="AL219" s="385"/>
      <c r="AM219" s="385"/>
      <c r="AN219" s="385"/>
      <c r="AO219" s="385"/>
      <c r="AP219" s="385"/>
      <c r="AQ219" s="385"/>
      <c r="AR219" s="385"/>
      <c r="AS219" s="385"/>
      <c r="AT219" s="385"/>
      <c r="AU219" s="385"/>
      <c r="AV219" s="385"/>
      <c r="AW219" s="385"/>
      <c r="AX219" s="385"/>
      <c r="AY219" s="385"/>
      <c r="AZ219" s="385"/>
      <c r="BA219" s="385"/>
      <c r="BB219" s="385"/>
      <c r="BC219" s="385"/>
      <c r="BD219" s="385"/>
      <c r="BE219" s="385"/>
      <c r="BF219" s="385"/>
      <c r="BG219" s="385"/>
      <c r="BH219" s="385"/>
      <c r="BI219" s="385"/>
      <c r="BJ219" s="385"/>
    </row>
    <row r="220" spans="1:62">
      <c r="A220" s="385"/>
      <c r="B220" s="385"/>
      <c r="C220" s="385"/>
      <c r="D220" s="385"/>
      <c r="E220" s="385"/>
      <c r="F220" s="385"/>
      <c r="G220" s="385"/>
      <c r="H220" s="385"/>
      <c r="I220" s="385"/>
      <c r="J220" s="385"/>
      <c r="K220" s="385"/>
      <c r="L220" s="385"/>
      <c r="M220" s="385"/>
      <c r="N220" s="385"/>
      <c r="O220" s="385"/>
      <c r="P220" s="385"/>
      <c r="Q220" s="385"/>
      <c r="R220" s="385"/>
      <c r="S220" s="385"/>
      <c r="T220" s="385"/>
      <c r="U220" s="385"/>
      <c r="V220" s="385"/>
      <c r="W220" s="385"/>
      <c r="X220" s="385"/>
      <c r="Y220" s="385"/>
      <c r="Z220" s="385"/>
      <c r="AA220" s="385"/>
      <c r="AB220" s="385"/>
      <c r="AC220" s="385"/>
      <c r="AD220" s="385"/>
      <c r="AE220" s="385"/>
      <c r="AF220" s="385"/>
      <c r="AG220" s="385"/>
      <c r="AH220" s="385"/>
      <c r="AI220" s="385"/>
      <c r="AJ220" s="385"/>
      <c r="AK220" s="385"/>
      <c r="AL220" s="385"/>
      <c r="AM220" s="385"/>
      <c r="AN220" s="385"/>
      <c r="AO220" s="385"/>
      <c r="AP220" s="385"/>
      <c r="AQ220" s="385"/>
      <c r="AR220" s="385"/>
      <c r="AS220" s="385"/>
      <c r="AT220" s="385"/>
      <c r="AU220" s="385"/>
      <c r="AV220" s="385"/>
      <c r="AW220" s="385"/>
      <c r="AX220" s="385"/>
      <c r="AY220" s="385"/>
      <c r="AZ220" s="385"/>
      <c r="BA220" s="385"/>
      <c r="BB220" s="385"/>
      <c r="BC220" s="385"/>
      <c r="BD220" s="385"/>
      <c r="BE220" s="385"/>
      <c r="BF220" s="385"/>
      <c r="BG220" s="385"/>
      <c r="BH220" s="385"/>
      <c r="BI220" s="385"/>
      <c r="BJ220" s="385"/>
    </row>
    <row r="221" spans="1:62">
      <c r="A221" s="385"/>
      <c r="B221" s="385"/>
      <c r="C221" s="385"/>
      <c r="D221" s="385"/>
      <c r="E221" s="385"/>
      <c r="F221" s="385"/>
      <c r="G221" s="385"/>
      <c r="H221" s="385"/>
      <c r="I221" s="385"/>
      <c r="J221" s="385"/>
      <c r="K221" s="385"/>
      <c r="L221" s="385"/>
      <c r="M221" s="385"/>
      <c r="N221" s="385"/>
      <c r="O221" s="385"/>
      <c r="P221" s="385"/>
      <c r="Q221" s="385"/>
      <c r="R221" s="385"/>
      <c r="S221" s="385"/>
      <c r="T221" s="385"/>
      <c r="U221" s="385"/>
      <c r="V221" s="385"/>
      <c r="W221" s="385"/>
      <c r="X221" s="385"/>
      <c r="Y221" s="385"/>
      <c r="Z221" s="385"/>
      <c r="AA221" s="385"/>
      <c r="AB221" s="385"/>
      <c r="AC221" s="385"/>
      <c r="AD221" s="385"/>
      <c r="AE221" s="385"/>
      <c r="AF221" s="385"/>
      <c r="AG221" s="385"/>
      <c r="AH221" s="385"/>
      <c r="AI221" s="385"/>
      <c r="AJ221" s="385"/>
      <c r="AK221" s="385"/>
      <c r="AL221" s="385"/>
      <c r="AM221" s="385"/>
      <c r="AN221" s="385"/>
      <c r="AO221" s="385"/>
      <c r="AP221" s="385"/>
      <c r="AQ221" s="385"/>
      <c r="AR221" s="385"/>
      <c r="AS221" s="385"/>
      <c r="AT221" s="385"/>
      <c r="AU221" s="385"/>
      <c r="AV221" s="385"/>
      <c r="AW221" s="385"/>
      <c r="AX221" s="385"/>
      <c r="AY221" s="385"/>
      <c r="AZ221" s="385"/>
      <c r="BA221" s="385"/>
      <c r="BB221" s="385"/>
      <c r="BC221" s="385"/>
      <c r="BD221" s="385"/>
      <c r="BE221" s="385"/>
      <c r="BF221" s="385"/>
      <c r="BG221" s="385"/>
      <c r="BH221" s="385"/>
      <c r="BI221" s="385"/>
      <c r="BJ221" s="385"/>
    </row>
    <row r="222" spans="1:62">
      <c r="A222" s="385"/>
      <c r="B222" s="385"/>
      <c r="C222" s="385"/>
      <c r="D222" s="385"/>
      <c r="E222" s="385"/>
      <c r="F222" s="385"/>
      <c r="G222" s="385"/>
      <c r="H222" s="385"/>
      <c r="I222" s="385"/>
      <c r="J222" s="385"/>
      <c r="K222" s="385"/>
      <c r="L222" s="385"/>
      <c r="M222" s="385"/>
      <c r="N222" s="385"/>
      <c r="O222" s="385"/>
      <c r="P222" s="385"/>
      <c r="Q222" s="385"/>
      <c r="R222" s="385"/>
      <c r="S222" s="385"/>
      <c r="T222" s="385"/>
      <c r="U222" s="385"/>
      <c r="V222" s="385"/>
      <c r="W222" s="385"/>
      <c r="X222" s="385"/>
      <c r="Y222" s="385"/>
      <c r="Z222" s="385"/>
      <c r="AA222" s="385"/>
      <c r="AB222" s="385"/>
      <c r="AC222" s="385"/>
      <c r="AD222" s="385"/>
      <c r="AE222" s="385"/>
      <c r="AF222" s="385"/>
      <c r="AG222" s="385"/>
      <c r="AH222" s="385"/>
      <c r="AI222" s="385"/>
      <c r="AJ222" s="385"/>
      <c r="AK222" s="385"/>
      <c r="AL222" s="385"/>
      <c r="AM222" s="385"/>
      <c r="AN222" s="385"/>
      <c r="AO222" s="385"/>
      <c r="AP222" s="385"/>
      <c r="AQ222" s="385"/>
      <c r="AR222" s="385"/>
      <c r="AS222" s="385"/>
      <c r="AT222" s="385"/>
      <c r="AU222" s="385"/>
      <c r="AV222" s="385"/>
      <c r="AW222" s="385"/>
      <c r="AX222" s="385"/>
      <c r="AY222" s="385"/>
      <c r="AZ222" s="385"/>
      <c r="BA222" s="385"/>
      <c r="BB222" s="385"/>
      <c r="BC222" s="385"/>
      <c r="BD222" s="385"/>
      <c r="BE222" s="385"/>
      <c r="BF222" s="385"/>
      <c r="BG222" s="385"/>
      <c r="BH222" s="385"/>
      <c r="BI222" s="385"/>
      <c r="BJ222" s="385"/>
    </row>
    <row r="223" spans="1:62">
      <c r="A223" s="385"/>
      <c r="B223" s="385"/>
      <c r="C223" s="385"/>
      <c r="D223" s="385"/>
      <c r="E223" s="385"/>
      <c r="F223" s="385"/>
      <c r="G223" s="385"/>
      <c r="H223" s="385"/>
      <c r="I223" s="385"/>
      <c r="J223" s="385"/>
      <c r="K223" s="385"/>
      <c r="L223" s="385"/>
      <c r="M223" s="385"/>
      <c r="N223" s="385"/>
      <c r="O223" s="385"/>
      <c r="P223" s="385"/>
      <c r="Q223" s="385"/>
      <c r="R223" s="385"/>
      <c r="S223" s="385"/>
      <c r="T223" s="385"/>
      <c r="U223" s="385"/>
      <c r="V223" s="385"/>
      <c r="W223" s="385"/>
      <c r="X223" s="385"/>
      <c r="Y223" s="385"/>
      <c r="Z223" s="385"/>
      <c r="AA223" s="385"/>
      <c r="AB223" s="385"/>
      <c r="AC223" s="385"/>
      <c r="AD223" s="385"/>
      <c r="AE223" s="385"/>
      <c r="AF223" s="385"/>
      <c r="AG223" s="385"/>
      <c r="AH223" s="385"/>
      <c r="AI223" s="385"/>
      <c r="AJ223" s="385"/>
      <c r="AK223" s="385"/>
      <c r="AL223" s="385"/>
      <c r="AM223" s="385"/>
      <c r="AN223" s="385"/>
      <c r="AO223" s="385"/>
      <c r="AP223" s="385"/>
      <c r="AQ223" s="385"/>
      <c r="AR223" s="385"/>
      <c r="AS223" s="385"/>
      <c r="AT223" s="385"/>
      <c r="AU223" s="385"/>
      <c r="AV223" s="385"/>
      <c r="AW223" s="385"/>
      <c r="AX223" s="385"/>
      <c r="AY223" s="385"/>
      <c r="AZ223" s="385"/>
      <c r="BA223" s="385"/>
      <c r="BB223" s="385"/>
      <c r="BC223" s="385"/>
      <c r="BD223" s="385"/>
      <c r="BE223" s="385"/>
      <c r="BF223" s="385"/>
      <c r="BG223" s="385"/>
      <c r="BH223" s="385"/>
      <c r="BI223" s="385"/>
      <c r="BJ223" s="385"/>
    </row>
    <row r="224" spans="1:62">
      <c r="A224" s="385"/>
      <c r="B224" s="385"/>
      <c r="C224" s="385"/>
      <c r="D224" s="385"/>
      <c r="E224" s="385"/>
      <c r="F224" s="385"/>
      <c r="G224" s="385"/>
      <c r="H224" s="385"/>
      <c r="I224" s="385"/>
      <c r="J224" s="385"/>
      <c r="K224" s="385"/>
      <c r="L224" s="385"/>
      <c r="M224" s="385"/>
      <c r="N224" s="385"/>
      <c r="O224" s="385"/>
      <c r="P224" s="385"/>
      <c r="Q224" s="385"/>
      <c r="R224" s="385"/>
      <c r="S224" s="385"/>
      <c r="T224" s="385"/>
      <c r="U224" s="385"/>
      <c r="V224" s="385"/>
      <c r="W224" s="385"/>
      <c r="X224" s="385"/>
      <c r="Y224" s="385"/>
      <c r="Z224" s="385"/>
      <c r="AA224" s="385"/>
      <c r="AB224" s="385"/>
      <c r="AC224" s="385"/>
      <c r="AD224" s="385"/>
      <c r="AE224" s="385"/>
      <c r="AF224" s="385"/>
      <c r="AG224" s="385"/>
      <c r="AH224" s="385"/>
      <c r="AI224" s="385"/>
      <c r="AJ224" s="385"/>
      <c r="AK224" s="385"/>
      <c r="AL224" s="385"/>
      <c r="AM224" s="385"/>
      <c r="AN224" s="385"/>
      <c r="AO224" s="385"/>
      <c r="AP224" s="385"/>
      <c r="AQ224" s="385"/>
      <c r="AR224" s="385"/>
      <c r="AS224" s="385"/>
      <c r="AT224" s="385"/>
      <c r="AU224" s="385"/>
      <c r="AV224" s="385"/>
      <c r="AW224" s="385"/>
      <c r="AX224" s="385"/>
      <c r="AY224" s="385"/>
      <c r="AZ224" s="385"/>
      <c r="BA224" s="385"/>
      <c r="BB224" s="385"/>
      <c r="BC224" s="385"/>
      <c r="BD224" s="385"/>
      <c r="BE224" s="385"/>
      <c r="BF224" s="385"/>
      <c r="BG224" s="385"/>
      <c r="BH224" s="385"/>
      <c r="BI224" s="385"/>
      <c r="BJ224" s="385"/>
    </row>
    <row r="225" spans="1:62">
      <c r="A225" s="385"/>
      <c r="B225" s="385"/>
      <c r="C225" s="385"/>
      <c r="D225" s="385"/>
      <c r="E225" s="385"/>
      <c r="F225" s="385"/>
      <c r="G225" s="385"/>
      <c r="H225" s="385"/>
      <c r="I225" s="385"/>
      <c r="J225" s="385"/>
      <c r="K225" s="385"/>
      <c r="L225" s="385"/>
      <c r="M225" s="385"/>
      <c r="N225" s="385"/>
      <c r="O225" s="385"/>
      <c r="P225" s="385"/>
      <c r="Q225" s="385"/>
      <c r="R225" s="385"/>
      <c r="S225" s="385"/>
      <c r="T225" s="385"/>
      <c r="U225" s="385"/>
      <c r="V225" s="385"/>
      <c r="W225" s="385"/>
      <c r="X225" s="385"/>
      <c r="Y225" s="385"/>
      <c r="Z225" s="385"/>
      <c r="AA225" s="385"/>
      <c r="AB225" s="385"/>
      <c r="AC225" s="385"/>
      <c r="AD225" s="385"/>
      <c r="AE225" s="385"/>
      <c r="AF225" s="385"/>
      <c r="AG225" s="385"/>
      <c r="AH225" s="385"/>
      <c r="AI225" s="385"/>
      <c r="AJ225" s="385"/>
      <c r="AK225" s="385"/>
      <c r="AL225" s="385"/>
      <c r="AM225" s="385"/>
      <c r="AN225" s="385"/>
      <c r="AO225" s="385"/>
      <c r="AP225" s="385"/>
      <c r="AQ225" s="385"/>
      <c r="AR225" s="385"/>
      <c r="AS225" s="385"/>
      <c r="AT225" s="385"/>
      <c r="AU225" s="385"/>
      <c r="AV225" s="385"/>
      <c r="AW225" s="385"/>
      <c r="AX225" s="385"/>
      <c r="AY225" s="385"/>
      <c r="AZ225" s="385"/>
      <c r="BA225" s="385"/>
      <c r="BB225" s="385"/>
      <c r="BC225" s="385"/>
      <c r="BD225" s="385"/>
      <c r="BE225" s="385"/>
      <c r="BF225" s="385"/>
      <c r="BG225" s="385"/>
      <c r="BH225" s="385"/>
      <c r="BI225" s="385"/>
      <c r="BJ225" s="385"/>
    </row>
    <row r="226" spans="1:62">
      <c r="A226" s="385"/>
      <c r="B226" s="385"/>
      <c r="C226" s="385"/>
      <c r="D226" s="385"/>
      <c r="E226" s="385"/>
      <c r="F226" s="385"/>
      <c r="G226" s="385"/>
      <c r="H226" s="385"/>
      <c r="I226" s="385"/>
      <c r="J226" s="385"/>
      <c r="K226" s="385"/>
      <c r="L226" s="385"/>
      <c r="M226" s="385"/>
      <c r="N226" s="385"/>
      <c r="O226" s="385"/>
      <c r="P226" s="385"/>
      <c r="Q226" s="385"/>
      <c r="R226" s="385"/>
      <c r="S226" s="385"/>
      <c r="T226" s="385"/>
      <c r="U226" s="385"/>
      <c r="V226" s="385"/>
      <c r="W226" s="385"/>
      <c r="X226" s="385"/>
      <c r="Y226" s="385"/>
      <c r="Z226" s="385"/>
      <c r="AA226" s="385"/>
      <c r="AB226" s="385"/>
      <c r="AC226" s="385"/>
      <c r="AD226" s="385"/>
      <c r="AE226" s="385"/>
      <c r="AF226" s="385"/>
      <c r="AG226" s="385"/>
      <c r="AH226" s="385"/>
      <c r="AI226" s="385"/>
      <c r="AJ226" s="385"/>
      <c r="AK226" s="385"/>
      <c r="AL226" s="385"/>
      <c r="AM226" s="385"/>
      <c r="AN226" s="385"/>
      <c r="AO226" s="385"/>
      <c r="AP226" s="385"/>
      <c r="AQ226" s="385"/>
      <c r="AR226" s="385"/>
      <c r="AS226" s="385"/>
      <c r="AT226" s="385"/>
      <c r="AU226" s="385"/>
      <c r="AV226" s="385"/>
      <c r="AW226" s="385"/>
      <c r="AX226" s="385"/>
      <c r="AY226" s="385"/>
      <c r="AZ226" s="385"/>
      <c r="BA226" s="385"/>
      <c r="BB226" s="385"/>
      <c r="BC226" s="385"/>
      <c r="BD226" s="385"/>
      <c r="BE226" s="385"/>
      <c r="BF226" s="385"/>
      <c r="BG226" s="385"/>
      <c r="BH226" s="385"/>
      <c r="BI226" s="385"/>
      <c r="BJ226" s="385"/>
    </row>
    <row r="227" spans="1:62">
      <c r="A227" s="385"/>
      <c r="B227" s="385"/>
      <c r="C227" s="385"/>
      <c r="D227" s="385"/>
      <c r="E227" s="385"/>
      <c r="F227" s="385"/>
      <c r="G227" s="385"/>
      <c r="H227" s="385"/>
      <c r="I227" s="385"/>
      <c r="J227" s="385"/>
      <c r="K227" s="385"/>
      <c r="L227" s="385"/>
      <c r="M227" s="385"/>
      <c r="N227" s="385"/>
      <c r="O227" s="385"/>
      <c r="P227" s="385"/>
      <c r="Q227" s="385"/>
      <c r="R227" s="385"/>
      <c r="S227" s="385"/>
      <c r="T227" s="385"/>
      <c r="U227" s="385"/>
      <c r="V227" s="385"/>
      <c r="W227" s="385"/>
      <c r="X227" s="385"/>
      <c r="Y227" s="385"/>
      <c r="Z227" s="385"/>
      <c r="AA227" s="385"/>
      <c r="AB227" s="385"/>
      <c r="AC227" s="385"/>
      <c r="AD227" s="385"/>
      <c r="AE227" s="385"/>
      <c r="AF227" s="385"/>
      <c r="AG227" s="385"/>
      <c r="AH227" s="385"/>
      <c r="AI227" s="385"/>
      <c r="AJ227" s="385"/>
      <c r="AK227" s="385"/>
      <c r="AL227" s="385"/>
      <c r="AM227" s="385"/>
      <c r="AN227" s="385"/>
      <c r="AO227" s="385"/>
      <c r="AP227" s="385"/>
      <c r="AQ227" s="385"/>
      <c r="AR227" s="385"/>
      <c r="AS227" s="385"/>
      <c r="AT227" s="385"/>
      <c r="AU227" s="385"/>
      <c r="AV227" s="385"/>
      <c r="AW227" s="385"/>
      <c r="AX227" s="385"/>
      <c r="AY227" s="385"/>
      <c r="AZ227" s="385"/>
      <c r="BA227" s="385"/>
      <c r="BB227" s="385"/>
      <c r="BC227" s="385"/>
      <c r="BD227" s="385"/>
      <c r="BE227" s="385"/>
      <c r="BF227" s="385"/>
      <c r="BG227" s="385"/>
      <c r="BH227" s="385"/>
      <c r="BI227" s="385"/>
      <c r="BJ227" s="385"/>
    </row>
    <row r="228" spans="1:62">
      <c r="A228" s="385"/>
      <c r="B228" s="385"/>
      <c r="C228" s="385"/>
      <c r="D228" s="385"/>
      <c r="E228" s="385"/>
      <c r="F228" s="385"/>
      <c r="G228" s="385"/>
      <c r="H228" s="385"/>
      <c r="I228" s="385"/>
      <c r="J228" s="385"/>
      <c r="K228" s="385"/>
      <c r="L228" s="385"/>
      <c r="M228" s="385"/>
      <c r="N228" s="385"/>
      <c r="O228" s="385"/>
      <c r="P228" s="385"/>
      <c r="Q228" s="385"/>
      <c r="R228" s="385"/>
      <c r="S228" s="385"/>
      <c r="T228" s="385"/>
      <c r="U228" s="385"/>
      <c r="V228" s="385"/>
      <c r="W228" s="385"/>
      <c r="X228" s="385"/>
      <c r="Y228" s="385"/>
      <c r="Z228" s="385"/>
      <c r="AA228" s="385"/>
      <c r="AB228" s="385"/>
      <c r="AC228" s="385"/>
      <c r="AD228" s="385"/>
      <c r="AE228" s="385"/>
      <c r="AF228" s="385"/>
      <c r="AG228" s="385"/>
      <c r="AH228" s="385"/>
      <c r="AI228" s="385"/>
      <c r="AJ228" s="385"/>
      <c r="AK228" s="385"/>
      <c r="AL228" s="385"/>
      <c r="AM228" s="385"/>
      <c r="AN228" s="385"/>
      <c r="AO228" s="385"/>
      <c r="AP228" s="385"/>
      <c r="AQ228" s="385"/>
      <c r="AR228" s="385"/>
      <c r="AS228" s="385"/>
      <c r="AT228" s="385"/>
      <c r="AU228" s="385"/>
      <c r="AV228" s="385"/>
      <c r="AW228" s="385"/>
      <c r="AX228" s="385"/>
      <c r="AY228" s="385"/>
      <c r="AZ228" s="385"/>
      <c r="BA228" s="385"/>
      <c r="BB228" s="385"/>
      <c r="BC228" s="385"/>
      <c r="BD228" s="385"/>
      <c r="BE228" s="385"/>
      <c r="BF228" s="385"/>
      <c r="BG228" s="385"/>
      <c r="BH228" s="385"/>
      <c r="BI228" s="385"/>
      <c r="BJ228" s="385"/>
    </row>
    <row r="229" spans="1:62">
      <c r="A229" s="385"/>
      <c r="B229" s="385"/>
      <c r="C229" s="385"/>
      <c r="D229" s="385"/>
      <c r="E229" s="385"/>
      <c r="F229" s="385"/>
      <c r="G229" s="385"/>
      <c r="H229" s="385"/>
      <c r="I229" s="385"/>
      <c r="J229" s="385"/>
      <c r="K229" s="385"/>
      <c r="L229" s="385"/>
      <c r="M229" s="385"/>
      <c r="N229" s="385"/>
      <c r="O229" s="385"/>
      <c r="P229" s="385"/>
      <c r="Q229" s="385"/>
      <c r="R229" s="385"/>
      <c r="S229" s="385"/>
      <c r="T229" s="385"/>
      <c r="U229" s="385"/>
      <c r="V229" s="385"/>
      <c r="W229" s="385"/>
      <c r="X229" s="385"/>
      <c r="Y229" s="385"/>
      <c r="Z229" s="385"/>
      <c r="AA229" s="385"/>
      <c r="AB229" s="385"/>
      <c r="AC229" s="385"/>
      <c r="AD229" s="385"/>
      <c r="AE229" s="385"/>
      <c r="AF229" s="385"/>
      <c r="AG229" s="385"/>
      <c r="AH229" s="385"/>
      <c r="AI229" s="385"/>
      <c r="AJ229" s="385"/>
      <c r="AK229" s="385"/>
      <c r="AL229" s="385"/>
      <c r="AM229" s="385"/>
      <c r="AN229" s="385"/>
      <c r="AO229" s="385"/>
      <c r="AP229" s="385"/>
      <c r="AQ229" s="385"/>
      <c r="AR229" s="385"/>
      <c r="AS229" s="385"/>
      <c r="AT229" s="385"/>
      <c r="AU229" s="385"/>
      <c r="AV229" s="385"/>
      <c r="AW229" s="385"/>
      <c r="AX229" s="385"/>
      <c r="AY229" s="385"/>
      <c r="AZ229" s="385"/>
      <c r="BA229" s="385"/>
      <c r="BB229" s="385"/>
      <c r="BC229" s="385"/>
      <c r="BD229" s="385"/>
      <c r="BE229" s="385"/>
      <c r="BF229" s="385"/>
      <c r="BG229" s="385"/>
      <c r="BH229" s="385"/>
      <c r="BI229" s="385"/>
      <c r="BJ229" s="385"/>
    </row>
    <row r="230" spans="1:62">
      <c r="A230" s="385"/>
      <c r="B230" s="385"/>
      <c r="C230" s="385"/>
      <c r="D230" s="385"/>
      <c r="E230" s="385"/>
      <c r="F230" s="385"/>
      <c r="G230" s="385"/>
      <c r="H230" s="385"/>
      <c r="I230" s="385"/>
      <c r="J230" s="385"/>
      <c r="K230" s="385"/>
      <c r="L230" s="385"/>
      <c r="M230" s="385"/>
      <c r="N230" s="385"/>
      <c r="O230" s="385"/>
      <c r="P230" s="385"/>
      <c r="Q230" s="385"/>
      <c r="R230" s="385"/>
      <c r="S230" s="385"/>
      <c r="T230" s="385"/>
      <c r="U230" s="385"/>
      <c r="V230" s="385"/>
      <c r="W230" s="385"/>
      <c r="X230" s="385"/>
      <c r="Y230" s="385"/>
      <c r="Z230" s="385"/>
      <c r="AA230" s="385"/>
      <c r="AB230" s="385"/>
      <c r="AC230" s="385"/>
      <c r="AD230" s="385"/>
      <c r="AE230" s="385"/>
      <c r="AF230" s="385"/>
      <c r="AG230" s="385"/>
      <c r="AH230" s="385"/>
      <c r="AI230" s="385"/>
      <c r="AJ230" s="385"/>
      <c r="AK230" s="385"/>
      <c r="AL230" s="385"/>
      <c r="AM230" s="385"/>
      <c r="AN230" s="385"/>
      <c r="AO230" s="385"/>
      <c r="AP230" s="385"/>
      <c r="AQ230" s="385"/>
      <c r="AR230" s="385"/>
      <c r="AS230" s="385"/>
      <c r="AT230" s="385"/>
      <c r="AU230" s="385"/>
      <c r="AV230" s="385"/>
      <c r="AW230" s="385"/>
      <c r="AX230" s="385"/>
      <c r="AY230" s="385"/>
      <c r="AZ230" s="385"/>
      <c r="BA230" s="385"/>
      <c r="BB230" s="385"/>
      <c r="BC230" s="385"/>
      <c r="BD230" s="385"/>
      <c r="BE230" s="385"/>
      <c r="BF230" s="385"/>
      <c r="BG230" s="385"/>
      <c r="BH230" s="385"/>
      <c r="BI230" s="385"/>
      <c r="BJ230" s="385"/>
    </row>
    <row r="231" spans="1:62">
      <c r="A231" s="385"/>
      <c r="B231" s="385"/>
      <c r="C231" s="385"/>
      <c r="D231" s="385"/>
      <c r="E231" s="385"/>
      <c r="F231" s="385"/>
      <c r="G231" s="385"/>
      <c r="H231" s="385"/>
      <c r="I231" s="385"/>
      <c r="J231" s="385"/>
      <c r="K231" s="385"/>
      <c r="L231" s="385"/>
      <c r="M231" s="385"/>
      <c r="N231" s="385"/>
      <c r="O231" s="385"/>
      <c r="P231" s="385"/>
      <c r="Q231" s="385"/>
      <c r="R231" s="385"/>
      <c r="S231" s="385"/>
      <c r="T231" s="385"/>
      <c r="U231" s="385"/>
      <c r="V231" s="385"/>
      <c r="W231" s="385"/>
      <c r="X231" s="385"/>
      <c r="Y231" s="385"/>
      <c r="Z231" s="385"/>
      <c r="AA231" s="385"/>
      <c r="AB231" s="385"/>
      <c r="AC231" s="385"/>
      <c r="AD231" s="385"/>
      <c r="AE231" s="385"/>
      <c r="AF231" s="385"/>
      <c r="AG231" s="385"/>
      <c r="AH231" s="385"/>
      <c r="AI231" s="385"/>
      <c r="AJ231" s="385"/>
      <c r="AK231" s="385"/>
      <c r="AL231" s="385"/>
      <c r="AM231" s="385"/>
      <c r="AN231" s="385"/>
      <c r="AO231" s="385"/>
      <c r="AP231" s="385"/>
      <c r="AQ231" s="385"/>
      <c r="AR231" s="385"/>
      <c r="AS231" s="385"/>
      <c r="AT231" s="385"/>
      <c r="AU231" s="385"/>
      <c r="AV231" s="385"/>
      <c r="AW231" s="385"/>
      <c r="AX231" s="385"/>
      <c r="AY231" s="385"/>
      <c r="AZ231" s="385"/>
      <c r="BA231" s="385"/>
      <c r="BB231" s="385"/>
      <c r="BC231" s="385"/>
      <c r="BD231" s="385"/>
      <c r="BE231" s="385"/>
      <c r="BF231" s="385"/>
      <c r="BG231" s="385"/>
      <c r="BH231" s="385"/>
      <c r="BI231" s="385"/>
      <c r="BJ231" s="385"/>
    </row>
    <row r="232" spans="1:62">
      <c r="A232" s="385"/>
      <c r="B232" s="385"/>
      <c r="C232" s="385"/>
      <c r="D232" s="385"/>
      <c r="E232" s="385"/>
      <c r="F232" s="385"/>
      <c r="G232" s="385"/>
      <c r="H232" s="385"/>
      <c r="I232" s="385"/>
      <c r="J232" s="385"/>
      <c r="K232" s="385"/>
      <c r="L232" s="385"/>
      <c r="M232" s="385"/>
      <c r="N232" s="385"/>
      <c r="O232" s="385"/>
      <c r="P232" s="385"/>
      <c r="Q232" s="385"/>
      <c r="R232" s="385"/>
      <c r="S232" s="385"/>
      <c r="T232" s="385"/>
      <c r="U232" s="385"/>
      <c r="V232" s="385"/>
      <c r="W232" s="385"/>
      <c r="X232" s="385"/>
      <c r="Y232" s="385"/>
      <c r="Z232" s="385"/>
      <c r="AA232" s="385"/>
      <c r="AB232" s="385"/>
      <c r="AC232" s="385"/>
      <c r="AD232" s="385"/>
      <c r="AE232" s="385"/>
      <c r="AF232" s="385"/>
      <c r="AG232" s="385"/>
      <c r="AH232" s="385"/>
      <c r="AI232" s="385"/>
      <c r="AJ232" s="385"/>
      <c r="AK232" s="385"/>
      <c r="AL232" s="385"/>
      <c r="AM232" s="385"/>
      <c r="AN232" s="385"/>
      <c r="AO232" s="385"/>
      <c r="AP232" s="385"/>
      <c r="AQ232" s="385"/>
      <c r="AR232" s="385"/>
      <c r="AS232" s="385"/>
      <c r="AT232" s="385"/>
      <c r="AU232" s="385"/>
      <c r="AV232" s="385"/>
      <c r="AW232" s="385"/>
      <c r="AX232" s="385"/>
      <c r="AY232" s="385"/>
      <c r="AZ232" s="385"/>
      <c r="BA232" s="385"/>
      <c r="BB232" s="385"/>
      <c r="BC232" s="385"/>
      <c r="BD232" s="385"/>
      <c r="BE232" s="385"/>
      <c r="BF232" s="385"/>
      <c r="BG232" s="385"/>
      <c r="BH232" s="385"/>
      <c r="BI232" s="385"/>
      <c r="BJ232" s="385"/>
    </row>
    <row r="233" spans="1:62">
      <c r="A233" s="385"/>
      <c r="B233" s="385"/>
      <c r="C233" s="385"/>
      <c r="D233" s="385"/>
      <c r="E233" s="385"/>
      <c r="F233" s="385"/>
      <c r="G233" s="385"/>
      <c r="H233" s="385"/>
      <c r="I233" s="385"/>
      <c r="J233" s="385"/>
      <c r="K233" s="385"/>
      <c r="L233" s="385"/>
      <c r="M233" s="385"/>
      <c r="N233" s="385"/>
      <c r="O233" s="385"/>
      <c r="P233" s="385"/>
      <c r="Q233" s="385"/>
      <c r="R233" s="385"/>
      <c r="S233" s="385"/>
      <c r="T233" s="385"/>
      <c r="U233" s="385"/>
      <c r="V233" s="385"/>
      <c r="W233" s="385"/>
      <c r="X233" s="385"/>
      <c r="Y233" s="385"/>
      <c r="Z233" s="385"/>
      <c r="AA233" s="385"/>
      <c r="AB233" s="385"/>
      <c r="AC233" s="385"/>
      <c r="AD233" s="385"/>
      <c r="AE233" s="385"/>
      <c r="AF233" s="385"/>
      <c r="AG233" s="385"/>
      <c r="AH233" s="385"/>
      <c r="AI233" s="385"/>
      <c r="AJ233" s="385"/>
      <c r="AK233" s="385"/>
      <c r="AL233" s="385"/>
      <c r="AM233" s="385"/>
      <c r="AN233" s="385"/>
      <c r="AO233" s="385"/>
      <c r="AP233" s="385"/>
      <c r="AQ233" s="385"/>
      <c r="AR233" s="385"/>
      <c r="AS233" s="385"/>
      <c r="AT233" s="385"/>
      <c r="AU233" s="385"/>
      <c r="AV233" s="385"/>
      <c r="AW233" s="385"/>
      <c r="AX233" s="385"/>
      <c r="AY233" s="385"/>
      <c r="AZ233" s="385"/>
      <c r="BA233" s="385"/>
      <c r="BB233" s="385"/>
      <c r="BC233" s="385"/>
      <c r="BD233" s="385"/>
      <c r="BE233" s="385"/>
      <c r="BF233" s="385"/>
      <c r="BG233" s="385"/>
      <c r="BH233" s="385"/>
      <c r="BI233" s="385"/>
      <c r="BJ233" s="385"/>
    </row>
    <row r="234" spans="1:62">
      <c r="A234" s="385"/>
      <c r="B234" s="385"/>
      <c r="C234" s="385"/>
      <c r="D234" s="385"/>
      <c r="E234" s="385"/>
      <c r="F234" s="385"/>
      <c r="G234" s="385"/>
      <c r="H234" s="385"/>
      <c r="I234" s="385"/>
      <c r="J234" s="385"/>
      <c r="K234" s="385"/>
      <c r="L234" s="385"/>
      <c r="M234" s="385"/>
      <c r="N234" s="385"/>
      <c r="O234" s="385"/>
      <c r="P234" s="385"/>
      <c r="Q234" s="385"/>
      <c r="R234" s="385"/>
      <c r="S234" s="385"/>
      <c r="T234" s="385"/>
      <c r="U234" s="385"/>
      <c r="V234" s="385"/>
      <c r="W234" s="385"/>
      <c r="X234" s="385"/>
      <c r="Y234" s="385"/>
      <c r="Z234" s="385"/>
      <c r="AA234" s="385"/>
      <c r="AB234" s="385"/>
      <c r="AC234" s="385"/>
      <c r="AD234" s="385"/>
      <c r="AE234" s="385"/>
      <c r="AF234" s="385"/>
      <c r="AG234" s="385"/>
      <c r="AH234" s="385"/>
      <c r="AI234" s="385"/>
      <c r="AJ234" s="385"/>
      <c r="AK234" s="385"/>
      <c r="AL234" s="385"/>
      <c r="AM234" s="385"/>
      <c r="AN234" s="385"/>
      <c r="AO234" s="385"/>
      <c r="AP234" s="385"/>
      <c r="AQ234" s="385"/>
      <c r="AR234" s="385"/>
      <c r="AS234" s="385"/>
      <c r="AT234" s="385"/>
      <c r="AU234" s="385"/>
      <c r="AV234" s="385"/>
      <c r="AW234" s="385"/>
      <c r="AX234" s="385"/>
      <c r="AY234" s="385"/>
      <c r="AZ234" s="385"/>
      <c r="BA234" s="385"/>
      <c r="BB234" s="385"/>
      <c r="BC234" s="385"/>
      <c r="BD234" s="385"/>
      <c r="BE234" s="385"/>
      <c r="BF234" s="385"/>
      <c r="BG234" s="385"/>
      <c r="BH234" s="385"/>
      <c r="BI234" s="385"/>
      <c r="BJ234" s="385"/>
    </row>
    <row r="235" spans="1:62">
      <c r="A235" s="385"/>
      <c r="B235" s="385"/>
      <c r="C235" s="385"/>
      <c r="D235" s="385"/>
      <c r="E235" s="385"/>
      <c r="F235" s="385"/>
      <c r="G235" s="385"/>
      <c r="H235" s="385"/>
      <c r="I235" s="385"/>
      <c r="J235" s="385"/>
      <c r="K235" s="385"/>
      <c r="L235" s="385"/>
      <c r="M235" s="385"/>
      <c r="N235" s="385"/>
      <c r="O235" s="385"/>
      <c r="P235" s="385"/>
      <c r="Q235" s="385"/>
      <c r="R235" s="385"/>
      <c r="S235" s="385"/>
      <c r="T235" s="385"/>
      <c r="U235" s="385"/>
      <c r="V235" s="385"/>
      <c r="W235" s="385"/>
      <c r="X235" s="385"/>
      <c r="Y235" s="385"/>
      <c r="Z235" s="385"/>
      <c r="AA235" s="385"/>
      <c r="AB235" s="385"/>
      <c r="AC235" s="385"/>
      <c r="AD235" s="385"/>
      <c r="AE235" s="385"/>
      <c r="AF235" s="385"/>
      <c r="AG235" s="385"/>
      <c r="AH235" s="385"/>
      <c r="AI235" s="385"/>
      <c r="AJ235" s="385"/>
      <c r="AK235" s="385"/>
      <c r="AL235" s="385"/>
      <c r="AM235" s="385"/>
      <c r="AN235" s="385"/>
      <c r="AO235" s="385"/>
      <c r="AP235" s="385"/>
      <c r="AQ235" s="385"/>
      <c r="AR235" s="385"/>
      <c r="AS235" s="385"/>
      <c r="AT235" s="385"/>
      <c r="AU235" s="385"/>
      <c r="AV235" s="385"/>
      <c r="AW235" s="385"/>
      <c r="AX235" s="385"/>
      <c r="AY235" s="385"/>
      <c r="AZ235" s="385"/>
      <c r="BA235" s="385"/>
      <c r="BB235" s="385"/>
      <c r="BC235" s="385"/>
      <c r="BD235" s="385"/>
      <c r="BE235" s="385"/>
      <c r="BF235" s="385"/>
      <c r="BG235" s="385"/>
      <c r="BH235" s="385"/>
      <c r="BI235" s="385"/>
      <c r="BJ235" s="385"/>
    </row>
    <row r="236" spans="1:62">
      <c r="A236" s="385"/>
      <c r="B236" s="385"/>
      <c r="C236" s="385"/>
      <c r="D236" s="385"/>
      <c r="E236" s="385"/>
      <c r="F236" s="385"/>
      <c r="G236" s="385"/>
      <c r="H236" s="385"/>
      <c r="I236" s="385"/>
      <c r="J236" s="385"/>
      <c r="K236" s="385"/>
      <c r="L236" s="385"/>
      <c r="M236" s="385"/>
      <c r="N236" s="385"/>
      <c r="O236" s="385"/>
      <c r="P236" s="385"/>
      <c r="Q236" s="385"/>
      <c r="R236" s="385"/>
      <c r="S236" s="385"/>
      <c r="T236" s="385"/>
      <c r="U236" s="385"/>
      <c r="V236" s="385"/>
      <c r="W236" s="385"/>
      <c r="X236" s="385"/>
      <c r="Y236" s="385"/>
      <c r="Z236" s="385"/>
      <c r="AA236" s="385"/>
      <c r="AB236" s="385"/>
      <c r="AC236" s="385"/>
      <c r="AD236" s="385"/>
      <c r="AE236" s="385"/>
      <c r="AF236" s="385"/>
      <c r="AG236" s="385"/>
      <c r="AH236" s="385"/>
      <c r="AI236" s="385"/>
      <c r="AJ236" s="385"/>
      <c r="AK236" s="385"/>
      <c r="AL236" s="385"/>
      <c r="AM236" s="385"/>
      <c r="AN236" s="385"/>
      <c r="AO236" s="385"/>
      <c r="AP236" s="385"/>
      <c r="AQ236" s="385"/>
      <c r="AR236" s="385"/>
      <c r="AS236" s="385"/>
      <c r="AT236" s="385"/>
      <c r="AU236" s="385"/>
      <c r="AV236" s="385"/>
      <c r="AW236" s="385"/>
      <c r="AX236" s="385"/>
      <c r="AY236" s="385"/>
      <c r="AZ236" s="385"/>
      <c r="BA236" s="385"/>
      <c r="BB236" s="385"/>
      <c r="BC236" s="385"/>
      <c r="BD236" s="385"/>
      <c r="BE236" s="385"/>
      <c r="BF236" s="385"/>
      <c r="BG236" s="385"/>
      <c r="BH236" s="385"/>
      <c r="BI236" s="385"/>
      <c r="BJ236" s="385"/>
    </row>
    <row r="237" spans="1:62">
      <c r="A237" s="385"/>
      <c r="B237" s="385"/>
      <c r="C237" s="385"/>
      <c r="D237" s="385"/>
      <c r="E237" s="385"/>
      <c r="F237" s="385"/>
      <c r="G237" s="385"/>
      <c r="H237" s="385"/>
      <c r="I237" s="385"/>
      <c r="J237" s="385"/>
      <c r="K237" s="385"/>
      <c r="L237" s="385"/>
      <c r="M237" s="385"/>
      <c r="N237" s="385"/>
      <c r="O237" s="385"/>
      <c r="P237" s="385"/>
      <c r="Q237" s="385"/>
      <c r="R237" s="385"/>
      <c r="S237" s="385"/>
      <c r="T237" s="385"/>
      <c r="U237" s="385"/>
      <c r="V237" s="385"/>
      <c r="W237" s="385"/>
      <c r="X237" s="385"/>
      <c r="Y237" s="385"/>
      <c r="Z237" s="385"/>
      <c r="AA237" s="385"/>
      <c r="AB237" s="385"/>
      <c r="AC237" s="385"/>
      <c r="AD237" s="385"/>
      <c r="AE237" s="385"/>
      <c r="AF237" s="385"/>
      <c r="AG237" s="385"/>
      <c r="AH237" s="385"/>
      <c r="AI237" s="385"/>
      <c r="AJ237" s="385"/>
      <c r="AK237" s="385"/>
      <c r="AL237" s="385"/>
      <c r="AM237" s="385"/>
      <c r="AN237" s="385"/>
      <c r="AO237" s="385"/>
      <c r="AP237" s="385"/>
      <c r="AQ237" s="385"/>
      <c r="AR237" s="385"/>
      <c r="AS237" s="385"/>
      <c r="AT237" s="385"/>
      <c r="AU237" s="385"/>
      <c r="AV237" s="385"/>
      <c r="AW237" s="385"/>
      <c r="AX237" s="385"/>
      <c r="AY237" s="385"/>
      <c r="AZ237" s="385"/>
      <c r="BA237" s="385"/>
      <c r="BB237" s="385"/>
      <c r="BC237" s="385"/>
      <c r="BD237" s="385"/>
      <c r="BE237" s="385"/>
      <c r="BF237" s="385"/>
      <c r="BG237" s="385"/>
      <c r="BH237" s="385"/>
      <c r="BI237" s="385"/>
      <c r="BJ237" s="385"/>
    </row>
    <row r="238" spans="1:62">
      <c r="A238" s="385"/>
      <c r="B238" s="385"/>
      <c r="C238" s="385"/>
      <c r="D238" s="385"/>
      <c r="E238" s="385"/>
      <c r="F238" s="385"/>
      <c r="G238" s="385"/>
      <c r="H238" s="385"/>
      <c r="I238" s="385"/>
      <c r="J238" s="385"/>
      <c r="K238" s="385"/>
      <c r="L238" s="385"/>
      <c r="M238" s="385"/>
      <c r="N238" s="385"/>
      <c r="O238" s="385"/>
      <c r="P238" s="385"/>
      <c r="Q238" s="385"/>
      <c r="R238" s="385"/>
      <c r="S238" s="385"/>
      <c r="T238" s="385"/>
      <c r="U238" s="385"/>
      <c r="V238" s="385"/>
      <c r="W238" s="385"/>
      <c r="X238" s="385"/>
      <c r="Y238" s="385"/>
      <c r="Z238" s="385"/>
      <c r="AA238" s="385"/>
      <c r="AB238" s="385"/>
      <c r="AC238" s="385"/>
      <c r="AD238" s="385"/>
      <c r="AE238" s="385"/>
      <c r="AF238" s="385"/>
      <c r="AG238" s="385"/>
      <c r="AH238" s="385"/>
      <c r="AI238" s="385"/>
      <c r="AJ238" s="385"/>
      <c r="AK238" s="385"/>
      <c r="AL238" s="385"/>
      <c r="AM238" s="385"/>
      <c r="AN238" s="385"/>
      <c r="AO238" s="385"/>
      <c r="AP238" s="385"/>
      <c r="AQ238" s="385"/>
      <c r="AR238" s="385"/>
      <c r="AS238" s="385"/>
      <c r="AT238" s="385"/>
      <c r="AU238" s="385"/>
      <c r="AV238" s="385"/>
      <c r="AW238" s="385"/>
      <c r="AX238" s="385"/>
      <c r="AY238" s="385"/>
      <c r="AZ238" s="385"/>
      <c r="BA238" s="385"/>
      <c r="BB238" s="385"/>
      <c r="BC238" s="385"/>
      <c r="BD238" s="385"/>
      <c r="BE238" s="385"/>
      <c r="BF238" s="385"/>
      <c r="BG238" s="385"/>
      <c r="BH238" s="385"/>
      <c r="BI238" s="385"/>
      <c r="BJ238" s="385"/>
    </row>
    <row r="239" spans="1:62">
      <c r="A239" s="385"/>
      <c r="B239" s="385"/>
      <c r="C239" s="385"/>
      <c r="D239" s="385"/>
      <c r="E239" s="385"/>
      <c r="F239" s="385"/>
      <c r="G239" s="385"/>
      <c r="H239" s="385"/>
      <c r="I239" s="385"/>
      <c r="J239" s="385"/>
      <c r="K239" s="385"/>
      <c r="L239" s="385"/>
      <c r="M239" s="385"/>
      <c r="N239" s="385"/>
      <c r="O239" s="385"/>
      <c r="P239" s="385"/>
      <c r="Q239" s="385"/>
      <c r="R239" s="385"/>
      <c r="S239" s="385"/>
      <c r="T239" s="385"/>
      <c r="U239" s="385"/>
      <c r="V239" s="385"/>
      <c r="W239" s="385"/>
      <c r="X239" s="385"/>
      <c r="Y239" s="385"/>
      <c r="Z239" s="385"/>
      <c r="AA239" s="385"/>
      <c r="AB239" s="385"/>
      <c r="AC239" s="385"/>
      <c r="AD239" s="385"/>
      <c r="AE239" s="385"/>
      <c r="AF239" s="385"/>
      <c r="AG239" s="385"/>
      <c r="AH239" s="385"/>
      <c r="AI239" s="385"/>
      <c r="AJ239" s="385"/>
      <c r="AK239" s="385"/>
      <c r="AL239" s="385"/>
      <c r="AM239" s="385"/>
      <c r="AN239" s="385"/>
      <c r="AO239" s="385"/>
      <c r="AP239" s="385"/>
      <c r="AQ239" s="385"/>
      <c r="AR239" s="385"/>
      <c r="AS239" s="385"/>
      <c r="AT239" s="385"/>
      <c r="AU239" s="385"/>
      <c r="AV239" s="385"/>
      <c r="AW239" s="385"/>
      <c r="AX239" s="385"/>
      <c r="AY239" s="385"/>
      <c r="AZ239" s="385"/>
      <c r="BA239" s="385"/>
      <c r="BB239" s="385"/>
      <c r="BC239" s="385"/>
      <c r="BD239" s="385"/>
      <c r="BE239" s="385"/>
      <c r="BF239" s="385"/>
      <c r="BG239" s="385"/>
      <c r="BH239" s="385"/>
      <c r="BI239" s="385"/>
      <c r="BJ239" s="385"/>
    </row>
    <row r="350" spans="1:62">
      <c r="A350" s="340">
        <f>A2</f>
        <v>0</v>
      </c>
      <c r="B350" s="340" t="s">
        <v>1587</v>
      </c>
      <c r="C350" s="340" t="s">
        <v>1587</v>
      </c>
      <c r="D350" s="340" t="s">
        <v>1587</v>
      </c>
      <c r="E350" s="340">
        <v>11111</v>
      </c>
      <c r="F350" s="340" t="s">
        <v>66</v>
      </c>
      <c r="G350" s="340">
        <f>SUM(G2:G349)</f>
        <v>0</v>
      </c>
      <c r="H350" s="340">
        <f t="shared" ref="H350:X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40">
        <f t="shared" si="0"/>
        <v>0</v>
      </c>
      <c r="R350" s="340">
        <f t="shared" si="0"/>
        <v>0</v>
      </c>
      <c r="S350" s="340">
        <f t="shared" si="0"/>
        <v>0</v>
      </c>
      <c r="T350" s="340">
        <f t="shared" si="0"/>
        <v>0</v>
      </c>
      <c r="U350" s="340">
        <f t="shared" si="0"/>
        <v>0</v>
      </c>
      <c r="V350" s="340">
        <f t="shared" si="0"/>
        <v>0</v>
      </c>
      <c r="W350" s="340">
        <f t="shared" si="0"/>
        <v>0</v>
      </c>
      <c r="X350" s="340">
        <f t="shared" si="0"/>
        <v>0</v>
      </c>
      <c r="Y350" s="340">
        <f>SUM(Y2:Y349)</f>
        <v>0</v>
      </c>
      <c r="Z350" s="340">
        <f t="shared" ref="Z350:BG350" si="1">SUM(Z2:Z349)</f>
        <v>0</v>
      </c>
      <c r="AA350" s="340">
        <f t="shared" si="1"/>
        <v>0</v>
      </c>
      <c r="AB350" s="340">
        <f t="shared" si="1"/>
        <v>0</v>
      </c>
      <c r="AC350" s="340">
        <f t="shared" si="1"/>
        <v>0</v>
      </c>
      <c r="AD350" s="340">
        <f t="shared" si="1"/>
        <v>0</v>
      </c>
      <c r="AE350" s="340">
        <f t="shared" si="1"/>
        <v>0</v>
      </c>
      <c r="AF350" s="340">
        <f t="shared" si="1"/>
        <v>0</v>
      </c>
      <c r="AG350" s="340">
        <f t="shared" si="1"/>
        <v>0</v>
      </c>
      <c r="AH350" s="340">
        <f t="shared" si="1"/>
        <v>0</v>
      </c>
      <c r="AI350" s="340">
        <f t="shared" si="1"/>
        <v>0</v>
      </c>
      <c r="AJ350" s="340">
        <f t="shared" si="1"/>
        <v>0</v>
      </c>
      <c r="AK350" s="340">
        <f t="shared" si="1"/>
        <v>0</v>
      </c>
      <c r="AL350" s="340">
        <f t="shared" si="1"/>
        <v>0</v>
      </c>
      <c r="AM350" s="340">
        <f t="shared" si="1"/>
        <v>0</v>
      </c>
      <c r="AN350" s="340">
        <f t="shared" si="1"/>
        <v>0</v>
      </c>
      <c r="AO350" s="340">
        <f t="shared" si="1"/>
        <v>0</v>
      </c>
      <c r="AP350" s="340">
        <f t="shared" si="1"/>
        <v>0</v>
      </c>
      <c r="AQ350" s="340">
        <f t="shared" si="1"/>
        <v>0</v>
      </c>
      <c r="AR350" s="340">
        <f t="shared" si="1"/>
        <v>0</v>
      </c>
      <c r="AS350" s="340">
        <f t="shared" si="1"/>
        <v>0</v>
      </c>
      <c r="AT350" s="340">
        <f t="shared" si="1"/>
        <v>0</v>
      </c>
      <c r="AU350" s="340">
        <f t="shared" si="1"/>
        <v>0</v>
      </c>
      <c r="AV350" s="340">
        <f t="shared" si="1"/>
        <v>0</v>
      </c>
      <c r="AW350" s="340">
        <f t="shared" si="1"/>
        <v>0</v>
      </c>
      <c r="AX350" s="340">
        <f t="shared" si="1"/>
        <v>0</v>
      </c>
      <c r="AY350" s="340">
        <f t="shared" si="1"/>
        <v>0</v>
      </c>
      <c r="AZ350" s="340">
        <f t="shared" si="1"/>
        <v>0</v>
      </c>
      <c r="BA350" s="340">
        <f t="shared" si="1"/>
        <v>0</v>
      </c>
      <c r="BB350" s="340">
        <f t="shared" si="1"/>
        <v>0</v>
      </c>
      <c r="BC350" s="340">
        <f t="shared" si="1"/>
        <v>0</v>
      </c>
      <c r="BD350" s="340">
        <f t="shared" si="1"/>
        <v>0</v>
      </c>
      <c r="BE350" s="340">
        <f t="shared" si="1"/>
        <v>0</v>
      </c>
      <c r="BF350" s="340">
        <f t="shared" si="1"/>
        <v>0</v>
      </c>
      <c r="BG350" s="357">
        <f t="shared" si="1"/>
        <v>0</v>
      </c>
      <c r="BH350" s="361">
        <v>1</v>
      </c>
      <c r="BI350" s="361">
        <v>1</v>
      </c>
      <c r="BJ350" s="361">
        <v>1</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BJ350"/>
  <sheetViews>
    <sheetView showGridLines="0" workbookViewId="0">
      <pane ySplit="1" topLeftCell="A2" activePane="bottomLeft" state="frozen"/>
      <selection activeCell="B3" sqref="B3:P3"/>
      <selection pane="bottomLeft" activeCell="D20" sqref="D20"/>
    </sheetView>
  </sheetViews>
  <sheetFormatPr defaultColWidth="9.140625" defaultRowHeight="15"/>
  <cols>
    <col min="1" max="1" width="13.5703125" style="143" bestFit="1" customWidth="1"/>
    <col min="2" max="2" width="10.140625" style="143" customWidth="1"/>
    <col min="3" max="3" width="16.42578125" style="143" bestFit="1" customWidth="1"/>
    <col min="4" max="4" width="38.7109375" style="143" bestFit="1" customWidth="1"/>
    <col min="5" max="5" width="12.28515625" style="143" customWidth="1"/>
    <col min="6" max="6" width="16.5703125" style="143" customWidth="1"/>
    <col min="7" max="7" width="22.42578125" style="143" customWidth="1"/>
    <col min="8" max="8" width="23.140625" style="143" customWidth="1"/>
    <col min="9" max="9" width="11.7109375" style="143" customWidth="1"/>
    <col min="10" max="10" width="12.42578125" style="143" customWidth="1"/>
    <col min="11" max="11" width="12" style="143" customWidth="1"/>
    <col min="12" max="12" width="12.7109375" style="143" customWidth="1"/>
    <col min="13" max="13" width="12" style="143" customWidth="1"/>
    <col min="14" max="14" width="12.7109375" style="143" customWidth="1"/>
    <col min="15" max="15" width="14.5703125" style="143" customWidth="1"/>
    <col min="16" max="16" width="15.28515625" style="143" customWidth="1"/>
    <col min="17" max="17" width="14.5703125" style="143" customWidth="1"/>
    <col min="18" max="18" width="15.28515625" style="143" customWidth="1"/>
    <col min="19" max="19" width="14.5703125" style="143" customWidth="1"/>
    <col min="20" max="20" width="15.28515625" style="143" customWidth="1"/>
    <col min="21" max="21" width="22.5703125" style="143" customWidth="1"/>
    <col min="22" max="22" width="23.28515625" style="143" customWidth="1"/>
    <col min="23" max="23" width="11.85546875" style="143" customWidth="1"/>
    <col min="24" max="24" width="12.5703125" style="143" customWidth="1"/>
    <col min="25" max="25" width="12.140625" style="143" customWidth="1"/>
    <col min="26" max="26" width="12.85546875" style="143" customWidth="1"/>
    <col min="27" max="27" width="12.140625" style="143" customWidth="1"/>
    <col min="28" max="28" width="12.85546875" style="143" customWidth="1"/>
    <col min="29" max="29" width="14.7109375" style="143" customWidth="1"/>
    <col min="30" max="30" width="15.42578125" style="143" customWidth="1"/>
    <col min="31" max="31" width="14.7109375" style="143" customWidth="1"/>
    <col min="32" max="32" width="15.42578125" style="143" customWidth="1"/>
    <col min="33" max="33" width="14.7109375" style="143" customWidth="1"/>
    <col min="34" max="34" width="15.42578125" style="143" customWidth="1"/>
    <col min="35" max="35" width="14.5703125" style="143" customWidth="1"/>
    <col min="36" max="36" width="15.28515625" style="143" customWidth="1"/>
    <col min="37" max="37" width="14.5703125" style="143" customWidth="1"/>
    <col min="38" max="38" width="15.28515625" style="143" customWidth="1"/>
    <col min="39" max="39" width="14.5703125" style="143" customWidth="1"/>
    <col min="40" max="40" width="15.28515625" style="143" customWidth="1"/>
    <col min="41" max="41" width="14.5703125" style="143" customWidth="1"/>
    <col min="42" max="42" width="15.28515625" style="143" customWidth="1"/>
    <col min="43" max="43" width="14.5703125" style="143" customWidth="1"/>
    <col min="44" max="44" width="15.28515625" style="143" customWidth="1"/>
    <col min="45" max="45" width="11.28515625" style="143" customWidth="1"/>
    <col min="46" max="46" width="12" style="143" customWidth="1"/>
    <col min="47" max="47" width="14.7109375" style="143" customWidth="1"/>
    <col min="48" max="48" width="15.42578125" style="143" customWidth="1"/>
    <col min="49" max="49" width="14.7109375" style="143" customWidth="1"/>
    <col min="50" max="50" width="15.42578125" style="143" customWidth="1"/>
    <col min="51" max="51" width="14.7109375" style="143" customWidth="1"/>
    <col min="52" max="52" width="15.42578125" style="143" customWidth="1"/>
    <col min="53" max="53" width="14.7109375" style="143" customWidth="1"/>
    <col min="54" max="54" width="15.42578125" style="143" customWidth="1"/>
    <col min="55" max="55" width="14.7109375" style="143" customWidth="1"/>
    <col min="56" max="56" width="15.42578125" style="143" customWidth="1"/>
    <col min="57" max="57" width="11.42578125" style="143" customWidth="1"/>
    <col min="58" max="58" width="12.140625" style="143" customWidth="1"/>
    <col min="59" max="59" width="13" style="143" customWidth="1"/>
    <col min="60" max="61" width="20.7109375" style="143" customWidth="1"/>
    <col min="62" max="62" width="23.7109375" style="143" customWidth="1"/>
    <col min="63" max="63" width="19.5703125" style="143" customWidth="1"/>
    <col min="64" max="16384" width="9.140625" style="143"/>
  </cols>
  <sheetData>
    <row r="1" spans="1:62">
      <c r="A1" s="363" t="s">
        <v>140</v>
      </c>
      <c r="B1" s="363" t="s">
        <v>141</v>
      </c>
      <c r="C1" s="363" t="s">
        <v>211</v>
      </c>
      <c r="D1" s="363" t="s">
        <v>212</v>
      </c>
      <c r="E1" s="363" t="s">
        <v>213</v>
      </c>
      <c r="F1" s="363" t="s">
        <v>65</v>
      </c>
      <c r="G1" s="363" t="s">
        <v>1124</v>
      </c>
      <c r="H1" s="363" t="s">
        <v>1123</v>
      </c>
      <c r="I1" s="363" t="s">
        <v>895</v>
      </c>
      <c r="J1" s="363" t="s">
        <v>896</v>
      </c>
      <c r="K1" s="363" t="s">
        <v>897</v>
      </c>
      <c r="L1" s="363" t="s">
        <v>898</v>
      </c>
      <c r="M1" s="363" t="s">
        <v>1122</v>
      </c>
      <c r="N1" s="363" t="s">
        <v>1121</v>
      </c>
      <c r="O1" s="363" t="s">
        <v>1120</v>
      </c>
      <c r="P1" s="363" t="s">
        <v>1119</v>
      </c>
      <c r="Q1" s="363" t="s">
        <v>1118</v>
      </c>
      <c r="R1" s="363" t="s">
        <v>1117</v>
      </c>
      <c r="S1" s="363" t="s">
        <v>1116</v>
      </c>
      <c r="T1" s="363" t="s">
        <v>1115</v>
      </c>
      <c r="U1" s="363" t="s">
        <v>1114</v>
      </c>
      <c r="V1" s="363" t="s">
        <v>1113</v>
      </c>
      <c r="W1" s="363" t="s">
        <v>901</v>
      </c>
      <c r="X1" s="363" t="s">
        <v>902</v>
      </c>
      <c r="Y1" s="363" t="s">
        <v>903</v>
      </c>
      <c r="Z1" s="363" t="s">
        <v>904</v>
      </c>
      <c r="AA1" s="363" t="s">
        <v>1112</v>
      </c>
      <c r="AB1" s="363" t="s">
        <v>1111</v>
      </c>
      <c r="AC1" s="363" t="s">
        <v>1110</v>
      </c>
      <c r="AD1" s="363" t="s">
        <v>1109</v>
      </c>
      <c r="AE1" s="363" t="s">
        <v>1108</v>
      </c>
      <c r="AF1" s="363" t="s">
        <v>1107</v>
      </c>
      <c r="AG1" s="363" t="s">
        <v>1106</v>
      </c>
      <c r="AH1" s="363" t="s">
        <v>1105</v>
      </c>
      <c r="AI1" s="363" t="s">
        <v>1104</v>
      </c>
      <c r="AJ1" s="363" t="s">
        <v>1103</v>
      </c>
      <c r="AK1" s="363" t="s">
        <v>1102</v>
      </c>
      <c r="AL1" s="363" t="s">
        <v>1101</v>
      </c>
      <c r="AM1" s="363" t="s">
        <v>1100</v>
      </c>
      <c r="AN1" s="363" t="s">
        <v>1099</v>
      </c>
      <c r="AO1" s="363" t="s">
        <v>1098</v>
      </c>
      <c r="AP1" s="363" t="s">
        <v>1097</v>
      </c>
      <c r="AQ1" s="363" t="s">
        <v>1096</v>
      </c>
      <c r="AR1" s="363" t="s">
        <v>1095</v>
      </c>
      <c r="AS1" s="363" t="s">
        <v>1094</v>
      </c>
      <c r="AT1" s="363" t="s">
        <v>1093</v>
      </c>
      <c r="AU1" s="363" t="s">
        <v>1092</v>
      </c>
      <c r="AV1" s="363" t="s">
        <v>1091</v>
      </c>
      <c r="AW1" s="363" t="s">
        <v>1090</v>
      </c>
      <c r="AX1" s="363" t="s">
        <v>1089</v>
      </c>
      <c r="AY1" s="363" t="s">
        <v>1088</v>
      </c>
      <c r="AZ1" s="363" t="s">
        <v>1087</v>
      </c>
      <c r="BA1" s="363" t="s">
        <v>1086</v>
      </c>
      <c r="BB1" s="363" t="s">
        <v>1085</v>
      </c>
      <c r="BC1" s="363" t="s">
        <v>1084</v>
      </c>
      <c r="BD1" s="363" t="s">
        <v>1083</v>
      </c>
      <c r="BE1" s="363" t="s">
        <v>1082</v>
      </c>
      <c r="BF1" s="363" t="s">
        <v>1081</v>
      </c>
      <c r="BG1" s="363" t="s">
        <v>1126</v>
      </c>
      <c r="BH1" s="363" t="s">
        <v>259</v>
      </c>
      <c r="BI1" s="363" t="s">
        <v>260</v>
      </c>
      <c r="BJ1" s="364" t="s">
        <v>261</v>
      </c>
    </row>
    <row r="2" spans="1:62">
      <c r="A2" s="385"/>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c r="BC2" s="385"/>
      <c r="BD2" s="385"/>
      <c r="BE2" s="385"/>
      <c r="BF2" s="385"/>
      <c r="BG2" s="385"/>
      <c r="BH2" s="385"/>
      <c r="BI2" s="385"/>
      <c r="BJ2" s="385"/>
    </row>
    <row r="3" spans="1:62">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5"/>
      <c r="AW3" s="385"/>
      <c r="AX3" s="385"/>
      <c r="AY3" s="385"/>
      <c r="AZ3" s="385"/>
      <c r="BA3" s="385"/>
      <c r="BB3" s="385"/>
      <c r="BC3" s="385"/>
      <c r="BD3" s="385"/>
      <c r="BE3" s="385"/>
      <c r="BF3" s="385"/>
      <c r="BG3" s="385"/>
      <c r="BH3" s="385"/>
      <c r="BI3" s="385"/>
      <c r="BJ3" s="385"/>
    </row>
    <row r="4" spans="1:62">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5"/>
      <c r="AW4" s="385"/>
      <c r="AX4" s="385"/>
      <c r="AY4" s="385"/>
      <c r="AZ4" s="385"/>
      <c r="BA4" s="385"/>
      <c r="BB4" s="385"/>
      <c r="BC4" s="385"/>
      <c r="BD4" s="385"/>
      <c r="BE4" s="385"/>
      <c r="BF4" s="385"/>
      <c r="BG4" s="385"/>
      <c r="BH4" s="385"/>
      <c r="BI4" s="385"/>
      <c r="BJ4" s="385"/>
    </row>
    <row r="5" spans="1:62">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c r="AE5" s="385"/>
      <c r="AF5" s="385"/>
      <c r="AG5" s="385"/>
      <c r="AH5" s="385"/>
      <c r="AI5" s="385"/>
      <c r="AJ5" s="385"/>
      <c r="AK5" s="385"/>
      <c r="AL5" s="385"/>
      <c r="AM5" s="385"/>
      <c r="AN5" s="385"/>
      <c r="AO5" s="385"/>
      <c r="AP5" s="385"/>
      <c r="AQ5" s="385"/>
      <c r="AR5" s="385"/>
      <c r="AS5" s="385"/>
      <c r="AT5" s="385"/>
      <c r="AU5" s="385"/>
      <c r="AV5" s="385"/>
      <c r="AW5" s="385"/>
      <c r="AX5" s="385"/>
      <c r="AY5" s="385"/>
      <c r="AZ5" s="385"/>
      <c r="BA5" s="385"/>
      <c r="BB5" s="385"/>
      <c r="BC5" s="385"/>
      <c r="BD5" s="385"/>
      <c r="BE5" s="385"/>
      <c r="BF5" s="385"/>
      <c r="BG5" s="385"/>
      <c r="BH5" s="385"/>
      <c r="BI5" s="385"/>
      <c r="BJ5" s="385"/>
    </row>
    <row r="6" spans="1:62">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c r="AE6" s="385"/>
      <c r="AF6" s="385"/>
      <c r="AG6" s="385"/>
      <c r="AH6" s="385"/>
      <c r="AI6" s="385"/>
      <c r="AJ6" s="385"/>
      <c r="AK6" s="385"/>
      <c r="AL6" s="385"/>
      <c r="AM6" s="385"/>
      <c r="AN6" s="385"/>
      <c r="AO6" s="385"/>
      <c r="AP6" s="385"/>
      <c r="AQ6" s="385"/>
      <c r="AR6" s="385"/>
      <c r="AS6" s="385"/>
      <c r="AT6" s="385"/>
      <c r="AU6" s="385"/>
      <c r="AV6" s="385"/>
      <c r="AW6" s="385"/>
      <c r="AX6" s="385"/>
      <c r="AY6" s="385"/>
      <c r="AZ6" s="385"/>
      <c r="BA6" s="385"/>
      <c r="BB6" s="385"/>
      <c r="BC6" s="385"/>
      <c r="BD6" s="385"/>
      <c r="BE6" s="385"/>
      <c r="BF6" s="385"/>
      <c r="BG6" s="385"/>
      <c r="BH6" s="385"/>
      <c r="BI6" s="385"/>
      <c r="BJ6" s="385"/>
    </row>
    <row r="7" spans="1:62">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385"/>
      <c r="BB7" s="385"/>
      <c r="BC7" s="385"/>
      <c r="BD7" s="385"/>
      <c r="BE7" s="385"/>
      <c r="BF7" s="385"/>
      <c r="BG7" s="385"/>
      <c r="BH7" s="385"/>
      <c r="BI7" s="385"/>
      <c r="BJ7" s="385"/>
    </row>
    <row r="8" spans="1:62">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62">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c r="AE9" s="385"/>
      <c r="AF9" s="385"/>
      <c r="AG9" s="385"/>
      <c r="AH9" s="385"/>
      <c r="AI9" s="385"/>
      <c r="AJ9" s="385"/>
      <c r="AK9" s="385"/>
      <c r="AL9" s="385"/>
      <c r="AM9" s="385"/>
      <c r="AN9" s="385"/>
      <c r="AO9" s="385"/>
      <c r="AP9" s="385"/>
      <c r="AQ9" s="385"/>
      <c r="AR9" s="385"/>
      <c r="AS9" s="385"/>
      <c r="AT9" s="385"/>
      <c r="AU9" s="385"/>
      <c r="AV9" s="385"/>
      <c r="AW9" s="385"/>
      <c r="AX9" s="385"/>
      <c r="AY9" s="385"/>
      <c r="AZ9" s="385"/>
      <c r="BA9" s="385"/>
      <c r="BB9" s="385"/>
      <c r="BC9" s="385"/>
      <c r="BD9" s="385"/>
      <c r="BE9" s="385"/>
      <c r="BF9" s="385"/>
      <c r="BG9" s="385"/>
      <c r="BH9" s="385"/>
      <c r="BI9" s="385"/>
      <c r="BJ9" s="385"/>
    </row>
    <row r="10" spans="1:62">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c r="BC10" s="385"/>
      <c r="BD10" s="385"/>
      <c r="BE10" s="385"/>
      <c r="BF10" s="385"/>
      <c r="BG10" s="385"/>
      <c r="BH10" s="385"/>
      <c r="BI10" s="385"/>
      <c r="BJ10" s="385"/>
    </row>
    <row r="11" spans="1:62">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c r="BH11" s="385"/>
      <c r="BI11" s="385"/>
      <c r="BJ11" s="385"/>
    </row>
    <row r="12" spans="1:62">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row>
    <row r="13" spans="1:62">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62">
      <c r="A14" s="385"/>
      <c r="B14" s="385"/>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c r="BC14" s="385"/>
      <c r="BD14" s="385"/>
      <c r="BE14" s="385"/>
      <c r="BF14" s="385"/>
      <c r="BG14" s="385"/>
      <c r="BH14" s="385"/>
      <c r="BI14" s="385"/>
      <c r="BJ14" s="385"/>
    </row>
    <row r="15" spans="1:62">
      <c r="A15" s="385"/>
      <c r="B15" s="385"/>
      <c r="C15" s="385"/>
      <c r="D15" s="385"/>
      <c r="E15" s="385"/>
      <c r="F15" s="385"/>
      <c r="G15" s="385"/>
      <c r="H15" s="385"/>
      <c r="I15" s="385"/>
      <c r="J15" s="385"/>
      <c r="K15" s="385"/>
      <c r="L15" s="385"/>
      <c r="M15" s="385"/>
      <c r="N15" s="385"/>
      <c r="O15" s="385"/>
      <c r="P15" s="385"/>
      <c r="Q15" s="385"/>
      <c r="R15" s="385"/>
      <c r="S15" s="385"/>
      <c r="T15" s="385"/>
      <c r="U15" s="385"/>
      <c r="V15" s="385"/>
      <c r="W15" s="385"/>
      <c r="X15" s="385"/>
      <c r="Y15" s="385"/>
      <c r="Z15" s="385"/>
      <c r="AA15" s="385"/>
      <c r="AB15" s="385"/>
      <c r="AC15" s="385"/>
      <c r="AD15" s="385"/>
      <c r="AE15" s="385"/>
      <c r="AF15" s="385"/>
      <c r="AG15" s="385"/>
      <c r="AH15" s="385"/>
      <c r="AI15" s="385"/>
      <c r="AJ15" s="385"/>
      <c r="AK15" s="385"/>
      <c r="AL15" s="385"/>
      <c r="AM15" s="385"/>
      <c r="AN15" s="385"/>
      <c r="AO15" s="385"/>
      <c r="AP15" s="385"/>
      <c r="AQ15" s="385"/>
      <c r="AR15" s="385"/>
      <c r="AS15" s="385"/>
      <c r="AT15" s="385"/>
      <c r="AU15" s="385"/>
      <c r="AV15" s="385"/>
      <c r="AW15" s="385"/>
      <c r="AX15" s="385"/>
      <c r="AY15" s="385"/>
      <c r="AZ15" s="385"/>
      <c r="BA15" s="385"/>
      <c r="BB15" s="385"/>
      <c r="BC15" s="385"/>
      <c r="BD15" s="385"/>
      <c r="BE15" s="385"/>
      <c r="BF15" s="385"/>
      <c r="BG15" s="385"/>
      <c r="BH15" s="385"/>
      <c r="BI15" s="385"/>
      <c r="BJ15" s="385"/>
    </row>
    <row r="16" spans="1:62">
      <c r="A16" s="385"/>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c r="AE16" s="385"/>
      <c r="AF16" s="385"/>
      <c r="AG16" s="385"/>
      <c r="AH16" s="385"/>
      <c r="AI16" s="385"/>
      <c r="AJ16" s="385"/>
      <c r="AK16" s="385"/>
      <c r="AL16" s="385"/>
      <c r="AM16" s="385"/>
      <c r="AN16" s="385"/>
      <c r="AO16" s="385"/>
      <c r="AP16" s="385"/>
      <c r="AQ16" s="385"/>
      <c r="AR16" s="385"/>
      <c r="AS16" s="385"/>
      <c r="AT16" s="385"/>
      <c r="AU16" s="385"/>
      <c r="AV16" s="385"/>
      <c r="AW16" s="385"/>
      <c r="AX16" s="385"/>
      <c r="AY16" s="385"/>
      <c r="AZ16" s="385"/>
      <c r="BA16" s="385"/>
      <c r="BB16" s="385"/>
      <c r="BC16" s="385"/>
      <c r="BD16" s="385"/>
      <c r="BE16" s="385"/>
      <c r="BF16" s="385"/>
      <c r="BG16" s="385"/>
      <c r="BH16" s="385"/>
      <c r="BI16" s="385"/>
      <c r="BJ16" s="385"/>
    </row>
    <row r="17" spans="1:62">
      <c r="A17" s="385"/>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c r="BF17" s="385"/>
      <c r="BG17" s="385"/>
      <c r="BH17" s="385"/>
      <c r="BI17" s="385"/>
      <c r="BJ17" s="385"/>
    </row>
    <row r="18" spans="1:62">
      <c r="A18" s="385"/>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385"/>
      <c r="AC18" s="385"/>
      <c r="AD18" s="385"/>
      <c r="AE18" s="385"/>
      <c r="AF18" s="385"/>
      <c r="AG18" s="385"/>
      <c r="AH18" s="385"/>
      <c r="AI18" s="385"/>
      <c r="AJ18" s="385"/>
      <c r="AK18" s="385"/>
      <c r="AL18" s="385"/>
      <c r="AM18" s="385"/>
      <c r="AN18" s="385"/>
      <c r="AO18" s="385"/>
      <c r="AP18" s="385"/>
      <c r="AQ18" s="385"/>
      <c r="AR18" s="385"/>
      <c r="AS18" s="385"/>
      <c r="AT18" s="385"/>
      <c r="AU18" s="385"/>
      <c r="AV18" s="385"/>
      <c r="AW18" s="385"/>
      <c r="AX18" s="385"/>
      <c r="AY18" s="385"/>
      <c r="AZ18" s="385"/>
      <c r="BA18" s="385"/>
      <c r="BB18" s="385"/>
      <c r="BC18" s="385"/>
      <c r="BD18" s="385"/>
      <c r="BE18" s="385"/>
      <c r="BF18" s="385"/>
      <c r="BG18" s="385"/>
      <c r="BH18" s="385"/>
      <c r="BI18" s="385"/>
      <c r="BJ18" s="385"/>
    </row>
    <row r="19" spans="1:62">
      <c r="A19" s="385"/>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c r="AA19" s="385"/>
      <c r="AB19" s="385"/>
      <c r="AC19" s="385"/>
      <c r="AD19" s="385"/>
      <c r="AE19" s="385"/>
      <c r="AF19" s="385"/>
      <c r="AG19" s="385"/>
      <c r="AH19" s="385"/>
      <c r="AI19" s="385"/>
      <c r="AJ19" s="385"/>
      <c r="AK19" s="385"/>
      <c r="AL19" s="385"/>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5"/>
    </row>
    <row r="20" spans="1:62">
      <c r="A20" s="385"/>
      <c r="B20" s="385"/>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c r="AE20" s="385"/>
      <c r="AF20" s="385"/>
      <c r="AG20" s="385"/>
      <c r="AH20" s="385"/>
      <c r="AI20" s="385"/>
      <c r="AJ20" s="385"/>
      <c r="AK20" s="385"/>
      <c r="AL20" s="385"/>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5"/>
    </row>
    <row r="21" spans="1:62">
      <c r="A21" s="385"/>
      <c r="B21" s="385"/>
      <c r="C21" s="385"/>
      <c r="D21" s="385"/>
      <c r="E21" s="385"/>
      <c r="F21" s="385"/>
      <c r="G21" s="385"/>
      <c r="H21" s="385"/>
      <c r="I21" s="385"/>
      <c r="J21" s="385"/>
      <c r="K21" s="385"/>
      <c r="L21" s="385"/>
      <c r="M21" s="385"/>
      <c r="N21" s="385"/>
      <c r="O21" s="385"/>
      <c r="P21" s="385"/>
      <c r="Q21" s="385"/>
      <c r="R21" s="385"/>
      <c r="S21" s="385"/>
      <c r="T21" s="385"/>
      <c r="U21" s="385"/>
      <c r="V21" s="385"/>
      <c r="W21" s="385"/>
      <c r="X21" s="385"/>
      <c r="Y21" s="385"/>
      <c r="Z21" s="385"/>
      <c r="AA21" s="385"/>
      <c r="AB21" s="385"/>
      <c r="AC21" s="385"/>
      <c r="AD21" s="385"/>
      <c r="AE21" s="385"/>
      <c r="AF21" s="385"/>
      <c r="AG21" s="385"/>
      <c r="AH21" s="385"/>
      <c r="AI21" s="385"/>
      <c r="AJ21" s="385"/>
      <c r="AK21" s="385"/>
      <c r="AL21" s="385"/>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5"/>
    </row>
    <row r="22" spans="1:62">
      <c r="A22" s="385"/>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Y22" s="385"/>
      <c r="Z22" s="385"/>
      <c r="AA22" s="385"/>
      <c r="AB22" s="385"/>
      <c r="AC22" s="385"/>
      <c r="AD22" s="385"/>
      <c r="AE22" s="385"/>
      <c r="AF22" s="385"/>
      <c r="AG22" s="385"/>
      <c r="AH22" s="385"/>
      <c r="AI22" s="385"/>
      <c r="AJ22" s="385"/>
      <c r="AK22" s="385"/>
      <c r="AL22" s="385"/>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5"/>
    </row>
    <row r="23" spans="1:62">
      <c r="A23" s="385"/>
      <c r="B23" s="385"/>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c r="AE23" s="385"/>
      <c r="AF23" s="385"/>
      <c r="AG23" s="385"/>
      <c r="AH23" s="385"/>
      <c r="AI23" s="385"/>
      <c r="AJ23" s="385"/>
      <c r="AK23" s="385"/>
      <c r="AL23" s="385"/>
      <c r="AM23" s="385"/>
      <c r="AN23" s="385"/>
      <c r="AO23" s="385"/>
      <c r="AP23" s="385"/>
      <c r="AQ23" s="385"/>
      <c r="AR23" s="385"/>
      <c r="AS23" s="385"/>
      <c r="AT23" s="385"/>
      <c r="AU23" s="385"/>
      <c r="AV23" s="385"/>
      <c r="AW23" s="385"/>
      <c r="AX23" s="385"/>
      <c r="AY23" s="385"/>
      <c r="AZ23" s="385"/>
      <c r="BA23" s="385"/>
      <c r="BB23" s="385"/>
      <c r="BC23" s="385"/>
      <c r="BD23" s="385"/>
      <c r="BE23" s="385"/>
      <c r="BF23" s="385"/>
      <c r="BG23" s="385"/>
      <c r="BH23" s="385"/>
      <c r="BI23" s="385"/>
      <c r="BJ23" s="385"/>
    </row>
    <row r="24" spans="1:62">
      <c r="A24" s="385"/>
      <c r="B24" s="385"/>
      <c r="C24" s="385"/>
      <c r="D24" s="385"/>
      <c r="E24" s="385"/>
      <c r="F24" s="385"/>
      <c r="G24" s="385"/>
      <c r="H24" s="385"/>
      <c r="I24" s="385"/>
      <c r="J24" s="385"/>
      <c r="K24" s="385"/>
      <c r="L24" s="385"/>
      <c r="M24" s="385"/>
      <c r="N24" s="385"/>
      <c r="O24" s="385"/>
      <c r="P24" s="385"/>
      <c r="Q24" s="385"/>
      <c r="R24" s="385"/>
      <c r="S24" s="385"/>
      <c r="T24" s="385"/>
      <c r="U24" s="385"/>
      <c r="V24" s="385"/>
      <c r="W24" s="385"/>
      <c r="X24" s="385"/>
      <c r="Y24" s="385"/>
      <c r="Z24" s="385"/>
      <c r="AA24" s="385"/>
      <c r="AB24" s="385"/>
      <c r="AC24" s="385"/>
      <c r="AD24" s="385"/>
      <c r="AE24" s="385"/>
      <c r="AF24" s="385"/>
      <c r="AG24" s="385"/>
      <c r="AH24" s="385"/>
      <c r="AI24" s="385"/>
      <c r="AJ24" s="385"/>
      <c r="AK24" s="385"/>
      <c r="AL24" s="385"/>
      <c r="AM24" s="385"/>
      <c r="AN24" s="385"/>
      <c r="AO24" s="385"/>
      <c r="AP24" s="385"/>
      <c r="AQ24" s="385"/>
      <c r="AR24" s="385"/>
      <c r="AS24" s="385"/>
      <c r="AT24" s="385"/>
      <c r="AU24" s="385"/>
      <c r="AV24" s="385"/>
      <c r="AW24" s="385"/>
      <c r="AX24" s="385"/>
      <c r="AY24" s="385"/>
      <c r="AZ24" s="385"/>
      <c r="BA24" s="385"/>
      <c r="BB24" s="385"/>
      <c r="BC24" s="385"/>
      <c r="BD24" s="385"/>
      <c r="BE24" s="385"/>
      <c r="BF24" s="385"/>
      <c r="BG24" s="385"/>
      <c r="BH24" s="385"/>
      <c r="BI24" s="385"/>
      <c r="BJ24" s="385"/>
    </row>
    <row r="25" spans="1:62">
      <c r="A25" s="385"/>
      <c r="B25" s="385"/>
      <c r="C25" s="385"/>
      <c r="D25" s="385"/>
      <c r="E25" s="385"/>
      <c r="F25" s="385"/>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H25" s="385"/>
      <c r="AI25" s="385"/>
      <c r="AJ25" s="385"/>
      <c r="AK25" s="385"/>
      <c r="AL25" s="385"/>
      <c r="AM25" s="385"/>
      <c r="AN25" s="385"/>
      <c r="AO25" s="385"/>
      <c r="AP25" s="385"/>
      <c r="AQ25" s="385"/>
      <c r="AR25" s="385"/>
      <c r="AS25" s="385"/>
      <c r="AT25" s="385"/>
      <c r="AU25" s="385"/>
      <c r="AV25" s="385"/>
      <c r="AW25" s="385"/>
      <c r="AX25" s="385"/>
      <c r="AY25" s="385"/>
      <c r="AZ25" s="385"/>
      <c r="BA25" s="385"/>
      <c r="BB25" s="385"/>
      <c r="BC25" s="385"/>
      <c r="BD25" s="385"/>
      <c r="BE25" s="385"/>
      <c r="BF25" s="385"/>
      <c r="BG25" s="385"/>
      <c r="BH25" s="385"/>
      <c r="BI25" s="385"/>
      <c r="BJ25" s="385"/>
    </row>
    <row r="26" spans="1:62">
      <c r="A26" s="385"/>
      <c r="B26" s="385"/>
      <c r="C26" s="385"/>
      <c r="D26" s="385"/>
      <c r="E26" s="385"/>
      <c r="F26" s="385"/>
      <c r="G26" s="385"/>
      <c r="H26" s="385"/>
      <c r="I26" s="385"/>
      <c r="J26" s="385"/>
      <c r="K26" s="385"/>
      <c r="L26" s="385"/>
      <c r="M26" s="385"/>
      <c r="N26" s="385"/>
      <c r="O26" s="385"/>
      <c r="P26" s="385"/>
      <c r="Q26" s="385"/>
      <c r="R26" s="385"/>
      <c r="S26" s="385"/>
      <c r="T26" s="385"/>
      <c r="U26" s="385"/>
      <c r="V26" s="385"/>
      <c r="W26" s="385"/>
      <c r="X26" s="385"/>
      <c r="Y26" s="385"/>
      <c r="Z26" s="385"/>
      <c r="AA26" s="385"/>
      <c r="AB26" s="385"/>
      <c r="AC26" s="385"/>
      <c r="AD26" s="385"/>
      <c r="AE26" s="385"/>
      <c r="AF26" s="385"/>
      <c r="AG26" s="385"/>
      <c r="AH26" s="385"/>
      <c r="AI26" s="385"/>
      <c r="AJ26" s="385"/>
      <c r="AK26" s="385"/>
      <c r="AL26" s="385"/>
      <c r="AM26" s="385"/>
      <c r="AN26" s="385"/>
      <c r="AO26" s="385"/>
      <c r="AP26" s="385"/>
      <c r="AQ26" s="385"/>
      <c r="AR26" s="385"/>
      <c r="AS26" s="385"/>
      <c r="AT26" s="385"/>
      <c r="AU26" s="385"/>
      <c r="AV26" s="385"/>
      <c r="AW26" s="385"/>
      <c r="AX26" s="385"/>
      <c r="AY26" s="385"/>
      <c r="AZ26" s="385"/>
      <c r="BA26" s="385"/>
      <c r="BB26" s="385"/>
      <c r="BC26" s="385"/>
      <c r="BD26" s="385"/>
      <c r="BE26" s="385"/>
      <c r="BF26" s="385"/>
      <c r="BG26" s="385"/>
      <c r="BH26" s="385"/>
      <c r="BI26" s="385"/>
      <c r="BJ26" s="385"/>
    </row>
    <row r="27" spans="1:62">
      <c r="A27" s="385"/>
      <c r="B27" s="385"/>
      <c r="C27" s="385"/>
      <c r="D27" s="385"/>
      <c r="E27" s="385"/>
      <c r="F27" s="385"/>
      <c r="G27" s="385"/>
      <c r="H27" s="385"/>
      <c r="I27" s="385"/>
      <c r="J27" s="385"/>
      <c r="K27" s="385"/>
      <c r="L27" s="385"/>
      <c r="M27" s="385"/>
      <c r="N27" s="385"/>
      <c r="O27" s="385"/>
      <c r="P27" s="385"/>
      <c r="Q27" s="385"/>
      <c r="R27" s="385"/>
      <c r="S27" s="385"/>
      <c r="T27" s="385"/>
      <c r="U27" s="385"/>
      <c r="V27" s="385"/>
      <c r="W27" s="385"/>
      <c r="X27" s="385"/>
      <c r="Y27" s="385"/>
      <c r="Z27" s="385"/>
      <c r="AA27" s="385"/>
      <c r="AB27" s="385"/>
      <c r="AC27" s="385"/>
      <c r="AD27" s="385"/>
      <c r="AE27" s="385"/>
      <c r="AF27" s="385"/>
      <c r="AG27" s="385"/>
      <c r="AH27" s="385"/>
      <c r="AI27" s="385"/>
      <c r="AJ27" s="385"/>
      <c r="AK27" s="385"/>
      <c r="AL27" s="385"/>
      <c r="AM27" s="385"/>
      <c r="AN27" s="385"/>
      <c r="AO27" s="385"/>
      <c r="AP27" s="385"/>
      <c r="AQ27" s="385"/>
      <c r="AR27" s="385"/>
      <c r="AS27" s="385"/>
      <c r="AT27" s="385"/>
      <c r="AU27" s="385"/>
      <c r="AV27" s="385"/>
      <c r="AW27" s="385"/>
      <c r="AX27" s="385"/>
      <c r="AY27" s="385"/>
      <c r="AZ27" s="385"/>
      <c r="BA27" s="385"/>
      <c r="BB27" s="385"/>
      <c r="BC27" s="385"/>
      <c r="BD27" s="385"/>
      <c r="BE27" s="385"/>
      <c r="BF27" s="385"/>
      <c r="BG27" s="385"/>
      <c r="BH27" s="385"/>
      <c r="BI27" s="385"/>
      <c r="BJ27" s="385"/>
    </row>
    <row r="28" spans="1:62">
      <c r="A28" s="385"/>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E28" s="385"/>
      <c r="AF28" s="385"/>
      <c r="AG28" s="385"/>
      <c r="AH28" s="385"/>
      <c r="AI28" s="385"/>
      <c r="AJ28" s="385"/>
      <c r="AK28" s="385"/>
      <c r="AL28" s="385"/>
      <c r="AM28" s="385"/>
      <c r="AN28" s="385"/>
      <c r="AO28" s="385"/>
      <c r="AP28" s="385"/>
      <c r="AQ28" s="385"/>
      <c r="AR28" s="385"/>
      <c r="AS28" s="385"/>
      <c r="AT28" s="385"/>
      <c r="AU28" s="385"/>
      <c r="AV28" s="385"/>
      <c r="AW28" s="385"/>
      <c r="AX28" s="385"/>
      <c r="AY28" s="385"/>
      <c r="AZ28" s="385"/>
      <c r="BA28" s="385"/>
      <c r="BB28" s="385"/>
      <c r="BC28" s="385"/>
      <c r="BD28" s="385"/>
      <c r="BE28" s="385"/>
      <c r="BF28" s="385"/>
      <c r="BG28" s="385"/>
      <c r="BH28" s="385"/>
      <c r="BI28" s="385"/>
      <c r="BJ28" s="385"/>
    </row>
    <row r="29" spans="1:62">
      <c r="A29" s="385"/>
      <c r="B29" s="385"/>
      <c r="C29" s="385"/>
      <c r="D29" s="385"/>
      <c r="E29" s="385"/>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E29" s="385"/>
      <c r="AF29" s="385"/>
      <c r="AG29" s="385"/>
      <c r="AH29" s="385"/>
      <c r="AI29" s="385"/>
      <c r="AJ29" s="385"/>
      <c r="AK29" s="385"/>
      <c r="AL29" s="385"/>
      <c r="AM29" s="385"/>
      <c r="AN29" s="385"/>
      <c r="AO29" s="385"/>
      <c r="AP29" s="385"/>
      <c r="AQ29" s="385"/>
      <c r="AR29" s="385"/>
      <c r="AS29" s="385"/>
      <c r="AT29" s="385"/>
      <c r="AU29" s="385"/>
      <c r="AV29" s="385"/>
      <c r="AW29" s="385"/>
      <c r="AX29" s="385"/>
      <c r="AY29" s="385"/>
      <c r="AZ29" s="385"/>
      <c r="BA29" s="385"/>
      <c r="BB29" s="385"/>
      <c r="BC29" s="385"/>
      <c r="BD29" s="385"/>
      <c r="BE29" s="385"/>
      <c r="BF29" s="385"/>
      <c r="BG29" s="385"/>
      <c r="BH29" s="385"/>
      <c r="BI29" s="385"/>
      <c r="BJ29" s="385"/>
    </row>
    <row r="30" spans="1:62">
      <c r="A30" s="385"/>
      <c r="B30" s="385"/>
      <c r="C30" s="385"/>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c r="AE30" s="385"/>
      <c r="AF30" s="385"/>
      <c r="AG30" s="385"/>
      <c r="AH30" s="385"/>
      <c r="AI30" s="385"/>
      <c r="AJ30" s="385"/>
      <c r="AK30" s="385"/>
      <c r="AL30" s="385"/>
      <c r="AM30" s="385"/>
      <c r="AN30" s="385"/>
      <c r="AO30" s="385"/>
      <c r="AP30" s="385"/>
      <c r="AQ30" s="385"/>
      <c r="AR30" s="385"/>
      <c r="AS30" s="385"/>
      <c r="AT30" s="385"/>
      <c r="AU30" s="385"/>
      <c r="AV30" s="385"/>
      <c r="AW30" s="385"/>
      <c r="AX30" s="385"/>
      <c r="AY30" s="385"/>
      <c r="AZ30" s="385"/>
      <c r="BA30" s="385"/>
      <c r="BB30" s="385"/>
      <c r="BC30" s="385"/>
      <c r="BD30" s="385"/>
      <c r="BE30" s="385"/>
      <c r="BF30" s="385"/>
      <c r="BG30" s="385"/>
      <c r="BH30" s="385"/>
      <c r="BI30" s="385"/>
      <c r="BJ30" s="385"/>
    </row>
    <row r="31" spans="1:62">
      <c r="A31" s="385"/>
      <c r="B31" s="385"/>
      <c r="C31" s="385"/>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c r="AE31" s="385"/>
      <c r="AF31" s="385"/>
      <c r="AG31" s="385"/>
      <c r="AH31" s="385"/>
      <c r="AI31" s="385"/>
      <c r="AJ31" s="385"/>
      <c r="AK31" s="385"/>
      <c r="AL31" s="385"/>
      <c r="AM31" s="385"/>
      <c r="AN31" s="385"/>
      <c r="AO31" s="385"/>
      <c r="AP31" s="385"/>
      <c r="AQ31" s="385"/>
      <c r="AR31" s="385"/>
      <c r="AS31" s="385"/>
      <c r="AT31" s="385"/>
      <c r="AU31" s="385"/>
      <c r="AV31" s="385"/>
      <c r="AW31" s="385"/>
      <c r="AX31" s="385"/>
      <c r="AY31" s="385"/>
      <c r="AZ31" s="385"/>
      <c r="BA31" s="385"/>
      <c r="BB31" s="385"/>
      <c r="BC31" s="385"/>
      <c r="BD31" s="385"/>
      <c r="BE31" s="385"/>
      <c r="BF31" s="385"/>
      <c r="BG31" s="385"/>
      <c r="BH31" s="385"/>
      <c r="BI31" s="385"/>
      <c r="BJ31" s="385"/>
    </row>
    <row r="32" spans="1:62">
      <c r="A32" s="385"/>
      <c r="B32" s="385"/>
      <c r="C32" s="385"/>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c r="AE32" s="385"/>
      <c r="AF32" s="385"/>
      <c r="AG32" s="385"/>
      <c r="AH32" s="385"/>
      <c r="AI32" s="385"/>
      <c r="AJ32" s="385"/>
      <c r="AK32" s="385"/>
      <c r="AL32" s="385"/>
      <c r="AM32" s="385"/>
      <c r="AN32" s="385"/>
      <c r="AO32" s="385"/>
      <c r="AP32" s="385"/>
      <c r="AQ32" s="385"/>
      <c r="AR32" s="385"/>
      <c r="AS32" s="385"/>
      <c r="AT32" s="385"/>
      <c r="AU32" s="385"/>
      <c r="AV32" s="385"/>
      <c r="AW32" s="385"/>
      <c r="AX32" s="385"/>
      <c r="AY32" s="385"/>
      <c r="AZ32" s="385"/>
      <c r="BA32" s="385"/>
      <c r="BB32" s="385"/>
      <c r="BC32" s="385"/>
      <c r="BD32" s="385"/>
      <c r="BE32" s="385"/>
      <c r="BF32" s="385"/>
      <c r="BG32" s="385"/>
      <c r="BH32" s="385"/>
      <c r="BI32" s="385"/>
      <c r="BJ32" s="385"/>
    </row>
    <row r="33" spans="1:62">
      <c r="A33" s="385"/>
      <c r="B33" s="385"/>
      <c r="C33" s="385"/>
      <c r="D33" s="385"/>
      <c r="E33" s="385"/>
      <c r="F33" s="385"/>
      <c r="G33" s="385"/>
      <c r="H33" s="385"/>
      <c r="I33" s="385"/>
      <c r="J33" s="385"/>
      <c r="K33" s="385"/>
      <c r="L33" s="385"/>
      <c r="M33" s="385"/>
      <c r="N33" s="385"/>
      <c r="O33" s="385"/>
      <c r="P33" s="385"/>
      <c r="Q33" s="385"/>
      <c r="R33" s="385"/>
      <c r="S33" s="385"/>
      <c r="T33" s="385"/>
      <c r="U33" s="385"/>
      <c r="V33" s="385"/>
      <c r="W33" s="385"/>
      <c r="X33" s="385"/>
      <c r="Y33" s="385"/>
      <c r="Z33" s="385"/>
      <c r="AA33" s="385"/>
      <c r="AB33" s="385"/>
      <c r="AC33" s="385"/>
      <c r="AD33" s="385"/>
      <c r="AE33" s="385"/>
      <c r="AF33" s="385"/>
      <c r="AG33" s="385"/>
      <c r="AH33" s="385"/>
      <c r="AI33" s="385"/>
      <c r="AJ33" s="385"/>
      <c r="AK33" s="385"/>
      <c r="AL33" s="385"/>
      <c r="AM33" s="385"/>
      <c r="AN33" s="385"/>
      <c r="AO33" s="385"/>
      <c r="AP33" s="385"/>
      <c r="AQ33" s="385"/>
      <c r="AR33" s="385"/>
      <c r="AS33" s="385"/>
      <c r="AT33" s="385"/>
      <c r="AU33" s="385"/>
      <c r="AV33" s="385"/>
      <c r="AW33" s="385"/>
      <c r="AX33" s="385"/>
      <c r="AY33" s="385"/>
      <c r="AZ33" s="385"/>
      <c r="BA33" s="385"/>
      <c r="BB33" s="385"/>
      <c r="BC33" s="385"/>
      <c r="BD33" s="385"/>
      <c r="BE33" s="385"/>
      <c r="BF33" s="385"/>
      <c r="BG33" s="385"/>
      <c r="BH33" s="385"/>
      <c r="BI33" s="385"/>
      <c r="BJ33" s="385"/>
    </row>
    <row r="34" spans="1:62">
      <c r="A34" s="385"/>
      <c r="B34" s="385"/>
      <c r="C34" s="385"/>
      <c r="D34" s="385"/>
      <c r="E34" s="385"/>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c r="AE34" s="385"/>
      <c r="AF34" s="385"/>
      <c r="AG34" s="385"/>
      <c r="AH34" s="385"/>
      <c r="AI34" s="385"/>
      <c r="AJ34" s="385"/>
      <c r="AK34" s="385"/>
      <c r="AL34" s="385"/>
      <c r="AM34" s="385"/>
      <c r="AN34" s="385"/>
      <c r="AO34" s="385"/>
      <c r="AP34" s="385"/>
      <c r="AQ34" s="385"/>
      <c r="AR34" s="385"/>
      <c r="AS34" s="385"/>
      <c r="AT34" s="385"/>
      <c r="AU34" s="385"/>
      <c r="AV34" s="385"/>
      <c r="AW34" s="385"/>
      <c r="AX34" s="385"/>
      <c r="AY34" s="385"/>
      <c r="AZ34" s="385"/>
      <c r="BA34" s="385"/>
      <c r="BB34" s="385"/>
      <c r="BC34" s="385"/>
      <c r="BD34" s="385"/>
      <c r="BE34" s="385"/>
      <c r="BF34" s="385"/>
      <c r="BG34" s="385"/>
      <c r="BH34" s="385"/>
      <c r="BI34" s="385"/>
      <c r="BJ34" s="385"/>
    </row>
    <row r="35" spans="1:62">
      <c r="A35" s="385"/>
      <c r="B35" s="385"/>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E35" s="385"/>
      <c r="AF35" s="385"/>
      <c r="AG35" s="385"/>
      <c r="AH35" s="385"/>
      <c r="AI35" s="385"/>
      <c r="AJ35" s="385"/>
      <c r="AK35" s="385"/>
      <c r="AL35" s="385"/>
      <c r="AM35" s="385"/>
      <c r="AN35" s="385"/>
      <c r="AO35" s="385"/>
      <c r="AP35" s="385"/>
      <c r="AQ35" s="385"/>
      <c r="AR35" s="385"/>
      <c r="AS35" s="385"/>
      <c r="AT35" s="385"/>
      <c r="AU35" s="385"/>
      <c r="AV35" s="385"/>
      <c r="AW35" s="385"/>
      <c r="AX35" s="385"/>
      <c r="AY35" s="385"/>
      <c r="AZ35" s="385"/>
      <c r="BA35" s="385"/>
      <c r="BB35" s="385"/>
      <c r="BC35" s="385"/>
      <c r="BD35" s="385"/>
      <c r="BE35" s="385"/>
      <c r="BF35" s="385"/>
      <c r="BG35" s="385"/>
      <c r="BH35" s="385"/>
      <c r="BI35" s="385"/>
      <c r="BJ35" s="385"/>
    </row>
    <row r="36" spans="1:62">
      <c r="A36" s="385"/>
      <c r="B36" s="385"/>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c r="AE36" s="385"/>
      <c r="AF36" s="385"/>
      <c r="AG36" s="385"/>
      <c r="AH36" s="385"/>
      <c r="AI36" s="385"/>
      <c r="AJ36" s="385"/>
      <c r="AK36" s="385"/>
      <c r="AL36" s="385"/>
      <c r="AM36" s="385"/>
      <c r="AN36" s="385"/>
      <c r="AO36" s="385"/>
      <c r="AP36" s="385"/>
      <c r="AQ36" s="385"/>
      <c r="AR36" s="385"/>
      <c r="AS36" s="385"/>
      <c r="AT36" s="385"/>
      <c r="AU36" s="385"/>
      <c r="AV36" s="385"/>
      <c r="AW36" s="385"/>
      <c r="AX36" s="385"/>
      <c r="AY36" s="385"/>
      <c r="AZ36" s="385"/>
      <c r="BA36" s="385"/>
      <c r="BB36" s="385"/>
      <c r="BC36" s="385"/>
      <c r="BD36" s="385"/>
      <c r="BE36" s="385"/>
      <c r="BF36" s="385"/>
      <c r="BG36" s="385"/>
      <c r="BH36" s="385"/>
      <c r="BI36" s="385"/>
      <c r="BJ36" s="385"/>
    </row>
    <row r="37" spans="1:62">
      <c r="A37" s="385"/>
      <c r="B37" s="385"/>
      <c r="C37" s="385"/>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c r="AE37" s="385"/>
      <c r="AF37" s="385"/>
      <c r="AG37" s="385"/>
      <c r="AH37" s="385"/>
      <c r="AI37" s="385"/>
      <c r="AJ37" s="385"/>
      <c r="AK37" s="385"/>
      <c r="AL37" s="385"/>
      <c r="AM37" s="385"/>
      <c r="AN37" s="385"/>
      <c r="AO37" s="385"/>
      <c r="AP37" s="385"/>
      <c r="AQ37" s="385"/>
      <c r="AR37" s="385"/>
      <c r="AS37" s="385"/>
      <c r="AT37" s="385"/>
      <c r="AU37" s="385"/>
      <c r="AV37" s="385"/>
      <c r="AW37" s="385"/>
      <c r="AX37" s="385"/>
      <c r="AY37" s="385"/>
      <c r="AZ37" s="385"/>
      <c r="BA37" s="385"/>
      <c r="BB37" s="385"/>
      <c r="BC37" s="385"/>
      <c r="BD37" s="385"/>
      <c r="BE37" s="385"/>
      <c r="BF37" s="385"/>
      <c r="BG37" s="385"/>
      <c r="BH37" s="385"/>
      <c r="BI37" s="385"/>
      <c r="BJ37" s="385"/>
    </row>
    <row r="38" spans="1:62">
      <c r="A38" s="385"/>
      <c r="B38" s="385"/>
      <c r="C38" s="385"/>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c r="AE38" s="385"/>
      <c r="AF38" s="385"/>
      <c r="AG38" s="385"/>
      <c r="AH38" s="385"/>
      <c r="AI38" s="385"/>
      <c r="AJ38" s="385"/>
      <c r="AK38" s="385"/>
      <c r="AL38" s="385"/>
      <c r="AM38" s="385"/>
      <c r="AN38" s="385"/>
      <c r="AO38" s="385"/>
      <c r="AP38" s="385"/>
      <c r="AQ38" s="385"/>
      <c r="AR38" s="385"/>
      <c r="AS38" s="385"/>
      <c r="AT38" s="385"/>
      <c r="AU38" s="385"/>
      <c r="AV38" s="385"/>
      <c r="AW38" s="385"/>
      <c r="AX38" s="385"/>
      <c r="AY38" s="385"/>
      <c r="AZ38" s="385"/>
      <c r="BA38" s="385"/>
      <c r="BB38" s="385"/>
      <c r="BC38" s="385"/>
      <c r="BD38" s="385"/>
      <c r="BE38" s="385"/>
      <c r="BF38" s="385"/>
      <c r="BG38" s="385"/>
      <c r="BH38" s="385"/>
      <c r="BI38" s="385"/>
      <c r="BJ38" s="385"/>
    </row>
    <row r="39" spans="1:62">
      <c r="A39" s="385"/>
      <c r="B39" s="385"/>
      <c r="C39" s="385"/>
      <c r="D39" s="385"/>
      <c r="E39" s="385"/>
      <c r="F39" s="385"/>
      <c r="G39" s="385"/>
      <c r="H39" s="385"/>
      <c r="I39" s="385"/>
      <c r="J39" s="385"/>
      <c r="K39" s="385"/>
      <c r="L39" s="385"/>
      <c r="M39" s="385"/>
      <c r="N39" s="385"/>
      <c r="O39" s="385"/>
      <c r="P39" s="385"/>
      <c r="Q39" s="385"/>
      <c r="R39" s="385"/>
      <c r="S39" s="385"/>
      <c r="T39" s="385"/>
      <c r="U39" s="385"/>
      <c r="V39" s="385"/>
      <c r="W39" s="385"/>
      <c r="X39" s="385"/>
      <c r="Y39" s="385"/>
      <c r="Z39" s="385"/>
      <c r="AA39" s="385"/>
      <c r="AB39" s="385"/>
      <c r="AC39" s="385"/>
      <c r="AD39" s="385"/>
      <c r="AE39" s="385"/>
      <c r="AF39" s="385"/>
      <c r="AG39" s="385"/>
      <c r="AH39" s="385"/>
      <c r="AI39" s="385"/>
      <c r="AJ39" s="385"/>
      <c r="AK39" s="385"/>
      <c r="AL39" s="385"/>
      <c r="AM39" s="385"/>
      <c r="AN39" s="385"/>
      <c r="AO39" s="385"/>
      <c r="AP39" s="385"/>
      <c r="AQ39" s="385"/>
      <c r="AR39" s="385"/>
      <c r="AS39" s="385"/>
      <c r="AT39" s="385"/>
      <c r="AU39" s="385"/>
      <c r="AV39" s="385"/>
      <c r="AW39" s="385"/>
      <c r="AX39" s="385"/>
      <c r="AY39" s="385"/>
      <c r="AZ39" s="385"/>
      <c r="BA39" s="385"/>
      <c r="BB39" s="385"/>
      <c r="BC39" s="385"/>
      <c r="BD39" s="385"/>
      <c r="BE39" s="385"/>
      <c r="BF39" s="385"/>
      <c r="BG39" s="385"/>
      <c r="BH39" s="385"/>
      <c r="BI39" s="385"/>
      <c r="BJ39" s="385"/>
    </row>
    <row r="40" spans="1:62">
      <c r="A40" s="385"/>
      <c r="B40" s="385"/>
      <c r="C40" s="385"/>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c r="AE40" s="385"/>
      <c r="AF40" s="385"/>
      <c r="AG40" s="385"/>
      <c r="AH40" s="385"/>
      <c r="AI40" s="385"/>
      <c r="AJ40" s="385"/>
      <c r="AK40" s="385"/>
      <c r="AL40" s="385"/>
      <c r="AM40" s="385"/>
      <c r="AN40" s="385"/>
      <c r="AO40" s="385"/>
      <c r="AP40" s="385"/>
      <c r="AQ40" s="385"/>
      <c r="AR40" s="385"/>
      <c r="AS40" s="385"/>
      <c r="AT40" s="385"/>
      <c r="AU40" s="385"/>
      <c r="AV40" s="385"/>
      <c r="AW40" s="385"/>
      <c r="AX40" s="385"/>
      <c r="AY40" s="385"/>
      <c r="AZ40" s="385"/>
      <c r="BA40" s="385"/>
      <c r="BB40" s="385"/>
      <c r="BC40" s="385"/>
      <c r="BD40" s="385"/>
      <c r="BE40" s="385"/>
      <c r="BF40" s="385"/>
      <c r="BG40" s="385"/>
      <c r="BH40" s="385"/>
      <c r="BI40" s="385"/>
      <c r="BJ40" s="385"/>
    </row>
    <row r="41" spans="1:62">
      <c r="A41" s="385"/>
      <c r="B41" s="385"/>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c r="AE41" s="385"/>
      <c r="AF41" s="385"/>
      <c r="AG41" s="385"/>
      <c r="AH41" s="385"/>
      <c r="AI41" s="385"/>
      <c r="AJ41" s="385"/>
      <c r="AK41" s="385"/>
      <c r="AL41" s="385"/>
      <c r="AM41" s="385"/>
      <c r="AN41" s="385"/>
      <c r="AO41" s="385"/>
      <c r="AP41" s="385"/>
      <c r="AQ41" s="385"/>
      <c r="AR41" s="385"/>
      <c r="AS41" s="385"/>
      <c r="AT41" s="385"/>
      <c r="AU41" s="385"/>
      <c r="AV41" s="385"/>
      <c r="AW41" s="385"/>
      <c r="AX41" s="385"/>
      <c r="AY41" s="385"/>
      <c r="AZ41" s="385"/>
      <c r="BA41" s="385"/>
      <c r="BB41" s="385"/>
      <c r="BC41" s="385"/>
      <c r="BD41" s="385"/>
      <c r="BE41" s="385"/>
      <c r="BF41" s="385"/>
      <c r="BG41" s="385"/>
      <c r="BH41" s="385"/>
      <c r="BI41" s="385"/>
      <c r="BJ41" s="385"/>
    </row>
    <row r="42" spans="1:62">
      <c r="A42" s="385"/>
      <c r="B42" s="385"/>
      <c r="C42" s="385"/>
      <c r="D42" s="385"/>
      <c r="E42" s="385"/>
      <c r="F42" s="385"/>
      <c r="G42" s="385"/>
      <c r="H42" s="385"/>
      <c r="I42" s="385"/>
      <c r="J42" s="385"/>
      <c r="K42" s="385"/>
      <c r="L42" s="385"/>
      <c r="M42" s="385"/>
      <c r="N42" s="385"/>
      <c r="O42" s="385"/>
      <c r="P42" s="385"/>
      <c r="Q42" s="385"/>
      <c r="R42" s="385"/>
      <c r="S42" s="385"/>
      <c r="T42" s="385"/>
      <c r="U42" s="385"/>
      <c r="V42" s="385"/>
      <c r="W42" s="385"/>
      <c r="X42" s="385"/>
      <c r="Y42" s="385"/>
      <c r="Z42" s="385"/>
      <c r="AA42" s="385"/>
      <c r="AB42" s="385"/>
      <c r="AC42" s="385"/>
      <c r="AD42" s="385"/>
      <c r="AE42" s="385"/>
      <c r="AF42" s="385"/>
      <c r="AG42" s="385"/>
      <c r="AH42" s="385"/>
      <c r="AI42" s="385"/>
      <c r="AJ42" s="385"/>
      <c r="AK42" s="385"/>
      <c r="AL42" s="385"/>
      <c r="AM42" s="385"/>
      <c r="AN42" s="385"/>
      <c r="AO42" s="385"/>
      <c r="AP42" s="385"/>
      <c r="AQ42" s="385"/>
      <c r="AR42" s="385"/>
      <c r="AS42" s="385"/>
      <c r="AT42" s="385"/>
      <c r="AU42" s="385"/>
      <c r="AV42" s="385"/>
      <c r="AW42" s="385"/>
      <c r="AX42" s="385"/>
      <c r="AY42" s="385"/>
      <c r="AZ42" s="385"/>
      <c r="BA42" s="385"/>
      <c r="BB42" s="385"/>
      <c r="BC42" s="385"/>
      <c r="BD42" s="385"/>
      <c r="BE42" s="385"/>
      <c r="BF42" s="385"/>
      <c r="BG42" s="385"/>
      <c r="BH42" s="385"/>
      <c r="BI42" s="385"/>
      <c r="BJ42" s="385"/>
    </row>
    <row r="43" spans="1:62">
      <c r="A43" s="385"/>
      <c r="B43" s="385"/>
      <c r="C43" s="385"/>
      <c r="D43" s="385"/>
      <c r="E43" s="385"/>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c r="AE43" s="385"/>
      <c r="AF43" s="385"/>
      <c r="AG43" s="385"/>
      <c r="AH43" s="385"/>
      <c r="AI43" s="385"/>
      <c r="AJ43" s="385"/>
      <c r="AK43" s="385"/>
      <c r="AL43" s="385"/>
      <c r="AM43" s="385"/>
      <c r="AN43" s="385"/>
      <c r="AO43" s="385"/>
      <c r="AP43" s="385"/>
      <c r="AQ43" s="385"/>
      <c r="AR43" s="385"/>
      <c r="AS43" s="385"/>
      <c r="AT43" s="385"/>
      <c r="AU43" s="385"/>
      <c r="AV43" s="385"/>
      <c r="AW43" s="385"/>
      <c r="AX43" s="385"/>
      <c r="AY43" s="385"/>
      <c r="AZ43" s="385"/>
      <c r="BA43" s="385"/>
      <c r="BB43" s="385"/>
      <c r="BC43" s="385"/>
      <c r="BD43" s="385"/>
      <c r="BE43" s="385"/>
      <c r="BF43" s="385"/>
      <c r="BG43" s="385"/>
      <c r="BH43" s="385"/>
      <c r="BI43" s="385"/>
      <c r="BJ43" s="385"/>
    </row>
    <row r="44" spans="1:62">
      <c r="A44" s="385"/>
      <c r="B44" s="385"/>
      <c r="C44" s="385"/>
      <c r="D44" s="385"/>
      <c r="E44" s="385"/>
      <c r="F44" s="385"/>
      <c r="G44" s="385"/>
      <c r="H44" s="385"/>
      <c r="I44" s="385"/>
      <c r="J44" s="385"/>
      <c r="K44" s="385"/>
      <c r="L44" s="385"/>
      <c r="M44" s="385"/>
      <c r="N44" s="385"/>
      <c r="O44" s="385"/>
      <c r="P44" s="385"/>
      <c r="Q44" s="385"/>
      <c r="R44" s="385"/>
      <c r="S44" s="385"/>
      <c r="T44" s="385"/>
      <c r="U44" s="385"/>
      <c r="V44" s="385"/>
      <c r="W44" s="385"/>
      <c r="X44" s="385"/>
      <c r="Y44" s="385"/>
      <c r="Z44" s="385"/>
      <c r="AA44" s="385"/>
      <c r="AB44" s="385"/>
      <c r="AC44" s="385"/>
      <c r="AD44" s="385"/>
      <c r="AE44" s="385"/>
      <c r="AF44" s="385"/>
      <c r="AG44" s="385"/>
      <c r="AH44" s="385"/>
      <c r="AI44" s="385"/>
      <c r="AJ44" s="385"/>
      <c r="AK44" s="385"/>
      <c r="AL44" s="385"/>
      <c r="AM44" s="385"/>
      <c r="AN44" s="385"/>
      <c r="AO44" s="385"/>
      <c r="AP44" s="385"/>
      <c r="AQ44" s="385"/>
      <c r="AR44" s="385"/>
      <c r="AS44" s="385"/>
      <c r="AT44" s="385"/>
      <c r="AU44" s="385"/>
      <c r="AV44" s="385"/>
      <c r="AW44" s="385"/>
      <c r="AX44" s="385"/>
      <c r="AY44" s="385"/>
      <c r="AZ44" s="385"/>
      <c r="BA44" s="385"/>
      <c r="BB44" s="385"/>
      <c r="BC44" s="385"/>
      <c r="BD44" s="385"/>
      <c r="BE44" s="385"/>
      <c r="BF44" s="385"/>
      <c r="BG44" s="385"/>
      <c r="BH44" s="385"/>
      <c r="BI44" s="385"/>
      <c r="BJ44" s="385"/>
    </row>
    <row r="45" spans="1:62">
      <c r="A45" s="385"/>
      <c r="B45" s="385"/>
      <c r="C45" s="385"/>
      <c r="D45" s="385"/>
      <c r="E45" s="385"/>
      <c r="F45" s="385"/>
      <c r="G45" s="385"/>
      <c r="H45" s="385"/>
      <c r="I45" s="385"/>
      <c r="J45" s="385"/>
      <c r="K45" s="385"/>
      <c r="L45" s="385"/>
      <c r="M45" s="385"/>
      <c r="N45" s="385"/>
      <c r="O45" s="385"/>
      <c r="P45" s="385"/>
      <c r="Q45" s="385"/>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c r="BC45" s="385"/>
      <c r="BD45" s="385"/>
      <c r="BE45" s="385"/>
      <c r="BF45" s="385"/>
      <c r="BG45" s="385"/>
      <c r="BH45" s="385"/>
      <c r="BI45" s="385"/>
      <c r="BJ45" s="385"/>
    </row>
    <row r="46" spans="1:62">
      <c r="A46" s="385"/>
      <c r="B46" s="385"/>
      <c r="C46" s="385"/>
      <c r="D46" s="385"/>
      <c r="E46" s="385"/>
      <c r="F46" s="385"/>
      <c r="G46" s="385"/>
      <c r="H46" s="385"/>
      <c r="I46" s="385"/>
      <c r="J46" s="385"/>
      <c r="K46" s="385"/>
      <c r="L46" s="385"/>
      <c r="M46" s="385"/>
      <c r="N46" s="385"/>
      <c r="O46" s="385"/>
      <c r="P46" s="385"/>
      <c r="Q46" s="385"/>
      <c r="R46" s="385"/>
      <c r="S46" s="385"/>
      <c r="T46" s="385"/>
      <c r="U46" s="385"/>
      <c r="V46" s="385"/>
      <c r="W46" s="385"/>
      <c r="X46" s="385"/>
      <c r="Y46" s="385"/>
      <c r="Z46" s="385"/>
      <c r="AA46" s="385"/>
      <c r="AB46" s="385"/>
      <c r="AC46" s="385"/>
      <c r="AD46" s="385"/>
      <c r="AE46" s="385"/>
      <c r="AF46" s="385"/>
      <c r="AG46" s="385"/>
      <c r="AH46" s="385"/>
      <c r="AI46" s="385"/>
      <c r="AJ46" s="385"/>
      <c r="AK46" s="385"/>
      <c r="AL46" s="385"/>
      <c r="AM46" s="385"/>
      <c r="AN46" s="385"/>
      <c r="AO46" s="385"/>
      <c r="AP46" s="385"/>
      <c r="AQ46" s="385"/>
      <c r="AR46" s="385"/>
      <c r="AS46" s="385"/>
      <c r="AT46" s="385"/>
      <c r="AU46" s="385"/>
      <c r="AV46" s="385"/>
      <c r="AW46" s="385"/>
      <c r="AX46" s="385"/>
      <c r="AY46" s="385"/>
      <c r="AZ46" s="385"/>
      <c r="BA46" s="385"/>
      <c r="BB46" s="385"/>
      <c r="BC46" s="385"/>
      <c r="BD46" s="385"/>
      <c r="BE46" s="385"/>
      <c r="BF46" s="385"/>
      <c r="BG46" s="385"/>
      <c r="BH46" s="385"/>
      <c r="BI46" s="385"/>
      <c r="BJ46" s="385"/>
    </row>
    <row r="47" spans="1:62">
      <c r="A47" s="385"/>
      <c r="B47" s="385"/>
      <c r="C47" s="385"/>
      <c r="D47" s="385"/>
      <c r="E47" s="385"/>
      <c r="F47" s="385"/>
      <c r="G47" s="385"/>
      <c r="H47" s="385"/>
      <c r="I47" s="385"/>
      <c r="J47" s="385"/>
      <c r="K47" s="385"/>
      <c r="L47" s="385"/>
      <c r="M47" s="385"/>
      <c r="N47" s="385"/>
      <c r="O47" s="385"/>
      <c r="P47" s="385"/>
      <c r="Q47" s="385"/>
      <c r="R47" s="385"/>
      <c r="S47" s="385"/>
      <c r="T47" s="385"/>
      <c r="U47" s="385"/>
      <c r="V47" s="385"/>
      <c r="W47" s="385"/>
      <c r="X47" s="385"/>
      <c r="Y47" s="385"/>
      <c r="Z47" s="385"/>
      <c r="AA47" s="385"/>
      <c r="AB47" s="385"/>
      <c r="AC47" s="385"/>
      <c r="AD47" s="385"/>
      <c r="AE47" s="385"/>
      <c r="AF47" s="385"/>
      <c r="AG47" s="385"/>
      <c r="AH47" s="385"/>
      <c r="AI47" s="385"/>
      <c r="AJ47" s="385"/>
      <c r="AK47" s="385"/>
      <c r="AL47" s="385"/>
      <c r="AM47" s="385"/>
      <c r="AN47" s="385"/>
      <c r="AO47" s="385"/>
      <c r="AP47" s="385"/>
      <c r="AQ47" s="385"/>
      <c r="AR47" s="385"/>
      <c r="AS47" s="385"/>
      <c r="AT47" s="385"/>
      <c r="AU47" s="385"/>
      <c r="AV47" s="385"/>
      <c r="AW47" s="385"/>
      <c r="AX47" s="385"/>
      <c r="AY47" s="385"/>
      <c r="AZ47" s="385"/>
      <c r="BA47" s="385"/>
      <c r="BB47" s="385"/>
      <c r="BC47" s="385"/>
      <c r="BD47" s="385"/>
      <c r="BE47" s="385"/>
      <c r="BF47" s="385"/>
      <c r="BG47" s="385"/>
      <c r="BH47" s="385"/>
      <c r="BI47" s="385"/>
      <c r="BJ47" s="385"/>
    </row>
    <row r="48" spans="1:62">
      <c r="A48" s="385"/>
      <c r="B48" s="385"/>
      <c r="C48" s="385"/>
      <c r="D48" s="385"/>
      <c r="E48" s="385"/>
      <c r="F48" s="385"/>
      <c r="G48" s="385"/>
      <c r="H48" s="385"/>
      <c r="I48" s="385"/>
      <c r="J48" s="385"/>
      <c r="K48" s="385"/>
      <c r="L48" s="385"/>
      <c r="M48" s="385"/>
      <c r="N48" s="385"/>
      <c r="O48" s="385"/>
      <c r="P48" s="385"/>
      <c r="Q48" s="385"/>
      <c r="R48" s="385"/>
      <c r="S48" s="385"/>
      <c r="T48" s="385"/>
      <c r="U48" s="385"/>
      <c r="V48" s="385"/>
      <c r="W48" s="385"/>
      <c r="X48" s="385"/>
      <c r="Y48" s="385"/>
      <c r="Z48" s="385"/>
      <c r="AA48" s="385"/>
      <c r="AB48" s="385"/>
      <c r="AC48" s="385"/>
      <c r="AD48" s="385"/>
      <c r="AE48" s="385"/>
      <c r="AF48" s="385"/>
      <c r="AG48" s="385"/>
      <c r="AH48" s="385"/>
      <c r="AI48" s="385"/>
      <c r="AJ48" s="385"/>
      <c r="AK48" s="385"/>
      <c r="AL48" s="385"/>
      <c r="AM48" s="385"/>
      <c r="AN48" s="385"/>
      <c r="AO48" s="385"/>
      <c r="AP48" s="385"/>
      <c r="AQ48" s="385"/>
      <c r="AR48" s="385"/>
      <c r="AS48" s="385"/>
      <c r="AT48" s="385"/>
      <c r="AU48" s="385"/>
      <c r="AV48" s="385"/>
      <c r="AW48" s="385"/>
      <c r="AX48" s="385"/>
      <c r="AY48" s="385"/>
      <c r="AZ48" s="385"/>
      <c r="BA48" s="385"/>
      <c r="BB48" s="385"/>
      <c r="BC48" s="385"/>
      <c r="BD48" s="385"/>
      <c r="BE48" s="385"/>
      <c r="BF48" s="385"/>
      <c r="BG48" s="385"/>
      <c r="BH48" s="385"/>
      <c r="BI48" s="385"/>
      <c r="BJ48" s="385"/>
    </row>
    <row r="49" spans="1:62">
      <c r="A49" s="385"/>
      <c r="B49" s="385"/>
      <c r="C49" s="385"/>
      <c r="D49" s="385"/>
      <c r="E49" s="385"/>
      <c r="F49" s="385"/>
      <c r="G49" s="385"/>
      <c r="H49" s="385"/>
      <c r="I49" s="385"/>
      <c r="J49" s="385"/>
      <c r="K49" s="385"/>
      <c r="L49" s="385"/>
      <c r="M49" s="385"/>
      <c r="N49" s="385"/>
      <c r="O49" s="385"/>
      <c r="P49" s="385"/>
      <c r="Q49" s="385"/>
      <c r="R49" s="385"/>
      <c r="S49" s="385"/>
      <c r="T49" s="385"/>
      <c r="U49" s="385"/>
      <c r="V49" s="385"/>
      <c r="W49" s="385"/>
      <c r="X49" s="385"/>
      <c r="Y49" s="385"/>
      <c r="Z49" s="385"/>
      <c r="AA49" s="385"/>
      <c r="AB49" s="385"/>
      <c r="AC49" s="385"/>
      <c r="AD49" s="385"/>
      <c r="AE49" s="385"/>
      <c r="AF49" s="385"/>
      <c r="AG49" s="385"/>
      <c r="AH49" s="385"/>
      <c r="AI49" s="385"/>
      <c r="AJ49" s="385"/>
      <c r="AK49" s="385"/>
      <c r="AL49" s="385"/>
      <c r="AM49" s="385"/>
      <c r="AN49" s="385"/>
      <c r="AO49" s="385"/>
      <c r="AP49" s="385"/>
      <c r="AQ49" s="385"/>
      <c r="AR49" s="385"/>
      <c r="AS49" s="385"/>
      <c r="AT49" s="385"/>
      <c r="AU49" s="385"/>
      <c r="AV49" s="385"/>
      <c r="AW49" s="385"/>
      <c r="AX49" s="385"/>
      <c r="AY49" s="385"/>
      <c r="AZ49" s="385"/>
      <c r="BA49" s="385"/>
      <c r="BB49" s="385"/>
      <c r="BC49" s="385"/>
      <c r="BD49" s="385"/>
      <c r="BE49" s="385"/>
      <c r="BF49" s="385"/>
      <c r="BG49" s="385"/>
      <c r="BH49" s="385"/>
      <c r="BI49" s="385"/>
      <c r="BJ49" s="385"/>
    </row>
    <row r="50" spans="1:62">
      <c r="A50" s="385"/>
      <c r="B50" s="385"/>
      <c r="C50" s="385"/>
      <c r="D50" s="385"/>
      <c r="E50" s="385"/>
      <c r="F50" s="385"/>
      <c r="G50" s="385"/>
      <c r="H50" s="385"/>
      <c r="I50" s="385"/>
      <c r="J50" s="385"/>
      <c r="K50" s="385"/>
      <c r="L50" s="385"/>
      <c r="M50" s="385"/>
      <c r="N50" s="385"/>
      <c r="O50" s="385"/>
      <c r="P50" s="385"/>
      <c r="Q50" s="385"/>
      <c r="R50" s="385"/>
      <c r="S50" s="385"/>
      <c r="T50" s="385"/>
      <c r="U50" s="385"/>
      <c r="V50" s="385"/>
      <c r="W50" s="385"/>
      <c r="X50" s="385"/>
      <c r="Y50" s="385"/>
      <c r="Z50" s="385"/>
      <c r="AA50" s="385"/>
      <c r="AB50" s="385"/>
      <c r="AC50" s="385"/>
      <c r="AD50" s="385"/>
      <c r="AE50" s="385"/>
      <c r="AF50" s="385"/>
      <c r="AG50" s="385"/>
      <c r="AH50" s="385"/>
      <c r="AI50" s="385"/>
      <c r="AJ50" s="385"/>
      <c r="AK50" s="385"/>
      <c r="AL50" s="385"/>
      <c r="AM50" s="385"/>
      <c r="AN50" s="385"/>
      <c r="AO50" s="385"/>
      <c r="AP50" s="385"/>
      <c r="AQ50" s="385"/>
      <c r="AR50" s="385"/>
      <c r="AS50" s="385"/>
      <c r="AT50" s="385"/>
      <c r="AU50" s="385"/>
      <c r="AV50" s="385"/>
      <c r="AW50" s="385"/>
      <c r="AX50" s="385"/>
      <c r="AY50" s="385"/>
      <c r="AZ50" s="385"/>
      <c r="BA50" s="385"/>
      <c r="BB50" s="385"/>
      <c r="BC50" s="385"/>
      <c r="BD50" s="385"/>
      <c r="BE50" s="385"/>
      <c r="BF50" s="385"/>
      <c r="BG50" s="385"/>
      <c r="BH50" s="385"/>
      <c r="BI50" s="385"/>
      <c r="BJ50" s="385"/>
    </row>
    <row r="51" spans="1:62">
      <c r="A51" s="385"/>
      <c r="B51" s="385"/>
      <c r="C51" s="385"/>
      <c r="D51" s="385"/>
      <c r="E51" s="385"/>
      <c r="F51" s="385"/>
      <c r="G51" s="385"/>
      <c r="H51" s="385"/>
      <c r="I51" s="385"/>
      <c r="J51" s="385"/>
      <c r="K51" s="385"/>
      <c r="L51" s="385"/>
      <c r="M51" s="385"/>
      <c r="N51" s="385"/>
      <c r="O51" s="385"/>
      <c r="P51" s="385"/>
      <c r="Q51" s="385"/>
      <c r="R51" s="385"/>
      <c r="S51" s="385"/>
      <c r="T51" s="385"/>
      <c r="U51" s="385"/>
      <c r="V51" s="385"/>
      <c r="W51" s="385"/>
      <c r="X51" s="385"/>
      <c r="Y51" s="385"/>
      <c r="Z51" s="385"/>
      <c r="AA51" s="385"/>
      <c r="AB51" s="385"/>
      <c r="AC51" s="385"/>
      <c r="AD51" s="385"/>
      <c r="AE51" s="385"/>
      <c r="AF51" s="385"/>
      <c r="AG51" s="385"/>
      <c r="AH51" s="385"/>
      <c r="AI51" s="385"/>
      <c r="AJ51" s="385"/>
      <c r="AK51" s="385"/>
      <c r="AL51" s="385"/>
      <c r="AM51" s="385"/>
      <c r="AN51" s="385"/>
      <c r="AO51" s="385"/>
      <c r="AP51" s="385"/>
      <c r="AQ51" s="385"/>
      <c r="AR51" s="385"/>
      <c r="AS51" s="385"/>
      <c r="AT51" s="385"/>
      <c r="AU51" s="385"/>
      <c r="AV51" s="385"/>
      <c r="AW51" s="385"/>
      <c r="AX51" s="385"/>
      <c r="AY51" s="385"/>
      <c r="AZ51" s="385"/>
      <c r="BA51" s="385"/>
      <c r="BB51" s="385"/>
      <c r="BC51" s="385"/>
      <c r="BD51" s="385"/>
      <c r="BE51" s="385"/>
      <c r="BF51" s="385"/>
      <c r="BG51" s="385"/>
      <c r="BH51" s="385"/>
      <c r="BI51" s="385"/>
      <c r="BJ51" s="385"/>
    </row>
    <row r="52" spans="1:62">
      <c r="A52" s="385"/>
      <c r="B52" s="385"/>
      <c r="C52" s="385"/>
      <c r="D52" s="385"/>
      <c r="E52" s="385"/>
      <c r="F52" s="385"/>
      <c r="G52" s="385"/>
      <c r="H52" s="385"/>
      <c r="I52" s="385"/>
      <c r="J52" s="385"/>
      <c r="K52" s="385"/>
      <c r="L52" s="385"/>
      <c r="M52" s="385"/>
      <c r="N52" s="385"/>
      <c r="O52" s="385"/>
      <c r="P52" s="385"/>
      <c r="Q52" s="385"/>
      <c r="R52" s="385"/>
      <c r="S52" s="385"/>
      <c r="T52" s="385"/>
      <c r="U52" s="385"/>
      <c r="V52" s="385"/>
      <c r="W52" s="385"/>
      <c r="X52" s="385"/>
      <c r="Y52" s="385"/>
      <c r="Z52" s="385"/>
      <c r="AA52" s="385"/>
      <c r="AB52" s="385"/>
      <c r="AC52" s="385"/>
      <c r="AD52" s="385"/>
      <c r="AE52" s="385"/>
      <c r="AF52" s="385"/>
      <c r="AG52" s="385"/>
      <c r="AH52" s="385"/>
      <c r="AI52" s="385"/>
      <c r="AJ52" s="385"/>
      <c r="AK52" s="385"/>
      <c r="AL52" s="385"/>
      <c r="AM52" s="385"/>
      <c r="AN52" s="385"/>
      <c r="AO52" s="385"/>
      <c r="AP52" s="385"/>
      <c r="AQ52" s="385"/>
      <c r="AR52" s="385"/>
      <c r="AS52" s="385"/>
      <c r="AT52" s="385"/>
      <c r="AU52" s="385"/>
      <c r="AV52" s="385"/>
      <c r="AW52" s="385"/>
      <c r="AX52" s="385"/>
      <c r="AY52" s="385"/>
      <c r="AZ52" s="385"/>
      <c r="BA52" s="385"/>
      <c r="BB52" s="385"/>
      <c r="BC52" s="385"/>
      <c r="BD52" s="385"/>
      <c r="BE52" s="385"/>
      <c r="BF52" s="385"/>
      <c r="BG52" s="385"/>
      <c r="BH52" s="385"/>
      <c r="BI52" s="385"/>
      <c r="BJ52" s="385"/>
    </row>
    <row r="53" spans="1:62">
      <c r="A53" s="385"/>
      <c r="B53" s="385"/>
      <c r="C53" s="385"/>
      <c r="D53" s="385"/>
      <c r="E53" s="385"/>
      <c r="F53" s="385"/>
      <c r="G53" s="385"/>
      <c r="H53" s="385"/>
      <c r="I53" s="385"/>
      <c r="J53" s="385"/>
      <c r="K53" s="385"/>
      <c r="L53" s="385"/>
      <c r="M53" s="385"/>
      <c r="N53" s="385"/>
      <c r="O53" s="385"/>
      <c r="P53" s="385"/>
      <c r="Q53" s="385"/>
      <c r="R53" s="385"/>
      <c r="S53" s="385"/>
      <c r="T53" s="385"/>
      <c r="U53" s="385"/>
      <c r="V53" s="385"/>
      <c r="W53" s="385"/>
      <c r="X53" s="385"/>
      <c r="Y53" s="385"/>
      <c r="Z53" s="385"/>
      <c r="AA53" s="385"/>
      <c r="AB53" s="385"/>
      <c r="AC53" s="385"/>
      <c r="AD53" s="385"/>
      <c r="AE53" s="385"/>
      <c r="AF53" s="385"/>
      <c r="AG53" s="385"/>
      <c r="AH53" s="385"/>
      <c r="AI53" s="385"/>
      <c r="AJ53" s="385"/>
      <c r="AK53" s="385"/>
      <c r="AL53" s="385"/>
      <c r="AM53" s="385"/>
      <c r="AN53" s="385"/>
      <c r="AO53" s="385"/>
      <c r="AP53" s="385"/>
      <c r="AQ53" s="385"/>
      <c r="AR53" s="385"/>
      <c r="AS53" s="385"/>
      <c r="AT53" s="385"/>
      <c r="AU53" s="385"/>
      <c r="AV53" s="385"/>
      <c r="AW53" s="385"/>
      <c r="AX53" s="385"/>
      <c r="AY53" s="385"/>
      <c r="AZ53" s="385"/>
      <c r="BA53" s="385"/>
      <c r="BB53" s="385"/>
      <c r="BC53" s="385"/>
      <c r="BD53" s="385"/>
      <c r="BE53" s="385"/>
      <c r="BF53" s="385"/>
      <c r="BG53" s="385"/>
      <c r="BH53" s="385"/>
      <c r="BI53" s="385"/>
      <c r="BJ53" s="385"/>
    </row>
    <row r="54" spans="1:62">
      <c r="A54" s="385"/>
      <c r="B54" s="385"/>
      <c r="C54" s="385"/>
      <c r="D54" s="385"/>
      <c r="E54" s="385"/>
      <c r="F54" s="385"/>
      <c r="G54" s="385"/>
      <c r="H54" s="385"/>
      <c r="I54" s="385"/>
      <c r="J54" s="385"/>
      <c r="K54" s="385"/>
      <c r="L54" s="385"/>
      <c r="M54" s="385"/>
      <c r="N54" s="385"/>
      <c r="O54" s="385"/>
      <c r="P54" s="385"/>
      <c r="Q54" s="385"/>
      <c r="R54" s="385"/>
      <c r="S54" s="385"/>
      <c r="T54" s="385"/>
      <c r="U54" s="385"/>
      <c r="V54" s="385"/>
      <c r="W54" s="385"/>
      <c r="X54" s="385"/>
      <c r="Y54" s="385"/>
      <c r="Z54" s="385"/>
      <c r="AA54" s="385"/>
      <c r="AB54" s="385"/>
      <c r="AC54" s="385"/>
      <c r="AD54" s="385"/>
      <c r="AE54" s="385"/>
      <c r="AF54" s="385"/>
      <c r="AG54" s="385"/>
      <c r="AH54" s="385"/>
      <c r="AI54" s="385"/>
      <c r="AJ54" s="385"/>
      <c r="AK54" s="385"/>
      <c r="AL54" s="385"/>
      <c r="AM54" s="385"/>
      <c r="AN54" s="385"/>
      <c r="AO54" s="385"/>
      <c r="AP54" s="385"/>
      <c r="AQ54" s="385"/>
      <c r="AR54" s="385"/>
      <c r="AS54" s="385"/>
      <c r="AT54" s="385"/>
      <c r="AU54" s="385"/>
      <c r="AV54" s="385"/>
      <c r="AW54" s="385"/>
      <c r="AX54" s="385"/>
      <c r="AY54" s="385"/>
      <c r="AZ54" s="385"/>
      <c r="BA54" s="385"/>
      <c r="BB54" s="385"/>
      <c r="BC54" s="385"/>
      <c r="BD54" s="385"/>
      <c r="BE54" s="385"/>
      <c r="BF54" s="385"/>
      <c r="BG54" s="385"/>
      <c r="BH54" s="385"/>
      <c r="BI54" s="385"/>
      <c r="BJ54" s="385"/>
    </row>
    <row r="55" spans="1:62">
      <c r="A55" s="385"/>
      <c r="B55" s="385"/>
      <c r="C55" s="385"/>
      <c r="D55" s="385"/>
      <c r="E55" s="385"/>
      <c r="F55" s="385"/>
      <c r="G55" s="385"/>
      <c r="H55" s="385"/>
      <c r="I55" s="385"/>
      <c r="J55" s="385"/>
      <c r="K55" s="385"/>
      <c r="L55" s="385"/>
      <c r="M55" s="385"/>
      <c r="N55" s="385"/>
      <c r="O55" s="385"/>
      <c r="P55" s="385"/>
      <c r="Q55" s="385"/>
      <c r="R55" s="385"/>
      <c r="S55" s="385"/>
      <c r="T55" s="385"/>
      <c r="U55" s="385"/>
      <c r="V55" s="385"/>
      <c r="W55" s="385"/>
      <c r="X55" s="385"/>
      <c r="Y55" s="385"/>
      <c r="Z55" s="385"/>
      <c r="AA55" s="385"/>
      <c r="AB55" s="385"/>
      <c r="AC55" s="385"/>
      <c r="AD55" s="385"/>
      <c r="AE55" s="385"/>
      <c r="AF55" s="385"/>
      <c r="AG55" s="385"/>
      <c r="AH55" s="385"/>
      <c r="AI55" s="385"/>
      <c r="AJ55" s="385"/>
      <c r="AK55" s="385"/>
      <c r="AL55" s="385"/>
      <c r="AM55" s="385"/>
      <c r="AN55" s="385"/>
      <c r="AO55" s="385"/>
      <c r="AP55" s="385"/>
      <c r="AQ55" s="385"/>
      <c r="AR55" s="385"/>
      <c r="AS55" s="385"/>
      <c r="AT55" s="385"/>
      <c r="AU55" s="385"/>
      <c r="AV55" s="385"/>
      <c r="AW55" s="385"/>
      <c r="AX55" s="385"/>
      <c r="AY55" s="385"/>
      <c r="AZ55" s="385"/>
      <c r="BA55" s="385"/>
      <c r="BB55" s="385"/>
      <c r="BC55" s="385"/>
      <c r="BD55" s="385"/>
      <c r="BE55" s="385"/>
      <c r="BF55" s="385"/>
      <c r="BG55" s="385"/>
      <c r="BH55" s="385"/>
      <c r="BI55" s="385"/>
      <c r="BJ55" s="385"/>
    </row>
    <row r="56" spans="1:62">
      <c r="A56" s="385"/>
      <c r="B56" s="385"/>
      <c r="C56" s="385"/>
      <c r="D56" s="385"/>
      <c r="E56" s="385"/>
      <c r="F56" s="385"/>
      <c r="G56" s="385"/>
      <c r="H56" s="385"/>
      <c r="I56" s="385"/>
      <c r="J56" s="385"/>
      <c r="K56" s="385"/>
      <c r="L56" s="385"/>
      <c r="M56" s="385"/>
      <c r="N56" s="385"/>
      <c r="O56" s="385"/>
      <c r="P56" s="385"/>
      <c r="Q56" s="385"/>
      <c r="R56" s="385"/>
      <c r="S56" s="385"/>
      <c r="T56" s="385"/>
      <c r="U56" s="385"/>
      <c r="V56" s="385"/>
      <c r="W56" s="385"/>
      <c r="X56" s="385"/>
      <c r="Y56" s="385"/>
      <c r="Z56" s="385"/>
      <c r="AA56" s="385"/>
      <c r="AB56" s="385"/>
      <c r="AC56" s="385"/>
      <c r="AD56" s="385"/>
      <c r="AE56" s="385"/>
      <c r="AF56" s="385"/>
      <c r="AG56" s="385"/>
      <c r="AH56" s="385"/>
      <c r="AI56" s="385"/>
      <c r="AJ56" s="385"/>
      <c r="AK56" s="385"/>
      <c r="AL56" s="385"/>
      <c r="AM56" s="385"/>
      <c r="AN56" s="385"/>
      <c r="AO56" s="385"/>
      <c r="AP56" s="385"/>
      <c r="AQ56" s="385"/>
      <c r="AR56" s="385"/>
      <c r="AS56" s="385"/>
      <c r="AT56" s="385"/>
      <c r="AU56" s="385"/>
      <c r="AV56" s="385"/>
      <c r="AW56" s="385"/>
      <c r="AX56" s="385"/>
      <c r="AY56" s="385"/>
      <c r="AZ56" s="385"/>
      <c r="BA56" s="385"/>
      <c r="BB56" s="385"/>
      <c r="BC56" s="385"/>
      <c r="BD56" s="385"/>
      <c r="BE56" s="385"/>
      <c r="BF56" s="385"/>
      <c r="BG56" s="385"/>
      <c r="BH56" s="385"/>
      <c r="BI56" s="385"/>
      <c r="BJ56" s="385"/>
    </row>
    <row r="57" spans="1:62">
      <c r="A57" s="385"/>
      <c r="B57" s="385"/>
      <c r="C57" s="385"/>
      <c r="D57" s="385"/>
      <c r="E57" s="385"/>
      <c r="F57" s="385"/>
      <c r="G57" s="385"/>
      <c r="H57" s="385"/>
      <c r="I57" s="385"/>
      <c r="J57" s="385"/>
      <c r="K57" s="385"/>
      <c r="L57" s="385"/>
      <c r="M57" s="385"/>
      <c r="N57" s="385"/>
      <c r="O57" s="385"/>
      <c r="P57" s="385"/>
      <c r="Q57" s="385"/>
      <c r="R57" s="385"/>
      <c r="S57" s="385"/>
      <c r="T57" s="385"/>
      <c r="U57" s="385"/>
      <c r="V57" s="385"/>
      <c r="W57" s="385"/>
      <c r="X57" s="385"/>
      <c r="Y57" s="385"/>
      <c r="Z57" s="385"/>
      <c r="AA57" s="385"/>
      <c r="AB57" s="385"/>
      <c r="AC57" s="385"/>
      <c r="AD57" s="385"/>
      <c r="AE57" s="385"/>
      <c r="AF57" s="385"/>
      <c r="AG57" s="385"/>
      <c r="AH57" s="385"/>
      <c r="AI57" s="385"/>
      <c r="AJ57" s="385"/>
      <c r="AK57" s="385"/>
      <c r="AL57" s="385"/>
      <c r="AM57" s="385"/>
      <c r="AN57" s="385"/>
      <c r="AO57" s="385"/>
      <c r="AP57" s="385"/>
      <c r="AQ57" s="385"/>
      <c r="AR57" s="385"/>
      <c r="AS57" s="385"/>
      <c r="AT57" s="385"/>
      <c r="AU57" s="385"/>
      <c r="AV57" s="385"/>
      <c r="AW57" s="385"/>
      <c r="AX57" s="385"/>
      <c r="AY57" s="385"/>
      <c r="AZ57" s="385"/>
      <c r="BA57" s="385"/>
      <c r="BB57" s="385"/>
      <c r="BC57" s="385"/>
      <c r="BD57" s="385"/>
      <c r="BE57" s="385"/>
      <c r="BF57" s="385"/>
      <c r="BG57" s="385"/>
      <c r="BH57" s="385"/>
      <c r="BI57" s="385"/>
      <c r="BJ57" s="385"/>
    </row>
    <row r="58" spans="1:62">
      <c r="A58" s="385"/>
      <c r="B58" s="385"/>
      <c r="C58" s="385"/>
      <c r="D58" s="385"/>
      <c r="E58" s="385"/>
      <c r="F58" s="385"/>
      <c r="G58" s="385"/>
      <c r="H58" s="385"/>
      <c r="I58" s="385"/>
      <c r="J58" s="385"/>
      <c r="K58" s="385"/>
      <c r="L58" s="385"/>
      <c r="M58" s="385"/>
      <c r="N58" s="385"/>
      <c r="O58" s="385"/>
      <c r="P58" s="385"/>
      <c r="Q58" s="385"/>
      <c r="R58" s="385"/>
      <c r="S58" s="385"/>
      <c r="T58" s="385"/>
      <c r="U58" s="385"/>
      <c r="V58" s="385"/>
      <c r="W58" s="385"/>
      <c r="X58" s="385"/>
      <c r="Y58" s="385"/>
      <c r="Z58" s="385"/>
      <c r="AA58" s="385"/>
      <c r="AB58" s="385"/>
      <c r="AC58" s="385"/>
      <c r="AD58" s="385"/>
      <c r="AE58" s="385"/>
      <c r="AF58" s="385"/>
      <c r="AG58" s="385"/>
      <c r="AH58" s="385"/>
      <c r="AI58" s="385"/>
      <c r="AJ58" s="385"/>
      <c r="AK58" s="385"/>
      <c r="AL58" s="385"/>
      <c r="AM58" s="385"/>
      <c r="AN58" s="385"/>
      <c r="AO58" s="385"/>
      <c r="AP58" s="385"/>
      <c r="AQ58" s="385"/>
      <c r="AR58" s="385"/>
      <c r="AS58" s="385"/>
      <c r="AT58" s="385"/>
      <c r="AU58" s="385"/>
      <c r="AV58" s="385"/>
      <c r="AW58" s="385"/>
      <c r="AX58" s="385"/>
      <c r="AY58" s="385"/>
      <c r="AZ58" s="385"/>
      <c r="BA58" s="385"/>
      <c r="BB58" s="385"/>
      <c r="BC58" s="385"/>
      <c r="BD58" s="385"/>
      <c r="BE58" s="385"/>
      <c r="BF58" s="385"/>
      <c r="BG58" s="385"/>
      <c r="BH58" s="385"/>
      <c r="BI58" s="385"/>
      <c r="BJ58" s="385"/>
    </row>
    <row r="59" spans="1:62">
      <c r="A59" s="385"/>
      <c r="B59" s="385"/>
      <c r="C59" s="385"/>
      <c r="D59" s="385"/>
      <c r="E59" s="385"/>
      <c r="F59" s="385"/>
      <c r="G59" s="385"/>
      <c r="H59" s="385"/>
      <c r="I59" s="385"/>
      <c r="J59" s="385"/>
      <c r="K59" s="385"/>
      <c r="L59" s="385"/>
      <c r="M59" s="385"/>
      <c r="N59" s="385"/>
      <c r="O59" s="385"/>
      <c r="P59" s="385"/>
      <c r="Q59" s="385"/>
      <c r="R59" s="385"/>
      <c r="S59" s="385"/>
      <c r="T59" s="385"/>
      <c r="U59" s="385"/>
      <c r="V59" s="385"/>
      <c r="W59" s="385"/>
      <c r="X59" s="385"/>
      <c r="Y59" s="385"/>
      <c r="Z59" s="385"/>
      <c r="AA59" s="385"/>
      <c r="AB59" s="385"/>
      <c r="AC59" s="385"/>
      <c r="AD59" s="385"/>
      <c r="AE59" s="385"/>
      <c r="AF59" s="385"/>
      <c r="AG59" s="385"/>
      <c r="AH59" s="385"/>
      <c r="AI59" s="385"/>
      <c r="AJ59" s="385"/>
      <c r="AK59" s="385"/>
      <c r="AL59" s="385"/>
      <c r="AM59" s="385"/>
      <c r="AN59" s="385"/>
      <c r="AO59" s="385"/>
      <c r="AP59" s="385"/>
      <c r="AQ59" s="385"/>
      <c r="AR59" s="385"/>
      <c r="AS59" s="385"/>
      <c r="AT59" s="385"/>
      <c r="AU59" s="385"/>
      <c r="AV59" s="385"/>
      <c r="AW59" s="385"/>
      <c r="AX59" s="385"/>
      <c r="AY59" s="385"/>
      <c r="AZ59" s="385"/>
      <c r="BA59" s="385"/>
      <c r="BB59" s="385"/>
      <c r="BC59" s="385"/>
      <c r="BD59" s="385"/>
      <c r="BE59" s="385"/>
      <c r="BF59" s="385"/>
      <c r="BG59" s="385"/>
      <c r="BH59" s="385"/>
      <c r="BI59" s="385"/>
      <c r="BJ59" s="385"/>
    </row>
    <row r="60" spans="1:62">
      <c r="A60" s="385"/>
      <c r="B60" s="385"/>
      <c r="C60" s="385"/>
      <c r="D60" s="385"/>
      <c r="E60" s="385"/>
      <c r="F60" s="385"/>
      <c r="G60" s="385"/>
      <c r="H60" s="385"/>
      <c r="I60" s="385"/>
      <c r="J60" s="385"/>
      <c r="K60" s="385"/>
      <c r="L60" s="385"/>
      <c r="M60" s="385"/>
      <c r="N60" s="385"/>
      <c r="O60" s="385"/>
      <c r="P60" s="385"/>
      <c r="Q60" s="385"/>
      <c r="R60" s="385"/>
      <c r="S60" s="385"/>
      <c r="T60" s="385"/>
      <c r="U60" s="385"/>
      <c r="V60" s="385"/>
      <c r="W60" s="385"/>
      <c r="X60" s="385"/>
      <c r="Y60" s="385"/>
      <c r="Z60" s="385"/>
      <c r="AA60" s="385"/>
      <c r="AB60" s="385"/>
      <c r="AC60" s="385"/>
      <c r="AD60" s="385"/>
      <c r="AE60" s="385"/>
      <c r="AF60" s="385"/>
      <c r="AG60" s="385"/>
      <c r="AH60" s="385"/>
      <c r="AI60" s="385"/>
      <c r="AJ60" s="385"/>
      <c r="AK60" s="385"/>
      <c r="AL60" s="385"/>
      <c r="AM60" s="385"/>
      <c r="AN60" s="385"/>
      <c r="AO60" s="385"/>
      <c r="AP60" s="385"/>
      <c r="AQ60" s="385"/>
      <c r="AR60" s="385"/>
      <c r="AS60" s="385"/>
      <c r="AT60" s="385"/>
      <c r="AU60" s="385"/>
      <c r="AV60" s="385"/>
      <c r="AW60" s="385"/>
      <c r="AX60" s="385"/>
      <c r="AY60" s="385"/>
      <c r="AZ60" s="385"/>
      <c r="BA60" s="385"/>
      <c r="BB60" s="385"/>
      <c r="BC60" s="385"/>
      <c r="BD60" s="385"/>
      <c r="BE60" s="385"/>
      <c r="BF60" s="385"/>
      <c r="BG60" s="385"/>
      <c r="BH60" s="385"/>
      <c r="BI60" s="385"/>
      <c r="BJ60" s="385"/>
    </row>
    <row r="61" spans="1:62">
      <c r="A61" s="385"/>
      <c r="B61" s="385"/>
      <c r="C61" s="385"/>
      <c r="D61" s="385"/>
      <c r="E61" s="385"/>
      <c r="F61" s="385"/>
      <c r="G61" s="385"/>
      <c r="H61" s="385"/>
      <c r="I61" s="385"/>
      <c r="J61" s="385"/>
      <c r="K61" s="385"/>
      <c r="L61" s="385"/>
      <c r="M61" s="385"/>
      <c r="N61" s="385"/>
      <c r="O61" s="385"/>
      <c r="P61" s="385"/>
      <c r="Q61" s="385"/>
      <c r="R61" s="385"/>
      <c r="S61" s="385"/>
      <c r="T61" s="385"/>
      <c r="U61" s="385"/>
      <c r="V61" s="385"/>
      <c r="W61" s="385"/>
      <c r="X61" s="385"/>
      <c r="Y61" s="385"/>
      <c r="Z61" s="385"/>
      <c r="AA61" s="385"/>
      <c r="AB61" s="385"/>
      <c r="AC61" s="385"/>
      <c r="AD61" s="385"/>
      <c r="AE61" s="385"/>
      <c r="AF61" s="385"/>
      <c r="AG61" s="385"/>
      <c r="AH61" s="385"/>
      <c r="AI61" s="385"/>
      <c r="AJ61" s="385"/>
      <c r="AK61" s="385"/>
      <c r="AL61" s="385"/>
      <c r="AM61" s="385"/>
      <c r="AN61" s="385"/>
      <c r="AO61" s="385"/>
      <c r="AP61" s="385"/>
      <c r="AQ61" s="385"/>
      <c r="AR61" s="385"/>
      <c r="AS61" s="385"/>
      <c r="AT61" s="385"/>
      <c r="AU61" s="385"/>
      <c r="AV61" s="385"/>
      <c r="AW61" s="385"/>
      <c r="AX61" s="385"/>
      <c r="AY61" s="385"/>
      <c r="AZ61" s="385"/>
      <c r="BA61" s="385"/>
      <c r="BB61" s="385"/>
      <c r="BC61" s="385"/>
      <c r="BD61" s="385"/>
      <c r="BE61" s="385"/>
      <c r="BF61" s="385"/>
      <c r="BG61" s="385"/>
      <c r="BH61" s="385"/>
      <c r="BI61" s="385"/>
      <c r="BJ61" s="385"/>
    </row>
    <row r="62" spans="1:62">
      <c r="A62" s="385"/>
      <c r="B62" s="385"/>
      <c r="C62" s="385"/>
      <c r="D62" s="385"/>
      <c r="E62" s="385"/>
      <c r="F62" s="385"/>
      <c r="G62" s="385"/>
      <c r="H62" s="385"/>
      <c r="I62" s="385"/>
      <c r="J62" s="385"/>
      <c r="K62" s="385"/>
      <c r="L62" s="385"/>
      <c r="M62" s="385"/>
      <c r="N62" s="385"/>
      <c r="O62" s="385"/>
      <c r="P62" s="385"/>
      <c r="Q62" s="385"/>
      <c r="R62" s="385"/>
      <c r="S62" s="385"/>
      <c r="T62" s="385"/>
      <c r="U62" s="385"/>
      <c r="V62" s="385"/>
      <c r="W62" s="385"/>
      <c r="X62" s="385"/>
      <c r="Y62" s="385"/>
      <c r="Z62" s="385"/>
      <c r="AA62" s="385"/>
      <c r="AB62" s="385"/>
      <c r="AC62" s="385"/>
      <c r="AD62" s="385"/>
      <c r="AE62" s="385"/>
      <c r="AF62" s="385"/>
      <c r="AG62" s="385"/>
      <c r="AH62" s="385"/>
      <c r="AI62" s="385"/>
      <c r="AJ62" s="385"/>
      <c r="AK62" s="385"/>
      <c r="AL62" s="385"/>
      <c r="AM62" s="385"/>
      <c r="AN62" s="385"/>
      <c r="AO62" s="385"/>
      <c r="AP62" s="385"/>
      <c r="AQ62" s="385"/>
      <c r="AR62" s="385"/>
      <c r="AS62" s="385"/>
      <c r="AT62" s="385"/>
      <c r="AU62" s="385"/>
      <c r="AV62" s="385"/>
      <c r="AW62" s="385"/>
      <c r="AX62" s="385"/>
      <c r="AY62" s="385"/>
      <c r="AZ62" s="385"/>
      <c r="BA62" s="385"/>
      <c r="BB62" s="385"/>
      <c r="BC62" s="385"/>
      <c r="BD62" s="385"/>
      <c r="BE62" s="385"/>
      <c r="BF62" s="385"/>
      <c r="BG62" s="385"/>
      <c r="BH62" s="385"/>
      <c r="BI62" s="385"/>
      <c r="BJ62" s="385"/>
    </row>
    <row r="63" spans="1:62">
      <c r="A63" s="385"/>
      <c r="B63" s="385"/>
      <c r="C63" s="385"/>
      <c r="D63" s="385"/>
      <c r="E63" s="385"/>
      <c r="F63" s="385"/>
      <c r="G63" s="385"/>
      <c r="H63" s="385"/>
      <c r="I63" s="385"/>
      <c r="J63" s="385"/>
      <c r="K63" s="385"/>
      <c r="L63" s="385"/>
      <c r="M63" s="385"/>
      <c r="N63" s="385"/>
      <c r="O63" s="385"/>
      <c r="P63" s="385"/>
      <c r="Q63" s="385"/>
      <c r="R63" s="385"/>
      <c r="S63" s="385"/>
      <c r="T63" s="385"/>
      <c r="U63" s="385"/>
      <c r="V63" s="385"/>
      <c r="W63" s="385"/>
      <c r="X63" s="385"/>
      <c r="Y63" s="385"/>
      <c r="Z63" s="385"/>
      <c r="AA63" s="385"/>
      <c r="AB63" s="385"/>
      <c r="AC63" s="385"/>
      <c r="AD63" s="385"/>
      <c r="AE63" s="385"/>
      <c r="AF63" s="385"/>
      <c r="AG63" s="385"/>
      <c r="AH63" s="385"/>
      <c r="AI63" s="385"/>
      <c r="AJ63" s="385"/>
      <c r="AK63" s="385"/>
      <c r="AL63" s="385"/>
      <c r="AM63" s="385"/>
      <c r="AN63" s="385"/>
      <c r="AO63" s="385"/>
      <c r="AP63" s="385"/>
      <c r="AQ63" s="385"/>
      <c r="AR63" s="385"/>
      <c r="AS63" s="385"/>
      <c r="AT63" s="385"/>
      <c r="AU63" s="385"/>
      <c r="AV63" s="385"/>
      <c r="AW63" s="385"/>
      <c r="AX63" s="385"/>
      <c r="AY63" s="385"/>
      <c r="AZ63" s="385"/>
      <c r="BA63" s="385"/>
      <c r="BB63" s="385"/>
      <c r="BC63" s="385"/>
      <c r="BD63" s="385"/>
      <c r="BE63" s="385"/>
      <c r="BF63" s="385"/>
      <c r="BG63" s="385"/>
      <c r="BH63" s="385"/>
      <c r="BI63" s="385"/>
      <c r="BJ63" s="385"/>
    </row>
    <row r="64" spans="1:62">
      <c r="A64" s="385"/>
      <c r="B64" s="385"/>
      <c r="C64" s="385"/>
      <c r="D64" s="385"/>
      <c r="E64" s="385"/>
      <c r="F64" s="385"/>
      <c r="G64" s="385"/>
      <c r="H64" s="385"/>
      <c r="I64" s="385"/>
      <c r="J64" s="385"/>
      <c r="K64" s="385"/>
      <c r="L64" s="385"/>
      <c r="M64" s="385"/>
      <c r="N64" s="385"/>
      <c r="O64" s="385"/>
      <c r="P64" s="385"/>
      <c r="Q64" s="385"/>
      <c r="R64" s="385"/>
      <c r="S64" s="385"/>
      <c r="T64" s="385"/>
      <c r="U64" s="385"/>
      <c r="V64" s="385"/>
      <c r="W64" s="385"/>
      <c r="X64" s="385"/>
      <c r="Y64" s="385"/>
      <c r="Z64" s="385"/>
      <c r="AA64" s="385"/>
      <c r="AB64" s="385"/>
      <c r="AC64" s="385"/>
      <c r="AD64" s="385"/>
      <c r="AE64" s="385"/>
      <c r="AF64" s="385"/>
      <c r="AG64" s="385"/>
      <c r="AH64" s="385"/>
      <c r="AI64" s="385"/>
      <c r="AJ64" s="385"/>
      <c r="AK64" s="385"/>
      <c r="AL64" s="385"/>
      <c r="AM64" s="385"/>
      <c r="AN64" s="385"/>
      <c r="AO64" s="385"/>
      <c r="AP64" s="385"/>
      <c r="AQ64" s="385"/>
      <c r="AR64" s="385"/>
      <c r="AS64" s="385"/>
      <c r="AT64" s="385"/>
      <c r="AU64" s="385"/>
      <c r="AV64" s="385"/>
      <c r="AW64" s="385"/>
      <c r="AX64" s="385"/>
      <c r="AY64" s="385"/>
      <c r="AZ64" s="385"/>
      <c r="BA64" s="385"/>
      <c r="BB64" s="385"/>
      <c r="BC64" s="385"/>
      <c r="BD64" s="385"/>
      <c r="BE64" s="385"/>
      <c r="BF64" s="385"/>
      <c r="BG64" s="385"/>
      <c r="BH64" s="385"/>
      <c r="BI64" s="385"/>
      <c r="BJ64" s="385"/>
    </row>
    <row r="65" spans="1:62">
      <c r="A65" s="385"/>
      <c r="B65" s="385"/>
      <c r="C65" s="385"/>
      <c r="D65" s="385"/>
      <c r="E65" s="385"/>
      <c r="F65" s="385"/>
      <c r="G65" s="385"/>
      <c r="H65" s="385"/>
      <c r="I65" s="385"/>
      <c r="J65" s="385"/>
      <c r="K65" s="385"/>
      <c r="L65" s="385"/>
      <c r="M65" s="385"/>
      <c r="N65" s="385"/>
      <c r="O65" s="385"/>
      <c r="P65" s="385"/>
      <c r="Q65" s="385"/>
      <c r="R65" s="385"/>
      <c r="S65" s="385"/>
      <c r="T65" s="385"/>
      <c r="U65" s="385"/>
      <c r="V65" s="385"/>
      <c r="W65" s="385"/>
      <c r="X65" s="385"/>
      <c r="Y65" s="385"/>
      <c r="Z65" s="385"/>
      <c r="AA65" s="385"/>
      <c r="AB65" s="385"/>
      <c r="AC65" s="385"/>
      <c r="AD65" s="385"/>
      <c r="AE65" s="385"/>
      <c r="AF65" s="385"/>
      <c r="AG65" s="385"/>
      <c r="AH65" s="385"/>
      <c r="AI65" s="385"/>
      <c r="AJ65" s="385"/>
      <c r="AK65" s="385"/>
      <c r="AL65" s="385"/>
      <c r="AM65" s="385"/>
      <c r="AN65" s="385"/>
      <c r="AO65" s="385"/>
      <c r="AP65" s="385"/>
      <c r="AQ65" s="385"/>
      <c r="AR65" s="385"/>
      <c r="AS65" s="385"/>
      <c r="AT65" s="385"/>
      <c r="AU65" s="385"/>
      <c r="AV65" s="385"/>
      <c r="AW65" s="385"/>
      <c r="AX65" s="385"/>
      <c r="AY65" s="385"/>
      <c r="AZ65" s="385"/>
      <c r="BA65" s="385"/>
      <c r="BB65" s="385"/>
      <c r="BC65" s="385"/>
      <c r="BD65" s="385"/>
      <c r="BE65" s="385"/>
      <c r="BF65" s="385"/>
      <c r="BG65" s="385"/>
      <c r="BH65" s="385"/>
      <c r="BI65" s="385"/>
      <c r="BJ65" s="385"/>
    </row>
    <row r="66" spans="1:62">
      <c r="A66" s="385"/>
      <c r="B66" s="385"/>
      <c r="C66" s="385"/>
      <c r="D66" s="385"/>
      <c r="E66" s="385"/>
      <c r="F66" s="385"/>
      <c r="G66" s="385"/>
      <c r="H66" s="385"/>
      <c r="I66" s="385"/>
      <c r="J66" s="385"/>
      <c r="K66" s="385"/>
      <c r="L66" s="385"/>
      <c r="M66" s="385"/>
      <c r="N66" s="385"/>
      <c r="O66" s="385"/>
      <c r="P66" s="385"/>
      <c r="Q66" s="385"/>
      <c r="R66" s="385"/>
      <c r="S66" s="385"/>
      <c r="T66" s="385"/>
      <c r="U66" s="385"/>
      <c r="V66" s="385"/>
      <c r="W66" s="385"/>
      <c r="X66" s="385"/>
      <c r="Y66" s="385"/>
      <c r="Z66" s="385"/>
      <c r="AA66" s="385"/>
      <c r="AB66" s="385"/>
      <c r="AC66" s="385"/>
      <c r="AD66" s="385"/>
      <c r="AE66" s="385"/>
      <c r="AF66" s="385"/>
      <c r="AG66" s="385"/>
      <c r="AH66" s="385"/>
      <c r="AI66" s="385"/>
      <c r="AJ66" s="385"/>
      <c r="AK66" s="385"/>
      <c r="AL66" s="385"/>
      <c r="AM66" s="385"/>
      <c r="AN66" s="385"/>
      <c r="AO66" s="385"/>
      <c r="AP66" s="385"/>
      <c r="AQ66" s="385"/>
      <c r="AR66" s="385"/>
      <c r="AS66" s="385"/>
      <c r="AT66" s="385"/>
      <c r="AU66" s="385"/>
      <c r="AV66" s="385"/>
      <c r="AW66" s="385"/>
      <c r="AX66" s="385"/>
      <c r="AY66" s="385"/>
      <c r="AZ66" s="385"/>
      <c r="BA66" s="385"/>
      <c r="BB66" s="385"/>
      <c r="BC66" s="385"/>
      <c r="BD66" s="385"/>
      <c r="BE66" s="385"/>
      <c r="BF66" s="385"/>
      <c r="BG66" s="385"/>
      <c r="BH66" s="385"/>
      <c r="BI66" s="385"/>
      <c r="BJ66" s="385"/>
    </row>
    <row r="67" spans="1:62">
      <c r="A67" s="385"/>
      <c r="B67" s="385"/>
      <c r="C67" s="385"/>
      <c r="D67" s="385"/>
      <c r="E67" s="385"/>
      <c r="F67" s="385"/>
      <c r="G67" s="385"/>
      <c r="H67" s="385"/>
      <c r="I67" s="385"/>
      <c r="J67" s="385"/>
      <c r="K67" s="385"/>
      <c r="L67" s="385"/>
      <c r="M67" s="385"/>
      <c r="N67" s="385"/>
      <c r="O67" s="385"/>
      <c r="P67" s="385"/>
      <c r="Q67" s="385"/>
      <c r="R67" s="385"/>
      <c r="S67" s="385"/>
      <c r="T67" s="385"/>
      <c r="U67" s="385"/>
      <c r="V67" s="385"/>
      <c r="W67" s="385"/>
      <c r="X67" s="385"/>
      <c r="Y67" s="385"/>
      <c r="Z67" s="385"/>
      <c r="AA67" s="385"/>
      <c r="AB67" s="385"/>
      <c r="AC67" s="385"/>
      <c r="AD67" s="385"/>
      <c r="AE67" s="385"/>
      <c r="AF67" s="385"/>
      <c r="AG67" s="385"/>
      <c r="AH67" s="385"/>
      <c r="AI67" s="385"/>
      <c r="AJ67" s="385"/>
      <c r="AK67" s="385"/>
      <c r="AL67" s="385"/>
      <c r="AM67" s="385"/>
      <c r="AN67" s="385"/>
      <c r="AO67" s="385"/>
      <c r="AP67" s="385"/>
      <c r="AQ67" s="385"/>
      <c r="AR67" s="385"/>
      <c r="AS67" s="385"/>
      <c r="AT67" s="385"/>
      <c r="AU67" s="385"/>
      <c r="AV67" s="385"/>
      <c r="AW67" s="385"/>
      <c r="AX67" s="385"/>
      <c r="AY67" s="385"/>
      <c r="AZ67" s="385"/>
      <c r="BA67" s="385"/>
      <c r="BB67" s="385"/>
      <c r="BC67" s="385"/>
      <c r="BD67" s="385"/>
      <c r="BE67" s="385"/>
      <c r="BF67" s="385"/>
      <c r="BG67" s="385"/>
      <c r="BH67" s="385"/>
      <c r="BI67" s="385"/>
      <c r="BJ67" s="385"/>
    </row>
    <row r="68" spans="1:62">
      <c r="A68" s="385"/>
      <c r="B68" s="385"/>
      <c r="C68" s="385"/>
      <c r="D68" s="385"/>
      <c r="E68" s="385"/>
      <c r="F68" s="385"/>
      <c r="G68" s="385"/>
      <c r="H68" s="385"/>
      <c r="I68" s="385"/>
      <c r="J68" s="385"/>
      <c r="K68" s="385"/>
      <c r="L68" s="385"/>
      <c r="M68" s="385"/>
      <c r="N68" s="385"/>
      <c r="O68" s="385"/>
      <c r="P68" s="385"/>
      <c r="Q68" s="385"/>
      <c r="R68" s="385"/>
      <c r="S68" s="385"/>
      <c r="T68" s="385"/>
      <c r="U68" s="385"/>
      <c r="V68" s="385"/>
      <c r="W68" s="385"/>
      <c r="X68" s="385"/>
      <c r="Y68" s="385"/>
      <c r="Z68" s="385"/>
      <c r="AA68" s="385"/>
      <c r="AB68" s="385"/>
      <c r="AC68" s="385"/>
      <c r="AD68" s="385"/>
      <c r="AE68" s="385"/>
      <c r="AF68" s="385"/>
      <c r="AG68" s="385"/>
      <c r="AH68" s="385"/>
      <c r="AI68" s="385"/>
      <c r="AJ68" s="385"/>
      <c r="AK68" s="385"/>
      <c r="AL68" s="385"/>
      <c r="AM68" s="385"/>
      <c r="AN68" s="385"/>
      <c r="AO68" s="385"/>
      <c r="AP68" s="385"/>
      <c r="AQ68" s="385"/>
      <c r="AR68" s="385"/>
      <c r="AS68" s="385"/>
      <c r="AT68" s="385"/>
      <c r="AU68" s="385"/>
      <c r="AV68" s="385"/>
      <c r="AW68" s="385"/>
      <c r="AX68" s="385"/>
      <c r="AY68" s="385"/>
      <c r="AZ68" s="385"/>
      <c r="BA68" s="385"/>
      <c r="BB68" s="385"/>
      <c r="BC68" s="385"/>
      <c r="BD68" s="385"/>
      <c r="BE68" s="385"/>
      <c r="BF68" s="385"/>
      <c r="BG68" s="385"/>
      <c r="BH68" s="385"/>
      <c r="BI68" s="385"/>
      <c r="BJ68" s="385"/>
    </row>
    <row r="69" spans="1:62">
      <c r="A69" s="385"/>
      <c r="B69" s="385"/>
      <c r="C69" s="385"/>
      <c r="D69" s="385"/>
      <c r="E69" s="385"/>
      <c r="F69" s="385"/>
      <c r="G69" s="385"/>
      <c r="H69" s="385"/>
      <c r="I69" s="385"/>
      <c r="J69" s="385"/>
      <c r="K69" s="385"/>
      <c r="L69" s="385"/>
      <c r="M69" s="385"/>
      <c r="N69" s="385"/>
      <c r="O69" s="385"/>
      <c r="P69" s="385"/>
      <c r="Q69" s="385"/>
      <c r="R69" s="385"/>
      <c r="S69" s="385"/>
      <c r="T69" s="385"/>
      <c r="U69" s="385"/>
      <c r="V69" s="385"/>
      <c r="W69" s="385"/>
      <c r="X69" s="385"/>
      <c r="Y69" s="385"/>
      <c r="Z69" s="385"/>
      <c r="AA69" s="385"/>
      <c r="AB69" s="385"/>
      <c r="AC69" s="385"/>
      <c r="AD69" s="385"/>
      <c r="AE69" s="385"/>
      <c r="AF69" s="385"/>
      <c r="AG69" s="385"/>
      <c r="AH69" s="385"/>
      <c r="AI69" s="385"/>
      <c r="AJ69" s="385"/>
      <c r="AK69" s="385"/>
      <c r="AL69" s="385"/>
      <c r="AM69" s="385"/>
      <c r="AN69" s="385"/>
      <c r="AO69" s="385"/>
      <c r="AP69" s="385"/>
      <c r="AQ69" s="385"/>
      <c r="AR69" s="385"/>
      <c r="AS69" s="385"/>
      <c r="AT69" s="385"/>
      <c r="AU69" s="385"/>
      <c r="AV69" s="385"/>
      <c r="AW69" s="385"/>
      <c r="AX69" s="385"/>
      <c r="AY69" s="385"/>
      <c r="AZ69" s="385"/>
      <c r="BA69" s="385"/>
      <c r="BB69" s="385"/>
      <c r="BC69" s="385"/>
      <c r="BD69" s="385"/>
      <c r="BE69" s="385"/>
      <c r="BF69" s="385"/>
      <c r="BG69" s="385"/>
      <c r="BH69" s="385"/>
      <c r="BI69" s="385"/>
      <c r="BJ69" s="385"/>
    </row>
    <row r="70" spans="1:62">
      <c r="A70" s="385"/>
      <c r="B70" s="385"/>
      <c r="C70" s="385"/>
      <c r="D70" s="385"/>
      <c r="E70" s="385"/>
      <c r="F70" s="385"/>
      <c r="G70" s="385"/>
      <c r="H70" s="385"/>
      <c r="I70" s="385"/>
      <c r="J70" s="385"/>
      <c r="K70" s="385"/>
      <c r="L70" s="385"/>
      <c r="M70" s="385"/>
      <c r="N70" s="385"/>
      <c r="O70" s="385"/>
      <c r="P70" s="385"/>
      <c r="Q70" s="385"/>
      <c r="R70" s="385"/>
      <c r="S70" s="385"/>
      <c r="T70" s="385"/>
      <c r="U70" s="385"/>
      <c r="V70" s="385"/>
      <c r="W70" s="385"/>
      <c r="X70" s="385"/>
      <c r="Y70" s="385"/>
      <c r="Z70" s="385"/>
      <c r="AA70" s="385"/>
      <c r="AB70" s="385"/>
      <c r="AC70" s="385"/>
      <c r="AD70" s="385"/>
      <c r="AE70" s="385"/>
      <c r="AF70" s="385"/>
      <c r="AG70" s="385"/>
      <c r="AH70" s="385"/>
      <c r="AI70" s="385"/>
      <c r="AJ70" s="385"/>
      <c r="AK70" s="385"/>
      <c r="AL70" s="385"/>
      <c r="AM70" s="385"/>
      <c r="AN70" s="385"/>
      <c r="AO70" s="385"/>
      <c r="AP70" s="385"/>
      <c r="AQ70" s="385"/>
      <c r="AR70" s="385"/>
      <c r="AS70" s="385"/>
      <c r="AT70" s="385"/>
      <c r="AU70" s="385"/>
      <c r="AV70" s="385"/>
      <c r="AW70" s="385"/>
      <c r="AX70" s="385"/>
      <c r="AY70" s="385"/>
      <c r="AZ70" s="385"/>
      <c r="BA70" s="385"/>
      <c r="BB70" s="385"/>
      <c r="BC70" s="385"/>
      <c r="BD70" s="385"/>
      <c r="BE70" s="385"/>
      <c r="BF70" s="385"/>
      <c r="BG70" s="385"/>
      <c r="BH70" s="385"/>
      <c r="BI70" s="385"/>
      <c r="BJ70" s="385"/>
    </row>
    <row r="71" spans="1:62">
      <c r="A71" s="385"/>
      <c r="B71" s="385"/>
      <c r="C71" s="385"/>
      <c r="D71" s="385"/>
      <c r="E71" s="385"/>
      <c r="F71" s="385"/>
      <c r="G71" s="385"/>
      <c r="H71" s="385"/>
      <c r="I71" s="385"/>
      <c r="J71" s="385"/>
      <c r="K71" s="385"/>
      <c r="L71" s="385"/>
      <c r="M71" s="385"/>
      <c r="N71" s="385"/>
      <c r="O71" s="385"/>
      <c r="P71" s="385"/>
      <c r="Q71" s="385"/>
      <c r="R71" s="385"/>
      <c r="S71" s="385"/>
      <c r="T71" s="385"/>
      <c r="U71" s="385"/>
      <c r="V71" s="385"/>
      <c r="W71" s="385"/>
      <c r="X71" s="385"/>
      <c r="Y71" s="385"/>
      <c r="Z71" s="385"/>
      <c r="AA71" s="385"/>
      <c r="AB71" s="385"/>
      <c r="AC71" s="385"/>
      <c r="AD71" s="385"/>
      <c r="AE71" s="385"/>
      <c r="AF71" s="385"/>
      <c r="AG71" s="385"/>
      <c r="AH71" s="385"/>
      <c r="AI71" s="385"/>
      <c r="AJ71" s="385"/>
      <c r="AK71" s="385"/>
      <c r="AL71" s="385"/>
      <c r="AM71" s="385"/>
      <c r="AN71" s="385"/>
      <c r="AO71" s="385"/>
      <c r="AP71" s="385"/>
      <c r="AQ71" s="385"/>
      <c r="AR71" s="385"/>
      <c r="AS71" s="385"/>
      <c r="AT71" s="385"/>
      <c r="AU71" s="385"/>
      <c r="AV71" s="385"/>
      <c r="AW71" s="385"/>
      <c r="AX71" s="385"/>
      <c r="AY71" s="385"/>
      <c r="AZ71" s="385"/>
      <c r="BA71" s="385"/>
      <c r="BB71" s="385"/>
      <c r="BC71" s="385"/>
      <c r="BD71" s="385"/>
      <c r="BE71" s="385"/>
      <c r="BF71" s="385"/>
      <c r="BG71" s="385"/>
      <c r="BH71" s="385"/>
      <c r="BI71" s="385"/>
      <c r="BJ71" s="385"/>
    </row>
    <row r="72" spans="1:62">
      <c r="A72" s="385"/>
      <c r="B72" s="385"/>
      <c r="C72" s="385"/>
      <c r="D72" s="385"/>
      <c r="E72" s="385"/>
      <c r="F72" s="385"/>
      <c r="G72" s="385"/>
      <c r="H72" s="385"/>
      <c r="I72" s="385"/>
      <c r="J72" s="385"/>
      <c r="K72" s="385"/>
      <c r="L72" s="385"/>
      <c r="M72" s="385"/>
      <c r="N72" s="385"/>
      <c r="O72" s="385"/>
      <c r="P72" s="385"/>
      <c r="Q72" s="385"/>
      <c r="R72" s="385"/>
      <c r="S72" s="385"/>
      <c r="T72" s="385"/>
      <c r="U72" s="385"/>
      <c r="V72" s="385"/>
      <c r="W72" s="385"/>
      <c r="X72" s="385"/>
      <c r="Y72" s="385"/>
      <c r="Z72" s="385"/>
      <c r="AA72" s="385"/>
      <c r="AB72" s="385"/>
      <c r="AC72" s="385"/>
      <c r="AD72" s="385"/>
      <c r="AE72" s="385"/>
      <c r="AF72" s="385"/>
      <c r="AG72" s="385"/>
      <c r="AH72" s="385"/>
      <c r="AI72" s="385"/>
      <c r="AJ72" s="385"/>
      <c r="AK72" s="385"/>
      <c r="AL72" s="385"/>
      <c r="AM72" s="385"/>
      <c r="AN72" s="385"/>
      <c r="AO72" s="385"/>
      <c r="AP72" s="385"/>
      <c r="AQ72" s="385"/>
      <c r="AR72" s="385"/>
      <c r="AS72" s="385"/>
      <c r="AT72" s="385"/>
      <c r="AU72" s="385"/>
      <c r="AV72" s="385"/>
      <c r="AW72" s="385"/>
      <c r="AX72" s="385"/>
      <c r="AY72" s="385"/>
      <c r="AZ72" s="385"/>
      <c r="BA72" s="385"/>
      <c r="BB72" s="385"/>
      <c r="BC72" s="385"/>
      <c r="BD72" s="385"/>
      <c r="BE72" s="385"/>
      <c r="BF72" s="385"/>
      <c r="BG72" s="385"/>
      <c r="BH72" s="385"/>
      <c r="BI72" s="385"/>
      <c r="BJ72" s="385"/>
    </row>
    <row r="73" spans="1:62">
      <c r="A73" s="385"/>
      <c r="B73" s="385"/>
      <c r="C73" s="385"/>
      <c r="D73" s="385"/>
      <c r="E73" s="385"/>
      <c r="F73" s="385"/>
      <c r="G73" s="385"/>
      <c r="H73" s="385"/>
      <c r="I73" s="385"/>
      <c r="J73" s="385"/>
      <c r="K73" s="385"/>
      <c r="L73" s="385"/>
      <c r="M73" s="385"/>
      <c r="N73" s="385"/>
      <c r="O73" s="385"/>
      <c r="P73" s="385"/>
      <c r="Q73" s="385"/>
      <c r="R73" s="385"/>
      <c r="S73" s="385"/>
      <c r="T73" s="385"/>
      <c r="U73" s="385"/>
      <c r="V73" s="385"/>
      <c r="W73" s="385"/>
      <c r="X73" s="385"/>
      <c r="Y73" s="385"/>
      <c r="Z73" s="385"/>
      <c r="AA73" s="385"/>
      <c r="AB73" s="385"/>
      <c r="AC73" s="385"/>
      <c r="AD73" s="385"/>
      <c r="AE73" s="385"/>
      <c r="AF73" s="385"/>
      <c r="AG73" s="385"/>
      <c r="AH73" s="385"/>
      <c r="AI73" s="385"/>
      <c r="AJ73" s="385"/>
      <c r="AK73" s="385"/>
      <c r="AL73" s="385"/>
      <c r="AM73" s="385"/>
      <c r="AN73" s="385"/>
      <c r="AO73" s="385"/>
      <c r="AP73" s="385"/>
      <c r="AQ73" s="385"/>
      <c r="AR73" s="385"/>
      <c r="AS73" s="385"/>
      <c r="AT73" s="385"/>
      <c r="AU73" s="385"/>
      <c r="AV73" s="385"/>
      <c r="AW73" s="385"/>
      <c r="AX73" s="385"/>
      <c r="AY73" s="385"/>
      <c r="AZ73" s="385"/>
      <c r="BA73" s="385"/>
      <c r="BB73" s="385"/>
      <c r="BC73" s="385"/>
      <c r="BD73" s="385"/>
      <c r="BE73" s="385"/>
      <c r="BF73" s="385"/>
      <c r="BG73" s="385"/>
      <c r="BH73" s="385"/>
      <c r="BI73" s="385"/>
      <c r="BJ73" s="385"/>
    </row>
    <row r="74" spans="1:62">
      <c r="A74" s="385"/>
      <c r="B74" s="385"/>
      <c r="C74" s="385"/>
      <c r="D74" s="385"/>
      <c r="E74" s="385"/>
      <c r="F74" s="385"/>
      <c r="G74" s="385"/>
      <c r="H74" s="385"/>
      <c r="I74" s="385"/>
      <c r="J74" s="385"/>
      <c r="K74" s="385"/>
      <c r="L74" s="385"/>
      <c r="M74" s="385"/>
      <c r="N74" s="385"/>
      <c r="O74" s="385"/>
      <c r="P74" s="385"/>
      <c r="Q74" s="385"/>
      <c r="R74" s="385"/>
      <c r="S74" s="385"/>
      <c r="T74" s="385"/>
      <c r="U74" s="385"/>
      <c r="V74" s="385"/>
      <c r="W74" s="385"/>
      <c r="X74" s="385"/>
      <c r="Y74" s="385"/>
      <c r="Z74" s="385"/>
      <c r="AA74" s="385"/>
      <c r="AB74" s="385"/>
      <c r="AC74" s="385"/>
      <c r="AD74" s="385"/>
      <c r="AE74" s="385"/>
      <c r="AF74" s="385"/>
      <c r="AG74" s="385"/>
      <c r="AH74" s="385"/>
      <c r="AI74" s="385"/>
      <c r="AJ74" s="385"/>
      <c r="AK74" s="385"/>
      <c r="AL74" s="385"/>
      <c r="AM74" s="385"/>
      <c r="AN74" s="385"/>
      <c r="AO74" s="385"/>
      <c r="AP74" s="385"/>
      <c r="AQ74" s="385"/>
      <c r="AR74" s="385"/>
      <c r="AS74" s="385"/>
      <c r="AT74" s="385"/>
      <c r="AU74" s="385"/>
      <c r="AV74" s="385"/>
      <c r="AW74" s="385"/>
      <c r="AX74" s="385"/>
      <c r="AY74" s="385"/>
      <c r="AZ74" s="385"/>
      <c r="BA74" s="385"/>
      <c r="BB74" s="385"/>
      <c r="BC74" s="385"/>
      <c r="BD74" s="385"/>
      <c r="BE74" s="385"/>
      <c r="BF74" s="385"/>
      <c r="BG74" s="385"/>
      <c r="BH74" s="385"/>
      <c r="BI74" s="385"/>
      <c r="BJ74" s="385"/>
    </row>
    <row r="75" spans="1:62">
      <c r="A75" s="385"/>
      <c r="B75" s="385"/>
      <c r="C75" s="385"/>
      <c r="D75" s="385"/>
      <c r="E75" s="385"/>
      <c r="F75" s="385"/>
      <c r="G75" s="385"/>
      <c r="H75" s="385"/>
      <c r="I75" s="385"/>
      <c r="J75" s="385"/>
      <c r="K75" s="385"/>
      <c r="L75" s="385"/>
      <c r="M75" s="385"/>
      <c r="N75" s="385"/>
      <c r="O75" s="385"/>
      <c r="P75" s="385"/>
      <c r="Q75" s="385"/>
      <c r="R75" s="385"/>
      <c r="S75" s="385"/>
      <c r="T75" s="385"/>
      <c r="U75" s="385"/>
      <c r="V75" s="385"/>
      <c r="W75" s="385"/>
      <c r="X75" s="385"/>
      <c r="Y75" s="385"/>
      <c r="Z75" s="385"/>
      <c r="AA75" s="385"/>
      <c r="AB75" s="385"/>
      <c r="AC75" s="385"/>
      <c r="AD75" s="385"/>
      <c r="AE75" s="385"/>
      <c r="AF75" s="385"/>
      <c r="AG75" s="385"/>
      <c r="AH75" s="385"/>
      <c r="AI75" s="385"/>
      <c r="AJ75" s="385"/>
      <c r="AK75" s="385"/>
      <c r="AL75" s="385"/>
      <c r="AM75" s="385"/>
      <c r="AN75" s="385"/>
      <c r="AO75" s="385"/>
      <c r="AP75" s="385"/>
      <c r="AQ75" s="385"/>
      <c r="AR75" s="385"/>
      <c r="AS75" s="385"/>
      <c r="AT75" s="385"/>
      <c r="AU75" s="385"/>
      <c r="AV75" s="385"/>
      <c r="AW75" s="385"/>
      <c r="AX75" s="385"/>
      <c r="AY75" s="385"/>
      <c r="AZ75" s="385"/>
      <c r="BA75" s="385"/>
      <c r="BB75" s="385"/>
      <c r="BC75" s="385"/>
      <c r="BD75" s="385"/>
      <c r="BE75" s="385"/>
      <c r="BF75" s="385"/>
      <c r="BG75" s="385"/>
      <c r="BH75" s="385"/>
      <c r="BI75" s="385"/>
      <c r="BJ75" s="385"/>
    </row>
    <row r="76" spans="1:62">
      <c r="A76" s="385"/>
      <c r="B76" s="385"/>
      <c r="C76" s="385"/>
      <c r="D76" s="385"/>
      <c r="E76" s="385"/>
      <c r="F76" s="385"/>
      <c r="G76" s="385"/>
      <c r="H76" s="385"/>
      <c r="I76" s="385"/>
      <c r="J76" s="385"/>
      <c r="K76" s="385"/>
      <c r="L76" s="385"/>
      <c r="M76" s="385"/>
      <c r="N76" s="385"/>
      <c r="O76" s="385"/>
      <c r="P76" s="385"/>
      <c r="Q76" s="385"/>
      <c r="R76" s="385"/>
      <c r="S76" s="385"/>
      <c r="T76" s="385"/>
      <c r="U76" s="385"/>
      <c r="V76" s="385"/>
      <c r="W76" s="385"/>
      <c r="X76" s="385"/>
      <c r="Y76" s="385"/>
      <c r="Z76" s="385"/>
      <c r="AA76" s="385"/>
      <c r="AB76" s="385"/>
      <c r="AC76" s="385"/>
      <c r="AD76" s="385"/>
      <c r="AE76" s="385"/>
      <c r="AF76" s="385"/>
      <c r="AG76" s="385"/>
      <c r="AH76" s="385"/>
      <c r="AI76" s="385"/>
      <c r="AJ76" s="385"/>
      <c r="AK76" s="385"/>
      <c r="AL76" s="385"/>
      <c r="AM76" s="385"/>
      <c r="AN76" s="385"/>
      <c r="AO76" s="385"/>
      <c r="AP76" s="385"/>
      <c r="AQ76" s="385"/>
      <c r="AR76" s="385"/>
      <c r="AS76" s="385"/>
      <c r="AT76" s="385"/>
      <c r="AU76" s="385"/>
      <c r="AV76" s="385"/>
      <c r="AW76" s="385"/>
      <c r="AX76" s="385"/>
      <c r="AY76" s="385"/>
      <c r="AZ76" s="385"/>
      <c r="BA76" s="385"/>
      <c r="BB76" s="385"/>
      <c r="BC76" s="385"/>
      <c r="BD76" s="385"/>
      <c r="BE76" s="385"/>
      <c r="BF76" s="385"/>
      <c r="BG76" s="385"/>
      <c r="BH76" s="385"/>
      <c r="BI76" s="385"/>
      <c r="BJ76" s="385"/>
    </row>
    <row r="77" spans="1:62">
      <c r="A77" s="385"/>
      <c r="B77" s="385"/>
      <c r="C77" s="385"/>
      <c r="D77" s="385"/>
      <c r="E77" s="385"/>
      <c r="F77" s="385"/>
      <c r="G77" s="385"/>
      <c r="H77" s="385"/>
      <c r="I77" s="385"/>
      <c r="J77" s="385"/>
      <c r="K77" s="385"/>
      <c r="L77" s="385"/>
      <c r="M77" s="385"/>
      <c r="N77" s="385"/>
      <c r="O77" s="385"/>
      <c r="P77" s="385"/>
      <c r="Q77" s="385"/>
      <c r="R77" s="385"/>
      <c r="S77" s="385"/>
      <c r="T77" s="385"/>
      <c r="U77" s="385"/>
      <c r="V77" s="385"/>
      <c r="W77" s="385"/>
      <c r="X77" s="385"/>
      <c r="Y77" s="385"/>
      <c r="Z77" s="385"/>
      <c r="AA77" s="385"/>
      <c r="AB77" s="385"/>
      <c r="AC77" s="385"/>
      <c r="AD77" s="385"/>
      <c r="AE77" s="385"/>
      <c r="AF77" s="385"/>
      <c r="AG77" s="385"/>
      <c r="AH77" s="385"/>
      <c r="AI77" s="385"/>
      <c r="AJ77" s="385"/>
      <c r="AK77" s="385"/>
      <c r="AL77" s="385"/>
      <c r="AM77" s="385"/>
      <c r="AN77" s="385"/>
      <c r="AO77" s="385"/>
      <c r="AP77" s="385"/>
      <c r="AQ77" s="385"/>
      <c r="AR77" s="385"/>
      <c r="AS77" s="385"/>
      <c r="AT77" s="385"/>
      <c r="AU77" s="385"/>
      <c r="AV77" s="385"/>
      <c r="AW77" s="385"/>
      <c r="AX77" s="385"/>
      <c r="AY77" s="385"/>
      <c r="AZ77" s="385"/>
      <c r="BA77" s="385"/>
      <c r="BB77" s="385"/>
      <c r="BC77" s="385"/>
      <c r="BD77" s="385"/>
      <c r="BE77" s="385"/>
      <c r="BF77" s="385"/>
      <c r="BG77" s="385"/>
      <c r="BH77" s="385"/>
      <c r="BI77" s="385"/>
      <c r="BJ77" s="385"/>
    </row>
    <row r="78" spans="1:62">
      <c r="A78" s="385"/>
      <c r="B78" s="385"/>
      <c r="C78" s="385"/>
      <c r="D78" s="385"/>
      <c r="E78" s="385"/>
      <c r="F78" s="385"/>
      <c r="G78" s="385"/>
      <c r="H78" s="385"/>
      <c r="I78" s="385"/>
      <c r="J78" s="385"/>
      <c r="K78" s="385"/>
      <c r="L78" s="385"/>
      <c r="M78" s="385"/>
      <c r="N78" s="385"/>
      <c r="O78" s="385"/>
      <c r="P78" s="385"/>
      <c r="Q78" s="385"/>
      <c r="R78" s="385"/>
      <c r="S78" s="385"/>
      <c r="T78" s="385"/>
      <c r="U78" s="385"/>
      <c r="V78" s="385"/>
      <c r="W78" s="385"/>
      <c r="X78" s="385"/>
      <c r="Y78" s="385"/>
      <c r="Z78" s="385"/>
      <c r="AA78" s="385"/>
      <c r="AB78" s="385"/>
      <c r="AC78" s="385"/>
      <c r="AD78" s="385"/>
      <c r="AE78" s="385"/>
      <c r="AF78" s="385"/>
      <c r="AG78" s="385"/>
      <c r="AH78" s="385"/>
      <c r="AI78" s="385"/>
      <c r="AJ78" s="385"/>
      <c r="AK78" s="385"/>
      <c r="AL78" s="385"/>
      <c r="AM78" s="385"/>
      <c r="AN78" s="385"/>
      <c r="AO78" s="385"/>
      <c r="AP78" s="385"/>
      <c r="AQ78" s="385"/>
      <c r="AR78" s="385"/>
      <c r="AS78" s="385"/>
      <c r="AT78" s="385"/>
      <c r="AU78" s="385"/>
      <c r="AV78" s="385"/>
      <c r="AW78" s="385"/>
      <c r="AX78" s="385"/>
      <c r="AY78" s="385"/>
      <c r="AZ78" s="385"/>
      <c r="BA78" s="385"/>
      <c r="BB78" s="385"/>
      <c r="BC78" s="385"/>
      <c r="BD78" s="385"/>
      <c r="BE78" s="385"/>
      <c r="BF78" s="385"/>
      <c r="BG78" s="385"/>
      <c r="BH78" s="385"/>
      <c r="BI78" s="385"/>
      <c r="BJ78" s="385"/>
    </row>
    <row r="79" spans="1:62">
      <c r="A79" s="385"/>
      <c r="B79" s="385"/>
      <c r="C79" s="385"/>
      <c r="D79" s="385"/>
      <c r="E79" s="385"/>
      <c r="F79" s="385"/>
      <c r="G79" s="385"/>
      <c r="H79" s="385"/>
      <c r="I79" s="385"/>
      <c r="J79" s="385"/>
      <c r="K79" s="385"/>
      <c r="L79" s="385"/>
      <c r="M79" s="385"/>
      <c r="N79" s="385"/>
      <c r="O79" s="385"/>
      <c r="P79" s="385"/>
      <c r="Q79" s="385"/>
      <c r="R79" s="385"/>
      <c r="S79" s="385"/>
      <c r="T79" s="385"/>
      <c r="U79" s="385"/>
      <c r="V79" s="385"/>
      <c r="W79" s="385"/>
      <c r="X79" s="385"/>
      <c r="Y79" s="385"/>
      <c r="Z79" s="385"/>
      <c r="AA79" s="385"/>
      <c r="AB79" s="385"/>
      <c r="AC79" s="385"/>
      <c r="AD79" s="385"/>
      <c r="AE79" s="385"/>
      <c r="AF79" s="385"/>
      <c r="AG79" s="385"/>
      <c r="AH79" s="385"/>
      <c r="AI79" s="385"/>
      <c r="AJ79" s="385"/>
      <c r="AK79" s="385"/>
      <c r="AL79" s="385"/>
      <c r="AM79" s="385"/>
      <c r="AN79" s="385"/>
      <c r="AO79" s="385"/>
      <c r="AP79" s="385"/>
      <c r="AQ79" s="385"/>
      <c r="AR79" s="385"/>
      <c r="AS79" s="385"/>
      <c r="AT79" s="385"/>
      <c r="AU79" s="385"/>
      <c r="AV79" s="385"/>
      <c r="AW79" s="385"/>
      <c r="AX79" s="385"/>
      <c r="AY79" s="385"/>
      <c r="AZ79" s="385"/>
      <c r="BA79" s="385"/>
      <c r="BB79" s="385"/>
      <c r="BC79" s="385"/>
      <c r="BD79" s="385"/>
      <c r="BE79" s="385"/>
      <c r="BF79" s="385"/>
      <c r="BG79" s="385"/>
      <c r="BH79" s="385"/>
      <c r="BI79" s="385"/>
      <c r="BJ79" s="385"/>
    </row>
    <row r="80" spans="1:62">
      <c r="A80" s="385"/>
      <c r="B80" s="385"/>
      <c r="C80" s="385"/>
      <c r="D80" s="385"/>
      <c r="E80" s="385"/>
      <c r="F80" s="385"/>
      <c r="G80" s="385"/>
      <c r="H80" s="385"/>
      <c r="I80" s="385"/>
      <c r="J80" s="385"/>
      <c r="K80" s="385"/>
      <c r="L80" s="385"/>
      <c r="M80" s="385"/>
      <c r="N80" s="385"/>
      <c r="O80" s="385"/>
      <c r="P80" s="385"/>
      <c r="Q80" s="385"/>
      <c r="R80" s="385"/>
      <c r="S80" s="385"/>
      <c r="T80" s="385"/>
      <c r="U80" s="385"/>
      <c r="V80" s="385"/>
      <c r="W80" s="385"/>
      <c r="X80" s="385"/>
      <c r="Y80" s="385"/>
      <c r="Z80" s="385"/>
      <c r="AA80" s="385"/>
      <c r="AB80" s="385"/>
      <c r="AC80" s="385"/>
      <c r="AD80" s="385"/>
      <c r="AE80" s="385"/>
      <c r="AF80" s="385"/>
      <c r="AG80" s="385"/>
      <c r="AH80" s="385"/>
      <c r="AI80" s="385"/>
      <c r="AJ80" s="385"/>
      <c r="AK80" s="385"/>
      <c r="AL80" s="385"/>
      <c r="AM80" s="385"/>
      <c r="AN80" s="385"/>
      <c r="AO80" s="385"/>
      <c r="AP80" s="385"/>
      <c r="AQ80" s="385"/>
      <c r="AR80" s="385"/>
      <c r="AS80" s="385"/>
      <c r="AT80" s="385"/>
      <c r="AU80" s="385"/>
      <c r="AV80" s="385"/>
      <c r="AW80" s="385"/>
      <c r="AX80" s="385"/>
      <c r="AY80" s="385"/>
      <c r="AZ80" s="385"/>
      <c r="BA80" s="385"/>
      <c r="BB80" s="385"/>
      <c r="BC80" s="385"/>
      <c r="BD80" s="385"/>
      <c r="BE80" s="385"/>
      <c r="BF80" s="385"/>
      <c r="BG80" s="385"/>
      <c r="BH80" s="385"/>
      <c r="BI80" s="385"/>
      <c r="BJ80" s="385"/>
    </row>
    <row r="81" spans="1:62">
      <c r="A81" s="385"/>
      <c r="B81" s="385"/>
      <c r="C81" s="385"/>
      <c r="D81" s="385"/>
      <c r="E81" s="385"/>
      <c r="F81" s="385"/>
      <c r="G81" s="385"/>
      <c r="H81" s="385"/>
      <c r="I81" s="385"/>
      <c r="J81" s="385"/>
      <c r="K81" s="385"/>
      <c r="L81" s="385"/>
      <c r="M81" s="385"/>
      <c r="N81" s="385"/>
      <c r="O81" s="385"/>
      <c r="P81" s="385"/>
      <c r="Q81" s="385"/>
      <c r="R81" s="385"/>
      <c r="S81" s="385"/>
      <c r="T81" s="385"/>
      <c r="U81" s="385"/>
      <c r="V81" s="385"/>
      <c r="W81" s="385"/>
      <c r="X81" s="385"/>
      <c r="Y81" s="385"/>
      <c r="Z81" s="385"/>
      <c r="AA81" s="385"/>
      <c r="AB81" s="385"/>
      <c r="AC81" s="385"/>
      <c r="AD81" s="385"/>
      <c r="AE81" s="385"/>
      <c r="AF81" s="385"/>
      <c r="AG81" s="385"/>
      <c r="AH81" s="385"/>
      <c r="AI81" s="385"/>
      <c r="AJ81" s="385"/>
      <c r="AK81" s="385"/>
      <c r="AL81" s="385"/>
      <c r="AM81" s="385"/>
      <c r="AN81" s="385"/>
      <c r="AO81" s="385"/>
      <c r="AP81" s="385"/>
      <c r="AQ81" s="385"/>
      <c r="AR81" s="385"/>
      <c r="AS81" s="385"/>
      <c r="AT81" s="385"/>
      <c r="AU81" s="385"/>
      <c r="AV81" s="385"/>
      <c r="AW81" s="385"/>
      <c r="AX81" s="385"/>
      <c r="AY81" s="385"/>
      <c r="AZ81" s="385"/>
      <c r="BA81" s="385"/>
      <c r="BB81" s="385"/>
      <c r="BC81" s="385"/>
      <c r="BD81" s="385"/>
      <c r="BE81" s="385"/>
      <c r="BF81" s="385"/>
      <c r="BG81" s="385"/>
      <c r="BH81" s="385"/>
      <c r="BI81" s="385"/>
      <c r="BJ81" s="385"/>
    </row>
    <row r="82" spans="1:62">
      <c r="A82" s="385"/>
      <c r="B82" s="385"/>
      <c r="C82" s="385"/>
      <c r="D82" s="385"/>
      <c r="E82" s="385"/>
      <c r="F82" s="385"/>
      <c r="G82" s="385"/>
      <c r="H82" s="385"/>
      <c r="I82" s="385"/>
      <c r="J82" s="385"/>
      <c r="K82" s="385"/>
      <c r="L82" s="385"/>
      <c r="M82" s="385"/>
      <c r="N82" s="385"/>
      <c r="O82" s="385"/>
      <c r="P82" s="385"/>
      <c r="Q82" s="385"/>
      <c r="R82" s="385"/>
      <c r="S82" s="385"/>
      <c r="T82" s="385"/>
      <c r="U82" s="385"/>
      <c r="V82" s="385"/>
      <c r="W82" s="385"/>
      <c r="X82" s="385"/>
      <c r="Y82" s="385"/>
      <c r="Z82" s="385"/>
      <c r="AA82" s="385"/>
      <c r="AB82" s="385"/>
      <c r="AC82" s="385"/>
      <c r="AD82" s="385"/>
      <c r="AE82" s="385"/>
      <c r="AF82" s="385"/>
      <c r="AG82" s="385"/>
      <c r="AH82" s="385"/>
      <c r="AI82" s="385"/>
      <c r="AJ82" s="385"/>
      <c r="AK82" s="385"/>
      <c r="AL82" s="385"/>
      <c r="AM82" s="385"/>
      <c r="AN82" s="385"/>
      <c r="AO82" s="385"/>
      <c r="AP82" s="385"/>
      <c r="AQ82" s="385"/>
      <c r="AR82" s="385"/>
      <c r="AS82" s="385"/>
      <c r="AT82" s="385"/>
      <c r="AU82" s="385"/>
      <c r="AV82" s="385"/>
      <c r="AW82" s="385"/>
      <c r="AX82" s="385"/>
      <c r="AY82" s="385"/>
      <c r="AZ82" s="385"/>
      <c r="BA82" s="385"/>
      <c r="BB82" s="385"/>
      <c r="BC82" s="385"/>
      <c r="BD82" s="385"/>
      <c r="BE82" s="385"/>
      <c r="BF82" s="385"/>
      <c r="BG82" s="385"/>
      <c r="BH82" s="385"/>
      <c r="BI82" s="385"/>
      <c r="BJ82" s="385"/>
    </row>
    <row r="83" spans="1:62">
      <c r="A83" s="385"/>
      <c r="B83" s="385"/>
      <c r="C83" s="385"/>
      <c r="D83" s="385"/>
      <c r="E83" s="385"/>
      <c r="F83" s="385"/>
      <c r="G83" s="385"/>
      <c r="H83" s="385"/>
      <c r="I83" s="385"/>
      <c r="J83" s="385"/>
      <c r="K83" s="385"/>
      <c r="L83" s="385"/>
      <c r="M83" s="385"/>
      <c r="N83" s="385"/>
      <c r="O83" s="385"/>
      <c r="P83" s="385"/>
      <c r="Q83" s="385"/>
      <c r="R83" s="385"/>
      <c r="S83" s="385"/>
      <c r="T83" s="385"/>
      <c r="U83" s="385"/>
      <c r="V83" s="385"/>
      <c r="W83" s="385"/>
      <c r="X83" s="385"/>
      <c r="Y83" s="385"/>
      <c r="Z83" s="385"/>
      <c r="AA83" s="385"/>
      <c r="AB83" s="385"/>
      <c r="AC83" s="385"/>
      <c r="AD83" s="385"/>
      <c r="AE83" s="385"/>
      <c r="AF83" s="385"/>
      <c r="AG83" s="385"/>
      <c r="AH83" s="385"/>
      <c r="AI83" s="385"/>
      <c r="AJ83" s="385"/>
      <c r="AK83" s="385"/>
      <c r="AL83" s="385"/>
      <c r="AM83" s="385"/>
      <c r="AN83" s="385"/>
      <c r="AO83" s="385"/>
      <c r="AP83" s="385"/>
      <c r="AQ83" s="385"/>
      <c r="AR83" s="385"/>
      <c r="AS83" s="385"/>
      <c r="AT83" s="385"/>
      <c r="AU83" s="385"/>
      <c r="AV83" s="385"/>
      <c r="AW83" s="385"/>
      <c r="AX83" s="385"/>
      <c r="AY83" s="385"/>
      <c r="AZ83" s="385"/>
      <c r="BA83" s="385"/>
      <c r="BB83" s="385"/>
      <c r="BC83" s="385"/>
      <c r="BD83" s="385"/>
      <c r="BE83" s="385"/>
      <c r="BF83" s="385"/>
      <c r="BG83" s="385"/>
      <c r="BH83" s="385"/>
      <c r="BI83" s="385"/>
      <c r="BJ83" s="385"/>
    </row>
    <row r="84" spans="1:62">
      <c r="A84" s="385"/>
      <c r="B84" s="385"/>
      <c r="C84" s="385"/>
      <c r="D84" s="385"/>
      <c r="E84" s="385"/>
      <c r="F84" s="385"/>
      <c r="G84" s="385"/>
      <c r="H84" s="385"/>
      <c r="I84" s="385"/>
      <c r="J84" s="385"/>
      <c r="K84" s="385"/>
      <c r="L84" s="385"/>
      <c r="M84" s="385"/>
      <c r="N84" s="385"/>
      <c r="O84" s="385"/>
      <c r="P84" s="385"/>
      <c r="Q84" s="385"/>
      <c r="R84" s="385"/>
      <c r="S84" s="385"/>
      <c r="T84" s="385"/>
      <c r="U84" s="385"/>
      <c r="V84" s="385"/>
      <c r="W84" s="385"/>
      <c r="X84" s="385"/>
      <c r="Y84" s="385"/>
      <c r="Z84" s="385"/>
      <c r="AA84" s="385"/>
      <c r="AB84" s="385"/>
      <c r="AC84" s="385"/>
      <c r="AD84" s="385"/>
      <c r="AE84" s="385"/>
      <c r="AF84" s="385"/>
      <c r="AG84" s="385"/>
      <c r="AH84" s="385"/>
      <c r="AI84" s="385"/>
      <c r="AJ84" s="385"/>
      <c r="AK84" s="385"/>
      <c r="AL84" s="385"/>
      <c r="AM84" s="385"/>
      <c r="AN84" s="385"/>
      <c r="AO84" s="385"/>
      <c r="AP84" s="385"/>
      <c r="AQ84" s="385"/>
      <c r="AR84" s="385"/>
      <c r="AS84" s="385"/>
      <c r="AT84" s="385"/>
      <c r="AU84" s="385"/>
      <c r="AV84" s="385"/>
      <c r="AW84" s="385"/>
      <c r="AX84" s="385"/>
      <c r="AY84" s="385"/>
      <c r="AZ84" s="385"/>
      <c r="BA84" s="385"/>
      <c r="BB84" s="385"/>
      <c r="BC84" s="385"/>
      <c r="BD84" s="385"/>
      <c r="BE84" s="385"/>
      <c r="BF84" s="385"/>
      <c r="BG84" s="385"/>
      <c r="BH84" s="385"/>
      <c r="BI84" s="385"/>
      <c r="BJ84" s="385"/>
    </row>
    <row r="85" spans="1:62">
      <c r="A85" s="385"/>
      <c r="B85" s="385"/>
      <c r="C85" s="385"/>
      <c r="D85" s="385"/>
      <c r="E85" s="385"/>
      <c r="F85" s="385"/>
      <c r="G85" s="385"/>
      <c r="H85" s="385"/>
      <c r="I85" s="385"/>
      <c r="J85" s="385"/>
      <c r="K85" s="385"/>
      <c r="L85" s="385"/>
      <c r="M85" s="385"/>
      <c r="N85" s="385"/>
      <c r="O85" s="385"/>
      <c r="P85" s="385"/>
      <c r="Q85" s="385"/>
      <c r="R85" s="385"/>
      <c r="S85" s="385"/>
      <c r="T85" s="385"/>
      <c r="U85" s="385"/>
      <c r="V85" s="385"/>
      <c r="W85" s="385"/>
      <c r="X85" s="385"/>
      <c r="Y85" s="385"/>
      <c r="Z85" s="385"/>
      <c r="AA85" s="385"/>
      <c r="AB85" s="385"/>
      <c r="AC85" s="385"/>
      <c r="AD85" s="385"/>
      <c r="AE85" s="385"/>
      <c r="AF85" s="385"/>
      <c r="AG85" s="385"/>
      <c r="AH85" s="385"/>
      <c r="AI85" s="385"/>
      <c r="AJ85" s="385"/>
      <c r="AK85" s="385"/>
      <c r="AL85" s="385"/>
      <c r="AM85" s="385"/>
      <c r="AN85" s="385"/>
      <c r="AO85" s="385"/>
      <c r="AP85" s="385"/>
      <c r="AQ85" s="385"/>
      <c r="AR85" s="385"/>
      <c r="AS85" s="385"/>
      <c r="AT85" s="385"/>
      <c r="AU85" s="385"/>
      <c r="AV85" s="385"/>
      <c r="AW85" s="385"/>
      <c r="AX85" s="385"/>
      <c r="AY85" s="385"/>
      <c r="AZ85" s="385"/>
      <c r="BA85" s="385"/>
      <c r="BB85" s="385"/>
      <c r="BC85" s="385"/>
      <c r="BD85" s="385"/>
      <c r="BE85" s="385"/>
      <c r="BF85" s="385"/>
      <c r="BG85" s="385"/>
      <c r="BH85" s="385"/>
      <c r="BI85" s="385"/>
      <c r="BJ85" s="385"/>
    </row>
    <row r="86" spans="1:62">
      <c r="A86" s="385"/>
      <c r="B86" s="385"/>
      <c r="C86" s="385"/>
      <c r="D86" s="385"/>
      <c r="E86" s="385"/>
      <c r="F86" s="385"/>
      <c r="G86" s="385"/>
      <c r="H86" s="385"/>
      <c r="I86" s="385"/>
      <c r="J86" s="385"/>
      <c r="K86" s="385"/>
      <c r="L86" s="385"/>
      <c r="M86" s="385"/>
      <c r="N86" s="385"/>
      <c r="O86" s="385"/>
      <c r="P86" s="385"/>
      <c r="Q86" s="385"/>
      <c r="R86" s="385"/>
      <c r="S86" s="385"/>
      <c r="T86" s="385"/>
      <c r="U86" s="385"/>
      <c r="V86" s="385"/>
      <c r="W86" s="385"/>
      <c r="X86" s="385"/>
      <c r="Y86" s="385"/>
      <c r="Z86" s="385"/>
      <c r="AA86" s="385"/>
      <c r="AB86" s="385"/>
      <c r="AC86" s="385"/>
      <c r="AD86" s="385"/>
      <c r="AE86" s="385"/>
      <c r="AF86" s="385"/>
      <c r="AG86" s="385"/>
      <c r="AH86" s="385"/>
      <c r="AI86" s="385"/>
      <c r="AJ86" s="385"/>
      <c r="AK86" s="385"/>
      <c r="AL86" s="385"/>
      <c r="AM86" s="385"/>
      <c r="AN86" s="385"/>
      <c r="AO86" s="385"/>
      <c r="AP86" s="385"/>
      <c r="AQ86" s="385"/>
      <c r="AR86" s="385"/>
      <c r="AS86" s="385"/>
      <c r="AT86" s="385"/>
      <c r="AU86" s="385"/>
      <c r="AV86" s="385"/>
      <c r="AW86" s="385"/>
      <c r="AX86" s="385"/>
      <c r="AY86" s="385"/>
      <c r="AZ86" s="385"/>
      <c r="BA86" s="385"/>
      <c r="BB86" s="385"/>
      <c r="BC86" s="385"/>
      <c r="BD86" s="385"/>
      <c r="BE86" s="385"/>
      <c r="BF86" s="385"/>
      <c r="BG86" s="385"/>
      <c r="BH86" s="385"/>
      <c r="BI86" s="385"/>
      <c r="BJ86" s="385"/>
    </row>
    <row r="87" spans="1:62">
      <c r="A87" s="385"/>
      <c r="B87" s="385"/>
      <c r="C87" s="385"/>
      <c r="D87" s="385"/>
      <c r="E87" s="385"/>
      <c r="F87" s="385"/>
      <c r="G87" s="385"/>
      <c r="H87" s="385"/>
      <c r="I87" s="385"/>
      <c r="J87" s="385"/>
      <c r="K87" s="385"/>
      <c r="L87" s="385"/>
      <c r="M87" s="385"/>
      <c r="N87" s="385"/>
      <c r="O87" s="385"/>
      <c r="P87" s="385"/>
      <c r="Q87" s="385"/>
      <c r="R87" s="385"/>
      <c r="S87" s="385"/>
      <c r="T87" s="385"/>
      <c r="U87" s="385"/>
      <c r="V87" s="385"/>
      <c r="W87" s="385"/>
      <c r="X87" s="385"/>
      <c r="Y87" s="385"/>
      <c r="Z87" s="385"/>
      <c r="AA87" s="385"/>
      <c r="AB87" s="385"/>
      <c r="AC87" s="385"/>
      <c r="AD87" s="385"/>
      <c r="AE87" s="385"/>
      <c r="AF87" s="385"/>
      <c r="AG87" s="385"/>
      <c r="AH87" s="385"/>
      <c r="AI87" s="385"/>
      <c r="AJ87" s="385"/>
      <c r="AK87" s="385"/>
      <c r="AL87" s="385"/>
      <c r="AM87" s="385"/>
      <c r="AN87" s="385"/>
      <c r="AO87" s="385"/>
      <c r="AP87" s="385"/>
      <c r="AQ87" s="385"/>
      <c r="AR87" s="385"/>
      <c r="AS87" s="385"/>
      <c r="AT87" s="385"/>
      <c r="AU87" s="385"/>
      <c r="AV87" s="385"/>
      <c r="AW87" s="385"/>
      <c r="AX87" s="385"/>
      <c r="AY87" s="385"/>
      <c r="AZ87" s="385"/>
      <c r="BA87" s="385"/>
      <c r="BB87" s="385"/>
      <c r="BC87" s="385"/>
      <c r="BD87" s="385"/>
      <c r="BE87" s="385"/>
      <c r="BF87" s="385"/>
      <c r="BG87" s="385"/>
      <c r="BH87" s="385"/>
      <c r="BI87" s="385"/>
      <c r="BJ87" s="385"/>
    </row>
    <row r="88" spans="1:62">
      <c r="A88" s="385"/>
      <c r="B88" s="385"/>
      <c r="C88" s="385"/>
      <c r="D88" s="385"/>
      <c r="E88" s="385"/>
      <c r="F88" s="385"/>
      <c r="G88" s="385"/>
      <c r="H88" s="385"/>
      <c r="I88" s="385"/>
      <c r="J88" s="385"/>
      <c r="K88" s="385"/>
      <c r="L88" s="385"/>
      <c r="M88" s="385"/>
      <c r="N88" s="385"/>
      <c r="O88" s="385"/>
      <c r="P88" s="385"/>
      <c r="Q88" s="385"/>
      <c r="R88" s="385"/>
      <c r="S88" s="385"/>
      <c r="T88" s="385"/>
      <c r="U88" s="385"/>
      <c r="V88" s="385"/>
      <c r="W88" s="385"/>
      <c r="X88" s="385"/>
      <c r="Y88" s="385"/>
      <c r="Z88" s="385"/>
      <c r="AA88" s="385"/>
      <c r="AB88" s="385"/>
      <c r="AC88" s="385"/>
      <c r="AD88" s="385"/>
      <c r="AE88" s="385"/>
      <c r="AF88" s="385"/>
      <c r="AG88" s="385"/>
      <c r="AH88" s="385"/>
      <c r="AI88" s="385"/>
      <c r="AJ88" s="385"/>
      <c r="AK88" s="385"/>
      <c r="AL88" s="385"/>
      <c r="AM88" s="385"/>
      <c r="AN88" s="385"/>
      <c r="AO88" s="385"/>
      <c r="AP88" s="385"/>
      <c r="AQ88" s="385"/>
      <c r="AR88" s="385"/>
      <c r="AS88" s="385"/>
      <c r="AT88" s="385"/>
      <c r="AU88" s="385"/>
      <c r="AV88" s="385"/>
      <c r="AW88" s="385"/>
      <c r="AX88" s="385"/>
      <c r="AY88" s="385"/>
      <c r="AZ88" s="385"/>
      <c r="BA88" s="385"/>
      <c r="BB88" s="385"/>
      <c r="BC88" s="385"/>
      <c r="BD88" s="385"/>
      <c r="BE88" s="385"/>
      <c r="BF88" s="385"/>
      <c r="BG88" s="385"/>
      <c r="BH88" s="385"/>
      <c r="BI88" s="385"/>
      <c r="BJ88" s="385"/>
    </row>
    <row r="89" spans="1:62">
      <c r="A89" s="385"/>
      <c r="B89" s="385"/>
      <c r="C89" s="385"/>
      <c r="D89" s="385"/>
      <c r="E89" s="385"/>
      <c r="F89" s="385"/>
      <c r="G89" s="385"/>
      <c r="H89" s="385"/>
      <c r="I89" s="385"/>
      <c r="J89" s="385"/>
      <c r="K89" s="385"/>
      <c r="L89" s="385"/>
      <c r="M89" s="385"/>
      <c r="N89" s="385"/>
      <c r="O89" s="385"/>
      <c r="P89" s="385"/>
      <c r="Q89" s="385"/>
      <c r="R89" s="385"/>
      <c r="S89" s="385"/>
      <c r="T89" s="385"/>
      <c r="U89" s="385"/>
      <c r="V89" s="385"/>
      <c r="W89" s="385"/>
      <c r="X89" s="385"/>
      <c r="Y89" s="385"/>
      <c r="Z89" s="385"/>
      <c r="AA89" s="385"/>
      <c r="AB89" s="385"/>
      <c r="AC89" s="385"/>
      <c r="AD89" s="385"/>
      <c r="AE89" s="385"/>
      <c r="AF89" s="385"/>
      <c r="AG89" s="385"/>
      <c r="AH89" s="385"/>
      <c r="AI89" s="385"/>
      <c r="AJ89" s="385"/>
      <c r="AK89" s="385"/>
      <c r="AL89" s="385"/>
      <c r="AM89" s="385"/>
      <c r="AN89" s="385"/>
      <c r="AO89" s="385"/>
      <c r="AP89" s="385"/>
      <c r="AQ89" s="385"/>
      <c r="AR89" s="385"/>
      <c r="AS89" s="385"/>
      <c r="AT89" s="385"/>
      <c r="AU89" s="385"/>
      <c r="AV89" s="385"/>
      <c r="AW89" s="385"/>
      <c r="AX89" s="385"/>
      <c r="AY89" s="385"/>
      <c r="AZ89" s="385"/>
      <c r="BA89" s="385"/>
      <c r="BB89" s="385"/>
      <c r="BC89" s="385"/>
      <c r="BD89" s="385"/>
      <c r="BE89" s="385"/>
      <c r="BF89" s="385"/>
      <c r="BG89" s="385"/>
      <c r="BH89" s="385"/>
      <c r="BI89" s="385"/>
      <c r="BJ89" s="385"/>
    </row>
    <row r="90" spans="1:62">
      <c r="A90" s="385"/>
      <c r="B90" s="385"/>
      <c r="C90" s="385"/>
      <c r="D90" s="385"/>
      <c r="E90" s="385"/>
      <c r="F90" s="385"/>
      <c r="G90" s="385"/>
      <c r="H90" s="385"/>
      <c r="I90" s="385"/>
      <c r="J90" s="385"/>
      <c r="K90" s="385"/>
      <c r="L90" s="385"/>
      <c r="M90" s="385"/>
      <c r="N90" s="385"/>
      <c r="O90" s="385"/>
      <c r="P90" s="385"/>
      <c r="Q90" s="385"/>
      <c r="R90" s="385"/>
      <c r="S90" s="385"/>
      <c r="T90" s="385"/>
      <c r="U90" s="385"/>
      <c r="V90" s="385"/>
      <c r="W90" s="385"/>
      <c r="X90" s="385"/>
      <c r="Y90" s="385"/>
      <c r="Z90" s="385"/>
      <c r="AA90" s="385"/>
      <c r="AB90" s="385"/>
      <c r="AC90" s="385"/>
      <c r="AD90" s="385"/>
      <c r="AE90" s="385"/>
      <c r="AF90" s="385"/>
      <c r="AG90" s="385"/>
      <c r="AH90" s="385"/>
      <c r="AI90" s="385"/>
      <c r="AJ90" s="385"/>
      <c r="AK90" s="385"/>
      <c r="AL90" s="385"/>
      <c r="AM90" s="385"/>
      <c r="AN90" s="385"/>
      <c r="AO90" s="385"/>
      <c r="AP90" s="385"/>
      <c r="AQ90" s="385"/>
      <c r="AR90" s="385"/>
      <c r="AS90" s="385"/>
      <c r="AT90" s="385"/>
      <c r="AU90" s="385"/>
      <c r="AV90" s="385"/>
      <c r="AW90" s="385"/>
      <c r="AX90" s="385"/>
      <c r="AY90" s="385"/>
      <c r="AZ90" s="385"/>
      <c r="BA90" s="385"/>
      <c r="BB90" s="385"/>
      <c r="BC90" s="385"/>
      <c r="BD90" s="385"/>
      <c r="BE90" s="385"/>
      <c r="BF90" s="385"/>
      <c r="BG90" s="385"/>
      <c r="BH90" s="385"/>
      <c r="BI90" s="385"/>
      <c r="BJ90" s="385"/>
    </row>
    <row r="91" spans="1:62">
      <c r="A91" s="385"/>
      <c r="B91" s="385"/>
      <c r="C91" s="385"/>
      <c r="D91" s="385"/>
      <c r="E91" s="385"/>
      <c r="F91" s="385"/>
      <c r="G91" s="385"/>
      <c r="H91" s="385"/>
      <c r="I91" s="385"/>
      <c r="J91" s="385"/>
      <c r="K91" s="385"/>
      <c r="L91" s="385"/>
      <c r="M91" s="385"/>
      <c r="N91" s="385"/>
      <c r="O91" s="385"/>
      <c r="P91" s="385"/>
      <c r="Q91" s="385"/>
      <c r="R91" s="385"/>
      <c r="S91" s="385"/>
      <c r="T91" s="385"/>
      <c r="U91" s="385"/>
      <c r="V91" s="385"/>
      <c r="W91" s="385"/>
      <c r="X91" s="385"/>
      <c r="Y91" s="385"/>
      <c r="Z91" s="385"/>
      <c r="AA91" s="385"/>
      <c r="AB91" s="385"/>
      <c r="AC91" s="385"/>
      <c r="AD91" s="385"/>
      <c r="AE91" s="385"/>
      <c r="AF91" s="385"/>
      <c r="AG91" s="385"/>
      <c r="AH91" s="385"/>
      <c r="AI91" s="385"/>
      <c r="AJ91" s="385"/>
      <c r="AK91" s="385"/>
      <c r="AL91" s="385"/>
      <c r="AM91" s="385"/>
      <c r="AN91" s="385"/>
      <c r="AO91" s="385"/>
      <c r="AP91" s="385"/>
      <c r="AQ91" s="385"/>
      <c r="AR91" s="385"/>
      <c r="AS91" s="385"/>
      <c r="AT91" s="385"/>
      <c r="AU91" s="385"/>
      <c r="AV91" s="385"/>
      <c r="AW91" s="385"/>
      <c r="AX91" s="385"/>
      <c r="AY91" s="385"/>
      <c r="AZ91" s="385"/>
      <c r="BA91" s="385"/>
      <c r="BB91" s="385"/>
      <c r="BC91" s="385"/>
      <c r="BD91" s="385"/>
      <c r="BE91" s="385"/>
      <c r="BF91" s="385"/>
      <c r="BG91" s="385"/>
      <c r="BH91" s="385"/>
      <c r="BI91" s="385"/>
      <c r="BJ91" s="385"/>
    </row>
    <row r="92" spans="1:62">
      <c r="A92" s="385"/>
      <c r="B92" s="385"/>
      <c r="C92" s="385"/>
      <c r="D92" s="385"/>
      <c r="E92" s="385"/>
      <c r="F92" s="385"/>
      <c r="G92" s="385"/>
      <c r="H92" s="385"/>
      <c r="I92" s="385"/>
      <c r="J92" s="385"/>
      <c r="K92" s="385"/>
      <c r="L92" s="385"/>
      <c r="M92" s="385"/>
      <c r="N92" s="385"/>
      <c r="O92" s="385"/>
      <c r="P92" s="385"/>
      <c r="Q92" s="385"/>
      <c r="R92" s="385"/>
      <c r="S92" s="385"/>
      <c r="T92" s="385"/>
      <c r="U92" s="385"/>
      <c r="V92" s="385"/>
      <c r="W92" s="385"/>
      <c r="X92" s="385"/>
      <c r="Y92" s="385"/>
      <c r="Z92" s="385"/>
      <c r="AA92" s="385"/>
      <c r="AB92" s="385"/>
      <c r="AC92" s="385"/>
      <c r="AD92" s="385"/>
      <c r="AE92" s="385"/>
      <c r="AF92" s="385"/>
      <c r="AG92" s="385"/>
      <c r="AH92" s="385"/>
      <c r="AI92" s="385"/>
      <c r="AJ92" s="385"/>
      <c r="AK92" s="385"/>
      <c r="AL92" s="385"/>
      <c r="AM92" s="385"/>
      <c r="AN92" s="385"/>
      <c r="AO92" s="385"/>
      <c r="AP92" s="385"/>
      <c r="AQ92" s="385"/>
      <c r="AR92" s="385"/>
      <c r="AS92" s="385"/>
      <c r="AT92" s="385"/>
      <c r="AU92" s="385"/>
      <c r="AV92" s="385"/>
      <c r="AW92" s="385"/>
      <c r="AX92" s="385"/>
      <c r="AY92" s="385"/>
      <c r="AZ92" s="385"/>
      <c r="BA92" s="385"/>
      <c r="BB92" s="385"/>
      <c r="BC92" s="385"/>
      <c r="BD92" s="385"/>
      <c r="BE92" s="385"/>
      <c r="BF92" s="385"/>
      <c r="BG92" s="385"/>
      <c r="BH92" s="385"/>
      <c r="BI92" s="385"/>
      <c r="BJ92" s="385"/>
    </row>
    <row r="93" spans="1:62">
      <c r="A93" s="385"/>
      <c r="B93" s="385"/>
      <c r="C93" s="385"/>
      <c r="D93" s="385"/>
      <c r="E93" s="385"/>
      <c r="F93" s="385"/>
      <c r="G93" s="385"/>
      <c r="H93" s="385"/>
      <c r="I93" s="385"/>
      <c r="J93" s="385"/>
      <c r="K93" s="385"/>
      <c r="L93" s="385"/>
      <c r="M93" s="385"/>
      <c r="N93" s="385"/>
      <c r="O93" s="385"/>
      <c r="P93" s="385"/>
      <c r="Q93" s="385"/>
      <c r="R93" s="385"/>
      <c r="S93" s="385"/>
      <c r="T93" s="385"/>
      <c r="U93" s="385"/>
      <c r="V93" s="385"/>
      <c r="W93" s="385"/>
      <c r="X93" s="385"/>
      <c r="Y93" s="385"/>
      <c r="Z93" s="385"/>
      <c r="AA93" s="385"/>
      <c r="AB93" s="385"/>
      <c r="AC93" s="385"/>
      <c r="AD93" s="385"/>
      <c r="AE93" s="385"/>
      <c r="AF93" s="385"/>
      <c r="AG93" s="385"/>
      <c r="AH93" s="385"/>
      <c r="AI93" s="385"/>
      <c r="AJ93" s="385"/>
      <c r="AK93" s="385"/>
      <c r="AL93" s="385"/>
      <c r="AM93" s="385"/>
      <c r="AN93" s="385"/>
      <c r="AO93" s="385"/>
      <c r="AP93" s="385"/>
      <c r="AQ93" s="385"/>
      <c r="AR93" s="385"/>
      <c r="AS93" s="385"/>
      <c r="AT93" s="385"/>
      <c r="AU93" s="385"/>
      <c r="AV93" s="385"/>
      <c r="AW93" s="385"/>
      <c r="AX93" s="385"/>
      <c r="AY93" s="385"/>
      <c r="AZ93" s="385"/>
      <c r="BA93" s="385"/>
      <c r="BB93" s="385"/>
      <c r="BC93" s="385"/>
      <c r="BD93" s="385"/>
      <c r="BE93" s="385"/>
      <c r="BF93" s="385"/>
      <c r="BG93" s="385"/>
      <c r="BH93" s="385"/>
      <c r="BI93" s="385"/>
      <c r="BJ93" s="385"/>
    </row>
    <row r="94" spans="1:62">
      <c r="A94" s="385"/>
      <c r="B94" s="385"/>
      <c r="C94" s="385"/>
      <c r="D94" s="385"/>
      <c r="E94" s="385"/>
      <c r="F94" s="385"/>
      <c r="G94" s="385"/>
      <c r="H94" s="385"/>
      <c r="I94" s="385"/>
      <c r="J94" s="385"/>
      <c r="K94" s="385"/>
      <c r="L94" s="385"/>
      <c r="M94" s="385"/>
      <c r="N94" s="385"/>
      <c r="O94" s="385"/>
      <c r="P94" s="385"/>
      <c r="Q94" s="385"/>
      <c r="R94" s="385"/>
      <c r="S94" s="385"/>
      <c r="T94" s="385"/>
      <c r="U94" s="385"/>
      <c r="V94" s="385"/>
      <c r="W94" s="385"/>
      <c r="X94" s="385"/>
      <c r="Y94" s="385"/>
      <c r="Z94" s="385"/>
      <c r="AA94" s="385"/>
      <c r="AB94" s="385"/>
      <c r="AC94" s="385"/>
      <c r="AD94" s="385"/>
      <c r="AE94" s="385"/>
      <c r="AF94" s="385"/>
      <c r="AG94" s="385"/>
      <c r="AH94" s="385"/>
      <c r="AI94" s="385"/>
      <c r="AJ94" s="385"/>
      <c r="AK94" s="385"/>
      <c r="AL94" s="385"/>
      <c r="AM94" s="385"/>
      <c r="AN94" s="385"/>
      <c r="AO94" s="385"/>
      <c r="AP94" s="385"/>
      <c r="AQ94" s="385"/>
      <c r="AR94" s="385"/>
      <c r="AS94" s="385"/>
      <c r="AT94" s="385"/>
      <c r="AU94" s="385"/>
      <c r="AV94" s="385"/>
      <c r="AW94" s="385"/>
      <c r="AX94" s="385"/>
      <c r="AY94" s="385"/>
      <c r="AZ94" s="385"/>
      <c r="BA94" s="385"/>
      <c r="BB94" s="385"/>
      <c r="BC94" s="385"/>
      <c r="BD94" s="385"/>
      <c r="BE94" s="385"/>
      <c r="BF94" s="385"/>
      <c r="BG94" s="385"/>
      <c r="BH94" s="385"/>
      <c r="BI94" s="385"/>
      <c r="BJ94" s="385"/>
    </row>
    <row r="95" spans="1:62">
      <c r="A95" s="385"/>
      <c r="B95" s="385"/>
      <c r="C95" s="385"/>
      <c r="D95" s="385"/>
      <c r="E95" s="385"/>
      <c r="F95" s="385"/>
      <c r="G95" s="385"/>
      <c r="H95" s="385"/>
      <c r="I95" s="385"/>
      <c r="J95" s="385"/>
      <c r="K95" s="385"/>
      <c r="L95" s="385"/>
      <c r="M95" s="385"/>
      <c r="N95" s="385"/>
      <c r="O95" s="385"/>
      <c r="P95" s="385"/>
      <c r="Q95" s="385"/>
      <c r="R95" s="385"/>
      <c r="S95" s="385"/>
      <c r="T95" s="385"/>
      <c r="U95" s="385"/>
      <c r="V95" s="385"/>
      <c r="W95" s="385"/>
      <c r="X95" s="385"/>
      <c r="Y95" s="385"/>
      <c r="Z95" s="385"/>
      <c r="AA95" s="385"/>
      <c r="AB95" s="385"/>
      <c r="AC95" s="385"/>
      <c r="AD95" s="385"/>
      <c r="AE95" s="385"/>
      <c r="AF95" s="385"/>
      <c r="AG95" s="385"/>
      <c r="AH95" s="385"/>
      <c r="AI95" s="385"/>
      <c r="AJ95" s="385"/>
      <c r="AK95" s="385"/>
      <c r="AL95" s="385"/>
      <c r="AM95" s="385"/>
      <c r="AN95" s="385"/>
      <c r="AO95" s="385"/>
      <c r="AP95" s="385"/>
      <c r="AQ95" s="385"/>
      <c r="AR95" s="385"/>
      <c r="AS95" s="385"/>
      <c r="AT95" s="385"/>
      <c r="AU95" s="385"/>
      <c r="AV95" s="385"/>
      <c r="AW95" s="385"/>
      <c r="AX95" s="385"/>
      <c r="AY95" s="385"/>
      <c r="AZ95" s="385"/>
      <c r="BA95" s="385"/>
      <c r="BB95" s="385"/>
      <c r="BC95" s="385"/>
      <c r="BD95" s="385"/>
      <c r="BE95" s="385"/>
      <c r="BF95" s="385"/>
      <c r="BG95" s="385"/>
      <c r="BH95" s="385"/>
      <c r="BI95" s="385"/>
      <c r="BJ95" s="385"/>
    </row>
    <row r="96" spans="1:62">
      <c r="A96" s="385"/>
      <c r="B96" s="385"/>
      <c r="C96" s="385"/>
      <c r="D96" s="385"/>
      <c r="E96" s="385"/>
      <c r="F96" s="385"/>
      <c r="G96" s="385"/>
      <c r="H96" s="385"/>
      <c r="I96" s="385"/>
      <c r="J96" s="385"/>
      <c r="K96" s="385"/>
      <c r="L96" s="385"/>
      <c r="M96" s="385"/>
      <c r="N96" s="385"/>
      <c r="O96" s="385"/>
      <c r="P96" s="385"/>
      <c r="Q96" s="385"/>
      <c r="R96" s="385"/>
      <c r="S96" s="385"/>
      <c r="T96" s="385"/>
      <c r="U96" s="385"/>
      <c r="V96" s="385"/>
      <c r="W96" s="385"/>
      <c r="X96" s="385"/>
      <c r="Y96" s="385"/>
      <c r="Z96" s="385"/>
      <c r="AA96" s="385"/>
      <c r="AB96" s="385"/>
      <c r="AC96" s="385"/>
      <c r="AD96" s="385"/>
      <c r="AE96" s="385"/>
      <c r="AF96" s="385"/>
      <c r="AG96" s="385"/>
      <c r="AH96" s="385"/>
      <c r="AI96" s="385"/>
      <c r="AJ96" s="385"/>
      <c r="AK96" s="385"/>
      <c r="AL96" s="385"/>
      <c r="AM96" s="385"/>
      <c r="AN96" s="385"/>
      <c r="AO96" s="385"/>
      <c r="AP96" s="385"/>
      <c r="AQ96" s="385"/>
      <c r="AR96" s="385"/>
      <c r="AS96" s="385"/>
      <c r="AT96" s="385"/>
      <c r="AU96" s="385"/>
      <c r="AV96" s="385"/>
      <c r="AW96" s="385"/>
      <c r="AX96" s="385"/>
      <c r="AY96" s="385"/>
      <c r="AZ96" s="385"/>
      <c r="BA96" s="385"/>
      <c r="BB96" s="385"/>
      <c r="BC96" s="385"/>
      <c r="BD96" s="385"/>
      <c r="BE96" s="385"/>
      <c r="BF96" s="385"/>
      <c r="BG96" s="385"/>
      <c r="BH96" s="385"/>
      <c r="BI96" s="385"/>
      <c r="BJ96" s="385"/>
    </row>
    <row r="350" spans="1:62">
      <c r="A350" s="340">
        <f>A2</f>
        <v>0</v>
      </c>
      <c r="B350" s="340" t="s">
        <v>1587</v>
      </c>
      <c r="C350" s="340" t="s">
        <v>1587</v>
      </c>
      <c r="D350" s="340" t="s">
        <v>1587</v>
      </c>
      <c r="E350" s="340">
        <v>11111</v>
      </c>
      <c r="F350" s="340" t="s">
        <v>66</v>
      </c>
      <c r="G350" s="340">
        <f>SUM(G2:G349)</f>
        <v>0</v>
      </c>
      <c r="H350" s="340">
        <f t="shared" ref="H350:X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40">
        <f t="shared" si="0"/>
        <v>0</v>
      </c>
      <c r="R350" s="340">
        <f t="shared" si="0"/>
        <v>0</v>
      </c>
      <c r="S350" s="340">
        <f t="shared" si="0"/>
        <v>0</v>
      </c>
      <c r="T350" s="340">
        <f t="shared" si="0"/>
        <v>0</v>
      </c>
      <c r="U350" s="340">
        <f t="shared" si="0"/>
        <v>0</v>
      </c>
      <c r="V350" s="340">
        <f t="shared" si="0"/>
        <v>0</v>
      </c>
      <c r="W350" s="340">
        <f t="shared" si="0"/>
        <v>0</v>
      </c>
      <c r="X350" s="340">
        <f t="shared" si="0"/>
        <v>0</v>
      </c>
      <c r="Y350" s="340">
        <f>SUM(Y2:Y349)</f>
        <v>0</v>
      </c>
      <c r="Z350" s="340">
        <f t="shared" ref="Z350:BG350" si="1">SUM(Z2:Z349)</f>
        <v>0</v>
      </c>
      <c r="AA350" s="340">
        <f t="shared" si="1"/>
        <v>0</v>
      </c>
      <c r="AB350" s="340">
        <f t="shared" si="1"/>
        <v>0</v>
      </c>
      <c r="AC350" s="340">
        <f t="shared" si="1"/>
        <v>0</v>
      </c>
      <c r="AD350" s="340">
        <f t="shared" si="1"/>
        <v>0</v>
      </c>
      <c r="AE350" s="340">
        <f t="shared" si="1"/>
        <v>0</v>
      </c>
      <c r="AF350" s="340">
        <f t="shared" si="1"/>
        <v>0</v>
      </c>
      <c r="AG350" s="340">
        <f t="shared" si="1"/>
        <v>0</v>
      </c>
      <c r="AH350" s="340">
        <f t="shared" si="1"/>
        <v>0</v>
      </c>
      <c r="AI350" s="340">
        <f t="shared" si="1"/>
        <v>0</v>
      </c>
      <c r="AJ350" s="340">
        <f t="shared" si="1"/>
        <v>0</v>
      </c>
      <c r="AK350" s="340">
        <f t="shared" si="1"/>
        <v>0</v>
      </c>
      <c r="AL350" s="340">
        <f t="shared" si="1"/>
        <v>0</v>
      </c>
      <c r="AM350" s="340">
        <f t="shared" si="1"/>
        <v>0</v>
      </c>
      <c r="AN350" s="340">
        <f t="shared" si="1"/>
        <v>0</v>
      </c>
      <c r="AO350" s="340">
        <f t="shared" si="1"/>
        <v>0</v>
      </c>
      <c r="AP350" s="340">
        <f t="shared" si="1"/>
        <v>0</v>
      </c>
      <c r="AQ350" s="340">
        <f t="shared" si="1"/>
        <v>0</v>
      </c>
      <c r="AR350" s="340">
        <f t="shared" si="1"/>
        <v>0</v>
      </c>
      <c r="AS350" s="340">
        <f t="shared" si="1"/>
        <v>0</v>
      </c>
      <c r="AT350" s="340">
        <f t="shared" si="1"/>
        <v>0</v>
      </c>
      <c r="AU350" s="340">
        <f t="shared" si="1"/>
        <v>0</v>
      </c>
      <c r="AV350" s="340">
        <f t="shared" si="1"/>
        <v>0</v>
      </c>
      <c r="AW350" s="340">
        <f t="shared" si="1"/>
        <v>0</v>
      </c>
      <c r="AX350" s="340">
        <f t="shared" si="1"/>
        <v>0</v>
      </c>
      <c r="AY350" s="340">
        <f t="shared" si="1"/>
        <v>0</v>
      </c>
      <c r="AZ350" s="340">
        <f t="shared" si="1"/>
        <v>0</v>
      </c>
      <c r="BA350" s="340">
        <f t="shared" si="1"/>
        <v>0</v>
      </c>
      <c r="BB350" s="340">
        <f t="shared" si="1"/>
        <v>0</v>
      </c>
      <c r="BC350" s="340">
        <f t="shared" si="1"/>
        <v>0</v>
      </c>
      <c r="BD350" s="340">
        <f t="shared" si="1"/>
        <v>0</v>
      </c>
      <c r="BE350" s="340">
        <f t="shared" si="1"/>
        <v>0</v>
      </c>
      <c r="BF350" s="340">
        <f t="shared" si="1"/>
        <v>0</v>
      </c>
      <c r="BG350" s="357">
        <f t="shared" si="1"/>
        <v>0</v>
      </c>
      <c r="BH350" s="362">
        <v>1</v>
      </c>
      <c r="BI350" s="362">
        <v>1</v>
      </c>
      <c r="BJ350" s="362">
        <v>1</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J350"/>
  <sheetViews>
    <sheetView showGridLines="0" workbookViewId="0">
      <pane xSplit="4" ySplit="1" topLeftCell="BD326" activePane="bottomRight" state="frozen"/>
      <selection activeCell="B3" sqref="B3:P3"/>
      <selection pane="topRight" activeCell="B3" sqref="B3:P3"/>
      <selection pane="bottomLeft" activeCell="B3" sqref="B3:P3"/>
      <selection pane="bottomRight" activeCell="D32" sqref="D32"/>
    </sheetView>
  </sheetViews>
  <sheetFormatPr defaultColWidth="9.140625" defaultRowHeight="15"/>
  <cols>
    <col min="1" max="1" width="13.5703125" style="143" bestFit="1" customWidth="1"/>
    <col min="2" max="2" width="10.140625" style="143" customWidth="1"/>
    <col min="3" max="3" width="16.42578125" style="143" bestFit="1" customWidth="1"/>
    <col min="4" max="4" width="44.140625" style="143" bestFit="1" customWidth="1"/>
    <col min="5" max="5" width="12.28515625" style="143" customWidth="1"/>
    <col min="6" max="6" width="16.5703125" style="143" customWidth="1"/>
    <col min="7" max="7" width="22.42578125" style="143" customWidth="1"/>
    <col min="8" max="8" width="23.140625" style="143" customWidth="1"/>
    <col min="9" max="9" width="11.7109375" style="143" customWidth="1"/>
    <col min="10" max="10" width="12.42578125" style="143" customWidth="1"/>
    <col min="11" max="11" width="12" style="143" customWidth="1"/>
    <col min="12" max="12" width="12.7109375" style="143" customWidth="1"/>
    <col min="13" max="13" width="12" style="143" customWidth="1"/>
    <col min="14" max="14" width="12.7109375" style="143" customWidth="1"/>
    <col min="15" max="15" width="14.5703125" style="143" customWidth="1"/>
    <col min="16" max="16" width="15.28515625" style="143" customWidth="1"/>
    <col min="17" max="17" width="14.5703125" style="143" customWidth="1"/>
    <col min="18" max="18" width="15.28515625" style="143" customWidth="1"/>
    <col min="19" max="19" width="14.5703125" style="143" customWidth="1"/>
    <col min="20" max="20" width="15.28515625" style="143" customWidth="1"/>
    <col min="21" max="21" width="22.5703125" style="143" customWidth="1"/>
    <col min="22" max="22" width="23.28515625" style="143" customWidth="1"/>
    <col min="23" max="23" width="11.85546875" style="143" customWidth="1"/>
    <col min="24" max="24" width="12.5703125" style="143" customWidth="1"/>
    <col min="25" max="25" width="12.140625" style="143" customWidth="1"/>
    <col min="26" max="26" width="12.85546875" style="143" customWidth="1"/>
    <col min="27" max="27" width="12.140625" style="143" customWidth="1"/>
    <col min="28" max="28" width="12.85546875" style="143" customWidth="1"/>
    <col min="29" max="29" width="14.7109375" style="143" customWidth="1"/>
    <col min="30" max="30" width="15.42578125" style="143" customWidth="1"/>
    <col min="31" max="31" width="14.7109375" style="143" customWidth="1"/>
    <col min="32" max="32" width="15.42578125" style="143" customWidth="1"/>
    <col min="33" max="33" width="14.7109375" style="143" customWidth="1"/>
    <col min="34" max="34" width="15.42578125" style="143" customWidth="1"/>
    <col min="35" max="35" width="14.5703125" style="143" customWidth="1"/>
    <col min="36" max="36" width="15.28515625" style="143" customWidth="1"/>
    <col min="37" max="37" width="14.5703125" style="143" customWidth="1"/>
    <col min="38" max="38" width="15.28515625" style="143" customWidth="1"/>
    <col min="39" max="39" width="14.5703125" style="143" customWidth="1"/>
    <col min="40" max="40" width="15.28515625" style="143" customWidth="1"/>
    <col min="41" max="41" width="14.5703125" style="143" customWidth="1"/>
    <col min="42" max="42" width="15.28515625" style="143" customWidth="1"/>
    <col min="43" max="43" width="14.5703125" style="143" customWidth="1"/>
    <col min="44" max="44" width="15.28515625" style="143" customWidth="1"/>
    <col min="45" max="45" width="11.28515625" style="143" customWidth="1"/>
    <col min="46" max="46" width="12" style="143" customWidth="1"/>
    <col min="47" max="47" width="14.7109375" style="143" customWidth="1"/>
    <col min="48" max="48" width="15.42578125" style="143" customWidth="1"/>
    <col min="49" max="49" width="14.7109375" style="143" customWidth="1"/>
    <col min="50" max="50" width="15.42578125" style="143" customWidth="1"/>
    <col min="51" max="51" width="14.7109375" style="143" customWidth="1"/>
    <col min="52" max="52" width="15.42578125" style="143" customWidth="1"/>
    <col min="53" max="53" width="14.7109375" style="143" customWidth="1"/>
    <col min="54" max="54" width="15.42578125" style="143" customWidth="1"/>
    <col min="55" max="55" width="14.7109375" style="143" customWidth="1"/>
    <col min="56" max="56" width="15.42578125" style="143" customWidth="1"/>
    <col min="57" max="57" width="11.42578125" style="143" customWidth="1"/>
    <col min="58" max="58" width="12.140625" style="143" customWidth="1"/>
    <col min="59" max="59" width="19.5703125" style="143" customWidth="1"/>
    <col min="60" max="61" width="20.7109375" style="143" customWidth="1"/>
    <col min="62" max="62" width="23.7109375" style="143" customWidth="1"/>
    <col min="63" max="63" width="19.5703125" style="143" customWidth="1"/>
    <col min="64" max="16384" width="9.140625" style="143"/>
  </cols>
  <sheetData>
    <row r="1" spans="1:62">
      <c r="A1" s="363" t="s">
        <v>140</v>
      </c>
      <c r="B1" s="363" t="s">
        <v>141</v>
      </c>
      <c r="C1" s="363" t="s">
        <v>211</v>
      </c>
      <c r="D1" s="363" t="s">
        <v>212</v>
      </c>
      <c r="E1" s="363" t="s">
        <v>213</v>
      </c>
      <c r="F1" s="363" t="s">
        <v>65</v>
      </c>
      <c r="G1" s="363" t="s">
        <v>1124</v>
      </c>
      <c r="H1" s="363" t="s">
        <v>1123</v>
      </c>
      <c r="I1" s="363" t="s">
        <v>895</v>
      </c>
      <c r="J1" s="363" t="s">
        <v>896</v>
      </c>
      <c r="K1" s="363" t="s">
        <v>897</v>
      </c>
      <c r="L1" s="363" t="s">
        <v>898</v>
      </c>
      <c r="M1" s="363" t="s">
        <v>1122</v>
      </c>
      <c r="N1" s="363" t="s">
        <v>1121</v>
      </c>
      <c r="O1" s="363" t="s">
        <v>1120</v>
      </c>
      <c r="P1" s="363" t="s">
        <v>1119</v>
      </c>
      <c r="Q1" s="363" t="s">
        <v>1118</v>
      </c>
      <c r="R1" s="363" t="s">
        <v>1117</v>
      </c>
      <c r="S1" s="363" t="s">
        <v>1116</v>
      </c>
      <c r="T1" s="363" t="s">
        <v>1115</v>
      </c>
      <c r="U1" s="363" t="s">
        <v>1114</v>
      </c>
      <c r="V1" s="363" t="s">
        <v>1113</v>
      </c>
      <c r="W1" s="363" t="s">
        <v>901</v>
      </c>
      <c r="X1" s="363" t="s">
        <v>902</v>
      </c>
      <c r="Y1" s="363" t="s">
        <v>903</v>
      </c>
      <c r="Z1" s="363" t="s">
        <v>904</v>
      </c>
      <c r="AA1" s="363" t="s">
        <v>1112</v>
      </c>
      <c r="AB1" s="363" t="s">
        <v>1111</v>
      </c>
      <c r="AC1" s="363" t="s">
        <v>1110</v>
      </c>
      <c r="AD1" s="363" t="s">
        <v>1109</v>
      </c>
      <c r="AE1" s="363" t="s">
        <v>1108</v>
      </c>
      <c r="AF1" s="363" t="s">
        <v>1107</v>
      </c>
      <c r="AG1" s="363" t="s">
        <v>1106</v>
      </c>
      <c r="AH1" s="363" t="s">
        <v>1105</v>
      </c>
      <c r="AI1" s="363" t="s">
        <v>1104</v>
      </c>
      <c r="AJ1" s="363" t="s">
        <v>1103</v>
      </c>
      <c r="AK1" s="363" t="s">
        <v>1102</v>
      </c>
      <c r="AL1" s="363" t="s">
        <v>1101</v>
      </c>
      <c r="AM1" s="363" t="s">
        <v>1100</v>
      </c>
      <c r="AN1" s="363" t="s">
        <v>1099</v>
      </c>
      <c r="AO1" s="363" t="s">
        <v>1098</v>
      </c>
      <c r="AP1" s="363" t="s">
        <v>1097</v>
      </c>
      <c r="AQ1" s="363" t="s">
        <v>1096</v>
      </c>
      <c r="AR1" s="363" t="s">
        <v>1095</v>
      </c>
      <c r="AS1" s="363" t="s">
        <v>1094</v>
      </c>
      <c r="AT1" s="363" t="s">
        <v>1093</v>
      </c>
      <c r="AU1" s="363" t="s">
        <v>1092</v>
      </c>
      <c r="AV1" s="363" t="s">
        <v>1091</v>
      </c>
      <c r="AW1" s="363" t="s">
        <v>1090</v>
      </c>
      <c r="AX1" s="363" t="s">
        <v>1089</v>
      </c>
      <c r="AY1" s="363" t="s">
        <v>1088</v>
      </c>
      <c r="AZ1" s="363" t="s">
        <v>1087</v>
      </c>
      <c r="BA1" s="363" t="s">
        <v>1086</v>
      </c>
      <c r="BB1" s="363" t="s">
        <v>1085</v>
      </c>
      <c r="BC1" s="363" t="s">
        <v>1084</v>
      </c>
      <c r="BD1" s="363" t="s">
        <v>1083</v>
      </c>
      <c r="BE1" s="363" t="s">
        <v>1082</v>
      </c>
      <c r="BF1" s="363" t="s">
        <v>1081</v>
      </c>
      <c r="BG1" s="363" t="s">
        <v>1774</v>
      </c>
      <c r="BH1" s="363" t="s">
        <v>259</v>
      </c>
      <c r="BI1" s="363" t="s">
        <v>260</v>
      </c>
      <c r="BJ1" s="364" t="s">
        <v>261</v>
      </c>
    </row>
    <row r="2" spans="1:62">
      <c r="A2" s="385"/>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c r="BC2" s="385"/>
      <c r="BD2" s="385"/>
      <c r="BE2" s="385"/>
      <c r="BF2" s="385"/>
      <c r="BG2" s="385"/>
      <c r="BH2" s="385"/>
      <c r="BI2" s="385"/>
      <c r="BJ2" s="385"/>
    </row>
    <row r="3" spans="1:62">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5"/>
      <c r="AW3" s="385"/>
      <c r="AX3" s="385"/>
      <c r="AY3" s="385"/>
      <c r="AZ3" s="385"/>
      <c r="BA3" s="385"/>
      <c r="BB3" s="385"/>
      <c r="BC3" s="385"/>
      <c r="BD3" s="385"/>
      <c r="BE3" s="385"/>
      <c r="BF3" s="385"/>
      <c r="BG3" s="385"/>
      <c r="BH3" s="385"/>
      <c r="BI3" s="385"/>
      <c r="BJ3" s="385"/>
    </row>
    <row r="4" spans="1:62">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5"/>
      <c r="AW4" s="385"/>
      <c r="AX4" s="385"/>
      <c r="AY4" s="385"/>
      <c r="AZ4" s="385"/>
      <c r="BA4" s="385"/>
      <c r="BB4" s="385"/>
      <c r="BC4" s="385"/>
      <c r="BD4" s="385"/>
      <c r="BE4" s="385"/>
      <c r="BF4" s="385"/>
      <c r="BG4" s="385"/>
      <c r="BH4" s="385"/>
      <c r="BI4" s="385"/>
      <c r="BJ4" s="385"/>
    </row>
    <row r="5" spans="1:62">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c r="AE5" s="385"/>
      <c r="AF5" s="385"/>
      <c r="AG5" s="385"/>
      <c r="AH5" s="385"/>
      <c r="AI5" s="385"/>
      <c r="AJ5" s="385"/>
      <c r="AK5" s="385"/>
      <c r="AL5" s="385"/>
      <c r="AM5" s="385"/>
      <c r="AN5" s="385"/>
      <c r="AO5" s="385"/>
      <c r="AP5" s="385"/>
      <c r="AQ5" s="385"/>
      <c r="AR5" s="385"/>
      <c r="AS5" s="385"/>
      <c r="AT5" s="385"/>
      <c r="AU5" s="385"/>
      <c r="AV5" s="385"/>
      <c r="AW5" s="385"/>
      <c r="AX5" s="385"/>
      <c r="AY5" s="385"/>
      <c r="AZ5" s="385"/>
      <c r="BA5" s="385"/>
      <c r="BB5" s="385"/>
      <c r="BC5" s="385"/>
      <c r="BD5" s="385"/>
      <c r="BE5" s="385"/>
      <c r="BF5" s="385"/>
      <c r="BG5" s="385"/>
      <c r="BH5" s="385"/>
      <c r="BI5" s="385"/>
      <c r="BJ5" s="385"/>
    </row>
    <row r="6" spans="1:62">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c r="AE6" s="385"/>
      <c r="AF6" s="385"/>
      <c r="AG6" s="385"/>
      <c r="AH6" s="385"/>
      <c r="AI6" s="385"/>
      <c r="AJ6" s="385"/>
      <c r="AK6" s="385"/>
      <c r="AL6" s="385"/>
      <c r="AM6" s="385"/>
      <c r="AN6" s="385"/>
      <c r="AO6" s="385"/>
      <c r="AP6" s="385"/>
      <c r="AQ6" s="385"/>
      <c r="AR6" s="385"/>
      <c r="AS6" s="385"/>
      <c r="AT6" s="385"/>
      <c r="AU6" s="385"/>
      <c r="AV6" s="385"/>
      <c r="AW6" s="385"/>
      <c r="AX6" s="385"/>
      <c r="AY6" s="385"/>
      <c r="AZ6" s="385"/>
      <c r="BA6" s="385"/>
      <c r="BB6" s="385"/>
      <c r="BC6" s="385"/>
      <c r="BD6" s="385"/>
      <c r="BE6" s="385"/>
      <c r="BF6" s="385"/>
      <c r="BG6" s="385"/>
      <c r="BH6" s="385"/>
      <c r="BI6" s="385"/>
      <c r="BJ6" s="385"/>
    </row>
    <row r="7" spans="1:62">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385"/>
      <c r="BB7" s="385"/>
      <c r="BC7" s="385"/>
      <c r="BD7" s="385"/>
      <c r="BE7" s="385"/>
      <c r="BF7" s="385"/>
      <c r="BG7" s="385"/>
      <c r="BH7" s="385"/>
      <c r="BI7" s="385"/>
      <c r="BJ7" s="385"/>
    </row>
    <row r="8" spans="1:62">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62">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c r="AE9" s="385"/>
      <c r="AF9" s="385"/>
      <c r="AG9" s="385"/>
      <c r="AH9" s="385"/>
      <c r="AI9" s="385"/>
      <c r="AJ9" s="385"/>
      <c r="AK9" s="385"/>
      <c r="AL9" s="385"/>
      <c r="AM9" s="385"/>
      <c r="AN9" s="385"/>
      <c r="AO9" s="385"/>
      <c r="AP9" s="385"/>
      <c r="AQ9" s="385"/>
      <c r="AR9" s="385"/>
      <c r="AS9" s="385"/>
      <c r="AT9" s="385"/>
      <c r="AU9" s="385"/>
      <c r="AV9" s="385"/>
      <c r="AW9" s="385"/>
      <c r="AX9" s="385"/>
      <c r="AY9" s="385"/>
      <c r="AZ9" s="385"/>
      <c r="BA9" s="385"/>
      <c r="BB9" s="385"/>
      <c r="BC9" s="385"/>
      <c r="BD9" s="385"/>
      <c r="BE9" s="385"/>
      <c r="BF9" s="385"/>
      <c r="BG9" s="385"/>
      <c r="BH9" s="385"/>
      <c r="BI9" s="385"/>
      <c r="BJ9" s="385"/>
    </row>
    <row r="10" spans="1:62">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c r="BC10" s="385"/>
      <c r="BD10" s="385"/>
      <c r="BE10" s="385"/>
      <c r="BF10" s="385"/>
      <c r="BG10" s="385"/>
      <c r="BH10" s="385"/>
      <c r="BI10" s="385"/>
      <c r="BJ10" s="385"/>
    </row>
    <row r="11" spans="1:62">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c r="BH11" s="385"/>
      <c r="BI11" s="385"/>
      <c r="BJ11" s="385"/>
    </row>
    <row r="12" spans="1:62">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row>
    <row r="13" spans="1:62">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62">
      <c r="A14" s="385"/>
      <c r="B14" s="385"/>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c r="BC14" s="385"/>
      <c r="BD14" s="385"/>
      <c r="BE14" s="385"/>
      <c r="BF14" s="385"/>
      <c r="BG14" s="385"/>
      <c r="BH14" s="385"/>
      <c r="BI14" s="385"/>
      <c r="BJ14" s="385"/>
    </row>
    <row r="15" spans="1:62">
      <c r="A15" s="385"/>
      <c r="B15" s="385"/>
      <c r="C15" s="385"/>
      <c r="D15" s="385"/>
      <c r="E15" s="385"/>
      <c r="F15" s="385"/>
      <c r="G15" s="385"/>
      <c r="H15" s="385"/>
      <c r="I15" s="385"/>
      <c r="J15" s="385"/>
      <c r="K15" s="385"/>
      <c r="L15" s="385"/>
      <c r="M15" s="385"/>
      <c r="N15" s="385"/>
      <c r="O15" s="385"/>
      <c r="P15" s="385"/>
      <c r="Q15" s="385"/>
      <c r="R15" s="385"/>
      <c r="S15" s="385"/>
      <c r="T15" s="385"/>
      <c r="U15" s="385"/>
      <c r="V15" s="385"/>
      <c r="W15" s="385"/>
      <c r="X15" s="385"/>
      <c r="Y15" s="385"/>
      <c r="Z15" s="385"/>
      <c r="AA15" s="385"/>
      <c r="AB15" s="385"/>
      <c r="AC15" s="385"/>
      <c r="AD15" s="385"/>
      <c r="AE15" s="385"/>
      <c r="AF15" s="385"/>
      <c r="AG15" s="385"/>
      <c r="AH15" s="385"/>
      <c r="AI15" s="385"/>
      <c r="AJ15" s="385"/>
      <c r="AK15" s="385"/>
      <c r="AL15" s="385"/>
      <c r="AM15" s="385"/>
      <c r="AN15" s="385"/>
      <c r="AO15" s="385"/>
      <c r="AP15" s="385"/>
      <c r="AQ15" s="385"/>
      <c r="AR15" s="385"/>
      <c r="AS15" s="385"/>
      <c r="AT15" s="385"/>
      <c r="AU15" s="385"/>
      <c r="AV15" s="385"/>
      <c r="AW15" s="385"/>
      <c r="AX15" s="385"/>
      <c r="AY15" s="385"/>
      <c r="AZ15" s="385"/>
      <c r="BA15" s="385"/>
      <c r="BB15" s="385"/>
      <c r="BC15" s="385"/>
      <c r="BD15" s="385"/>
      <c r="BE15" s="385"/>
      <c r="BF15" s="385"/>
      <c r="BG15" s="385"/>
      <c r="BH15" s="385"/>
      <c r="BI15" s="385"/>
      <c r="BJ15" s="385"/>
    </row>
    <row r="16" spans="1:62">
      <c r="A16" s="385"/>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c r="AE16" s="385"/>
      <c r="AF16" s="385"/>
      <c r="AG16" s="385"/>
      <c r="AH16" s="385"/>
      <c r="AI16" s="385"/>
      <c r="AJ16" s="385"/>
      <c r="AK16" s="385"/>
      <c r="AL16" s="385"/>
      <c r="AM16" s="385"/>
      <c r="AN16" s="385"/>
      <c r="AO16" s="385"/>
      <c r="AP16" s="385"/>
      <c r="AQ16" s="385"/>
      <c r="AR16" s="385"/>
      <c r="AS16" s="385"/>
      <c r="AT16" s="385"/>
      <c r="AU16" s="385"/>
      <c r="AV16" s="385"/>
      <c r="AW16" s="385"/>
      <c r="AX16" s="385"/>
      <c r="AY16" s="385"/>
      <c r="AZ16" s="385"/>
      <c r="BA16" s="385"/>
      <c r="BB16" s="385"/>
      <c r="BC16" s="385"/>
      <c r="BD16" s="385"/>
      <c r="BE16" s="385"/>
      <c r="BF16" s="385"/>
      <c r="BG16" s="385"/>
      <c r="BH16" s="385"/>
      <c r="BI16" s="385"/>
      <c r="BJ16" s="385"/>
    </row>
    <row r="17" spans="1:62">
      <c r="A17" s="385"/>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c r="BF17" s="385"/>
      <c r="BG17" s="385"/>
      <c r="BH17" s="385"/>
      <c r="BI17" s="385"/>
      <c r="BJ17" s="385"/>
    </row>
    <row r="18" spans="1:62">
      <c r="A18" s="385"/>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385"/>
      <c r="AC18" s="385"/>
      <c r="AD18" s="385"/>
      <c r="AE18" s="385"/>
      <c r="AF18" s="385"/>
      <c r="AG18" s="385"/>
      <c r="AH18" s="385"/>
      <c r="AI18" s="385"/>
      <c r="AJ18" s="385"/>
      <c r="AK18" s="385"/>
      <c r="AL18" s="385"/>
      <c r="AM18" s="385"/>
      <c r="AN18" s="385"/>
      <c r="AO18" s="385"/>
      <c r="AP18" s="385"/>
      <c r="AQ18" s="385"/>
      <c r="AR18" s="385"/>
      <c r="AS18" s="385"/>
      <c r="AT18" s="385"/>
      <c r="AU18" s="385"/>
      <c r="AV18" s="385"/>
      <c r="AW18" s="385"/>
      <c r="AX18" s="385"/>
      <c r="AY18" s="385"/>
      <c r="AZ18" s="385"/>
      <c r="BA18" s="385"/>
      <c r="BB18" s="385"/>
      <c r="BC18" s="385"/>
      <c r="BD18" s="385"/>
      <c r="BE18" s="385"/>
      <c r="BF18" s="385"/>
      <c r="BG18" s="385"/>
      <c r="BH18" s="385"/>
      <c r="BI18" s="385"/>
      <c r="BJ18" s="385"/>
    </row>
    <row r="19" spans="1:62">
      <c r="A19" s="385"/>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c r="AA19" s="385"/>
      <c r="AB19" s="385"/>
      <c r="AC19" s="385"/>
      <c r="AD19" s="385"/>
      <c r="AE19" s="385"/>
      <c r="AF19" s="385"/>
      <c r="AG19" s="385"/>
      <c r="AH19" s="385"/>
      <c r="AI19" s="385"/>
      <c r="AJ19" s="385"/>
      <c r="AK19" s="385"/>
      <c r="AL19" s="385"/>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5"/>
    </row>
    <row r="20" spans="1:62">
      <c r="A20" s="385"/>
      <c r="B20" s="385"/>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c r="AE20" s="385"/>
      <c r="AF20" s="385"/>
      <c r="AG20" s="385"/>
      <c r="AH20" s="385"/>
      <c r="AI20" s="385"/>
      <c r="AJ20" s="385"/>
      <c r="AK20" s="385"/>
      <c r="AL20" s="385"/>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5"/>
    </row>
    <row r="21" spans="1:62">
      <c r="A21" s="385"/>
      <c r="B21" s="385"/>
      <c r="C21" s="385"/>
      <c r="D21" s="385"/>
      <c r="E21" s="385"/>
      <c r="F21" s="385"/>
      <c r="G21" s="385"/>
      <c r="H21" s="385"/>
      <c r="I21" s="385"/>
      <c r="J21" s="385"/>
      <c r="K21" s="385"/>
      <c r="L21" s="385"/>
      <c r="M21" s="385"/>
      <c r="N21" s="385"/>
      <c r="O21" s="385"/>
      <c r="P21" s="385"/>
      <c r="Q21" s="385"/>
      <c r="R21" s="385"/>
      <c r="S21" s="385"/>
      <c r="T21" s="385"/>
      <c r="U21" s="385"/>
      <c r="V21" s="385"/>
      <c r="W21" s="385"/>
      <c r="X21" s="385"/>
      <c r="Y21" s="385"/>
      <c r="Z21" s="385"/>
      <c r="AA21" s="385"/>
      <c r="AB21" s="385"/>
      <c r="AC21" s="385"/>
      <c r="AD21" s="385"/>
      <c r="AE21" s="385"/>
      <c r="AF21" s="385"/>
      <c r="AG21" s="385"/>
      <c r="AH21" s="385"/>
      <c r="AI21" s="385"/>
      <c r="AJ21" s="385"/>
      <c r="AK21" s="385"/>
      <c r="AL21" s="385"/>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5"/>
    </row>
    <row r="22" spans="1:62">
      <c r="A22" s="385"/>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Y22" s="385"/>
      <c r="Z22" s="385"/>
      <c r="AA22" s="385"/>
      <c r="AB22" s="385"/>
      <c r="AC22" s="385"/>
      <c r="AD22" s="385"/>
      <c r="AE22" s="385"/>
      <c r="AF22" s="385"/>
      <c r="AG22" s="385"/>
      <c r="AH22" s="385"/>
      <c r="AI22" s="385"/>
      <c r="AJ22" s="385"/>
      <c r="AK22" s="385"/>
      <c r="AL22" s="385"/>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5"/>
    </row>
    <row r="23" spans="1:62">
      <c r="A23" s="385"/>
      <c r="B23" s="385"/>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c r="AE23" s="385"/>
      <c r="AF23" s="385"/>
      <c r="AG23" s="385"/>
      <c r="AH23" s="385"/>
      <c r="AI23" s="385"/>
      <c r="AJ23" s="385"/>
      <c r="AK23" s="385"/>
      <c r="AL23" s="385"/>
      <c r="AM23" s="385"/>
      <c r="AN23" s="385"/>
      <c r="AO23" s="385"/>
      <c r="AP23" s="385"/>
      <c r="AQ23" s="385"/>
      <c r="AR23" s="385"/>
      <c r="AS23" s="385"/>
      <c r="AT23" s="385"/>
      <c r="AU23" s="385"/>
      <c r="AV23" s="385"/>
      <c r="AW23" s="385"/>
      <c r="AX23" s="385"/>
      <c r="AY23" s="385"/>
      <c r="AZ23" s="385"/>
      <c r="BA23" s="385"/>
      <c r="BB23" s="385"/>
      <c r="BC23" s="385"/>
      <c r="BD23" s="385"/>
      <c r="BE23" s="385"/>
      <c r="BF23" s="385"/>
      <c r="BG23" s="385"/>
      <c r="BH23" s="385"/>
      <c r="BI23" s="385"/>
      <c r="BJ23" s="385"/>
    </row>
    <row r="24" spans="1:62">
      <c r="A24" s="385"/>
      <c r="B24" s="385"/>
      <c r="C24" s="385"/>
      <c r="D24" s="385"/>
      <c r="E24" s="385"/>
      <c r="F24" s="385"/>
      <c r="G24" s="385"/>
      <c r="H24" s="385"/>
      <c r="I24" s="385"/>
      <c r="J24" s="385"/>
      <c r="K24" s="385"/>
      <c r="L24" s="385"/>
      <c r="M24" s="385"/>
      <c r="N24" s="385"/>
      <c r="O24" s="385"/>
      <c r="P24" s="385"/>
      <c r="Q24" s="385"/>
      <c r="R24" s="385"/>
      <c r="S24" s="385"/>
      <c r="T24" s="385"/>
      <c r="U24" s="385"/>
      <c r="V24" s="385"/>
      <c r="W24" s="385"/>
      <c r="X24" s="385"/>
      <c r="Y24" s="385"/>
      <c r="Z24" s="385"/>
      <c r="AA24" s="385"/>
      <c r="AB24" s="385"/>
      <c r="AC24" s="385"/>
      <c r="AD24" s="385"/>
      <c r="AE24" s="385"/>
      <c r="AF24" s="385"/>
      <c r="AG24" s="385"/>
      <c r="AH24" s="385"/>
      <c r="AI24" s="385"/>
      <c r="AJ24" s="385"/>
      <c r="AK24" s="385"/>
      <c r="AL24" s="385"/>
      <c r="AM24" s="385"/>
      <c r="AN24" s="385"/>
      <c r="AO24" s="385"/>
      <c r="AP24" s="385"/>
      <c r="AQ24" s="385"/>
      <c r="AR24" s="385"/>
      <c r="AS24" s="385"/>
      <c r="AT24" s="385"/>
      <c r="AU24" s="385"/>
      <c r="AV24" s="385"/>
      <c r="AW24" s="385"/>
      <c r="AX24" s="385"/>
      <c r="AY24" s="385"/>
      <c r="AZ24" s="385"/>
      <c r="BA24" s="385"/>
      <c r="BB24" s="385"/>
      <c r="BC24" s="385"/>
      <c r="BD24" s="385"/>
      <c r="BE24" s="385"/>
      <c r="BF24" s="385"/>
      <c r="BG24" s="385"/>
      <c r="BH24" s="385"/>
      <c r="BI24" s="385"/>
      <c r="BJ24" s="385"/>
    </row>
    <row r="25" spans="1:62">
      <c r="A25" s="385"/>
      <c r="B25" s="385"/>
      <c r="C25" s="385"/>
      <c r="D25" s="385"/>
      <c r="E25" s="385"/>
      <c r="F25" s="385"/>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H25" s="385"/>
      <c r="AI25" s="385"/>
      <c r="AJ25" s="385"/>
      <c r="AK25" s="385"/>
      <c r="AL25" s="385"/>
      <c r="AM25" s="385"/>
      <c r="AN25" s="385"/>
      <c r="AO25" s="385"/>
      <c r="AP25" s="385"/>
      <c r="AQ25" s="385"/>
      <c r="AR25" s="385"/>
      <c r="AS25" s="385"/>
      <c r="AT25" s="385"/>
      <c r="AU25" s="385"/>
      <c r="AV25" s="385"/>
      <c r="AW25" s="385"/>
      <c r="AX25" s="385"/>
      <c r="AY25" s="385"/>
      <c r="AZ25" s="385"/>
      <c r="BA25" s="385"/>
      <c r="BB25" s="385"/>
      <c r="BC25" s="385"/>
      <c r="BD25" s="385"/>
      <c r="BE25" s="385"/>
      <c r="BF25" s="385"/>
      <c r="BG25" s="385"/>
      <c r="BH25" s="385"/>
      <c r="BI25" s="385"/>
      <c r="BJ25" s="385"/>
    </row>
    <row r="26" spans="1:62">
      <c r="A26" s="385"/>
      <c r="B26" s="385"/>
      <c r="C26" s="385"/>
      <c r="D26" s="385"/>
      <c r="E26" s="385"/>
      <c r="F26" s="385"/>
      <c r="G26" s="385"/>
      <c r="H26" s="385"/>
      <c r="I26" s="385"/>
      <c r="J26" s="385"/>
      <c r="K26" s="385"/>
      <c r="L26" s="385"/>
      <c r="M26" s="385"/>
      <c r="N26" s="385"/>
      <c r="O26" s="385"/>
      <c r="P26" s="385"/>
      <c r="Q26" s="385"/>
      <c r="R26" s="385"/>
      <c r="S26" s="385"/>
      <c r="T26" s="385"/>
      <c r="U26" s="385"/>
      <c r="V26" s="385"/>
      <c r="W26" s="385"/>
      <c r="X26" s="385"/>
      <c r="Y26" s="385"/>
      <c r="Z26" s="385"/>
      <c r="AA26" s="385"/>
      <c r="AB26" s="385"/>
      <c r="AC26" s="385"/>
      <c r="AD26" s="385"/>
      <c r="AE26" s="385"/>
      <c r="AF26" s="385"/>
      <c r="AG26" s="385"/>
      <c r="AH26" s="385"/>
      <c r="AI26" s="385"/>
      <c r="AJ26" s="385"/>
      <c r="AK26" s="385"/>
      <c r="AL26" s="385"/>
      <c r="AM26" s="385"/>
      <c r="AN26" s="385"/>
      <c r="AO26" s="385"/>
      <c r="AP26" s="385"/>
      <c r="AQ26" s="385"/>
      <c r="AR26" s="385"/>
      <c r="AS26" s="385"/>
      <c r="AT26" s="385"/>
      <c r="AU26" s="385"/>
      <c r="AV26" s="385"/>
      <c r="AW26" s="385"/>
      <c r="AX26" s="385"/>
      <c r="AY26" s="385"/>
      <c r="AZ26" s="385"/>
      <c r="BA26" s="385"/>
      <c r="BB26" s="385"/>
      <c r="BC26" s="385"/>
      <c r="BD26" s="385"/>
      <c r="BE26" s="385"/>
      <c r="BF26" s="385"/>
      <c r="BG26" s="385"/>
      <c r="BH26" s="385"/>
      <c r="BI26" s="385"/>
      <c r="BJ26" s="385"/>
    </row>
    <row r="27" spans="1:62">
      <c r="A27" s="385"/>
      <c r="B27" s="385"/>
      <c r="C27" s="385"/>
      <c r="D27" s="385"/>
      <c r="E27" s="385"/>
      <c r="F27" s="385"/>
      <c r="G27" s="385"/>
      <c r="H27" s="385"/>
      <c r="I27" s="385"/>
      <c r="J27" s="385"/>
      <c r="K27" s="385"/>
      <c r="L27" s="385"/>
      <c r="M27" s="385"/>
      <c r="N27" s="385"/>
      <c r="O27" s="385"/>
      <c r="P27" s="385"/>
      <c r="Q27" s="385"/>
      <c r="R27" s="385"/>
      <c r="S27" s="385"/>
      <c r="T27" s="385"/>
      <c r="U27" s="385"/>
      <c r="V27" s="385"/>
      <c r="W27" s="385"/>
      <c r="X27" s="385"/>
      <c r="Y27" s="385"/>
      <c r="Z27" s="385"/>
      <c r="AA27" s="385"/>
      <c r="AB27" s="385"/>
      <c r="AC27" s="385"/>
      <c r="AD27" s="385"/>
      <c r="AE27" s="385"/>
      <c r="AF27" s="385"/>
      <c r="AG27" s="385"/>
      <c r="AH27" s="385"/>
      <c r="AI27" s="385"/>
      <c r="AJ27" s="385"/>
      <c r="AK27" s="385"/>
      <c r="AL27" s="385"/>
      <c r="AM27" s="385"/>
      <c r="AN27" s="385"/>
      <c r="AO27" s="385"/>
      <c r="AP27" s="385"/>
      <c r="AQ27" s="385"/>
      <c r="AR27" s="385"/>
      <c r="AS27" s="385"/>
      <c r="AT27" s="385"/>
      <c r="AU27" s="385"/>
      <c r="AV27" s="385"/>
      <c r="AW27" s="385"/>
      <c r="AX27" s="385"/>
      <c r="AY27" s="385"/>
      <c r="AZ27" s="385"/>
      <c r="BA27" s="385"/>
      <c r="BB27" s="385"/>
      <c r="BC27" s="385"/>
      <c r="BD27" s="385"/>
      <c r="BE27" s="385"/>
      <c r="BF27" s="385"/>
      <c r="BG27" s="385"/>
      <c r="BH27" s="385"/>
      <c r="BI27" s="385"/>
      <c r="BJ27" s="385"/>
    </row>
    <row r="28" spans="1:62">
      <c r="A28" s="385"/>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E28" s="385"/>
      <c r="AF28" s="385"/>
      <c r="AG28" s="385"/>
      <c r="AH28" s="385"/>
      <c r="AI28" s="385"/>
      <c r="AJ28" s="385"/>
      <c r="AK28" s="385"/>
      <c r="AL28" s="385"/>
      <c r="AM28" s="385"/>
      <c r="AN28" s="385"/>
      <c r="AO28" s="385"/>
      <c r="AP28" s="385"/>
      <c r="AQ28" s="385"/>
      <c r="AR28" s="385"/>
      <c r="AS28" s="385"/>
      <c r="AT28" s="385"/>
      <c r="AU28" s="385"/>
      <c r="AV28" s="385"/>
      <c r="AW28" s="385"/>
      <c r="AX28" s="385"/>
      <c r="AY28" s="385"/>
      <c r="AZ28" s="385"/>
      <c r="BA28" s="385"/>
      <c r="BB28" s="385"/>
      <c r="BC28" s="385"/>
      <c r="BD28" s="385"/>
      <c r="BE28" s="385"/>
      <c r="BF28" s="385"/>
      <c r="BG28" s="385"/>
      <c r="BH28" s="385"/>
      <c r="BI28" s="385"/>
      <c r="BJ28" s="385"/>
    </row>
    <row r="29" spans="1:62">
      <c r="A29" s="385"/>
      <c r="B29" s="385"/>
      <c r="C29" s="385"/>
      <c r="D29" s="385"/>
      <c r="E29" s="385"/>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E29" s="385"/>
      <c r="AF29" s="385"/>
      <c r="AG29" s="385"/>
      <c r="AH29" s="385"/>
      <c r="AI29" s="385"/>
      <c r="AJ29" s="385"/>
      <c r="AK29" s="385"/>
      <c r="AL29" s="385"/>
      <c r="AM29" s="385"/>
      <c r="AN29" s="385"/>
      <c r="AO29" s="385"/>
      <c r="AP29" s="385"/>
      <c r="AQ29" s="385"/>
      <c r="AR29" s="385"/>
      <c r="AS29" s="385"/>
      <c r="AT29" s="385"/>
      <c r="AU29" s="385"/>
      <c r="AV29" s="385"/>
      <c r="AW29" s="385"/>
      <c r="AX29" s="385"/>
      <c r="AY29" s="385"/>
      <c r="AZ29" s="385"/>
      <c r="BA29" s="385"/>
      <c r="BB29" s="385"/>
      <c r="BC29" s="385"/>
      <c r="BD29" s="385"/>
      <c r="BE29" s="385"/>
      <c r="BF29" s="385"/>
      <c r="BG29" s="385"/>
      <c r="BH29" s="385"/>
      <c r="BI29" s="385"/>
      <c r="BJ29" s="385"/>
    </row>
    <row r="30" spans="1:62">
      <c r="A30" s="385"/>
      <c r="B30" s="385"/>
      <c r="C30" s="385"/>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c r="AE30" s="385"/>
      <c r="AF30" s="385"/>
      <c r="AG30" s="385"/>
      <c r="AH30" s="385"/>
      <c r="AI30" s="385"/>
      <c r="AJ30" s="385"/>
      <c r="AK30" s="385"/>
      <c r="AL30" s="385"/>
      <c r="AM30" s="385"/>
      <c r="AN30" s="385"/>
      <c r="AO30" s="385"/>
      <c r="AP30" s="385"/>
      <c r="AQ30" s="385"/>
      <c r="AR30" s="385"/>
      <c r="AS30" s="385"/>
      <c r="AT30" s="385"/>
      <c r="AU30" s="385"/>
      <c r="AV30" s="385"/>
      <c r="AW30" s="385"/>
      <c r="AX30" s="385"/>
      <c r="AY30" s="385"/>
      <c r="AZ30" s="385"/>
      <c r="BA30" s="385"/>
      <c r="BB30" s="385"/>
      <c r="BC30" s="385"/>
      <c r="BD30" s="385"/>
      <c r="BE30" s="385"/>
      <c r="BF30" s="385"/>
      <c r="BG30" s="385"/>
      <c r="BH30" s="385"/>
      <c r="BI30" s="385"/>
      <c r="BJ30" s="385"/>
    </row>
    <row r="31" spans="1:62">
      <c r="A31" s="385"/>
      <c r="B31" s="385"/>
      <c r="C31" s="385"/>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c r="AE31" s="385"/>
      <c r="AF31" s="385"/>
      <c r="AG31" s="385"/>
      <c r="AH31" s="385"/>
      <c r="AI31" s="385"/>
      <c r="AJ31" s="385"/>
      <c r="AK31" s="385"/>
      <c r="AL31" s="385"/>
      <c r="AM31" s="385"/>
      <c r="AN31" s="385"/>
      <c r="AO31" s="385"/>
      <c r="AP31" s="385"/>
      <c r="AQ31" s="385"/>
      <c r="AR31" s="385"/>
      <c r="AS31" s="385"/>
      <c r="AT31" s="385"/>
      <c r="AU31" s="385"/>
      <c r="AV31" s="385"/>
      <c r="AW31" s="385"/>
      <c r="AX31" s="385"/>
      <c r="AY31" s="385"/>
      <c r="AZ31" s="385"/>
      <c r="BA31" s="385"/>
      <c r="BB31" s="385"/>
      <c r="BC31" s="385"/>
      <c r="BD31" s="385"/>
      <c r="BE31" s="385"/>
      <c r="BF31" s="385"/>
      <c r="BG31" s="385"/>
      <c r="BH31" s="385"/>
      <c r="BI31" s="385"/>
      <c r="BJ31" s="385"/>
    </row>
    <row r="32" spans="1:62">
      <c r="A32" s="385"/>
      <c r="B32" s="385"/>
      <c r="C32" s="385"/>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c r="AE32" s="385"/>
      <c r="AF32" s="385"/>
      <c r="AG32" s="385"/>
      <c r="AH32" s="385"/>
      <c r="AI32" s="385"/>
      <c r="AJ32" s="385"/>
      <c r="AK32" s="385"/>
      <c r="AL32" s="385"/>
      <c r="AM32" s="385"/>
      <c r="AN32" s="385"/>
      <c r="AO32" s="385"/>
      <c r="AP32" s="385"/>
      <c r="AQ32" s="385"/>
      <c r="AR32" s="385"/>
      <c r="AS32" s="385"/>
      <c r="AT32" s="385"/>
      <c r="AU32" s="385"/>
      <c r="AV32" s="385"/>
      <c r="AW32" s="385"/>
      <c r="AX32" s="385"/>
      <c r="AY32" s="385"/>
      <c r="AZ32" s="385"/>
      <c r="BA32" s="385"/>
      <c r="BB32" s="385"/>
      <c r="BC32" s="385"/>
      <c r="BD32" s="385"/>
      <c r="BE32" s="385"/>
      <c r="BF32" s="385"/>
      <c r="BG32" s="385"/>
      <c r="BH32" s="385"/>
      <c r="BI32" s="385"/>
      <c r="BJ32" s="385"/>
    </row>
    <row r="33" spans="1:62">
      <c r="A33" s="385"/>
      <c r="B33" s="385"/>
      <c r="C33" s="385"/>
      <c r="D33" s="385"/>
      <c r="E33" s="385"/>
      <c r="F33" s="385"/>
      <c r="G33" s="385"/>
      <c r="H33" s="385"/>
      <c r="I33" s="385"/>
      <c r="J33" s="385"/>
      <c r="K33" s="385"/>
      <c r="L33" s="385"/>
      <c r="M33" s="385"/>
      <c r="N33" s="385"/>
      <c r="O33" s="385"/>
      <c r="P33" s="385"/>
      <c r="Q33" s="385"/>
      <c r="R33" s="385"/>
      <c r="S33" s="385"/>
      <c r="T33" s="385"/>
      <c r="U33" s="385"/>
      <c r="V33" s="385"/>
      <c r="W33" s="385"/>
      <c r="X33" s="385"/>
      <c r="Y33" s="385"/>
      <c r="Z33" s="385"/>
      <c r="AA33" s="385"/>
      <c r="AB33" s="385"/>
      <c r="AC33" s="385"/>
      <c r="AD33" s="385"/>
      <c r="AE33" s="385"/>
      <c r="AF33" s="385"/>
      <c r="AG33" s="385"/>
      <c r="AH33" s="385"/>
      <c r="AI33" s="385"/>
      <c r="AJ33" s="385"/>
      <c r="AK33" s="385"/>
      <c r="AL33" s="385"/>
      <c r="AM33" s="385"/>
      <c r="AN33" s="385"/>
      <c r="AO33" s="385"/>
      <c r="AP33" s="385"/>
      <c r="AQ33" s="385"/>
      <c r="AR33" s="385"/>
      <c r="AS33" s="385"/>
      <c r="AT33" s="385"/>
      <c r="AU33" s="385"/>
      <c r="AV33" s="385"/>
      <c r="AW33" s="385"/>
      <c r="AX33" s="385"/>
      <c r="AY33" s="385"/>
      <c r="AZ33" s="385"/>
      <c r="BA33" s="385"/>
      <c r="BB33" s="385"/>
      <c r="BC33" s="385"/>
      <c r="BD33" s="385"/>
      <c r="BE33" s="385"/>
      <c r="BF33" s="385"/>
      <c r="BG33" s="385"/>
      <c r="BH33" s="385"/>
      <c r="BI33" s="385"/>
      <c r="BJ33" s="385"/>
    </row>
    <row r="34" spans="1:62">
      <c r="A34" s="385"/>
      <c r="B34" s="385"/>
      <c r="C34" s="385"/>
      <c r="D34" s="385"/>
      <c r="E34" s="385"/>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c r="AE34" s="385"/>
      <c r="AF34" s="385"/>
      <c r="AG34" s="385"/>
      <c r="AH34" s="385"/>
      <c r="AI34" s="385"/>
      <c r="AJ34" s="385"/>
      <c r="AK34" s="385"/>
      <c r="AL34" s="385"/>
      <c r="AM34" s="385"/>
      <c r="AN34" s="385"/>
      <c r="AO34" s="385"/>
      <c r="AP34" s="385"/>
      <c r="AQ34" s="385"/>
      <c r="AR34" s="385"/>
      <c r="AS34" s="385"/>
      <c r="AT34" s="385"/>
      <c r="AU34" s="385"/>
      <c r="AV34" s="385"/>
      <c r="AW34" s="385"/>
      <c r="AX34" s="385"/>
      <c r="AY34" s="385"/>
      <c r="AZ34" s="385"/>
      <c r="BA34" s="385"/>
      <c r="BB34" s="385"/>
      <c r="BC34" s="385"/>
      <c r="BD34" s="385"/>
      <c r="BE34" s="385"/>
      <c r="BF34" s="385"/>
      <c r="BG34" s="385"/>
      <c r="BH34" s="385"/>
      <c r="BI34" s="385"/>
      <c r="BJ34" s="385"/>
    </row>
    <row r="35" spans="1:62">
      <c r="A35" s="385"/>
      <c r="B35" s="385"/>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E35" s="385"/>
      <c r="AF35" s="385"/>
      <c r="AG35" s="385"/>
      <c r="AH35" s="385"/>
      <c r="AI35" s="385"/>
      <c r="AJ35" s="385"/>
      <c r="AK35" s="385"/>
      <c r="AL35" s="385"/>
      <c r="AM35" s="385"/>
      <c r="AN35" s="385"/>
      <c r="AO35" s="385"/>
      <c r="AP35" s="385"/>
      <c r="AQ35" s="385"/>
      <c r="AR35" s="385"/>
      <c r="AS35" s="385"/>
      <c r="AT35" s="385"/>
      <c r="AU35" s="385"/>
      <c r="AV35" s="385"/>
      <c r="AW35" s="385"/>
      <c r="AX35" s="385"/>
      <c r="AY35" s="385"/>
      <c r="AZ35" s="385"/>
      <c r="BA35" s="385"/>
      <c r="BB35" s="385"/>
      <c r="BC35" s="385"/>
      <c r="BD35" s="385"/>
      <c r="BE35" s="385"/>
      <c r="BF35" s="385"/>
      <c r="BG35" s="385"/>
      <c r="BH35" s="385"/>
      <c r="BI35" s="385"/>
      <c r="BJ35" s="385"/>
    </row>
    <row r="36" spans="1:62">
      <c r="A36" s="385"/>
      <c r="B36" s="385"/>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c r="AE36" s="385"/>
      <c r="AF36" s="385"/>
      <c r="AG36" s="385"/>
      <c r="AH36" s="385"/>
      <c r="AI36" s="385"/>
      <c r="AJ36" s="385"/>
      <c r="AK36" s="385"/>
      <c r="AL36" s="385"/>
      <c r="AM36" s="385"/>
      <c r="AN36" s="385"/>
      <c r="AO36" s="385"/>
      <c r="AP36" s="385"/>
      <c r="AQ36" s="385"/>
      <c r="AR36" s="385"/>
      <c r="AS36" s="385"/>
      <c r="AT36" s="385"/>
      <c r="AU36" s="385"/>
      <c r="AV36" s="385"/>
      <c r="AW36" s="385"/>
      <c r="AX36" s="385"/>
      <c r="AY36" s="385"/>
      <c r="AZ36" s="385"/>
      <c r="BA36" s="385"/>
      <c r="BB36" s="385"/>
      <c r="BC36" s="385"/>
      <c r="BD36" s="385"/>
      <c r="BE36" s="385"/>
      <c r="BF36" s="385"/>
      <c r="BG36" s="385"/>
      <c r="BH36" s="385"/>
      <c r="BI36" s="385"/>
      <c r="BJ36" s="385"/>
    </row>
    <row r="37" spans="1:62">
      <c r="A37" s="385"/>
      <c r="B37" s="385"/>
      <c r="C37" s="385"/>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c r="AE37" s="385"/>
      <c r="AF37" s="385"/>
      <c r="AG37" s="385"/>
      <c r="AH37" s="385"/>
      <c r="AI37" s="385"/>
      <c r="AJ37" s="385"/>
      <c r="AK37" s="385"/>
      <c r="AL37" s="385"/>
      <c r="AM37" s="385"/>
      <c r="AN37" s="385"/>
      <c r="AO37" s="385"/>
      <c r="AP37" s="385"/>
      <c r="AQ37" s="385"/>
      <c r="AR37" s="385"/>
      <c r="AS37" s="385"/>
      <c r="AT37" s="385"/>
      <c r="AU37" s="385"/>
      <c r="AV37" s="385"/>
      <c r="AW37" s="385"/>
      <c r="AX37" s="385"/>
      <c r="AY37" s="385"/>
      <c r="AZ37" s="385"/>
      <c r="BA37" s="385"/>
      <c r="BB37" s="385"/>
      <c r="BC37" s="385"/>
      <c r="BD37" s="385"/>
      <c r="BE37" s="385"/>
      <c r="BF37" s="385"/>
      <c r="BG37" s="385"/>
      <c r="BH37" s="385"/>
      <c r="BI37" s="385"/>
      <c r="BJ37" s="385"/>
    </row>
    <row r="38" spans="1:62">
      <c r="A38" s="385"/>
      <c r="B38" s="385"/>
      <c r="C38" s="385"/>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c r="AE38" s="385"/>
      <c r="AF38" s="385"/>
      <c r="AG38" s="385"/>
      <c r="AH38" s="385"/>
      <c r="AI38" s="385"/>
      <c r="AJ38" s="385"/>
      <c r="AK38" s="385"/>
      <c r="AL38" s="385"/>
      <c r="AM38" s="385"/>
      <c r="AN38" s="385"/>
      <c r="AO38" s="385"/>
      <c r="AP38" s="385"/>
      <c r="AQ38" s="385"/>
      <c r="AR38" s="385"/>
      <c r="AS38" s="385"/>
      <c r="AT38" s="385"/>
      <c r="AU38" s="385"/>
      <c r="AV38" s="385"/>
      <c r="AW38" s="385"/>
      <c r="AX38" s="385"/>
      <c r="AY38" s="385"/>
      <c r="AZ38" s="385"/>
      <c r="BA38" s="385"/>
      <c r="BB38" s="385"/>
      <c r="BC38" s="385"/>
      <c r="BD38" s="385"/>
      <c r="BE38" s="385"/>
      <c r="BF38" s="385"/>
      <c r="BG38" s="385"/>
      <c r="BH38" s="385"/>
      <c r="BI38" s="385"/>
      <c r="BJ38" s="385"/>
    </row>
    <row r="39" spans="1:62">
      <c r="A39" s="385"/>
      <c r="B39" s="385"/>
      <c r="C39" s="385"/>
      <c r="D39" s="385"/>
      <c r="E39" s="385"/>
      <c r="F39" s="385"/>
      <c r="G39" s="385"/>
      <c r="H39" s="385"/>
      <c r="I39" s="385"/>
      <c r="J39" s="385"/>
      <c r="K39" s="385"/>
      <c r="L39" s="385"/>
      <c r="M39" s="385"/>
      <c r="N39" s="385"/>
      <c r="O39" s="385"/>
      <c r="P39" s="385"/>
      <c r="Q39" s="385"/>
      <c r="R39" s="385"/>
      <c r="S39" s="385"/>
      <c r="T39" s="385"/>
      <c r="U39" s="385"/>
      <c r="V39" s="385"/>
      <c r="W39" s="385"/>
      <c r="X39" s="385"/>
      <c r="Y39" s="385"/>
      <c r="Z39" s="385"/>
      <c r="AA39" s="385"/>
      <c r="AB39" s="385"/>
      <c r="AC39" s="385"/>
      <c r="AD39" s="385"/>
      <c r="AE39" s="385"/>
      <c r="AF39" s="385"/>
      <c r="AG39" s="385"/>
      <c r="AH39" s="385"/>
      <c r="AI39" s="385"/>
      <c r="AJ39" s="385"/>
      <c r="AK39" s="385"/>
      <c r="AL39" s="385"/>
      <c r="AM39" s="385"/>
      <c r="AN39" s="385"/>
      <c r="AO39" s="385"/>
      <c r="AP39" s="385"/>
      <c r="AQ39" s="385"/>
      <c r="AR39" s="385"/>
      <c r="AS39" s="385"/>
      <c r="AT39" s="385"/>
      <c r="AU39" s="385"/>
      <c r="AV39" s="385"/>
      <c r="AW39" s="385"/>
      <c r="AX39" s="385"/>
      <c r="AY39" s="385"/>
      <c r="AZ39" s="385"/>
      <c r="BA39" s="385"/>
      <c r="BB39" s="385"/>
      <c r="BC39" s="385"/>
      <c r="BD39" s="385"/>
      <c r="BE39" s="385"/>
      <c r="BF39" s="385"/>
      <c r="BG39" s="385"/>
      <c r="BH39" s="385"/>
      <c r="BI39" s="385"/>
      <c r="BJ39" s="385"/>
    </row>
    <row r="40" spans="1:62">
      <c r="A40" s="385"/>
      <c r="B40" s="385"/>
      <c r="C40" s="385"/>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c r="AE40" s="385"/>
      <c r="AF40" s="385"/>
      <c r="AG40" s="385"/>
      <c r="AH40" s="385"/>
      <c r="AI40" s="385"/>
      <c r="AJ40" s="385"/>
      <c r="AK40" s="385"/>
      <c r="AL40" s="385"/>
      <c r="AM40" s="385"/>
      <c r="AN40" s="385"/>
      <c r="AO40" s="385"/>
      <c r="AP40" s="385"/>
      <c r="AQ40" s="385"/>
      <c r="AR40" s="385"/>
      <c r="AS40" s="385"/>
      <c r="AT40" s="385"/>
      <c r="AU40" s="385"/>
      <c r="AV40" s="385"/>
      <c r="AW40" s="385"/>
      <c r="AX40" s="385"/>
      <c r="AY40" s="385"/>
      <c r="AZ40" s="385"/>
      <c r="BA40" s="385"/>
      <c r="BB40" s="385"/>
      <c r="BC40" s="385"/>
      <c r="BD40" s="385"/>
      <c r="BE40" s="385"/>
      <c r="BF40" s="385"/>
      <c r="BG40" s="385"/>
      <c r="BH40" s="385"/>
      <c r="BI40" s="385"/>
      <c r="BJ40" s="385"/>
    </row>
    <row r="41" spans="1:62">
      <c r="A41" s="385"/>
      <c r="B41" s="385"/>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c r="AE41" s="385"/>
      <c r="AF41" s="385"/>
      <c r="AG41" s="385"/>
      <c r="AH41" s="385"/>
      <c r="AI41" s="385"/>
      <c r="AJ41" s="385"/>
      <c r="AK41" s="385"/>
      <c r="AL41" s="385"/>
      <c r="AM41" s="385"/>
      <c r="AN41" s="385"/>
      <c r="AO41" s="385"/>
      <c r="AP41" s="385"/>
      <c r="AQ41" s="385"/>
      <c r="AR41" s="385"/>
      <c r="AS41" s="385"/>
      <c r="AT41" s="385"/>
      <c r="AU41" s="385"/>
      <c r="AV41" s="385"/>
      <c r="AW41" s="385"/>
      <c r="AX41" s="385"/>
      <c r="AY41" s="385"/>
      <c r="AZ41" s="385"/>
      <c r="BA41" s="385"/>
      <c r="BB41" s="385"/>
      <c r="BC41" s="385"/>
      <c r="BD41" s="385"/>
      <c r="BE41" s="385"/>
      <c r="BF41" s="385"/>
      <c r="BG41" s="385"/>
      <c r="BH41" s="385"/>
      <c r="BI41" s="385"/>
      <c r="BJ41" s="385"/>
    </row>
    <row r="42" spans="1:62">
      <c r="A42" s="385"/>
      <c r="B42" s="385"/>
      <c r="C42" s="385"/>
      <c r="D42" s="385"/>
      <c r="E42" s="385"/>
      <c r="F42" s="385"/>
      <c r="G42" s="385"/>
      <c r="H42" s="385"/>
      <c r="I42" s="385"/>
      <c r="J42" s="385"/>
      <c r="K42" s="385"/>
      <c r="L42" s="385"/>
      <c r="M42" s="385"/>
      <c r="N42" s="385"/>
      <c r="O42" s="385"/>
      <c r="P42" s="385"/>
      <c r="Q42" s="385"/>
      <c r="R42" s="385"/>
      <c r="S42" s="385"/>
      <c r="T42" s="385"/>
      <c r="U42" s="385"/>
      <c r="V42" s="385"/>
      <c r="W42" s="385"/>
      <c r="X42" s="385"/>
      <c r="Y42" s="385"/>
      <c r="Z42" s="385"/>
      <c r="AA42" s="385"/>
      <c r="AB42" s="385"/>
      <c r="AC42" s="385"/>
      <c r="AD42" s="385"/>
      <c r="AE42" s="385"/>
      <c r="AF42" s="385"/>
      <c r="AG42" s="385"/>
      <c r="AH42" s="385"/>
      <c r="AI42" s="385"/>
      <c r="AJ42" s="385"/>
      <c r="AK42" s="385"/>
      <c r="AL42" s="385"/>
      <c r="AM42" s="385"/>
      <c r="AN42" s="385"/>
      <c r="AO42" s="385"/>
      <c r="AP42" s="385"/>
      <c r="AQ42" s="385"/>
      <c r="AR42" s="385"/>
      <c r="AS42" s="385"/>
      <c r="AT42" s="385"/>
      <c r="AU42" s="385"/>
      <c r="AV42" s="385"/>
      <c r="AW42" s="385"/>
      <c r="AX42" s="385"/>
      <c r="AY42" s="385"/>
      <c r="AZ42" s="385"/>
      <c r="BA42" s="385"/>
      <c r="BB42" s="385"/>
      <c r="BC42" s="385"/>
      <c r="BD42" s="385"/>
      <c r="BE42" s="385"/>
      <c r="BF42" s="385"/>
      <c r="BG42" s="385"/>
      <c r="BH42" s="385"/>
      <c r="BI42" s="385"/>
      <c r="BJ42" s="385"/>
    </row>
    <row r="43" spans="1:62">
      <c r="A43" s="385"/>
      <c r="B43" s="385"/>
      <c r="C43" s="385"/>
      <c r="D43" s="385"/>
      <c r="E43" s="385"/>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c r="AE43" s="385"/>
      <c r="AF43" s="385"/>
      <c r="AG43" s="385"/>
      <c r="AH43" s="385"/>
      <c r="AI43" s="385"/>
      <c r="AJ43" s="385"/>
      <c r="AK43" s="385"/>
      <c r="AL43" s="385"/>
      <c r="AM43" s="385"/>
      <c r="AN43" s="385"/>
      <c r="AO43" s="385"/>
      <c r="AP43" s="385"/>
      <c r="AQ43" s="385"/>
      <c r="AR43" s="385"/>
      <c r="AS43" s="385"/>
      <c r="AT43" s="385"/>
      <c r="AU43" s="385"/>
      <c r="AV43" s="385"/>
      <c r="AW43" s="385"/>
      <c r="AX43" s="385"/>
      <c r="AY43" s="385"/>
      <c r="AZ43" s="385"/>
      <c r="BA43" s="385"/>
      <c r="BB43" s="385"/>
      <c r="BC43" s="385"/>
      <c r="BD43" s="385"/>
      <c r="BE43" s="385"/>
      <c r="BF43" s="385"/>
      <c r="BG43" s="385"/>
      <c r="BH43" s="385"/>
      <c r="BI43" s="385"/>
      <c r="BJ43" s="385"/>
    </row>
    <row r="44" spans="1:62">
      <c r="A44" s="385"/>
      <c r="B44" s="385"/>
      <c r="C44" s="385"/>
      <c r="D44" s="385"/>
      <c r="E44" s="385"/>
      <c r="F44" s="385"/>
      <c r="G44" s="385"/>
      <c r="H44" s="385"/>
      <c r="I44" s="385"/>
      <c r="J44" s="385"/>
      <c r="K44" s="385"/>
      <c r="L44" s="385"/>
      <c r="M44" s="385"/>
      <c r="N44" s="385"/>
      <c r="O44" s="385"/>
      <c r="P44" s="385"/>
      <c r="Q44" s="385"/>
      <c r="R44" s="385"/>
      <c r="S44" s="385"/>
      <c r="T44" s="385"/>
      <c r="U44" s="385"/>
      <c r="V44" s="385"/>
      <c r="W44" s="385"/>
      <c r="X44" s="385"/>
      <c r="Y44" s="385"/>
      <c r="Z44" s="385"/>
      <c r="AA44" s="385"/>
      <c r="AB44" s="385"/>
      <c r="AC44" s="385"/>
      <c r="AD44" s="385"/>
      <c r="AE44" s="385"/>
      <c r="AF44" s="385"/>
      <c r="AG44" s="385"/>
      <c r="AH44" s="385"/>
      <c r="AI44" s="385"/>
      <c r="AJ44" s="385"/>
      <c r="AK44" s="385"/>
      <c r="AL44" s="385"/>
      <c r="AM44" s="385"/>
      <c r="AN44" s="385"/>
      <c r="AO44" s="385"/>
      <c r="AP44" s="385"/>
      <c r="AQ44" s="385"/>
      <c r="AR44" s="385"/>
      <c r="AS44" s="385"/>
      <c r="AT44" s="385"/>
      <c r="AU44" s="385"/>
      <c r="AV44" s="385"/>
      <c r="AW44" s="385"/>
      <c r="AX44" s="385"/>
      <c r="AY44" s="385"/>
      <c r="AZ44" s="385"/>
      <c r="BA44" s="385"/>
      <c r="BB44" s="385"/>
      <c r="BC44" s="385"/>
      <c r="BD44" s="385"/>
      <c r="BE44" s="385"/>
      <c r="BF44" s="385"/>
      <c r="BG44" s="385"/>
      <c r="BH44" s="385"/>
      <c r="BI44" s="385"/>
      <c r="BJ44" s="385"/>
    </row>
    <row r="45" spans="1:62">
      <c r="A45" s="385"/>
      <c r="B45" s="385"/>
      <c r="C45" s="385"/>
      <c r="D45" s="385"/>
      <c r="E45" s="385"/>
      <c r="F45" s="385"/>
      <c r="G45" s="385"/>
      <c r="H45" s="385"/>
      <c r="I45" s="385"/>
      <c r="J45" s="385"/>
      <c r="K45" s="385"/>
      <c r="L45" s="385"/>
      <c r="M45" s="385"/>
      <c r="N45" s="385"/>
      <c r="O45" s="385"/>
      <c r="P45" s="385"/>
      <c r="Q45" s="385"/>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c r="BC45" s="385"/>
      <c r="BD45" s="385"/>
      <c r="BE45" s="385"/>
      <c r="BF45" s="385"/>
      <c r="BG45" s="385"/>
      <c r="BH45" s="385"/>
      <c r="BI45" s="385"/>
      <c r="BJ45" s="385"/>
    </row>
    <row r="46" spans="1:62">
      <c r="A46" s="385"/>
      <c r="B46" s="385"/>
      <c r="C46" s="385"/>
      <c r="D46" s="385"/>
      <c r="E46" s="385"/>
      <c r="F46" s="385"/>
      <c r="G46" s="385"/>
      <c r="H46" s="385"/>
      <c r="I46" s="385"/>
      <c r="J46" s="385"/>
      <c r="K46" s="385"/>
      <c r="L46" s="385"/>
      <c r="M46" s="385"/>
      <c r="N46" s="385"/>
      <c r="O46" s="385"/>
      <c r="P46" s="385"/>
      <c r="Q46" s="385"/>
      <c r="R46" s="385"/>
      <c r="S46" s="385"/>
      <c r="T46" s="385"/>
      <c r="U46" s="385"/>
      <c r="V46" s="385"/>
      <c r="W46" s="385"/>
      <c r="X46" s="385"/>
      <c r="Y46" s="385"/>
      <c r="Z46" s="385"/>
      <c r="AA46" s="385"/>
      <c r="AB46" s="385"/>
      <c r="AC46" s="385"/>
      <c r="AD46" s="385"/>
      <c r="AE46" s="385"/>
      <c r="AF46" s="385"/>
      <c r="AG46" s="385"/>
      <c r="AH46" s="385"/>
      <c r="AI46" s="385"/>
      <c r="AJ46" s="385"/>
      <c r="AK46" s="385"/>
      <c r="AL46" s="385"/>
      <c r="AM46" s="385"/>
      <c r="AN46" s="385"/>
      <c r="AO46" s="385"/>
      <c r="AP46" s="385"/>
      <c r="AQ46" s="385"/>
      <c r="AR46" s="385"/>
      <c r="AS46" s="385"/>
      <c r="AT46" s="385"/>
      <c r="AU46" s="385"/>
      <c r="AV46" s="385"/>
      <c r="AW46" s="385"/>
      <c r="AX46" s="385"/>
      <c r="AY46" s="385"/>
      <c r="AZ46" s="385"/>
      <c r="BA46" s="385"/>
      <c r="BB46" s="385"/>
      <c r="BC46" s="385"/>
      <c r="BD46" s="385"/>
      <c r="BE46" s="385"/>
      <c r="BF46" s="385"/>
      <c r="BG46" s="385"/>
      <c r="BH46" s="385"/>
      <c r="BI46" s="385"/>
      <c r="BJ46" s="385"/>
    </row>
    <row r="47" spans="1:62">
      <c r="A47" s="385"/>
      <c r="B47" s="385"/>
      <c r="C47" s="385"/>
      <c r="D47" s="385"/>
      <c r="E47" s="385"/>
      <c r="F47" s="385"/>
      <c r="G47" s="385"/>
      <c r="H47" s="385"/>
      <c r="I47" s="385"/>
      <c r="J47" s="385"/>
      <c r="K47" s="385"/>
      <c r="L47" s="385"/>
      <c r="M47" s="385"/>
      <c r="N47" s="385"/>
      <c r="O47" s="385"/>
      <c r="P47" s="385"/>
      <c r="Q47" s="385"/>
      <c r="R47" s="385"/>
      <c r="S47" s="385"/>
      <c r="T47" s="385"/>
      <c r="U47" s="385"/>
      <c r="V47" s="385"/>
      <c r="W47" s="385"/>
      <c r="X47" s="385"/>
      <c r="Y47" s="385"/>
      <c r="Z47" s="385"/>
      <c r="AA47" s="385"/>
      <c r="AB47" s="385"/>
      <c r="AC47" s="385"/>
      <c r="AD47" s="385"/>
      <c r="AE47" s="385"/>
      <c r="AF47" s="385"/>
      <c r="AG47" s="385"/>
      <c r="AH47" s="385"/>
      <c r="AI47" s="385"/>
      <c r="AJ47" s="385"/>
      <c r="AK47" s="385"/>
      <c r="AL47" s="385"/>
      <c r="AM47" s="385"/>
      <c r="AN47" s="385"/>
      <c r="AO47" s="385"/>
      <c r="AP47" s="385"/>
      <c r="AQ47" s="385"/>
      <c r="AR47" s="385"/>
      <c r="AS47" s="385"/>
      <c r="AT47" s="385"/>
      <c r="AU47" s="385"/>
      <c r="AV47" s="385"/>
      <c r="AW47" s="385"/>
      <c r="AX47" s="385"/>
      <c r="AY47" s="385"/>
      <c r="AZ47" s="385"/>
      <c r="BA47" s="385"/>
      <c r="BB47" s="385"/>
      <c r="BC47" s="385"/>
      <c r="BD47" s="385"/>
      <c r="BE47" s="385"/>
      <c r="BF47" s="385"/>
      <c r="BG47" s="385"/>
      <c r="BH47" s="385"/>
      <c r="BI47" s="385"/>
      <c r="BJ47" s="385"/>
    </row>
    <row r="48" spans="1:62">
      <c r="A48" s="385"/>
      <c r="B48" s="385"/>
      <c r="C48" s="385"/>
      <c r="D48" s="385"/>
      <c r="E48" s="385"/>
      <c r="F48" s="385"/>
      <c r="G48" s="385"/>
      <c r="H48" s="385"/>
      <c r="I48" s="385"/>
      <c r="J48" s="385"/>
      <c r="K48" s="385"/>
      <c r="L48" s="385"/>
      <c r="M48" s="385"/>
      <c r="N48" s="385"/>
      <c r="O48" s="385"/>
      <c r="P48" s="385"/>
      <c r="Q48" s="385"/>
      <c r="R48" s="385"/>
      <c r="S48" s="385"/>
      <c r="T48" s="385"/>
      <c r="U48" s="385"/>
      <c r="V48" s="385"/>
      <c r="W48" s="385"/>
      <c r="X48" s="385"/>
      <c r="Y48" s="385"/>
      <c r="Z48" s="385"/>
      <c r="AA48" s="385"/>
      <c r="AB48" s="385"/>
      <c r="AC48" s="385"/>
      <c r="AD48" s="385"/>
      <c r="AE48" s="385"/>
      <c r="AF48" s="385"/>
      <c r="AG48" s="385"/>
      <c r="AH48" s="385"/>
      <c r="AI48" s="385"/>
      <c r="AJ48" s="385"/>
      <c r="AK48" s="385"/>
      <c r="AL48" s="385"/>
      <c r="AM48" s="385"/>
      <c r="AN48" s="385"/>
      <c r="AO48" s="385"/>
      <c r="AP48" s="385"/>
      <c r="AQ48" s="385"/>
      <c r="AR48" s="385"/>
      <c r="AS48" s="385"/>
      <c r="AT48" s="385"/>
      <c r="AU48" s="385"/>
      <c r="AV48" s="385"/>
      <c r="AW48" s="385"/>
      <c r="AX48" s="385"/>
      <c r="AY48" s="385"/>
      <c r="AZ48" s="385"/>
      <c r="BA48" s="385"/>
      <c r="BB48" s="385"/>
      <c r="BC48" s="385"/>
      <c r="BD48" s="385"/>
      <c r="BE48" s="385"/>
      <c r="BF48" s="385"/>
      <c r="BG48" s="385"/>
      <c r="BH48" s="385"/>
      <c r="BI48" s="385"/>
      <c r="BJ48" s="385"/>
    </row>
    <row r="49" spans="1:62">
      <c r="A49" s="385"/>
      <c r="B49" s="385"/>
      <c r="C49" s="385"/>
      <c r="D49" s="385"/>
      <c r="E49" s="385"/>
      <c r="F49" s="385"/>
      <c r="G49" s="385"/>
      <c r="H49" s="385"/>
      <c r="I49" s="385"/>
      <c r="J49" s="385"/>
      <c r="K49" s="385"/>
      <c r="L49" s="385"/>
      <c r="M49" s="385"/>
      <c r="N49" s="385"/>
      <c r="O49" s="385"/>
      <c r="P49" s="385"/>
      <c r="Q49" s="385"/>
      <c r="R49" s="385"/>
      <c r="S49" s="385"/>
      <c r="T49" s="385"/>
      <c r="U49" s="385"/>
      <c r="V49" s="385"/>
      <c r="W49" s="385"/>
      <c r="X49" s="385"/>
      <c r="Y49" s="385"/>
      <c r="Z49" s="385"/>
      <c r="AA49" s="385"/>
      <c r="AB49" s="385"/>
      <c r="AC49" s="385"/>
      <c r="AD49" s="385"/>
      <c r="AE49" s="385"/>
      <c r="AF49" s="385"/>
      <c r="AG49" s="385"/>
      <c r="AH49" s="385"/>
      <c r="AI49" s="385"/>
      <c r="AJ49" s="385"/>
      <c r="AK49" s="385"/>
      <c r="AL49" s="385"/>
      <c r="AM49" s="385"/>
      <c r="AN49" s="385"/>
      <c r="AO49" s="385"/>
      <c r="AP49" s="385"/>
      <c r="AQ49" s="385"/>
      <c r="AR49" s="385"/>
      <c r="AS49" s="385"/>
      <c r="AT49" s="385"/>
      <c r="AU49" s="385"/>
      <c r="AV49" s="385"/>
      <c r="AW49" s="385"/>
      <c r="AX49" s="385"/>
      <c r="AY49" s="385"/>
      <c r="AZ49" s="385"/>
      <c r="BA49" s="385"/>
      <c r="BB49" s="385"/>
      <c r="BC49" s="385"/>
      <c r="BD49" s="385"/>
      <c r="BE49" s="385"/>
      <c r="BF49" s="385"/>
      <c r="BG49" s="385"/>
      <c r="BH49" s="385"/>
      <c r="BI49" s="385"/>
      <c r="BJ49" s="385"/>
    </row>
    <row r="50" spans="1:62">
      <c r="A50" s="385"/>
      <c r="B50" s="385"/>
      <c r="C50" s="385"/>
      <c r="D50" s="385"/>
      <c r="E50" s="385"/>
      <c r="F50" s="385"/>
      <c r="G50" s="385"/>
      <c r="H50" s="385"/>
      <c r="I50" s="385"/>
      <c r="J50" s="385"/>
      <c r="K50" s="385"/>
      <c r="L50" s="385"/>
      <c r="M50" s="385"/>
      <c r="N50" s="385"/>
      <c r="O50" s="385"/>
      <c r="P50" s="385"/>
      <c r="Q50" s="385"/>
      <c r="R50" s="385"/>
      <c r="S50" s="385"/>
      <c r="T50" s="385"/>
      <c r="U50" s="385"/>
      <c r="V50" s="385"/>
      <c r="W50" s="385"/>
      <c r="X50" s="385"/>
      <c r="Y50" s="385"/>
      <c r="Z50" s="385"/>
      <c r="AA50" s="385"/>
      <c r="AB50" s="385"/>
      <c r="AC50" s="385"/>
      <c r="AD50" s="385"/>
      <c r="AE50" s="385"/>
      <c r="AF50" s="385"/>
      <c r="AG50" s="385"/>
      <c r="AH50" s="385"/>
      <c r="AI50" s="385"/>
      <c r="AJ50" s="385"/>
      <c r="AK50" s="385"/>
      <c r="AL50" s="385"/>
      <c r="AM50" s="385"/>
      <c r="AN50" s="385"/>
      <c r="AO50" s="385"/>
      <c r="AP50" s="385"/>
      <c r="AQ50" s="385"/>
      <c r="AR50" s="385"/>
      <c r="AS50" s="385"/>
      <c r="AT50" s="385"/>
      <c r="AU50" s="385"/>
      <c r="AV50" s="385"/>
      <c r="AW50" s="385"/>
      <c r="AX50" s="385"/>
      <c r="AY50" s="385"/>
      <c r="AZ50" s="385"/>
      <c r="BA50" s="385"/>
      <c r="BB50" s="385"/>
      <c r="BC50" s="385"/>
      <c r="BD50" s="385"/>
      <c r="BE50" s="385"/>
      <c r="BF50" s="385"/>
      <c r="BG50" s="385"/>
      <c r="BH50" s="385"/>
      <c r="BI50" s="385"/>
      <c r="BJ50" s="385"/>
    </row>
    <row r="51" spans="1:62">
      <c r="A51" s="385"/>
      <c r="B51" s="385"/>
      <c r="C51" s="385"/>
      <c r="D51" s="385"/>
      <c r="E51" s="385"/>
      <c r="F51" s="385"/>
      <c r="G51" s="385"/>
      <c r="H51" s="385"/>
      <c r="I51" s="385"/>
      <c r="J51" s="385"/>
      <c r="K51" s="385"/>
      <c r="L51" s="385"/>
      <c r="M51" s="385"/>
      <c r="N51" s="385"/>
      <c r="O51" s="385"/>
      <c r="P51" s="385"/>
      <c r="Q51" s="385"/>
      <c r="R51" s="385"/>
      <c r="S51" s="385"/>
      <c r="T51" s="385"/>
      <c r="U51" s="385"/>
      <c r="V51" s="385"/>
      <c r="W51" s="385"/>
      <c r="X51" s="385"/>
      <c r="Y51" s="385"/>
      <c r="Z51" s="385"/>
      <c r="AA51" s="385"/>
      <c r="AB51" s="385"/>
      <c r="AC51" s="385"/>
      <c r="AD51" s="385"/>
      <c r="AE51" s="385"/>
      <c r="AF51" s="385"/>
      <c r="AG51" s="385"/>
      <c r="AH51" s="385"/>
      <c r="AI51" s="385"/>
      <c r="AJ51" s="385"/>
      <c r="AK51" s="385"/>
      <c r="AL51" s="385"/>
      <c r="AM51" s="385"/>
      <c r="AN51" s="385"/>
      <c r="AO51" s="385"/>
      <c r="AP51" s="385"/>
      <c r="AQ51" s="385"/>
      <c r="AR51" s="385"/>
      <c r="AS51" s="385"/>
      <c r="AT51" s="385"/>
      <c r="AU51" s="385"/>
      <c r="AV51" s="385"/>
      <c r="AW51" s="385"/>
      <c r="AX51" s="385"/>
      <c r="AY51" s="385"/>
      <c r="AZ51" s="385"/>
      <c r="BA51" s="385"/>
      <c r="BB51" s="385"/>
      <c r="BC51" s="385"/>
      <c r="BD51" s="385"/>
      <c r="BE51" s="385"/>
      <c r="BF51" s="385"/>
      <c r="BG51" s="385"/>
      <c r="BH51" s="385"/>
      <c r="BI51" s="385"/>
      <c r="BJ51" s="385"/>
    </row>
    <row r="52" spans="1:62">
      <c r="A52" s="385"/>
      <c r="B52" s="385"/>
      <c r="C52" s="385"/>
      <c r="D52" s="385"/>
      <c r="E52" s="385"/>
      <c r="F52" s="385"/>
      <c r="G52" s="385"/>
      <c r="H52" s="385"/>
      <c r="I52" s="385"/>
      <c r="J52" s="385"/>
      <c r="K52" s="385"/>
      <c r="L52" s="385"/>
      <c r="M52" s="385"/>
      <c r="N52" s="385"/>
      <c r="O52" s="385"/>
      <c r="P52" s="385"/>
      <c r="Q52" s="385"/>
      <c r="R52" s="385"/>
      <c r="S52" s="385"/>
      <c r="T52" s="385"/>
      <c r="U52" s="385"/>
      <c r="V52" s="385"/>
      <c r="W52" s="385"/>
      <c r="X52" s="385"/>
      <c r="Y52" s="385"/>
      <c r="Z52" s="385"/>
      <c r="AA52" s="385"/>
      <c r="AB52" s="385"/>
      <c r="AC52" s="385"/>
      <c r="AD52" s="385"/>
      <c r="AE52" s="385"/>
      <c r="AF52" s="385"/>
      <c r="AG52" s="385"/>
      <c r="AH52" s="385"/>
      <c r="AI52" s="385"/>
      <c r="AJ52" s="385"/>
      <c r="AK52" s="385"/>
      <c r="AL52" s="385"/>
      <c r="AM52" s="385"/>
      <c r="AN52" s="385"/>
      <c r="AO52" s="385"/>
      <c r="AP52" s="385"/>
      <c r="AQ52" s="385"/>
      <c r="AR52" s="385"/>
      <c r="AS52" s="385"/>
      <c r="AT52" s="385"/>
      <c r="AU52" s="385"/>
      <c r="AV52" s="385"/>
      <c r="AW52" s="385"/>
      <c r="AX52" s="385"/>
      <c r="AY52" s="385"/>
      <c r="AZ52" s="385"/>
      <c r="BA52" s="385"/>
      <c r="BB52" s="385"/>
      <c r="BC52" s="385"/>
      <c r="BD52" s="385"/>
      <c r="BE52" s="385"/>
      <c r="BF52" s="385"/>
      <c r="BG52" s="385"/>
      <c r="BH52" s="385"/>
      <c r="BI52" s="385"/>
      <c r="BJ52" s="385"/>
    </row>
    <row r="53" spans="1:62">
      <c r="A53" s="385"/>
      <c r="B53" s="385"/>
      <c r="C53" s="385"/>
      <c r="D53" s="385"/>
      <c r="E53" s="385"/>
      <c r="F53" s="385"/>
      <c r="G53" s="385"/>
      <c r="H53" s="385"/>
      <c r="I53" s="385"/>
      <c r="J53" s="385"/>
      <c r="K53" s="385"/>
      <c r="L53" s="385"/>
      <c r="M53" s="385"/>
      <c r="N53" s="385"/>
      <c r="O53" s="385"/>
      <c r="P53" s="385"/>
      <c r="Q53" s="385"/>
      <c r="R53" s="385"/>
      <c r="S53" s="385"/>
      <c r="T53" s="385"/>
      <c r="U53" s="385"/>
      <c r="V53" s="385"/>
      <c r="W53" s="385"/>
      <c r="X53" s="385"/>
      <c r="Y53" s="385"/>
      <c r="Z53" s="385"/>
      <c r="AA53" s="385"/>
      <c r="AB53" s="385"/>
      <c r="AC53" s="385"/>
      <c r="AD53" s="385"/>
      <c r="AE53" s="385"/>
      <c r="AF53" s="385"/>
      <c r="AG53" s="385"/>
      <c r="AH53" s="385"/>
      <c r="AI53" s="385"/>
      <c r="AJ53" s="385"/>
      <c r="AK53" s="385"/>
      <c r="AL53" s="385"/>
      <c r="AM53" s="385"/>
      <c r="AN53" s="385"/>
      <c r="AO53" s="385"/>
      <c r="AP53" s="385"/>
      <c r="AQ53" s="385"/>
      <c r="AR53" s="385"/>
      <c r="AS53" s="385"/>
      <c r="AT53" s="385"/>
      <c r="AU53" s="385"/>
      <c r="AV53" s="385"/>
      <c r="AW53" s="385"/>
      <c r="AX53" s="385"/>
      <c r="AY53" s="385"/>
      <c r="AZ53" s="385"/>
      <c r="BA53" s="385"/>
      <c r="BB53" s="385"/>
      <c r="BC53" s="385"/>
      <c r="BD53" s="385"/>
      <c r="BE53" s="385"/>
      <c r="BF53" s="385"/>
      <c r="BG53" s="385"/>
      <c r="BH53" s="385"/>
      <c r="BI53" s="385"/>
      <c r="BJ53" s="385"/>
    </row>
    <row r="54" spans="1:62">
      <c r="A54" s="385"/>
      <c r="B54" s="385"/>
      <c r="C54" s="385"/>
      <c r="D54" s="385"/>
      <c r="E54" s="385"/>
      <c r="F54" s="385"/>
      <c r="G54" s="385"/>
      <c r="H54" s="385"/>
      <c r="I54" s="385"/>
      <c r="J54" s="385"/>
      <c r="K54" s="385"/>
      <c r="L54" s="385"/>
      <c r="M54" s="385"/>
      <c r="N54" s="385"/>
      <c r="O54" s="385"/>
      <c r="P54" s="385"/>
      <c r="Q54" s="385"/>
      <c r="R54" s="385"/>
      <c r="S54" s="385"/>
      <c r="T54" s="385"/>
      <c r="U54" s="385"/>
      <c r="V54" s="385"/>
      <c r="W54" s="385"/>
      <c r="X54" s="385"/>
      <c r="Y54" s="385"/>
      <c r="Z54" s="385"/>
      <c r="AA54" s="385"/>
      <c r="AB54" s="385"/>
      <c r="AC54" s="385"/>
      <c r="AD54" s="385"/>
      <c r="AE54" s="385"/>
      <c r="AF54" s="385"/>
      <c r="AG54" s="385"/>
      <c r="AH54" s="385"/>
      <c r="AI54" s="385"/>
      <c r="AJ54" s="385"/>
      <c r="AK54" s="385"/>
      <c r="AL54" s="385"/>
      <c r="AM54" s="385"/>
      <c r="AN54" s="385"/>
      <c r="AO54" s="385"/>
      <c r="AP54" s="385"/>
      <c r="AQ54" s="385"/>
      <c r="AR54" s="385"/>
      <c r="AS54" s="385"/>
      <c r="AT54" s="385"/>
      <c r="AU54" s="385"/>
      <c r="AV54" s="385"/>
      <c r="AW54" s="385"/>
      <c r="AX54" s="385"/>
      <c r="AY54" s="385"/>
      <c r="AZ54" s="385"/>
      <c r="BA54" s="385"/>
      <c r="BB54" s="385"/>
      <c r="BC54" s="385"/>
      <c r="BD54" s="385"/>
      <c r="BE54" s="385"/>
      <c r="BF54" s="385"/>
      <c r="BG54" s="385"/>
      <c r="BH54" s="385"/>
      <c r="BI54" s="385"/>
      <c r="BJ54" s="385"/>
    </row>
    <row r="55" spans="1:62">
      <c r="A55" s="385"/>
      <c r="B55" s="385"/>
      <c r="C55" s="385"/>
      <c r="D55" s="385"/>
      <c r="E55" s="385"/>
      <c r="F55" s="385"/>
      <c r="G55" s="385"/>
      <c r="H55" s="385"/>
      <c r="I55" s="385"/>
      <c r="J55" s="385"/>
      <c r="K55" s="385"/>
      <c r="L55" s="385"/>
      <c r="M55" s="385"/>
      <c r="N55" s="385"/>
      <c r="O55" s="385"/>
      <c r="P55" s="385"/>
      <c r="Q55" s="385"/>
      <c r="R55" s="385"/>
      <c r="S55" s="385"/>
      <c r="T55" s="385"/>
      <c r="U55" s="385"/>
      <c r="V55" s="385"/>
      <c r="W55" s="385"/>
      <c r="X55" s="385"/>
      <c r="Y55" s="385"/>
      <c r="Z55" s="385"/>
      <c r="AA55" s="385"/>
      <c r="AB55" s="385"/>
      <c r="AC55" s="385"/>
      <c r="AD55" s="385"/>
      <c r="AE55" s="385"/>
      <c r="AF55" s="385"/>
      <c r="AG55" s="385"/>
      <c r="AH55" s="385"/>
      <c r="AI55" s="385"/>
      <c r="AJ55" s="385"/>
      <c r="AK55" s="385"/>
      <c r="AL55" s="385"/>
      <c r="AM55" s="385"/>
      <c r="AN55" s="385"/>
      <c r="AO55" s="385"/>
      <c r="AP55" s="385"/>
      <c r="AQ55" s="385"/>
      <c r="AR55" s="385"/>
      <c r="AS55" s="385"/>
      <c r="AT55" s="385"/>
      <c r="AU55" s="385"/>
      <c r="AV55" s="385"/>
      <c r="AW55" s="385"/>
      <c r="AX55" s="385"/>
      <c r="AY55" s="385"/>
      <c r="AZ55" s="385"/>
      <c r="BA55" s="385"/>
      <c r="BB55" s="385"/>
      <c r="BC55" s="385"/>
      <c r="BD55" s="385"/>
      <c r="BE55" s="385"/>
      <c r="BF55" s="385"/>
      <c r="BG55" s="385"/>
      <c r="BH55" s="385"/>
      <c r="BI55" s="385"/>
      <c r="BJ55" s="385"/>
    </row>
    <row r="56" spans="1:62">
      <c r="A56" s="385"/>
      <c r="B56" s="385"/>
      <c r="C56" s="385"/>
      <c r="D56" s="385"/>
      <c r="E56" s="385"/>
      <c r="F56" s="385"/>
      <c r="G56" s="385"/>
      <c r="H56" s="385"/>
      <c r="I56" s="385"/>
      <c r="J56" s="385"/>
      <c r="K56" s="385"/>
      <c r="L56" s="385"/>
      <c r="M56" s="385"/>
      <c r="N56" s="385"/>
      <c r="O56" s="385"/>
      <c r="P56" s="385"/>
      <c r="Q56" s="385"/>
      <c r="R56" s="385"/>
      <c r="S56" s="385"/>
      <c r="T56" s="385"/>
      <c r="U56" s="385"/>
      <c r="V56" s="385"/>
      <c r="W56" s="385"/>
      <c r="X56" s="385"/>
      <c r="Y56" s="385"/>
      <c r="Z56" s="385"/>
      <c r="AA56" s="385"/>
      <c r="AB56" s="385"/>
      <c r="AC56" s="385"/>
      <c r="AD56" s="385"/>
      <c r="AE56" s="385"/>
      <c r="AF56" s="385"/>
      <c r="AG56" s="385"/>
      <c r="AH56" s="385"/>
      <c r="AI56" s="385"/>
      <c r="AJ56" s="385"/>
      <c r="AK56" s="385"/>
      <c r="AL56" s="385"/>
      <c r="AM56" s="385"/>
      <c r="AN56" s="385"/>
      <c r="AO56" s="385"/>
      <c r="AP56" s="385"/>
      <c r="AQ56" s="385"/>
      <c r="AR56" s="385"/>
      <c r="AS56" s="385"/>
      <c r="AT56" s="385"/>
      <c r="AU56" s="385"/>
      <c r="AV56" s="385"/>
      <c r="AW56" s="385"/>
      <c r="AX56" s="385"/>
      <c r="AY56" s="385"/>
      <c r="AZ56" s="385"/>
      <c r="BA56" s="385"/>
      <c r="BB56" s="385"/>
      <c r="BC56" s="385"/>
      <c r="BD56" s="385"/>
      <c r="BE56" s="385"/>
      <c r="BF56" s="385"/>
      <c r="BG56" s="385"/>
      <c r="BH56" s="385"/>
      <c r="BI56" s="385"/>
      <c r="BJ56" s="385"/>
    </row>
    <row r="57" spans="1:62">
      <c r="A57" s="385"/>
      <c r="B57" s="385"/>
      <c r="C57" s="385"/>
      <c r="D57" s="385"/>
      <c r="E57" s="385"/>
      <c r="F57" s="385"/>
      <c r="G57" s="385"/>
      <c r="H57" s="385"/>
      <c r="I57" s="385"/>
      <c r="J57" s="385"/>
      <c r="K57" s="385"/>
      <c r="L57" s="385"/>
      <c r="M57" s="385"/>
      <c r="N57" s="385"/>
      <c r="O57" s="385"/>
      <c r="P57" s="385"/>
      <c r="Q57" s="385"/>
      <c r="R57" s="385"/>
      <c r="S57" s="385"/>
      <c r="T57" s="385"/>
      <c r="U57" s="385"/>
      <c r="V57" s="385"/>
      <c r="W57" s="385"/>
      <c r="X57" s="385"/>
      <c r="Y57" s="385"/>
      <c r="Z57" s="385"/>
      <c r="AA57" s="385"/>
      <c r="AB57" s="385"/>
      <c r="AC57" s="385"/>
      <c r="AD57" s="385"/>
      <c r="AE57" s="385"/>
      <c r="AF57" s="385"/>
      <c r="AG57" s="385"/>
      <c r="AH57" s="385"/>
      <c r="AI57" s="385"/>
      <c r="AJ57" s="385"/>
      <c r="AK57" s="385"/>
      <c r="AL57" s="385"/>
      <c r="AM57" s="385"/>
      <c r="AN57" s="385"/>
      <c r="AO57" s="385"/>
      <c r="AP57" s="385"/>
      <c r="AQ57" s="385"/>
      <c r="AR57" s="385"/>
      <c r="AS57" s="385"/>
      <c r="AT57" s="385"/>
      <c r="AU57" s="385"/>
      <c r="AV57" s="385"/>
      <c r="AW57" s="385"/>
      <c r="AX57" s="385"/>
      <c r="AY57" s="385"/>
      <c r="AZ57" s="385"/>
      <c r="BA57" s="385"/>
      <c r="BB57" s="385"/>
      <c r="BC57" s="385"/>
      <c r="BD57" s="385"/>
      <c r="BE57" s="385"/>
      <c r="BF57" s="385"/>
      <c r="BG57" s="385"/>
      <c r="BH57" s="385"/>
      <c r="BI57" s="385"/>
      <c r="BJ57" s="385"/>
    </row>
    <row r="58" spans="1:62">
      <c r="A58" s="385"/>
      <c r="B58" s="385"/>
      <c r="C58" s="385"/>
      <c r="D58" s="385"/>
      <c r="E58" s="385"/>
      <c r="F58" s="385"/>
      <c r="G58" s="385"/>
      <c r="H58" s="385"/>
      <c r="I58" s="385"/>
      <c r="J58" s="385"/>
      <c r="K58" s="385"/>
      <c r="L58" s="385"/>
      <c r="M58" s="385"/>
      <c r="N58" s="385"/>
      <c r="O58" s="385"/>
      <c r="P58" s="385"/>
      <c r="Q58" s="385"/>
      <c r="R58" s="385"/>
      <c r="S58" s="385"/>
      <c r="T58" s="385"/>
      <c r="U58" s="385"/>
      <c r="V58" s="385"/>
      <c r="W58" s="385"/>
      <c r="X58" s="385"/>
      <c r="Y58" s="385"/>
      <c r="Z58" s="385"/>
      <c r="AA58" s="385"/>
      <c r="AB58" s="385"/>
      <c r="AC58" s="385"/>
      <c r="AD58" s="385"/>
      <c r="AE58" s="385"/>
      <c r="AF58" s="385"/>
      <c r="AG58" s="385"/>
      <c r="AH58" s="385"/>
      <c r="AI58" s="385"/>
      <c r="AJ58" s="385"/>
      <c r="AK58" s="385"/>
      <c r="AL58" s="385"/>
      <c r="AM58" s="385"/>
      <c r="AN58" s="385"/>
      <c r="AO58" s="385"/>
      <c r="AP58" s="385"/>
      <c r="AQ58" s="385"/>
      <c r="AR58" s="385"/>
      <c r="AS58" s="385"/>
      <c r="AT58" s="385"/>
      <c r="AU58" s="385"/>
      <c r="AV58" s="385"/>
      <c r="AW58" s="385"/>
      <c r="AX58" s="385"/>
      <c r="AY58" s="385"/>
      <c r="AZ58" s="385"/>
      <c r="BA58" s="385"/>
      <c r="BB58" s="385"/>
      <c r="BC58" s="385"/>
      <c r="BD58" s="385"/>
      <c r="BE58" s="385"/>
      <c r="BF58" s="385"/>
      <c r="BG58" s="385"/>
      <c r="BH58" s="385"/>
      <c r="BI58" s="385"/>
      <c r="BJ58" s="385"/>
    </row>
    <row r="59" spans="1:62">
      <c r="A59" s="385"/>
      <c r="B59" s="385"/>
      <c r="C59" s="385"/>
      <c r="D59" s="385"/>
      <c r="E59" s="385"/>
      <c r="F59" s="385"/>
      <c r="G59" s="385"/>
      <c r="H59" s="385"/>
      <c r="I59" s="385"/>
      <c r="J59" s="385"/>
      <c r="K59" s="385"/>
      <c r="L59" s="385"/>
      <c r="M59" s="385"/>
      <c r="N59" s="385"/>
      <c r="O59" s="385"/>
      <c r="P59" s="385"/>
      <c r="Q59" s="385"/>
      <c r="R59" s="385"/>
      <c r="S59" s="385"/>
      <c r="T59" s="385"/>
      <c r="U59" s="385"/>
      <c r="V59" s="385"/>
      <c r="W59" s="385"/>
      <c r="X59" s="385"/>
      <c r="Y59" s="385"/>
      <c r="Z59" s="385"/>
      <c r="AA59" s="385"/>
      <c r="AB59" s="385"/>
      <c r="AC59" s="385"/>
      <c r="AD59" s="385"/>
      <c r="AE59" s="385"/>
      <c r="AF59" s="385"/>
      <c r="AG59" s="385"/>
      <c r="AH59" s="385"/>
      <c r="AI59" s="385"/>
      <c r="AJ59" s="385"/>
      <c r="AK59" s="385"/>
      <c r="AL59" s="385"/>
      <c r="AM59" s="385"/>
      <c r="AN59" s="385"/>
      <c r="AO59" s="385"/>
      <c r="AP59" s="385"/>
      <c r="AQ59" s="385"/>
      <c r="AR59" s="385"/>
      <c r="AS59" s="385"/>
      <c r="AT59" s="385"/>
      <c r="AU59" s="385"/>
      <c r="AV59" s="385"/>
      <c r="AW59" s="385"/>
      <c r="AX59" s="385"/>
      <c r="AY59" s="385"/>
      <c r="AZ59" s="385"/>
      <c r="BA59" s="385"/>
      <c r="BB59" s="385"/>
      <c r="BC59" s="385"/>
      <c r="BD59" s="385"/>
      <c r="BE59" s="385"/>
      <c r="BF59" s="385"/>
      <c r="BG59" s="385"/>
      <c r="BH59" s="385"/>
      <c r="BI59" s="385"/>
      <c r="BJ59" s="385"/>
    </row>
    <row r="60" spans="1:62">
      <c r="A60" s="385"/>
      <c r="B60" s="385"/>
      <c r="C60" s="385"/>
      <c r="D60" s="385"/>
      <c r="E60" s="385"/>
      <c r="F60" s="385"/>
      <c r="G60" s="385"/>
      <c r="H60" s="385"/>
      <c r="I60" s="385"/>
      <c r="J60" s="385"/>
      <c r="K60" s="385"/>
      <c r="L60" s="385"/>
      <c r="M60" s="385"/>
      <c r="N60" s="385"/>
      <c r="O60" s="385"/>
      <c r="P60" s="385"/>
      <c r="Q60" s="385"/>
      <c r="R60" s="385"/>
      <c r="S60" s="385"/>
      <c r="T60" s="385"/>
      <c r="U60" s="385"/>
      <c r="V60" s="385"/>
      <c r="W60" s="385"/>
      <c r="X60" s="385"/>
      <c r="Y60" s="385"/>
      <c r="Z60" s="385"/>
      <c r="AA60" s="385"/>
      <c r="AB60" s="385"/>
      <c r="AC60" s="385"/>
      <c r="AD60" s="385"/>
      <c r="AE60" s="385"/>
      <c r="AF60" s="385"/>
      <c r="AG60" s="385"/>
      <c r="AH60" s="385"/>
      <c r="AI60" s="385"/>
      <c r="AJ60" s="385"/>
      <c r="AK60" s="385"/>
      <c r="AL60" s="385"/>
      <c r="AM60" s="385"/>
      <c r="AN60" s="385"/>
      <c r="AO60" s="385"/>
      <c r="AP60" s="385"/>
      <c r="AQ60" s="385"/>
      <c r="AR60" s="385"/>
      <c r="AS60" s="385"/>
      <c r="AT60" s="385"/>
      <c r="AU60" s="385"/>
      <c r="AV60" s="385"/>
      <c r="AW60" s="385"/>
      <c r="AX60" s="385"/>
      <c r="AY60" s="385"/>
      <c r="AZ60" s="385"/>
      <c r="BA60" s="385"/>
      <c r="BB60" s="385"/>
      <c r="BC60" s="385"/>
      <c r="BD60" s="385"/>
      <c r="BE60" s="385"/>
      <c r="BF60" s="385"/>
      <c r="BG60" s="385"/>
      <c r="BH60" s="385"/>
      <c r="BI60" s="385"/>
      <c r="BJ60" s="385"/>
    </row>
    <row r="61" spans="1:62">
      <c r="A61" s="385"/>
      <c r="B61" s="385"/>
      <c r="C61" s="385"/>
      <c r="D61" s="385"/>
      <c r="E61" s="385"/>
      <c r="F61" s="385"/>
      <c r="G61" s="385"/>
      <c r="H61" s="385"/>
      <c r="I61" s="385"/>
      <c r="J61" s="385"/>
      <c r="K61" s="385"/>
      <c r="L61" s="385"/>
      <c r="M61" s="385"/>
      <c r="N61" s="385"/>
      <c r="O61" s="385"/>
      <c r="P61" s="385"/>
      <c r="Q61" s="385"/>
      <c r="R61" s="385"/>
      <c r="S61" s="385"/>
      <c r="T61" s="385"/>
      <c r="U61" s="385"/>
      <c r="V61" s="385"/>
      <c r="W61" s="385"/>
      <c r="X61" s="385"/>
      <c r="Y61" s="385"/>
      <c r="Z61" s="385"/>
      <c r="AA61" s="385"/>
      <c r="AB61" s="385"/>
      <c r="AC61" s="385"/>
      <c r="AD61" s="385"/>
      <c r="AE61" s="385"/>
      <c r="AF61" s="385"/>
      <c r="AG61" s="385"/>
      <c r="AH61" s="385"/>
      <c r="AI61" s="385"/>
      <c r="AJ61" s="385"/>
      <c r="AK61" s="385"/>
      <c r="AL61" s="385"/>
      <c r="AM61" s="385"/>
      <c r="AN61" s="385"/>
      <c r="AO61" s="385"/>
      <c r="AP61" s="385"/>
      <c r="AQ61" s="385"/>
      <c r="AR61" s="385"/>
      <c r="AS61" s="385"/>
      <c r="AT61" s="385"/>
      <c r="AU61" s="385"/>
      <c r="AV61" s="385"/>
      <c r="AW61" s="385"/>
      <c r="AX61" s="385"/>
      <c r="AY61" s="385"/>
      <c r="AZ61" s="385"/>
      <c r="BA61" s="385"/>
      <c r="BB61" s="385"/>
      <c r="BC61" s="385"/>
      <c r="BD61" s="385"/>
      <c r="BE61" s="385"/>
      <c r="BF61" s="385"/>
      <c r="BG61" s="385"/>
      <c r="BH61" s="385"/>
      <c r="BI61" s="385"/>
      <c r="BJ61" s="385"/>
    </row>
    <row r="62" spans="1:62">
      <c r="A62" s="385"/>
      <c r="B62" s="385"/>
      <c r="C62" s="385"/>
      <c r="D62" s="385"/>
      <c r="E62" s="385"/>
      <c r="F62" s="385"/>
      <c r="G62" s="385"/>
      <c r="H62" s="385"/>
      <c r="I62" s="385"/>
      <c r="J62" s="385"/>
      <c r="K62" s="385"/>
      <c r="L62" s="385"/>
      <c r="M62" s="385"/>
      <c r="N62" s="385"/>
      <c r="O62" s="385"/>
      <c r="P62" s="385"/>
      <c r="Q62" s="385"/>
      <c r="R62" s="385"/>
      <c r="S62" s="385"/>
      <c r="T62" s="385"/>
      <c r="U62" s="385"/>
      <c r="V62" s="385"/>
      <c r="W62" s="385"/>
      <c r="X62" s="385"/>
      <c r="Y62" s="385"/>
      <c r="Z62" s="385"/>
      <c r="AA62" s="385"/>
      <c r="AB62" s="385"/>
      <c r="AC62" s="385"/>
      <c r="AD62" s="385"/>
      <c r="AE62" s="385"/>
      <c r="AF62" s="385"/>
      <c r="AG62" s="385"/>
      <c r="AH62" s="385"/>
      <c r="AI62" s="385"/>
      <c r="AJ62" s="385"/>
      <c r="AK62" s="385"/>
      <c r="AL62" s="385"/>
      <c r="AM62" s="385"/>
      <c r="AN62" s="385"/>
      <c r="AO62" s="385"/>
      <c r="AP62" s="385"/>
      <c r="AQ62" s="385"/>
      <c r="AR62" s="385"/>
      <c r="AS62" s="385"/>
      <c r="AT62" s="385"/>
      <c r="AU62" s="385"/>
      <c r="AV62" s="385"/>
      <c r="AW62" s="385"/>
      <c r="AX62" s="385"/>
      <c r="AY62" s="385"/>
      <c r="AZ62" s="385"/>
      <c r="BA62" s="385"/>
      <c r="BB62" s="385"/>
      <c r="BC62" s="385"/>
      <c r="BD62" s="385"/>
      <c r="BE62" s="385"/>
      <c r="BF62" s="385"/>
      <c r="BG62" s="385"/>
      <c r="BH62" s="385"/>
      <c r="BI62" s="385"/>
      <c r="BJ62" s="385"/>
    </row>
    <row r="63" spans="1:62">
      <c r="A63" s="385"/>
      <c r="B63" s="385"/>
      <c r="C63" s="385"/>
      <c r="D63" s="385"/>
      <c r="E63" s="385"/>
      <c r="F63" s="385"/>
      <c r="G63" s="385"/>
      <c r="H63" s="385"/>
      <c r="I63" s="385"/>
      <c r="J63" s="385"/>
      <c r="K63" s="385"/>
      <c r="L63" s="385"/>
      <c r="M63" s="385"/>
      <c r="N63" s="385"/>
      <c r="O63" s="385"/>
      <c r="P63" s="385"/>
      <c r="Q63" s="385"/>
      <c r="R63" s="385"/>
      <c r="S63" s="385"/>
      <c r="T63" s="385"/>
      <c r="U63" s="385"/>
      <c r="V63" s="385"/>
      <c r="W63" s="385"/>
      <c r="X63" s="385"/>
      <c r="Y63" s="385"/>
      <c r="Z63" s="385"/>
      <c r="AA63" s="385"/>
      <c r="AB63" s="385"/>
      <c r="AC63" s="385"/>
      <c r="AD63" s="385"/>
      <c r="AE63" s="385"/>
      <c r="AF63" s="385"/>
      <c r="AG63" s="385"/>
      <c r="AH63" s="385"/>
      <c r="AI63" s="385"/>
      <c r="AJ63" s="385"/>
      <c r="AK63" s="385"/>
      <c r="AL63" s="385"/>
      <c r="AM63" s="385"/>
      <c r="AN63" s="385"/>
      <c r="AO63" s="385"/>
      <c r="AP63" s="385"/>
      <c r="AQ63" s="385"/>
      <c r="AR63" s="385"/>
      <c r="AS63" s="385"/>
      <c r="AT63" s="385"/>
      <c r="AU63" s="385"/>
      <c r="AV63" s="385"/>
      <c r="AW63" s="385"/>
      <c r="AX63" s="385"/>
      <c r="AY63" s="385"/>
      <c r="AZ63" s="385"/>
      <c r="BA63" s="385"/>
      <c r="BB63" s="385"/>
      <c r="BC63" s="385"/>
      <c r="BD63" s="385"/>
      <c r="BE63" s="385"/>
      <c r="BF63" s="385"/>
      <c r="BG63" s="385"/>
      <c r="BH63" s="385"/>
      <c r="BI63" s="385"/>
      <c r="BJ63" s="385"/>
    </row>
    <row r="64" spans="1:62">
      <c r="A64" s="385"/>
      <c r="B64" s="385"/>
      <c r="C64" s="385"/>
      <c r="D64" s="385"/>
      <c r="E64" s="385"/>
      <c r="F64" s="385"/>
      <c r="G64" s="385"/>
      <c r="H64" s="385"/>
      <c r="I64" s="385"/>
      <c r="J64" s="385"/>
      <c r="K64" s="385"/>
      <c r="L64" s="385"/>
      <c r="M64" s="385"/>
      <c r="N64" s="385"/>
      <c r="O64" s="385"/>
      <c r="P64" s="385"/>
      <c r="Q64" s="385"/>
      <c r="R64" s="385"/>
      <c r="S64" s="385"/>
      <c r="T64" s="385"/>
      <c r="U64" s="385"/>
      <c r="V64" s="385"/>
      <c r="W64" s="385"/>
      <c r="X64" s="385"/>
      <c r="Y64" s="385"/>
      <c r="Z64" s="385"/>
      <c r="AA64" s="385"/>
      <c r="AB64" s="385"/>
      <c r="AC64" s="385"/>
      <c r="AD64" s="385"/>
      <c r="AE64" s="385"/>
      <c r="AF64" s="385"/>
      <c r="AG64" s="385"/>
      <c r="AH64" s="385"/>
      <c r="AI64" s="385"/>
      <c r="AJ64" s="385"/>
      <c r="AK64" s="385"/>
      <c r="AL64" s="385"/>
      <c r="AM64" s="385"/>
      <c r="AN64" s="385"/>
      <c r="AO64" s="385"/>
      <c r="AP64" s="385"/>
      <c r="AQ64" s="385"/>
      <c r="AR64" s="385"/>
      <c r="AS64" s="385"/>
      <c r="AT64" s="385"/>
      <c r="AU64" s="385"/>
      <c r="AV64" s="385"/>
      <c r="AW64" s="385"/>
      <c r="AX64" s="385"/>
      <c r="AY64" s="385"/>
      <c r="AZ64" s="385"/>
      <c r="BA64" s="385"/>
      <c r="BB64" s="385"/>
      <c r="BC64" s="385"/>
      <c r="BD64" s="385"/>
      <c r="BE64" s="385"/>
      <c r="BF64" s="385"/>
      <c r="BG64" s="385"/>
      <c r="BH64" s="385"/>
      <c r="BI64" s="385"/>
      <c r="BJ64" s="385"/>
    </row>
    <row r="65" spans="1:62">
      <c r="A65" s="385"/>
      <c r="B65" s="385"/>
      <c r="C65" s="385"/>
      <c r="D65" s="385"/>
      <c r="E65" s="385"/>
      <c r="F65" s="385"/>
      <c r="G65" s="385"/>
      <c r="H65" s="385"/>
      <c r="I65" s="385"/>
      <c r="J65" s="385"/>
      <c r="K65" s="385"/>
      <c r="L65" s="385"/>
      <c r="M65" s="385"/>
      <c r="N65" s="385"/>
      <c r="O65" s="385"/>
      <c r="P65" s="385"/>
      <c r="Q65" s="385"/>
      <c r="R65" s="385"/>
      <c r="S65" s="385"/>
      <c r="T65" s="385"/>
      <c r="U65" s="385"/>
      <c r="V65" s="385"/>
      <c r="W65" s="385"/>
      <c r="X65" s="385"/>
      <c r="Y65" s="385"/>
      <c r="Z65" s="385"/>
      <c r="AA65" s="385"/>
      <c r="AB65" s="385"/>
      <c r="AC65" s="385"/>
      <c r="AD65" s="385"/>
      <c r="AE65" s="385"/>
      <c r="AF65" s="385"/>
      <c r="AG65" s="385"/>
      <c r="AH65" s="385"/>
      <c r="AI65" s="385"/>
      <c r="AJ65" s="385"/>
      <c r="AK65" s="385"/>
      <c r="AL65" s="385"/>
      <c r="AM65" s="385"/>
      <c r="AN65" s="385"/>
      <c r="AO65" s="385"/>
      <c r="AP65" s="385"/>
      <c r="AQ65" s="385"/>
      <c r="AR65" s="385"/>
      <c r="AS65" s="385"/>
      <c r="AT65" s="385"/>
      <c r="AU65" s="385"/>
      <c r="AV65" s="385"/>
      <c r="AW65" s="385"/>
      <c r="AX65" s="385"/>
      <c r="AY65" s="385"/>
      <c r="AZ65" s="385"/>
      <c r="BA65" s="385"/>
      <c r="BB65" s="385"/>
      <c r="BC65" s="385"/>
      <c r="BD65" s="385"/>
      <c r="BE65" s="385"/>
      <c r="BF65" s="385"/>
      <c r="BG65" s="385"/>
      <c r="BH65" s="385"/>
      <c r="BI65" s="385"/>
      <c r="BJ65" s="385"/>
    </row>
    <row r="66" spans="1:62">
      <c r="A66" s="385"/>
      <c r="B66" s="385"/>
      <c r="C66" s="385"/>
      <c r="D66" s="385"/>
      <c r="E66" s="385"/>
      <c r="F66" s="385"/>
      <c r="G66" s="385"/>
      <c r="H66" s="385"/>
      <c r="I66" s="385"/>
      <c r="J66" s="385"/>
      <c r="K66" s="385"/>
      <c r="L66" s="385"/>
      <c r="M66" s="385"/>
      <c r="N66" s="385"/>
      <c r="O66" s="385"/>
      <c r="P66" s="385"/>
      <c r="Q66" s="385"/>
      <c r="R66" s="385"/>
      <c r="S66" s="385"/>
      <c r="T66" s="385"/>
      <c r="U66" s="385"/>
      <c r="V66" s="385"/>
      <c r="W66" s="385"/>
      <c r="X66" s="385"/>
      <c r="Y66" s="385"/>
      <c r="Z66" s="385"/>
      <c r="AA66" s="385"/>
      <c r="AB66" s="385"/>
      <c r="AC66" s="385"/>
      <c r="AD66" s="385"/>
      <c r="AE66" s="385"/>
      <c r="AF66" s="385"/>
      <c r="AG66" s="385"/>
      <c r="AH66" s="385"/>
      <c r="AI66" s="385"/>
      <c r="AJ66" s="385"/>
      <c r="AK66" s="385"/>
      <c r="AL66" s="385"/>
      <c r="AM66" s="385"/>
      <c r="AN66" s="385"/>
      <c r="AO66" s="385"/>
      <c r="AP66" s="385"/>
      <c r="AQ66" s="385"/>
      <c r="AR66" s="385"/>
      <c r="AS66" s="385"/>
      <c r="AT66" s="385"/>
      <c r="AU66" s="385"/>
      <c r="AV66" s="385"/>
      <c r="AW66" s="385"/>
      <c r="AX66" s="385"/>
      <c r="AY66" s="385"/>
      <c r="AZ66" s="385"/>
      <c r="BA66" s="385"/>
      <c r="BB66" s="385"/>
      <c r="BC66" s="385"/>
      <c r="BD66" s="385"/>
      <c r="BE66" s="385"/>
      <c r="BF66" s="385"/>
      <c r="BG66" s="385"/>
      <c r="BH66" s="385"/>
      <c r="BI66" s="385"/>
      <c r="BJ66" s="385"/>
    </row>
    <row r="67" spans="1:62">
      <c r="A67" s="385"/>
      <c r="B67" s="385"/>
      <c r="C67" s="385"/>
      <c r="D67" s="385"/>
      <c r="E67" s="385"/>
      <c r="F67" s="385"/>
      <c r="G67" s="385"/>
      <c r="H67" s="385"/>
      <c r="I67" s="385"/>
      <c r="J67" s="385"/>
      <c r="K67" s="385"/>
      <c r="L67" s="385"/>
      <c r="M67" s="385"/>
      <c r="N67" s="385"/>
      <c r="O67" s="385"/>
      <c r="P67" s="385"/>
      <c r="Q67" s="385"/>
      <c r="R67" s="385"/>
      <c r="S67" s="385"/>
      <c r="T67" s="385"/>
      <c r="U67" s="385"/>
      <c r="V67" s="385"/>
      <c r="W67" s="385"/>
      <c r="X67" s="385"/>
      <c r="Y67" s="385"/>
      <c r="Z67" s="385"/>
      <c r="AA67" s="385"/>
      <c r="AB67" s="385"/>
      <c r="AC67" s="385"/>
      <c r="AD67" s="385"/>
      <c r="AE67" s="385"/>
      <c r="AF67" s="385"/>
      <c r="AG67" s="385"/>
      <c r="AH67" s="385"/>
      <c r="AI67" s="385"/>
      <c r="AJ67" s="385"/>
      <c r="AK67" s="385"/>
      <c r="AL67" s="385"/>
      <c r="AM67" s="385"/>
      <c r="AN67" s="385"/>
      <c r="AO67" s="385"/>
      <c r="AP67" s="385"/>
      <c r="AQ67" s="385"/>
      <c r="AR67" s="385"/>
      <c r="AS67" s="385"/>
      <c r="AT67" s="385"/>
      <c r="AU67" s="385"/>
      <c r="AV67" s="385"/>
      <c r="AW67" s="385"/>
      <c r="AX67" s="385"/>
      <c r="AY67" s="385"/>
      <c r="AZ67" s="385"/>
      <c r="BA67" s="385"/>
      <c r="BB67" s="385"/>
      <c r="BC67" s="385"/>
      <c r="BD67" s="385"/>
      <c r="BE67" s="385"/>
      <c r="BF67" s="385"/>
      <c r="BG67" s="385"/>
      <c r="BH67" s="385"/>
      <c r="BI67" s="385"/>
      <c r="BJ67" s="385"/>
    </row>
    <row r="68" spans="1:62">
      <c r="A68" s="385"/>
      <c r="B68" s="385"/>
      <c r="C68" s="385"/>
      <c r="D68" s="385"/>
      <c r="E68" s="385"/>
      <c r="F68" s="385"/>
      <c r="G68" s="385"/>
      <c r="H68" s="385"/>
      <c r="I68" s="385"/>
      <c r="J68" s="385"/>
      <c r="K68" s="385"/>
      <c r="L68" s="385"/>
      <c r="M68" s="385"/>
      <c r="N68" s="385"/>
      <c r="O68" s="385"/>
      <c r="P68" s="385"/>
      <c r="Q68" s="385"/>
      <c r="R68" s="385"/>
      <c r="S68" s="385"/>
      <c r="T68" s="385"/>
      <c r="U68" s="385"/>
      <c r="V68" s="385"/>
      <c r="W68" s="385"/>
      <c r="X68" s="385"/>
      <c r="Y68" s="385"/>
      <c r="Z68" s="385"/>
      <c r="AA68" s="385"/>
      <c r="AB68" s="385"/>
      <c r="AC68" s="385"/>
      <c r="AD68" s="385"/>
      <c r="AE68" s="385"/>
      <c r="AF68" s="385"/>
      <c r="AG68" s="385"/>
      <c r="AH68" s="385"/>
      <c r="AI68" s="385"/>
      <c r="AJ68" s="385"/>
      <c r="AK68" s="385"/>
      <c r="AL68" s="385"/>
      <c r="AM68" s="385"/>
      <c r="AN68" s="385"/>
      <c r="AO68" s="385"/>
      <c r="AP68" s="385"/>
      <c r="AQ68" s="385"/>
      <c r="AR68" s="385"/>
      <c r="AS68" s="385"/>
      <c r="AT68" s="385"/>
      <c r="AU68" s="385"/>
      <c r="AV68" s="385"/>
      <c r="AW68" s="385"/>
      <c r="AX68" s="385"/>
      <c r="AY68" s="385"/>
      <c r="AZ68" s="385"/>
      <c r="BA68" s="385"/>
      <c r="BB68" s="385"/>
      <c r="BC68" s="385"/>
      <c r="BD68" s="385"/>
      <c r="BE68" s="385"/>
      <c r="BF68" s="385"/>
      <c r="BG68" s="385"/>
      <c r="BH68" s="385"/>
      <c r="BI68" s="385"/>
      <c r="BJ68" s="385"/>
    </row>
    <row r="69" spans="1:62">
      <c r="A69" s="385"/>
      <c r="B69" s="385"/>
      <c r="C69" s="385"/>
      <c r="D69" s="385"/>
      <c r="E69" s="385"/>
      <c r="F69" s="385"/>
      <c r="G69" s="385"/>
      <c r="H69" s="385"/>
      <c r="I69" s="385"/>
      <c r="J69" s="385"/>
      <c r="K69" s="385"/>
      <c r="L69" s="385"/>
      <c r="M69" s="385"/>
      <c r="N69" s="385"/>
      <c r="O69" s="385"/>
      <c r="P69" s="385"/>
      <c r="Q69" s="385"/>
      <c r="R69" s="385"/>
      <c r="S69" s="385"/>
      <c r="T69" s="385"/>
      <c r="U69" s="385"/>
      <c r="V69" s="385"/>
      <c r="W69" s="385"/>
      <c r="X69" s="385"/>
      <c r="Y69" s="385"/>
      <c r="Z69" s="385"/>
      <c r="AA69" s="385"/>
      <c r="AB69" s="385"/>
      <c r="AC69" s="385"/>
      <c r="AD69" s="385"/>
      <c r="AE69" s="385"/>
      <c r="AF69" s="385"/>
      <c r="AG69" s="385"/>
      <c r="AH69" s="385"/>
      <c r="AI69" s="385"/>
      <c r="AJ69" s="385"/>
      <c r="AK69" s="385"/>
      <c r="AL69" s="385"/>
      <c r="AM69" s="385"/>
      <c r="AN69" s="385"/>
      <c r="AO69" s="385"/>
      <c r="AP69" s="385"/>
      <c r="AQ69" s="385"/>
      <c r="AR69" s="385"/>
      <c r="AS69" s="385"/>
      <c r="AT69" s="385"/>
      <c r="AU69" s="385"/>
      <c r="AV69" s="385"/>
      <c r="AW69" s="385"/>
      <c r="AX69" s="385"/>
      <c r="AY69" s="385"/>
      <c r="AZ69" s="385"/>
      <c r="BA69" s="385"/>
      <c r="BB69" s="385"/>
      <c r="BC69" s="385"/>
      <c r="BD69" s="385"/>
      <c r="BE69" s="385"/>
      <c r="BF69" s="385"/>
      <c r="BG69" s="385"/>
      <c r="BH69" s="385"/>
      <c r="BI69" s="385"/>
      <c r="BJ69" s="385"/>
    </row>
    <row r="70" spans="1:62">
      <c r="A70" s="385"/>
      <c r="B70" s="385"/>
      <c r="C70" s="385"/>
      <c r="D70" s="385"/>
      <c r="E70" s="385"/>
      <c r="F70" s="385"/>
      <c r="G70" s="385"/>
      <c r="H70" s="385"/>
      <c r="I70" s="385"/>
      <c r="J70" s="385"/>
      <c r="K70" s="385"/>
      <c r="L70" s="385"/>
      <c r="M70" s="385"/>
      <c r="N70" s="385"/>
      <c r="O70" s="385"/>
      <c r="P70" s="385"/>
      <c r="Q70" s="385"/>
      <c r="R70" s="385"/>
      <c r="S70" s="385"/>
      <c r="T70" s="385"/>
      <c r="U70" s="385"/>
      <c r="V70" s="385"/>
      <c r="W70" s="385"/>
      <c r="X70" s="385"/>
      <c r="Y70" s="385"/>
      <c r="Z70" s="385"/>
      <c r="AA70" s="385"/>
      <c r="AB70" s="385"/>
      <c r="AC70" s="385"/>
      <c r="AD70" s="385"/>
      <c r="AE70" s="385"/>
      <c r="AF70" s="385"/>
      <c r="AG70" s="385"/>
      <c r="AH70" s="385"/>
      <c r="AI70" s="385"/>
      <c r="AJ70" s="385"/>
      <c r="AK70" s="385"/>
      <c r="AL70" s="385"/>
      <c r="AM70" s="385"/>
      <c r="AN70" s="385"/>
      <c r="AO70" s="385"/>
      <c r="AP70" s="385"/>
      <c r="AQ70" s="385"/>
      <c r="AR70" s="385"/>
      <c r="AS70" s="385"/>
      <c r="AT70" s="385"/>
      <c r="AU70" s="385"/>
      <c r="AV70" s="385"/>
      <c r="AW70" s="385"/>
      <c r="AX70" s="385"/>
      <c r="AY70" s="385"/>
      <c r="AZ70" s="385"/>
      <c r="BA70" s="385"/>
      <c r="BB70" s="385"/>
      <c r="BC70" s="385"/>
      <c r="BD70" s="385"/>
      <c r="BE70" s="385"/>
      <c r="BF70" s="385"/>
      <c r="BG70" s="385"/>
      <c r="BH70" s="385"/>
      <c r="BI70" s="385"/>
      <c r="BJ70" s="385"/>
    </row>
    <row r="71" spans="1:62">
      <c r="A71" s="385"/>
      <c r="B71" s="385"/>
      <c r="C71" s="385"/>
      <c r="D71" s="385"/>
      <c r="E71" s="385"/>
      <c r="F71" s="385"/>
      <c r="G71" s="385"/>
      <c r="H71" s="385"/>
      <c r="I71" s="385"/>
      <c r="J71" s="385"/>
      <c r="K71" s="385"/>
      <c r="L71" s="385"/>
      <c r="M71" s="385"/>
      <c r="N71" s="385"/>
      <c r="O71" s="385"/>
      <c r="P71" s="385"/>
      <c r="Q71" s="385"/>
      <c r="R71" s="385"/>
      <c r="S71" s="385"/>
      <c r="T71" s="385"/>
      <c r="U71" s="385"/>
      <c r="V71" s="385"/>
      <c r="W71" s="385"/>
      <c r="X71" s="385"/>
      <c r="Y71" s="385"/>
      <c r="Z71" s="385"/>
      <c r="AA71" s="385"/>
      <c r="AB71" s="385"/>
      <c r="AC71" s="385"/>
      <c r="AD71" s="385"/>
      <c r="AE71" s="385"/>
      <c r="AF71" s="385"/>
      <c r="AG71" s="385"/>
      <c r="AH71" s="385"/>
      <c r="AI71" s="385"/>
      <c r="AJ71" s="385"/>
      <c r="AK71" s="385"/>
      <c r="AL71" s="385"/>
      <c r="AM71" s="385"/>
      <c r="AN71" s="385"/>
      <c r="AO71" s="385"/>
      <c r="AP71" s="385"/>
      <c r="AQ71" s="385"/>
      <c r="AR71" s="385"/>
      <c r="AS71" s="385"/>
      <c r="AT71" s="385"/>
      <c r="AU71" s="385"/>
      <c r="AV71" s="385"/>
      <c r="AW71" s="385"/>
      <c r="AX71" s="385"/>
      <c r="AY71" s="385"/>
      <c r="AZ71" s="385"/>
      <c r="BA71" s="385"/>
      <c r="BB71" s="385"/>
      <c r="BC71" s="385"/>
      <c r="BD71" s="385"/>
      <c r="BE71" s="385"/>
      <c r="BF71" s="385"/>
      <c r="BG71" s="385"/>
      <c r="BH71" s="385"/>
      <c r="BI71" s="385"/>
      <c r="BJ71" s="385"/>
    </row>
    <row r="72" spans="1:62">
      <c r="A72" s="385"/>
      <c r="B72" s="385"/>
      <c r="C72" s="385"/>
      <c r="D72" s="385"/>
      <c r="E72" s="385"/>
      <c r="F72" s="385"/>
      <c r="G72" s="385"/>
      <c r="H72" s="385"/>
      <c r="I72" s="385"/>
      <c r="J72" s="385"/>
      <c r="K72" s="385"/>
      <c r="L72" s="385"/>
      <c r="M72" s="385"/>
      <c r="N72" s="385"/>
      <c r="O72" s="385"/>
      <c r="P72" s="385"/>
      <c r="Q72" s="385"/>
      <c r="R72" s="385"/>
      <c r="S72" s="385"/>
      <c r="T72" s="385"/>
      <c r="U72" s="385"/>
      <c r="V72" s="385"/>
      <c r="W72" s="385"/>
      <c r="X72" s="385"/>
      <c r="Y72" s="385"/>
      <c r="Z72" s="385"/>
      <c r="AA72" s="385"/>
      <c r="AB72" s="385"/>
      <c r="AC72" s="385"/>
      <c r="AD72" s="385"/>
      <c r="AE72" s="385"/>
      <c r="AF72" s="385"/>
      <c r="AG72" s="385"/>
      <c r="AH72" s="385"/>
      <c r="AI72" s="385"/>
      <c r="AJ72" s="385"/>
      <c r="AK72" s="385"/>
      <c r="AL72" s="385"/>
      <c r="AM72" s="385"/>
      <c r="AN72" s="385"/>
      <c r="AO72" s="385"/>
      <c r="AP72" s="385"/>
      <c r="AQ72" s="385"/>
      <c r="AR72" s="385"/>
      <c r="AS72" s="385"/>
      <c r="AT72" s="385"/>
      <c r="AU72" s="385"/>
      <c r="AV72" s="385"/>
      <c r="AW72" s="385"/>
      <c r="AX72" s="385"/>
      <c r="AY72" s="385"/>
      <c r="AZ72" s="385"/>
      <c r="BA72" s="385"/>
      <c r="BB72" s="385"/>
      <c r="BC72" s="385"/>
      <c r="BD72" s="385"/>
      <c r="BE72" s="385"/>
      <c r="BF72" s="385"/>
      <c r="BG72" s="385"/>
      <c r="BH72" s="385"/>
      <c r="BI72" s="385"/>
      <c r="BJ72" s="385"/>
    </row>
    <row r="73" spans="1:62">
      <c r="A73" s="385"/>
      <c r="B73" s="385"/>
      <c r="C73" s="385"/>
      <c r="D73" s="385"/>
      <c r="E73" s="385"/>
      <c r="F73" s="385"/>
      <c r="G73" s="385"/>
      <c r="H73" s="385"/>
      <c r="I73" s="385"/>
      <c r="J73" s="385"/>
      <c r="K73" s="385"/>
      <c r="L73" s="385"/>
      <c r="M73" s="385"/>
      <c r="N73" s="385"/>
      <c r="O73" s="385"/>
      <c r="P73" s="385"/>
      <c r="Q73" s="385"/>
      <c r="R73" s="385"/>
      <c r="S73" s="385"/>
      <c r="T73" s="385"/>
      <c r="U73" s="385"/>
      <c r="V73" s="385"/>
      <c r="W73" s="385"/>
      <c r="X73" s="385"/>
      <c r="Y73" s="385"/>
      <c r="Z73" s="385"/>
      <c r="AA73" s="385"/>
      <c r="AB73" s="385"/>
      <c r="AC73" s="385"/>
      <c r="AD73" s="385"/>
      <c r="AE73" s="385"/>
      <c r="AF73" s="385"/>
      <c r="AG73" s="385"/>
      <c r="AH73" s="385"/>
      <c r="AI73" s="385"/>
      <c r="AJ73" s="385"/>
      <c r="AK73" s="385"/>
      <c r="AL73" s="385"/>
      <c r="AM73" s="385"/>
      <c r="AN73" s="385"/>
      <c r="AO73" s="385"/>
      <c r="AP73" s="385"/>
      <c r="AQ73" s="385"/>
      <c r="AR73" s="385"/>
      <c r="AS73" s="385"/>
      <c r="AT73" s="385"/>
      <c r="AU73" s="385"/>
      <c r="AV73" s="385"/>
      <c r="AW73" s="385"/>
      <c r="AX73" s="385"/>
      <c r="AY73" s="385"/>
      <c r="AZ73" s="385"/>
      <c r="BA73" s="385"/>
      <c r="BB73" s="385"/>
      <c r="BC73" s="385"/>
      <c r="BD73" s="385"/>
      <c r="BE73" s="385"/>
      <c r="BF73" s="385"/>
      <c r="BG73" s="385"/>
      <c r="BH73" s="385"/>
      <c r="BI73" s="385"/>
      <c r="BJ73" s="385"/>
    </row>
    <row r="74" spans="1:62">
      <c r="A74" s="385"/>
      <c r="B74" s="385"/>
      <c r="C74" s="385"/>
      <c r="D74" s="385"/>
      <c r="E74" s="385"/>
      <c r="F74" s="385"/>
      <c r="G74" s="385"/>
      <c r="H74" s="385"/>
      <c r="I74" s="385"/>
      <c r="J74" s="385"/>
      <c r="K74" s="385"/>
      <c r="L74" s="385"/>
      <c r="M74" s="385"/>
      <c r="N74" s="385"/>
      <c r="O74" s="385"/>
      <c r="P74" s="385"/>
      <c r="Q74" s="385"/>
      <c r="R74" s="385"/>
      <c r="S74" s="385"/>
      <c r="T74" s="385"/>
      <c r="U74" s="385"/>
      <c r="V74" s="385"/>
      <c r="W74" s="385"/>
      <c r="X74" s="385"/>
      <c r="Y74" s="385"/>
      <c r="Z74" s="385"/>
      <c r="AA74" s="385"/>
      <c r="AB74" s="385"/>
      <c r="AC74" s="385"/>
      <c r="AD74" s="385"/>
      <c r="AE74" s="385"/>
      <c r="AF74" s="385"/>
      <c r="AG74" s="385"/>
      <c r="AH74" s="385"/>
      <c r="AI74" s="385"/>
      <c r="AJ74" s="385"/>
      <c r="AK74" s="385"/>
      <c r="AL74" s="385"/>
      <c r="AM74" s="385"/>
      <c r="AN74" s="385"/>
      <c r="AO74" s="385"/>
      <c r="AP74" s="385"/>
      <c r="AQ74" s="385"/>
      <c r="AR74" s="385"/>
      <c r="AS74" s="385"/>
      <c r="AT74" s="385"/>
      <c r="AU74" s="385"/>
      <c r="AV74" s="385"/>
      <c r="AW74" s="385"/>
      <c r="AX74" s="385"/>
      <c r="AY74" s="385"/>
      <c r="AZ74" s="385"/>
      <c r="BA74" s="385"/>
      <c r="BB74" s="385"/>
      <c r="BC74" s="385"/>
      <c r="BD74" s="385"/>
      <c r="BE74" s="385"/>
      <c r="BF74" s="385"/>
      <c r="BG74" s="385"/>
      <c r="BH74" s="385"/>
      <c r="BI74" s="385"/>
      <c r="BJ74" s="385"/>
    </row>
    <row r="75" spans="1:62">
      <c r="A75" s="385"/>
      <c r="B75" s="385"/>
      <c r="C75" s="385"/>
      <c r="D75" s="385"/>
      <c r="E75" s="385"/>
      <c r="F75" s="385"/>
      <c r="G75" s="385"/>
      <c r="H75" s="385"/>
      <c r="I75" s="385"/>
      <c r="J75" s="385"/>
      <c r="K75" s="385"/>
      <c r="L75" s="385"/>
      <c r="M75" s="385"/>
      <c r="N75" s="385"/>
      <c r="O75" s="385"/>
      <c r="P75" s="385"/>
      <c r="Q75" s="385"/>
      <c r="R75" s="385"/>
      <c r="S75" s="385"/>
      <c r="T75" s="385"/>
      <c r="U75" s="385"/>
      <c r="V75" s="385"/>
      <c r="W75" s="385"/>
      <c r="X75" s="385"/>
      <c r="Y75" s="385"/>
      <c r="Z75" s="385"/>
      <c r="AA75" s="385"/>
      <c r="AB75" s="385"/>
      <c r="AC75" s="385"/>
      <c r="AD75" s="385"/>
      <c r="AE75" s="385"/>
      <c r="AF75" s="385"/>
      <c r="AG75" s="385"/>
      <c r="AH75" s="385"/>
      <c r="AI75" s="385"/>
      <c r="AJ75" s="385"/>
      <c r="AK75" s="385"/>
      <c r="AL75" s="385"/>
      <c r="AM75" s="385"/>
      <c r="AN75" s="385"/>
      <c r="AO75" s="385"/>
      <c r="AP75" s="385"/>
      <c r="AQ75" s="385"/>
      <c r="AR75" s="385"/>
      <c r="AS75" s="385"/>
      <c r="AT75" s="385"/>
      <c r="AU75" s="385"/>
      <c r="AV75" s="385"/>
      <c r="AW75" s="385"/>
      <c r="AX75" s="385"/>
      <c r="AY75" s="385"/>
      <c r="AZ75" s="385"/>
      <c r="BA75" s="385"/>
      <c r="BB75" s="385"/>
      <c r="BC75" s="385"/>
      <c r="BD75" s="385"/>
      <c r="BE75" s="385"/>
      <c r="BF75" s="385"/>
      <c r="BG75" s="385"/>
      <c r="BH75" s="385"/>
      <c r="BI75" s="385"/>
      <c r="BJ75" s="385"/>
    </row>
    <row r="76" spans="1:62">
      <c r="A76" s="385"/>
      <c r="B76" s="385"/>
      <c r="C76" s="385"/>
      <c r="D76" s="385"/>
      <c r="E76" s="385"/>
      <c r="F76" s="385"/>
      <c r="G76" s="385"/>
      <c r="H76" s="385"/>
      <c r="I76" s="385"/>
      <c r="J76" s="385"/>
      <c r="K76" s="385"/>
      <c r="L76" s="385"/>
      <c r="M76" s="385"/>
      <c r="N76" s="385"/>
      <c r="O76" s="385"/>
      <c r="P76" s="385"/>
      <c r="Q76" s="385"/>
      <c r="R76" s="385"/>
      <c r="S76" s="385"/>
      <c r="T76" s="385"/>
      <c r="U76" s="385"/>
      <c r="V76" s="385"/>
      <c r="W76" s="385"/>
      <c r="X76" s="385"/>
      <c r="Y76" s="385"/>
      <c r="Z76" s="385"/>
      <c r="AA76" s="385"/>
      <c r="AB76" s="385"/>
      <c r="AC76" s="385"/>
      <c r="AD76" s="385"/>
      <c r="AE76" s="385"/>
      <c r="AF76" s="385"/>
      <c r="AG76" s="385"/>
      <c r="AH76" s="385"/>
      <c r="AI76" s="385"/>
      <c r="AJ76" s="385"/>
      <c r="AK76" s="385"/>
      <c r="AL76" s="385"/>
      <c r="AM76" s="385"/>
      <c r="AN76" s="385"/>
      <c r="AO76" s="385"/>
      <c r="AP76" s="385"/>
      <c r="AQ76" s="385"/>
      <c r="AR76" s="385"/>
      <c r="AS76" s="385"/>
      <c r="AT76" s="385"/>
      <c r="AU76" s="385"/>
      <c r="AV76" s="385"/>
      <c r="AW76" s="385"/>
      <c r="AX76" s="385"/>
      <c r="AY76" s="385"/>
      <c r="AZ76" s="385"/>
      <c r="BA76" s="385"/>
      <c r="BB76" s="385"/>
      <c r="BC76" s="385"/>
      <c r="BD76" s="385"/>
      <c r="BE76" s="385"/>
      <c r="BF76" s="385"/>
      <c r="BG76" s="385"/>
      <c r="BH76" s="385"/>
      <c r="BI76" s="385"/>
      <c r="BJ76" s="385"/>
    </row>
    <row r="77" spans="1:62">
      <c r="A77" s="385"/>
      <c r="B77" s="385"/>
      <c r="C77" s="385"/>
      <c r="D77" s="385"/>
      <c r="E77" s="385"/>
      <c r="F77" s="385"/>
      <c r="G77" s="385"/>
      <c r="H77" s="385"/>
      <c r="I77" s="385"/>
      <c r="J77" s="385"/>
      <c r="K77" s="385"/>
      <c r="L77" s="385"/>
      <c r="M77" s="385"/>
      <c r="N77" s="385"/>
      <c r="O77" s="385"/>
      <c r="P77" s="385"/>
      <c r="Q77" s="385"/>
      <c r="R77" s="385"/>
      <c r="S77" s="385"/>
      <c r="T77" s="385"/>
      <c r="U77" s="385"/>
      <c r="V77" s="385"/>
      <c r="W77" s="385"/>
      <c r="X77" s="385"/>
      <c r="Y77" s="385"/>
      <c r="Z77" s="385"/>
      <c r="AA77" s="385"/>
      <c r="AB77" s="385"/>
      <c r="AC77" s="385"/>
      <c r="AD77" s="385"/>
      <c r="AE77" s="385"/>
      <c r="AF77" s="385"/>
      <c r="AG77" s="385"/>
      <c r="AH77" s="385"/>
      <c r="AI77" s="385"/>
      <c r="AJ77" s="385"/>
      <c r="AK77" s="385"/>
      <c r="AL77" s="385"/>
      <c r="AM77" s="385"/>
      <c r="AN77" s="385"/>
      <c r="AO77" s="385"/>
      <c r="AP77" s="385"/>
      <c r="AQ77" s="385"/>
      <c r="AR77" s="385"/>
      <c r="AS77" s="385"/>
      <c r="AT77" s="385"/>
      <c r="AU77" s="385"/>
      <c r="AV77" s="385"/>
      <c r="AW77" s="385"/>
      <c r="AX77" s="385"/>
      <c r="AY77" s="385"/>
      <c r="AZ77" s="385"/>
      <c r="BA77" s="385"/>
      <c r="BB77" s="385"/>
      <c r="BC77" s="385"/>
      <c r="BD77" s="385"/>
      <c r="BE77" s="385"/>
      <c r="BF77" s="385"/>
      <c r="BG77" s="385"/>
      <c r="BH77" s="385"/>
      <c r="BI77" s="385"/>
      <c r="BJ77" s="385"/>
    </row>
    <row r="78" spans="1:62">
      <c r="A78" s="385"/>
      <c r="B78" s="385"/>
      <c r="C78" s="385"/>
      <c r="D78" s="385"/>
      <c r="E78" s="385"/>
      <c r="F78" s="385"/>
      <c r="G78" s="385"/>
      <c r="H78" s="385"/>
      <c r="I78" s="385"/>
      <c r="J78" s="385"/>
      <c r="K78" s="385"/>
      <c r="L78" s="385"/>
      <c r="M78" s="385"/>
      <c r="N78" s="385"/>
      <c r="O78" s="385"/>
      <c r="P78" s="385"/>
      <c r="Q78" s="385"/>
      <c r="R78" s="385"/>
      <c r="S78" s="385"/>
      <c r="T78" s="385"/>
      <c r="U78" s="385"/>
      <c r="V78" s="385"/>
      <c r="W78" s="385"/>
      <c r="X78" s="385"/>
      <c r="Y78" s="385"/>
      <c r="Z78" s="385"/>
      <c r="AA78" s="385"/>
      <c r="AB78" s="385"/>
      <c r="AC78" s="385"/>
      <c r="AD78" s="385"/>
      <c r="AE78" s="385"/>
      <c r="AF78" s="385"/>
      <c r="AG78" s="385"/>
      <c r="AH78" s="385"/>
      <c r="AI78" s="385"/>
      <c r="AJ78" s="385"/>
      <c r="AK78" s="385"/>
      <c r="AL78" s="385"/>
      <c r="AM78" s="385"/>
      <c r="AN78" s="385"/>
      <c r="AO78" s="385"/>
      <c r="AP78" s="385"/>
      <c r="AQ78" s="385"/>
      <c r="AR78" s="385"/>
      <c r="AS78" s="385"/>
      <c r="AT78" s="385"/>
      <c r="AU78" s="385"/>
      <c r="AV78" s="385"/>
      <c r="AW78" s="385"/>
      <c r="AX78" s="385"/>
      <c r="AY78" s="385"/>
      <c r="AZ78" s="385"/>
      <c r="BA78" s="385"/>
      <c r="BB78" s="385"/>
      <c r="BC78" s="385"/>
      <c r="BD78" s="385"/>
      <c r="BE78" s="385"/>
      <c r="BF78" s="385"/>
      <c r="BG78" s="385"/>
      <c r="BH78" s="385"/>
      <c r="BI78" s="385"/>
      <c r="BJ78" s="385"/>
    </row>
    <row r="79" spans="1:62">
      <c r="A79" s="385"/>
      <c r="B79" s="385"/>
      <c r="C79" s="385"/>
      <c r="D79" s="385"/>
      <c r="E79" s="385"/>
      <c r="F79" s="385"/>
      <c r="G79" s="385"/>
      <c r="H79" s="385"/>
      <c r="I79" s="385"/>
      <c r="J79" s="385"/>
      <c r="K79" s="385"/>
      <c r="L79" s="385"/>
      <c r="M79" s="385"/>
      <c r="N79" s="385"/>
      <c r="O79" s="385"/>
      <c r="P79" s="385"/>
      <c r="Q79" s="385"/>
      <c r="R79" s="385"/>
      <c r="S79" s="385"/>
      <c r="T79" s="385"/>
      <c r="U79" s="385"/>
      <c r="V79" s="385"/>
      <c r="W79" s="385"/>
      <c r="X79" s="385"/>
      <c r="Y79" s="385"/>
      <c r="Z79" s="385"/>
      <c r="AA79" s="385"/>
      <c r="AB79" s="385"/>
      <c r="AC79" s="385"/>
      <c r="AD79" s="385"/>
      <c r="AE79" s="385"/>
      <c r="AF79" s="385"/>
      <c r="AG79" s="385"/>
      <c r="AH79" s="385"/>
      <c r="AI79" s="385"/>
      <c r="AJ79" s="385"/>
      <c r="AK79" s="385"/>
      <c r="AL79" s="385"/>
      <c r="AM79" s="385"/>
      <c r="AN79" s="385"/>
      <c r="AO79" s="385"/>
      <c r="AP79" s="385"/>
      <c r="AQ79" s="385"/>
      <c r="AR79" s="385"/>
      <c r="AS79" s="385"/>
      <c r="AT79" s="385"/>
      <c r="AU79" s="385"/>
      <c r="AV79" s="385"/>
      <c r="AW79" s="385"/>
      <c r="AX79" s="385"/>
      <c r="AY79" s="385"/>
      <c r="AZ79" s="385"/>
      <c r="BA79" s="385"/>
      <c r="BB79" s="385"/>
      <c r="BC79" s="385"/>
      <c r="BD79" s="385"/>
      <c r="BE79" s="385"/>
      <c r="BF79" s="385"/>
      <c r="BG79" s="385"/>
      <c r="BH79" s="385"/>
      <c r="BI79" s="385"/>
      <c r="BJ79" s="385"/>
    </row>
    <row r="80" spans="1:62">
      <c r="A80" s="385"/>
      <c r="B80" s="385"/>
      <c r="C80" s="385"/>
      <c r="D80" s="385"/>
      <c r="E80" s="385"/>
      <c r="F80" s="385"/>
      <c r="G80" s="385"/>
      <c r="H80" s="385"/>
      <c r="I80" s="385"/>
      <c r="J80" s="385"/>
      <c r="K80" s="385"/>
      <c r="L80" s="385"/>
      <c r="M80" s="385"/>
      <c r="N80" s="385"/>
      <c r="O80" s="385"/>
      <c r="P80" s="385"/>
      <c r="Q80" s="385"/>
      <c r="R80" s="385"/>
      <c r="S80" s="385"/>
      <c r="T80" s="385"/>
      <c r="U80" s="385"/>
      <c r="V80" s="385"/>
      <c r="W80" s="385"/>
      <c r="X80" s="385"/>
      <c r="Y80" s="385"/>
      <c r="Z80" s="385"/>
      <c r="AA80" s="385"/>
      <c r="AB80" s="385"/>
      <c r="AC80" s="385"/>
      <c r="AD80" s="385"/>
      <c r="AE80" s="385"/>
      <c r="AF80" s="385"/>
      <c r="AG80" s="385"/>
      <c r="AH80" s="385"/>
      <c r="AI80" s="385"/>
      <c r="AJ80" s="385"/>
      <c r="AK80" s="385"/>
      <c r="AL80" s="385"/>
      <c r="AM80" s="385"/>
      <c r="AN80" s="385"/>
      <c r="AO80" s="385"/>
      <c r="AP80" s="385"/>
      <c r="AQ80" s="385"/>
      <c r="AR80" s="385"/>
      <c r="AS80" s="385"/>
      <c r="AT80" s="385"/>
      <c r="AU80" s="385"/>
      <c r="AV80" s="385"/>
      <c r="AW80" s="385"/>
      <c r="AX80" s="385"/>
      <c r="AY80" s="385"/>
      <c r="AZ80" s="385"/>
      <c r="BA80" s="385"/>
      <c r="BB80" s="385"/>
      <c r="BC80" s="385"/>
      <c r="BD80" s="385"/>
      <c r="BE80" s="385"/>
      <c r="BF80" s="385"/>
      <c r="BG80" s="385"/>
      <c r="BH80" s="385"/>
      <c r="BI80" s="385"/>
      <c r="BJ80" s="385"/>
    </row>
    <row r="81" spans="1:62">
      <c r="A81" s="385"/>
      <c r="B81" s="385"/>
      <c r="C81" s="385"/>
      <c r="D81" s="385"/>
      <c r="E81" s="385"/>
      <c r="F81" s="385"/>
      <c r="G81" s="385"/>
      <c r="H81" s="385"/>
      <c r="I81" s="385"/>
      <c r="J81" s="385"/>
      <c r="K81" s="385"/>
      <c r="L81" s="385"/>
      <c r="M81" s="385"/>
      <c r="N81" s="385"/>
      <c r="O81" s="385"/>
      <c r="P81" s="385"/>
      <c r="Q81" s="385"/>
      <c r="R81" s="385"/>
      <c r="S81" s="385"/>
      <c r="T81" s="385"/>
      <c r="U81" s="385"/>
      <c r="V81" s="385"/>
      <c r="W81" s="385"/>
      <c r="X81" s="385"/>
      <c r="Y81" s="385"/>
      <c r="Z81" s="385"/>
      <c r="AA81" s="385"/>
      <c r="AB81" s="385"/>
      <c r="AC81" s="385"/>
      <c r="AD81" s="385"/>
      <c r="AE81" s="385"/>
      <c r="AF81" s="385"/>
      <c r="AG81" s="385"/>
      <c r="AH81" s="385"/>
      <c r="AI81" s="385"/>
      <c r="AJ81" s="385"/>
      <c r="AK81" s="385"/>
      <c r="AL81" s="385"/>
      <c r="AM81" s="385"/>
      <c r="AN81" s="385"/>
      <c r="AO81" s="385"/>
      <c r="AP81" s="385"/>
      <c r="AQ81" s="385"/>
      <c r="AR81" s="385"/>
      <c r="AS81" s="385"/>
      <c r="AT81" s="385"/>
      <c r="AU81" s="385"/>
      <c r="AV81" s="385"/>
      <c r="AW81" s="385"/>
      <c r="AX81" s="385"/>
      <c r="AY81" s="385"/>
      <c r="AZ81" s="385"/>
      <c r="BA81" s="385"/>
      <c r="BB81" s="385"/>
      <c r="BC81" s="385"/>
      <c r="BD81" s="385"/>
      <c r="BE81" s="385"/>
      <c r="BF81" s="385"/>
      <c r="BG81" s="385"/>
      <c r="BH81" s="385"/>
      <c r="BI81" s="385"/>
      <c r="BJ81" s="385"/>
    </row>
    <row r="82" spans="1:62">
      <c r="A82" s="385"/>
      <c r="B82" s="385"/>
      <c r="C82" s="385"/>
      <c r="D82" s="385"/>
      <c r="E82" s="385"/>
      <c r="F82" s="385"/>
      <c r="G82" s="385"/>
      <c r="H82" s="385"/>
      <c r="I82" s="385"/>
      <c r="J82" s="385"/>
      <c r="K82" s="385"/>
      <c r="L82" s="385"/>
      <c r="M82" s="385"/>
      <c r="N82" s="385"/>
      <c r="O82" s="385"/>
      <c r="P82" s="385"/>
      <c r="Q82" s="385"/>
      <c r="R82" s="385"/>
      <c r="S82" s="385"/>
      <c r="T82" s="385"/>
      <c r="U82" s="385"/>
      <c r="V82" s="385"/>
      <c r="W82" s="385"/>
      <c r="X82" s="385"/>
      <c r="Y82" s="385"/>
      <c r="Z82" s="385"/>
      <c r="AA82" s="385"/>
      <c r="AB82" s="385"/>
      <c r="AC82" s="385"/>
      <c r="AD82" s="385"/>
      <c r="AE82" s="385"/>
      <c r="AF82" s="385"/>
      <c r="AG82" s="385"/>
      <c r="AH82" s="385"/>
      <c r="AI82" s="385"/>
      <c r="AJ82" s="385"/>
      <c r="AK82" s="385"/>
      <c r="AL82" s="385"/>
      <c r="AM82" s="385"/>
      <c r="AN82" s="385"/>
      <c r="AO82" s="385"/>
      <c r="AP82" s="385"/>
      <c r="AQ82" s="385"/>
      <c r="AR82" s="385"/>
      <c r="AS82" s="385"/>
      <c r="AT82" s="385"/>
      <c r="AU82" s="385"/>
      <c r="AV82" s="385"/>
      <c r="AW82" s="385"/>
      <c r="AX82" s="385"/>
      <c r="AY82" s="385"/>
      <c r="AZ82" s="385"/>
      <c r="BA82" s="385"/>
      <c r="BB82" s="385"/>
      <c r="BC82" s="385"/>
      <c r="BD82" s="385"/>
      <c r="BE82" s="385"/>
      <c r="BF82" s="385"/>
      <c r="BG82" s="385"/>
      <c r="BH82" s="385"/>
      <c r="BI82" s="385"/>
      <c r="BJ82" s="385"/>
    </row>
    <row r="83" spans="1:62">
      <c r="A83" s="385"/>
      <c r="B83" s="385"/>
      <c r="C83" s="385"/>
      <c r="D83" s="385"/>
      <c r="E83" s="385"/>
      <c r="F83" s="385"/>
      <c r="G83" s="385"/>
      <c r="H83" s="385"/>
      <c r="I83" s="385"/>
      <c r="J83" s="385"/>
      <c r="K83" s="385"/>
      <c r="L83" s="385"/>
      <c r="M83" s="385"/>
      <c r="N83" s="385"/>
      <c r="O83" s="385"/>
      <c r="P83" s="385"/>
      <c r="Q83" s="385"/>
      <c r="R83" s="385"/>
      <c r="S83" s="385"/>
      <c r="T83" s="385"/>
      <c r="U83" s="385"/>
      <c r="V83" s="385"/>
      <c r="W83" s="385"/>
      <c r="X83" s="385"/>
      <c r="Y83" s="385"/>
      <c r="Z83" s="385"/>
      <c r="AA83" s="385"/>
      <c r="AB83" s="385"/>
      <c r="AC83" s="385"/>
      <c r="AD83" s="385"/>
      <c r="AE83" s="385"/>
      <c r="AF83" s="385"/>
      <c r="AG83" s="385"/>
      <c r="AH83" s="385"/>
      <c r="AI83" s="385"/>
      <c r="AJ83" s="385"/>
      <c r="AK83" s="385"/>
      <c r="AL83" s="385"/>
      <c r="AM83" s="385"/>
      <c r="AN83" s="385"/>
      <c r="AO83" s="385"/>
      <c r="AP83" s="385"/>
      <c r="AQ83" s="385"/>
      <c r="AR83" s="385"/>
      <c r="AS83" s="385"/>
      <c r="AT83" s="385"/>
      <c r="AU83" s="385"/>
      <c r="AV83" s="385"/>
      <c r="AW83" s="385"/>
      <c r="AX83" s="385"/>
      <c r="AY83" s="385"/>
      <c r="AZ83" s="385"/>
      <c r="BA83" s="385"/>
      <c r="BB83" s="385"/>
      <c r="BC83" s="385"/>
      <c r="BD83" s="385"/>
      <c r="BE83" s="385"/>
      <c r="BF83" s="385"/>
      <c r="BG83" s="385"/>
      <c r="BH83" s="385"/>
      <c r="BI83" s="385"/>
      <c r="BJ83" s="385"/>
    </row>
    <row r="84" spans="1:62">
      <c r="A84" s="385"/>
      <c r="B84" s="385"/>
      <c r="C84" s="385"/>
      <c r="D84" s="385"/>
      <c r="E84" s="385"/>
      <c r="F84" s="385"/>
      <c r="G84" s="385"/>
      <c r="H84" s="385"/>
      <c r="I84" s="385"/>
      <c r="J84" s="385"/>
      <c r="K84" s="385"/>
      <c r="L84" s="385"/>
      <c r="M84" s="385"/>
      <c r="N84" s="385"/>
      <c r="O84" s="385"/>
      <c r="P84" s="385"/>
      <c r="Q84" s="385"/>
      <c r="R84" s="385"/>
      <c r="S84" s="385"/>
      <c r="T84" s="385"/>
      <c r="U84" s="385"/>
      <c r="V84" s="385"/>
      <c r="W84" s="385"/>
      <c r="X84" s="385"/>
      <c r="Y84" s="385"/>
      <c r="Z84" s="385"/>
      <c r="AA84" s="385"/>
      <c r="AB84" s="385"/>
      <c r="AC84" s="385"/>
      <c r="AD84" s="385"/>
      <c r="AE84" s="385"/>
      <c r="AF84" s="385"/>
      <c r="AG84" s="385"/>
      <c r="AH84" s="385"/>
      <c r="AI84" s="385"/>
      <c r="AJ84" s="385"/>
      <c r="AK84" s="385"/>
      <c r="AL84" s="385"/>
      <c r="AM84" s="385"/>
      <c r="AN84" s="385"/>
      <c r="AO84" s="385"/>
      <c r="AP84" s="385"/>
      <c r="AQ84" s="385"/>
      <c r="AR84" s="385"/>
      <c r="AS84" s="385"/>
      <c r="AT84" s="385"/>
      <c r="AU84" s="385"/>
      <c r="AV84" s="385"/>
      <c r="AW84" s="385"/>
      <c r="AX84" s="385"/>
      <c r="AY84" s="385"/>
      <c r="AZ84" s="385"/>
      <c r="BA84" s="385"/>
      <c r="BB84" s="385"/>
      <c r="BC84" s="385"/>
      <c r="BD84" s="385"/>
      <c r="BE84" s="385"/>
      <c r="BF84" s="385"/>
      <c r="BG84" s="385"/>
      <c r="BH84" s="385"/>
      <c r="BI84" s="385"/>
      <c r="BJ84" s="385"/>
    </row>
    <row r="85" spans="1:62">
      <c r="A85" s="385"/>
      <c r="B85" s="385"/>
      <c r="C85" s="385"/>
      <c r="D85" s="385"/>
      <c r="E85" s="385"/>
      <c r="F85" s="385"/>
      <c r="G85" s="385"/>
      <c r="H85" s="385"/>
      <c r="I85" s="385"/>
      <c r="J85" s="385"/>
      <c r="K85" s="385"/>
      <c r="L85" s="385"/>
      <c r="M85" s="385"/>
      <c r="N85" s="385"/>
      <c r="O85" s="385"/>
      <c r="P85" s="385"/>
      <c r="Q85" s="385"/>
      <c r="R85" s="385"/>
      <c r="S85" s="385"/>
      <c r="T85" s="385"/>
      <c r="U85" s="385"/>
      <c r="V85" s="385"/>
      <c r="W85" s="385"/>
      <c r="X85" s="385"/>
      <c r="Y85" s="385"/>
      <c r="Z85" s="385"/>
      <c r="AA85" s="385"/>
      <c r="AB85" s="385"/>
      <c r="AC85" s="385"/>
      <c r="AD85" s="385"/>
      <c r="AE85" s="385"/>
      <c r="AF85" s="385"/>
      <c r="AG85" s="385"/>
      <c r="AH85" s="385"/>
      <c r="AI85" s="385"/>
      <c r="AJ85" s="385"/>
      <c r="AK85" s="385"/>
      <c r="AL85" s="385"/>
      <c r="AM85" s="385"/>
      <c r="AN85" s="385"/>
      <c r="AO85" s="385"/>
      <c r="AP85" s="385"/>
      <c r="AQ85" s="385"/>
      <c r="AR85" s="385"/>
      <c r="AS85" s="385"/>
      <c r="AT85" s="385"/>
      <c r="AU85" s="385"/>
      <c r="AV85" s="385"/>
      <c r="AW85" s="385"/>
      <c r="AX85" s="385"/>
      <c r="AY85" s="385"/>
      <c r="AZ85" s="385"/>
      <c r="BA85" s="385"/>
      <c r="BB85" s="385"/>
      <c r="BC85" s="385"/>
      <c r="BD85" s="385"/>
      <c r="BE85" s="385"/>
      <c r="BF85" s="385"/>
      <c r="BG85" s="385"/>
      <c r="BH85" s="385"/>
      <c r="BI85" s="385"/>
      <c r="BJ85" s="385"/>
    </row>
    <row r="86" spans="1:62">
      <c r="A86" s="385"/>
      <c r="B86" s="385"/>
      <c r="C86" s="385"/>
      <c r="D86" s="385"/>
      <c r="E86" s="385"/>
      <c r="F86" s="385"/>
      <c r="G86" s="385"/>
      <c r="H86" s="385"/>
      <c r="I86" s="385"/>
      <c r="J86" s="385"/>
      <c r="K86" s="385"/>
      <c r="L86" s="385"/>
      <c r="M86" s="385"/>
      <c r="N86" s="385"/>
      <c r="O86" s="385"/>
      <c r="P86" s="385"/>
      <c r="Q86" s="385"/>
      <c r="R86" s="385"/>
      <c r="S86" s="385"/>
      <c r="T86" s="385"/>
      <c r="U86" s="385"/>
      <c r="V86" s="385"/>
      <c r="W86" s="385"/>
      <c r="X86" s="385"/>
      <c r="Y86" s="385"/>
      <c r="Z86" s="385"/>
      <c r="AA86" s="385"/>
      <c r="AB86" s="385"/>
      <c r="AC86" s="385"/>
      <c r="AD86" s="385"/>
      <c r="AE86" s="385"/>
      <c r="AF86" s="385"/>
      <c r="AG86" s="385"/>
      <c r="AH86" s="385"/>
      <c r="AI86" s="385"/>
      <c r="AJ86" s="385"/>
      <c r="AK86" s="385"/>
      <c r="AL86" s="385"/>
      <c r="AM86" s="385"/>
      <c r="AN86" s="385"/>
      <c r="AO86" s="385"/>
      <c r="AP86" s="385"/>
      <c r="AQ86" s="385"/>
      <c r="AR86" s="385"/>
      <c r="AS86" s="385"/>
      <c r="AT86" s="385"/>
      <c r="AU86" s="385"/>
      <c r="AV86" s="385"/>
      <c r="AW86" s="385"/>
      <c r="AX86" s="385"/>
      <c r="AY86" s="385"/>
      <c r="AZ86" s="385"/>
      <c r="BA86" s="385"/>
      <c r="BB86" s="385"/>
      <c r="BC86" s="385"/>
      <c r="BD86" s="385"/>
      <c r="BE86" s="385"/>
      <c r="BF86" s="385"/>
      <c r="BG86" s="385"/>
      <c r="BH86" s="385"/>
      <c r="BI86" s="385"/>
      <c r="BJ86" s="385"/>
    </row>
    <row r="87" spans="1:62">
      <c r="A87" s="385"/>
      <c r="B87" s="385"/>
      <c r="C87" s="385"/>
      <c r="D87" s="385"/>
      <c r="E87" s="385"/>
      <c r="F87" s="385"/>
      <c r="G87" s="385"/>
      <c r="H87" s="385"/>
      <c r="I87" s="385"/>
      <c r="J87" s="385"/>
      <c r="K87" s="385"/>
      <c r="L87" s="385"/>
      <c r="M87" s="385"/>
      <c r="N87" s="385"/>
      <c r="O87" s="385"/>
      <c r="P87" s="385"/>
      <c r="Q87" s="385"/>
      <c r="R87" s="385"/>
      <c r="S87" s="385"/>
      <c r="T87" s="385"/>
      <c r="U87" s="385"/>
      <c r="V87" s="385"/>
      <c r="W87" s="385"/>
      <c r="X87" s="385"/>
      <c r="Y87" s="385"/>
      <c r="Z87" s="385"/>
      <c r="AA87" s="385"/>
      <c r="AB87" s="385"/>
      <c r="AC87" s="385"/>
      <c r="AD87" s="385"/>
      <c r="AE87" s="385"/>
      <c r="AF87" s="385"/>
      <c r="AG87" s="385"/>
      <c r="AH87" s="385"/>
      <c r="AI87" s="385"/>
      <c r="AJ87" s="385"/>
      <c r="AK87" s="385"/>
      <c r="AL87" s="385"/>
      <c r="AM87" s="385"/>
      <c r="AN87" s="385"/>
      <c r="AO87" s="385"/>
      <c r="AP87" s="385"/>
      <c r="AQ87" s="385"/>
      <c r="AR87" s="385"/>
      <c r="AS87" s="385"/>
      <c r="AT87" s="385"/>
      <c r="AU87" s="385"/>
      <c r="AV87" s="385"/>
      <c r="AW87" s="385"/>
      <c r="AX87" s="385"/>
      <c r="AY87" s="385"/>
      <c r="AZ87" s="385"/>
      <c r="BA87" s="385"/>
      <c r="BB87" s="385"/>
      <c r="BC87" s="385"/>
      <c r="BD87" s="385"/>
      <c r="BE87" s="385"/>
      <c r="BF87" s="385"/>
      <c r="BG87" s="385"/>
      <c r="BH87" s="385"/>
      <c r="BI87" s="385"/>
      <c r="BJ87" s="385"/>
    </row>
    <row r="88" spans="1:62">
      <c r="A88" s="385"/>
      <c r="B88" s="385"/>
      <c r="C88" s="385"/>
      <c r="D88" s="385"/>
      <c r="E88" s="385"/>
      <c r="F88" s="385"/>
      <c r="G88" s="385"/>
      <c r="H88" s="385"/>
      <c r="I88" s="385"/>
      <c r="J88" s="385"/>
      <c r="K88" s="385"/>
      <c r="L88" s="385"/>
      <c r="M88" s="385"/>
      <c r="N88" s="385"/>
      <c r="O88" s="385"/>
      <c r="P88" s="385"/>
      <c r="Q88" s="385"/>
      <c r="R88" s="385"/>
      <c r="S88" s="385"/>
      <c r="T88" s="385"/>
      <c r="U88" s="385"/>
      <c r="V88" s="385"/>
      <c r="W88" s="385"/>
      <c r="X88" s="385"/>
      <c r="Y88" s="385"/>
      <c r="Z88" s="385"/>
      <c r="AA88" s="385"/>
      <c r="AB88" s="385"/>
      <c r="AC88" s="385"/>
      <c r="AD88" s="385"/>
      <c r="AE88" s="385"/>
      <c r="AF88" s="385"/>
      <c r="AG88" s="385"/>
      <c r="AH88" s="385"/>
      <c r="AI88" s="385"/>
      <c r="AJ88" s="385"/>
      <c r="AK88" s="385"/>
      <c r="AL88" s="385"/>
      <c r="AM88" s="385"/>
      <c r="AN88" s="385"/>
      <c r="AO88" s="385"/>
      <c r="AP88" s="385"/>
      <c r="AQ88" s="385"/>
      <c r="AR88" s="385"/>
      <c r="AS88" s="385"/>
      <c r="AT88" s="385"/>
      <c r="AU88" s="385"/>
      <c r="AV88" s="385"/>
      <c r="AW88" s="385"/>
      <c r="AX88" s="385"/>
      <c r="AY88" s="385"/>
      <c r="AZ88" s="385"/>
      <c r="BA88" s="385"/>
      <c r="BB88" s="385"/>
      <c r="BC88" s="385"/>
      <c r="BD88" s="385"/>
      <c r="BE88" s="385"/>
      <c r="BF88" s="385"/>
      <c r="BG88" s="385"/>
      <c r="BH88" s="385"/>
      <c r="BI88" s="385"/>
      <c r="BJ88" s="385"/>
    </row>
    <row r="89" spans="1:62">
      <c r="A89" s="385"/>
      <c r="B89" s="385"/>
      <c r="C89" s="385"/>
      <c r="D89" s="385"/>
      <c r="E89" s="385"/>
      <c r="F89" s="385"/>
      <c r="G89" s="385"/>
      <c r="H89" s="385"/>
      <c r="I89" s="385"/>
      <c r="J89" s="385"/>
      <c r="K89" s="385"/>
      <c r="L89" s="385"/>
      <c r="M89" s="385"/>
      <c r="N89" s="385"/>
      <c r="O89" s="385"/>
      <c r="P89" s="385"/>
      <c r="Q89" s="385"/>
      <c r="R89" s="385"/>
      <c r="S89" s="385"/>
      <c r="T89" s="385"/>
      <c r="U89" s="385"/>
      <c r="V89" s="385"/>
      <c r="W89" s="385"/>
      <c r="X89" s="385"/>
      <c r="Y89" s="385"/>
      <c r="Z89" s="385"/>
      <c r="AA89" s="385"/>
      <c r="AB89" s="385"/>
      <c r="AC89" s="385"/>
      <c r="AD89" s="385"/>
      <c r="AE89" s="385"/>
      <c r="AF89" s="385"/>
      <c r="AG89" s="385"/>
      <c r="AH89" s="385"/>
      <c r="AI89" s="385"/>
      <c r="AJ89" s="385"/>
      <c r="AK89" s="385"/>
      <c r="AL89" s="385"/>
      <c r="AM89" s="385"/>
      <c r="AN89" s="385"/>
      <c r="AO89" s="385"/>
      <c r="AP89" s="385"/>
      <c r="AQ89" s="385"/>
      <c r="AR89" s="385"/>
      <c r="AS89" s="385"/>
      <c r="AT89" s="385"/>
      <c r="AU89" s="385"/>
      <c r="AV89" s="385"/>
      <c r="AW89" s="385"/>
      <c r="AX89" s="385"/>
      <c r="AY89" s="385"/>
      <c r="AZ89" s="385"/>
      <c r="BA89" s="385"/>
      <c r="BB89" s="385"/>
      <c r="BC89" s="385"/>
      <c r="BD89" s="385"/>
      <c r="BE89" s="385"/>
      <c r="BF89" s="385"/>
      <c r="BG89" s="385"/>
      <c r="BH89" s="385"/>
      <c r="BI89" s="385"/>
      <c r="BJ89" s="385"/>
    </row>
    <row r="90" spans="1:62">
      <c r="A90" s="385"/>
      <c r="B90" s="385"/>
      <c r="C90" s="385"/>
      <c r="D90" s="385"/>
      <c r="E90" s="385"/>
      <c r="F90" s="385"/>
      <c r="G90" s="385"/>
      <c r="H90" s="385"/>
      <c r="I90" s="385"/>
      <c r="J90" s="385"/>
      <c r="K90" s="385"/>
      <c r="L90" s="385"/>
      <c r="M90" s="385"/>
      <c r="N90" s="385"/>
      <c r="O90" s="385"/>
      <c r="P90" s="385"/>
      <c r="Q90" s="385"/>
      <c r="R90" s="385"/>
      <c r="S90" s="385"/>
      <c r="T90" s="385"/>
      <c r="U90" s="385"/>
      <c r="V90" s="385"/>
      <c r="W90" s="385"/>
      <c r="X90" s="385"/>
      <c r="Y90" s="385"/>
      <c r="Z90" s="385"/>
      <c r="AA90" s="385"/>
      <c r="AB90" s="385"/>
      <c r="AC90" s="385"/>
      <c r="AD90" s="385"/>
      <c r="AE90" s="385"/>
      <c r="AF90" s="385"/>
      <c r="AG90" s="385"/>
      <c r="AH90" s="385"/>
      <c r="AI90" s="385"/>
      <c r="AJ90" s="385"/>
      <c r="AK90" s="385"/>
      <c r="AL90" s="385"/>
      <c r="AM90" s="385"/>
      <c r="AN90" s="385"/>
      <c r="AO90" s="385"/>
      <c r="AP90" s="385"/>
      <c r="AQ90" s="385"/>
      <c r="AR90" s="385"/>
      <c r="AS90" s="385"/>
      <c r="AT90" s="385"/>
      <c r="AU90" s="385"/>
      <c r="AV90" s="385"/>
      <c r="AW90" s="385"/>
      <c r="AX90" s="385"/>
      <c r="AY90" s="385"/>
      <c r="AZ90" s="385"/>
      <c r="BA90" s="385"/>
      <c r="BB90" s="385"/>
      <c r="BC90" s="385"/>
      <c r="BD90" s="385"/>
      <c r="BE90" s="385"/>
      <c r="BF90" s="385"/>
      <c r="BG90" s="385"/>
      <c r="BH90" s="385"/>
      <c r="BI90" s="385"/>
      <c r="BJ90" s="385"/>
    </row>
    <row r="91" spans="1:62">
      <c r="A91" s="385"/>
      <c r="B91" s="385"/>
      <c r="C91" s="385"/>
      <c r="D91" s="385"/>
      <c r="E91" s="385"/>
      <c r="F91" s="385"/>
      <c r="G91" s="385"/>
      <c r="H91" s="385"/>
      <c r="I91" s="385"/>
      <c r="J91" s="385"/>
      <c r="K91" s="385"/>
      <c r="L91" s="385"/>
      <c r="M91" s="385"/>
      <c r="N91" s="385"/>
      <c r="O91" s="385"/>
      <c r="P91" s="385"/>
      <c r="Q91" s="385"/>
      <c r="R91" s="385"/>
      <c r="S91" s="385"/>
      <c r="T91" s="385"/>
      <c r="U91" s="385"/>
      <c r="V91" s="385"/>
      <c r="W91" s="385"/>
      <c r="X91" s="385"/>
      <c r="Y91" s="385"/>
      <c r="Z91" s="385"/>
      <c r="AA91" s="385"/>
      <c r="AB91" s="385"/>
      <c r="AC91" s="385"/>
      <c r="AD91" s="385"/>
      <c r="AE91" s="385"/>
      <c r="AF91" s="385"/>
      <c r="AG91" s="385"/>
      <c r="AH91" s="385"/>
      <c r="AI91" s="385"/>
      <c r="AJ91" s="385"/>
      <c r="AK91" s="385"/>
      <c r="AL91" s="385"/>
      <c r="AM91" s="385"/>
      <c r="AN91" s="385"/>
      <c r="AO91" s="385"/>
      <c r="AP91" s="385"/>
      <c r="AQ91" s="385"/>
      <c r="AR91" s="385"/>
      <c r="AS91" s="385"/>
      <c r="AT91" s="385"/>
      <c r="AU91" s="385"/>
      <c r="AV91" s="385"/>
      <c r="AW91" s="385"/>
      <c r="AX91" s="385"/>
      <c r="AY91" s="385"/>
      <c r="AZ91" s="385"/>
      <c r="BA91" s="385"/>
      <c r="BB91" s="385"/>
      <c r="BC91" s="385"/>
      <c r="BD91" s="385"/>
      <c r="BE91" s="385"/>
      <c r="BF91" s="385"/>
      <c r="BG91" s="385"/>
      <c r="BH91" s="385"/>
      <c r="BI91" s="385"/>
      <c r="BJ91" s="385"/>
    </row>
    <row r="92" spans="1:62">
      <c r="A92" s="385"/>
      <c r="B92" s="385"/>
      <c r="C92" s="385"/>
      <c r="D92" s="385"/>
      <c r="E92" s="385"/>
      <c r="F92" s="385"/>
      <c r="G92" s="385"/>
      <c r="H92" s="385"/>
      <c r="I92" s="385"/>
      <c r="J92" s="385"/>
      <c r="K92" s="385"/>
      <c r="L92" s="385"/>
      <c r="M92" s="385"/>
      <c r="N92" s="385"/>
      <c r="O92" s="385"/>
      <c r="P92" s="385"/>
      <c r="Q92" s="385"/>
      <c r="R92" s="385"/>
      <c r="S92" s="385"/>
      <c r="T92" s="385"/>
      <c r="U92" s="385"/>
      <c r="V92" s="385"/>
      <c r="W92" s="385"/>
      <c r="X92" s="385"/>
      <c r="Y92" s="385"/>
      <c r="Z92" s="385"/>
      <c r="AA92" s="385"/>
      <c r="AB92" s="385"/>
      <c r="AC92" s="385"/>
      <c r="AD92" s="385"/>
      <c r="AE92" s="385"/>
      <c r="AF92" s="385"/>
      <c r="AG92" s="385"/>
      <c r="AH92" s="385"/>
      <c r="AI92" s="385"/>
      <c r="AJ92" s="385"/>
      <c r="AK92" s="385"/>
      <c r="AL92" s="385"/>
      <c r="AM92" s="385"/>
      <c r="AN92" s="385"/>
      <c r="AO92" s="385"/>
      <c r="AP92" s="385"/>
      <c r="AQ92" s="385"/>
      <c r="AR92" s="385"/>
      <c r="AS92" s="385"/>
      <c r="AT92" s="385"/>
      <c r="AU92" s="385"/>
      <c r="AV92" s="385"/>
      <c r="AW92" s="385"/>
      <c r="AX92" s="385"/>
      <c r="AY92" s="385"/>
      <c r="AZ92" s="385"/>
      <c r="BA92" s="385"/>
      <c r="BB92" s="385"/>
      <c r="BC92" s="385"/>
      <c r="BD92" s="385"/>
      <c r="BE92" s="385"/>
      <c r="BF92" s="385"/>
      <c r="BG92" s="385"/>
      <c r="BH92" s="385"/>
      <c r="BI92" s="385"/>
      <c r="BJ92" s="385"/>
    </row>
    <row r="93" spans="1:62">
      <c r="A93" s="385"/>
      <c r="B93" s="385"/>
      <c r="C93" s="385"/>
      <c r="D93" s="385"/>
      <c r="E93" s="385"/>
      <c r="F93" s="385"/>
      <c r="G93" s="385"/>
      <c r="H93" s="385"/>
      <c r="I93" s="385"/>
      <c r="J93" s="385"/>
      <c r="K93" s="385"/>
      <c r="L93" s="385"/>
      <c r="M93" s="385"/>
      <c r="N93" s="385"/>
      <c r="O93" s="385"/>
      <c r="P93" s="385"/>
      <c r="Q93" s="385"/>
      <c r="R93" s="385"/>
      <c r="S93" s="385"/>
      <c r="T93" s="385"/>
      <c r="U93" s="385"/>
      <c r="V93" s="385"/>
      <c r="W93" s="385"/>
      <c r="X93" s="385"/>
      <c r="Y93" s="385"/>
      <c r="Z93" s="385"/>
      <c r="AA93" s="385"/>
      <c r="AB93" s="385"/>
      <c r="AC93" s="385"/>
      <c r="AD93" s="385"/>
      <c r="AE93" s="385"/>
      <c r="AF93" s="385"/>
      <c r="AG93" s="385"/>
      <c r="AH93" s="385"/>
      <c r="AI93" s="385"/>
      <c r="AJ93" s="385"/>
      <c r="AK93" s="385"/>
      <c r="AL93" s="385"/>
      <c r="AM93" s="385"/>
      <c r="AN93" s="385"/>
      <c r="AO93" s="385"/>
      <c r="AP93" s="385"/>
      <c r="AQ93" s="385"/>
      <c r="AR93" s="385"/>
      <c r="AS93" s="385"/>
      <c r="AT93" s="385"/>
      <c r="AU93" s="385"/>
      <c r="AV93" s="385"/>
      <c r="AW93" s="385"/>
      <c r="AX93" s="385"/>
      <c r="AY93" s="385"/>
      <c r="AZ93" s="385"/>
      <c r="BA93" s="385"/>
      <c r="BB93" s="385"/>
      <c r="BC93" s="385"/>
      <c r="BD93" s="385"/>
      <c r="BE93" s="385"/>
      <c r="BF93" s="385"/>
      <c r="BG93" s="385"/>
      <c r="BH93" s="385"/>
      <c r="BI93" s="385"/>
      <c r="BJ93" s="385"/>
    </row>
    <row r="94" spans="1:62">
      <c r="A94" s="385"/>
      <c r="B94" s="385"/>
      <c r="C94" s="385"/>
      <c r="D94" s="385"/>
      <c r="E94" s="385"/>
      <c r="F94" s="385"/>
      <c r="G94" s="385"/>
      <c r="H94" s="385"/>
      <c r="I94" s="385"/>
      <c r="J94" s="385"/>
      <c r="K94" s="385"/>
      <c r="L94" s="385"/>
      <c r="M94" s="385"/>
      <c r="N94" s="385"/>
      <c r="O94" s="385"/>
      <c r="P94" s="385"/>
      <c r="Q94" s="385"/>
      <c r="R94" s="385"/>
      <c r="S94" s="385"/>
      <c r="T94" s="385"/>
      <c r="U94" s="385"/>
      <c r="V94" s="385"/>
      <c r="W94" s="385"/>
      <c r="X94" s="385"/>
      <c r="Y94" s="385"/>
      <c r="Z94" s="385"/>
      <c r="AA94" s="385"/>
      <c r="AB94" s="385"/>
      <c r="AC94" s="385"/>
      <c r="AD94" s="385"/>
      <c r="AE94" s="385"/>
      <c r="AF94" s="385"/>
      <c r="AG94" s="385"/>
      <c r="AH94" s="385"/>
      <c r="AI94" s="385"/>
      <c r="AJ94" s="385"/>
      <c r="AK94" s="385"/>
      <c r="AL94" s="385"/>
      <c r="AM94" s="385"/>
      <c r="AN94" s="385"/>
      <c r="AO94" s="385"/>
      <c r="AP94" s="385"/>
      <c r="AQ94" s="385"/>
      <c r="AR94" s="385"/>
      <c r="AS94" s="385"/>
      <c r="AT94" s="385"/>
      <c r="AU94" s="385"/>
      <c r="AV94" s="385"/>
      <c r="AW94" s="385"/>
      <c r="AX94" s="385"/>
      <c r="AY94" s="385"/>
      <c r="AZ94" s="385"/>
      <c r="BA94" s="385"/>
      <c r="BB94" s="385"/>
      <c r="BC94" s="385"/>
      <c r="BD94" s="385"/>
      <c r="BE94" s="385"/>
      <c r="BF94" s="385"/>
      <c r="BG94" s="385"/>
      <c r="BH94" s="385"/>
      <c r="BI94" s="385"/>
      <c r="BJ94" s="385"/>
    </row>
    <row r="95" spans="1:62">
      <c r="A95" s="385"/>
      <c r="B95" s="385"/>
      <c r="C95" s="385"/>
      <c r="D95" s="385"/>
      <c r="E95" s="385"/>
      <c r="F95" s="385"/>
      <c r="G95" s="385"/>
      <c r="H95" s="385"/>
      <c r="I95" s="385"/>
      <c r="J95" s="385"/>
      <c r="K95" s="385"/>
      <c r="L95" s="385"/>
      <c r="M95" s="385"/>
      <c r="N95" s="385"/>
      <c r="O95" s="385"/>
      <c r="P95" s="385"/>
      <c r="Q95" s="385"/>
      <c r="R95" s="385"/>
      <c r="S95" s="385"/>
      <c r="T95" s="385"/>
      <c r="U95" s="385"/>
      <c r="V95" s="385"/>
      <c r="W95" s="385"/>
      <c r="X95" s="385"/>
      <c r="Y95" s="385"/>
      <c r="Z95" s="385"/>
      <c r="AA95" s="385"/>
      <c r="AB95" s="385"/>
      <c r="AC95" s="385"/>
      <c r="AD95" s="385"/>
      <c r="AE95" s="385"/>
      <c r="AF95" s="385"/>
      <c r="AG95" s="385"/>
      <c r="AH95" s="385"/>
      <c r="AI95" s="385"/>
      <c r="AJ95" s="385"/>
      <c r="AK95" s="385"/>
      <c r="AL95" s="385"/>
      <c r="AM95" s="385"/>
      <c r="AN95" s="385"/>
      <c r="AO95" s="385"/>
      <c r="AP95" s="385"/>
      <c r="AQ95" s="385"/>
      <c r="AR95" s="385"/>
      <c r="AS95" s="385"/>
      <c r="AT95" s="385"/>
      <c r="AU95" s="385"/>
      <c r="AV95" s="385"/>
      <c r="AW95" s="385"/>
      <c r="AX95" s="385"/>
      <c r="AY95" s="385"/>
      <c r="AZ95" s="385"/>
      <c r="BA95" s="385"/>
      <c r="BB95" s="385"/>
      <c r="BC95" s="385"/>
      <c r="BD95" s="385"/>
      <c r="BE95" s="385"/>
      <c r="BF95" s="385"/>
      <c r="BG95" s="385"/>
      <c r="BH95" s="385"/>
      <c r="BI95" s="385"/>
      <c r="BJ95" s="385"/>
    </row>
    <row r="96" spans="1:62">
      <c r="A96" s="385"/>
      <c r="B96" s="385"/>
      <c r="C96" s="385"/>
      <c r="D96" s="385"/>
      <c r="E96" s="385"/>
      <c r="F96" s="385"/>
      <c r="G96" s="385"/>
      <c r="H96" s="385"/>
      <c r="I96" s="385"/>
      <c r="J96" s="385"/>
      <c r="K96" s="385"/>
      <c r="L96" s="385"/>
      <c r="M96" s="385"/>
      <c r="N96" s="385"/>
      <c r="O96" s="385"/>
      <c r="P96" s="385"/>
      <c r="Q96" s="385"/>
      <c r="R96" s="385"/>
      <c r="S96" s="385"/>
      <c r="T96" s="385"/>
      <c r="U96" s="385"/>
      <c r="V96" s="385"/>
      <c r="W96" s="385"/>
      <c r="X96" s="385"/>
      <c r="Y96" s="385"/>
      <c r="Z96" s="385"/>
      <c r="AA96" s="385"/>
      <c r="AB96" s="385"/>
      <c r="AC96" s="385"/>
      <c r="AD96" s="385"/>
      <c r="AE96" s="385"/>
      <c r="AF96" s="385"/>
      <c r="AG96" s="385"/>
      <c r="AH96" s="385"/>
      <c r="AI96" s="385"/>
      <c r="AJ96" s="385"/>
      <c r="AK96" s="385"/>
      <c r="AL96" s="385"/>
      <c r="AM96" s="385"/>
      <c r="AN96" s="385"/>
      <c r="AO96" s="385"/>
      <c r="AP96" s="385"/>
      <c r="AQ96" s="385"/>
      <c r="AR96" s="385"/>
      <c r="AS96" s="385"/>
      <c r="AT96" s="385"/>
      <c r="AU96" s="385"/>
      <c r="AV96" s="385"/>
      <c r="AW96" s="385"/>
      <c r="AX96" s="385"/>
      <c r="AY96" s="385"/>
      <c r="AZ96" s="385"/>
      <c r="BA96" s="385"/>
      <c r="BB96" s="385"/>
      <c r="BC96" s="385"/>
      <c r="BD96" s="385"/>
      <c r="BE96" s="385"/>
      <c r="BF96" s="385"/>
      <c r="BG96" s="385"/>
      <c r="BH96" s="385"/>
      <c r="BI96" s="385"/>
      <c r="BJ96" s="385"/>
    </row>
    <row r="97" spans="1:62">
      <c r="A97" s="385"/>
      <c r="B97" s="385"/>
      <c r="C97" s="385"/>
      <c r="D97" s="385"/>
      <c r="E97" s="385"/>
      <c r="F97" s="385"/>
      <c r="G97" s="385"/>
      <c r="H97" s="385"/>
      <c r="I97" s="385"/>
      <c r="J97" s="385"/>
      <c r="K97" s="385"/>
      <c r="L97" s="385"/>
      <c r="M97" s="385"/>
      <c r="N97" s="385"/>
      <c r="O97" s="385"/>
      <c r="P97" s="385"/>
      <c r="Q97" s="385"/>
      <c r="R97" s="385"/>
      <c r="S97" s="385"/>
      <c r="T97" s="385"/>
      <c r="U97" s="385"/>
      <c r="V97" s="385"/>
      <c r="W97" s="385"/>
      <c r="X97" s="385"/>
      <c r="Y97" s="385"/>
      <c r="Z97" s="385"/>
      <c r="AA97" s="385"/>
      <c r="AB97" s="385"/>
      <c r="AC97" s="385"/>
      <c r="AD97" s="385"/>
      <c r="AE97" s="385"/>
      <c r="AF97" s="385"/>
      <c r="AG97" s="385"/>
      <c r="AH97" s="385"/>
      <c r="AI97" s="385"/>
      <c r="AJ97" s="385"/>
      <c r="AK97" s="385"/>
      <c r="AL97" s="385"/>
      <c r="AM97" s="385"/>
      <c r="AN97" s="385"/>
      <c r="AO97" s="385"/>
      <c r="AP97" s="385"/>
      <c r="AQ97" s="385"/>
      <c r="AR97" s="385"/>
      <c r="AS97" s="385"/>
      <c r="AT97" s="385"/>
      <c r="AU97" s="385"/>
      <c r="AV97" s="385"/>
      <c r="AW97" s="385"/>
      <c r="AX97" s="385"/>
      <c r="AY97" s="385"/>
      <c r="AZ97" s="385"/>
      <c r="BA97" s="385"/>
      <c r="BB97" s="385"/>
      <c r="BC97" s="385"/>
      <c r="BD97" s="385"/>
      <c r="BE97" s="385"/>
      <c r="BF97" s="385"/>
      <c r="BG97" s="385"/>
      <c r="BH97" s="385"/>
      <c r="BI97" s="385"/>
      <c r="BJ97" s="385"/>
    </row>
    <row r="98" spans="1:62">
      <c r="A98" s="385"/>
      <c r="B98" s="385"/>
      <c r="C98" s="385"/>
      <c r="D98" s="385"/>
      <c r="E98" s="385"/>
      <c r="F98" s="385"/>
      <c r="G98" s="385"/>
      <c r="H98" s="385"/>
      <c r="I98" s="385"/>
      <c r="J98" s="385"/>
      <c r="K98" s="385"/>
      <c r="L98" s="385"/>
      <c r="M98" s="385"/>
      <c r="N98" s="385"/>
      <c r="O98" s="385"/>
      <c r="P98" s="385"/>
      <c r="Q98" s="385"/>
      <c r="R98" s="385"/>
      <c r="S98" s="385"/>
      <c r="T98" s="385"/>
      <c r="U98" s="385"/>
      <c r="V98" s="385"/>
      <c r="W98" s="385"/>
      <c r="X98" s="385"/>
      <c r="Y98" s="385"/>
      <c r="Z98" s="385"/>
      <c r="AA98" s="385"/>
      <c r="AB98" s="385"/>
      <c r="AC98" s="385"/>
      <c r="AD98" s="385"/>
      <c r="AE98" s="385"/>
      <c r="AF98" s="385"/>
      <c r="AG98" s="385"/>
      <c r="AH98" s="385"/>
      <c r="AI98" s="385"/>
      <c r="AJ98" s="385"/>
      <c r="AK98" s="385"/>
      <c r="AL98" s="385"/>
      <c r="AM98" s="385"/>
      <c r="AN98" s="385"/>
      <c r="AO98" s="385"/>
      <c r="AP98" s="385"/>
      <c r="AQ98" s="385"/>
      <c r="AR98" s="385"/>
      <c r="AS98" s="385"/>
      <c r="AT98" s="385"/>
      <c r="AU98" s="385"/>
      <c r="AV98" s="385"/>
      <c r="AW98" s="385"/>
      <c r="AX98" s="385"/>
      <c r="AY98" s="385"/>
      <c r="AZ98" s="385"/>
      <c r="BA98" s="385"/>
      <c r="BB98" s="385"/>
      <c r="BC98" s="385"/>
      <c r="BD98" s="385"/>
      <c r="BE98" s="385"/>
      <c r="BF98" s="385"/>
      <c r="BG98" s="385"/>
      <c r="BH98" s="385"/>
      <c r="BI98" s="385"/>
      <c r="BJ98" s="385"/>
    </row>
    <row r="99" spans="1:62">
      <c r="A99" s="385"/>
      <c r="B99" s="385"/>
      <c r="C99" s="385"/>
      <c r="D99" s="385"/>
      <c r="E99" s="385"/>
      <c r="F99" s="385"/>
      <c r="G99" s="385"/>
      <c r="H99" s="385"/>
      <c r="I99" s="385"/>
      <c r="J99" s="385"/>
      <c r="K99" s="385"/>
      <c r="L99" s="385"/>
      <c r="M99" s="385"/>
      <c r="N99" s="385"/>
      <c r="O99" s="385"/>
      <c r="P99" s="385"/>
      <c r="Q99" s="385"/>
      <c r="R99" s="385"/>
      <c r="S99" s="385"/>
      <c r="T99" s="385"/>
      <c r="U99" s="385"/>
      <c r="V99" s="385"/>
      <c r="W99" s="385"/>
      <c r="X99" s="385"/>
      <c r="Y99" s="385"/>
      <c r="Z99" s="385"/>
      <c r="AA99" s="385"/>
      <c r="AB99" s="385"/>
      <c r="AC99" s="385"/>
      <c r="AD99" s="385"/>
      <c r="AE99" s="385"/>
      <c r="AF99" s="385"/>
      <c r="AG99" s="385"/>
      <c r="AH99" s="385"/>
      <c r="AI99" s="385"/>
      <c r="AJ99" s="385"/>
      <c r="AK99" s="385"/>
      <c r="AL99" s="385"/>
      <c r="AM99" s="385"/>
      <c r="AN99" s="385"/>
      <c r="AO99" s="385"/>
      <c r="AP99" s="385"/>
      <c r="AQ99" s="385"/>
      <c r="AR99" s="385"/>
      <c r="AS99" s="385"/>
      <c r="AT99" s="385"/>
      <c r="AU99" s="385"/>
      <c r="AV99" s="385"/>
      <c r="AW99" s="385"/>
      <c r="AX99" s="385"/>
      <c r="AY99" s="385"/>
      <c r="AZ99" s="385"/>
      <c r="BA99" s="385"/>
      <c r="BB99" s="385"/>
      <c r="BC99" s="385"/>
      <c r="BD99" s="385"/>
      <c r="BE99" s="385"/>
      <c r="BF99" s="385"/>
      <c r="BG99" s="385"/>
      <c r="BH99" s="385"/>
      <c r="BI99" s="385"/>
      <c r="BJ99" s="385"/>
    </row>
    <row r="100" spans="1:62">
      <c r="A100" s="385"/>
      <c r="B100" s="385"/>
      <c r="C100" s="385"/>
      <c r="D100" s="385"/>
      <c r="E100" s="385"/>
      <c r="F100" s="385"/>
      <c r="G100" s="385"/>
      <c r="H100" s="385"/>
      <c r="I100" s="385"/>
      <c r="J100" s="385"/>
      <c r="K100" s="385"/>
      <c r="L100" s="385"/>
      <c r="M100" s="385"/>
      <c r="N100" s="385"/>
      <c r="O100" s="385"/>
      <c r="P100" s="385"/>
      <c r="Q100" s="385"/>
      <c r="R100" s="385"/>
      <c r="S100" s="385"/>
      <c r="T100" s="385"/>
      <c r="U100" s="385"/>
      <c r="V100" s="385"/>
      <c r="W100" s="385"/>
      <c r="X100" s="385"/>
      <c r="Y100" s="385"/>
      <c r="Z100" s="385"/>
      <c r="AA100" s="385"/>
      <c r="AB100" s="385"/>
      <c r="AC100" s="385"/>
      <c r="AD100" s="385"/>
      <c r="AE100" s="385"/>
      <c r="AF100" s="385"/>
      <c r="AG100" s="385"/>
      <c r="AH100" s="385"/>
      <c r="AI100" s="385"/>
      <c r="AJ100" s="385"/>
      <c r="AK100" s="385"/>
      <c r="AL100" s="385"/>
      <c r="AM100" s="385"/>
      <c r="AN100" s="385"/>
      <c r="AO100" s="385"/>
      <c r="AP100" s="385"/>
      <c r="AQ100" s="385"/>
      <c r="AR100" s="385"/>
      <c r="AS100" s="385"/>
      <c r="AT100" s="385"/>
      <c r="AU100" s="385"/>
      <c r="AV100" s="385"/>
      <c r="AW100" s="385"/>
      <c r="AX100" s="385"/>
      <c r="AY100" s="385"/>
      <c r="AZ100" s="385"/>
      <c r="BA100" s="385"/>
      <c r="BB100" s="385"/>
      <c r="BC100" s="385"/>
      <c r="BD100" s="385"/>
      <c r="BE100" s="385"/>
      <c r="BF100" s="385"/>
      <c r="BG100" s="385"/>
      <c r="BH100" s="385"/>
      <c r="BI100" s="385"/>
      <c r="BJ100" s="385"/>
    </row>
    <row r="101" spans="1:62">
      <c r="A101" s="385"/>
      <c r="B101" s="385"/>
      <c r="C101" s="385"/>
      <c r="D101" s="385"/>
      <c r="E101" s="385"/>
      <c r="F101" s="385"/>
      <c r="G101" s="385"/>
      <c r="H101" s="385"/>
      <c r="I101" s="385"/>
      <c r="J101" s="385"/>
      <c r="K101" s="385"/>
      <c r="L101" s="385"/>
      <c r="M101" s="385"/>
      <c r="N101" s="385"/>
      <c r="O101" s="385"/>
      <c r="P101" s="385"/>
      <c r="Q101" s="385"/>
      <c r="R101" s="385"/>
      <c r="S101" s="385"/>
      <c r="T101" s="385"/>
      <c r="U101" s="385"/>
      <c r="V101" s="385"/>
      <c r="W101" s="385"/>
      <c r="X101" s="385"/>
      <c r="Y101" s="385"/>
      <c r="Z101" s="385"/>
      <c r="AA101" s="385"/>
      <c r="AB101" s="385"/>
      <c r="AC101" s="385"/>
      <c r="AD101" s="385"/>
      <c r="AE101" s="385"/>
      <c r="AF101" s="385"/>
      <c r="AG101" s="385"/>
      <c r="AH101" s="385"/>
      <c r="AI101" s="385"/>
      <c r="AJ101" s="385"/>
      <c r="AK101" s="385"/>
      <c r="AL101" s="385"/>
      <c r="AM101" s="385"/>
      <c r="AN101" s="385"/>
      <c r="AO101" s="385"/>
      <c r="AP101" s="385"/>
      <c r="AQ101" s="385"/>
      <c r="AR101" s="385"/>
      <c r="AS101" s="385"/>
      <c r="AT101" s="385"/>
      <c r="AU101" s="385"/>
      <c r="AV101" s="385"/>
      <c r="AW101" s="385"/>
      <c r="AX101" s="385"/>
      <c r="AY101" s="385"/>
      <c r="AZ101" s="385"/>
      <c r="BA101" s="385"/>
      <c r="BB101" s="385"/>
      <c r="BC101" s="385"/>
      <c r="BD101" s="385"/>
      <c r="BE101" s="385"/>
      <c r="BF101" s="385"/>
      <c r="BG101" s="385"/>
      <c r="BH101" s="385"/>
      <c r="BI101" s="385"/>
      <c r="BJ101" s="385"/>
    </row>
    <row r="102" spans="1:62">
      <c r="A102" s="385"/>
      <c r="B102" s="385"/>
      <c r="C102" s="385"/>
      <c r="D102" s="385"/>
      <c r="E102" s="385"/>
      <c r="F102" s="385"/>
      <c r="G102" s="385"/>
      <c r="H102" s="385"/>
      <c r="I102" s="385"/>
      <c r="J102" s="385"/>
      <c r="K102" s="385"/>
      <c r="L102" s="385"/>
      <c r="M102" s="385"/>
      <c r="N102" s="385"/>
      <c r="O102" s="385"/>
      <c r="P102" s="385"/>
      <c r="Q102" s="385"/>
      <c r="R102" s="385"/>
      <c r="S102" s="385"/>
      <c r="T102" s="385"/>
      <c r="U102" s="385"/>
      <c r="V102" s="385"/>
      <c r="W102" s="385"/>
      <c r="X102" s="385"/>
      <c r="Y102" s="385"/>
      <c r="Z102" s="385"/>
      <c r="AA102" s="385"/>
      <c r="AB102" s="385"/>
      <c r="AC102" s="385"/>
      <c r="AD102" s="385"/>
      <c r="AE102" s="385"/>
      <c r="AF102" s="385"/>
      <c r="AG102" s="385"/>
      <c r="AH102" s="385"/>
      <c r="AI102" s="385"/>
      <c r="AJ102" s="385"/>
      <c r="AK102" s="385"/>
      <c r="AL102" s="385"/>
      <c r="AM102" s="385"/>
      <c r="AN102" s="385"/>
      <c r="AO102" s="385"/>
      <c r="AP102" s="385"/>
      <c r="AQ102" s="385"/>
      <c r="AR102" s="385"/>
      <c r="AS102" s="385"/>
      <c r="AT102" s="385"/>
      <c r="AU102" s="385"/>
      <c r="AV102" s="385"/>
      <c r="AW102" s="385"/>
      <c r="AX102" s="385"/>
      <c r="AY102" s="385"/>
      <c r="AZ102" s="385"/>
      <c r="BA102" s="385"/>
      <c r="BB102" s="385"/>
      <c r="BC102" s="385"/>
      <c r="BD102" s="385"/>
      <c r="BE102" s="385"/>
      <c r="BF102" s="385"/>
      <c r="BG102" s="385"/>
      <c r="BH102" s="385"/>
      <c r="BI102" s="385"/>
      <c r="BJ102" s="385"/>
    </row>
    <row r="103" spans="1:62">
      <c r="A103" s="385"/>
      <c r="B103" s="385"/>
      <c r="C103" s="385"/>
      <c r="D103" s="385"/>
      <c r="E103" s="385"/>
      <c r="F103" s="385"/>
      <c r="G103" s="385"/>
      <c r="H103" s="385"/>
      <c r="I103" s="385"/>
      <c r="J103" s="385"/>
      <c r="K103" s="385"/>
      <c r="L103" s="385"/>
      <c r="M103" s="385"/>
      <c r="N103" s="385"/>
      <c r="O103" s="385"/>
      <c r="P103" s="385"/>
      <c r="Q103" s="385"/>
      <c r="R103" s="385"/>
      <c r="S103" s="385"/>
      <c r="T103" s="385"/>
      <c r="U103" s="385"/>
      <c r="V103" s="385"/>
      <c r="W103" s="385"/>
      <c r="X103" s="385"/>
      <c r="Y103" s="385"/>
      <c r="Z103" s="385"/>
      <c r="AA103" s="385"/>
      <c r="AB103" s="385"/>
      <c r="AC103" s="385"/>
      <c r="AD103" s="385"/>
      <c r="AE103" s="385"/>
      <c r="AF103" s="385"/>
      <c r="AG103" s="385"/>
      <c r="AH103" s="385"/>
      <c r="AI103" s="385"/>
      <c r="AJ103" s="385"/>
      <c r="AK103" s="385"/>
      <c r="AL103" s="385"/>
      <c r="AM103" s="385"/>
      <c r="AN103" s="385"/>
      <c r="AO103" s="385"/>
      <c r="AP103" s="385"/>
      <c r="AQ103" s="385"/>
      <c r="AR103" s="385"/>
      <c r="AS103" s="385"/>
      <c r="AT103" s="385"/>
      <c r="AU103" s="385"/>
      <c r="AV103" s="385"/>
      <c r="AW103" s="385"/>
      <c r="AX103" s="385"/>
      <c r="AY103" s="385"/>
      <c r="AZ103" s="385"/>
      <c r="BA103" s="385"/>
      <c r="BB103" s="385"/>
      <c r="BC103" s="385"/>
      <c r="BD103" s="385"/>
      <c r="BE103" s="385"/>
      <c r="BF103" s="385"/>
      <c r="BG103" s="385"/>
      <c r="BH103" s="385"/>
      <c r="BI103" s="385"/>
      <c r="BJ103" s="385"/>
    </row>
    <row r="104" spans="1:62">
      <c r="A104" s="385"/>
      <c r="B104" s="385"/>
      <c r="C104" s="385"/>
      <c r="D104" s="385"/>
      <c r="E104" s="385"/>
      <c r="F104" s="385"/>
      <c r="G104" s="385"/>
      <c r="H104" s="385"/>
      <c r="I104" s="385"/>
      <c r="J104" s="385"/>
      <c r="K104" s="385"/>
      <c r="L104" s="385"/>
      <c r="M104" s="385"/>
      <c r="N104" s="385"/>
      <c r="O104" s="385"/>
      <c r="P104" s="385"/>
      <c r="Q104" s="385"/>
      <c r="R104" s="385"/>
      <c r="S104" s="385"/>
      <c r="T104" s="385"/>
      <c r="U104" s="385"/>
      <c r="V104" s="385"/>
      <c r="W104" s="385"/>
      <c r="X104" s="385"/>
      <c r="Y104" s="385"/>
      <c r="Z104" s="385"/>
      <c r="AA104" s="385"/>
      <c r="AB104" s="385"/>
      <c r="AC104" s="385"/>
      <c r="AD104" s="385"/>
      <c r="AE104" s="385"/>
      <c r="AF104" s="385"/>
      <c r="AG104" s="385"/>
      <c r="AH104" s="385"/>
      <c r="AI104" s="385"/>
      <c r="AJ104" s="385"/>
      <c r="AK104" s="385"/>
      <c r="AL104" s="385"/>
      <c r="AM104" s="385"/>
      <c r="AN104" s="385"/>
      <c r="AO104" s="385"/>
      <c r="AP104" s="385"/>
      <c r="AQ104" s="385"/>
      <c r="AR104" s="385"/>
      <c r="AS104" s="385"/>
      <c r="AT104" s="385"/>
      <c r="AU104" s="385"/>
      <c r="AV104" s="385"/>
      <c r="AW104" s="385"/>
      <c r="AX104" s="385"/>
      <c r="AY104" s="385"/>
      <c r="AZ104" s="385"/>
      <c r="BA104" s="385"/>
      <c r="BB104" s="385"/>
      <c r="BC104" s="385"/>
      <c r="BD104" s="385"/>
      <c r="BE104" s="385"/>
      <c r="BF104" s="385"/>
      <c r="BG104" s="385"/>
      <c r="BH104" s="385"/>
      <c r="BI104" s="385"/>
      <c r="BJ104" s="385"/>
    </row>
    <row r="105" spans="1:62">
      <c r="A105" s="385"/>
      <c r="B105" s="385"/>
      <c r="C105" s="385"/>
      <c r="D105" s="385"/>
      <c r="E105" s="385"/>
      <c r="F105" s="385"/>
      <c r="G105" s="385"/>
      <c r="H105" s="385"/>
      <c r="I105" s="385"/>
      <c r="J105" s="385"/>
      <c r="K105" s="385"/>
      <c r="L105" s="385"/>
      <c r="M105" s="385"/>
      <c r="N105" s="385"/>
      <c r="O105" s="385"/>
      <c r="P105" s="385"/>
      <c r="Q105" s="385"/>
      <c r="R105" s="385"/>
      <c r="S105" s="385"/>
      <c r="T105" s="385"/>
      <c r="U105" s="385"/>
      <c r="V105" s="385"/>
      <c r="W105" s="385"/>
      <c r="X105" s="385"/>
      <c r="Y105" s="385"/>
      <c r="Z105" s="385"/>
      <c r="AA105" s="385"/>
      <c r="AB105" s="385"/>
      <c r="AC105" s="385"/>
      <c r="AD105" s="385"/>
      <c r="AE105" s="385"/>
      <c r="AF105" s="385"/>
      <c r="AG105" s="385"/>
      <c r="AH105" s="385"/>
      <c r="AI105" s="385"/>
      <c r="AJ105" s="385"/>
      <c r="AK105" s="385"/>
      <c r="AL105" s="385"/>
      <c r="AM105" s="385"/>
      <c r="AN105" s="385"/>
      <c r="AO105" s="385"/>
      <c r="AP105" s="385"/>
      <c r="AQ105" s="385"/>
      <c r="AR105" s="385"/>
      <c r="AS105" s="385"/>
      <c r="AT105" s="385"/>
      <c r="AU105" s="385"/>
      <c r="AV105" s="385"/>
      <c r="AW105" s="385"/>
      <c r="AX105" s="385"/>
      <c r="AY105" s="385"/>
      <c r="AZ105" s="385"/>
      <c r="BA105" s="385"/>
      <c r="BB105" s="385"/>
      <c r="BC105" s="385"/>
      <c r="BD105" s="385"/>
      <c r="BE105" s="385"/>
      <c r="BF105" s="385"/>
      <c r="BG105" s="385"/>
      <c r="BH105" s="385"/>
      <c r="BI105" s="385"/>
      <c r="BJ105" s="385"/>
    </row>
    <row r="106" spans="1:62">
      <c r="A106" s="385"/>
      <c r="B106" s="385"/>
      <c r="C106" s="385"/>
      <c r="D106" s="385"/>
      <c r="E106" s="385"/>
      <c r="F106" s="385"/>
      <c r="G106" s="385"/>
      <c r="H106" s="385"/>
      <c r="I106" s="385"/>
      <c r="J106" s="385"/>
      <c r="K106" s="385"/>
      <c r="L106" s="385"/>
      <c r="M106" s="385"/>
      <c r="N106" s="385"/>
      <c r="O106" s="385"/>
      <c r="P106" s="385"/>
      <c r="Q106" s="385"/>
      <c r="R106" s="385"/>
      <c r="S106" s="385"/>
      <c r="T106" s="385"/>
      <c r="U106" s="385"/>
      <c r="V106" s="385"/>
      <c r="W106" s="385"/>
      <c r="X106" s="385"/>
      <c r="Y106" s="385"/>
      <c r="Z106" s="385"/>
      <c r="AA106" s="385"/>
      <c r="AB106" s="385"/>
      <c r="AC106" s="385"/>
      <c r="AD106" s="385"/>
      <c r="AE106" s="385"/>
      <c r="AF106" s="385"/>
      <c r="AG106" s="385"/>
      <c r="AH106" s="385"/>
      <c r="AI106" s="385"/>
      <c r="AJ106" s="385"/>
      <c r="AK106" s="385"/>
      <c r="AL106" s="385"/>
      <c r="AM106" s="385"/>
      <c r="AN106" s="385"/>
      <c r="AO106" s="385"/>
      <c r="AP106" s="385"/>
      <c r="AQ106" s="385"/>
      <c r="AR106" s="385"/>
      <c r="AS106" s="385"/>
      <c r="AT106" s="385"/>
      <c r="AU106" s="385"/>
      <c r="AV106" s="385"/>
      <c r="AW106" s="385"/>
      <c r="AX106" s="385"/>
      <c r="AY106" s="385"/>
      <c r="AZ106" s="385"/>
      <c r="BA106" s="385"/>
      <c r="BB106" s="385"/>
      <c r="BC106" s="385"/>
      <c r="BD106" s="385"/>
      <c r="BE106" s="385"/>
      <c r="BF106" s="385"/>
      <c r="BG106" s="385"/>
      <c r="BH106" s="385"/>
      <c r="BI106" s="385"/>
      <c r="BJ106" s="385"/>
    </row>
    <row r="107" spans="1:62">
      <c r="A107" s="385"/>
      <c r="B107" s="385"/>
      <c r="C107" s="385"/>
      <c r="D107" s="385"/>
      <c r="E107" s="385"/>
      <c r="F107" s="385"/>
      <c r="G107" s="385"/>
      <c r="H107" s="385"/>
      <c r="I107" s="385"/>
      <c r="J107" s="385"/>
      <c r="K107" s="385"/>
      <c r="L107" s="385"/>
      <c r="M107" s="385"/>
      <c r="N107" s="385"/>
      <c r="O107" s="385"/>
      <c r="P107" s="385"/>
      <c r="Q107" s="385"/>
      <c r="R107" s="385"/>
      <c r="S107" s="385"/>
      <c r="T107" s="385"/>
      <c r="U107" s="385"/>
      <c r="V107" s="385"/>
      <c r="W107" s="385"/>
      <c r="X107" s="385"/>
      <c r="Y107" s="385"/>
      <c r="Z107" s="385"/>
      <c r="AA107" s="385"/>
      <c r="AB107" s="385"/>
      <c r="AC107" s="385"/>
      <c r="AD107" s="385"/>
      <c r="AE107" s="385"/>
      <c r="AF107" s="385"/>
      <c r="AG107" s="385"/>
      <c r="AH107" s="385"/>
      <c r="AI107" s="385"/>
      <c r="AJ107" s="385"/>
      <c r="AK107" s="385"/>
      <c r="AL107" s="385"/>
      <c r="AM107" s="385"/>
      <c r="AN107" s="385"/>
      <c r="AO107" s="385"/>
      <c r="AP107" s="385"/>
      <c r="AQ107" s="385"/>
      <c r="AR107" s="385"/>
      <c r="AS107" s="385"/>
      <c r="AT107" s="385"/>
      <c r="AU107" s="385"/>
      <c r="AV107" s="385"/>
      <c r="AW107" s="385"/>
      <c r="AX107" s="385"/>
      <c r="AY107" s="385"/>
      <c r="AZ107" s="385"/>
      <c r="BA107" s="385"/>
      <c r="BB107" s="385"/>
      <c r="BC107" s="385"/>
      <c r="BD107" s="385"/>
      <c r="BE107" s="385"/>
      <c r="BF107" s="385"/>
      <c r="BG107" s="385"/>
      <c r="BH107" s="385"/>
      <c r="BI107" s="385"/>
      <c r="BJ107" s="385"/>
    </row>
    <row r="108" spans="1:62">
      <c r="A108" s="385"/>
      <c r="B108" s="385"/>
      <c r="C108" s="385"/>
      <c r="D108" s="385"/>
      <c r="E108" s="385"/>
      <c r="F108" s="385"/>
      <c r="G108" s="385"/>
      <c r="H108" s="385"/>
      <c r="I108" s="385"/>
      <c r="J108" s="385"/>
      <c r="K108" s="385"/>
      <c r="L108" s="385"/>
      <c r="M108" s="385"/>
      <c r="N108" s="385"/>
      <c r="O108" s="385"/>
      <c r="P108" s="385"/>
      <c r="Q108" s="385"/>
      <c r="R108" s="385"/>
      <c r="S108" s="385"/>
      <c r="T108" s="385"/>
      <c r="U108" s="385"/>
      <c r="V108" s="385"/>
      <c r="W108" s="385"/>
      <c r="X108" s="385"/>
      <c r="Y108" s="385"/>
      <c r="Z108" s="385"/>
      <c r="AA108" s="385"/>
      <c r="AB108" s="385"/>
      <c r="AC108" s="385"/>
      <c r="AD108" s="385"/>
      <c r="AE108" s="385"/>
      <c r="AF108" s="385"/>
      <c r="AG108" s="385"/>
      <c r="AH108" s="385"/>
      <c r="AI108" s="385"/>
      <c r="AJ108" s="385"/>
      <c r="AK108" s="385"/>
      <c r="AL108" s="385"/>
      <c r="AM108" s="385"/>
      <c r="AN108" s="385"/>
      <c r="AO108" s="385"/>
      <c r="AP108" s="385"/>
      <c r="AQ108" s="385"/>
      <c r="AR108" s="385"/>
      <c r="AS108" s="385"/>
      <c r="AT108" s="385"/>
      <c r="AU108" s="385"/>
      <c r="AV108" s="385"/>
      <c r="AW108" s="385"/>
      <c r="AX108" s="385"/>
      <c r="AY108" s="385"/>
      <c r="AZ108" s="385"/>
      <c r="BA108" s="385"/>
      <c r="BB108" s="385"/>
      <c r="BC108" s="385"/>
      <c r="BD108" s="385"/>
      <c r="BE108" s="385"/>
      <c r="BF108" s="385"/>
      <c r="BG108" s="385"/>
      <c r="BH108" s="385"/>
      <c r="BI108" s="385"/>
      <c r="BJ108" s="385"/>
    </row>
    <row r="109" spans="1:62">
      <c r="A109" s="385"/>
      <c r="B109" s="385"/>
      <c r="C109" s="385"/>
      <c r="D109" s="385"/>
      <c r="E109" s="385"/>
      <c r="F109" s="385"/>
      <c r="G109" s="385"/>
      <c r="H109" s="385"/>
      <c r="I109" s="385"/>
      <c r="J109" s="385"/>
      <c r="K109" s="385"/>
      <c r="L109" s="385"/>
      <c r="M109" s="385"/>
      <c r="N109" s="385"/>
      <c r="O109" s="385"/>
      <c r="P109" s="385"/>
      <c r="Q109" s="385"/>
      <c r="R109" s="385"/>
      <c r="S109" s="385"/>
      <c r="T109" s="385"/>
      <c r="U109" s="385"/>
      <c r="V109" s="385"/>
      <c r="W109" s="385"/>
      <c r="X109" s="385"/>
      <c r="Y109" s="385"/>
      <c r="Z109" s="385"/>
      <c r="AA109" s="385"/>
      <c r="AB109" s="385"/>
      <c r="AC109" s="385"/>
      <c r="AD109" s="385"/>
      <c r="AE109" s="385"/>
      <c r="AF109" s="385"/>
      <c r="AG109" s="385"/>
      <c r="AH109" s="385"/>
      <c r="AI109" s="385"/>
      <c r="AJ109" s="385"/>
      <c r="AK109" s="385"/>
      <c r="AL109" s="385"/>
      <c r="AM109" s="385"/>
      <c r="AN109" s="385"/>
      <c r="AO109" s="385"/>
      <c r="AP109" s="385"/>
      <c r="AQ109" s="385"/>
      <c r="AR109" s="385"/>
      <c r="AS109" s="385"/>
      <c r="AT109" s="385"/>
      <c r="AU109" s="385"/>
      <c r="AV109" s="385"/>
      <c r="AW109" s="385"/>
      <c r="AX109" s="385"/>
      <c r="AY109" s="385"/>
      <c r="AZ109" s="385"/>
      <c r="BA109" s="385"/>
      <c r="BB109" s="385"/>
      <c r="BC109" s="385"/>
      <c r="BD109" s="385"/>
      <c r="BE109" s="385"/>
      <c r="BF109" s="385"/>
      <c r="BG109" s="385"/>
      <c r="BH109" s="385"/>
      <c r="BI109" s="385"/>
      <c r="BJ109" s="385"/>
    </row>
    <row r="110" spans="1:62">
      <c r="A110" s="385"/>
      <c r="B110" s="385"/>
      <c r="C110" s="385"/>
      <c r="D110" s="385"/>
      <c r="E110" s="385"/>
      <c r="F110" s="385"/>
      <c r="G110" s="385"/>
      <c r="H110" s="385"/>
      <c r="I110" s="385"/>
      <c r="J110" s="385"/>
      <c r="K110" s="385"/>
      <c r="L110" s="385"/>
      <c r="M110" s="385"/>
      <c r="N110" s="385"/>
      <c r="O110" s="385"/>
      <c r="P110" s="385"/>
      <c r="Q110" s="385"/>
      <c r="R110" s="385"/>
      <c r="S110" s="385"/>
      <c r="T110" s="385"/>
      <c r="U110" s="385"/>
      <c r="V110" s="385"/>
      <c r="W110" s="385"/>
      <c r="X110" s="385"/>
      <c r="Y110" s="385"/>
      <c r="Z110" s="385"/>
      <c r="AA110" s="385"/>
      <c r="AB110" s="385"/>
      <c r="AC110" s="385"/>
      <c r="AD110" s="385"/>
      <c r="AE110" s="385"/>
      <c r="AF110" s="385"/>
      <c r="AG110" s="385"/>
      <c r="AH110" s="385"/>
      <c r="AI110" s="385"/>
      <c r="AJ110" s="385"/>
      <c r="AK110" s="385"/>
      <c r="AL110" s="385"/>
      <c r="AM110" s="385"/>
      <c r="AN110" s="385"/>
      <c r="AO110" s="385"/>
      <c r="AP110" s="385"/>
      <c r="AQ110" s="385"/>
      <c r="AR110" s="385"/>
      <c r="AS110" s="385"/>
      <c r="AT110" s="385"/>
      <c r="AU110" s="385"/>
      <c r="AV110" s="385"/>
      <c r="AW110" s="385"/>
      <c r="AX110" s="385"/>
      <c r="AY110" s="385"/>
      <c r="AZ110" s="385"/>
      <c r="BA110" s="385"/>
      <c r="BB110" s="385"/>
      <c r="BC110" s="385"/>
      <c r="BD110" s="385"/>
      <c r="BE110" s="385"/>
      <c r="BF110" s="385"/>
      <c r="BG110" s="385"/>
      <c r="BH110" s="385"/>
      <c r="BI110" s="385"/>
      <c r="BJ110" s="385"/>
    </row>
    <row r="111" spans="1:62">
      <c r="A111" s="385"/>
      <c r="B111" s="385"/>
      <c r="C111" s="385"/>
      <c r="D111" s="385"/>
      <c r="E111" s="385"/>
      <c r="F111" s="385"/>
      <c r="G111" s="385"/>
      <c r="H111" s="385"/>
      <c r="I111" s="385"/>
      <c r="J111" s="385"/>
      <c r="K111" s="385"/>
      <c r="L111" s="385"/>
      <c r="M111" s="385"/>
      <c r="N111" s="385"/>
      <c r="O111" s="385"/>
      <c r="P111" s="385"/>
      <c r="Q111" s="385"/>
      <c r="R111" s="385"/>
      <c r="S111" s="385"/>
      <c r="T111" s="385"/>
      <c r="U111" s="385"/>
      <c r="V111" s="385"/>
      <c r="W111" s="385"/>
      <c r="X111" s="385"/>
      <c r="Y111" s="385"/>
      <c r="Z111" s="385"/>
      <c r="AA111" s="385"/>
      <c r="AB111" s="385"/>
      <c r="AC111" s="385"/>
      <c r="AD111" s="385"/>
      <c r="AE111" s="385"/>
      <c r="AF111" s="385"/>
      <c r="AG111" s="385"/>
      <c r="AH111" s="385"/>
      <c r="AI111" s="385"/>
      <c r="AJ111" s="385"/>
      <c r="AK111" s="385"/>
      <c r="AL111" s="385"/>
      <c r="AM111" s="385"/>
      <c r="AN111" s="385"/>
      <c r="AO111" s="385"/>
      <c r="AP111" s="385"/>
      <c r="AQ111" s="385"/>
      <c r="AR111" s="385"/>
      <c r="AS111" s="385"/>
      <c r="AT111" s="385"/>
      <c r="AU111" s="385"/>
      <c r="AV111" s="385"/>
      <c r="AW111" s="385"/>
      <c r="AX111" s="385"/>
      <c r="AY111" s="385"/>
      <c r="AZ111" s="385"/>
      <c r="BA111" s="385"/>
      <c r="BB111" s="385"/>
      <c r="BC111" s="385"/>
      <c r="BD111" s="385"/>
      <c r="BE111" s="385"/>
      <c r="BF111" s="385"/>
      <c r="BG111" s="385"/>
      <c r="BH111" s="385"/>
      <c r="BI111" s="385"/>
      <c r="BJ111" s="385"/>
    </row>
    <row r="112" spans="1:62">
      <c r="A112" s="385"/>
      <c r="B112" s="385"/>
      <c r="C112" s="385"/>
      <c r="D112" s="385"/>
      <c r="E112" s="385"/>
      <c r="F112" s="385"/>
      <c r="G112" s="385"/>
      <c r="H112" s="385"/>
      <c r="I112" s="385"/>
      <c r="J112" s="385"/>
      <c r="K112" s="385"/>
      <c r="L112" s="385"/>
      <c r="M112" s="385"/>
      <c r="N112" s="385"/>
      <c r="O112" s="385"/>
      <c r="P112" s="385"/>
      <c r="Q112" s="385"/>
      <c r="R112" s="385"/>
      <c r="S112" s="385"/>
      <c r="T112" s="385"/>
      <c r="U112" s="385"/>
      <c r="V112" s="385"/>
      <c r="W112" s="385"/>
      <c r="X112" s="385"/>
      <c r="Y112" s="385"/>
      <c r="Z112" s="385"/>
      <c r="AA112" s="385"/>
      <c r="AB112" s="385"/>
      <c r="AC112" s="385"/>
      <c r="AD112" s="385"/>
      <c r="AE112" s="385"/>
      <c r="AF112" s="385"/>
      <c r="AG112" s="385"/>
      <c r="AH112" s="385"/>
      <c r="AI112" s="385"/>
      <c r="AJ112" s="385"/>
      <c r="AK112" s="385"/>
      <c r="AL112" s="385"/>
      <c r="AM112" s="385"/>
      <c r="AN112" s="385"/>
      <c r="AO112" s="385"/>
      <c r="AP112" s="385"/>
      <c r="AQ112" s="385"/>
      <c r="AR112" s="385"/>
      <c r="AS112" s="385"/>
      <c r="AT112" s="385"/>
      <c r="AU112" s="385"/>
      <c r="AV112" s="385"/>
      <c r="AW112" s="385"/>
      <c r="AX112" s="385"/>
      <c r="AY112" s="385"/>
      <c r="AZ112" s="385"/>
      <c r="BA112" s="385"/>
      <c r="BB112" s="385"/>
      <c r="BC112" s="385"/>
      <c r="BD112" s="385"/>
      <c r="BE112" s="385"/>
      <c r="BF112" s="385"/>
      <c r="BG112" s="385"/>
      <c r="BH112" s="385"/>
      <c r="BI112" s="385"/>
      <c r="BJ112" s="385"/>
    </row>
    <row r="113" spans="1:62">
      <c r="A113" s="385"/>
      <c r="B113" s="385"/>
      <c r="C113" s="385"/>
      <c r="D113" s="385"/>
      <c r="E113" s="385"/>
      <c r="F113" s="385"/>
      <c r="G113" s="385"/>
      <c r="H113" s="385"/>
      <c r="I113" s="385"/>
      <c r="J113" s="385"/>
      <c r="K113" s="385"/>
      <c r="L113" s="385"/>
      <c r="M113" s="385"/>
      <c r="N113" s="385"/>
      <c r="O113" s="385"/>
      <c r="P113" s="385"/>
      <c r="Q113" s="385"/>
      <c r="R113" s="385"/>
      <c r="S113" s="385"/>
      <c r="T113" s="385"/>
      <c r="U113" s="385"/>
      <c r="V113" s="385"/>
      <c r="W113" s="385"/>
      <c r="X113" s="385"/>
      <c r="Y113" s="385"/>
      <c r="Z113" s="385"/>
      <c r="AA113" s="385"/>
      <c r="AB113" s="385"/>
      <c r="AC113" s="385"/>
      <c r="AD113" s="385"/>
      <c r="AE113" s="385"/>
      <c r="AF113" s="385"/>
      <c r="AG113" s="385"/>
      <c r="AH113" s="385"/>
      <c r="AI113" s="385"/>
      <c r="AJ113" s="385"/>
      <c r="AK113" s="385"/>
      <c r="AL113" s="385"/>
      <c r="AM113" s="385"/>
      <c r="AN113" s="385"/>
      <c r="AO113" s="385"/>
      <c r="AP113" s="385"/>
      <c r="AQ113" s="385"/>
      <c r="AR113" s="385"/>
      <c r="AS113" s="385"/>
      <c r="AT113" s="385"/>
      <c r="AU113" s="385"/>
      <c r="AV113" s="385"/>
      <c r="AW113" s="385"/>
      <c r="AX113" s="385"/>
      <c r="AY113" s="385"/>
      <c r="AZ113" s="385"/>
      <c r="BA113" s="385"/>
      <c r="BB113" s="385"/>
      <c r="BC113" s="385"/>
      <c r="BD113" s="385"/>
      <c r="BE113" s="385"/>
      <c r="BF113" s="385"/>
      <c r="BG113" s="385"/>
      <c r="BH113" s="385"/>
      <c r="BI113" s="385"/>
      <c r="BJ113" s="385"/>
    </row>
    <row r="114" spans="1:62">
      <c r="A114" s="385"/>
      <c r="B114" s="385"/>
      <c r="C114" s="385"/>
      <c r="D114" s="385"/>
      <c r="E114" s="385"/>
      <c r="F114" s="385"/>
      <c r="G114" s="385"/>
      <c r="H114" s="385"/>
      <c r="I114" s="385"/>
      <c r="J114" s="385"/>
      <c r="K114" s="385"/>
      <c r="L114" s="385"/>
      <c r="M114" s="385"/>
      <c r="N114" s="385"/>
      <c r="O114" s="385"/>
      <c r="P114" s="385"/>
      <c r="Q114" s="385"/>
      <c r="R114" s="385"/>
      <c r="S114" s="385"/>
      <c r="T114" s="385"/>
      <c r="U114" s="385"/>
      <c r="V114" s="385"/>
      <c r="W114" s="385"/>
      <c r="X114" s="385"/>
      <c r="Y114" s="385"/>
      <c r="Z114" s="385"/>
      <c r="AA114" s="385"/>
      <c r="AB114" s="385"/>
      <c r="AC114" s="385"/>
      <c r="AD114" s="385"/>
      <c r="AE114" s="385"/>
      <c r="AF114" s="385"/>
      <c r="AG114" s="385"/>
      <c r="AH114" s="385"/>
      <c r="AI114" s="385"/>
      <c r="AJ114" s="385"/>
      <c r="AK114" s="385"/>
      <c r="AL114" s="385"/>
      <c r="AM114" s="385"/>
      <c r="AN114" s="385"/>
      <c r="AO114" s="385"/>
      <c r="AP114" s="385"/>
      <c r="AQ114" s="385"/>
      <c r="AR114" s="385"/>
      <c r="AS114" s="385"/>
      <c r="AT114" s="385"/>
      <c r="AU114" s="385"/>
      <c r="AV114" s="385"/>
      <c r="AW114" s="385"/>
      <c r="AX114" s="385"/>
      <c r="AY114" s="385"/>
      <c r="AZ114" s="385"/>
      <c r="BA114" s="385"/>
      <c r="BB114" s="385"/>
      <c r="BC114" s="385"/>
      <c r="BD114" s="385"/>
      <c r="BE114" s="385"/>
      <c r="BF114" s="385"/>
      <c r="BG114" s="385"/>
      <c r="BH114" s="385"/>
      <c r="BI114" s="385"/>
      <c r="BJ114" s="385"/>
    </row>
    <row r="115" spans="1:62">
      <c r="A115" s="385"/>
      <c r="B115" s="385"/>
      <c r="C115" s="385"/>
      <c r="D115" s="385"/>
      <c r="E115" s="385"/>
      <c r="F115" s="385"/>
      <c r="G115" s="385"/>
      <c r="H115" s="385"/>
      <c r="I115" s="385"/>
      <c r="J115" s="385"/>
      <c r="K115" s="385"/>
      <c r="L115" s="385"/>
      <c r="M115" s="385"/>
      <c r="N115" s="385"/>
      <c r="O115" s="385"/>
      <c r="P115" s="385"/>
      <c r="Q115" s="385"/>
      <c r="R115" s="385"/>
      <c r="S115" s="385"/>
      <c r="T115" s="385"/>
      <c r="U115" s="385"/>
      <c r="V115" s="385"/>
      <c r="W115" s="385"/>
      <c r="X115" s="385"/>
      <c r="Y115" s="385"/>
      <c r="Z115" s="385"/>
      <c r="AA115" s="385"/>
      <c r="AB115" s="385"/>
      <c r="AC115" s="385"/>
      <c r="AD115" s="385"/>
      <c r="AE115" s="385"/>
      <c r="AF115" s="385"/>
      <c r="AG115" s="385"/>
      <c r="AH115" s="385"/>
      <c r="AI115" s="385"/>
      <c r="AJ115" s="385"/>
      <c r="AK115" s="385"/>
      <c r="AL115" s="385"/>
      <c r="AM115" s="385"/>
      <c r="AN115" s="385"/>
      <c r="AO115" s="385"/>
      <c r="AP115" s="385"/>
      <c r="AQ115" s="385"/>
      <c r="AR115" s="385"/>
      <c r="AS115" s="385"/>
      <c r="AT115" s="385"/>
      <c r="AU115" s="385"/>
      <c r="AV115" s="385"/>
      <c r="AW115" s="385"/>
      <c r="AX115" s="385"/>
      <c r="AY115" s="385"/>
      <c r="AZ115" s="385"/>
      <c r="BA115" s="385"/>
      <c r="BB115" s="385"/>
      <c r="BC115" s="385"/>
      <c r="BD115" s="385"/>
      <c r="BE115" s="385"/>
      <c r="BF115" s="385"/>
      <c r="BG115" s="385"/>
      <c r="BH115" s="385"/>
      <c r="BI115" s="385"/>
      <c r="BJ115" s="385"/>
    </row>
    <row r="116" spans="1:62">
      <c r="A116" s="385"/>
      <c r="B116" s="385"/>
      <c r="C116" s="385"/>
      <c r="D116" s="385"/>
      <c r="E116" s="385"/>
      <c r="F116" s="385"/>
      <c r="G116" s="385"/>
      <c r="H116" s="385"/>
      <c r="I116" s="385"/>
      <c r="J116" s="385"/>
      <c r="K116" s="385"/>
      <c r="L116" s="385"/>
      <c r="M116" s="385"/>
      <c r="N116" s="385"/>
      <c r="O116" s="385"/>
      <c r="P116" s="385"/>
      <c r="Q116" s="385"/>
      <c r="R116" s="385"/>
      <c r="S116" s="385"/>
      <c r="T116" s="385"/>
      <c r="U116" s="385"/>
      <c r="V116" s="385"/>
      <c r="W116" s="385"/>
      <c r="X116" s="385"/>
      <c r="Y116" s="385"/>
      <c r="Z116" s="385"/>
      <c r="AA116" s="385"/>
      <c r="AB116" s="385"/>
      <c r="AC116" s="385"/>
      <c r="AD116" s="385"/>
      <c r="AE116" s="385"/>
      <c r="AF116" s="385"/>
      <c r="AG116" s="385"/>
      <c r="AH116" s="385"/>
      <c r="AI116" s="385"/>
      <c r="AJ116" s="385"/>
      <c r="AK116" s="385"/>
      <c r="AL116" s="385"/>
      <c r="AM116" s="385"/>
      <c r="AN116" s="385"/>
      <c r="AO116" s="385"/>
      <c r="AP116" s="385"/>
      <c r="AQ116" s="385"/>
      <c r="AR116" s="385"/>
      <c r="AS116" s="385"/>
      <c r="AT116" s="385"/>
      <c r="AU116" s="385"/>
      <c r="AV116" s="385"/>
      <c r="AW116" s="385"/>
      <c r="AX116" s="385"/>
      <c r="AY116" s="385"/>
      <c r="AZ116" s="385"/>
      <c r="BA116" s="385"/>
      <c r="BB116" s="385"/>
      <c r="BC116" s="385"/>
      <c r="BD116" s="385"/>
      <c r="BE116" s="385"/>
      <c r="BF116" s="385"/>
      <c r="BG116" s="385"/>
      <c r="BH116" s="385"/>
      <c r="BI116" s="385"/>
      <c r="BJ116" s="385"/>
    </row>
    <row r="117" spans="1:62">
      <c r="A117" s="385"/>
      <c r="B117" s="385"/>
      <c r="C117" s="385"/>
      <c r="D117" s="385"/>
      <c r="E117" s="385"/>
      <c r="F117" s="385"/>
      <c r="G117" s="385"/>
      <c r="H117" s="385"/>
      <c r="I117" s="385"/>
      <c r="J117" s="385"/>
      <c r="K117" s="385"/>
      <c r="L117" s="385"/>
      <c r="M117" s="385"/>
      <c r="N117" s="385"/>
      <c r="O117" s="385"/>
      <c r="P117" s="385"/>
      <c r="Q117" s="385"/>
      <c r="R117" s="385"/>
      <c r="S117" s="385"/>
      <c r="T117" s="385"/>
      <c r="U117" s="385"/>
      <c r="V117" s="385"/>
      <c r="W117" s="385"/>
      <c r="X117" s="385"/>
      <c r="Y117" s="385"/>
      <c r="Z117" s="385"/>
      <c r="AA117" s="385"/>
      <c r="AB117" s="385"/>
      <c r="AC117" s="385"/>
      <c r="AD117" s="385"/>
      <c r="AE117" s="385"/>
      <c r="AF117" s="385"/>
      <c r="AG117" s="385"/>
      <c r="AH117" s="385"/>
      <c r="AI117" s="385"/>
      <c r="AJ117" s="385"/>
      <c r="AK117" s="385"/>
      <c r="AL117" s="385"/>
      <c r="AM117" s="385"/>
      <c r="AN117" s="385"/>
      <c r="AO117" s="385"/>
      <c r="AP117" s="385"/>
      <c r="AQ117" s="385"/>
      <c r="AR117" s="385"/>
      <c r="AS117" s="385"/>
      <c r="AT117" s="385"/>
      <c r="AU117" s="385"/>
      <c r="AV117" s="385"/>
      <c r="AW117" s="385"/>
      <c r="AX117" s="385"/>
      <c r="AY117" s="385"/>
      <c r="AZ117" s="385"/>
      <c r="BA117" s="385"/>
      <c r="BB117" s="385"/>
      <c r="BC117" s="385"/>
      <c r="BD117" s="385"/>
      <c r="BE117" s="385"/>
      <c r="BF117" s="385"/>
      <c r="BG117" s="385"/>
      <c r="BH117" s="385"/>
      <c r="BI117" s="385"/>
      <c r="BJ117" s="385"/>
    </row>
    <row r="118" spans="1:62">
      <c r="A118" s="385"/>
      <c r="B118" s="385"/>
      <c r="C118" s="385"/>
      <c r="D118" s="385"/>
      <c r="E118" s="385"/>
      <c r="F118" s="385"/>
      <c r="G118" s="385"/>
      <c r="H118" s="385"/>
      <c r="I118" s="385"/>
      <c r="J118" s="385"/>
      <c r="K118" s="385"/>
      <c r="L118" s="385"/>
      <c r="M118" s="385"/>
      <c r="N118" s="385"/>
      <c r="O118" s="385"/>
      <c r="P118" s="385"/>
      <c r="Q118" s="385"/>
      <c r="R118" s="385"/>
      <c r="S118" s="385"/>
      <c r="T118" s="385"/>
      <c r="U118" s="385"/>
      <c r="V118" s="385"/>
      <c r="W118" s="385"/>
      <c r="X118" s="385"/>
      <c r="Y118" s="385"/>
      <c r="Z118" s="385"/>
      <c r="AA118" s="385"/>
      <c r="AB118" s="385"/>
      <c r="AC118" s="385"/>
      <c r="AD118" s="385"/>
      <c r="AE118" s="385"/>
      <c r="AF118" s="385"/>
      <c r="AG118" s="385"/>
      <c r="AH118" s="385"/>
      <c r="AI118" s="385"/>
      <c r="AJ118" s="385"/>
      <c r="AK118" s="385"/>
      <c r="AL118" s="385"/>
      <c r="AM118" s="385"/>
      <c r="AN118" s="385"/>
      <c r="AO118" s="385"/>
      <c r="AP118" s="385"/>
      <c r="AQ118" s="385"/>
      <c r="AR118" s="385"/>
      <c r="AS118" s="385"/>
      <c r="AT118" s="385"/>
      <c r="AU118" s="385"/>
      <c r="AV118" s="385"/>
      <c r="AW118" s="385"/>
      <c r="AX118" s="385"/>
      <c r="AY118" s="385"/>
      <c r="AZ118" s="385"/>
      <c r="BA118" s="385"/>
      <c r="BB118" s="385"/>
      <c r="BC118" s="385"/>
      <c r="BD118" s="385"/>
      <c r="BE118" s="385"/>
      <c r="BF118" s="385"/>
      <c r="BG118" s="385"/>
      <c r="BH118" s="385"/>
      <c r="BI118" s="385"/>
      <c r="BJ118" s="385"/>
    </row>
    <row r="119" spans="1:62">
      <c r="A119" s="385"/>
      <c r="B119" s="385"/>
      <c r="C119" s="385"/>
      <c r="D119" s="385"/>
      <c r="E119" s="385"/>
      <c r="F119" s="385"/>
      <c r="G119" s="385"/>
      <c r="H119" s="385"/>
      <c r="I119" s="385"/>
      <c r="J119" s="385"/>
      <c r="K119" s="385"/>
      <c r="L119" s="385"/>
      <c r="M119" s="385"/>
      <c r="N119" s="385"/>
      <c r="O119" s="385"/>
      <c r="P119" s="385"/>
      <c r="Q119" s="385"/>
      <c r="R119" s="385"/>
      <c r="S119" s="385"/>
      <c r="T119" s="385"/>
      <c r="U119" s="385"/>
      <c r="V119" s="385"/>
      <c r="W119" s="385"/>
      <c r="X119" s="385"/>
      <c r="Y119" s="385"/>
      <c r="Z119" s="385"/>
      <c r="AA119" s="385"/>
      <c r="AB119" s="385"/>
      <c r="AC119" s="385"/>
      <c r="AD119" s="385"/>
      <c r="AE119" s="385"/>
      <c r="AF119" s="385"/>
      <c r="AG119" s="385"/>
      <c r="AH119" s="385"/>
      <c r="AI119" s="385"/>
      <c r="AJ119" s="385"/>
      <c r="AK119" s="385"/>
      <c r="AL119" s="385"/>
      <c r="AM119" s="385"/>
      <c r="AN119" s="385"/>
      <c r="AO119" s="385"/>
      <c r="AP119" s="385"/>
      <c r="AQ119" s="385"/>
      <c r="AR119" s="385"/>
      <c r="AS119" s="385"/>
      <c r="AT119" s="385"/>
      <c r="AU119" s="385"/>
      <c r="AV119" s="385"/>
      <c r="AW119" s="385"/>
      <c r="AX119" s="385"/>
      <c r="AY119" s="385"/>
      <c r="AZ119" s="385"/>
      <c r="BA119" s="385"/>
      <c r="BB119" s="385"/>
      <c r="BC119" s="385"/>
      <c r="BD119" s="385"/>
      <c r="BE119" s="385"/>
      <c r="BF119" s="385"/>
      <c r="BG119" s="385"/>
      <c r="BH119" s="385"/>
      <c r="BI119" s="385"/>
      <c r="BJ119" s="385"/>
    </row>
    <row r="120" spans="1:62">
      <c r="A120" s="385"/>
      <c r="B120" s="385"/>
      <c r="C120" s="385"/>
      <c r="D120" s="385"/>
      <c r="E120" s="385"/>
      <c r="F120" s="385"/>
      <c r="G120" s="385"/>
      <c r="H120" s="385"/>
      <c r="I120" s="385"/>
      <c r="J120" s="385"/>
      <c r="K120" s="385"/>
      <c r="L120" s="385"/>
      <c r="M120" s="385"/>
      <c r="N120" s="385"/>
      <c r="O120" s="385"/>
      <c r="P120" s="385"/>
      <c r="Q120" s="385"/>
      <c r="R120" s="385"/>
      <c r="S120" s="385"/>
      <c r="T120" s="385"/>
      <c r="U120" s="385"/>
      <c r="V120" s="385"/>
      <c r="W120" s="385"/>
      <c r="X120" s="385"/>
      <c r="Y120" s="385"/>
      <c r="Z120" s="385"/>
      <c r="AA120" s="385"/>
      <c r="AB120" s="385"/>
      <c r="AC120" s="385"/>
      <c r="AD120" s="385"/>
      <c r="AE120" s="385"/>
      <c r="AF120" s="385"/>
      <c r="AG120" s="385"/>
      <c r="AH120" s="385"/>
      <c r="AI120" s="385"/>
      <c r="AJ120" s="385"/>
      <c r="AK120" s="385"/>
      <c r="AL120" s="385"/>
      <c r="AM120" s="385"/>
      <c r="AN120" s="385"/>
      <c r="AO120" s="385"/>
      <c r="AP120" s="385"/>
      <c r="AQ120" s="385"/>
      <c r="AR120" s="385"/>
      <c r="AS120" s="385"/>
      <c r="AT120" s="385"/>
      <c r="AU120" s="385"/>
      <c r="AV120" s="385"/>
      <c r="AW120" s="385"/>
      <c r="AX120" s="385"/>
      <c r="AY120" s="385"/>
      <c r="AZ120" s="385"/>
      <c r="BA120" s="385"/>
      <c r="BB120" s="385"/>
      <c r="BC120" s="385"/>
      <c r="BD120" s="385"/>
      <c r="BE120" s="385"/>
      <c r="BF120" s="385"/>
      <c r="BG120" s="385"/>
      <c r="BH120" s="385"/>
      <c r="BI120" s="385"/>
      <c r="BJ120" s="385"/>
    </row>
    <row r="121" spans="1:62">
      <c r="A121" s="385"/>
      <c r="B121" s="385"/>
      <c r="C121" s="385"/>
      <c r="D121" s="385"/>
      <c r="E121" s="385"/>
      <c r="F121" s="385"/>
      <c r="G121" s="385"/>
      <c r="H121" s="385"/>
      <c r="I121" s="385"/>
      <c r="J121" s="385"/>
      <c r="K121" s="385"/>
      <c r="L121" s="385"/>
      <c r="M121" s="385"/>
      <c r="N121" s="385"/>
      <c r="O121" s="385"/>
      <c r="P121" s="385"/>
      <c r="Q121" s="385"/>
      <c r="R121" s="385"/>
      <c r="S121" s="385"/>
      <c r="T121" s="385"/>
      <c r="U121" s="385"/>
      <c r="V121" s="385"/>
      <c r="W121" s="385"/>
      <c r="X121" s="385"/>
      <c r="Y121" s="385"/>
      <c r="Z121" s="385"/>
      <c r="AA121" s="385"/>
      <c r="AB121" s="385"/>
      <c r="AC121" s="385"/>
      <c r="AD121" s="385"/>
      <c r="AE121" s="385"/>
      <c r="AF121" s="385"/>
      <c r="AG121" s="385"/>
      <c r="AH121" s="385"/>
      <c r="AI121" s="385"/>
      <c r="AJ121" s="385"/>
      <c r="AK121" s="385"/>
      <c r="AL121" s="385"/>
      <c r="AM121" s="385"/>
      <c r="AN121" s="385"/>
      <c r="AO121" s="385"/>
      <c r="AP121" s="385"/>
      <c r="AQ121" s="385"/>
      <c r="AR121" s="385"/>
      <c r="AS121" s="385"/>
      <c r="AT121" s="385"/>
      <c r="AU121" s="385"/>
      <c r="AV121" s="385"/>
      <c r="AW121" s="385"/>
      <c r="AX121" s="385"/>
      <c r="AY121" s="385"/>
      <c r="AZ121" s="385"/>
      <c r="BA121" s="385"/>
      <c r="BB121" s="385"/>
      <c r="BC121" s="385"/>
      <c r="BD121" s="385"/>
      <c r="BE121" s="385"/>
      <c r="BF121" s="385"/>
      <c r="BG121" s="385"/>
      <c r="BH121" s="385"/>
      <c r="BI121" s="385"/>
      <c r="BJ121" s="385"/>
    </row>
    <row r="122" spans="1:62">
      <c r="A122" s="385"/>
      <c r="B122" s="385"/>
      <c r="C122" s="385"/>
      <c r="D122" s="385"/>
      <c r="E122" s="385"/>
      <c r="F122" s="385"/>
      <c r="G122" s="385"/>
      <c r="H122" s="385"/>
      <c r="I122" s="385"/>
      <c r="J122" s="385"/>
      <c r="K122" s="385"/>
      <c r="L122" s="385"/>
      <c r="M122" s="385"/>
      <c r="N122" s="385"/>
      <c r="O122" s="385"/>
      <c r="P122" s="385"/>
      <c r="Q122" s="385"/>
      <c r="R122" s="385"/>
      <c r="S122" s="385"/>
      <c r="T122" s="385"/>
      <c r="U122" s="385"/>
      <c r="V122" s="385"/>
      <c r="W122" s="385"/>
      <c r="X122" s="385"/>
      <c r="Y122" s="385"/>
      <c r="Z122" s="385"/>
      <c r="AA122" s="385"/>
      <c r="AB122" s="385"/>
      <c r="AC122" s="385"/>
      <c r="AD122" s="385"/>
      <c r="AE122" s="385"/>
      <c r="AF122" s="385"/>
      <c r="AG122" s="385"/>
      <c r="AH122" s="385"/>
      <c r="AI122" s="385"/>
      <c r="AJ122" s="385"/>
      <c r="AK122" s="385"/>
      <c r="AL122" s="385"/>
      <c r="AM122" s="385"/>
      <c r="AN122" s="385"/>
      <c r="AO122" s="385"/>
      <c r="AP122" s="385"/>
      <c r="AQ122" s="385"/>
      <c r="AR122" s="385"/>
      <c r="AS122" s="385"/>
      <c r="AT122" s="385"/>
      <c r="AU122" s="385"/>
      <c r="AV122" s="385"/>
      <c r="AW122" s="385"/>
      <c r="AX122" s="385"/>
      <c r="AY122" s="385"/>
      <c r="AZ122" s="385"/>
      <c r="BA122" s="385"/>
      <c r="BB122" s="385"/>
      <c r="BC122" s="385"/>
      <c r="BD122" s="385"/>
      <c r="BE122" s="385"/>
      <c r="BF122" s="385"/>
      <c r="BG122" s="385"/>
      <c r="BH122" s="385"/>
      <c r="BI122" s="385"/>
      <c r="BJ122" s="385"/>
    </row>
    <row r="123" spans="1:62">
      <c r="A123" s="385"/>
      <c r="B123" s="385"/>
      <c r="C123" s="385"/>
      <c r="D123" s="385"/>
      <c r="E123" s="385"/>
      <c r="F123" s="385"/>
      <c r="G123" s="385"/>
      <c r="H123" s="385"/>
      <c r="I123" s="385"/>
      <c r="J123" s="385"/>
      <c r="K123" s="385"/>
      <c r="L123" s="385"/>
      <c r="M123" s="385"/>
      <c r="N123" s="385"/>
      <c r="O123" s="385"/>
      <c r="P123" s="385"/>
      <c r="Q123" s="385"/>
      <c r="R123" s="385"/>
      <c r="S123" s="385"/>
      <c r="T123" s="385"/>
      <c r="U123" s="385"/>
      <c r="V123" s="385"/>
      <c r="W123" s="385"/>
      <c r="X123" s="385"/>
      <c r="Y123" s="385"/>
      <c r="Z123" s="385"/>
      <c r="AA123" s="385"/>
      <c r="AB123" s="385"/>
      <c r="AC123" s="385"/>
      <c r="AD123" s="385"/>
      <c r="AE123" s="385"/>
      <c r="AF123" s="385"/>
      <c r="AG123" s="385"/>
      <c r="AH123" s="385"/>
      <c r="AI123" s="385"/>
      <c r="AJ123" s="385"/>
      <c r="AK123" s="385"/>
      <c r="AL123" s="385"/>
      <c r="AM123" s="385"/>
      <c r="AN123" s="385"/>
      <c r="AO123" s="385"/>
      <c r="AP123" s="385"/>
      <c r="AQ123" s="385"/>
      <c r="AR123" s="385"/>
      <c r="AS123" s="385"/>
      <c r="AT123" s="385"/>
      <c r="AU123" s="385"/>
      <c r="AV123" s="385"/>
      <c r="AW123" s="385"/>
      <c r="AX123" s="385"/>
      <c r="AY123" s="385"/>
      <c r="AZ123" s="385"/>
      <c r="BA123" s="385"/>
      <c r="BB123" s="385"/>
      <c r="BC123" s="385"/>
      <c r="BD123" s="385"/>
      <c r="BE123" s="385"/>
      <c r="BF123" s="385"/>
      <c r="BG123" s="385"/>
      <c r="BH123" s="385"/>
      <c r="BI123" s="385"/>
      <c r="BJ123" s="385"/>
    </row>
    <row r="124" spans="1:62">
      <c r="A124" s="385"/>
      <c r="B124" s="385"/>
      <c r="C124" s="385"/>
      <c r="D124" s="385"/>
      <c r="E124" s="385"/>
      <c r="F124" s="385"/>
      <c r="G124" s="385"/>
      <c r="H124" s="385"/>
      <c r="I124" s="385"/>
      <c r="J124" s="385"/>
      <c r="K124" s="385"/>
      <c r="L124" s="385"/>
      <c r="M124" s="385"/>
      <c r="N124" s="385"/>
      <c r="O124" s="385"/>
      <c r="P124" s="385"/>
      <c r="Q124" s="385"/>
      <c r="R124" s="385"/>
      <c r="S124" s="385"/>
      <c r="T124" s="385"/>
      <c r="U124" s="385"/>
      <c r="V124" s="385"/>
      <c r="W124" s="385"/>
      <c r="X124" s="385"/>
      <c r="Y124" s="385"/>
      <c r="Z124" s="385"/>
      <c r="AA124" s="385"/>
      <c r="AB124" s="385"/>
      <c r="AC124" s="385"/>
      <c r="AD124" s="385"/>
      <c r="AE124" s="385"/>
      <c r="AF124" s="385"/>
      <c r="AG124" s="385"/>
      <c r="AH124" s="385"/>
      <c r="AI124" s="385"/>
      <c r="AJ124" s="385"/>
      <c r="AK124" s="385"/>
      <c r="AL124" s="385"/>
      <c r="AM124" s="385"/>
      <c r="AN124" s="385"/>
      <c r="AO124" s="385"/>
      <c r="AP124" s="385"/>
      <c r="AQ124" s="385"/>
      <c r="AR124" s="385"/>
      <c r="AS124" s="385"/>
      <c r="AT124" s="385"/>
      <c r="AU124" s="385"/>
      <c r="AV124" s="385"/>
      <c r="AW124" s="385"/>
      <c r="AX124" s="385"/>
      <c r="AY124" s="385"/>
      <c r="AZ124" s="385"/>
      <c r="BA124" s="385"/>
      <c r="BB124" s="385"/>
      <c r="BC124" s="385"/>
      <c r="BD124" s="385"/>
      <c r="BE124" s="385"/>
      <c r="BF124" s="385"/>
      <c r="BG124" s="385"/>
      <c r="BH124" s="385"/>
      <c r="BI124" s="385"/>
      <c r="BJ124" s="385"/>
    </row>
    <row r="125" spans="1:62">
      <c r="A125" s="385"/>
      <c r="B125" s="385"/>
      <c r="C125" s="385"/>
      <c r="D125" s="385"/>
      <c r="E125" s="385"/>
      <c r="F125" s="385"/>
      <c r="G125" s="385"/>
      <c r="H125" s="385"/>
      <c r="I125" s="385"/>
      <c r="J125" s="385"/>
      <c r="K125" s="385"/>
      <c r="L125" s="385"/>
      <c r="M125" s="385"/>
      <c r="N125" s="385"/>
      <c r="O125" s="385"/>
      <c r="P125" s="385"/>
      <c r="Q125" s="385"/>
      <c r="R125" s="385"/>
      <c r="S125" s="385"/>
      <c r="T125" s="385"/>
      <c r="U125" s="385"/>
      <c r="V125" s="385"/>
      <c r="W125" s="385"/>
      <c r="X125" s="385"/>
      <c r="Y125" s="385"/>
      <c r="Z125" s="385"/>
      <c r="AA125" s="385"/>
      <c r="AB125" s="385"/>
      <c r="AC125" s="385"/>
      <c r="AD125" s="385"/>
      <c r="AE125" s="385"/>
      <c r="AF125" s="385"/>
      <c r="AG125" s="385"/>
      <c r="AH125" s="385"/>
      <c r="AI125" s="385"/>
      <c r="AJ125" s="385"/>
      <c r="AK125" s="385"/>
      <c r="AL125" s="385"/>
      <c r="AM125" s="385"/>
      <c r="AN125" s="385"/>
      <c r="AO125" s="385"/>
      <c r="AP125" s="385"/>
      <c r="AQ125" s="385"/>
      <c r="AR125" s="385"/>
      <c r="AS125" s="385"/>
      <c r="AT125" s="385"/>
      <c r="AU125" s="385"/>
      <c r="AV125" s="385"/>
      <c r="AW125" s="385"/>
      <c r="AX125" s="385"/>
      <c r="AY125" s="385"/>
      <c r="AZ125" s="385"/>
      <c r="BA125" s="385"/>
      <c r="BB125" s="385"/>
      <c r="BC125" s="385"/>
      <c r="BD125" s="385"/>
      <c r="BE125" s="385"/>
      <c r="BF125" s="385"/>
      <c r="BG125" s="385"/>
      <c r="BH125" s="385"/>
      <c r="BI125" s="385"/>
      <c r="BJ125" s="385"/>
    </row>
    <row r="126" spans="1:62">
      <c r="A126" s="385"/>
      <c r="B126" s="385"/>
      <c r="C126" s="385"/>
      <c r="D126" s="385"/>
      <c r="E126" s="385"/>
      <c r="F126" s="385"/>
      <c r="G126" s="385"/>
      <c r="H126" s="385"/>
      <c r="I126" s="385"/>
      <c r="J126" s="385"/>
      <c r="K126" s="385"/>
      <c r="L126" s="385"/>
      <c r="M126" s="385"/>
      <c r="N126" s="385"/>
      <c r="O126" s="385"/>
      <c r="P126" s="385"/>
      <c r="Q126" s="385"/>
      <c r="R126" s="385"/>
      <c r="S126" s="385"/>
      <c r="T126" s="385"/>
      <c r="U126" s="385"/>
      <c r="V126" s="385"/>
      <c r="W126" s="385"/>
      <c r="X126" s="385"/>
      <c r="Y126" s="385"/>
      <c r="Z126" s="385"/>
      <c r="AA126" s="385"/>
      <c r="AB126" s="385"/>
      <c r="AC126" s="385"/>
      <c r="AD126" s="385"/>
      <c r="AE126" s="385"/>
      <c r="AF126" s="385"/>
      <c r="AG126" s="385"/>
      <c r="AH126" s="385"/>
      <c r="AI126" s="385"/>
      <c r="AJ126" s="385"/>
      <c r="AK126" s="385"/>
      <c r="AL126" s="385"/>
      <c r="AM126" s="385"/>
      <c r="AN126" s="385"/>
      <c r="AO126" s="385"/>
      <c r="AP126" s="385"/>
      <c r="AQ126" s="385"/>
      <c r="AR126" s="385"/>
      <c r="AS126" s="385"/>
      <c r="AT126" s="385"/>
      <c r="AU126" s="385"/>
      <c r="AV126" s="385"/>
      <c r="AW126" s="385"/>
      <c r="AX126" s="385"/>
      <c r="AY126" s="385"/>
      <c r="AZ126" s="385"/>
      <c r="BA126" s="385"/>
      <c r="BB126" s="385"/>
      <c r="BC126" s="385"/>
      <c r="BD126" s="385"/>
      <c r="BE126" s="385"/>
      <c r="BF126" s="385"/>
      <c r="BG126" s="385"/>
      <c r="BH126" s="385"/>
      <c r="BI126" s="385"/>
      <c r="BJ126" s="385"/>
    </row>
    <row r="127" spans="1:62">
      <c r="A127" s="385"/>
      <c r="B127" s="385"/>
      <c r="C127" s="385"/>
      <c r="D127" s="385"/>
      <c r="E127" s="385"/>
      <c r="F127" s="385"/>
      <c r="G127" s="385"/>
      <c r="H127" s="385"/>
      <c r="I127" s="385"/>
      <c r="J127" s="385"/>
      <c r="K127" s="385"/>
      <c r="L127" s="385"/>
      <c r="M127" s="385"/>
      <c r="N127" s="385"/>
      <c r="O127" s="385"/>
      <c r="P127" s="385"/>
      <c r="Q127" s="385"/>
      <c r="R127" s="385"/>
      <c r="S127" s="385"/>
      <c r="T127" s="385"/>
      <c r="U127" s="385"/>
      <c r="V127" s="385"/>
      <c r="W127" s="385"/>
      <c r="X127" s="385"/>
      <c r="Y127" s="385"/>
      <c r="Z127" s="385"/>
      <c r="AA127" s="385"/>
      <c r="AB127" s="385"/>
      <c r="AC127" s="385"/>
      <c r="AD127" s="385"/>
      <c r="AE127" s="385"/>
      <c r="AF127" s="385"/>
      <c r="AG127" s="385"/>
      <c r="AH127" s="385"/>
      <c r="AI127" s="385"/>
      <c r="AJ127" s="385"/>
      <c r="AK127" s="385"/>
      <c r="AL127" s="385"/>
      <c r="AM127" s="385"/>
      <c r="AN127" s="385"/>
      <c r="AO127" s="385"/>
      <c r="AP127" s="385"/>
      <c r="AQ127" s="385"/>
      <c r="AR127" s="385"/>
      <c r="AS127" s="385"/>
      <c r="AT127" s="385"/>
      <c r="AU127" s="385"/>
      <c r="AV127" s="385"/>
      <c r="AW127" s="385"/>
      <c r="AX127" s="385"/>
      <c r="AY127" s="385"/>
      <c r="AZ127" s="385"/>
      <c r="BA127" s="385"/>
      <c r="BB127" s="385"/>
      <c r="BC127" s="385"/>
      <c r="BD127" s="385"/>
      <c r="BE127" s="385"/>
      <c r="BF127" s="385"/>
      <c r="BG127" s="385"/>
      <c r="BH127" s="385"/>
      <c r="BI127" s="385"/>
      <c r="BJ127" s="385"/>
    </row>
    <row r="128" spans="1:62">
      <c r="A128" s="385"/>
      <c r="B128" s="385"/>
      <c r="C128" s="385"/>
      <c r="D128" s="385"/>
      <c r="E128" s="385"/>
      <c r="F128" s="385"/>
      <c r="G128" s="385"/>
      <c r="H128" s="385"/>
      <c r="I128" s="385"/>
      <c r="J128" s="385"/>
      <c r="K128" s="385"/>
      <c r="L128" s="385"/>
      <c r="M128" s="385"/>
      <c r="N128" s="385"/>
      <c r="O128" s="385"/>
      <c r="P128" s="385"/>
      <c r="Q128" s="385"/>
      <c r="R128" s="385"/>
      <c r="S128" s="385"/>
      <c r="T128" s="385"/>
      <c r="U128" s="385"/>
      <c r="V128" s="385"/>
      <c r="W128" s="385"/>
      <c r="X128" s="385"/>
      <c r="Y128" s="385"/>
      <c r="Z128" s="385"/>
      <c r="AA128" s="385"/>
      <c r="AB128" s="385"/>
      <c r="AC128" s="385"/>
      <c r="AD128" s="385"/>
      <c r="AE128" s="385"/>
      <c r="AF128" s="385"/>
      <c r="AG128" s="385"/>
      <c r="AH128" s="385"/>
      <c r="AI128" s="385"/>
      <c r="AJ128" s="385"/>
      <c r="AK128" s="385"/>
      <c r="AL128" s="385"/>
      <c r="AM128" s="385"/>
      <c r="AN128" s="385"/>
      <c r="AO128" s="385"/>
      <c r="AP128" s="385"/>
      <c r="AQ128" s="385"/>
      <c r="AR128" s="385"/>
      <c r="AS128" s="385"/>
      <c r="AT128" s="385"/>
      <c r="AU128" s="385"/>
      <c r="AV128" s="385"/>
      <c r="AW128" s="385"/>
      <c r="AX128" s="385"/>
      <c r="AY128" s="385"/>
      <c r="AZ128" s="385"/>
      <c r="BA128" s="385"/>
      <c r="BB128" s="385"/>
      <c r="BC128" s="385"/>
      <c r="BD128" s="385"/>
      <c r="BE128" s="385"/>
      <c r="BF128" s="385"/>
      <c r="BG128" s="385"/>
      <c r="BH128" s="385"/>
      <c r="BI128" s="385"/>
      <c r="BJ128" s="385"/>
    </row>
    <row r="129" spans="1:62">
      <c r="A129" s="385"/>
      <c r="B129" s="385"/>
      <c r="C129" s="385"/>
      <c r="D129" s="385"/>
      <c r="E129" s="385"/>
      <c r="F129" s="385"/>
      <c r="G129" s="385"/>
      <c r="H129" s="385"/>
      <c r="I129" s="385"/>
      <c r="J129" s="385"/>
      <c r="K129" s="385"/>
      <c r="L129" s="385"/>
      <c r="M129" s="385"/>
      <c r="N129" s="385"/>
      <c r="O129" s="385"/>
      <c r="P129" s="385"/>
      <c r="Q129" s="385"/>
      <c r="R129" s="385"/>
      <c r="S129" s="385"/>
      <c r="T129" s="385"/>
      <c r="U129" s="385"/>
      <c r="V129" s="385"/>
      <c r="W129" s="385"/>
      <c r="X129" s="385"/>
      <c r="Y129" s="385"/>
      <c r="Z129" s="385"/>
      <c r="AA129" s="385"/>
      <c r="AB129" s="385"/>
      <c r="AC129" s="385"/>
      <c r="AD129" s="385"/>
      <c r="AE129" s="385"/>
      <c r="AF129" s="385"/>
      <c r="AG129" s="385"/>
      <c r="AH129" s="385"/>
      <c r="AI129" s="385"/>
      <c r="AJ129" s="385"/>
      <c r="AK129" s="385"/>
      <c r="AL129" s="385"/>
      <c r="AM129" s="385"/>
      <c r="AN129" s="385"/>
      <c r="AO129" s="385"/>
      <c r="AP129" s="385"/>
      <c r="AQ129" s="385"/>
      <c r="AR129" s="385"/>
      <c r="AS129" s="385"/>
      <c r="AT129" s="385"/>
      <c r="AU129" s="385"/>
      <c r="AV129" s="385"/>
      <c r="AW129" s="385"/>
      <c r="AX129" s="385"/>
      <c r="AY129" s="385"/>
      <c r="AZ129" s="385"/>
      <c r="BA129" s="385"/>
      <c r="BB129" s="385"/>
      <c r="BC129" s="385"/>
      <c r="BD129" s="385"/>
      <c r="BE129" s="385"/>
      <c r="BF129" s="385"/>
      <c r="BG129" s="385"/>
      <c r="BH129" s="385"/>
      <c r="BI129" s="385"/>
      <c r="BJ129" s="385"/>
    </row>
    <row r="130" spans="1:62">
      <c r="A130" s="385"/>
      <c r="B130" s="385"/>
      <c r="C130" s="385"/>
      <c r="D130" s="385"/>
      <c r="E130" s="385"/>
      <c r="F130" s="385"/>
      <c r="G130" s="385"/>
      <c r="H130" s="385"/>
      <c r="I130" s="385"/>
      <c r="J130" s="385"/>
      <c r="K130" s="385"/>
      <c r="L130" s="385"/>
      <c r="M130" s="385"/>
      <c r="N130" s="385"/>
      <c r="O130" s="385"/>
      <c r="P130" s="385"/>
      <c r="Q130" s="385"/>
      <c r="R130" s="385"/>
      <c r="S130" s="385"/>
      <c r="T130" s="385"/>
      <c r="U130" s="385"/>
      <c r="V130" s="385"/>
      <c r="W130" s="385"/>
      <c r="X130" s="385"/>
      <c r="Y130" s="385"/>
      <c r="Z130" s="385"/>
      <c r="AA130" s="385"/>
      <c r="AB130" s="385"/>
      <c r="AC130" s="385"/>
      <c r="AD130" s="385"/>
      <c r="AE130" s="385"/>
      <c r="AF130" s="385"/>
      <c r="AG130" s="385"/>
      <c r="AH130" s="385"/>
      <c r="AI130" s="385"/>
      <c r="AJ130" s="385"/>
      <c r="AK130" s="385"/>
      <c r="AL130" s="385"/>
      <c r="AM130" s="385"/>
      <c r="AN130" s="385"/>
      <c r="AO130" s="385"/>
      <c r="AP130" s="385"/>
      <c r="AQ130" s="385"/>
      <c r="AR130" s="385"/>
      <c r="AS130" s="385"/>
      <c r="AT130" s="385"/>
      <c r="AU130" s="385"/>
      <c r="AV130" s="385"/>
      <c r="AW130" s="385"/>
      <c r="AX130" s="385"/>
      <c r="AY130" s="385"/>
      <c r="AZ130" s="385"/>
      <c r="BA130" s="385"/>
      <c r="BB130" s="385"/>
      <c r="BC130" s="385"/>
      <c r="BD130" s="385"/>
      <c r="BE130" s="385"/>
      <c r="BF130" s="385"/>
      <c r="BG130" s="385"/>
      <c r="BH130" s="385"/>
      <c r="BI130" s="385"/>
      <c r="BJ130" s="385"/>
    </row>
    <row r="131" spans="1:62">
      <c r="A131" s="385"/>
      <c r="B131" s="385"/>
      <c r="C131" s="385"/>
      <c r="D131" s="385"/>
      <c r="E131" s="385"/>
      <c r="F131" s="385"/>
      <c r="G131" s="385"/>
      <c r="H131" s="385"/>
      <c r="I131" s="385"/>
      <c r="J131" s="385"/>
      <c r="K131" s="385"/>
      <c r="L131" s="385"/>
      <c r="M131" s="385"/>
      <c r="N131" s="385"/>
      <c r="O131" s="385"/>
      <c r="P131" s="385"/>
      <c r="Q131" s="385"/>
      <c r="R131" s="385"/>
      <c r="S131" s="385"/>
      <c r="T131" s="385"/>
      <c r="U131" s="385"/>
      <c r="V131" s="385"/>
      <c r="W131" s="385"/>
      <c r="X131" s="385"/>
      <c r="Y131" s="385"/>
      <c r="Z131" s="385"/>
      <c r="AA131" s="385"/>
      <c r="AB131" s="385"/>
      <c r="AC131" s="385"/>
      <c r="AD131" s="385"/>
      <c r="AE131" s="385"/>
      <c r="AF131" s="385"/>
      <c r="AG131" s="385"/>
      <c r="AH131" s="385"/>
      <c r="AI131" s="385"/>
      <c r="AJ131" s="385"/>
      <c r="AK131" s="385"/>
      <c r="AL131" s="385"/>
      <c r="AM131" s="385"/>
      <c r="AN131" s="385"/>
      <c r="AO131" s="385"/>
      <c r="AP131" s="385"/>
      <c r="AQ131" s="385"/>
      <c r="AR131" s="385"/>
      <c r="AS131" s="385"/>
      <c r="AT131" s="385"/>
      <c r="AU131" s="385"/>
      <c r="AV131" s="385"/>
      <c r="AW131" s="385"/>
      <c r="AX131" s="385"/>
      <c r="AY131" s="385"/>
      <c r="AZ131" s="385"/>
      <c r="BA131" s="385"/>
      <c r="BB131" s="385"/>
      <c r="BC131" s="385"/>
      <c r="BD131" s="385"/>
      <c r="BE131" s="385"/>
      <c r="BF131" s="385"/>
      <c r="BG131" s="385"/>
      <c r="BH131" s="385"/>
      <c r="BI131" s="385"/>
      <c r="BJ131" s="385"/>
    </row>
    <row r="132" spans="1:62">
      <c r="A132" s="385"/>
      <c r="B132" s="385"/>
      <c r="C132" s="385"/>
      <c r="D132" s="385"/>
      <c r="E132" s="385"/>
      <c r="F132" s="385"/>
      <c r="G132" s="385"/>
      <c r="H132" s="385"/>
      <c r="I132" s="385"/>
      <c r="J132" s="385"/>
      <c r="K132" s="385"/>
      <c r="L132" s="385"/>
      <c r="M132" s="385"/>
      <c r="N132" s="385"/>
      <c r="O132" s="385"/>
      <c r="P132" s="385"/>
      <c r="Q132" s="385"/>
      <c r="R132" s="385"/>
      <c r="S132" s="385"/>
      <c r="T132" s="385"/>
      <c r="U132" s="385"/>
      <c r="V132" s="385"/>
      <c r="W132" s="385"/>
      <c r="X132" s="385"/>
      <c r="Y132" s="385"/>
      <c r="Z132" s="385"/>
      <c r="AA132" s="385"/>
      <c r="AB132" s="385"/>
      <c r="AC132" s="385"/>
      <c r="AD132" s="385"/>
      <c r="AE132" s="385"/>
      <c r="AF132" s="385"/>
      <c r="AG132" s="385"/>
      <c r="AH132" s="385"/>
      <c r="AI132" s="385"/>
      <c r="AJ132" s="385"/>
      <c r="AK132" s="385"/>
      <c r="AL132" s="385"/>
      <c r="AM132" s="385"/>
      <c r="AN132" s="385"/>
      <c r="AO132" s="385"/>
      <c r="AP132" s="385"/>
      <c r="AQ132" s="385"/>
      <c r="AR132" s="385"/>
      <c r="AS132" s="385"/>
      <c r="AT132" s="385"/>
      <c r="AU132" s="385"/>
      <c r="AV132" s="385"/>
      <c r="AW132" s="385"/>
      <c r="AX132" s="385"/>
      <c r="AY132" s="385"/>
      <c r="AZ132" s="385"/>
      <c r="BA132" s="385"/>
      <c r="BB132" s="385"/>
      <c r="BC132" s="385"/>
      <c r="BD132" s="385"/>
      <c r="BE132" s="385"/>
      <c r="BF132" s="385"/>
      <c r="BG132" s="385"/>
      <c r="BH132" s="385"/>
      <c r="BI132" s="385"/>
      <c r="BJ132" s="385"/>
    </row>
    <row r="133" spans="1:62">
      <c r="A133" s="385"/>
      <c r="B133" s="385"/>
      <c r="C133" s="385"/>
      <c r="D133" s="385"/>
      <c r="E133" s="385"/>
      <c r="F133" s="385"/>
      <c r="G133" s="385"/>
      <c r="H133" s="385"/>
      <c r="I133" s="385"/>
      <c r="J133" s="385"/>
      <c r="K133" s="385"/>
      <c r="L133" s="385"/>
      <c r="M133" s="385"/>
      <c r="N133" s="385"/>
      <c r="O133" s="385"/>
      <c r="P133" s="385"/>
      <c r="Q133" s="385"/>
      <c r="R133" s="385"/>
      <c r="S133" s="385"/>
      <c r="T133" s="385"/>
      <c r="U133" s="385"/>
      <c r="V133" s="385"/>
      <c r="W133" s="385"/>
      <c r="X133" s="385"/>
      <c r="Y133" s="385"/>
      <c r="Z133" s="385"/>
      <c r="AA133" s="385"/>
      <c r="AB133" s="385"/>
      <c r="AC133" s="385"/>
      <c r="AD133" s="385"/>
      <c r="AE133" s="385"/>
      <c r="AF133" s="385"/>
      <c r="AG133" s="385"/>
      <c r="AH133" s="385"/>
      <c r="AI133" s="385"/>
      <c r="AJ133" s="385"/>
      <c r="AK133" s="385"/>
      <c r="AL133" s="385"/>
      <c r="AM133" s="385"/>
      <c r="AN133" s="385"/>
      <c r="AO133" s="385"/>
      <c r="AP133" s="385"/>
      <c r="AQ133" s="385"/>
      <c r="AR133" s="385"/>
      <c r="AS133" s="385"/>
      <c r="AT133" s="385"/>
      <c r="AU133" s="385"/>
      <c r="AV133" s="385"/>
      <c r="AW133" s="385"/>
      <c r="AX133" s="385"/>
      <c r="AY133" s="385"/>
      <c r="AZ133" s="385"/>
      <c r="BA133" s="385"/>
      <c r="BB133" s="385"/>
      <c r="BC133" s="385"/>
      <c r="BD133" s="385"/>
      <c r="BE133" s="385"/>
      <c r="BF133" s="385"/>
      <c r="BG133" s="385"/>
      <c r="BH133" s="385"/>
      <c r="BI133" s="385"/>
      <c r="BJ133" s="385"/>
    </row>
    <row r="134" spans="1:62">
      <c r="A134" s="385"/>
      <c r="B134" s="385"/>
      <c r="C134" s="385"/>
      <c r="D134" s="385"/>
      <c r="E134" s="385"/>
      <c r="F134" s="385"/>
      <c r="G134" s="385"/>
      <c r="H134" s="385"/>
      <c r="I134" s="385"/>
      <c r="J134" s="385"/>
      <c r="K134" s="385"/>
      <c r="L134" s="385"/>
      <c r="M134" s="385"/>
      <c r="N134" s="385"/>
      <c r="O134" s="385"/>
      <c r="P134" s="385"/>
      <c r="Q134" s="385"/>
      <c r="R134" s="385"/>
      <c r="S134" s="385"/>
      <c r="T134" s="385"/>
      <c r="U134" s="385"/>
      <c r="V134" s="385"/>
      <c r="W134" s="385"/>
      <c r="X134" s="385"/>
      <c r="Y134" s="385"/>
      <c r="Z134" s="385"/>
      <c r="AA134" s="385"/>
      <c r="AB134" s="385"/>
      <c r="AC134" s="385"/>
      <c r="AD134" s="385"/>
      <c r="AE134" s="385"/>
      <c r="AF134" s="385"/>
      <c r="AG134" s="385"/>
      <c r="AH134" s="385"/>
      <c r="AI134" s="385"/>
      <c r="AJ134" s="385"/>
      <c r="AK134" s="385"/>
      <c r="AL134" s="385"/>
      <c r="AM134" s="385"/>
      <c r="AN134" s="385"/>
      <c r="AO134" s="385"/>
      <c r="AP134" s="385"/>
      <c r="AQ134" s="385"/>
      <c r="AR134" s="385"/>
      <c r="AS134" s="385"/>
      <c r="AT134" s="385"/>
      <c r="AU134" s="385"/>
      <c r="AV134" s="385"/>
      <c r="AW134" s="385"/>
      <c r="AX134" s="385"/>
      <c r="AY134" s="385"/>
      <c r="AZ134" s="385"/>
      <c r="BA134" s="385"/>
      <c r="BB134" s="385"/>
      <c r="BC134" s="385"/>
      <c r="BD134" s="385"/>
      <c r="BE134" s="385"/>
      <c r="BF134" s="385"/>
      <c r="BG134" s="385"/>
      <c r="BH134" s="385"/>
      <c r="BI134" s="385"/>
      <c r="BJ134" s="385"/>
    </row>
    <row r="135" spans="1:62">
      <c r="A135" s="385"/>
      <c r="B135" s="385"/>
      <c r="C135" s="385"/>
      <c r="D135" s="385"/>
      <c r="E135" s="385"/>
      <c r="F135" s="385"/>
      <c r="G135" s="385"/>
      <c r="H135" s="385"/>
      <c r="I135" s="385"/>
      <c r="J135" s="385"/>
      <c r="K135" s="385"/>
      <c r="L135" s="385"/>
      <c r="M135" s="385"/>
      <c r="N135" s="385"/>
      <c r="O135" s="385"/>
      <c r="P135" s="385"/>
      <c r="Q135" s="385"/>
      <c r="R135" s="385"/>
      <c r="S135" s="385"/>
      <c r="T135" s="385"/>
      <c r="U135" s="385"/>
      <c r="V135" s="385"/>
      <c r="W135" s="385"/>
      <c r="X135" s="385"/>
      <c r="Y135" s="385"/>
      <c r="Z135" s="385"/>
      <c r="AA135" s="385"/>
      <c r="AB135" s="385"/>
      <c r="AC135" s="385"/>
      <c r="AD135" s="385"/>
      <c r="AE135" s="385"/>
      <c r="AF135" s="385"/>
      <c r="AG135" s="385"/>
      <c r="AH135" s="385"/>
      <c r="AI135" s="385"/>
      <c r="AJ135" s="385"/>
      <c r="AK135" s="385"/>
      <c r="AL135" s="385"/>
      <c r="AM135" s="385"/>
      <c r="AN135" s="385"/>
      <c r="AO135" s="385"/>
      <c r="AP135" s="385"/>
      <c r="AQ135" s="385"/>
      <c r="AR135" s="385"/>
      <c r="AS135" s="385"/>
      <c r="AT135" s="385"/>
      <c r="AU135" s="385"/>
      <c r="AV135" s="385"/>
      <c r="AW135" s="385"/>
      <c r="AX135" s="385"/>
      <c r="AY135" s="385"/>
      <c r="AZ135" s="385"/>
      <c r="BA135" s="385"/>
      <c r="BB135" s="385"/>
      <c r="BC135" s="385"/>
      <c r="BD135" s="385"/>
      <c r="BE135" s="385"/>
      <c r="BF135" s="385"/>
      <c r="BG135" s="385"/>
      <c r="BH135" s="385"/>
      <c r="BI135" s="385"/>
      <c r="BJ135" s="385"/>
    </row>
    <row r="136" spans="1:62">
      <c r="A136" s="385"/>
      <c r="B136" s="385"/>
      <c r="C136" s="385"/>
      <c r="D136" s="385"/>
      <c r="E136" s="385"/>
      <c r="F136" s="385"/>
      <c r="G136" s="385"/>
      <c r="H136" s="385"/>
      <c r="I136" s="385"/>
      <c r="J136" s="385"/>
      <c r="K136" s="385"/>
      <c r="L136" s="385"/>
      <c r="M136" s="385"/>
      <c r="N136" s="385"/>
      <c r="O136" s="385"/>
      <c r="P136" s="385"/>
      <c r="Q136" s="385"/>
      <c r="R136" s="385"/>
      <c r="S136" s="385"/>
      <c r="T136" s="385"/>
      <c r="U136" s="385"/>
      <c r="V136" s="385"/>
      <c r="W136" s="385"/>
      <c r="X136" s="385"/>
      <c r="Y136" s="385"/>
      <c r="Z136" s="385"/>
      <c r="AA136" s="385"/>
      <c r="AB136" s="385"/>
      <c r="AC136" s="385"/>
      <c r="AD136" s="385"/>
      <c r="AE136" s="385"/>
      <c r="AF136" s="385"/>
      <c r="AG136" s="385"/>
      <c r="AH136" s="385"/>
      <c r="AI136" s="385"/>
      <c r="AJ136" s="385"/>
      <c r="AK136" s="385"/>
      <c r="AL136" s="385"/>
      <c r="AM136" s="385"/>
      <c r="AN136" s="385"/>
      <c r="AO136" s="385"/>
      <c r="AP136" s="385"/>
      <c r="AQ136" s="385"/>
      <c r="AR136" s="385"/>
      <c r="AS136" s="385"/>
      <c r="AT136" s="385"/>
      <c r="AU136" s="385"/>
      <c r="AV136" s="385"/>
      <c r="AW136" s="385"/>
      <c r="AX136" s="385"/>
      <c r="AY136" s="385"/>
      <c r="AZ136" s="385"/>
      <c r="BA136" s="385"/>
      <c r="BB136" s="385"/>
      <c r="BC136" s="385"/>
      <c r="BD136" s="385"/>
      <c r="BE136" s="385"/>
      <c r="BF136" s="385"/>
      <c r="BG136" s="385"/>
      <c r="BH136" s="385"/>
      <c r="BI136" s="385"/>
      <c r="BJ136" s="385"/>
    </row>
    <row r="137" spans="1:62">
      <c r="A137" s="385"/>
      <c r="B137" s="385"/>
      <c r="C137" s="385"/>
      <c r="D137" s="385"/>
      <c r="E137" s="385"/>
      <c r="F137" s="385"/>
      <c r="G137" s="385"/>
      <c r="H137" s="385"/>
      <c r="I137" s="385"/>
      <c r="J137" s="385"/>
      <c r="K137" s="385"/>
      <c r="L137" s="385"/>
      <c r="M137" s="385"/>
      <c r="N137" s="385"/>
      <c r="O137" s="385"/>
      <c r="P137" s="385"/>
      <c r="Q137" s="385"/>
      <c r="R137" s="385"/>
      <c r="S137" s="385"/>
      <c r="T137" s="385"/>
      <c r="U137" s="385"/>
      <c r="V137" s="385"/>
      <c r="W137" s="385"/>
      <c r="X137" s="385"/>
      <c r="Y137" s="385"/>
      <c r="Z137" s="385"/>
      <c r="AA137" s="385"/>
      <c r="AB137" s="385"/>
      <c r="AC137" s="385"/>
      <c r="AD137" s="385"/>
      <c r="AE137" s="385"/>
      <c r="AF137" s="385"/>
      <c r="AG137" s="385"/>
      <c r="AH137" s="385"/>
      <c r="AI137" s="385"/>
      <c r="AJ137" s="385"/>
      <c r="AK137" s="385"/>
      <c r="AL137" s="385"/>
      <c r="AM137" s="385"/>
      <c r="AN137" s="385"/>
      <c r="AO137" s="385"/>
      <c r="AP137" s="385"/>
      <c r="AQ137" s="385"/>
      <c r="AR137" s="385"/>
      <c r="AS137" s="385"/>
      <c r="AT137" s="385"/>
      <c r="AU137" s="385"/>
      <c r="AV137" s="385"/>
      <c r="AW137" s="385"/>
      <c r="AX137" s="385"/>
      <c r="AY137" s="385"/>
      <c r="AZ137" s="385"/>
      <c r="BA137" s="385"/>
      <c r="BB137" s="385"/>
      <c r="BC137" s="385"/>
      <c r="BD137" s="385"/>
      <c r="BE137" s="385"/>
      <c r="BF137" s="385"/>
      <c r="BG137" s="385"/>
      <c r="BH137" s="385"/>
      <c r="BI137" s="385"/>
      <c r="BJ137" s="385"/>
    </row>
    <row r="138" spans="1:62">
      <c r="A138" s="385"/>
      <c r="B138" s="385"/>
      <c r="C138" s="385"/>
      <c r="D138" s="385"/>
      <c r="E138" s="385"/>
      <c r="F138" s="385"/>
      <c r="G138" s="385"/>
      <c r="H138" s="385"/>
      <c r="I138" s="385"/>
      <c r="J138" s="385"/>
      <c r="K138" s="385"/>
      <c r="L138" s="385"/>
      <c r="M138" s="385"/>
      <c r="N138" s="385"/>
      <c r="O138" s="385"/>
      <c r="P138" s="385"/>
      <c r="Q138" s="385"/>
      <c r="R138" s="385"/>
      <c r="S138" s="385"/>
      <c r="T138" s="385"/>
      <c r="U138" s="385"/>
      <c r="V138" s="385"/>
      <c r="W138" s="385"/>
      <c r="X138" s="385"/>
      <c r="Y138" s="385"/>
      <c r="Z138" s="385"/>
      <c r="AA138" s="385"/>
      <c r="AB138" s="385"/>
      <c r="AC138" s="385"/>
      <c r="AD138" s="385"/>
      <c r="AE138" s="385"/>
      <c r="AF138" s="385"/>
      <c r="AG138" s="385"/>
      <c r="AH138" s="385"/>
      <c r="AI138" s="385"/>
      <c r="AJ138" s="385"/>
      <c r="AK138" s="385"/>
      <c r="AL138" s="385"/>
      <c r="AM138" s="385"/>
      <c r="AN138" s="385"/>
      <c r="AO138" s="385"/>
      <c r="AP138" s="385"/>
      <c r="AQ138" s="385"/>
      <c r="AR138" s="385"/>
      <c r="AS138" s="385"/>
      <c r="AT138" s="385"/>
      <c r="AU138" s="385"/>
      <c r="AV138" s="385"/>
      <c r="AW138" s="385"/>
      <c r="AX138" s="385"/>
      <c r="AY138" s="385"/>
      <c r="AZ138" s="385"/>
      <c r="BA138" s="385"/>
      <c r="BB138" s="385"/>
      <c r="BC138" s="385"/>
      <c r="BD138" s="385"/>
      <c r="BE138" s="385"/>
      <c r="BF138" s="385"/>
      <c r="BG138" s="385"/>
      <c r="BH138" s="385"/>
      <c r="BI138" s="385"/>
      <c r="BJ138" s="385"/>
    </row>
    <row r="139" spans="1:62">
      <c r="A139" s="385"/>
      <c r="B139" s="385"/>
      <c r="C139" s="385"/>
      <c r="D139" s="385"/>
      <c r="E139" s="385"/>
      <c r="F139" s="385"/>
      <c r="G139" s="385"/>
      <c r="H139" s="385"/>
      <c r="I139" s="385"/>
      <c r="J139" s="385"/>
      <c r="K139" s="385"/>
      <c r="L139" s="385"/>
      <c r="M139" s="385"/>
      <c r="N139" s="385"/>
      <c r="O139" s="385"/>
      <c r="P139" s="385"/>
      <c r="Q139" s="385"/>
      <c r="R139" s="385"/>
      <c r="S139" s="385"/>
      <c r="T139" s="385"/>
      <c r="U139" s="385"/>
      <c r="V139" s="385"/>
      <c r="W139" s="385"/>
      <c r="X139" s="385"/>
      <c r="Y139" s="385"/>
      <c r="Z139" s="385"/>
      <c r="AA139" s="385"/>
      <c r="AB139" s="385"/>
      <c r="AC139" s="385"/>
      <c r="AD139" s="385"/>
      <c r="AE139" s="385"/>
      <c r="AF139" s="385"/>
      <c r="AG139" s="385"/>
      <c r="AH139" s="385"/>
      <c r="AI139" s="385"/>
      <c r="AJ139" s="385"/>
      <c r="AK139" s="385"/>
      <c r="AL139" s="385"/>
      <c r="AM139" s="385"/>
      <c r="AN139" s="385"/>
      <c r="AO139" s="385"/>
      <c r="AP139" s="385"/>
      <c r="AQ139" s="385"/>
      <c r="AR139" s="385"/>
      <c r="AS139" s="385"/>
      <c r="AT139" s="385"/>
      <c r="AU139" s="385"/>
      <c r="AV139" s="385"/>
      <c r="AW139" s="385"/>
      <c r="AX139" s="385"/>
      <c r="AY139" s="385"/>
      <c r="AZ139" s="385"/>
      <c r="BA139" s="385"/>
      <c r="BB139" s="385"/>
      <c r="BC139" s="385"/>
      <c r="BD139" s="385"/>
      <c r="BE139" s="385"/>
      <c r="BF139" s="385"/>
      <c r="BG139" s="385"/>
      <c r="BH139" s="385"/>
      <c r="BI139" s="385"/>
      <c r="BJ139" s="385"/>
    </row>
    <row r="140" spans="1:62">
      <c r="A140" s="385"/>
      <c r="B140" s="385"/>
      <c r="C140" s="385"/>
      <c r="D140" s="385"/>
      <c r="E140" s="385"/>
      <c r="F140" s="385"/>
      <c r="G140" s="385"/>
      <c r="H140" s="385"/>
      <c r="I140" s="385"/>
      <c r="J140" s="385"/>
      <c r="K140" s="385"/>
      <c r="L140" s="385"/>
      <c r="M140" s="385"/>
      <c r="N140" s="385"/>
      <c r="O140" s="385"/>
      <c r="P140" s="385"/>
      <c r="Q140" s="385"/>
      <c r="R140" s="385"/>
      <c r="S140" s="385"/>
      <c r="T140" s="385"/>
      <c r="U140" s="385"/>
      <c r="V140" s="385"/>
      <c r="W140" s="385"/>
      <c r="X140" s="385"/>
      <c r="Y140" s="385"/>
      <c r="Z140" s="385"/>
      <c r="AA140" s="385"/>
      <c r="AB140" s="385"/>
      <c r="AC140" s="385"/>
      <c r="AD140" s="385"/>
      <c r="AE140" s="385"/>
      <c r="AF140" s="385"/>
      <c r="AG140" s="385"/>
      <c r="AH140" s="385"/>
      <c r="AI140" s="385"/>
      <c r="AJ140" s="385"/>
      <c r="AK140" s="385"/>
      <c r="AL140" s="385"/>
      <c r="AM140" s="385"/>
      <c r="AN140" s="385"/>
      <c r="AO140" s="385"/>
      <c r="AP140" s="385"/>
      <c r="AQ140" s="385"/>
      <c r="AR140" s="385"/>
      <c r="AS140" s="385"/>
      <c r="AT140" s="385"/>
      <c r="AU140" s="385"/>
      <c r="AV140" s="385"/>
      <c r="AW140" s="385"/>
      <c r="AX140" s="385"/>
      <c r="AY140" s="385"/>
      <c r="AZ140" s="385"/>
      <c r="BA140" s="385"/>
      <c r="BB140" s="385"/>
      <c r="BC140" s="385"/>
      <c r="BD140" s="385"/>
      <c r="BE140" s="385"/>
      <c r="BF140" s="385"/>
      <c r="BG140" s="385"/>
      <c r="BH140" s="385"/>
      <c r="BI140" s="385"/>
      <c r="BJ140" s="385"/>
    </row>
    <row r="141" spans="1:62">
      <c r="A141" s="385"/>
      <c r="B141" s="385"/>
      <c r="C141" s="385"/>
      <c r="D141" s="385"/>
      <c r="E141" s="385"/>
      <c r="F141" s="385"/>
      <c r="G141" s="385"/>
      <c r="H141" s="385"/>
      <c r="I141" s="385"/>
      <c r="J141" s="385"/>
      <c r="K141" s="385"/>
      <c r="L141" s="385"/>
      <c r="M141" s="385"/>
      <c r="N141" s="385"/>
      <c r="O141" s="385"/>
      <c r="P141" s="385"/>
      <c r="Q141" s="385"/>
      <c r="R141" s="385"/>
      <c r="S141" s="385"/>
      <c r="T141" s="385"/>
      <c r="U141" s="385"/>
      <c r="V141" s="385"/>
      <c r="W141" s="385"/>
      <c r="X141" s="385"/>
      <c r="Y141" s="385"/>
      <c r="Z141" s="385"/>
      <c r="AA141" s="385"/>
      <c r="AB141" s="385"/>
      <c r="AC141" s="385"/>
      <c r="AD141" s="385"/>
      <c r="AE141" s="385"/>
      <c r="AF141" s="385"/>
      <c r="AG141" s="385"/>
      <c r="AH141" s="385"/>
      <c r="AI141" s="385"/>
      <c r="AJ141" s="385"/>
      <c r="AK141" s="385"/>
      <c r="AL141" s="385"/>
      <c r="AM141" s="385"/>
      <c r="AN141" s="385"/>
      <c r="AO141" s="385"/>
      <c r="AP141" s="385"/>
      <c r="AQ141" s="385"/>
      <c r="AR141" s="385"/>
      <c r="AS141" s="385"/>
      <c r="AT141" s="385"/>
      <c r="AU141" s="385"/>
      <c r="AV141" s="385"/>
      <c r="AW141" s="385"/>
      <c r="AX141" s="385"/>
      <c r="AY141" s="385"/>
      <c r="AZ141" s="385"/>
      <c r="BA141" s="385"/>
      <c r="BB141" s="385"/>
      <c r="BC141" s="385"/>
      <c r="BD141" s="385"/>
      <c r="BE141" s="385"/>
      <c r="BF141" s="385"/>
      <c r="BG141" s="385"/>
      <c r="BH141" s="385"/>
      <c r="BI141" s="385"/>
      <c r="BJ141" s="385"/>
    </row>
    <row r="142" spans="1:62">
      <c r="A142" s="385"/>
      <c r="B142" s="385"/>
      <c r="C142" s="385"/>
      <c r="D142" s="385"/>
      <c r="E142" s="385"/>
      <c r="F142" s="385"/>
      <c r="G142" s="385"/>
      <c r="H142" s="385"/>
      <c r="I142" s="385"/>
      <c r="J142" s="385"/>
      <c r="K142" s="385"/>
      <c r="L142" s="385"/>
      <c r="M142" s="385"/>
      <c r="N142" s="385"/>
      <c r="O142" s="385"/>
      <c r="P142" s="385"/>
      <c r="Q142" s="385"/>
      <c r="R142" s="385"/>
      <c r="S142" s="385"/>
      <c r="T142" s="385"/>
      <c r="U142" s="385"/>
      <c r="V142" s="385"/>
      <c r="W142" s="385"/>
      <c r="X142" s="385"/>
      <c r="Y142" s="385"/>
      <c r="Z142" s="385"/>
      <c r="AA142" s="385"/>
      <c r="AB142" s="385"/>
      <c r="AC142" s="385"/>
      <c r="AD142" s="385"/>
      <c r="AE142" s="385"/>
      <c r="AF142" s="385"/>
      <c r="AG142" s="385"/>
      <c r="AH142" s="385"/>
      <c r="AI142" s="385"/>
      <c r="AJ142" s="385"/>
      <c r="AK142" s="385"/>
      <c r="AL142" s="385"/>
      <c r="AM142" s="385"/>
      <c r="AN142" s="385"/>
      <c r="AO142" s="385"/>
      <c r="AP142" s="385"/>
      <c r="AQ142" s="385"/>
      <c r="AR142" s="385"/>
      <c r="AS142" s="385"/>
      <c r="AT142" s="385"/>
      <c r="AU142" s="385"/>
      <c r="AV142" s="385"/>
      <c r="AW142" s="385"/>
      <c r="AX142" s="385"/>
      <c r="AY142" s="385"/>
      <c r="AZ142" s="385"/>
      <c r="BA142" s="385"/>
      <c r="BB142" s="385"/>
      <c r="BC142" s="385"/>
      <c r="BD142" s="385"/>
      <c r="BE142" s="385"/>
      <c r="BF142" s="385"/>
      <c r="BG142" s="385"/>
      <c r="BH142" s="385"/>
      <c r="BI142" s="385"/>
      <c r="BJ142" s="385"/>
    </row>
    <row r="143" spans="1:62">
      <c r="A143" s="385"/>
      <c r="B143" s="385"/>
      <c r="C143" s="385"/>
      <c r="D143" s="385"/>
      <c r="E143" s="385"/>
      <c r="F143" s="385"/>
      <c r="G143" s="385"/>
      <c r="H143" s="385"/>
      <c r="I143" s="385"/>
      <c r="J143" s="385"/>
      <c r="K143" s="385"/>
      <c r="L143" s="385"/>
      <c r="M143" s="385"/>
      <c r="N143" s="385"/>
      <c r="O143" s="385"/>
      <c r="P143" s="385"/>
      <c r="Q143" s="385"/>
      <c r="R143" s="385"/>
      <c r="S143" s="385"/>
      <c r="T143" s="385"/>
      <c r="U143" s="385"/>
      <c r="V143" s="385"/>
      <c r="W143" s="385"/>
      <c r="X143" s="385"/>
      <c r="Y143" s="385"/>
      <c r="Z143" s="385"/>
      <c r="AA143" s="385"/>
      <c r="AB143" s="385"/>
      <c r="AC143" s="385"/>
      <c r="AD143" s="385"/>
      <c r="AE143" s="385"/>
      <c r="AF143" s="385"/>
      <c r="AG143" s="385"/>
      <c r="AH143" s="385"/>
      <c r="AI143" s="385"/>
      <c r="AJ143" s="385"/>
      <c r="AK143" s="385"/>
      <c r="AL143" s="385"/>
      <c r="AM143" s="385"/>
      <c r="AN143" s="385"/>
      <c r="AO143" s="385"/>
      <c r="AP143" s="385"/>
      <c r="AQ143" s="385"/>
      <c r="AR143" s="385"/>
      <c r="AS143" s="385"/>
      <c r="AT143" s="385"/>
      <c r="AU143" s="385"/>
      <c r="AV143" s="385"/>
      <c r="AW143" s="385"/>
      <c r="AX143" s="385"/>
      <c r="AY143" s="385"/>
      <c r="AZ143" s="385"/>
      <c r="BA143" s="385"/>
      <c r="BB143" s="385"/>
      <c r="BC143" s="385"/>
      <c r="BD143" s="385"/>
      <c r="BE143" s="385"/>
      <c r="BF143" s="385"/>
      <c r="BG143" s="385"/>
      <c r="BH143" s="385"/>
      <c r="BI143" s="385"/>
      <c r="BJ143" s="385"/>
    </row>
    <row r="144" spans="1:62">
      <c r="A144" s="385"/>
      <c r="B144" s="385"/>
      <c r="C144" s="385"/>
      <c r="D144" s="385"/>
      <c r="E144" s="385"/>
      <c r="F144" s="385"/>
      <c r="G144" s="385"/>
      <c r="H144" s="385"/>
      <c r="I144" s="385"/>
      <c r="J144" s="385"/>
      <c r="K144" s="385"/>
      <c r="L144" s="385"/>
      <c r="M144" s="385"/>
      <c r="N144" s="385"/>
      <c r="O144" s="385"/>
      <c r="P144" s="385"/>
      <c r="Q144" s="385"/>
      <c r="R144" s="385"/>
      <c r="S144" s="385"/>
      <c r="T144" s="385"/>
      <c r="U144" s="385"/>
      <c r="V144" s="385"/>
      <c r="W144" s="385"/>
      <c r="X144" s="385"/>
      <c r="Y144" s="385"/>
      <c r="Z144" s="385"/>
      <c r="AA144" s="385"/>
      <c r="AB144" s="385"/>
      <c r="AC144" s="385"/>
      <c r="AD144" s="385"/>
      <c r="AE144" s="385"/>
      <c r="AF144" s="385"/>
      <c r="AG144" s="385"/>
      <c r="AH144" s="385"/>
      <c r="AI144" s="385"/>
      <c r="AJ144" s="385"/>
      <c r="AK144" s="385"/>
      <c r="AL144" s="385"/>
      <c r="AM144" s="385"/>
      <c r="AN144" s="385"/>
      <c r="AO144" s="385"/>
      <c r="AP144" s="385"/>
      <c r="AQ144" s="385"/>
      <c r="AR144" s="385"/>
      <c r="AS144" s="385"/>
      <c r="AT144" s="385"/>
      <c r="AU144" s="385"/>
      <c r="AV144" s="385"/>
      <c r="AW144" s="385"/>
      <c r="AX144" s="385"/>
      <c r="AY144" s="385"/>
      <c r="AZ144" s="385"/>
      <c r="BA144" s="385"/>
      <c r="BB144" s="385"/>
      <c r="BC144" s="385"/>
      <c r="BD144" s="385"/>
      <c r="BE144" s="385"/>
      <c r="BF144" s="385"/>
      <c r="BG144" s="385"/>
      <c r="BH144" s="385"/>
      <c r="BI144" s="385"/>
      <c r="BJ144" s="385"/>
    </row>
    <row r="145" spans="1:62">
      <c r="A145" s="385"/>
      <c r="B145" s="385"/>
      <c r="C145" s="385"/>
      <c r="D145" s="385"/>
      <c r="E145" s="385"/>
      <c r="F145" s="385"/>
      <c r="G145" s="385"/>
      <c r="H145" s="385"/>
      <c r="I145" s="385"/>
      <c r="J145" s="385"/>
      <c r="K145" s="385"/>
      <c r="L145" s="385"/>
      <c r="M145" s="385"/>
      <c r="N145" s="385"/>
      <c r="O145" s="385"/>
      <c r="P145" s="385"/>
      <c r="Q145" s="385"/>
      <c r="R145" s="385"/>
      <c r="S145" s="385"/>
      <c r="T145" s="385"/>
      <c r="U145" s="385"/>
      <c r="V145" s="385"/>
      <c r="W145" s="385"/>
      <c r="X145" s="385"/>
      <c r="Y145" s="385"/>
      <c r="Z145" s="385"/>
      <c r="AA145" s="385"/>
      <c r="AB145" s="385"/>
      <c r="AC145" s="385"/>
      <c r="AD145" s="385"/>
      <c r="AE145" s="385"/>
      <c r="AF145" s="385"/>
      <c r="AG145" s="385"/>
      <c r="AH145" s="385"/>
      <c r="AI145" s="385"/>
      <c r="AJ145" s="385"/>
      <c r="AK145" s="385"/>
      <c r="AL145" s="385"/>
      <c r="AM145" s="385"/>
      <c r="AN145" s="385"/>
      <c r="AO145" s="385"/>
      <c r="AP145" s="385"/>
      <c r="AQ145" s="385"/>
      <c r="AR145" s="385"/>
      <c r="AS145" s="385"/>
      <c r="AT145" s="385"/>
      <c r="AU145" s="385"/>
      <c r="AV145" s="385"/>
      <c r="AW145" s="385"/>
      <c r="AX145" s="385"/>
      <c r="AY145" s="385"/>
      <c r="AZ145" s="385"/>
      <c r="BA145" s="385"/>
      <c r="BB145" s="385"/>
      <c r="BC145" s="385"/>
      <c r="BD145" s="385"/>
      <c r="BE145" s="385"/>
      <c r="BF145" s="385"/>
      <c r="BG145" s="385"/>
      <c r="BH145" s="385"/>
      <c r="BI145" s="385"/>
      <c r="BJ145" s="385"/>
    </row>
    <row r="146" spans="1:62">
      <c r="A146" s="385"/>
      <c r="B146" s="385"/>
      <c r="C146" s="385"/>
      <c r="D146" s="385"/>
      <c r="E146" s="385"/>
      <c r="F146" s="385"/>
      <c r="G146" s="385"/>
      <c r="H146" s="385"/>
      <c r="I146" s="385"/>
      <c r="J146" s="385"/>
      <c r="K146" s="385"/>
      <c r="L146" s="385"/>
      <c r="M146" s="385"/>
      <c r="N146" s="385"/>
      <c r="O146" s="385"/>
      <c r="P146" s="385"/>
      <c r="Q146" s="385"/>
      <c r="R146" s="385"/>
      <c r="S146" s="385"/>
      <c r="T146" s="385"/>
      <c r="U146" s="385"/>
      <c r="V146" s="385"/>
      <c r="W146" s="385"/>
      <c r="X146" s="385"/>
      <c r="Y146" s="385"/>
      <c r="Z146" s="385"/>
      <c r="AA146" s="385"/>
      <c r="AB146" s="385"/>
      <c r="AC146" s="385"/>
      <c r="AD146" s="385"/>
      <c r="AE146" s="385"/>
      <c r="AF146" s="385"/>
      <c r="AG146" s="385"/>
      <c r="AH146" s="385"/>
      <c r="AI146" s="385"/>
      <c r="AJ146" s="385"/>
      <c r="AK146" s="385"/>
      <c r="AL146" s="385"/>
      <c r="AM146" s="385"/>
      <c r="AN146" s="385"/>
      <c r="AO146" s="385"/>
      <c r="AP146" s="385"/>
      <c r="AQ146" s="385"/>
      <c r="AR146" s="385"/>
      <c r="AS146" s="385"/>
      <c r="AT146" s="385"/>
      <c r="AU146" s="385"/>
      <c r="AV146" s="385"/>
      <c r="AW146" s="385"/>
      <c r="AX146" s="385"/>
      <c r="AY146" s="385"/>
      <c r="AZ146" s="385"/>
      <c r="BA146" s="385"/>
      <c r="BB146" s="385"/>
      <c r="BC146" s="385"/>
      <c r="BD146" s="385"/>
      <c r="BE146" s="385"/>
      <c r="BF146" s="385"/>
      <c r="BG146" s="385"/>
      <c r="BH146" s="385"/>
      <c r="BI146" s="385"/>
      <c r="BJ146" s="385"/>
    </row>
    <row r="147" spans="1:62">
      <c r="A147" s="385"/>
      <c r="B147" s="385"/>
      <c r="C147" s="385"/>
      <c r="D147" s="385"/>
      <c r="E147" s="385"/>
      <c r="F147" s="385"/>
      <c r="G147" s="385"/>
      <c r="H147" s="385"/>
      <c r="I147" s="385"/>
      <c r="J147" s="385"/>
      <c r="K147" s="385"/>
      <c r="L147" s="385"/>
      <c r="M147" s="385"/>
      <c r="N147" s="385"/>
      <c r="O147" s="385"/>
      <c r="P147" s="385"/>
      <c r="Q147" s="385"/>
      <c r="R147" s="385"/>
      <c r="S147" s="385"/>
      <c r="T147" s="385"/>
      <c r="U147" s="385"/>
      <c r="V147" s="385"/>
      <c r="W147" s="385"/>
      <c r="X147" s="385"/>
      <c r="Y147" s="385"/>
      <c r="Z147" s="385"/>
      <c r="AA147" s="385"/>
      <c r="AB147" s="385"/>
      <c r="AC147" s="385"/>
      <c r="AD147" s="385"/>
      <c r="AE147" s="385"/>
      <c r="AF147" s="385"/>
      <c r="AG147" s="385"/>
      <c r="AH147" s="385"/>
      <c r="AI147" s="385"/>
      <c r="AJ147" s="385"/>
      <c r="AK147" s="385"/>
      <c r="AL147" s="385"/>
      <c r="AM147" s="385"/>
      <c r="AN147" s="385"/>
      <c r="AO147" s="385"/>
      <c r="AP147" s="385"/>
      <c r="AQ147" s="385"/>
      <c r="AR147" s="385"/>
      <c r="AS147" s="385"/>
      <c r="AT147" s="385"/>
      <c r="AU147" s="385"/>
      <c r="AV147" s="385"/>
      <c r="AW147" s="385"/>
      <c r="AX147" s="385"/>
      <c r="AY147" s="385"/>
      <c r="AZ147" s="385"/>
      <c r="BA147" s="385"/>
      <c r="BB147" s="385"/>
      <c r="BC147" s="385"/>
      <c r="BD147" s="385"/>
      <c r="BE147" s="385"/>
      <c r="BF147" s="385"/>
      <c r="BG147" s="385"/>
      <c r="BH147" s="385"/>
      <c r="BI147" s="385"/>
      <c r="BJ147" s="385"/>
    </row>
    <row r="148" spans="1:62">
      <c r="A148" s="385"/>
      <c r="B148" s="385"/>
      <c r="C148" s="385"/>
      <c r="D148" s="385"/>
      <c r="E148" s="385"/>
      <c r="F148" s="385"/>
      <c r="G148" s="385"/>
      <c r="H148" s="385"/>
      <c r="I148" s="385"/>
      <c r="J148" s="385"/>
      <c r="K148" s="385"/>
      <c r="L148" s="385"/>
      <c r="M148" s="385"/>
      <c r="N148" s="385"/>
      <c r="O148" s="385"/>
      <c r="P148" s="385"/>
      <c r="Q148" s="385"/>
      <c r="R148" s="385"/>
      <c r="S148" s="385"/>
      <c r="T148" s="385"/>
      <c r="U148" s="385"/>
      <c r="V148" s="385"/>
      <c r="W148" s="385"/>
      <c r="X148" s="385"/>
      <c r="Y148" s="385"/>
      <c r="Z148" s="385"/>
      <c r="AA148" s="385"/>
      <c r="AB148" s="385"/>
      <c r="AC148" s="385"/>
      <c r="AD148" s="385"/>
      <c r="AE148" s="385"/>
      <c r="AF148" s="385"/>
      <c r="AG148" s="385"/>
      <c r="AH148" s="385"/>
      <c r="AI148" s="385"/>
      <c r="AJ148" s="385"/>
      <c r="AK148" s="385"/>
      <c r="AL148" s="385"/>
      <c r="AM148" s="385"/>
      <c r="AN148" s="385"/>
      <c r="AO148" s="385"/>
      <c r="AP148" s="385"/>
      <c r="AQ148" s="385"/>
      <c r="AR148" s="385"/>
      <c r="AS148" s="385"/>
      <c r="AT148" s="385"/>
      <c r="AU148" s="385"/>
      <c r="AV148" s="385"/>
      <c r="AW148" s="385"/>
      <c r="AX148" s="385"/>
      <c r="AY148" s="385"/>
      <c r="AZ148" s="385"/>
      <c r="BA148" s="385"/>
      <c r="BB148" s="385"/>
      <c r="BC148" s="385"/>
      <c r="BD148" s="385"/>
      <c r="BE148" s="385"/>
      <c r="BF148" s="385"/>
      <c r="BG148" s="385"/>
      <c r="BH148" s="385"/>
      <c r="BI148" s="385"/>
      <c r="BJ148" s="385"/>
    </row>
    <row r="149" spans="1:62">
      <c r="A149" s="385"/>
      <c r="B149" s="385"/>
      <c r="C149" s="385"/>
      <c r="D149" s="385"/>
      <c r="E149" s="385"/>
      <c r="F149" s="385"/>
      <c r="G149" s="385"/>
      <c r="H149" s="385"/>
      <c r="I149" s="385"/>
      <c r="J149" s="385"/>
      <c r="K149" s="385"/>
      <c r="L149" s="385"/>
      <c r="M149" s="385"/>
      <c r="N149" s="385"/>
      <c r="O149" s="385"/>
      <c r="P149" s="385"/>
      <c r="Q149" s="385"/>
      <c r="R149" s="385"/>
      <c r="S149" s="385"/>
      <c r="T149" s="385"/>
      <c r="U149" s="385"/>
      <c r="V149" s="385"/>
      <c r="W149" s="385"/>
      <c r="X149" s="385"/>
      <c r="Y149" s="385"/>
      <c r="Z149" s="385"/>
      <c r="AA149" s="385"/>
      <c r="AB149" s="385"/>
      <c r="AC149" s="385"/>
      <c r="AD149" s="385"/>
      <c r="AE149" s="385"/>
      <c r="AF149" s="385"/>
      <c r="AG149" s="385"/>
      <c r="AH149" s="385"/>
      <c r="AI149" s="385"/>
      <c r="AJ149" s="385"/>
      <c r="AK149" s="385"/>
      <c r="AL149" s="385"/>
      <c r="AM149" s="385"/>
      <c r="AN149" s="385"/>
      <c r="AO149" s="385"/>
      <c r="AP149" s="385"/>
      <c r="AQ149" s="385"/>
      <c r="AR149" s="385"/>
      <c r="AS149" s="385"/>
      <c r="AT149" s="385"/>
      <c r="AU149" s="385"/>
      <c r="AV149" s="385"/>
      <c r="AW149" s="385"/>
      <c r="AX149" s="385"/>
      <c r="AY149" s="385"/>
      <c r="AZ149" s="385"/>
      <c r="BA149" s="385"/>
      <c r="BB149" s="385"/>
      <c r="BC149" s="385"/>
      <c r="BD149" s="385"/>
      <c r="BE149" s="385"/>
      <c r="BF149" s="385"/>
      <c r="BG149" s="385"/>
      <c r="BH149" s="385"/>
      <c r="BI149" s="385"/>
      <c r="BJ149" s="385"/>
    </row>
    <row r="150" spans="1:62">
      <c r="A150" s="385"/>
      <c r="B150" s="385"/>
      <c r="C150" s="385"/>
      <c r="D150" s="385"/>
      <c r="E150" s="385"/>
      <c r="F150" s="385"/>
      <c r="G150" s="385"/>
      <c r="H150" s="385"/>
      <c r="I150" s="385"/>
      <c r="J150" s="385"/>
      <c r="K150" s="385"/>
      <c r="L150" s="385"/>
      <c r="M150" s="385"/>
      <c r="N150" s="385"/>
      <c r="O150" s="385"/>
      <c r="P150" s="385"/>
      <c r="Q150" s="385"/>
      <c r="R150" s="385"/>
      <c r="S150" s="385"/>
      <c r="T150" s="385"/>
      <c r="U150" s="385"/>
      <c r="V150" s="385"/>
      <c r="W150" s="385"/>
      <c r="X150" s="385"/>
      <c r="Y150" s="385"/>
      <c r="Z150" s="385"/>
      <c r="AA150" s="385"/>
      <c r="AB150" s="385"/>
      <c r="AC150" s="385"/>
      <c r="AD150" s="385"/>
      <c r="AE150" s="385"/>
      <c r="AF150" s="385"/>
      <c r="AG150" s="385"/>
      <c r="AH150" s="385"/>
      <c r="AI150" s="385"/>
      <c r="AJ150" s="385"/>
      <c r="AK150" s="385"/>
      <c r="AL150" s="385"/>
      <c r="AM150" s="385"/>
      <c r="AN150" s="385"/>
      <c r="AO150" s="385"/>
      <c r="AP150" s="385"/>
      <c r="AQ150" s="385"/>
      <c r="AR150" s="385"/>
      <c r="AS150" s="385"/>
      <c r="AT150" s="385"/>
      <c r="AU150" s="385"/>
      <c r="AV150" s="385"/>
      <c r="AW150" s="385"/>
      <c r="AX150" s="385"/>
      <c r="AY150" s="385"/>
      <c r="AZ150" s="385"/>
      <c r="BA150" s="385"/>
      <c r="BB150" s="385"/>
      <c r="BC150" s="385"/>
      <c r="BD150" s="385"/>
      <c r="BE150" s="385"/>
      <c r="BF150" s="385"/>
      <c r="BG150" s="385"/>
      <c r="BH150" s="385"/>
      <c r="BI150" s="385"/>
      <c r="BJ150" s="385"/>
    </row>
    <row r="151" spans="1:62">
      <c r="A151" s="385"/>
      <c r="B151" s="385"/>
      <c r="C151" s="385"/>
      <c r="D151" s="385"/>
      <c r="E151" s="385"/>
      <c r="F151" s="385"/>
      <c r="G151" s="385"/>
      <c r="H151" s="385"/>
      <c r="I151" s="385"/>
      <c r="J151" s="385"/>
      <c r="K151" s="385"/>
      <c r="L151" s="385"/>
      <c r="M151" s="385"/>
      <c r="N151" s="385"/>
      <c r="O151" s="385"/>
      <c r="P151" s="385"/>
      <c r="Q151" s="385"/>
      <c r="R151" s="385"/>
      <c r="S151" s="385"/>
      <c r="T151" s="385"/>
      <c r="U151" s="385"/>
      <c r="V151" s="385"/>
      <c r="W151" s="385"/>
      <c r="X151" s="385"/>
      <c r="Y151" s="385"/>
      <c r="Z151" s="385"/>
      <c r="AA151" s="385"/>
      <c r="AB151" s="385"/>
      <c r="AC151" s="385"/>
      <c r="AD151" s="385"/>
      <c r="AE151" s="385"/>
      <c r="AF151" s="385"/>
      <c r="AG151" s="385"/>
      <c r="AH151" s="385"/>
      <c r="AI151" s="385"/>
      <c r="AJ151" s="385"/>
      <c r="AK151" s="385"/>
      <c r="AL151" s="385"/>
      <c r="AM151" s="385"/>
      <c r="AN151" s="385"/>
      <c r="AO151" s="385"/>
      <c r="AP151" s="385"/>
      <c r="AQ151" s="385"/>
      <c r="AR151" s="385"/>
      <c r="AS151" s="385"/>
      <c r="AT151" s="385"/>
      <c r="AU151" s="385"/>
      <c r="AV151" s="385"/>
      <c r="AW151" s="385"/>
      <c r="AX151" s="385"/>
      <c r="AY151" s="385"/>
      <c r="AZ151" s="385"/>
      <c r="BA151" s="385"/>
      <c r="BB151" s="385"/>
      <c r="BC151" s="385"/>
      <c r="BD151" s="385"/>
      <c r="BE151" s="385"/>
      <c r="BF151" s="385"/>
      <c r="BG151" s="385"/>
      <c r="BH151" s="385"/>
      <c r="BI151" s="385"/>
      <c r="BJ151" s="385"/>
    </row>
    <row r="152" spans="1:62">
      <c r="A152" s="385"/>
      <c r="B152" s="385"/>
      <c r="C152" s="385"/>
      <c r="D152" s="385"/>
      <c r="E152" s="385"/>
      <c r="F152" s="385"/>
      <c r="G152" s="385"/>
      <c r="H152" s="385"/>
      <c r="I152" s="385"/>
      <c r="J152" s="385"/>
      <c r="K152" s="385"/>
      <c r="L152" s="385"/>
      <c r="M152" s="385"/>
      <c r="N152" s="385"/>
      <c r="O152" s="385"/>
      <c r="P152" s="385"/>
      <c r="Q152" s="385"/>
      <c r="R152" s="385"/>
      <c r="S152" s="385"/>
      <c r="T152" s="385"/>
      <c r="U152" s="385"/>
      <c r="V152" s="385"/>
      <c r="W152" s="385"/>
      <c r="X152" s="385"/>
      <c r="Y152" s="385"/>
      <c r="Z152" s="385"/>
      <c r="AA152" s="385"/>
      <c r="AB152" s="385"/>
      <c r="AC152" s="385"/>
      <c r="AD152" s="385"/>
      <c r="AE152" s="385"/>
      <c r="AF152" s="385"/>
      <c r="AG152" s="385"/>
      <c r="AH152" s="385"/>
      <c r="AI152" s="385"/>
      <c r="AJ152" s="385"/>
      <c r="AK152" s="385"/>
      <c r="AL152" s="385"/>
      <c r="AM152" s="385"/>
      <c r="AN152" s="385"/>
      <c r="AO152" s="385"/>
      <c r="AP152" s="385"/>
      <c r="AQ152" s="385"/>
      <c r="AR152" s="385"/>
      <c r="AS152" s="385"/>
      <c r="AT152" s="385"/>
      <c r="AU152" s="385"/>
      <c r="AV152" s="385"/>
      <c r="AW152" s="385"/>
      <c r="AX152" s="385"/>
      <c r="AY152" s="385"/>
      <c r="AZ152" s="385"/>
      <c r="BA152" s="385"/>
      <c r="BB152" s="385"/>
      <c r="BC152" s="385"/>
      <c r="BD152" s="385"/>
      <c r="BE152" s="385"/>
      <c r="BF152" s="385"/>
      <c r="BG152" s="385"/>
      <c r="BH152" s="385"/>
      <c r="BI152" s="385"/>
      <c r="BJ152" s="385"/>
    </row>
    <row r="153" spans="1:62">
      <c r="A153" s="385"/>
      <c r="B153" s="385"/>
      <c r="C153" s="385"/>
      <c r="D153" s="385"/>
      <c r="E153" s="385"/>
      <c r="F153" s="385"/>
      <c r="G153" s="385"/>
      <c r="H153" s="385"/>
      <c r="I153" s="385"/>
      <c r="J153" s="385"/>
      <c r="K153" s="385"/>
      <c r="L153" s="385"/>
      <c r="M153" s="385"/>
      <c r="N153" s="385"/>
      <c r="O153" s="385"/>
      <c r="P153" s="385"/>
      <c r="Q153" s="385"/>
      <c r="R153" s="385"/>
      <c r="S153" s="385"/>
      <c r="T153" s="385"/>
      <c r="U153" s="385"/>
      <c r="V153" s="385"/>
      <c r="W153" s="385"/>
      <c r="X153" s="385"/>
      <c r="Y153" s="385"/>
      <c r="Z153" s="385"/>
      <c r="AA153" s="385"/>
      <c r="AB153" s="385"/>
      <c r="AC153" s="385"/>
      <c r="AD153" s="385"/>
      <c r="AE153" s="385"/>
      <c r="AF153" s="385"/>
      <c r="AG153" s="385"/>
      <c r="AH153" s="385"/>
      <c r="AI153" s="385"/>
      <c r="AJ153" s="385"/>
      <c r="AK153" s="385"/>
      <c r="AL153" s="385"/>
      <c r="AM153" s="385"/>
      <c r="AN153" s="385"/>
      <c r="AO153" s="385"/>
      <c r="AP153" s="385"/>
      <c r="AQ153" s="385"/>
      <c r="AR153" s="385"/>
      <c r="AS153" s="385"/>
      <c r="AT153" s="385"/>
      <c r="AU153" s="385"/>
      <c r="AV153" s="385"/>
      <c r="AW153" s="385"/>
      <c r="AX153" s="385"/>
      <c r="AY153" s="385"/>
      <c r="AZ153" s="385"/>
      <c r="BA153" s="385"/>
      <c r="BB153" s="385"/>
      <c r="BC153" s="385"/>
      <c r="BD153" s="385"/>
      <c r="BE153" s="385"/>
      <c r="BF153" s="385"/>
      <c r="BG153" s="385"/>
      <c r="BH153" s="385"/>
      <c r="BI153" s="385"/>
      <c r="BJ153" s="385"/>
    </row>
    <row r="154" spans="1:62">
      <c r="A154" s="385"/>
      <c r="B154" s="385"/>
      <c r="C154" s="385"/>
      <c r="D154" s="385"/>
      <c r="E154" s="385"/>
      <c r="F154" s="385"/>
      <c r="G154" s="385"/>
      <c r="H154" s="385"/>
      <c r="I154" s="385"/>
      <c r="J154" s="385"/>
      <c r="K154" s="385"/>
      <c r="L154" s="385"/>
      <c r="M154" s="385"/>
      <c r="N154" s="385"/>
      <c r="O154" s="385"/>
      <c r="P154" s="385"/>
      <c r="Q154" s="385"/>
      <c r="R154" s="385"/>
      <c r="S154" s="385"/>
      <c r="T154" s="385"/>
      <c r="U154" s="385"/>
      <c r="V154" s="385"/>
      <c r="W154" s="385"/>
      <c r="X154" s="385"/>
      <c r="Y154" s="385"/>
      <c r="Z154" s="385"/>
      <c r="AA154" s="385"/>
      <c r="AB154" s="385"/>
      <c r="AC154" s="385"/>
      <c r="AD154" s="385"/>
      <c r="AE154" s="385"/>
      <c r="AF154" s="385"/>
      <c r="AG154" s="385"/>
      <c r="AH154" s="385"/>
      <c r="AI154" s="385"/>
      <c r="AJ154" s="385"/>
      <c r="AK154" s="385"/>
      <c r="AL154" s="385"/>
      <c r="AM154" s="385"/>
      <c r="AN154" s="385"/>
      <c r="AO154" s="385"/>
      <c r="AP154" s="385"/>
      <c r="AQ154" s="385"/>
      <c r="AR154" s="385"/>
      <c r="AS154" s="385"/>
      <c r="AT154" s="385"/>
      <c r="AU154" s="385"/>
      <c r="AV154" s="385"/>
      <c r="AW154" s="385"/>
      <c r="AX154" s="385"/>
      <c r="AY154" s="385"/>
      <c r="AZ154" s="385"/>
      <c r="BA154" s="385"/>
      <c r="BB154" s="385"/>
      <c r="BC154" s="385"/>
      <c r="BD154" s="385"/>
      <c r="BE154" s="385"/>
      <c r="BF154" s="385"/>
      <c r="BG154" s="385"/>
      <c r="BH154" s="385"/>
      <c r="BI154" s="385"/>
      <c r="BJ154" s="385"/>
    </row>
    <row r="155" spans="1:62">
      <c r="A155" s="385"/>
      <c r="B155" s="385"/>
      <c r="C155" s="385"/>
      <c r="D155" s="385"/>
      <c r="E155" s="385"/>
      <c r="F155" s="385"/>
      <c r="G155" s="385"/>
      <c r="H155" s="385"/>
      <c r="I155" s="385"/>
      <c r="J155" s="385"/>
      <c r="K155" s="385"/>
      <c r="L155" s="385"/>
      <c r="M155" s="385"/>
      <c r="N155" s="385"/>
      <c r="O155" s="385"/>
      <c r="P155" s="385"/>
      <c r="Q155" s="385"/>
      <c r="R155" s="385"/>
      <c r="S155" s="385"/>
      <c r="T155" s="385"/>
      <c r="U155" s="385"/>
      <c r="V155" s="385"/>
      <c r="W155" s="385"/>
      <c r="X155" s="385"/>
      <c r="Y155" s="385"/>
      <c r="Z155" s="385"/>
      <c r="AA155" s="385"/>
      <c r="AB155" s="385"/>
      <c r="AC155" s="385"/>
      <c r="AD155" s="385"/>
      <c r="AE155" s="385"/>
      <c r="AF155" s="385"/>
      <c r="AG155" s="385"/>
      <c r="AH155" s="385"/>
      <c r="AI155" s="385"/>
      <c r="AJ155" s="385"/>
      <c r="AK155" s="385"/>
      <c r="AL155" s="385"/>
      <c r="AM155" s="385"/>
      <c r="AN155" s="385"/>
      <c r="AO155" s="385"/>
      <c r="AP155" s="385"/>
      <c r="AQ155" s="385"/>
      <c r="AR155" s="385"/>
      <c r="AS155" s="385"/>
      <c r="AT155" s="385"/>
      <c r="AU155" s="385"/>
      <c r="AV155" s="385"/>
      <c r="AW155" s="385"/>
      <c r="AX155" s="385"/>
      <c r="AY155" s="385"/>
      <c r="AZ155" s="385"/>
      <c r="BA155" s="385"/>
      <c r="BB155" s="385"/>
      <c r="BC155" s="385"/>
      <c r="BD155" s="385"/>
      <c r="BE155" s="385"/>
      <c r="BF155" s="385"/>
      <c r="BG155" s="385"/>
      <c r="BH155" s="385"/>
      <c r="BI155" s="385"/>
      <c r="BJ155" s="385"/>
    </row>
    <row r="156" spans="1:62">
      <c r="A156" s="385"/>
      <c r="B156" s="385"/>
      <c r="C156" s="385"/>
      <c r="D156" s="385"/>
      <c r="E156" s="385"/>
      <c r="F156" s="385"/>
      <c r="G156" s="385"/>
      <c r="H156" s="385"/>
      <c r="I156" s="385"/>
      <c r="J156" s="385"/>
      <c r="K156" s="385"/>
      <c r="L156" s="385"/>
      <c r="M156" s="385"/>
      <c r="N156" s="385"/>
      <c r="O156" s="385"/>
      <c r="P156" s="385"/>
      <c r="Q156" s="385"/>
      <c r="R156" s="385"/>
      <c r="S156" s="385"/>
      <c r="T156" s="385"/>
      <c r="U156" s="385"/>
      <c r="V156" s="385"/>
      <c r="W156" s="385"/>
      <c r="X156" s="385"/>
      <c r="Y156" s="385"/>
      <c r="Z156" s="385"/>
      <c r="AA156" s="385"/>
      <c r="AB156" s="385"/>
      <c r="AC156" s="385"/>
      <c r="AD156" s="385"/>
      <c r="AE156" s="385"/>
      <c r="AF156" s="385"/>
      <c r="AG156" s="385"/>
      <c r="AH156" s="385"/>
      <c r="AI156" s="385"/>
      <c r="AJ156" s="385"/>
      <c r="AK156" s="385"/>
      <c r="AL156" s="385"/>
      <c r="AM156" s="385"/>
      <c r="AN156" s="385"/>
      <c r="AO156" s="385"/>
      <c r="AP156" s="385"/>
      <c r="AQ156" s="385"/>
      <c r="AR156" s="385"/>
      <c r="AS156" s="385"/>
      <c r="AT156" s="385"/>
      <c r="AU156" s="385"/>
      <c r="AV156" s="385"/>
      <c r="AW156" s="385"/>
      <c r="AX156" s="385"/>
      <c r="AY156" s="385"/>
      <c r="AZ156" s="385"/>
      <c r="BA156" s="385"/>
      <c r="BB156" s="385"/>
      <c r="BC156" s="385"/>
      <c r="BD156" s="385"/>
      <c r="BE156" s="385"/>
      <c r="BF156" s="385"/>
      <c r="BG156" s="385"/>
      <c r="BH156" s="385"/>
      <c r="BI156" s="385"/>
      <c r="BJ156" s="385"/>
    </row>
    <row r="157" spans="1:62">
      <c r="A157" s="385"/>
      <c r="B157" s="385"/>
      <c r="C157" s="385"/>
      <c r="D157" s="385"/>
      <c r="E157" s="385"/>
      <c r="F157" s="385"/>
      <c r="G157" s="385"/>
      <c r="H157" s="385"/>
      <c r="I157" s="385"/>
      <c r="J157" s="385"/>
      <c r="K157" s="385"/>
      <c r="L157" s="385"/>
      <c r="M157" s="385"/>
      <c r="N157" s="385"/>
      <c r="O157" s="385"/>
      <c r="P157" s="385"/>
      <c r="Q157" s="385"/>
      <c r="R157" s="385"/>
      <c r="S157" s="385"/>
      <c r="T157" s="385"/>
      <c r="U157" s="385"/>
      <c r="V157" s="385"/>
      <c r="W157" s="385"/>
      <c r="X157" s="385"/>
      <c r="Y157" s="385"/>
      <c r="Z157" s="385"/>
      <c r="AA157" s="385"/>
      <c r="AB157" s="385"/>
      <c r="AC157" s="385"/>
      <c r="AD157" s="385"/>
      <c r="AE157" s="385"/>
      <c r="AF157" s="385"/>
      <c r="AG157" s="385"/>
      <c r="AH157" s="385"/>
      <c r="AI157" s="385"/>
      <c r="AJ157" s="385"/>
      <c r="AK157" s="385"/>
      <c r="AL157" s="385"/>
      <c r="AM157" s="385"/>
      <c r="AN157" s="385"/>
      <c r="AO157" s="385"/>
      <c r="AP157" s="385"/>
      <c r="AQ157" s="385"/>
      <c r="AR157" s="385"/>
      <c r="AS157" s="385"/>
      <c r="AT157" s="385"/>
      <c r="AU157" s="385"/>
      <c r="AV157" s="385"/>
      <c r="AW157" s="385"/>
      <c r="AX157" s="385"/>
      <c r="AY157" s="385"/>
      <c r="AZ157" s="385"/>
      <c r="BA157" s="385"/>
      <c r="BB157" s="385"/>
      <c r="BC157" s="385"/>
      <c r="BD157" s="385"/>
      <c r="BE157" s="385"/>
      <c r="BF157" s="385"/>
      <c r="BG157" s="385"/>
      <c r="BH157" s="385"/>
      <c r="BI157" s="385"/>
      <c r="BJ157" s="385"/>
    </row>
    <row r="158" spans="1:62">
      <c r="A158" s="385"/>
      <c r="B158" s="385"/>
      <c r="C158" s="385"/>
      <c r="D158" s="385"/>
      <c r="E158" s="385"/>
      <c r="F158" s="385"/>
      <c r="G158" s="385"/>
      <c r="H158" s="385"/>
      <c r="I158" s="385"/>
      <c r="J158" s="385"/>
      <c r="K158" s="385"/>
      <c r="L158" s="385"/>
      <c r="M158" s="385"/>
      <c r="N158" s="385"/>
      <c r="O158" s="385"/>
      <c r="P158" s="385"/>
      <c r="Q158" s="385"/>
      <c r="R158" s="385"/>
      <c r="S158" s="385"/>
      <c r="T158" s="385"/>
      <c r="U158" s="385"/>
      <c r="V158" s="385"/>
      <c r="W158" s="385"/>
      <c r="X158" s="385"/>
      <c r="Y158" s="385"/>
      <c r="Z158" s="385"/>
      <c r="AA158" s="385"/>
      <c r="AB158" s="385"/>
      <c r="AC158" s="385"/>
      <c r="AD158" s="385"/>
      <c r="AE158" s="385"/>
      <c r="AF158" s="385"/>
      <c r="AG158" s="385"/>
      <c r="AH158" s="385"/>
      <c r="AI158" s="385"/>
      <c r="AJ158" s="385"/>
      <c r="AK158" s="385"/>
      <c r="AL158" s="385"/>
      <c r="AM158" s="385"/>
      <c r="AN158" s="385"/>
      <c r="AO158" s="385"/>
      <c r="AP158" s="385"/>
      <c r="AQ158" s="385"/>
      <c r="AR158" s="385"/>
      <c r="AS158" s="385"/>
      <c r="AT158" s="385"/>
      <c r="AU158" s="385"/>
      <c r="AV158" s="385"/>
      <c r="AW158" s="385"/>
      <c r="AX158" s="385"/>
      <c r="AY158" s="385"/>
      <c r="AZ158" s="385"/>
      <c r="BA158" s="385"/>
      <c r="BB158" s="385"/>
      <c r="BC158" s="385"/>
      <c r="BD158" s="385"/>
      <c r="BE158" s="385"/>
      <c r="BF158" s="385"/>
      <c r="BG158" s="385"/>
      <c r="BH158" s="385"/>
      <c r="BI158" s="385"/>
      <c r="BJ158" s="385"/>
    </row>
    <row r="159" spans="1:62">
      <c r="A159" s="385"/>
      <c r="B159" s="385"/>
      <c r="C159" s="385"/>
      <c r="D159" s="385"/>
      <c r="E159" s="385"/>
      <c r="F159" s="385"/>
      <c r="G159" s="385"/>
      <c r="H159" s="385"/>
      <c r="I159" s="385"/>
      <c r="J159" s="385"/>
      <c r="K159" s="385"/>
      <c r="L159" s="385"/>
      <c r="M159" s="385"/>
      <c r="N159" s="385"/>
      <c r="O159" s="385"/>
      <c r="P159" s="385"/>
      <c r="Q159" s="385"/>
      <c r="R159" s="385"/>
      <c r="S159" s="385"/>
      <c r="T159" s="385"/>
      <c r="U159" s="385"/>
      <c r="V159" s="385"/>
      <c r="W159" s="385"/>
      <c r="X159" s="385"/>
      <c r="Y159" s="385"/>
      <c r="Z159" s="385"/>
      <c r="AA159" s="385"/>
      <c r="AB159" s="385"/>
      <c r="AC159" s="385"/>
      <c r="AD159" s="385"/>
      <c r="AE159" s="385"/>
      <c r="AF159" s="385"/>
      <c r="AG159" s="385"/>
      <c r="AH159" s="385"/>
      <c r="AI159" s="385"/>
      <c r="AJ159" s="385"/>
      <c r="AK159" s="385"/>
      <c r="AL159" s="385"/>
      <c r="AM159" s="385"/>
      <c r="AN159" s="385"/>
      <c r="AO159" s="385"/>
      <c r="AP159" s="385"/>
      <c r="AQ159" s="385"/>
      <c r="AR159" s="385"/>
      <c r="AS159" s="385"/>
      <c r="AT159" s="385"/>
      <c r="AU159" s="385"/>
      <c r="AV159" s="385"/>
      <c r="AW159" s="385"/>
      <c r="AX159" s="385"/>
      <c r="AY159" s="385"/>
      <c r="AZ159" s="385"/>
      <c r="BA159" s="385"/>
      <c r="BB159" s="385"/>
      <c r="BC159" s="385"/>
      <c r="BD159" s="385"/>
      <c r="BE159" s="385"/>
      <c r="BF159" s="385"/>
      <c r="BG159" s="385"/>
      <c r="BH159" s="385"/>
      <c r="BI159" s="385"/>
      <c r="BJ159" s="385"/>
    </row>
    <row r="160" spans="1:62">
      <c r="A160" s="385"/>
      <c r="B160" s="385"/>
      <c r="C160" s="385"/>
      <c r="D160" s="385"/>
      <c r="E160" s="385"/>
      <c r="F160" s="385"/>
      <c r="G160" s="385"/>
      <c r="H160" s="385"/>
      <c r="I160" s="385"/>
      <c r="J160" s="385"/>
      <c r="K160" s="385"/>
      <c r="L160" s="385"/>
      <c r="M160" s="385"/>
      <c r="N160" s="385"/>
      <c r="O160" s="385"/>
      <c r="P160" s="385"/>
      <c r="Q160" s="385"/>
      <c r="R160" s="385"/>
      <c r="S160" s="385"/>
      <c r="T160" s="385"/>
      <c r="U160" s="385"/>
      <c r="V160" s="385"/>
      <c r="W160" s="385"/>
      <c r="X160" s="385"/>
      <c r="Y160" s="385"/>
      <c r="Z160" s="385"/>
      <c r="AA160" s="385"/>
      <c r="AB160" s="385"/>
      <c r="AC160" s="385"/>
      <c r="AD160" s="385"/>
      <c r="AE160" s="385"/>
      <c r="AF160" s="385"/>
      <c r="AG160" s="385"/>
      <c r="AH160" s="385"/>
      <c r="AI160" s="385"/>
      <c r="AJ160" s="385"/>
      <c r="AK160" s="385"/>
      <c r="AL160" s="385"/>
      <c r="AM160" s="385"/>
      <c r="AN160" s="385"/>
      <c r="AO160" s="385"/>
      <c r="AP160" s="385"/>
      <c r="AQ160" s="385"/>
      <c r="AR160" s="385"/>
      <c r="AS160" s="385"/>
      <c r="AT160" s="385"/>
      <c r="AU160" s="385"/>
      <c r="AV160" s="385"/>
      <c r="AW160" s="385"/>
      <c r="AX160" s="385"/>
      <c r="AY160" s="385"/>
      <c r="AZ160" s="385"/>
      <c r="BA160" s="385"/>
      <c r="BB160" s="385"/>
      <c r="BC160" s="385"/>
      <c r="BD160" s="385"/>
      <c r="BE160" s="385"/>
      <c r="BF160" s="385"/>
      <c r="BG160" s="385"/>
      <c r="BH160" s="385"/>
      <c r="BI160" s="385"/>
      <c r="BJ160" s="385"/>
    </row>
    <row r="161" spans="1:62">
      <c r="A161" s="385"/>
      <c r="B161" s="385"/>
      <c r="C161" s="385"/>
      <c r="D161" s="385"/>
      <c r="E161" s="385"/>
      <c r="F161" s="385"/>
      <c r="G161" s="385"/>
      <c r="H161" s="385"/>
      <c r="I161" s="385"/>
      <c r="J161" s="385"/>
      <c r="K161" s="385"/>
      <c r="L161" s="385"/>
      <c r="M161" s="385"/>
      <c r="N161" s="385"/>
      <c r="O161" s="385"/>
      <c r="P161" s="385"/>
      <c r="Q161" s="385"/>
      <c r="R161" s="385"/>
      <c r="S161" s="385"/>
      <c r="T161" s="385"/>
      <c r="U161" s="385"/>
      <c r="V161" s="385"/>
      <c r="W161" s="385"/>
      <c r="X161" s="385"/>
      <c r="Y161" s="385"/>
      <c r="Z161" s="385"/>
      <c r="AA161" s="385"/>
      <c r="AB161" s="385"/>
      <c r="AC161" s="385"/>
      <c r="AD161" s="385"/>
      <c r="AE161" s="385"/>
      <c r="AF161" s="385"/>
      <c r="AG161" s="385"/>
      <c r="AH161" s="385"/>
      <c r="AI161" s="385"/>
      <c r="AJ161" s="385"/>
      <c r="AK161" s="385"/>
      <c r="AL161" s="385"/>
      <c r="AM161" s="385"/>
      <c r="AN161" s="385"/>
      <c r="AO161" s="385"/>
      <c r="AP161" s="385"/>
      <c r="AQ161" s="385"/>
      <c r="AR161" s="385"/>
      <c r="AS161" s="385"/>
      <c r="AT161" s="385"/>
      <c r="AU161" s="385"/>
      <c r="AV161" s="385"/>
      <c r="AW161" s="385"/>
      <c r="AX161" s="385"/>
      <c r="AY161" s="385"/>
      <c r="AZ161" s="385"/>
      <c r="BA161" s="385"/>
      <c r="BB161" s="385"/>
      <c r="BC161" s="385"/>
      <c r="BD161" s="385"/>
      <c r="BE161" s="385"/>
      <c r="BF161" s="385"/>
      <c r="BG161" s="385"/>
      <c r="BH161" s="385"/>
      <c r="BI161" s="385"/>
      <c r="BJ161" s="385"/>
    </row>
    <row r="162" spans="1:62">
      <c r="A162" s="385"/>
      <c r="B162" s="385"/>
      <c r="C162" s="385"/>
      <c r="D162" s="385"/>
      <c r="E162" s="385"/>
      <c r="F162" s="385"/>
      <c r="G162" s="385"/>
      <c r="H162" s="385"/>
      <c r="I162" s="385"/>
      <c r="J162" s="385"/>
      <c r="K162" s="385"/>
      <c r="L162" s="385"/>
      <c r="M162" s="385"/>
      <c r="N162" s="385"/>
      <c r="O162" s="385"/>
      <c r="P162" s="385"/>
      <c r="Q162" s="385"/>
      <c r="R162" s="385"/>
      <c r="S162" s="385"/>
      <c r="T162" s="385"/>
      <c r="U162" s="385"/>
      <c r="V162" s="385"/>
      <c r="W162" s="385"/>
      <c r="X162" s="385"/>
      <c r="Y162" s="385"/>
      <c r="Z162" s="385"/>
      <c r="AA162" s="385"/>
      <c r="AB162" s="385"/>
      <c r="AC162" s="385"/>
      <c r="AD162" s="385"/>
      <c r="AE162" s="385"/>
      <c r="AF162" s="385"/>
      <c r="AG162" s="385"/>
      <c r="AH162" s="385"/>
      <c r="AI162" s="385"/>
      <c r="AJ162" s="385"/>
      <c r="AK162" s="385"/>
      <c r="AL162" s="385"/>
      <c r="AM162" s="385"/>
      <c r="AN162" s="385"/>
      <c r="AO162" s="385"/>
      <c r="AP162" s="385"/>
      <c r="AQ162" s="385"/>
      <c r="AR162" s="385"/>
      <c r="AS162" s="385"/>
      <c r="AT162" s="385"/>
      <c r="AU162" s="385"/>
      <c r="AV162" s="385"/>
      <c r="AW162" s="385"/>
      <c r="AX162" s="385"/>
      <c r="AY162" s="385"/>
      <c r="AZ162" s="385"/>
      <c r="BA162" s="385"/>
      <c r="BB162" s="385"/>
      <c r="BC162" s="385"/>
      <c r="BD162" s="385"/>
      <c r="BE162" s="385"/>
      <c r="BF162" s="385"/>
      <c r="BG162" s="385"/>
      <c r="BH162" s="385"/>
      <c r="BI162" s="385"/>
      <c r="BJ162" s="385"/>
    </row>
    <row r="163" spans="1:62">
      <c r="A163" s="385"/>
      <c r="B163" s="385"/>
      <c r="C163" s="385"/>
      <c r="D163" s="385"/>
      <c r="E163" s="385"/>
      <c r="F163" s="385"/>
      <c r="G163" s="385"/>
      <c r="H163" s="385"/>
      <c r="I163" s="385"/>
      <c r="J163" s="385"/>
      <c r="K163" s="385"/>
      <c r="L163" s="385"/>
      <c r="M163" s="385"/>
      <c r="N163" s="385"/>
      <c r="O163" s="385"/>
      <c r="P163" s="385"/>
      <c r="Q163" s="385"/>
      <c r="R163" s="385"/>
      <c r="S163" s="385"/>
      <c r="T163" s="385"/>
      <c r="U163" s="385"/>
      <c r="V163" s="385"/>
      <c r="W163" s="385"/>
      <c r="X163" s="385"/>
      <c r="Y163" s="385"/>
      <c r="Z163" s="385"/>
      <c r="AA163" s="385"/>
      <c r="AB163" s="385"/>
      <c r="AC163" s="385"/>
      <c r="AD163" s="385"/>
      <c r="AE163" s="385"/>
      <c r="AF163" s="385"/>
      <c r="AG163" s="385"/>
      <c r="AH163" s="385"/>
      <c r="AI163" s="385"/>
      <c r="AJ163" s="385"/>
      <c r="AK163" s="385"/>
      <c r="AL163" s="385"/>
      <c r="AM163" s="385"/>
      <c r="AN163" s="385"/>
      <c r="AO163" s="385"/>
      <c r="AP163" s="385"/>
      <c r="AQ163" s="385"/>
      <c r="AR163" s="385"/>
      <c r="AS163" s="385"/>
      <c r="AT163" s="385"/>
      <c r="AU163" s="385"/>
      <c r="AV163" s="385"/>
      <c r="AW163" s="385"/>
      <c r="AX163" s="385"/>
      <c r="AY163" s="385"/>
      <c r="AZ163" s="385"/>
      <c r="BA163" s="385"/>
      <c r="BB163" s="385"/>
      <c r="BC163" s="385"/>
      <c r="BD163" s="385"/>
      <c r="BE163" s="385"/>
      <c r="BF163" s="385"/>
      <c r="BG163" s="385"/>
      <c r="BH163" s="385"/>
      <c r="BI163" s="385"/>
      <c r="BJ163" s="385"/>
    </row>
    <row r="164" spans="1:62">
      <c r="A164" s="385"/>
      <c r="B164" s="385"/>
      <c r="C164" s="385"/>
      <c r="D164" s="385"/>
      <c r="E164" s="385"/>
      <c r="F164" s="385"/>
      <c r="G164" s="385"/>
      <c r="H164" s="385"/>
      <c r="I164" s="385"/>
      <c r="J164" s="385"/>
      <c r="K164" s="385"/>
      <c r="L164" s="385"/>
      <c r="M164" s="385"/>
      <c r="N164" s="385"/>
      <c r="O164" s="385"/>
      <c r="P164" s="385"/>
      <c r="Q164" s="385"/>
      <c r="R164" s="385"/>
      <c r="S164" s="385"/>
      <c r="T164" s="385"/>
      <c r="U164" s="385"/>
      <c r="V164" s="385"/>
      <c r="W164" s="385"/>
      <c r="X164" s="385"/>
      <c r="Y164" s="385"/>
      <c r="Z164" s="385"/>
      <c r="AA164" s="385"/>
      <c r="AB164" s="385"/>
      <c r="AC164" s="385"/>
      <c r="AD164" s="385"/>
      <c r="AE164" s="385"/>
      <c r="AF164" s="385"/>
      <c r="AG164" s="385"/>
      <c r="AH164" s="385"/>
      <c r="AI164" s="385"/>
      <c r="AJ164" s="385"/>
      <c r="AK164" s="385"/>
      <c r="AL164" s="385"/>
      <c r="AM164" s="385"/>
      <c r="AN164" s="385"/>
      <c r="AO164" s="385"/>
      <c r="AP164" s="385"/>
      <c r="AQ164" s="385"/>
      <c r="AR164" s="385"/>
      <c r="AS164" s="385"/>
      <c r="AT164" s="385"/>
      <c r="AU164" s="385"/>
      <c r="AV164" s="385"/>
      <c r="AW164" s="385"/>
      <c r="AX164" s="385"/>
      <c r="AY164" s="385"/>
      <c r="AZ164" s="385"/>
      <c r="BA164" s="385"/>
      <c r="BB164" s="385"/>
      <c r="BC164" s="385"/>
      <c r="BD164" s="385"/>
      <c r="BE164" s="385"/>
      <c r="BF164" s="385"/>
      <c r="BG164" s="385"/>
      <c r="BH164" s="385"/>
      <c r="BI164" s="385"/>
      <c r="BJ164" s="385"/>
    </row>
    <row r="165" spans="1:62">
      <c r="A165" s="385"/>
      <c r="B165" s="385"/>
      <c r="C165" s="385"/>
      <c r="D165" s="385"/>
      <c r="E165" s="385"/>
      <c r="F165" s="385"/>
      <c r="G165" s="385"/>
      <c r="H165" s="385"/>
      <c r="I165" s="385"/>
      <c r="J165" s="385"/>
      <c r="K165" s="385"/>
      <c r="L165" s="385"/>
      <c r="M165" s="385"/>
      <c r="N165" s="385"/>
      <c r="O165" s="385"/>
      <c r="P165" s="385"/>
      <c r="Q165" s="385"/>
      <c r="R165" s="385"/>
      <c r="S165" s="385"/>
      <c r="T165" s="385"/>
      <c r="U165" s="385"/>
      <c r="V165" s="385"/>
      <c r="W165" s="385"/>
      <c r="X165" s="385"/>
      <c r="Y165" s="385"/>
      <c r="Z165" s="385"/>
      <c r="AA165" s="385"/>
      <c r="AB165" s="385"/>
      <c r="AC165" s="385"/>
      <c r="AD165" s="385"/>
      <c r="AE165" s="385"/>
      <c r="AF165" s="385"/>
      <c r="AG165" s="385"/>
      <c r="AH165" s="385"/>
      <c r="AI165" s="385"/>
      <c r="AJ165" s="385"/>
      <c r="AK165" s="385"/>
      <c r="AL165" s="385"/>
      <c r="AM165" s="385"/>
      <c r="AN165" s="385"/>
      <c r="AO165" s="385"/>
      <c r="AP165" s="385"/>
      <c r="AQ165" s="385"/>
      <c r="AR165" s="385"/>
      <c r="AS165" s="385"/>
      <c r="AT165" s="385"/>
      <c r="AU165" s="385"/>
      <c r="AV165" s="385"/>
      <c r="AW165" s="385"/>
      <c r="AX165" s="385"/>
      <c r="AY165" s="385"/>
      <c r="AZ165" s="385"/>
      <c r="BA165" s="385"/>
      <c r="BB165" s="385"/>
      <c r="BC165" s="385"/>
      <c r="BD165" s="385"/>
      <c r="BE165" s="385"/>
      <c r="BF165" s="385"/>
      <c r="BG165" s="385"/>
      <c r="BH165" s="385"/>
      <c r="BI165" s="385"/>
      <c r="BJ165" s="385"/>
    </row>
    <row r="166" spans="1:62">
      <c r="A166" s="385"/>
      <c r="B166" s="385"/>
      <c r="C166" s="385"/>
      <c r="D166" s="385"/>
      <c r="E166" s="385"/>
      <c r="F166" s="385"/>
      <c r="G166" s="385"/>
      <c r="H166" s="385"/>
      <c r="I166" s="385"/>
      <c r="J166" s="385"/>
      <c r="K166" s="385"/>
      <c r="L166" s="385"/>
      <c r="M166" s="385"/>
      <c r="N166" s="385"/>
      <c r="O166" s="385"/>
      <c r="P166" s="385"/>
      <c r="Q166" s="385"/>
      <c r="R166" s="385"/>
      <c r="S166" s="385"/>
      <c r="T166" s="385"/>
      <c r="U166" s="385"/>
      <c r="V166" s="385"/>
      <c r="W166" s="385"/>
      <c r="X166" s="385"/>
      <c r="Y166" s="385"/>
      <c r="Z166" s="385"/>
      <c r="AA166" s="385"/>
      <c r="AB166" s="385"/>
      <c r="AC166" s="385"/>
      <c r="AD166" s="385"/>
      <c r="AE166" s="385"/>
      <c r="AF166" s="385"/>
      <c r="AG166" s="385"/>
      <c r="AH166" s="385"/>
      <c r="AI166" s="385"/>
      <c r="AJ166" s="385"/>
      <c r="AK166" s="385"/>
      <c r="AL166" s="385"/>
      <c r="AM166" s="385"/>
      <c r="AN166" s="385"/>
      <c r="AO166" s="385"/>
      <c r="AP166" s="385"/>
      <c r="AQ166" s="385"/>
      <c r="AR166" s="385"/>
      <c r="AS166" s="385"/>
      <c r="AT166" s="385"/>
      <c r="AU166" s="385"/>
      <c r="AV166" s="385"/>
      <c r="AW166" s="385"/>
      <c r="AX166" s="385"/>
      <c r="AY166" s="385"/>
      <c r="AZ166" s="385"/>
      <c r="BA166" s="385"/>
      <c r="BB166" s="385"/>
      <c r="BC166" s="385"/>
      <c r="BD166" s="385"/>
      <c r="BE166" s="385"/>
      <c r="BF166" s="385"/>
      <c r="BG166" s="385"/>
      <c r="BH166" s="385"/>
      <c r="BI166" s="385"/>
      <c r="BJ166" s="385"/>
    </row>
    <row r="167" spans="1:62">
      <c r="A167" s="385"/>
      <c r="B167" s="385"/>
      <c r="C167" s="385"/>
      <c r="D167" s="385"/>
      <c r="E167" s="385"/>
      <c r="F167" s="385"/>
      <c r="G167" s="385"/>
      <c r="H167" s="385"/>
      <c r="I167" s="385"/>
      <c r="J167" s="385"/>
      <c r="K167" s="385"/>
      <c r="L167" s="385"/>
      <c r="M167" s="385"/>
      <c r="N167" s="385"/>
      <c r="O167" s="385"/>
      <c r="P167" s="385"/>
      <c r="Q167" s="385"/>
      <c r="R167" s="385"/>
      <c r="S167" s="385"/>
      <c r="T167" s="385"/>
      <c r="U167" s="385"/>
      <c r="V167" s="385"/>
      <c r="W167" s="385"/>
      <c r="X167" s="385"/>
      <c r="Y167" s="385"/>
      <c r="Z167" s="385"/>
      <c r="AA167" s="385"/>
      <c r="AB167" s="385"/>
      <c r="AC167" s="385"/>
      <c r="AD167" s="385"/>
      <c r="AE167" s="385"/>
      <c r="AF167" s="385"/>
      <c r="AG167" s="385"/>
      <c r="AH167" s="385"/>
      <c r="AI167" s="385"/>
      <c r="AJ167" s="385"/>
      <c r="AK167" s="385"/>
      <c r="AL167" s="385"/>
      <c r="AM167" s="385"/>
      <c r="AN167" s="385"/>
      <c r="AO167" s="385"/>
      <c r="AP167" s="385"/>
      <c r="AQ167" s="385"/>
      <c r="AR167" s="385"/>
      <c r="AS167" s="385"/>
      <c r="AT167" s="385"/>
      <c r="AU167" s="385"/>
      <c r="AV167" s="385"/>
      <c r="AW167" s="385"/>
      <c r="AX167" s="385"/>
      <c r="AY167" s="385"/>
      <c r="AZ167" s="385"/>
      <c r="BA167" s="385"/>
      <c r="BB167" s="385"/>
      <c r="BC167" s="385"/>
      <c r="BD167" s="385"/>
      <c r="BE167" s="385"/>
      <c r="BF167" s="385"/>
      <c r="BG167" s="385"/>
      <c r="BH167" s="385"/>
      <c r="BI167" s="385"/>
      <c r="BJ167" s="385"/>
    </row>
    <row r="168" spans="1:62">
      <c r="A168" s="385"/>
      <c r="B168" s="385"/>
      <c r="C168" s="385"/>
      <c r="D168" s="385"/>
      <c r="E168" s="385"/>
      <c r="F168" s="385"/>
      <c r="G168" s="385"/>
      <c r="H168" s="385"/>
      <c r="I168" s="385"/>
      <c r="J168" s="385"/>
      <c r="K168" s="385"/>
      <c r="L168" s="385"/>
      <c r="M168" s="385"/>
      <c r="N168" s="385"/>
      <c r="O168" s="385"/>
      <c r="P168" s="385"/>
      <c r="Q168" s="385"/>
      <c r="R168" s="385"/>
      <c r="S168" s="385"/>
      <c r="T168" s="385"/>
      <c r="U168" s="385"/>
      <c r="V168" s="385"/>
      <c r="W168" s="385"/>
      <c r="X168" s="385"/>
      <c r="Y168" s="385"/>
      <c r="Z168" s="385"/>
      <c r="AA168" s="385"/>
      <c r="AB168" s="385"/>
      <c r="AC168" s="385"/>
      <c r="AD168" s="385"/>
      <c r="AE168" s="385"/>
      <c r="AF168" s="385"/>
      <c r="AG168" s="385"/>
      <c r="AH168" s="385"/>
      <c r="AI168" s="385"/>
      <c r="AJ168" s="385"/>
      <c r="AK168" s="385"/>
      <c r="AL168" s="385"/>
      <c r="AM168" s="385"/>
      <c r="AN168" s="385"/>
      <c r="AO168" s="385"/>
      <c r="AP168" s="385"/>
      <c r="AQ168" s="385"/>
      <c r="AR168" s="385"/>
      <c r="AS168" s="385"/>
      <c r="AT168" s="385"/>
      <c r="AU168" s="385"/>
      <c r="AV168" s="385"/>
      <c r="AW168" s="385"/>
      <c r="AX168" s="385"/>
      <c r="AY168" s="385"/>
      <c r="AZ168" s="385"/>
      <c r="BA168" s="385"/>
      <c r="BB168" s="385"/>
      <c r="BC168" s="385"/>
      <c r="BD168" s="385"/>
      <c r="BE168" s="385"/>
      <c r="BF168" s="385"/>
      <c r="BG168" s="385"/>
      <c r="BH168" s="385"/>
      <c r="BI168" s="385"/>
      <c r="BJ168" s="385"/>
    </row>
    <row r="169" spans="1:62">
      <c r="A169" s="385"/>
      <c r="B169" s="385"/>
      <c r="C169" s="385"/>
      <c r="D169" s="385"/>
      <c r="E169" s="385"/>
      <c r="F169" s="385"/>
      <c r="G169" s="385"/>
      <c r="H169" s="385"/>
      <c r="I169" s="385"/>
      <c r="J169" s="385"/>
      <c r="K169" s="385"/>
      <c r="L169" s="385"/>
      <c r="M169" s="385"/>
      <c r="N169" s="385"/>
      <c r="O169" s="385"/>
      <c r="P169" s="385"/>
      <c r="Q169" s="385"/>
      <c r="R169" s="385"/>
      <c r="S169" s="385"/>
      <c r="T169" s="385"/>
      <c r="U169" s="385"/>
      <c r="V169" s="385"/>
      <c r="W169" s="385"/>
      <c r="X169" s="385"/>
      <c r="Y169" s="385"/>
      <c r="Z169" s="385"/>
      <c r="AA169" s="385"/>
      <c r="AB169" s="385"/>
      <c r="AC169" s="385"/>
      <c r="AD169" s="385"/>
      <c r="AE169" s="385"/>
      <c r="AF169" s="385"/>
      <c r="AG169" s="385"/>
      <c r="AH169" s="385"/>
      <c r="AI169" s="385"/>
      <c r="AJ169" s="385"/>
      <c r="AK169" s="385"/>
      <c r="AL169" s="385"/>
      <c r="AM169" s="385"/>
      <c r="AN169" s="385"/>
      <c r="AO169" s="385"/>
      <c r="AP169" s="385"/>
      <c r="AQ169" s="385"/>
      <c r="AR169" s="385"/>
      <c r="AS169" s="385"/>
      <c r="AT169" s="385"/>
      <c r="AU169" s="385"/>
      <c r="AV169" s="385"/>
      <c r="AW169" s="385"/>
      <c r="AX169" s="385"/>
      <c r="AY169" s="385"/>
      <c r="AZ169" s="385"/>
      <c r="BA169" s="385"/>
      <c r="BB169" s="385"/>
      <c r="BC169" s="385"/>
      <c r="BD169" s="385"/>
      <c r="BE169" s="385"/>
      <c r="BF169" s="385"/>
      <c r="BG169" s="385"/>
      <c r="BH169" s="385"/>
      <c r="BI169" s="385"/>
      <c r="BJ169" s="385"/>
    </row>
    <row r="170" spans="1:62">
      <c r="A170" s="385"/>
      <c r="B170" s="385"/>
      <c r="C170" s="385"/>
      <c r="D170" s="385"/>
      <c r="E170" s="385"/>
      <c r="F170" s="385"/>
      <c r="G170" s="385"/>
      <c r="H170" s="385"/>
      <c r="I170" s="385"/>
      <c r="J170" s="385"/>
      <c r="K170" s="385"/>
      <c r="L170" s="385"/>
      <c r="M170" s="385"/>
      <c r="N170" s="385"/>
      <c r="O170" s="385"/>
      <c r="P170" s="385"/>
      <c r="Q170" s="385"/>
      <c r="R170" s="385"/>
      <c r="S170" s="385"/>
      <c r="T170" s="385"/>
      <c r="U170" s="385"/>
      <c r="V170" s="385"/>
      <c r="W170" s="385"/>
      <c r="X170" s="385"/>
      <c r="Y170" s="385"/>
      <c r="Z170" s="385"/>
      <c r="AA170" s="385"/>
      <c r="AB170" s="385"/>
      <c r="AC170" s="385"/>
      <c r="AD170" s="385"/>
      <c r="AE170" s="385"/>
      <c r="AF170" s="385"/>
      <c r="AG170" s="385"/>
      <c r="AH170" s="385"/>
      <c r="AI170" s="385"/>
      <c r="AJ170" s="385"/>
      <c r="AK170" s="385"/>
      <c r="AL170" s="385"/>
      <c r="AM170" s="385"/>
      <c r="AN170" s="385"/>
      <c r="AO170" s="385"/>
      <c r="AP170" s="385"/>
      <c r="AQ170" s="385"/>
      <c r="AR170" s="385"/>
      <c r="AS170" s="385"/>
      <c r="AT170" s="385"/>
      <c r="AU170" s="385"/>
      <c r="AV170" s="385"/>
      <c r="AW170" s="385"/>
      <c r="AX170" s="385"/>
      <c r="AY170" s="385"/>
      <c r="AZ170" s="385"/>
      <c r="BA170" s="385"/>
      <c r="BB170" s="385"/>
      <c r="BC170" s="385"/>
      <c r="BD170" s="385"/>
      <c r="BE170" s="385"/>
      <c r="BF170" s="385"/>
      <c r="BG170" s="385"/>
      <c r="BH170" s="385"/>
      <c r="BI170" s="385"/>
      <c r="BJ170" s="385"/>
    </row>
    <row r="171" spans="1:62">
      <c r="A171" s="385"/>
      <c r="B171" s="385"/>
      <c r="C171" s="385"/>
      <c r="D171" s="385"/>
      <c r="E171" s="385"/>
      <c r="F171" s="385"/>
      <c r="G171" s="385"/>
      <c r="H171" s="385"/>
      <c r="I171" s="385"/>
      <c r="J171" s="385"/>
      <c r="K171" s="385"/>
      <c r="L171" s="385"/>
      <c r="M171" s="385"/>
      <c r="N171" s="385"/>
      <c r="O171" s="385"/>
      <c r="P171" s="385"/>
      <c r="Q171" s="385"/>
      <c r="R171" s="385"/>
      <c r="S171" s="385"/>
      <c r="T171" s="385"/>
      <c r="U171" s="385"/>
      <c r="V171" s="385"/>
      <c r="W171" s="385"/>
      <c r="X171" s="385"/>
      <c r="Y171" s="385"/>
      <c r="Z171" s="385"/>
      <c r="AA171" s="385"/>
      <c r="AB171" s="385"/>
      <c r="AC171" s="385"/>
      <c r="AD171" s="385"/>
      <c r="AE171" s="385"/>
      <c r="AF171" s="385"/>
      <c r="AG171" s="385"/>
      <c r="AH171" s="385"/>
      <c r="AI171" s="385"/>
      <c r="AJ171" s="385"/>
      <c r="AK171" s="385"/>
      <c r="AL171" s="385"/>
      <c r="AM171" s="385"/>
      <c r="AN171" s="385"/>
      <c r="AO171" s="385"/>
      <c r="AP171" s="385"/>
      <c r="AQ171" s="385"/>
      <c r="AR171" s="385"/>
      <c r="AS171" s="385"/>
      <c r="AT171" s="385"/>
      <c r="AU171" s="385"/>
      <c r="AV171" s="385"/>
      <c r="AW171" s="385"/>
      <c r="AX171" s="385"/>
      <c r="AY171" s="385"/>
      <c r="AZ171" s="385"/>
      <c r="BA171" s="385"/>
      <c r="BB171" s="385"/>
      <c r="BC171" s="385"/>
      <c r="BD171" s="385"/>
      <c r="BE171" s="385"/>
      <c r="BF171" s="385"/>
      <c r="BG171" s="385"/>
      <c r="BH171" s="385"/>
      <c r="BI171" s="385"/>
      <c r="BJ171" s="385"/>
    </row>
    <row r="172" spans="1:62">
      <c r="A172" s="385"/>
      <c r="B172" s="385"/>
      <c r="C172" s="385"/>
      <c r="D172" s="385"/>
      <c r="E172" s="385"/>
      <c r="F172" s="385"/>
      <c r="G172" s="385"/>
      <c r="H172" s="385"/>
      <c r="I172" s="385"/>
      <c r="J172" s="385"/>
      <c r="K172" s="385"/>
      <c r="L172" s="385"/>
      <c r="M172" s="385"/>
      <c r="N172" s="385"/>
      <c r="O172" s="385"/>
      <c r="P172" s="385"/>
      <c r="Q172" s="385"/>
      <c r="R172" s="385"/>
      <c r="S172" s="385"/>
      <c r="T172" s="385"/>
      <c r="U172" s="385"/>
      <c r="V172" s="385"/>
      <c r="W172" s="385"/>
      <c r="X172" s="385"/>
      <c r="Y172" s="385"/>
      <c r="Z172" s="385"/>
      <c r="AA172" s="385"/>
      <c r="AB172" s="385"/>
      <c r="AC172" s="385"/>
      <c r="AD172" s="385"/>
      <c r="AE172" s="385"/>
      <c r="AF172" s="385"/>
      <c r="AG172" s="385"/>
      <c r="AH172" s="385"/>
      <c r="AI172" s="385"/>
      <c r="AJ172" s="385"/>
      <c r="AK172" s="385"/>
      <c r="AL172" s="385"/>
      <c r="AM172" s="385"/>
      <c r="AN172" s="385"/>
      <c r="AO172" s="385"/>
      <c r="AP172" s="385"/>
      <c r="AQ172" s="385"/>
      <c r="AR172" s="385"/>
      <c r="AS172" s="385"/>
      <c r="AT172" s="385"/>
      <c r="AU172" s="385"/>
      <c r="AV172" s="385"/>
      <c r="AW172" s="385"/>
      <c r="AX172" s="385"/>
      <c r="AY172" s="385"/>
      <c r="AZ172" s="385"/>
      <c r="BA172" s="385"/>
      <c r="BB172" s="385"/>
      <c r="BC172" s="385"/>
      <c r="BD172" s="385"/>
      <c r="BE172" s="385"/>
      <c r="BF172" s="385"/>
      <c r="BG172" s="385"/>
      <c r="BH172" s="385"/>
      <c r="BI172" s="385"/>
      <c r="BJ172" s="385"/>
    </row>
    <row r="173" spans="1:62">
      <c r="A173" s="385"/>
      <c r="B173" s="385"/>
      <c r="C173" s="385"/>
      <c r="D173" s="385"/>
      <c r="E173" s="385"/>
      <c r="F173" s="385"/>
      <c r="G173" s="385"/>
      <c r="H173" s="385"/>
      <c r="I173" s="385"/>
      <c r="J173" s="385"/>
      <c r="K173" s="385"/>
      <c r="L173" s="385"/>
      <c r="M173" s="385"/>
      <c r="N173" s="385"/>
      <c r="O173" s="385"/>
      <c r="P173" s="385"/>
      <c r="Q173" s="385"/>
      <c r="R173" s="385"/>
      <c r="S173" s="385"/>
      <c r="T173" s="385"/>
      <c r="U173" s="385"/>
      <c r="V173" s="385"/>
      <c r="W173" s="385"/>
      <c r="X173" s="385"/>
      <c r="Y173" s="385"/>
      <c r="Z173" s="385"/>
      <c r="AA173" s="385"/>
      <c r="AB173" s="385"/>
      <c r="AC173" s="385"/>
      <c r="AD173" s="385"/>
      <c r="AE173" s="385"/>
      <c r="AF173" s="385"/>
      <c r="AG173" s="385"/>
      <c r="AH173" s="385"/>
      <c r="AI173" s="385"/>
      <c r="AJ173" s="385"/>
      <c r="AK173" s="385"/>
      <c r="AL173" s="385"/>
      <c r="AM173" s="385"/>
      <c r="AN173" s="385"/>
      <c r="AO173" s="385"/>
      <c r="AP173" s="385"/>
      <c r="AQ173" s="385"/>
      <c r="AR173" s="385"/>
      <c r="AS173" s="385"/>
      <c r="AT173" s="385"/>
      <c r="AU173" s="385"/>
      <c r="AV173" s="385"/>
      <c r="AW173" s="385"/>
      <c r="AX173" s="385"/>
      <c r="AY173" s="385"/>
      <c r="AZ173" s="385"/>
      <c r="BA173" s="385"/>
      <c r="BB173" s="385"/>
      <c r="BC173" s="385"/>
      <c r="BD173" s="385"/>
      <c r="BE173" s="385"/>
      <c r="BF173" s="385"/>
      <c r="BG173" s="385"/>
      <c r="BH173" s="385"/>
      <c r="BI173" s="385"/>
      <c r="BJ173" s="385"/>
    </row>
    <row r="174" spans="1:62">
      <c r="A174" s="385"/>
      <c r="B174" s="385"/>
      <c r="C174" s="385"/>
      <c r="D174" s="385"/>
      <c r="E174" s="385"/>
      <c r="F174" s="385"/>
      <c r="G174" s="385"/>
      <c r="H174" s="385"/>
      <c r="I174" s="385"/>
      <c r="J174" s="385"/>
      <c r="K174" s="385"/>
      <c r="L174" s="385"/>
      <c r="M174" s="385"/>
      <c r="N174" s="385"/>
      <c r="O174" s="385"/>
      <c r="P174" s="385"/>
      <c r="Q174" s="385"/>
      <c r="R174" s="385"/>
      <c r="S174" s="385"/>
      <c r="T174" s="385"/>
      <c r="U174" s="385"/>
      <c r="V174" s="385"/>
      <c r="W174" s="385"/>
      <c r="X174" s="385"/>
      <c r="Y174" s="385"/>
      <c r="Z174" s="385"/>
      <c r="AA174" s="385"/>
      <c r="AB174" s="385"/>
      <c r="AC174" s="385"/>
      <c r="AD174" s="385"/>
      <c r="AE174" s="385"/>
      <c r="AF174" s="385"/>
      <c r="AG174" s="385"/>
      <c r="AH174" s="385"/>
      <c r="AI174" s="385"/>
      <c r="AJ174" s="385"/>
      <c r="AK174" s="385"/>
      <c r="AL174" s="385"/>
      <c r="AM174" s="385"/>
      <c r="AN174" s="385"/>
      <c r="AO174" s="385"/>
      <c r="AP174" s="385"/>
      <c r="AQ174" s="385"/>
      <c r="AR174" s="385"/>
      <c r="AS174" s="385"/>
      <c r="AT174" s="385"/>
      <c r="AU174" s="385"/>
      <c r="AV174" s="385"/>
      <c r="AW174" s="385"/>
      <c r="AX174" s="385"/>
      <c r="AY174" s="385"/>
      <c r="AZ174" s="385"/>
      <c r="BA174" s="385"/>
      <c r="BB174" s="385"/>
      <c r="BC174" s="385"/>
      <c r="BD174" s="385"/>
      <c r="BE174" s="385"/>
      <c r="BF174" s="385"/>
      <c r="BG174" s="385"/>
      <c r="BH174" s="385"/>
      <c r="BI174" s="385"/>
      <c r="BJ174" s="385"/>
    </row>
    <row r="175" spans="1:62">
      <c r="A175" s="385"/>
      <c r="B175" s="385"/>
      <c r="C175" s="385"/>
      <c r="D175" s="385"/>
      <c r="E175" s="385"/>
      <c r="F175" s="385"/>
      <c r="G175" s="385"/>
      <c r="H175" s="385"/>
      <c r="I175" s="385"/>
      <c r="J175" s="385"/>
      <c r="K175" s="385"/>
      <c r="L175" s="385"/>
      <c r="M175" s="385"/>
      <c r="N175" s="385"/>
      <c r="O175" s="385"/>
      <c r="P175" s="385"/>
      <c r="Q175" s="385"/>
      <c r="R175" s="385"/>
      <c r="S175" s="385"/>
      <c r="T175" s="385"/>
      <c r="U175" s="385"/>
      <c r="V175" s="385"/>
      <c r="W175" s="385"/>
      <c r="X175" s="385"/>
      <c r="Y175" s="385"/>
      <c r="Z175" s="385"/>
      <c r="AA175" s="385"/>
      <c r="AB175" s="385"/>
      <c r="AC175" s="385"/>
      <c r="AD175" s="385"/>
      <c r="AE175" s="385"/>
      <c r="AF175" s="385"/>
      <c r="AG175" s="385"/>
      <c r="AH175" s="385"/>
      <c r="AI175" s="385"/>
      <c r="AJ175" s="385"/>
      <c r="AK175" s="385"/>
      <c r="AL175" s="385"/>
      <c r="AM175" s="385"/>
      <c r="AN175" s="385"/>
      <c r="AO175" s="385"/>
      <c r="AP175" s="385"/>
      <c r="AQ175" s="385"/>
      <c r="AR175" s="385"/>
      <c r="AS175" s="385"/>
      <c r="AT175" s="385"/>
      <c r="AU175" s="385"/>
      <c r="AV175" s="385"/>
      <c r="AW175" s="385"/>
      <c r="AX175" s="385"/>
      <c r="AY175" s="385"/>
      <c r="AZ175" s="385"/>
      <c r="BA175" s="385"/>
      <c r="BB175" s="385"/>
      <c r="BC175" s="385"/>
      <c r="BD175" s="385"/>
      <c r="BE175" s="385"/>
      <c r="BF175" s="385"/>
      <c r="BG175" s="385"/>
      <c r="BH175" s="385"/>
      <c r="BI175" s="385"/>
      <c r="BJ175" s="385"/>
    </row>
    <row r="176" spans="1:62">
      <c r="A176" s="385"/>
      <c r="B176" s="385"/>
      <c r="C176" s="385"/>
      <c r="D176" s="385"/>
      <c r="E176" s="385"/>
      <c r="F176" s="385"/>
      <c r="G176" s="385"/>
      <c r="H176" s="385"/>
      <c r="I176" s="385"/>
      <c r="J176" s="385"/>
      <c r="K176" s="385"/>
      <c r="L176" s="385"/>
      <c r="M176" s="385"/>
      <c r="N176" s="385"/>
      <c r="O176" s="385"/>
      <c r="P176" s="385"/>
      <c r="Q176" s="385"/>
      <c r="R176" s="385"/>
      <c r="S176" s="385"/>
      <c r="T176" s="385"/>
      <c r="U176" s="385"/>
      <c r="V176" s="385"/>
      <c r="W176" s="385"/>
      <c r="X176" s="385"/>
      <c r="Y176" s="385"/>
      <c r="Z176" s="385"/>
      <c r="AA176" s="385"/>
      <c r="AB176" s="385"/>
      <c r="AC176" s="385"/>
      <c r="AD176" s="385"/>
      <c r="AE176" s="385"/>
      <c r="AF176" s="385"/>
      <c r="AG176" s="385"/>
      <c r="AH176" s="385"/>
      <c r="AI176" s="385"/>
      <c r="AJ176" s="385"/>
      <c r="AK176" s="385"/>
      <c r="AL176" s="385"/>
      <c r="AM176" s="385"/>
      <c r="AN176" s="385"/>
      <c r="AO176" s="385"/>
      <c r="AP176" s="385"/>
      <c r="AQ176" s="385"/>
      <c r="AR176" s="385"/>
      <c r="AS176" s="385"/>
      <c r="AT176" s="385"/>
      <c r="AU176" s="385"/>
      <c r="AV176" s="385"/>
      <c r="AW176" s="385"/>
      <c r="AX176" s="385"/>
      <c r="AY176" s="385"/>
      <c r="AZ176" s="385"/>
      <c r="BA176" s="385"/>
      <c r="BB176" s="385"/>
      <c r="BC176" s="385"/>
      <c r="BD176" s="385"/>
      <c r="BE176" s="385"/>
      <c r="BF176" s="385"/>
      <c r="BG176" s="385"/>
      <c r="BH176" s="385"/>
      <c r="BI176" s="385"/>
      <c r="BJ176" s="385"/>
    </row>
    <row r="177" spans="1:62">
      <c r="A177" s="385"/>
      <c r="B177" s="385"/>
      <c r="C177" s="385"/>
      <c r="D177" s="385"/>
      <c r="E177" s="385"/>
      <c r="F177" s="385"/>
      <c r="G177" s="385"/>
      <c r="H177" s="385"/>
      <c r="I177" s="385"/>
      <c r="J177" s="385"/>
      <c r="K177" s="385"/>
      <c r="L177" s="385"/>
      <c r="M177" s="385"/>
      <c r="N177" s="385"/>
      <c r="O177" s="385"/>
      <c r="P177" s="385"/>
      <c r="Q177" s="385"/>
      <c r="R177" s="385"/>
      <c r="S177" s="385"/>
      <c r="T177" s="385"/>
      <c r="U177" s="385"/>
      <c r="V177" s="385"/>
      <c r="W177" s="385"/>
      <c r="X177" s="385"/>
      <c r="Y177" s="385"/>
      <c r="Z177" s="385"/>
      <c r="AA177" s="385"/>
      <c r="AB177" s="385"/>
      <c r="AC177" s="385"/>
      <c r="AD177" s="385"/>
      <c r="AE177" s="385"/>
      <c r="AF177" s="385"/>
      <c r="AG177" s="385"/>
      <c r="AH177" s="385"/>
      <c r="AI177" s="385"/>
      <c r="AJ177" s="385"/>
      <c r="AK177" s="385"/>
      <c r="AL177" s="385"/>
      <c r="AM177" s="385"/>
      <c r="AN177" s="385"/>
      <c r="AO177" s="385"/>
      <c r="AP177" s="385"/>
      <c r="AQ177" s="385"/>
      <c r="AR177" s="385"/>
      <c r="AS177" s="385"/>
      <c r="AT177" s="385"/>
      <c r="AU177" s="385"/>
      <c r="AV177" s="385"/>
      <c r="AW177" s="385"/>
      <c r="AX177" s="385"/>
      <c r="AY177" s="385"/>
      <c r="AZ177" s="385"/>
      <c r="BA177" s="385"/>
      <c r="BB177" s="385"/>
      <c r="BC177" s="385"/>
      <c r="BD177" s="385"/>
      <c r="BE177" s="385"/>
      <c r="BF177" s="385"/>
      <c r="BG177" s="385"/>
      <c r="BH177" s="385"/>
      <c r="BI177" s="385"/>
      <c r="BJ177" s="385"/>
    </row>
    <row r="178" spans="1:62">
      <c r="A178" s="385"/>
      <c r="B178" s="385"/>
      <c r="C178" s="385"/>
      <c r="D178" s="385"/>
      <c r="E178" s="385"/>
      <c r="F178" s="385"/>
      <c r="G178" s="385"/>
      <c r="H178" s="385"/>
      <c r="I178" s="385"/>
      <c r="J178" s="385"/>
      <c r="K178" s="385"/>
      <c r="L178" s="385"/>
      <c r="M178" s="385"/>
      <c r="N178" s="385"/>
      <c r="O178" s="385"/>
      <c r="P178" s="385"/>
      <c r="Q178" s="385"/>
      <c r="R178" s="385"/>
      <c r="S178" s="385"/>
      <c r="T178" s="385"/>
      <c r="U178" s="385"/>
      <c r="V178" s="385"/>
      <c r="W178" s="385"/>
      <c r="X178" s="385"/>
      <c r="Y178" s="385"/>
      <c r="Z178" s="385"/>
      <c r="AA178" s="385"/>
      <c r="AB178" s="385"/>
      <c r="AC178" s="385"/>
      <c r="AD178" s="385"/>
      <c r="AE178" s="385"/>
      <c r="AF178" s="385"/>
      <c r="AG178" s="385"/>
      <c r="AH178" s="385"/>
      <c r="AI178" s="385"/>
      <c r="AJ178" s="385"/>
      <c r="AK178" s="385"/>
      <c r="AL178" s="385"/>
      <c r="AM178" s="385"/>
      <c r="AN178" s="385"/>
      <c r="AO178" s="385"/>
      <c r="AP178" s="385"/>
      <c r="AQ178" s="385"/>
      <c r="AR178" s="385"/>
      <c r="AS178" s="385"/>
      <c r="AT178" s="385"/>
      <c r="AU178" s="385"/>
      <c r="AV178" s="385"/>
      <c r="AW178" s="385"/>
      <c r="AX178" s="385"/>
      <c r="AY178" s="385"/>
      <c r="AZ178" s="385"/>
      <c r="BA178" s="385"/>
      <c r="BB178" s="385"/>
      <c r="BC178" s="385"/>
      <c r="BD178" s="385"/>
      <c r="BE178" s="385"/>
      <c r="BF178" s="385"/>
      <c r="BG178" s="385"/>
      <c r="BH178" s="385"/>
      <c r="BI178" s="385"/>
      <c r="BJ178" s="385"/>
    </row>
    <row r="179" spans="1:62">
      <c r="A179" s="385"/>
      <c r="B179" s="385"/>
      <c r="C179" s="385"/>
      <c r="D179" s="385"/>
      <c r="E179" s="385"/>
      <c r="F179" s="385"/>
      <c r="G179" s="385"/>
      <c r="H179" s="385"/>
      <c r="I179" s="385"/>
      <c r="J179" s="385"/>
      <c r="K179" s="385"/>
      <c r="L179" s="385"/>
      <c r="M179" s="385"/>
      <c r="N179" s="385"/>
      <c r="O179" s="385"/>
      <c r="P179" s="385"/>
      <c r="Q179" s="385"/>
      <c r="R179" s="385"/>
      <c r="S179" s="385"/>
      <c r="T179" s="385"/>
      <c r="U179" s="385"/>
      <c r="V179" s="385"/>
      <c r="W179" s="385"/>
      <c r="X179" s="385"/>
      <c r="Y179" s="385"/>
      <c r="Z179" s="385"/>
      <c r="AA179" s="385"/>
      <c r="AB179" s="385"/>
      <c r="AC179" s="385"/>
      <c r="AD179" s="385"/>
      <c r="AE179" s="385"/>
      <c r="AF179" s="385"/>
      <c r="AG179" s="385"/>
      <c r="AH179" s="385"/>
      <c r="AI179" s="385"/>
      <c r="AJ179" s="385"/>
      <c r="AK179" s="385"/>
      <c r="AL179" s="385"/>
      <c r="AM179" s="385"/>
      <c r="AN179" s="385"/>
      <c r="AO179" s="385"/>
      <c r="AP179" s="385"/>
      <c r="AQ179" s="385"/>
      <c r="AR179" s="385"/>
      <c r="AS179" s="385"/>
      <c r="AT179" s="385"/>
      <c r="AU179" s="385"/>
      <c r="AV179" s="385"/>
      <c r="AW179" s="385"/>
      <c r="AX179" s="385"/>
      <c r="AY179" s="385"/>
      <c r="AZ179" s="385"/>
      <c r="BA179" s="385"/>
      <c r="BB179" s="385"/>
      <c r="BC179" s="385"/>
      <c r="BD179" s="385"/>
      <c r="BE179" s="385"/>
      <c r="BF179" s="385"/>
      <c r="BG179" s="385"/>
      <c r="BH179" s="385"/>
      <c r="BI179" s="385"/>
      <c r="BJ179" s="385"/>
    </row>
    <row r="180" spans="1:62">
      <c r="A180" s="385"/>
      <c r="B180" s="385"/>
      <c r="C180" s="385"/>
      <c r="D180" s="385"/>
      <c r="E180" s="385"/>
      <c r="F180" s="385"/>
      <c r="G180" s="385"/>
      <c r="H180" s="385"/>
      <c r="I180" s="385"/>
      <c r="J180" s="385"/>
      <c r="K180" s="385"/>
      <c r="L180" s="385"/>
      <c r="M180" s="385"/>
      <c r="N180" s="385"/>
      <c r="O180" s="385"/>
      <c r="P180" s="385"/>
      <c r="Q180" s="385"/>
      <c r="R180" s="385"/>
      <c r="S180" s="385"/>
      <c r="T180" s="385"/>
      <c r="U180" s="385"/>
      <c r="V180" s="385"/>
      <c r="W180" s="385"/>
      <c r="X180" s="385"/>
      <c r="Y180" s="385"/>
      <c r="Z180" s="385"/>
      <c r="AA180" s="385"/>
      <c r="AB180" s="385"/>
      <c r="AC180" s="385"/>
      <c r="AD180" s="385"/>
      <c r="AE180" s="385"/>
      <c r="AF180" s="385"/>
      <c r="AG180" s="385"/>
      <c r="AH180" s="385"/>
      <c r="AI180" s="385"/>
      <c r="AJ180" s="385"/>
      <c r="AK180" s="385"/>
      <c r="AL180" s="385"/>
      <c r="AM180" s="385"/>
      <c r="AN180" s="385"/>
      <c r="AO180" s="385"/>
      <c r="AP180" s="385"/>
      <c r="AQ180" s="385"/>
      <c r="AR180" s="385"/>
      <c r="AS180" s="385"/>
      <c r="AT180" s="385"/>
      <c r="AU180" s="385"/>
      <c r="AV180" s="385"/>
      <c r="AW180" s="385"/>
      <c r="AX180" s="385"/>
      <c r="AY180" s="385"/>
      <c r="AZ180" s="385"/>
      <c r="BA180" s="385"/>
      <c r="BB180" s="385"/>
      <c r="BC180" s="385"/>
      <c r="BD180" s="385"/>
      <c r="BE180" s="385"/>
      <c r="BF180" s="385"/>
      <c r="BG180" s="385"/>
      <c r="BH180" s="385"/>
      <c r="BI180" s="385"/>
      <c r="BJ180" s="385"/>
    </row>
    <row r="181" spans="1:62">
      <c r="A181" s="385"/>
      <c r="B181" s="385"/>
      <c r="C181" s="385"/>
      <c r="D181" s="385"/>
      <c r="E181" s="385"/>
      <c r="F181" s="385"/>
      <c r="G181" s="385"/>
      <c r="H181" s="385"/>
      <c r="I181" s="385"/>
      <c r="J181" s="385"/>
      <c r="K181" s="385"/>
      <c r="L181" s="385"/>
      <c r="M181" s="385"/>
      <c r="N181" s="385"/>
      <c r="O181" s="385"/>
      <c r="P181" s="385"/>
      <c r="Q181" s="385"/>
      <c r="R181" s="385"/>
      <c r="S181" s="385"/>
      <c r="T181" s="385"/>
      <c r="U181" s="385"/>
      <c r="V181" s="385"/>
      <c r="W181" s="385"/>
      <c r="X181" s="385"/>
      <c r="Y181" s="385"/>
      <c r="Z181" s="385"/>
      <c r="AA181" s="385"/>
      <c r="AB181" s="385"/>
      <c r="AC181" s="385"/>
      <c r="AD181" s="385"/>
      <c r="AE181" s="385"/>
      <c r="AF181" s="385"/>
      <c r="AG181" s="385"/>
      <c r="AH181" s="385"/>
      <c r="AI181" s="385"/>
      <c r="AJ181" s="385"/>
      <c r="AK181" s="385"/>
      <c r="AL181" s="385"/>
      <c r="AM181" s="385"/>
      <c r="AN181" s="385"/>
      <c r="AO181" s="385"/>
      <c r="AP181" s="385"/>
      <c r="AQ181" s="385"/>
      <c r="AR181" s="385"/>
      <c r="AS181" s="385"/>
      <c r="AT181" s="385"/>
      <c r="AU181" s="385"/>
      <c r="AV181" s="385"/>
      <c r="AW181" s="385"/>
      <c r="AX181" s="385"/>
      <c r="AY181" s="385"/>
      <c r="AZ181" s="385"/>
      <c r="BA181" s="385"/>
      <c r="BB181" s="385"/>
      <c r="BC181" s="385"/>
      <c r="BD181" s="385"/>
      <c r="BE181" s="385"/>
      <c r="BF181" s="385"/>
      <c r="BG181" s="385"/>
      <c r="BH181" s="385"/>
      <c r="BI181" s="385"/>
      <c r="BJ181" s="385"/>
    </row>
    <row r="182" spans="1:62">
      <c r="A182" s="385"/>
      <c r="B182" s="385"/>
      <c r="C182" s="385"/>
      <c r="D182" s="385"/>
      <c r="E182" s="385"/>
      <c r="F182" s="385"/>
      <c r="G182" s="385"/>
      <c r="H182" s="385"/>
      <c r="I182" s="385"/>
      <c r="J182" s="385"/>
      <c r="K182" s="385"/>
      <c r="L182" s="385"/>
      <c r="M182" s="385"/>
      <c r="N182" s="385"/>
      <c r="O182" s="385"/>
      <c r="P182" s="385"/>
      <c r="Q182" s="385"/>
      <c r="R182" s="385"/>
      <c r="S182" s="385"/>
      <c r="T182" s="385"/>
      <c r="U182" s="385"/>
      <c r="V182" s="385"/>
      <c r="W182" s="385"/>
      <c r="X182" s="385"/>
      <c r="Y182" s="385"/>
      <c r="Z182" s="385"/>
      <c r="AA182" s="385"/>
      <c r="AB182" s="385"/>
      <c r="AC182" s="385"/>
      <c r="AD182" s="385"/>
      <c r="AE182" s="385"/>
      <c r="AF182" s="385"/>
      <c r="AG182" s="385"/>
      <c r="AH182" s="385"/>
      <c r="AI182" s="385"/>
      <c r="AJ182" s="385"/>
      <c r="AK182" s="385"/>
      <c r="AL182" s="385"/>
      <c r="AM182" s="385"/>
      <c r="AN182" s="385"/>
      <c r="AO182" s="385"/>
      <c r="AP182" s="385"/>
      <c r="AQ182" s="385"/>
      <c r="AR182" s="385"/>
      <c r="AS182" s="385"/>
      <c r="AT182" s="385"/>
      <c r="AU182" s="385"/>
      <c r="AV182" s="385"/>
      <c r="AW182" s="385"/>
      <c r="AX182" s="385"/>
      <c r="AY182" s="385"/>
      <c r="AZ182" s="385"/>
      <c r="BA182" s="385"/>
      <c r="BB182" s="385"/>
      <c r="BC182" s="385"/>
      <c r="BD182" s="385"/>
      <c r="BE182" s="385"/>
      <c r="BF182" s="385"/>
      <c r="BG182" s="385"/>
      <c r="BH182" s="385"/>
      <c r="BI182" s="385"/>
      <c r="BJ182" s="385"/>
    </row>
    <row r="183" spans="1:62">
      <c r="A183" s="385"/>
      <c r="B183" s="385"/>
      <c r="C183" s="385"/>
      <c r="D183" s="385"/>
      <c r="E183" s="385"/>
      <c r="F183" s="385"/>
      <c r="G183" s="385"/>
      <c r="H183" s="385"/>
      <c r="I183" s="385"/>
      <c r="J183" s="385"/>
      <c r="K183" s="385"/>
      <c r="L183" s="385"/>
      <c r="M183" s="385"/>
      <c r="N183" s="385"/>
      <c r="O183" s="385"/>
      <c r="P183" s="385"/>
      <c r="Q183" s="385"/>
      <c r="R183" s="385"/>
      <c r="S183" s="385"/>
      <c r="T183" s="385"/>
      <c r="U183" s="385"/>
      <c r="V183" s="385"/>
      <c r="W183" s="385"/>
      <c r="X183" s="385"/>
      <c r="Y183" s="385"/>
      <c r="Z183" s="385"/>
      <c r="AA183" s="385"/>
      <c r="AB183" s="385"/>
      <c r="AC183" s="385"/>
      <c r="AD183" s="385"/>
      <c r="AE183" s="385"/>
      <c r="AF183" s="385"/>
      <c r="AG183" s="385"/>
      <c r="AH183" s="385"/>
      <c r="AI183" s="385"/>
      <c r="AJ183" s="385"/>
      <c r="AK183" s="385"/>
      <c r="AL183" s="385"/>
      <c r="AM183" s="385"/>
      <c r="AN183" s="385"/>
      <c r="AO183" s="385"/>
      <c r="AP183" s="385"/>
      <c r="AQ183" s="385"/>
      <c r="AR183" s="385"/>
      <c r="AS183" s="385"/>
      <c r="AT183" s="385"/>
      <c r="AU183" s="385"/>
      <c r="AV183" s="385"/>
      <c r="AW183" s="385"/>
      <c r="AX183" s="385"/>
      <c r="AY183" s="385"/>
      <c r="AZ183" s="385"/>
      <c r="BA183" s="385"/>
      <c r="BB183" s="385"/>
      <c r="BC183" s="385"/>
      <c r="BD183" s="385"/>
      <c r="BE183" s="385"/>
      <c r="BF183" s="385"/>
      <c r="BG183" s="385"/>
      <c r="BH183" s="385"/>
      <c r="BI183" s="385"/>
      <c r="BJ183" s="385"/>
    </row>
    <row r="184" spans="1:62">
      <c r="A184" s="385"/>
      <c r="B184" s="385"/>
      <c r="C184" s="385"/>
      <c r="D184" s="385"/>
      <c r="E184" s="385"/>
      <c r="F184" s="385"/>
      <c r="G184" s="385"/>
      <c r="H184" s="385"/>
      <c r="I184" s="385"/>
      <c r="J184" s="385"/>
      <c r="K184" s="385"/>
      <c r="L184" s="385"/>
      <c r="M184" s="385"/>
      <c r="N184" s="385"/>
      <c r="O184" s="385"/>
      <c r="P184" s="385"/>
      <c r="Q184" s="385"/>
      <c r="R184" s="385"/>
      <c r="S184" s="385"/>
      <c r="T184" s="385"/>
      <c r="U184" s="385"/>
      <c r="V184" s="385"/>
      <c r="W184" s="385"/>
      <c r="X184" s="385"/>
      <c r="Y184" s="385"/>
      <c r="Z184" s="385"/>
      <c r="AA184" s="385"/>
      <c r="AB184" s="385"/>
      <c r="AC184" s="385"/>
      <c r="AD184" s="385"/>
      <c r="AE184" s="385"/>
      <c r="AF184" s="385"/>
      <c r="AG184" s="385"/>
      <c r="AH184" s="385"/>
      <c r="AI184" s="385"/>
      <c r="AJ184" s="385"/>
      <c r="AK184" s="385"/>
      <c r="AL184" s="385"/>
      <c r="AM184" s="385"/>
      <c r="AN184" s="385"/>
      <c r="AO184" s="385"/>
      <c r="AP184" s="385"/>
      <c r="AQ184" s="385"/>
      <c r="AR184" s="385"/>
      <c r="AS184" s="385"/>
      <c r="AT184" s="385"/>
      <c r="AU184" s="385"/>
      <c r="AV184" s="385"/>
      <c r="AW184" s="385"/>
      <c r="AX184" s="385"/>
      <c r="AY184" s="385"/>
      <c r="AZ184" s="385"/>
      <c r="BA184" s="385"/>
      <c r="BB184" s="385"/>
      <c r="BC184" s="385"/>
      <c r="BD184" s="385"/>
      <c r="BE184" s="385"/>
      <c r="BF184" s="385"/>
      <c r="BG184" s="385"/>
      <c r="BH184" s="385"/>
      <c r="BI184" s="385"/>
      <c r="BJ184" s="385"/>
    </row>
    <row r="185" spans="1:62">
      <c r="A185" s="385"/>
      <c r="B185" s="385"/>
      <c r="C185" s="385"/>
      <c r="D185" s="385"/>
      <c r="E185" s="385"/>
      <c r="F185" s="385"/>
      <c r="G185" s="385"/>
      <c r="H185" s="385"/>
      <c r="I185" s="385"/>
      <c r="J185" s="385"/>
      <c r="K185" s="385"/>
      <c r="L185" s="385"/>
      <c r="M185" s="385"/>
      <c r="N185" s="385"/>
      <c r="O185" s="385"/>
      <c r="P185" s="385"/>
      <c r="Q185" s="385"/>
      <c r="R185" s="385"/>
      <c r="S185" s="385"/>
      <c r="T185" s="385"/>
      <c r="U185" s="385"/>
      <c r="V185" s="385"/>
      <c r="W185" s="385"/>
      <c r="X185" s="385"/>
      <c r="Y185" s="385"/>
      <c r="Z185" s="385"/>
      <c r="AA185" s="385"/>
      <c r="AB185" s="385"/>
      <c r="AC185" s="385"/>
      <c r="AD185" s="385"/>
      <c r="AE185" s="385"/>
      <c r="AF185" s="385"/>
      <c r="AG185" s="385"/>
      <c r="AH185" s="385"/>
      <c r="AI185" s="385"/>
      <c r="AJ185" s="385"/>
      <c r="AK185" s="385"/>
      <c r="AL185" s="385"/>
      <c r="AM185" s="385"/>
      <c r="AN185" s="385"/>
      <c r="AO185" s="385"/>
      <c r="AP185" s="385"/>
      <c r="AQ185" s="385"/>
      <c r="AR185" s="385"/>
      <c r="AS185" s="385"/>
      <c r="AT185" s="385"/>
      <c r="AU185" s="385"/>
      <c r="AV185" s="385"/>
      <c r="AW185" s="385"/>
      <c r="AX185" s="385"/>
      <c r="AY185" s="385"/>
      <c r="AZ185" s="385"/>
      <c r="BA185" s="385"/>
      <c r="BB185" s="385"/>
      <c r="BC185" s="385"/>
      <c r="BD185" s="385"/>
      <c r="BE185" s="385"/>
      <c r="BF185" s="385"/>
      <c r="BG185" s="385"/>
      <c r="BH185" s="385"/>
      <c r="BI185" s="385"/>
      <c r="BJ185" s="385"/>
    </row>
    <row r="186" spans="1:62">
      <c r="A186" s="385"/>
      <c r="B186" s="385"/>
      <c r="C186" s="385"/>
      <c r="D186" s="385"/>
      <c r="E186" s="385"/>
      <c r="F186" s="385"/>
      <c r="G186" s="385"/>
      <c r="H186" s="385"/>
      <c r="I186" s="385"/>
      <c r="J186" s="385"/>
      <c r="K186" s="385"/>
      <c r="L186" s="385"/>
      <c r="M186" s="385"/>
      <c r="N186" s="385"/>
      <c r="O186" s="385"/>
      <c r="P186" s="385"/>
      <c r="Q186" s="385"/>
      <c r="R186" s="385"/>
      <c r="S186" s="385"/>
      <c r="T186" s="385"/>
      <c r="U186" s="385"/>
      <c r="V186" s="385"/>
      <c r="W186" s="385"/>
      <c r="X186" s="385"/>
      <c r="Y186" s="385"/>
      <c r="Z186" s="385"/>
      <c r="AA186" s="385"/>
      <c r="AB186" s="385"/>
      <c r="AC186" s="385"/>
      <c r="AD186" s="385"/>
      <c r="AE186" s="385"/>
      <c r="AF186" s="385"/>
      <c r="AG186" s="385"/>
      <c r="AH186" s="385"/>
      <c r="AI186" s="385"/>
      <c r="AJ186" s="385"/>
      <c r="AK186" s="385"/>
      <c r="AL186" s="385"/>
      <c r="AM186" s="385"/>
      <c r="AN186" s="385"/>
      <c r="AO186" s="385"/>
      <c r="AP186" s="385"/>
      <c r="AQ186" s="385"/>
      <c r="AR186" s="385"/>
      <c r="AS186" s="385"/>
      <c r="AT186" s="385"/>
      <c r="AU186" s="385"/>
      <c r="AV186" s="385"/>
      <c r="AW186" s="385"/>
      <c r="AX186" s="385"/>
      <c r="AY186" s="385"/>
      <c r="AZ186" s="385"/>
      <c r="BA186" s="385"/>
      <c r="BB186" s="385"/>
      <c r="BC186" s="385"/>
      <c r="BD186" s="385"/>
      <c r="BE186" s="385"/>
      <c r="BF186" s="385"/>
      <c r="BG186" s="385"/>
      <c r="BH186" s="385"/>
      <c r="BI186" s="385"/>
      <c r="BJ186" s="385"/>
    </row>
    <row r="187" spans="1:62">
      <c r="A187" s="385"/>
      <c r="B187" s="385"/>
      <c r="C187" s="385"/>
      <c r="D187" s="385"/>
      <c r="E187" s="385"/>
      <c r="F187" s="385"/>
      <c r="G187" s="385"/>
      <c r="H187" s="385"/>
      <c r="I187" s="385"/>
      <c r="J187" s="385"/>
      <c r="K187" s="385"/>
      <c r="L187" s="385"/>
      <c r="M187" s="385"/>
      <c r="N187" s="385"/>
      <c r="O187" s="385"/>
      <c r="P187" s="385"/>
      <c r="Q187" s="385"/>
      <c r="R187" s="385"/>
      <c r="S187" s="385"/>
      <c r="T187" s="385"/>
      <c r="U187" s="385"/>
      <c r="V187" s="385"/>
      <c r="W187" s="385"/>
      <c r="X187" s="385"/>
      <c r="Y187" s="385"/>
      <c r="Z187" s="385"/>
      <c r="AA187" s="385"/>
      <c r="AB187" s="385"/>
      <c r="AC187" s="385"/>
      <c r="AD187" s="385"/>
      <c r="AE187" s="385"/>
      <c r="AF187" s="385"/>
      <c r="AG187" s="385"/>
      <c r="AH187" s="385"/>
      <c r="AI187" s="385"/>
      <c r="AJ187" s="385"/>
      <c r="AK187" s="385"/>
      <c r="AL187" s="385"/>
      <c r="AM187" s="385"/>
      <c r="AN187" s="385"/>
      <c r="AO187" s="385"/>
      <c r="AP187" s="385"/>
      <c r="AQ187" s="385"/>
      <c r="AR187" s="385"/>
      <c r="AS187" s="385"/>
      <c r="AT187" s="385"/>
      <c r="AU187" s="385"/>
      <c r="AV187" s="385"/>
      <c r="AW187" s="385"/>
      <c r="AX187" s="385"/>
      <c r="AY187" s="385"/>
      <c r="AZ187" s="385"/>
      <c r="BA187" s="385"/>
      <c r="BB187" s="385"/>
      <c r="BC187" s="385"/>
      <c r="BD187" s="385"/>
      <c r="BE187" s="385"/>
      <c r="BF187" s="385"/>
      <c r="BG187" s="385"/>
      <c r="BH187" s="385"/>
      <c r="BI187" s="385"/>
      <c r="BJ187" s="385"/>
    </row>
    <row r="188" spans="1:62">
      <c r="A188" s="385"/>
      <c r="B188" s="385"/>
      <c r="C188" s="385"/>
      <c r="D188" s="385"/>
      <c r="E188" s="385"/>
      <c r="F188" s="385"/>
      <c r="G188" s="385"/>
      <c r="H188" s="385"/>
      <c r="I188" s="385"/>
      <c r="J188" s="385"/>
      <c r="K188" s="385"/>
      <c r="L188" s="385"/>
      <c r="M188" s="385"/>
      <c r="N188" s="385"/>
      <c r="O188" s="385"/>
      <c r="P188" s="385"/>
      <c r="Q188" s="385"/>
      <c r="R188" s="385"/>
      <c r="S188" s="385"/>
      <c r="T188" s="385"/>
      <c r="U188" s="385"/>
      <c r="V188" s="385"/>
      <c r="W188" s="385"/>
      <c r="X188" s="385"/>
      <c r="Y188" s="385"/>
      <c r="Z188" s="385"/>
      <c r="AA188" s="385"/>
      <c r="AB188" s="385"/>
      <c r="AC188" s="385"/>
      <c r="AD188" s="385"/>
      <c r="AE188" s="385"/>
      <c r="AF188" s="385"/>
      <c r="AG188" s="385"/>
      <c r="AH188" s="385"/>
      <c r="AI188" s="385"/>
      <c r="AJ188" s="385"/>
      <c r="AK188" s="385"/>
      <c r="AL188" s="385"/>
      <c r="AM188" s="385"/>
      <c r="AN188" s="385"/>
      <c r="AO188" s="385"/>
      <c r="AP188" s="385"/>
      <c r="AQ188" s="385"/>
      <c r="AR188" s="385"/>
      <c r="AS188" s="385"/>
      <c r="AT188" s="385"/>
      <c r="AU188" s="385"/>
      <c r="AV188" s="385"/>
      <c r="AW188" s="385"/>
      <c r="AX188" s="385"/>
      <c r="AY188" s="385"/>
      <c r="AZ188" s="385"/>
      <c r="BA188" s="385"/>
      <c r="BB188" s="385"/>
      <c r="BC188" s="385"/>
      <c r="BD188" s="385"/>
      <c r="BE188" s="385"/>
      <c r="BF188" s="385"/>
      <c r="BG188" s="385"/>
      <c r="BH188" s="385"/>
      <c r="BI188" s="385"/>
      <c r="BJ188" s="385"/>
    </row>
    <row r="189" spans="1:62">
      <c r="A189" s="385"/>
      <c r="B189" s="385"/>
      <c r="C189" s="385"/>
      <c r="D189" s="385"/>
      <c r="E189" s="385"/>
      <c r="F189" s="385"/>
      <c r="G189" s="385"/>
      <c r="H189" s="385"/>
      <c r="I189" s="385"/>
      <c r="J189" s="385"/>
      <c r="K189" s="385"/>
      <c r="L189" s="385"/>
      <c r="M189" s="385"/>
      <c r="N189" s="385"/>
      <c r="O189" s="385"/>
      <c r="P189" s="385"/>
      <c r="Q189" s="385"/>
      <c r="R189" s="385"/>
      <c r="S189" s="385"/>
      <c r="T189" s="385"/>
      <c r="U189" s="385"/>
      <c r="V189" s="385"/>
      <c r="W189" s="385"/>
      <c r="X189" s="385"/>
      <c r="Y189" s="385"/>
      <c r="Z189" s="385"/>
      <c r="AA189" s="385"/>
      <c r="AB189" s="385"/>
      <c r="AC189" s="385"/>
      <c r="AD189" s="385"/>
      <c r="AE189" s="385"/>
      <c r="AF189" s="385"/>
      <c r="AG189" s="385"/>
      <c r="AH189" s="385"/>
      <c r="AI189" s="385"/>
      <c r="AJ189" s="385"/>
      <c r="AK189" s="385"/>
      <c r="AL189" s="385"/>
      <c r="AM189" s="385"/>
      <c r="AN189" s="385"/>
      <c r="AO189" s="385"/>
      <c r="AP189" s="385"/>
      <c r="AQ189" s="385"/>
      <c r="AR189" s="385"/>
      <c r="AS189" s="385"/>
      <c r="AT189" s="385"/>
      <c r="AU189" s="385"/>
      <c r="AV189" s="385"/>
      <c r="AW189" s="385"/>
      <c r="AX189" s="385"/>
      <c r="AY189" s="385"/>
      <c r="AZ189" s="385"/>
      <c r="BA189" s="385"/>
      <c r="BB189" s="385"/>
      <c r="BC189" s="385"/>
      <c r="BD189" s="385"/>
      <c r="BE189" s="385"/>
      <c r="BF189" s="385"/>
      <c r="BG189" s="385"/>
      <c r="BH189" s="385"/>
      <c r="BI189" s="385"/>
      <c r="BJ189" s="385"/>
    </row>
    <row r="190" spans="1:62">
      <c r="A190" s="385"/>
      <c r="B190" s="385"/>
      <c r="C190" s="385"/>
      <c r="D190" s="385"/>
      <c r="E190" s="385"/>
      <c r="F190" s="385"/>
      <c r="G190" s="385"/>
      <c r="H190" s="385"/>
      <c r="I190" s="385"/>
      <c r="J190" s="385"/>
      <c r="K190" s="385"/>
      <c r="L190" s="385"/>
      <c r="M190" s="385"/>
      <c r="N190" s="385"/>
      <c r="O190" s="385"/>
      <c r="P190" s="385"/>
      <c r="Q190" s="385"/>
      <c r="R190" s="385"/>
      <c r="S190" s="385"/>
      <c r="T190" s="385"/>
      <c r="U190" s="385"/>
      <c r="V190" s="385"/>
      <c r="W190" s="385"/>
      <c r="X190" s="385"/>
      <c r="Y190" s="385"/>
      <c r="Z190" s="385"/>
      <c r="AA190" s="385"/>
      <c r="AB190" s="385"/>
      <c r="AC190" s="385"/>
      <c r="AD190" s="385"/>
      <c r="AE190" s="385"/>
      <c r="AF190" s="385"/>
      <c r="AG190" s="385"/>
      <c r="AH190" s="385"/>
      <c r="AI190" s="385"/>
      <c r="AJ190" s="385"/>
      <c r="AK190" s="385"/>
      <c r="AL190" s="385"/>
      <c r="AM190" s="385"/>
      <c r="AN190" s="385"/>
      <c r="AO190" s="385"/>
      <c r="AP190" s="385"/>
      <c r="AQ190" s="385"/>
      <c r="AR190" s="385"/>
      <c r="AS190" s="385"/>
      <c r="AT190" s="385"/>
      <c r="AU190" s="385"/>
      <c r="AV190" s="385"/>
      <c r="AW190" s="385"/>
      <c r="AX190" s="385"/>
      <c r="AY190" s="385"/>
      <c r="AZ190" s="385"/>
      <c r="BA190" s="385"/>
      <c r="BB190" s="385"/>
      <c r="BC190" s="385"/>
      <c r="BD190" s="385"/>
      <c r="BE190" s="385"/>
      <c r="BF190" s="385"/>
      <c r="BG190" s="385"/>
      <c r="BH190" s="385"/>
      <c r="BI190" s="385"/>
      <c r="BJ190" s="385"/>
    </row>
    <row r="191" spans="1:62">
      <c r="A191" s="385"/>
      <c r="B191" s="385"/>
      <c r="C191" s="385"/>
      <c r="D191" s="385"/>
      <c r="E191" s="385"/>
      <c r="F191" s="385"/>
      <c r="G191" s="385"/>
      <c r="H191" s="385"/>
      <c r="I191" s="385"/>
      <c r="J191" s="385"/>
      <c r="K191" s="385"/>
      <c r="L191" s="385"/>
      <c r="M191" s="385"/>
      <c r="N191" s="385"/>
      <c r="O191" s="385"/>
      <c r="P191" s="385"/>
      <c r="Q191" s="385"/>
      <c r="R191" s="385"/>
      <c r="S191" s="385"/>
      <c r="T191" s="385"/>
      <c r="U191" s="385"/>
      <c r="V191" s="385"/>
      <c r="W191" s="385"/>
      <c r="X191" s="385"/>
      <c r="Y191" s="385"/>
      <c r="Z191" s="385"/>
      <c r="AA191" s="385"/>
      <c r="AB191" s="385"/>
      <c r="AC191" s="385"/>
      <c r="AD191" s="385"/>
      <c r="AE191" s="385"/>
      <c r="AF191" s="385"/>
      <c r="AG191" s="385"/>
      <c r="AH191" s="385"/>
      <c r="AI191" s="385"/>
      <c r="AJ191" s="385"/>
      <c r="AK191" s="385"/>
      <c r="AL191" s="385"/>
      <c r="AM191" s="385"/>
      <c r="AN191" s="385"/>
      <c r="AO191" s="385"/>
      <c r="AP191" s="385"/>
      <c r="AQ191" s="385"/>
      <c r="AR191" s="385"/>
      <c r="AS191" s="385"/>
      <c r="AT191" s="385"/>
      <c r="AU191" s="385"/>
      <c r="AV191" s="385"/>
      <c r="AW191" s="385"/>
      <c r="AX191" s="385"/>
      <c r="AY191" s="385"/>
      <c r="AZ191" s="385"/>
      <c r="BA191" s="385"/>
      <c r="BB191" s="385"/>
      <c r="BC191" s="385"/>
      <c r="BD191" s="385"/>
      <c r="BE191" s="385"/>
      <c r="BF191" s="385"/>
      <c r="BG191" s="385"/>
      <c r="BH191" s="385"/>
      <c r="BI191" s="385"/>
      <c r="BJ191" s="385"/>
    </row>
    <row r="192" spans="1:62">
      <c r="A192" s="385"/>
      <c r="B192" s="385"/>
      <c r="C192" s="385"/>
      <c r="D192" s="385"/>
      <c r="E192" s="385"/>
      <c r="F192" s="385"/>
      <c r="G192" s="385"/>
      <c r="H192" s="385"/>
      <c r="I192" s="385"/>
      <c r="J192" s="385"/>
      <c r="K192" s="385"/>
      <c r="L192" s="385"/>
      <c r="M192" s="385"/>
      <c r="N192" s="385"/>
      <c r="O192" s="385"/>
      <c r="P192" s="385"/>
      <c r="Q192" s="385"/>
      <c r="R192" s="385"/>
      <c r="S192" s="385"/>
      <c r="T192" s="385"/>
      <c r="U192" s="385"/>
      <c r="V192" s="385"/>
      <c r="W192" s="385"/>
      <c r="X192" s="385"/>
      <c r="Y192" s="385"/>
      <c r="Z192" s="385"/>
      <c r="AA192" s="385"/>
      <c r="AB192" s="385"/>
      <c r="AC192" s="385"/>
      <c r="AD192" s="385"/>
      <c r="AE192" s="385"/>
      <c r="AF192" s="385"/>
      <c r="AG192" s="385"/>
      <c r="AH192" s="385"/>
      <c r="AI192" s="385"/>
      <c r="AJ192" s="385"/>
      <c r="AK192" s="385"/>
      <c r="AL192" s="385"/>
      <c r="AM192" s="385"/>
      <c r="AN192" s="385"/>
      <c r="AO192" s="385"/>
      <c r="AP192" s="385"/>
      <c r="AQ192" s="385"/>
      <c r="AR192" s="385"/>
      <c r="AS192" s="385"/>
      <c r="AT192" s="385"/>
      <c r="AU192" s="385"/>
      <c r="AV192" s="385"/>
      <c r="AW192" s="385"/>
      <c r="AX192" s="385"/>
      <c r="AY192" s="385"/>
      <c r="AZ192" s="385"/>
      <c r="BA192" s="385"/>
      <c r="BB192" s="385"/>
      <c r="BC192" s="385"/>
      <c r="BD192" s="385"/>
      <c r="BE192" s="385"/>
      <c r="BF192" s="385"/>
      <c r="BG192" s="385"/>
      <c r="BH192" s="385"/>
      <c r="BI192" s="385"/>
      <c r="BJ192" s="385"/>
    </row>
    <row r="193" spans="1:62">
      <c r="A193" s="385"/>
      <c r="B193" s="385"/>
      <c r="C193" s="385"/>
      <c r="D193" s="385"/>
      <c r="E193" s="385"/>
      <c r="F193" s="385"/>
      <c r="G193" s="385"/>
      <c r="H193" s="385"/>
      <c r="I193" s="385"/>
      <c r="J193" s="385"/>
      <c r="K193" s="385"/>
      <c r="L193" s="385"/>
      <c r="M193" s="385"/>
      <c r="N193" s="385"/>
      <c r="O193" s="385"/>
      <c r="P193" s="385"/>
      <c r="Q193" s="385"/>
      <c r="R193" s="385"/>
      <c r="S193" s="385"/>
      <c r="T193" s="385"/>
      <c r="U193" s="385"/>
      <c r="V193" s="385"/>
      <c r="W193" s="385"/>
      <c r="X193" s="385"/>
      <c r="Y193" s="385"/>
      <c r="Z193" s="385"/>
      <c r="AA193" s="385"/>
      <c r="AB193" s="385"/>
      <c r="AC193" s="385"/>
      <c r="AD193" s="385"/>
      <c r="AE193" s="385"/>
      <c r="AF193" s="385"/>
      <c r="AG193" s="385"/>
      <c r="AH193" s="385"/>
      <c r="AI193" s="385"/>
      <c r="AJ193" s="385"/>
      <c r="AK193" s="385"/>
      <c r="AL193" s="385"/>
      <c r="AM193" s="385"/>
      <c r="AN193" s="385"/>
      <c r="AO193" s="385"/>
      <c r="AP193" s="385"/>
      <c r="AQ193" s="385"/>
      <c r="AR193" s="385"/>
      <c r="AS193" s="385"/>
      <c r="AT193" s="385"/>
      <c r="AU193" s="385"/>
      <c r="AV193" s="385"/>
      <c r="AW193" s="385"/>
      <c r="AX193" s="385"/>
      <c r="AY193" s="385"/>
      <c r="AZ193" s="385"/>
      <c r="BA193" s="385"/>
      <c r="BB193" s="385"/>
      <c r="BC193" s="385"/>
      <c r="BD193" s="385"/>
      <c r="BE193" s="385"/>
      <c r="BF193" s="385"/>
      <c r="BG193" s="385"/>
      <c r="BH193" s="385"/>
      <c r="BI193" s="385"/>
      <c r="BJ193" s="385"/>
    </row>
    <row r="194" spans="1:62">
      <c r="A194" s="385"/>
      <c r="B194" s="385"/>
      <c r="C194" s="385"/>
      <c r="D194" s="385"/>
      <c r="E194" s="385"/>
      <c r="F194" s="385"/>
      <c r="G194" s="385"/>
      <c r="H194" s="385"/>
      <c r="I194" s="385"/>
      <c r="J194" s="385"/>
      <c r="K194" s="385"/>
      <c r="L194" s="385"/>
      <c r="M194" s="385"/>
      <c r="N194" s="385"/>
      <c r="O194" s="385"/>
      <c r="P194" s="385"/>
      <c r="Q194" s="385"/>
      <c r="R194" s="385"/>
      <c r="S194" s="385"/>
      <c r="T194" s="385"/>
      <c r="U194" s="385"/>
      <c r="V194" s="385"/>
      <c r="W194" s="385"/>
      <c r="X194" s="385"/>
      <c r="Y194" s="385"/>
      <c r="Z194" s="385"/>
      <c r="AA194" s="385"/>
      <c r="AB194" s="385"/>
      <c r="AC194" s="385"/>
      <c r="AD194" s="385"/>
      <c r="AE194" s="385"/>
      <c r="AF194" s="385"/>
      <c r="AG194" s="385"/>
      <c r="AH194" s="385"/>
      <c r="AI194" s="385"/>
      <c r="AJ194" s="385"/>
      <c r="AK194" s="385"/>
      <c r="AL194" s="385"/>
      <c r="AM194" s="385"/>
      <c r="AN194" s="385"/>
      <c r="AO194" s="385"/>
      <c r="AP194" s="385"/>
      <c r="AQ194" s="385"/>
      <c r="AR194" s="385"/>
      <c r="AS194" s="385"/>
      <c r="AT194" s="385"/>
      <c r="AU194" s="385"/>
      <c r="AV194" s="385"/>
      <c r="AW194" s="385"/>
      <c r="AX194" s="385"/>
      <c r="AY194" s="385"/>
      <c r="AZ194" s="385"/>
      <c r="BA194" s="385"/>
      <c r="BB194" s="385"/>
      <c r="BC194" s="385"/>
      <c r="BD194" s="385"/>
      <c r="BE194" s="385"/>
      <c r="BF194" s="385"/>
      <c r="BG194" s="385"/>
      <c r="BH194" s="385"/>
      <c r="BI194" s="385"/>
      <c r="BJ194" s="385"/>
    </row>
    <row r="195" spans="1:62">
      <c r="A195" s="385"/>
      <c r="B195" s="385"/>
      <c r="C195" s="385"/>
      <c r="D195" s="385"/>
      <c r="E195" s="385"/>
      <c r="F195" s="385"/>
      <c r="G195" s="385"/>
      <c r="H195" s="385"/>
      <c r="I195" s="385"/>
      <c r="J195" s="385"/>
      <c r="K195" s="385"/>
      <c r="L195" s="385"/>
      <c r="M195" s="385"/>
      <c r="N195" s="385"/>
      <c r="O195" s="385"/>
      <c r="P195" s="385"/>
      <c r="Q195" s="385"/>
      <c r="R195" s="385"/>
      <c r="S195" s="385"/>
      <c r="T195" s="385"/>
      <c r="U195" s="385"/>
      <c r="V195" s="385"/>
      <c r="W195" s="385"/>
      <c r="X195" s="385"/>
      <c r="Y195" s="385"/>
      <c r="Z195" s="385"/>
      <c r="AA195" s="385"/>
      <c r="AB195" s="385"/>
      <c r="AC195" s="385"/>
      <c r="AD195" s="385"/>
      <c r="AE195" s="385"/>
      <c r="AF195" s="385"/>
      <c r="AG195" s="385"/>
      <c r="AH195" s="385"/>
      <c r="AI195" s="385"/>
      <c r="AJ195" s="385"/>
      <c r="AK195" s="385"/>
      <c r="AL195" s="385"/>
      <c r="AM195" s="385"/>
      <c r="AN195" s="385"/>
      <c r="AO195" s="385"/>
      <c r="AP195" s="385"/>
      <c r="AQ195" s="385"/>
      <c r="AR195" s="385"/>
      <c r="AS195" s="385"/>
      <c r="AT195" s="385"/>
      <c r="AU195" s="385"/>
      <c r="AV195" s="385"/>
      <c r="AW195" s="385"/>
      <c r="AX195" s="385"/>
      <c r="AY195" s="385"/>
      <c r="AZ195" s="385"/>
      <c r="BA195" s="385"/>
      <c r="BB195" s="385"/>
      <c r="BC195" s="385"/>
      <c r="BD195" s="385"/>
      <c r="BE195" s="385"/>
      <c r="BF195" s="385"/>
      <c r="BG195" s="385"/>
      <c r="BH195" s="385"/>
      <c r="BI195" s="385"/>
      <c r="BJ195" s="385"/>
    </row>
    <row r="196" spans="1:62">
      <c r="A196" s="385"/>
      <c r="B196" s="385"/>
      <c r="C196" s="385"/>
      <c r="D196" s="385"/>
      <c r="E196" s="385"/>
      <c r="F196" s="385"/>
      <c r="G196" s="385"/>
      <c r="H196" s="385"/>
      <c r="I196" s="385"/>
      <c r="J196" s="385"/>
      <c r="K196" s="385"/>
      <c r="L196" s="385"/>
      <c r="M196" s="385"/>
      <c r="N196" s="385"/>
      <c r="O196" s="385"/>
      <c r="P196" s="385"/>
      <c r="Q196" s="385"/>
      <c r="R196" s="385"/>
      <c r="S196" s="385"/>
      <c r="T196" s="385"/>
      <c r="U196" s="385"/>
      <c r="V196" s="385"/>
      <c r="W196" s="385"/>
      <c r="X196" s="385"/>
      <c r="Y196" s="385"/>
      <c r="Z196" s="385"/>
      <c r="AA196" s="385"/>
      <c r="AB196" s="385"/>
      <c r="AC196" s="385"/>
      <c r="AD196" s="385"/>
      <c r="AE196" s="385"/>
      <c r="AF196" s="385"/>
      <c r="AG196" s="385"/>
      <c r="AH196" s="385"/>
      <c r="AI196" s="385"/>
      <c r="AJ196" s="385"/>
      <c r="AK196" s="385"/>
      <c r="AL196" s="385"/>
      <c r="AM196" s="385"/>
      <c r="AN196" s="385"/>
      <c r="AO196" s="385"/>
      <c r="AP196" s="385"/>
      <c r="AQ196" s="385"/>
      <c r="AR196" s="385"/>
      <c r="AS196" s="385"/>
      <c r="AT196" s="385"/>
      <c r="AU196" s="385"/>
      <c r="AV196" s="385"/>
      <c r="AW196" s="385"/>
      <c r="AX196" s="385"/>
      <c r="AY196" s="385"/>
      <c r="AZ196" s="385"/>
      <c r="BA196" s="385"/>
      <c r="BB196" s="385"/>
      <c r="BC196" s="385"/>
      <c r="BD196" s="385"/>
      <c r="BE196" s="385"/>
      <c r="BF196" s="385"/>
      <c r="BG196" s="385"/>
      <c r="BH196" s="385"/>
      <c r="BI196" s="385"/>
      <c r="BJ196" s="385"/>
    </row>
    <row r="197" spans="1:62">
      <c r="A197" s="385"/>
      <c r="B197" s="385"/>
      <c r="C197" s="385"/>
      <c r="D197" s="385"/>
      <c r="E197" s="385"/>
      <c r="F197" s="385"/>
      <c r="G197" s="385"/>
      <c r="H197" s="385"/>
      <c r="I197" s="385"/>
      <c r="J197" s="385"/>
      <c r="K197" s="385"/>
      <c r="L197" s="385"/>
      <c r="M197" s="385"/>
      <c r="N197" s="385"/>
      <c r="O197" s="385"/>
      <c r="P197" s="385"/>
      <c r="Q197" s="385"/>
      <c r="R197" s="385"/>
      <c r="S197" s="385"/>
      <c r="T197" s="385"/>
      <c r="U197" s="385"/>
      <c r="V197" s="385"/>
      <c r="W197" s="385"/>
      <c r="X197" s="385"/>
      <c r="Y197" s="385"/>
      <c r="Z197" s="385"/>
      <c r="AA197" s="385"/>
      <c r="AB197" s="385"/>
      <c r="AC197" s="385"/>
      <c r="AD197" s="385"/>
      <c r="AE197" s="385"/>
      <c r="AF197" s="385"/>
      <c r="AG197" s="385"/>
      <c r="AH197" s="385"/>
      <c r="AI197" s="385"/>
      <c r="AJ197" s="385"/>
      <c r="AK197" s="385"/>
      <c r="AL197" s="385"/>
      <c r="AM197" s="385"/>
      <c r="AN197" s="385"/>
      <c r="AO197" s="385"/>
      <c r="AP197" s="385"/>
      <c r="AQ197" s="385"/>
      <c r="AR197" s="385"/>
      <c r="AS197" s="385"/>
      <c r="AT197" s="385"/>
      <c r="AU197" s="385"/>
      <c r="AV197" s="385"/>
      <c r="AW197" s="385"/>
      <c r="AX197" s="385"/>
      <c r="AY197" s="385"/>
      <c r="AZ197" s="385"/>
      <c r="BA197" s="385"/>
      <c r="BB197" s="385"/>
      <c r="BC197" s="385"/>
      <c r="BD197" s="385"/>
      <c r="BE197" s="385"/>
      <c r="BF197" s="385"/>
      <c r="BG197" s="385"/>
      <c r="BH197" s="385"/>
      <c r="BI197" s="385"/>
      <c r="BJ197" s="385"/>
    </row>
    <row r="198" spans="1:62">
      <c r="A198" s="385"/>
      <c r="B198" s="385"/>
      <c r="C198" s="385"/>
      <c r="D198" s="385"/>
      <c r="E198" s="385"/>
      <c r="F198" s="385"/>
      <c r="G198" s="385"/>
      <c r="H198" s="385"/>
      <c r="I198" s="385"/>
      <c r="J198" s="385"/>
      <c r="K198" s="385"/>
      <c r="L198" s="385"/>
      <c r="M198" s="385"/>
      <c r="N198" s="385"/>
      <c r="O198" s="385"/>
      <c r="P198" s="385"/>
      <c r="Q198" s="385"/>
      <c r="R198" s="385"/>
      <c r="S198" s="385"/>
      <c r="T198" s="385"/>
      <c r="U198" s="385"/>
      <c r="V198" s="385"/>
      <c r="W198" s="385"/>
      <c r="X198" s="385"/>
      <c r="Y198" s="385"/>
      <c r="Z198" s="385"/>
      <c r="AA198" s="385"/>
      <c r="AB198" s="385"/>
      <c r="AC198" s="385"/>
      <c r="AD198" s="385"/>
      <c r="AE198" s="385"/>
      <c r="AF198" s="385"/>
      <c r="AG198" s="385"/>
      <c r="AH198" s="385"/>
      <c r="AI198" s="385"/>
      <c r="AJ198" s="385"/>
      <c r="AK198" s="385"/>
      <c r="AL198" s="385"/>
      <c r="AM198" s="385"/>
      <c r="AN198" s="385"/>
      <c r="AO198" s="385"/>
      <c r="AP198" s="385"/>
      <c r="AQ198" s="385"/>
      <c r="AR198" s="385"/>
      <c r="AS198" s="385"/>
      <c r="AT198" s="385"/>
      <c r="AU198" s="385"/>
      <c r="AV198" s="385"/>
      <c r="AW198" s="385"/>
      <c r="AX198" s="385"/>
      <c r="AY198" s="385"/>
      <c r="AZ198" s="385"/>
      <c r="BA198" s="385"/>
      <c r="BB198" s="385"/>
      <c r="BC198" s="385"/>
      <c r="BD198" s="385"/>
      <c r="BE198" s="385"/>
      <c r="BF198" s="385"/>
      <c r="BG198" s="385"/>
      <c r="BH198" s="385"/>
      <c r="BI198" s="385"/>
      <c r="BJ198" s="385"/>
    </row>
    <row r="199" spans="1:62">
      <c r="A199" s="385"/>
      <c r="B199" s="385"/>
      <c r="C199" s="385"/>
      <c r="D199" s="385"/>
      <c r="E199" s="385"/>
      <c r="F199" s="385"/>
      <c r="G199" s="385"/>
      <c r="H199" s="385"/>
      <c r="I199" s="385"/>
      <c r="J199" s="385"/>
      <c r="K199" s="385"/>
      <c r="L199" s="385"/>
      <c r="M199" s="385"/>
      <c r="N199" s="385"/>
      <c r="O199" s="385"/>
      <c r="P199" s="385"/>
      <c r="Q199" s="385"/>
      <c r="R199" s="385"/>
      <c r="S199" s="385"/>
      <c r="T199" s="385"/>
      <c r="U199" s="385"/>
      <c r="V199" s="385"/>
      <c r="W199" s="385"/>
      <c r="X199" s="385"/>
      <c r="Y199" s="385"/>
      <c r="Z199" s="385"/>
      <c r="AA199" s="385"/>
      <c r="AB199" s="385"/>
      <c r="AC199" s="385"/>
      <c r="AD199" s="385"/>
      <c r="AE199" s="385"/>
      <c r="AF199" s="385"/>
      <c r="AG199" s="385"/>
      <c r="AH199" s="385"/>
      <c r="AI199" s="385"/>
      <c r="AJ199" s="385"/>
      <c r="AK199" s="385"/>
      <c r="AL199" s="385"/>
      <c r="AM199" s="385"/>
      <c r="AN199" s="385"/>
      <c r="AO199" s="385"/>
      <c r="AP199" s="385"/>
      <c r="AQ199" s="385"/>
      <c r="AR199" s="385"/>
      <c r="AS199" s="385"/>
      <c r="AT199" s="385"/>
      <c r="AU199" s="385"/>
      <c r="AV199" s="385"/>
      <c r="AW199" s="385"/>
      <c r="AX199" s="385"/>
      <c r="AY199" s="385"/>
      <c r="AZ199" s="385"/>
      <c r="BA199" s="385"/>
      <c r="BB199" s="385"/>
      <c r="BC199" s="385"/>
      <c r="BD199" s="385"/>
      <c r="BE199" s="385"/>
      <c r="BF199" s="385"/>
      <c r="BG199" s="385"/>
      <c r="BH199" s="385"/>
      <c r="BI199" s="385"/>
      <c r="BJ199" s="385"/>
    </row>
    <row r="200" spans="1:62">
      <c r="A200" s="385"/>
      <c r="B200" s="385"/>
      <c r="C200" s="385"/>
      <c r="D200" s="385"/>
      <c r="E200" s="385"/>
      <c r="F200" s="385"/>
      <c r="G200" s="385"/>
      <c r="H200" s="385"/>
      <c r="I200" s="385"/>
      <c r="J200" s="385"/>
      <c r="K200" s="385"/>
      <c r="L200" s="385"/>
      <c r="M200" s="385"/>
      <c r="N200" s="385"/>
      <c r="O200" s="385"/>
      <c r="P200" s="385"/>
      <c r="Q200" s="385"/>
      <c r="R200" s="385"/>
      <c r="S200" s="385"/>
      <c r="T200" s="385"/>
      <c r="U200" s="385"/>
      <c r="V200" s="385"/>
      <c r="W200" s="385"/>
      <c r="X200" s="385"/>
      <c r="Y200" s="385"/>
      <c r="Z200" s="385"/>
      <c r="AA200" s="385"/>
      <c r="AB200" s="385"/>
      <c r="AC200" s="385"/>
      <c r="AD200" s="385"/>
      <c r="AE200" s="385"/>
      <c r="AF200" s="385"/>
      <c r="AG200" s="385"/>
      <c r="AH200" s="385"/>
      <c r="AI200" s="385"/>
      <c r="AJ200" s="385"/>
      <c r="AK200" s="385"/>
      <c r="AL200" s="385"/>
      <c r="AM200" s="385"/>
      <c r="AN200" s="385"/>
      <c r="AO200" s="385"/>
      <c r="AP200" s="385"/>
      <c r="AQ200" s="385"/>
      <c r="AR200" s="385"/>
      <c r="AS200" s="385"/>
      <c r="AT200" s="385"/>
      <c r="AU200" s="385"/>
      <c r="AV200" s="385"/>
      <c r="AW200" s="385"/>
      <c r="AX200" s="385"/>
      <c r="AY200" s="385"/>
      <c r="AZ200" s="385"/>
      <c r="BA200" s="385"/>
      <c r="BB200" s="385"/>
      <c r="BC200" s="385"/>
      <c r="BD200" s="385"/>
      <c r="BE200" s="385"/>
      <c r="BF200" s="385"/>
      <c r="BG200" s="385"/>
      <c r="BH200" s="385"/>
      <c r="BI200" s="385"/>
      <c r="BJ200" s="385"/>
    </row>
    <row r="201" spans="1:62">
      <c r="A201" s="385"/>
      <c r="B201" s="385"/>
      <c r="C201" s="385"/>
      <c r="D201" s="385"/>
      <c r="E201" s="385"/>
      <c r="F201" s="385"/>
      <c r="G201" s="385"/>
      <c r="H201" s="385"/>
      <c r="I201" s="385"/>
      <c r="J201" s="385"/>
      <c r="K201" s="385"/>
      <c r="L201" s="385"/>
      <c r="M201" s="385"/>
      <c r="N201" s="385"/>
      <c r="O201" s="385"/>
      <c r="P201" s="385"/>
      <c r="Q201" s="385"/>
      <c r="R201" s="385"/>
      <c r="S201" s="385"/>
      <c r="T201" s="385"/>
      <c r="U201" s="385"/>
      <c r="V201" s="385"/>
      <c r="W201" s="385"/>
      <c r="X201" s="385"/>
      <c r="Y201" s="385"/>
      <c r="Z201" s="385"/>
      <c r="AA201" s="385"/>
      <c r="AB201" s="385"/>
      <c r="AC201" s="385"/>
      <c r="AD201" s="385"/>
      <c r="AE201" s="385"/>
      <c r="AF201" s="385"/>
      <c r="AG201" s="385"/>
      <c r="AH201" s="385"/>
      <c r="AI201" s="385"/>
      <c r="AJ201" s="385"/>
      <c r="AK201" s="385"/>
      <c r="AL201" s="385"/>
      <c r="AM201" s="385"/>
      <c r="AN201" s="385"/>
      <c r="AO201" s="385"/>
      <c r="AP201" s="385"/>
      <c r="AQ201" s="385"/>
      <c r="AR201" s="385"/>
      <c r="AS201" s="385"/>
      <c r="AT201" s="385"/>
      <c r="AU201" s="385"/>
      <c r="AV201" s="385"/>
      <c r="AW201" s="385"/>
      <c r="AX201" s="385"/>
      <c r="AY201" s="385"/>
      <c r="AZ201" s="385"/>
      <c r="BA201" s="385"/>
      <c r="BB201" s="385"/>
      <c r="BC201" s="385"/>
      <c r="BD201" s="385"/>
      <c r="BE201" s="385"/>
      <c r="BF201" s="385"/>
      <c r="BG201" s="385"/>
      <c r="BH201" s="385"/>
      <c r="BI201" s="385"/>
      <c r="BJ201" s="385"/>
    </row>
    <row r="202" spans="1:62">
      <c r="A202" s="385"/>
      <c r="B202" s="385"/>
      <c r="C202" s="385"/>
      <c r="D202" s="385"/>
      <c r="E202" s="385"/>
      <c r="F202" s="385"/>
      <c r="G202" s="385"/>
      <c r="H202" s="385"/>
      <c r="I202" s="385"/>
      <c r="J202" s="385"/>
      <c r="K202" s="385"/>
      <c r="L202" s="385"/>
      <c r="M202" s="385"/>
      <c r="N202" s="385"/>
      <c r="O202" s="385"/>
      <c r="P202" s="385"/>
      <c r="Q202" s="385"/>
      <c r="R202" s="385"/>
      <c r="S202" s="385"/>
      <c r="T202" s="385"/>
      <c r="U202" s="385"/>
      <c r="V202" s="385"/>
      <c r="W202" s="385"/>
      <c r="X202" s="385"/>
      <c r="Y202" s="385"/>
      <c r="Z202" s="385"/>
      <c r="AA202" s="385"/>
      <c r="AB202" s="385"/>
      <c r="AC202" s="385"/>
      <c r="AD202" s="385"/>
      <c r="AE202" s="385"/>
      <c r="AF202" s="385"/>
      <c r="AG202" s="385"/>
      <c r="AH202" s="385"/>
      <c r="AI202" s="385"/>
      <c r="AJ202" s="385"/>
      <c r="AK202" s="385"/>
      <c r="AL202" s="385"/>
      <c r="AM202" s="385"/>
      <c r="AN202" s="385"/>
      <c r="AO202" s="385"/>
      <c r="AP202" s="385"/>
      <c r="AQ202" s="385"/>
      <c r="AR202" s="385"/>
      <c r="AS202" s="385"/>
      <c r="AT202" s="385"/>
      <c r="AU202" s="385"/>
      <c r="AV202" s="385"/>
      <c r="AW202" s="385"/>
      <c r="AX202" s="385"/>
      <c r="AY202" s="385"/>
      <c r="AZ202" s="385"/>
      <c r="BA202" s="385"/>
      <c r="BB202" s="385"/>
      <c r="BC202" s="385"/>
      <c r="BD202" s="385"/>
      <c r="BE202" s="385"/>
      <c r="BF202" s="385"/>
      <c r="BG202" s="385"/>
      <c r="BH202" s="385"/>
      <c r="BI202" s="385"/>
      <c r="BJ202" s="385"/>
    </row>
    <row r="203" spans="1:62">
      <c r="A203" s="385"/>
      <c r="B203" s="385"/>
      <c r="C203" s="385"/>
      <c r="D203" s="385"/>
      <c r="E203" s="385"/>
      <c r="F203" s="385"/>
      <c r="G203" s="385"/>
      <c r="H203" s="385"/>
      <c r="I203" s="385"/>
      <c r="J203" s="385"/>
      <c r="K203" s="385"/>
      <c r="L203" s="385"/>
      <c r="M203" s="385"/>
      <c r="N203" s="385"/>
      <c r="O203" s="385"/>
      <c r="P203" s="385"/>
      <c r="Q203" s="385"/>
      <c r="R203" s="385"/>
      <c r="S203" s="385"/>
      <c r="T203" s="385"/>
      <c r="U203" s="385"/>
      <c r="V203" s="385"/>
      <c r="W203" s="385"/>
      <c r="X203" s="385"/>
      <c r="Y203" s="385"/>
      <c r="Z203" s="385"/>
      <c r="AA203" s="385"/>
      <c r="AB203" s="385"/>
      <c r="AC203" s="385"/>
      <c r="AD203" s="385"/>
      <c r="AE203" s="385"/>
      <c r="AF203" s="385"/>
      <c r="AG203" s="385"/>
      <c r="AH203" s="385"/>
      <c r="AI203" s="385"/>
      <c r="AJ203" s="385"/>
      <c r="AK203" s="385"/>
      <c r="AL203" s="385"/>
      <c r="AM203" s="385"/>
      <c r="AN203" s="385"/>
      <c r="AO203" s="385"/>
      <c r="AP203" s="385"/>
      <c r="AQ203" s="385"/>
      <c r="AR203" s="385"/>
      <c r="AS203" s="385"/>
      <c r="AT203" s="385"/>
      <c r="AU203" s="385"/>
      <c r="AV203" s="385"/>
      <c r="AW203" s="385"/>
      <c r="AX203" s="385"/>
      <c r="AY203" s="385"/>
      <c r="AZ203" s="385"/>
      <c r="BA203" s="385"/>
      <c r="BB203" s="385"/>
      <c r="BC203" s="385"/>
      <c r="BD203" s="385"/>
      <c r="BE203" s="385"/>
      <c r="BF203" s="385"/>
      <c r="BG203" s="385"/>
      <c r="BH203" s="385"/>
      <c r="BI203" s="385"/>
      <c r="BJ203" s="385"/>
    </row>
    <row r="204" spans="1:62">
      <c r="A204" s="385"/>
      <c r="B204" s="385"/>
      <c r="C204" s="385"/>
      <c r="D204" s="385"/>
      <c r="E204" s="385"/>
      <c r="F204" s="385"/>
      <c r="G204" s="385"/>
      <c r="H204" s="385"/>
      <c r="I204" s="385"/>
      <c r="J204" s="385"/>
      <c r="K204" s="385"/>
      <c r="L204" s="385"/>
      <c r="M204" s="385"/>
      <c r="N204" s="385"/>
      <c r="O204" s="385"/>
      <c r="P204" s="385"/>
      <c r="Q204" s="385"/>
      <c r="R204" s="385"/>
      <c r="S204" s="385"/>
      <c r="T204" s="385"/>
      <c r="U204" s="385"/>
      <c r="V204" s="385"/>
      <c r="W204" s="385"/>
      <c r="X204" s="385"/>
      <c r="Y204" s="385"/>
      <c r="Z204" s="385"/>
      <c r="AA204" s="385"/>
      <c r="AB204" s="385"/>
      <c r="AC204" s="385"/>
      <c r="AD204" s="385"/>
      <c r="AE204" s="385"/>
      <c r="AF204" s="385"/>
      <c r="AG204" s="385"/>
      <c r="AH204" s="385"/>
      <c r="AI204" s="385"/>
      <c r="AJ204" s="385"/>
      <c r="AK204" s="385"/>
      <c r="AL204" s="385"/>
      <c r="AM204" s="385"/>
      <c r="AN204" s="385"/>
      <c r="AO204" s="385"/>
      <c r="AP204" s="385"/>
      <c r="AQ204" s="385"/>
      <c r="AR204" s="385"/>
      <c r="AS204" s="385"/>
      <c r="AT204" s="385"/>
      <c r="AU204" s="385"/>
      <c r="AV204" s="385"/>
      <c r="AW204" s="385"/>
      <c r="AX204" s="385"/>
      <c r="AY204" s="385"/>
      <c r="AZ204" s="385"/>
      <c r="BA204" s="385"/>
      <c r="BB204" s="385"/>
      <c r="BC204" s="385"/>
      <c r="BD204" s="385"/>
      <c r="BE204" s="385"/>
      <c r="BF204" s="385"/>
      <c r="BG204" s="385"/>
      <c r="BH204" s="385"/>
      <c r="BI204" s="385"/>
      <c r="BJ204" s="385"/>
    </row>
    <row r="205" spans="1:62">
      <c r="A205" s="385"/>
      <c r="B205" s="385"/>
      <c r="C205" s="385"/>
      <c r="D205" s="385"/>
      <c r="E205" s="385"/>
      <c r="F205" s="385"/>
      <c r="G205" s="385"/>
      <c r="H205" s="385"/>
      <c r="I205" s="385"/>
      <c r="J205" s="385"/>
      <c r="K205" s="385"/>
      <c r="L205" s="385"/>
      <c r="M205" s="385"/>
      <c r="N205" s="385"/>
      <c r="O205" s="385"/>
      <c r="P205" s="385"/>
      <c r="Q205" s="385"/>
      <c r="R205" s="385"/>
      <c r="S205" s="385"/>
      <c r="T205" s="385"/>
      <c r="U205" s="385"/>
      <c r="V205" s="385"/>
      <c r="W205" s="385"/>
      <c r="X205" s="385"/>
      <c r="Y205" s="385"/>
      <c r="Z205" s="385"/>
      <c r="AA205" s="385"/>
      <c r="AB205" s="385"/>
      <c r="AC205" s="385"/>
      <c r="AD205" s="385"/>
      <c r="AE205" s="385"/>
      <c r="AF205" s="385"/>
      <c r="AG205" s="385"/>
      <c r="AH205" s="385"/>
      <c r="AI205" s="385"/>
      <c r="AJ205" s="385"/>
      <c r="AK205" s="385"/>
      <c r="AL205" s="385"/>
      <c r="AM205" s="385"/>
      <c r="AN205" s="385"/>
      <c r="AO205" s="385"/>
      <c r="AP205" s="385"/>
      <c r="AQ205" s="385"/>
      <c r="AR205" s="385"/>
      <c r="AS205" s="385"/>
      <c r="AT205" s="385"/>
      <c r="AU205" s="385"/>
      <c r="AV205" s="385"/>
      <c r="AW205" s="385"/>
      <c r="AX205" s="385"/>
      <c r="AY205" s="385"/>
      <c r="AZ205" s="385"/>
      <c r="BA205" s="385"/>
      <c r="BB205" s="385"/>
      <c r="BC205" s="385"/>
      <c r="BD205" s="385"/>
      <c r="BE205" s="385"/>
      <c r="BF205" s="385"/>
      <c r="BG205" s="385"/>
      <c r="BH205" s="385"/>
      <c r="BI205" s="385"/>
      <c r="BJ205" s="385"/>
    </row>
    <row r="206" spans="1:62">
      <c r="A206" s="385"/>
      <c r="B206" s="385"/>
      <c r="C206" s="385"/>
      <c r="D206" s="385"/>
      <c r="E206" s="385"/>
      <c r="F206" s="385"/>
      <c r="G206" s="385"/>
      <c r="H206" s="385"/>
      <c r="I206" s="385"/>
      <c r="J206" s="385"/>
      <c r="K206" s="385"/>
      <c r="L206" s="385"/>
      <c r="M206" s="385"/>
      <c r="N206" s="385"/>
      <c r="O206" s="385"/>
      <c r="P206" s="385"/>
      <c r="Q206" s="385"/>
      <c r="R206" s="385"/>
      <c r="S206" s="385"/>
      <c r="T206" s="385"/>
      <c r="U206" s="385"/>
      <c r="V206" s="385"/>
      <c r="W206" s="385"/>
      <c r="X206" s="385"/>
      <c r="Y206" s="385"/>
      <c r="Z206" s="385"/>
      <c r="AA206" s="385"/>
      <c r="AB206" s="385"/>
      <c r="AC206" s="385"/>
      <c r="AD206" s="385"/>
      <c r="AE206" s="385"/>
      <c r="AF206" s="385"/>
      <c r="AG206" s="385"/>
      <c r="AH206" s="385"/>
      <c r="AI206" s="385"/>
      <c r="AJ206" s="385"/>
      <c r="AK206" s="385"/>
      <c r="AL206" s="385"/>
      <c r="AM206" s="385"/>
      <c r="AN206" s="385"/>
      <c r="AO206" s="385"/>
      <c r="AP206" s="385"/>
      <c r="AQ206" s="385"/>
      <c r="AR206" s="385"/>
      <c r="AS206" s="385"/>
      <c r="AT206" s="385"/>
      <c r="AU206" s="385"/>
      <c r="AV206" s="385"/>
      <c r="AW206" s="385"/>
      <c r="AX206" s="385"/>
      <c r="AY206" s="385"/>
      <c r="AZ206" s="385"/>
      <c r="BA206" s="385"/>
      <c r="BB206" s="385"/>
      <c r="BC206" s="385"/>
      <c r="BD206" s="385"/>
      <c r="BE206" s="385"/>
      <c r="BF206" s="385"/>
      <c r="BG206" s="385"/>
      <c r="BH206" s="385"/>
      <c r="BI206" s="385"/>
      <c r="BJ206" s="385"/>
    </row>
    <row r="207" spans="1:62">
      <c r="A207" s="385"/>
      <c r="B207" s="385"/>
      <c r="C207" s="385"/>
      <c r="D207" s="385"/>
      <c r="E207" s="385"/>
      <c r="F207" s="385"/>
      <c r="G207" s="385"/>
      <c r="H207" s="385"/>
      <c r="I207" s="385"/>
      <c r="J207" s="385"/>
      <c r="K207" s="385"/>
      <c r="L207" s="385"/>
      <c r="M207" s="385"/>
      <c r="N207" s="385"/>
      <c r="O207" s="385"/>
      <c r="P207" s="385"/>
      <c r="Q207" s="385"/>
      <c r="R207" s="385"/>
      <c r="S207" s="385"/>
      <c r="T207" s="385"/>
      <c r="U207" s="385"/>
      <c r="V207" s="385"/>
      <c r="W207" s="385"/>
      <c r="X207" s="385"/>
      <c r="Y207" s="385"/>
      <c r="Z207" s="385"/>
      <c r="AA207" s="385"/>
      <c r="AB207" s="385"/>
      <c r="AC207" s="385"/>
      <c r="AD207" s="385"/>
      <c r="AE207" s="385"/>
      <c r="AF207" s="385"/>
      <c r="AG207" s="385"/>
      <c r="AH207" s="385"/>
      <c r="AI207" s="385"/>
      <c r="AJ207" s="385"/>
      <c r="AK207" s="385"/>
      <c r="AL207" s="385"/>
      <c r="AM207" s="385"/>
      <c r="AN207" s="385"/>
      <c r="AO207" s="385"/>
      <c r="AP207" s="385"/>
      <c r="AQ207" s="385"/>
      <c r="AR207" s="385"/>
      <c r="AS207" s="385"/>
      <c r="AT207" s="385"/>
      <c r="AU207" s="385"/>
      <c r="AV207" s="385"/>
      <c r="AW207" s="385"/>
      <c r="AX207" s="385"/>
      <c r="AY207" s="385"/>
      <c r="AZ207" s="385"/>
      <c r="BA207" s="385"/>
      <c r="BB207" s="385"/>
      <c r="BC207" s="385"/>
      <c r="BD207" s="385"/>
      <c r="BE207" s="385"/>
      <c r="BF207" s="385"/>
      <c r="BG207" s="385"/>
      <c r="BH207" s="385"/>
      <c r="BI207" s="385"/>
      <c r="BJ207" s="385"/>
    </row>
    <row r="208" spans="1:62">
      <c r="A208" s="385"/>
      <c r="B208" s="385"/>
      <c r="C208" s="385"/>
      <c r="D208" s="385"/>
      <c r="E208" s="385"/>
      <c r="F208" s="385"/>
      <c r="G208" s="385"/>
      <c r="H208" s="385"/>
      <c r="I208" s="385"/>
      <c r="J208" s="385"/>
      <c r="K208" s="385"/>
      <c r="L208" s="385"/>
      <c r="M208" s="385"/>
      <c r="N208" s="385"/>
      <c r="O208" s="385"/>
      <c r="P208" s="385"/>
      <c r="Q208" s="385"/>
      <c r="R208" s="385"/>
      <c r="S208" s="385"/>
      <c r="T208" s="385"/>
      <c r="U208" s="385"/>
      <c r="V208" s="385"/>
      <c r="W208" s="385"/>
      <c r="X208" s="385"/>
      <c r="Y208" s="385"/>
      <c r="Z208" s="385"/>
      <c r="AA208" s="385"/>
      <c r="AB208" s="385"/>
      <c r="AC208" s="385"/>
      <c r="AD208" s="385"/>
      <c r="AE208" s="385"/>
      <c r="AF208" s="385"/>
      <c r="AG208" s="385"/>
      <c r="AH208" s="385"/>
      <c r="AI208" s="385"/>
      <c r="AJ208" s="385"/>
      <c r="AK208" s="385"/>
      <c r="AL208" s="385"/>
      <c r="AM208" s="385"/>
      <c r="AN208" s="385"/>
      <c r="AO208" s="385"/>
      <c r="AP208" s="385"/>
      <c r="AQ208" s="385"/>
      <c r="AR208" s="385"/>
      <c r="AS208" s="385"/>
      <c r="AT208" s="385"/>
      <c r="AU208" s="385"/>
      <c r="AV208" s="385"/>
      <c r="AW208" s="385"/>
      <c r="AX208" s="385"/>
      <c r="AY208" s="385"/>
      <c r="AZ208" s="385"/>
      <c r="BA208" s="385"/>
      <c r="BB208" s="385"/>
      <c r="BC208" s="385"/>
      <c r="BD208" s="385"/>
      <c r="BE208" s="385"/>
      <c r="BF208" s="385"/>
      <c r="BG208" s="385"/>
      <c r="BH208" s="385"/>
      <c r="BI208" s="385"/>
      <c r="BJ208" s="385"/>
    </row>
    <row r="209" spans="1:62">
      <c r="A209" s="385"/>
      <c r="B209" s="385"/>
      <c r="C209" s="385"/>
      <c r="D209" s="385"/>
      <c r="E209" s="385"/>
      <c r="F209" s="385"/>
      <c r="G209" s="385"/>
      <c r="H209" s="385"/>
      <c r="I209" s="385"/>
      <c r="J209" s="385"/>
      <c r="K209" s="385"/>
      <c r="L209" s="385"/>
      <c r="M209" s="385"/>
      <c r="N209" s="385"/>
      <c r="O209" s="385"/>
      <c r="P209" s="385"/>
      <c r="Q209" s="385"/>
      <c r="R209" s="385"/>
      <c r="S209" s="385"/>
      <c r="T209" s="385"/>
      <c r="U209" s="385"/>
      <c r="V209" s="385"/>
      <c r="W209" s="385"/>
      <c r="X209" s="385"/>
      <c r="Y209" s="385"/>
      <c r="Z209" s="385"/>
      <c r="AA209" s="385"/>
      <c r="AB209" s="385"/>
      <c r="AC209" s="385"/>
      <c r="AD209" s="385"/>
      <c r="AE209" s="385"/>
      <c r="AF209" s="385"/>
      <c r="AG209" s="385"/>
      <c r="AH209" s="385"/>
      <c r="AI209" s="385"/>
      <c r="AJ209" s="385"/>
      <c r="AK209" s="385"/>
      <c r="AL209" s="385"/>
      <c r="AM209" s="385"/>
      <c r="AN209" s="385"/>
      <c r="AO209" s="385"/>
      <c r="AP209" s="385"/>
      <c r="AQ209" s="385"/>
      <c r="AR209" s="385"/>
      <c r="AS209" s="385"/>
      <c r="AT209" s="385"/>
      <c r="AU209" s="385"/>
      <c r="AV209" s="385"/>
      <c r="AW209" s="385"/>
      <c r="AX209" s="385"/>
      <c r="AY209" s="385"/>
      <c r="AZ209" s="385"/>
      <c r="BA209" s="385"/>
      <c r="BB209" s="385"/>
      <c r="BC209" s="385"/>
      <c r="BD209" s="385"/>
      <c r="BE209" s="385"/>
      <c r="BF209" s="385"/>
      <c r="BG209" s="385"/>
      <c r="BH209" s="385"/>
      <c r="BI209" s="385"/>
      <c r="BJ209" s="385"/>
    </row>
    <row r="210" spans="1:62">
      <c r="A210" s="385"/>
      <c r="B210" s="385"/>
      <c r="C210" s="385"/>
      <c r="D210" s="385"/>
      <c r="E210" s="385"/>
      <c r="F210" s="385"/>
      <c r="G210" s="385"/>
      <c r="H210" s="385"/>
      <c r="I210" s="385"/>
      <c r="J210" s="385"/>
      <c r="K210" s="385"/>
      <c r="L210" s="385"/>
      <c r="M210" s="385"/>
      <c r="N210" s="385"/>
      <c r="O210" s="385"/>
      <c r="P210" s="385"/>
      <c r="Q210" s="385"/>
      <c r="R210" s="385"/>
      <c r="S210" s="385"/>
      <c r="T210" s="385"/>
      <c r="U210" s="385"/>
      <c r="V210" s="385"/>
      <c r="W210" s="385"/>
      <c r="X210" s="385"/>
      <c r="Y210" s="385"/>
      <c r="Z210" s="385"/>
      <c r="AA210" s="385"/>
      <c r="AB210" s="385"/>
      <c r="AC210" s="385"/>
      <c r="AD210" s="385"/>
      <c r="AE210" s="385"/>
      <c r="AF210" s="385"/>
      <c r="AG210" s="385"/>
      <c r="AH210" s="385"/>
      <c r="AI210" s="385"/>
      <c r="AJ210" s="385"/>
      <c r="AK210" s="385"/>
      <c r="AL210" s="385"/>
      <c r="AM210" s="385"/>
      <c r="AN210" s="385"/>
      <c r="AO210" s="385"/>
      <c r="AP210" s="385"/>
      <c r="AQ210" s="385"/>
      <c r="AR210" s="385"/>
      <c r="AS210" s="385"/>
      <c r="AT210" s="385"/>
      <c r="AU210" s="385"/>
      <c r="AV210" s="385"/>
      <c r="AW210" s="385"/>
      <c r="AX210" s="385"/>
      <c r="AY210" s="385"/>
      <c r="AZ210" s="385"/>
      <c r="BA210" s="385"/>
      <c r="BB210" s="385"/>
      <c r="BC210" s="385"/>
      <c r="BD210" s="385"/>
      <c r="BE210" s="385"/>
      <c r="BF210" s="385"/>
      <c r="BG210" s="385"/>
      <c r="BH210" s="385"/>
      <c r="BI210" s="385"/>
      <c r="BJ210" s="385"/>
    </row>
    <row r="211" spans="1:62">
      <c r="A211" s="385"/>
      <c r="B211" s="385"/>
      <c r="C211" s="385"/>
      <c r="D211" s="385"/>
      <c r="E211" s="385"/>
      <c r="F211" s="385"/>
      <c r="G211" s="385"/>
      <c r="H211" s="385"/>
      <c r="I211" s="385"/>
      <c r="J211" s="385"/>
      <c r="K211" s="385"/>
      <c r="L211" s="385"/>
      <c r="M211" s="385"/>
      <c r="N211" s="385"/>
      <c r="O211" s="385"/>
      <c r="P211" s="385"/>
      <c r="Q211" s="385"/>
      <c r="R211" s="385"/>
      <c r="S211" s="385"/>
      <c r="T211" s="385"/>
      <c r="U211" s="385"/>
      <c r="V211" s="385"/>
      <c r="W211" s="385"/>
      <c r="X211" s="385"/>
      <c r="Y211" s="385"/>
      <c r="Z211" s="385"/>
      <c r="AA211" s="385"/>
      <c r="AB211" s="385"/>
      <c r="AC211" s="385"/>
      <c r="AD211" s="385"/>
      <c r="AE211" s="385"/>
      <c r="AF211" s="385"/>
      <c r="AG211" s="385"/>
      <c r="AH211" s="385"/>
      <c r="AI211" s="385"/>
      <c r="AJ211" s="385"/>
      <c r="AK211" s="385"/>
      <c r="AL211" s="385"/>
      <c r="AM211" s="385"/>
      <c r="AN211" s="385"/>
      <c r="AO211" s="385"/>
      <c r="AP211" s="385"/>
      <c r="AQ211" s="385"/>
      <c r="AR211" s="385"/>
      <c r="AS211" s="385"/>
      <c r="AT211" s="385"/>
      <c r="AU211" s="385"/>
      <c r="AV211" s="385"/>
      <c r="AW211" s="385"/>
      <c r="AX211" s="385"/>
      <c r="AY211" s="385"/>
      <c r="AZ211" s="385"/>
      <c r="BA211" s="385"/>
      <c r="BB211" s="385"/>
      <c r="BC211" s="385"/>
      <c r="BD211" s="385"/>
      <c r="BE211" s="385"/>
      <c r="BF211" s="385"/>
      <c r="BG211" s="385"/>
      <c r="BH211" s="385"/>
      <c r="BI211" s="385"/>
      <c r="BJ211" s="385"/>
    </row>
    <row r="212" spans="1:62">
      <c r="A212" s="385"/>
      <c r="B212" s="385"/>
      <c r="C212" s="385"/>
      <c r="D212" s="385"/>
      <c r="E212" s="385"/>
      <c r="F212" s="385"/>
      <c r="G212" s="385"/>
      <c r="H212" s="385"/>
      <c r="I212" s="385"/>
      <c r="J212" s="385"/>
      <c r="K212" s="385"/>
      <c r="L212" s="385"/>
      <c r="M212" s="385"/>
      <c r="N212" s="385"/>
      <c r="O212" s="385"/>
      <c r="P212" s="385"/>
      <c r="Q212" s="385"/>
      <c r="R212" s="385"/>
      <c r="S212" s="385"/>
      <c r="T212" s="385"/>
      <c r="U212" s="385"/>
      <c r="V212" s="385"/>
      <c r="W212" s="385"/>
      <c r="X212" s="385"/>
      <c r="Y212" s="385"/>
      <c r="Z212" s="385"/>
      <c r="AA212" s="385"/>
      <c r="AB212" s="385"/>
      <c r="AC212" s="385"/>
      <c r="AD212" s="385"/>
      <c r="AE212" s="385"/>
      <c r="AF212" s="385"/>
      <c r="AG212" s="385"/>
      <c r="AH212" s="385"/>
      <c r="AI212" s="385"/>
      <c r="AJ212" s="385"/>
      <c r="AK212" s="385"/>
      <c r="AL212" s="385"/>
      <c r="AM212" s="385"/>
      <c r="AN212" s="385"/>
      <c r="AO212" s="385"/>
      <c r="AP212" s="385"/>
      <c r="AQ212" s="385"/>
      <c r="AR212" s="385"/>
      <c r="AS212" s="385"/>
      <c r="AT212" s="385"/>
      <c r="AU212" s="385"/>
      <c r="AV212" s="385"/>
      <c r="AW212" s="385"/>
      <c r="AX212" s="385"/>
      <c r="AY212" s="385"/>
      <c r="AZ212" s="385"/>
      <c r="BA212" s="385"/>
      <c r="BB212" s="385"/>
      <c r="BC212" s="385"/>
      <c r="BD212" s="385"/>
      <c r="BE212" s="385"/>
      <c r="BF212" s="385"/>
      <c r="BG212" s="385"/>
      <c r="BH212" s="385"/>
      <c r="BI212" s="385"/>
      <c r="BJ212" s="385"/>
    </row>
    <row r="213" spans="1:62">
      <c r="A213" s="385"/>
      <c r="B213" s="385"/>
      <c r="C213" s="385"/>
      <c r="D213" s="385"/>
      <c r="E213" s="385"/>
      <c r="F213" s="385"/>
      <c r="G213" s="385"/>
      <c r="H213" s="385"/>
      <c r="I213" s="385"/>
      <c r="J213" s="385"/>
      <c r="K213" s="385"/>
      <c r="L213" s="385"/>
      <c r="M213" s="385"/>
      <c r="N213" s="385"/>
      <c r="O213" s="385"/>
      <c r="P213" s="385"/>
      <c r="Q213" s="385"/>
      <c r="R213" s="385"/>
      <c r="S213" s="385"/>
      <c r="T213" s="385"/>
      <c r="U213" s="385"/>
      <c r="V213" s="385"/>
      <c r="W213" s="385"/>
      <c r="X213" s="385"/>
      <c r="Y213" s="385"/>
      <c r="Z213" s="385"/>
      <c r="AA213" s="385"/>
      <c r="AB213" s="385"/>
      <c r="AC213" s="385"/>
      <c r="AD213" s="385"/>
      <c r="AE213" s="385"/>
      <c r="AF213" s="385"/>
      <c r="AG213" s="385"/>
      <c r="AH213" s="385"/>
      <c r="AI213" s="385"/>
      <c r="AJ213" s="385"/>
      <c r="AK213" s="385"/>
      <c r="AL213" s="385"/>
      <c r="AM213" s="385"/>
      <c r="AN213" s="385"/>
      <c r="AO213" s="385"/>
      <c r="AP213" s="385"/>
      <c r="AQ213" s="385"/>
      <c r="AR213" s="385"/>
      <c r="AS213" s="385"/>
      <c r="AT213" s="385"/>
      <c r="AU213" s="385"/>
      <c r="AV213" s="385"/>
      <c r="AW213" s="385"/>
      <c r="AX213" s="385"/>
      <c r="AY213" s="385"/>
      <c r="AZ213" s="385"/>
      <c r="BA213" s="385"/>
      <c r="BB213" s="385"/>
      <c r="BC213" s="385"/>
      <c r="BD213" s="385"/>
      <c r="BE213" s="385"/>
      <c r="BF213" s="385"/>
      <c r="BG213" s="385"/>
      <c r="BH213" s="385"/>
      <c r="BI213" s="385"/>
      <c r="BJ213" s="385"/>
    </row>
    <row r="214" spans="1:62">
      <c r="A214" s="385"/>
      <c r="B214" s="385"/>
      <c r="C214" s="385"/>
      <c r="D214" s="385"/>
      <c r="E214" s="385"/>
      <c r="F214" s="385"/>
      <c r="G214" s="385"/>
      <c r="H214" s="385"/>
      <c r="I214" s="385"/>
      <c r="J214" s="385"/>
      <c r="K214" s="385"/>
      <c r="L214" s="385"/>
      <c r="M214" s="385"/>
      <c r="N214" s="385"/>
      <c r="O214" s="385"/>
      <c r="P214" s="385"/>
      <c r="Q214" s="385"/>
      <c r="R214" s="385"/>
      <c r="S214" s="385"/>
      <c r="T214" s="385"/>
      <c r="U214" s="385"/>
      <c r="V214" s="385"/>
      <c r="W214" s="385"/>
      <c r="X214" s="385"/>
      <c r="Y214" s="385"/>
      <c r="Z214" s="385"/>
      <c r="AA214" s="385"/>
      <c r="AB214" s="385"/>
      <c r="AC214" s="385"/>
      <c r="AD214" s="385"/>
      <c r="AE214" s="385"/>
      <c r="AF214" s="385"/>
      <c r="AG214" s="385"/>
      <c r="AH214" s="385"/>
      <c r="AI214" s="385"/>
      <c r="AJ214" s="385"/>
      <c r="AK214" s="385"/>
      <c r="AL214" s="385"/>
      <c r="AM214" s="385"/>
      <c r="AN214" s="385"/>
      <c r="AO214" s="385"/>
      <c r="AP214" s="385"/>
      <c r="AQ214" s="385"/>
      <c r="AR214" s="385"/>
      <c r="AS214" s="385"/>
      <c r="AT214" s="385"/>
      <c r="AU214" s="385"/>
      <c r="AV214" s="385"/>
      <c r="AW214" s="385"/>
      <c r="AX214" s="385"/>
      <c r="AY214" s="385"/>
      <c r="AZ214" s="385"/>
      <c r="BA214" s="385"/>
      <c r="BB214" s="385"/>
      <c r="BC214" s="385"/>
      <c r="BD214" s="385"/>
      <c r="BE214" s="385"/>
      <c r="BF214" s="385"/>
      <c r="BG214" s="385"/>
      <c r="BH214" s="385"/>
      <c r="BI214" s="385"/>
      <c r="BJ214" s="385"/>
    </row>
    <row r="215" spans="1:62">
      <c r="A215" s="385"/>
      <c r="B215" s="385"/>
      <c r="C215" s="385"/>
      <c r="D215" s="385"/>
      <c r="E215" s="385"/>
      <c r="F215" s="385"/>
      <c r="G215" s="385"/>
      <c r="H215" s="385"/>
      <c r="I215" s="385"/>
      <c r="J215" s="385"/>
      <c r="K215" s="385"/>
      <c r="L215" s="385"/>
      <c r="M215" s="385"/>
      <c r="N215" s="385"/>
      <c r="O215" s="385"/>
      <c r="P215" s="385"/>
      <c r="Q215" s="385"/>
      <c r="R215" s="385"/>
      <c r="S215" s="385"/>
      <c r="T215" s="385"/>
      <c r="U215" s="385"/>
      <c r="V215" s="385"/>
      <c r="W215" s="385"/>
      <c r="X215" s="385"/>
      <c r="Y215" s="385"/>
      <c r="Z215" s="385"/>
      <c r="AA215" s="385"/>
      <c r="AB215" s="385"/>
      <c r="AC215" s="385"/>
      <c r="AD215" s="385"/>
      <c r="AE215" s="385"/>
      <c r="AF215" s="385"/>
      <c r="AG215" s="385"/>
      <c r="AH215" s="385"/>
      <c r="AI215" s="385"/>
      <c r="AJ215" s="385"/>
      <c r="AK215" s="385"/>
      <c r="AL215" s="385"/>
      <c r="AM215" s="385"/>
      <c r="AN215" s="385"/>
      <c r="AO215" s="385"/>
      <c r="AP215" s="385"/>
      <c r="AQ215" s="385"/>
      <c r="AR215" s="385"/>
      <c r="AS215" s="385"/>
      <c r="AT215" s="385"/>
      <c r="AU215" s="385"/>
      <c r="AV215" s="385"/>
      <c r="AW215" s="385"/>
      <c r="AX215" s="385"/>
      <c r="AY215" s="385"/>
      <c r="AZ215" s="385"/>
      <c r="BA215" s="385"/>
      <c r="BB215" s="385"/>
      <c r="BC215" s="385"/>
      <c r="BD215" s="385"/>
      <c r="BE215" s="385"/>
      <c r="BF215" s="385"/>
      <c r="BG215" s="385"/>
      <c r="BH215" s="385"/>
      <c r="BI215" s="385"/>
      <c r="BJ215" s="385"/>
    </row>
    <row r="216" spans="1:62">
      <c r="A216" s="385"/>
      <c r="B216" s="385"/>
      <c r="C216" s="385"/>
      <c r="D216" s="385"/>
      <c r="E216" s="385"/>
      <c r="F216" s="385"/>
      <c r="G216" s="385"/>
      <c r="H216" s="385"/>
      <c r="I216" s="385"/>
      <c r="J216" s="385"/>
      <c r="K216" s="385"/>
      <c r="L216" s="385"/>
      <c r="M216" s="385"/>
      <c r="N216" s="385"/>
      <c r="O216" s="385"/>
      <c r="P216" s="385"/>
      <c r="Q216" s="385"/>
      <c r="R216" s="385"/>
      <c r="S216" s="385"/>
      <c r="T216" s="385"/>
      <c r="U216" s="385"/>
      <c r="V216" s="385"/>
      <c r="W216" s="385"/>
      <c r="X216" s="385"/>
      <c r="Y216" s="385"/>
      <c r="Z216" s="385"/>
      <c r="AA216" s="385"/>
      <c r="AB216" s="385"/>
      <c r="AC216" s="385"/>
      <c r="AD216" s="385"/>
      <c r="AE216" s="385"/>
      <c r="AF216" s="385"/>
      <c r="AG216" s="385"/>
      <c r="AH216" s="385"/>
      <c r="AI216" s="385"/>
      <c r="AJ216" s="385"/>
      <c r="AK216" s="385"/>
      <c r="AL216" s="385"/>
      <c r="AM216" s="385"/>
      <c r="AN216" s="385"/>
      <c r="AO216" s="385"/>
      <c r="AP216" s="385"/>
      <c r="AQ216" s="385"/>
      <c r="AR216" s="385"/>
      <c r="AS216" s="385"/>
      <c r="AT216" s="385"/>
      <c r="AU216" s="385"/>
      <c r="AV216" s="385"/>
      <c r="AW216" s="385"/>
      <c r="AX216" s="385"/>
      <c r="AY216" s="385"/>
      <c r="AZ216" s="385"/>
      <c r="BA216" s="385"/>
      <c r="BB216" s="385"/>
      <c r="BC216" s="385"/>
      <c r="BD216" s="385"/>
      <c r="BE216" s="385"/>
      <c r="BF216" s="385"/>
      <c r="BG216" s="385"/>
      <c r="BH216" s="385"/>
      <c r="BI216" s="385"/>
      <c r="BJ216" s="385"/>
    </row>
    <row r="217" spans="1:62">
      <c r="A217" s="385"/>
      <c r="B217" s="385"/>
      <c r="C217" s="385"/>
      <c r="D217" s="385"/>
      <c r="E217" s="385"/>
      <c r="F217" s="385"/>
      <c r="G217" s="385"/>
      <c r="H217" s="385"/>
      <c r="I217" s="385"/>
      <c r="J217" s="385"/>
      <c r="K217" s="385"/>
      <c r="L217" s="385"/>
      <c r="M217" s="385"/>
      <c r="N217" s="385"/>
      <c r="O217" s="385"/>
      <c r="P217" s="385"/>
      <c r="Q217" s="385"/>
      <c r="R217" s="385"/>
      <c r="S217" s="385"/>
      <c r="T217" s="385"/>
      <c r="U217" s="385"/>
      <c r="V217" s="385"/>
      <c r="W217" s="385"/>
      <c r="X217" s="385"/>
      <c r="Y217" s="385"/>
      <c r="Z217" s="385"/>
      <c r="AA217" s="385"/>
      <c r="AB217" s="385"/>
      <c r="AC217" s="385"/>
      <c r="AD217" s="385"/>
      <c r="AE217" s="385"/>
      <c r="AF217" s="385"/>
      <c r="AG217" s="385"/>
      <c r="AH217" s="385"/>
      <c r="AI217" s="385"/>
      <c r="AJ217" s="385"/>
      <c r="AK217" s="385"/>
      <c r="AL217" s="385"/>
      <c r="AM217" s="385"/>
      <c r="AN217" s="385"/>
      <c r="AO217" s="385"/>
      <c r="AP217" s="385"/>
      <c r="AQ217" s="385"/>
      <c r="AR217" s="385"/>
      <c r="AS217" s="385"/>
      <c r="AT217" s="385"/>
      <c r="AU217" s="385"/>
      <c r="AV217" s="385"/>
      <c r="AW217" s="385"/>
      <c r="AX217" s="385"/>
      <c r="AY217" s="385"/>
      <c r="AZ217" s="385"/>
      <c r="BA217" s="385"/>
      <c r="BB217" s="385"/>
      <c r="BC217" s="385"/>
      <c r="BD217" s="385"/>
      <c r="BE217" s="385"/>
      <c r="BF217" s="385"/>
      <c r="BG217" s="385"/>
      <c r="BH217" s="385"/>
      <c r="BI217" s="385"/>
      <c r="BJ217" s="385"/>
    </row>
    <row r="218" spans="1:62">
      <c r="A218" s="385"/>
      <c r="B218" s="385"/>
      <c r="C218" s="385"/>
      <c r="D218" s="385"/>
      <c r="E218" s="385"/>
      <c r="F218" s="385"/>
      <c r="G218" s="385"/>
      <c r="H218" s="385"/>
      <c r="I218" s="385"/>
      <c r="J218" s="385"/>
      <c r="K218" s="385"/>
      <c r="L218" s="385"/>
      <c r="M218" s="385"/>
      <c r="N218" s="385"/>
      <c r="O218" s="385"/>
      <c r="P218" s="385"/>
      <c r="Q218" s="385"/>
      <c r="R218" s="385"/>
      <c r="S218" s="385"/>
      <c r="T218" s="385"/>
      <c r="U218" s="385"/>
      <c r="V218" s="385"/>
      <c r="W218" s="385"/>
      <c r="X218" s="385"/>
      <c r="Y218" s="385"/>
      <c r="Z218" s="385"/>
      <c r="AA218" s="385"/>
      <c r="AB218" s="385"/>
      <c r="AC218" s="385"/>
      <c r="AD218" s="385"/>
      <c r="AE218" s="385"/>
      <c r="AF218" s="385"/>
      <c r="AG218" s="385"/>
      <c r="AH218" s="385"/>
      <c r="AI218" s="385"/>
      <c r="AJ218" s="385"/>
      <c r="AK218" s="385"/>
      <c r="AL218" s="385"/>
      <c r="AM218" s="385"/>
      <c r="AN218" s="385"/>
      <c r="AO218" s="385"/>
      <c r="AP218" s="385"/>
      <c r="AQ218" s="385"/>
      <c r="AR218" s="385"/>
      <c r="AS218" s="385"/>
      <c r="AT218" s="385"/>
      <c r="AU218" s="385"/>
      <c r="AV218" s="385"/>
      <c r="AW218" s="385"/>
      <c r="AX218" s="385"/>
      <c r="AY218" s="385"/>
      <c r="AZ218" s="385"/>
      <c r="BA218" s="385"/>
      <c r="BB218" s="385"/>
      <c r="BC218" s="385"/>
      <c r="BD218" s="385"/>
      <c r="BE218" s="385"/>
      <c r="BF218" s="385"/>
      <c r="BG218" s="385"/>
      <c r="BH218" s="385"/>
      <c r="BI218" s="385"/>
      <c r="BJ218" s="385"/>
    </row>
    <row r="219" spans="1:62">
      <c r="A219" s="385"/>
      <c r="B219" s="385"/>
      <c r="C219" s="385"/>
      <c r="D219" s="385"/>
      <c r="E219" s="385"/>
      <c r="F219" s="385"/>
      <c r="G219" s="385"/>
      <c r="H219" s="385"/>
      <c r="I219" s="385"/>
      <c r="J219" s="385"/>
      <c r="K219" s="385"/>
      <c r="L219" s="385"/>
      <c r="M219" s="385"/>
      <c r="N219" s="385"/>
      <c r="O219" s="385"/>
      <c r="P219" s="385"/>
      <c r="Q219" s="385"/>
      <c r="R219" s="385"/>
      <c r="S219" s="385"/>
      <c r="T219" s="385"/>
      <c r="U219" s="385"/>
      <c r="V219" s="385"/>
      <c r="W219" s="385"/>
      <c r="X219" s="385"/>
      <c r="Y219" s="385"/>
      <c r="Z219" s="385"/>
      <c r="AA219" s="385"/>
      <c r="AB219" s="385"/>
      <c r="AC219" s="385"/>
      <c r="AD219" s="385"/>
      <c r="AE219" s="385"/>
      <c r="AF219" s="385"/>
      <c r="AG219" s="385"/>
      <c r="AH219" s="385"/>
      <c r="AI219" s="385"/>
      <c r="AJ219" s="385"/>
      <c r="AK219" s="385"/>
      <c r="AL219" s="385"/>
      <c r="AM219" s="385"/>
      <c r="AN219" s="385"/>
      <c r="AO219" s="385"/>
      <c r="AP219" s="385"/>
      <c r="AQ219" s="385"/>
      <c r="AR219" s="385"/>
      <c r="AS219" s="385"/>
      <c r="AT219" s="385"/>
      <c r="AU219" s="385"/>
      <c r="AV219" s="385"/>
      <c r="AW219" s="385"/>
      <c r="AX219" s="385"/>
      <c r="AY219" s="385"/>
      <c r="AZ219" s="385"/>
      <c r="BA219" s="385"/>
      <c r="BB219" s="385"/>
      <c r="BC219" s="385"/>
      <c r="BD219" s="385"/>
      <c r="BE219" s="385"/>
      <c r="BF219" s="385"/>
      <c r="BG219" s="385"/>
      <c r="BH219" s="385"/>
      <c r="BI219" s="385"/>
      <c r="BJ219" s="385"/>
    </row>
    <row r="220" spans="1:62">
      <c r="A220" s="385"/>
      <c r="B220" s="385"/>
      <c r="C220" s="385"/>
      <c r="D220" s="385"/>
      <c r="E220" s="385"/>
      <c r="F220" s="385"/>
      <c r="G220" s="385"/>
      <c r="H220" s="385"/>
      <c r="I220" s="385"/>
      <c r="J220" s="385"/>
      <c r="K220" s="385"/>
      <c r="L220" s="385"/>
      <c r="M220" s="385"/>
      <c r="N220" s="385"/>
      <c r="O220" s="385"/>
      <c r="P220" s="385"/>
      <c r="Q220" s="385"/>
      <c r="R220" s="385"/>
      <c r="S220" s="385"/>
      <c r="T220" s="385"/>
      <c r="U220" s="385"/>
      <c r="V220" s="385"/>
      <c r="W220" s="385"/>
      <c r="X220" s="385"/>
      <c r="Y220" s="385"/>
      <c r="Z220" s="385"/>
      <c r="AA220" s="385"/>
      <c r="AB220" s="385"/>
      <c r="AC220" s="385"/>
      <c r="AD220" s="385"/>
      <c r="AE220" s="385"/>
      <c r="AF220" s="385"/>
      <c r="AG220" s="385"/>
      <c r="AH220" s="385"/>
      <c r="AI220" s="385"/>
      <c r="AJ220" s="385"/>
      <c r="AK220" s="385"/>
      <c r="AL220" s="385"/>
      <c r="AM220" s="385"/>
      <c r="AN220" s="385"/>
      <c r="AO220" s="385"/>
      <c r="AP220" s="385"/>
      <c r="AQ220" s="385"/>
      <c r="AR220" s="385"/>
      <c r="AS220" s="385"/>
      <c r="AT220" s="385"/>
      <c r="AU220" s="385"/>
      <c r="AV220" s="385"/>
      <c r="AW220" s="385"/>
      <c r="AX220" s="385"/>
      <c r="AY220" s="385"/>
      <c r="AZ220" s="385"/>
      <c r="BA220" s="385"/>
      <c r="BB220" s="385"/>
      <c r="BC220" s="385"/>
      <c r="BD220" s="385"/>
      <c r="BE220" s="385"/>
      <c r="BF220" s="385"/>
      <c r="BG220" s="385"/>
      <c r="BH220" s="385"/>
      <c r="BI220" s="385"/>
      <c r="BJ220" s="385"/>
    </row>
    <row r="221" spans="1:62">
      <c r="A221" s="385"/>
      <c r="B221" s="385"/>
      <c r="C221" s="385"/>
      <c r="D221" s="385"/>
      <c r="E221" s="385"/>
      <c r="F221" s="385"/>
      <c r="G221" s="385"/>
      <c r="H221" s="385"/>
      <c r="I221" s="385"/>
      <c r="J221" s="385"/>
      <c r="K221" s="385"/>
      <c r="L221" s="385"/>
      <c r="M221" s="385"/>
      <c r="N221" s="385"/>
      <c r="O221" s="385"/>
      <c r="P221" s="385"/>
      <c r="Q221" s="385"/>
      <c r="R221" s="385"/>
      <c r="S221" s="385"/>
      <c r="T221" s="385"/>
      <c r="U221" s="385"/>
      <c r="V221" s="385"/>
      <c r="W221" s="385"/>
      <c r="X221" s="385"/>
      <c r="Y221" s="385"/>
      <c r="Z221" s="385"/>
      <c r="AA221" s="385"/>
      <c r="AB221" s="385"/>
      <c r="AC221" s="385"/>
      <c r="AD221" s="385"/>
      <c r="AE221" s="385"/>
      <c r="AF221" s="385"/>
      <c r="AG221" s="385"/>
      <c r="AH221" s="385"/>
      <c r="AI221" s="385"/>
      <c r="AJ221" s="385"/>
      <c r="AK221" s="385"/>
      <c r="AL221" s="385"/>
      <c r="AM221" s="385"/>
      <c r="AN221" s="385"/>
      <c r="AO221" s="385"/>
      <c r="AP221" s="385"/>
      <c r="AQ221" s="385"/>
      <c r="AR221" s="385"/>
      <c r="AS221" s="385"/>
      <c r="AT221" s="385"/>
      <c r="AU221" s="385"/>
      <c r="AV221" s="385"/>
      <c r="AW221" s="385"/>
      <c r="AX221" s="385"/>
      <c r="AY221" s="385"/>
      <c r="AZ221" s="385"/>
      <c r="BA221" s="385"/>
      <c r="BB221" s="385"/>
      <c r="BC221" s="385"/>
      <c r="BD221" s="385"/>
      <c r="BE221" s="385"/>
      <c r="BF221" s="385"/>
      <c r="BG221" s="385"/>
      <c r="BH221" s="385"/>
      <c r="BI221" s="385"/>
      <c r="BJ221" s="385"/>
    </row>
    <row r="222" spans="1:62">
      <c r="A222" s="385"/>
      <c r="B222" s="385"/>
      <c r="C222" s="385"/>
      <c r="D222" s="385"/>
      <c r="E222" s="385"/>
      <c r="F222" s="385"/>
      <c r="G222" s="385"/>
      <c r="H222" s="385"/>
      <c r="I222" s="385"/>
      <c r="J222" s="385"/>
      <c r="K222" s="385"/>
      <c r="L222" s="385"/>
      <c r="M222" s="385"/>
      <c r="N222" s="385"/>
      <c r="O222" s="385"/>
      <c r="P222" s="385"/>
      <c r="Q222" s="385"/>
      <c r="R222" s="385"/>
      <c r="S222" s="385"/>
      <c r="T222" s="385"/>
      <c r="U222" s="385"/>
      <c r="V222" s="385"/>
      <c r="W222" s="385"/>
      <c r="X222" s="385"/>
      <c r="Y222" s="385"/>
      <c r="Z222" s="385"/>
      <c r="AA222" s="385"/>
      <c r="AB222" s="385"/>
      <c r="AC222" s="385"/>
      <c r="AD222" s="385"/>
      <c r="AE222" s="385"/>
      <c r="AF222" s="385"/>
      <c r="AG222" s="385"/>
      <c r="AH222" s="385"/>
      <c r="AI222" s="385"/>
      <c r="AJ222" s="385"/>
      <c r="AK222" s="385"/>
      <c r="AL222" s="385"/>
      <c r="AM222" s="385"/>
      <c r="AN222" s="385"/>
      <c r="AO222" s="385"/>
      <c r="AP222" s="385"/>
      <c r="AQ222" s="385"/>
      <c r="AR222" s="385"/>
      <c r="AS222" s="385"/>
      <c r="AT222" s="385"/>
      <c r="AU222" s="385"/>
      <c r="AV222" s="385"/>
      <c r="AW222" s="385"/>
      <c r="AX222" s="385"/>
      <c r="AY222" s="385"/>
      <c r="AZ222" s="385"/>
      <c r="BA222" s="385"/>
      <c r="BB222" s="385"/>
      <c r="BC222" s="385"/>
      <c r="BD222" s="385"/>
      <c r="BE222" s="385"/>
      <c r="BF222" s="385"/>
      <c r="BG222" s="385"/>
      <c r="BH222" s="385"/>
      <c r="BI222" s="385"/>
      <c r="BJ222" s="385"/>
    </row>
    <row r="223" spans="1:62">
      <c r="A223" s="385"/>
      <c r="B223" s="385"/>
      <c r="C223" s="385"/>
      <c r="D223" s="385"/>
      <c r="E223" s="385"/>
      <c r="F223" s="385"/>
      <c r="G223" s="385"/>
      <c r="H223" s="385"/>
      <c r="I223" s="385"/>
      <c r="J223" s="385"/>
      <c r="K223" s="385"/>
      <c r="L223" s="385"/>
      <c r="M223" s="385"/>
      <c r="N223" s="385"/>
      <c r="O223" s="385"/>
      <c r="P223" s="385"/>
      <c r="Q223" s="385"/>
      <c r="R223" s="385"/>
      <c r="S223" s="385"/>
      <c r="T223" s="385"/>
      <c r="U223" s="385"/>
      <c r="V223" s="385"/>
      <c r="W223" s="385"/>
      <c r="X223" s="385"/>
      <c r="Y223" s="385"/>
      <c r="Z223" s="385"/>
      <c r="AA223" s="385"/>
      <c r="AB223" s="385"/>
      <c r="AC223" s="385"/>
      <c r="AD223" s="385"/>
      <c r="AE223" s="385"/>
      <c r="AF223" s="385"/>
      <c r="AG223" s="385"/>
      <c r="AH223" s="385"/>
      <c r="AI223" s="385"/>
      <c r="AJ223" s="385"/>
      <c r="AK223" s="385"/>
      <c r="AL223" s="385"/>
      <c r="AM223" s="385"/>
      <c r="AN223" s="385"/>
      <c r="AO223" s="385"/>
      <c r="AP223" s="385"/>
      <c r="AQ223" s="385"/>
      <c r="AR223" s="385"/>
      <c r="AS223" s="385"/>
      <c r="AT223" s="385"/>
      <c r="AU223" s="385"/>
      <c r="AV223" s="385"/>
      <c r="AW223" s="385"/>
      <c r="AX223" s="385"/>
      <c r="AY223" s="385"/>
      <c r="AZ223" s="385"/>
      <c r="BA223" s="385"/>
      <c r="BB223" s="385"/>
      <c r="BC223" s="385"/>
      <c r="BD223" s="385"/>
      <c r="BE223" s="385"/>
      <c r="BF223" s="385"/>
      <c r="BG223" s="385"/>
      <c r="BH223" s="385"/>
      <c r="BI223" s="385"/>
      <c r="BJ223" s="385"/>
    </row>
    <row r="224" spans="1:62">
      <c r="A224" s="385"/>
      <c r="B224" s="385"/>
      <c r="C224" s="385"/>
      <c r="D224" s="385"/>
      <c r="E224" s="385"/>
      <c r="F224" s="385"/>
      <c r="G224" s="385"/>
      <c r="H224" s="385"/>
      <c r="I224" s="385"/>
      <c r="J224" s="385"/>
      <c r="K224" s="385"/>
      <c r="L224" s="385"/>
      <c r="M224" s="385"/>
      <c r="N224" s="385"/>
      <c r="O224" s="385"/>
      <c r="P224" s="385"/>
      <c r="Q224" s="385"/>
      <c r="R224" s="385"/>
      <c r="S224" s="385"/>
      <c r="T224" s="385"/>
      <c r="U224" s="385"/>
      <c r="V224" s="385"/>
      <c r="W224" s="385"/>
      <c r="X224" s="385"/>
      <c r="Y224" s="385"/>
      <c r="Z224" s="385"/>
      <c r="AA224" s="385"/>
      <c r="AB224" s="385"/>
      <c r="AC224" s="385"/>
      <c r="AD224" s="385"/>
      <c r="AE224" s="385"/>
      <c r="AF224" s="385"/>
      <c r="AG224" s="385"/>
      <c r="AH224" s="385"/>
      <c r="AI224" s="385"/>
      <c r="AJ224" s="385"/>
      <c r="AK224" s="385"/>
      <c r="AL224" s="385"/>
      <c r="AM224" s="385"/>
      <c r="AN224" s="385"/>
      <c r="AO224" s="385"/>
      <c r="AP224" s="385"/>
      <c r="AQ224" s="385"/>
      <c r="AR224" s="385"/>
      <c r="AS224" s="385"/>
      <c r="AT224" s="385"/>
      <c r="AU224" s="385"/>
      <c r="AV224" s="385"/>
      <c r="AW224" s="385"/>
      <c r="AX224" s="385"/>
      <c r="AY224" s="385"/>
      <c r="AZ224" s="385"/>
      <c r="BA224" s="385"/>
      <c r="BB224" s="385"/>
      <c r="BC224" s="385"/>
      <c r="BD224" s="385"/>
      <c r="BE224" s="385"/>
      <c r="BF224" s="385"/>
      <c r="BG224" s="385"/>
      <c r="BH224" s="385"/>
      <c r="BI224" s="385"/>
      <c r="BJ224" s="385"/>
    </row>
    <row r="225" spans="1:62">
      <c r="A225" s="385"/>
      <c r="B225" s="385"/>
      <c r="C225" s="385"/>
      <c r="D225" s="385"/>
      <c r="E225" s="385"/>
      <c r="F225" s="385"/>
      <c r="G225" s="385"/>
      <c r="H225" s="385"/>
      <c r="I225" s="385"/>
      <c r="J225" s="385"/>
      <c r="K225" s="385"/>
      <c r="L225" s="385"/>
      <c r="M225" s="385"/>
      <c r="N225" s="385"/>
      <c r="O225" s="385"/>
      <c r="P225" s="385"/>
      <c r="Q225" s="385"/>
      <c r="R225" s="385"/>
      <c r="S225" s="385"/>
      <c r="T225" s="385"/>
      <c r="U225" s="385"/>
      <c r="V225" s="385"/>
      <c r="W225" s="385"/>
      <c r="X225" s="385"/>
      <c r="Y225" s="385"/>
      <c r="Z225" s="385"/>
      <c r="AA225" s="385"/>
      <c r="AB225" s="385"/>
      <c r="AC225" s="385"/>
      <c r="AD225" s="385"/>
      <c r="AE225" s="385"/>
      <c r="AF225" s="385"/>
      <c r="AG225" s="385"/>
      <c r="AH225" s="385"/>
      <c r="AI225" s="385"/>
      <c r="AJ225" s="385"/>
      <c r="AK225" s="385"/>
      <c r="AL225" s="385"/>
      <c r="AM225" s="385"/>
      <c r="AN225" s="385"/>
      <c r="AO225" s="385"/>
      <c r="AP225" s="385"/>
      <c r="AQ225" s="385"/>
      <c r="AR225" s="385"/>
      <c r="AS225" s="385"/>
      <c r="AT225" s="385"/>
      <c r="AU225" s="385"/>
      <c r="AV225" s="385"/>
      <c r="AW225" s="385"/>
      <c r="AX225" s="385"/>
      <c r="AY225" s="385"/>
      <c r="AZ225" s="385"/>
      <c r="BA225" s="385"/>
      <c r="BB225" s="385"/>
      <c r="BC225" s="385"/>
      <c r="BD225" s="385"/>
      <c r="BE225" s="385"/>
      <c r="BF225" s="385"/>
      <c r="BG225" s="385"/>
      <c r="BH225" s="385"/>
      <c r="BI225" s="385"/>
      <c r="BJ225" s="385"/>
    </row>
    <row r="226" spans="1:62">
      <c r="A226" s="385"/>
      <c r="B226" s="385"/>
      <c r="C226" s="385"/>
      <c r="D226" s="385"/>
      <c r="E226" s="385"/>
      <c r="F226" s="385"/>
      <c r="G226" s="385"/>
      <c r="H226" s="385"/>
      <c r="I226" s="385"/>
      <c r="J226" s="385"/>
      <c r="K226" s="385"/>
      <c r="L226" s="385"/>
      <c r="M226" s="385"/>
      <c r="N226" s="385"/>
      <c r="O226" s="385"/>
      <c r="P226" s="385"/>
      <c r="Q226" s="385"/>
      <c r="R226" s="385"/>
      <c r="S226" s="385"/>
      <c r="T226" s="385"/>
      <c r="U226" s="385"/>
      <c r="V226" s="385"/>
      <c r="W226" s="385"/>
      <c r="X226" s="385"/>
      <c r="Y226" s="385"/>
      <c r="Z226" s="385"/>
      <c r="AA226" s="385"/>
      <c r="AB226" s="385"/>
      <c r="AC226" s="385"/>
      <c r="AD226" s="385"/>
      <c r="AE226" s="385"/>
      <c r="AF226" s="385"/>
      <c r="AG226" s="385"/>
      <c r="AH226" s="385"/>
      <c r="AI226" s="385"/>
      <c r="AJ226" s="385"/>
      <c r="AK226" s="385"/>
      <c r="AL226" s="385"/>
      <c r="AM226" s="385"/>
      <c r="AN226" s="385"/>
      <c r="AO226" s="385"/>
      <c r="AP226" s="385"/>
      <c r="AQ226" s="385"/>
      <c r="AR226" s="385"/>
      <c r="AS226" s="385"/>
      <c r="AT226" s="385"/>
      <c r="AU226" s="385"/>
      <c r="AV226" s="385"/>
      <c r="AW226" s="385"/>
      <c r="AX226" s="385"/>
      <c r="AY226" s="385"/>
      <c r="AZ226" s="385"/>
      <c r="BA226" s="385"/>
      <c r="BB226" s="385"/>
      <c r="BC226" s="385"/>
      <c r="BD226" s="385"/>
      <c r="BE226" s="385"/>
      <c r="BF226" s="385"/>
      <c r="BG226" s="385"/>
      <c r="BH226" s="385"/>
      <c r="BI226" s="385"/>
      <c r="BJ226" s="385"/>
    </row>
    <row r="227" spans="1:62">
      <c r="A227" s="385"/>
      <c r="B227" s="385"/>
      <c r="C227" s="385"/>
      <c r="D227" s="385"/>
      <c r="E227" s="385"/>
      <c r="F227" s="385"/>
      <c r="G227" s="385"/>
      <c r="H227" s="385"/>
      <c r="I227" s="385"/>
      <c r="J227" s="385"/>
      <c r="K227" s="385"/>
      <c r="L227" s="385"/>
      <c r="M227" s="385"/>
      <c r="N227" s="385"/>
      <c r="O227" s="385"/>
      <c r="P227" s="385"/>
      <c r="Q227" s="385"/>
      <c r="R227" s="385"/>
      <c r="S227" s="385"/>
      <c r="T227" s="385"/>
      <c r="U227" s="385"/>
      <c r="V227" s="385"/>
      <c r="W227" s="385"/>
      <c r="X227" s="385"/>
      <c r="Y227" s="385"/>
      <c r="Z227" s="385"/>
      <c r="AA227" s="385"/>
      <c r="AB227" s="385"/>
      <c r="AC227" s="385"/>
      <c r="AD227" s="385"/>
      <c r="AE227" s="385"/>
      <c r="AF227" s="385"/>
      <c r="AG227" s="385"/>
      <c r="AH227" s="385"/>
      <c r="AI227" s="385"/>
      <c r="AJ227" s="385"/>
      <c r="AK227" s="385"/>
      <c r="AL227" s="385"/>
      <c r="AM227" s="385"/>
      <c r="AN227" s="385"/>
      <c r="AO227" s="385"/>
      <c r="AP227" s="385"/>
      <c r="AQ227" s="385"/>
      <c r="AR227" s="385"/>
      <c r="AS227" s="385"/>
      <c r="AT227" s="385"/>
      <c r="AU227" s="385"/>
      <c r="AV227" s="385"/>
      <c r="AW227" s="385"/>
      <c r="AX227" s="385"/>
      <c r="AY227" s="385"/>
      <c r="AZ227" s="385"/>
      <c r="BA227" s="385"/>
      <c r="BB227" s="385"/>
      <c r="BC227" s="385"/>
      <c r="BD227" s="385"/>
      <c r="BE227" s="385"/>
      <c r="BF227" s="385"/>
      <c r="BG227" s="385"/>
      <c r="BH227" s="385"/>
      <c r="BI227" s="385"/>
      <c r="BJ227" s="385"/>
    </row>
    <row r="228" spans="1:62">
      <c r="A228" s="385"/>
      <c r="B228" s="385"/>
      <c r="C228" s="385"/>
      <c r="D228" s="385"/>
      <c r="E228" s="385"/>
      <c r="F228" s="385"/>
      <c r="G228" s="385"/>
      <c r="H228" s="385"/>
      <c r="I228" s="385"/>
      <c r="J228" s="385"/>
      <c r="K228" s="385"/>
      <c r="L228" s="385"/>
      <c r="M228" s="385"/>
      <c r="N228" s="385"/>
      <c r="O228" s="385"/>
      <c r="P228" s="385"/>
      <c r="Q228" s="385"/>
      <c r="R228" s="385"/>
      <c r="S228" s="385"/>
      <c r="T228" s="385"/>
      <c r="U228" s="385"/>
      <c r="V228" s="385"/>
      <c r="W228" s="385"/>
      <c r="X228" s="385"/>
      <c r="Y228" s="385"/>
      <c r="Z228" s="385"/>
      <c r="AA228" s="385"/>
      <c r="AB228" s="385"/>
      <c r="AC228" s="385"/>
      <c r="AD228" s="385"/>
      <c r="AE228" s="385"/>
      <c r="AF228" s="385"/>
      <c r="AG228" s="385"/>
      <c r="AH228" s="385"/>
      <c r="AI228" s="385"/>
      <c r="AJ228" s="385"/>
      <c r="AK228" s="385"/>
      <c r="AL228" s="385"/>
      <c r="AM228" s="385"/>
      <c r="AN228" s="385"/>
      <c r="AO228" s="385"/>
      <c r="AP228" s="385"/>
      <c r="AQ228" s="385"/>
      <c r="AR228" s="385"/>
      <c r="AS228" s="385"/>
      <c r="AT228" s="385"/>
      <c r="AU228" s="385"/>
      <c r="AV228" s="385"/>
      <c r="AW228" s="385"/>
      <c r="AX228" s="385"/>
      <c r="AY228" s="385"/>
      <c r="AZ228" s="385"/>
      <c r="BA228" s="385"/>
      <c r="BB228" s="385"/>
      <c r="BC228" s="385"/>
      <c r="BD228" s="385"/>
      <c r="BE228" s="385"/>
      <c r="BF228" s="385"/>
      <c r="BG228" s="385"/>
      <c r="BH228" s="385"/>
      <c r="BI228" s="385"/>
      <c r="BJ228" s="385"/>
    </row>
    <row r="229" spans="1:62">
      <c r="A229" s="385"/>
      <c r="B229" s="385"/>
      <c r="C229" s="385"/>
      <c r="D229" s="385"/>
      <c r="E229" s="385"/>
      <c r="F229" s="385"/>
      <c r="G229" s="385"/>
      <c r="H229" s="385"/>
      <c r="I229" s="385"/>
      <c r="J229" s="385"/>
      <c r="K229" s="385"/>
      <c r="L229" s="385"/>
      <c r="M229" s="385"/>
      <c r="N229" s="385"/>
      <c r="O229" s="385"/>
      <c r="P229" s="385"/>
      <c r="Q229" s="385"/>
      <c r="R229" s="385"/>
      <c r="S229" s="385"/>
      <c r="T229" s="385"/>
      <c r="U229" s="385"/>
      <c r="V229" s="385"/>
      <c r="W229" s="385"/>
      <c r="X229" s="385"/>
      <c r="Y229" s="385"/>
      <c r="Z229" s="385"/>
      <c r="AA229" s="385"/>
      <c r="AB229" s="385"/>
      <c r="AC229" s="385"/>
      <c r="AD229" s="385"/>
      <c r="AE229" s="385"/>
      <c r="AF229" s="385"/>
      <c r="AG229" s="385"/>
      <c r="AH229" s="385"/>
      <c r="AI229" s="385"/>
      <c r="AJ229" s="385"/>
      <c r="AK229" s="385"/>
      <c r="AL229" s="385"/>
      <c r="AM229" s="385"/>
      <c r="AN229" s="385"/>
      <c r="AO229" s="385"/>
      <c r="AP229" s="385"/>
      <c r="AQ229" s="385"/>
      <c r="AR229" s="385"/>
      <c r="AS229" s="385"/>
      <c r="AT229" s="385"/>
      <c r="AU229" s="385"/>
      <c r="AV229" s="385"/>
      <c r="AW229" s="385"/>
      <c r="AX229" s="385"/>
      <c r="AY229" s="385"/>
      <c r="AZ229" s="385"/>
      <c r="BA229" s="385"/>
      <c r="BB229" s="385"/>
      <c r="BC229" s="385"/>
      <c r="BD229" s="385"/>
      <c r="BE229" s="385"/>
      <c r="BF229" s="385"/>
      <c r="BG229" s="385"/>
      <c r="BH229" s="385"/>
      <c r="BI229" s="385"/>
      <c r="BJ229" s="385"/>
    </row>
    <row r="230" spans="1:62">
      <c r="A230" s="385"/>
      <c r="B230" s="385"/>
      <c r="C230" s="385"/>
      <c r="D230" s="385"/>
      <c r="E230" s="385"/>
      <c r="F230" s="385"/>
      <c r="G230" s="385"/>
      <c r="H230" s="385"/>
      <c r="I230" s="385"/>
      <c r="J230" s="385"/>
      <c r="K230" s="385"/>
      <c r="L230" s="385"/>
      <c r="M230" s="385"/>
      <c r="N230" s="385"/>
      <c r="O230" s="385"/>
      <c r="P230" s="385"/>
      <c r="Q230" s="385"/>
      <c r="R230" s="385"/>
      <c r="S230" s="385"/>
      <c r="T230" s="385"/>
      <c r="U230" s="385"/>
      <c r="V230" s="385"/>
      <c r="W230" s="385"/>
      <c r="X230" s="385"/>
      <c r="Y230" s="385"/>
      <c r="Z230" s="385"/>
      <c r="AA230" s="385"/>
      <c r="AB230" s="385"/>
      <c r="AC230" s="385"/>
      <c r="AD230" s="385"/>
      <c r="AE230" s="385"/>
      <c r="AF230" s="385"/>
      <c r="AG230" s="385"/>
      <c r="AH230" s="385"/>
      <c r="AI230" s="385"/>
      <c r="AJ230" s="385"/>
      <c r="AK230" s="385"/>
      <c r="AL230" s="385"/>
      <c r="AM230" s="385"/>
      <c r="AN230" s="385"/>
      <c r="AO230" s="385"/>
      <c r="AP230" s="385"/>
      <c r="AQ230" s="385"/>
      <c r="AR230" s="385"/>
      <c r="AS230" s="385"/>
      <c r="AT230" s="385"/>
      <c r="AU230" s="385"/>
      <c r="AV230" s="385"/>
      <c r="AW230" s="385"/>
      <c r="AX230" s="385"/>
      <c r="AY230" s="385"/>
      <c r="AZ230" s="385"/>
      <c r="BA230" s="385"/>
      <c r="BB230" s="385"/>
      <c r="BC230" s="385"/>
      <c r="BD230" s="385"/>
      <c r="BE230" s="385"/>
      <c r="BF230" s="385"/>
      <c r="BG230" s="385"/>
      <c r="BH230" s="385"/>
      <c r="BI230" s="385"/>
      <c r="BJ230" s="385"/>
    </row>
    <row r="231" spans="1:62">
      <c r="A231" s="385"/>
      <c r="B231" s="385"/>
      <c r="C231" s="385"/>
      <c r="D231" s="385"/>
      <c r="E231" s="385"/>
      <c r="F231" s="385"/>
      <c r="G231" s="385"/>
      <c r="H231" s="385"/>
      <c r="I231" s="385"/>
      <c r="J231" s="385"/>
      <c r="K231" s="385"/>
      <c r="L231" s="385"/>
      <c r="M231" s="385"/>
      <c r="N231" s="385"/>
      <c r="O231" s="385"/>
      <c r="P231" s="385"/>
      <c r="Q231" s="385"/>
      <c r="R231" s="385"/>
      <c r="S231" s="385"/>
      <c r="T231" s="385"/>
      <c r="U231" s="385"/>
      <c r="V231" s="385"/>
      <c r="W231" s="385"/>
      <c r="X231" s="385"/>
      <c r="Y231" s="385"/>
      <c r="Z231" s="385"/>
      <c r="AA231" s="385"/>
      <c r="AB231" s="385"/>
      <c r="AC231" s="385"/>
      <c r="AD231" s="385"/>
      <c r="AE231" s="385"/>
      <c r="AF231" s="385"/>
      <c r="AG231" s="385"/>
      <c r="AH231" s="385"/>
      <c r="AI231" s="385"/>
      <c r="AJ231" s="385"/>
      <c r="AK231" s="385"/>
      <c r="AL231" s="385"/>
      <c r="AM231" s="385"/>
      <c r="AN231" s="385"/>
      <c r="AO231" s="385"/>
      <c r="AP231" s="385"/>
      <c r="AQ231" s="385"/>
      <c r="AR231" s="385"/>
      <c r="AS231" s="385"/>
      <c r="AT231" s="385"/>
      <c r="AU231" s="385"/>
      <c r="AV231" s="385"/>
      <c r="AW231" s="385"/>
      <c r="AX231" s="385"/>
      <c r="AY231" s="385"/>
      <c r="AZ231" s="385"/>
      <c r="BA231" s="385"/>
      <c r="BB231" s="385"/>
      <c r="BC231" s="385"/>
      <c r="BD231" s="385"/>
      <c r="BE231" s="385"/>
      <c r="BF231" s="385"/>
      <c r="BG231" s="385"/>
      <c r="BH231" s="385"/>
      <c r="BI231" s="385"/>
      <c r="BJ231" s="385"/>
    </row>
    <row r="232" spans="1:62">
      <c r="A232" s="385"/>
      <c r="B232" s="385"/>
      <c r="C232" s="385"/>
      <c r="D232" s="385"/>
      <c r="E232" s="385"/>
      <c r="F232" s="385"/>
      <c r="G232" s="385"/>
      <c r="H232" s="385"/>
      <c r="I232" s="385"/>
      <c r="J232" s="385"/>
      <c r="K232" s="385"/>
      <c r="L232" s="385"/>
      <c r="M232" s="385"/>
      <c r="N232" s="385"/>
      <c r="O232" s="385"/>
      <c r="P232" s="385"/>
      <c r="Q232" s="385"/>
      <c r="R232" s="385"/>
      <c r="S232" s="385"/>
      <c r="T232" s="385"/>
      <c r="U232" s="385"/>
      <c r="V232" s="385"/>
      <c r="W232" s="385"/>
      <c r="X232" s="385"/>
      <c r="Y232" s="385"/>
      <c r="Z232" s="385"/>
      <c r="AA232" s="385"/>
      <c r="AB232" s="385"/>
      <c r="AC232" s="385"/>
      <c r="AD232" s="385"/>
      <c r="AE232" s="385"/>
      <c r="AF232" s="385"/>
      <c r="AG232" s="385"/>
      <c r="AH232" s="385"/>
      <c r="AI232" s="385"/>
      <c r="AJ232" s="385"/>
      <c r="AK232" s="385"/>
      <c r="AL232" s="385"/>
      <c r="AM232" s="385"/>
      <c r="AN232" s="385"/>
      <c r="AO232" s="385"/>
      <c r="AP232" s="385"/>
      <c r="AQ232" s="385"/>
      <c r="AR232" s="385"/>
      <c r="AS232" s="385"/>
      <c r="AT232" s="385"/>
      <c r="AU232" s="385"/>
      <c r="AV232" s="385"/>
      <c r="AW232" s="385"/>
      <c r="AX232" s="385"/>
      <c r="AY232" s="385"/>
      <c r="AZ232" s="385"/>
      <c r="BA232" s="385"/>
      <c r="BB232" s="385"/>
      <c r="BC232" s="385"/>
      <c r="BD232" s="385"/>
      <c r="BE232" s="385"/>
      <c r="BF232" s="385"/>
      <c r="BG232" s="385"/>
      <c r="BH232" s="385"/>
      <c r="BI232" s="385"/>
      <c r="BJ232" s="385"/>
    </row>
    <row r="233" spans="1:62">
      <c r="A233" s="385"/>
      <c r="B233" s="385"/>
      <c r="C233" s="385"/>
      <c r="D233" s="385"/>
      <c r="E233" s="385"/>
      <c r="F233" s="385"/>
      <c r="G233" s="385"/>
      <c r="H233" s="385"/>
      <c r="I233" s="385"/>
      <c r="J233" s="385"/>
      <c r="K233" s="385"/>
      <c r="L233" s="385"/>
      <c r="M233" s="385"/>
      <c r="N233" s="385"/>
      <c r="O233" s="385"/>
      <c r="P233" s="385"/>
      <c r="Q233" s="385"/>
      <c r="R233" s="385"/>
      <c r="S233" s="385"/>
      <c r="T233" s="385"/>
      <c r="U233" s="385"/>
      <c r="V233" s="385"/>
      <c r="W233" s="385"/>
      <c r="X233" s="385"/>
      <c r="Y233" s="385"/>
      <c r="Z233" s="385"/>
      <c r="AA233" s="385"/>
      <c r="AB233" s="385"/>
      <c r="AC233" s="385"/>
      <c r="AD233" s="385"/>
      <c r="AE233" s="385"/>
      <c r="AF233" s="385"/>
      <c r="AG233" s="385"/>
      <c r="AH233" s="385"/>
      <c r="AI233" s="385"/>
      <c r="AJ233" s="385"/>
      <c r="AK233" s="385"/>
      <c r="AL233" s="385"/>
      <c r="AM233" s="385"/>
      <c r="AN233" s="385"/>
      <c r="AO233" s="385"/>
      <c r="AP233" s="385"/>
      <c r="AQ233" s="385"/>
      <c r="AR233" s="385"/>
      <c r="AS233" s="385"/>
      <c r="AT233" s="385"/>
      <c r="AU233" s="385"/>
      <c r="AV233" s="385"/>
      <c r="AW233" s="385"/>
      <c r="AX233" s="385"/>
      <c r="AY233" s="385"/>
      <c r="AZ233" s="385"/>
      <c r="BA233" s="385"/>
      <c r="BB233" s="385"/>
      <c r="BC233" s="385"/>
      <c r="BD233" s="385"/>
      <c r="BE233" s="385"/>
      <c r="BF233" s="385"/>
      <c r="BG233" s="385"/>
      <c r="BH233" s="385"/>
      <c r="BI233" s="385"/>
      <c r="BJ233" s="385"/>
    </row>
    <row r="234" spans="1:62">
      <c r="A234" s="385"/>
      <c r="B234" s="385"/>
      <c r="C234" s="385"/>
      <c r="D234" s="385"/>
      <c r="E234" s="385"/>
      <c r="F234" s="385"/>
      <c r="G234" s="385"/>
      <c r="H234" s="385"/>
      <c r="I234" s="385"/>
      <c r="J234" s="385"/>
      <c r="K234" s="385"/>
      <c r="L234" s="385"/>
      <c r="M234" s="385"/>
      <c r="N234" s="385"/>
      <c r="O234" s="385"/>
      <c r="P234" s="385"/>
      <c r="Q234" s="385"/>
      <c r="R234" s="385"/>
      <c r="S234" s="385"/>
      <c r="T234" s="385"/>
      <c r="U234" s="385"/>
      <c r="V234" s="385"/>
      <c r="W234" s="385"/>
      <c r="X234" s="385"/>
      <c r="Y234" s="385"/>
      <c r="Z234" s="385"/>
      <c r="AA234" s="385"/>
      <c r="AB234" s="385"/>
      <c r="AC234" s="385"/>
      <c r="AD234" s="385"/>
      <c r="AE234" s="385"/>
      <c r="AF234" s="385"/>
      <c r="AG234" s="385"/>
      <c r="AH234" s="385"/>
      <c r="AI234" s="385"/>
      <c r="AJ234" s="385"/>
      <c r="AK234" s="385"/>
      <c r="AL234" s="385"/>
      <c r="AM234" s="385"/>
      <c r="AN234" s="385"/>
      <c r="AO234" s="385"/>
      <c r="AP234" s="385"/>
      <c r="AQ234" s="385"/>
      <c r="AR234" s="385"/>
      <c r="AS234" s="385"/>
      <c r="AT234" s="385"/>
      <c r="AU234" s="385"/>
      <c r="AV234" s="385"/>
      <c r="AW234" s="385"/>
      <c r="AX234" s="385"/>
      <c r="AY234" s="385"/>
      <c r="AZ234" s="385"/>
      <c r="BA234" s="385"/>
      <c r="BB234" s="385"/>
      <c r="BC234" s="385"/>
      <c r="BD234" s="385"/>
      <c r="BE234" s="385"/>
      <c r="BF234" s="385"/>
      <c r="BG234" s="385"/>
      <c r="BH234" s="385"/>
      <c r="BI234" s="385"/>
      <c r="BJ234" s="385"/>
    </row>
    <row r="235" spans="1:62">
      <c r="A235" s="385"/>
      <c r="B235" s="385"/>
      <c r="C235" s="385"/>
      <c r="D235" s="385"/>
      <c r="E235" s="385"/>
      <c r="F235" s="385"/>
      <c r="G235" s="385"/>
      <c r="H235" s="385"/>
      <c r="I235" s="385"/>
      <c r="J235" s="385"/>
      <c r="K235" s="385"/>
      <c r="L235" s="385"/>
      <c r="M235" s="385"/>
      <c r="N235" s="385"/>
      <c r="O235" s="385"/>
      <c r="P235" s="385"/>
      <c r="Q235" s="385"/>
      <c r="R235" s="385"/>
      <c r="S235" s="385"/>
      <c r="T235" s="385"/>
      <c r="U235" s="385"/>
      <c r="V235" s="385"/>
      <c r="W235" s="385"/>
      <c r="X235" s="385"/>
      <c r="Y235" s="385"/>
      <c r="Z235" s="385"/>
      <c r="AA235" s="385"/>
      <c r="AB235" s="385"/>
      <c r="AC235" s="385"/>
      <c r="AD235" s="385"/>
      <c r="AE235" s="385"/>
      <c r="AF235" s="385"/>
      <c r="AG235" s="385"/>
      <c r="AH235" s="385"/>
      <c r="AI235" s="385"/>
      <c r="AJ235" s="385"/>
      <c r="AK235" s="385"/>
      <c r="AL235" s="385"/>
      <c r="AM235" s="385"/>
      <c r="AN235" s="385"/>
      <c r="AO235" s="385"/>
      <c r="AP235" s="385"/>
      <c r="AQ235" s="385"/>
      <c r="AR235" s="385"/>
      <c r="AS235" s="385"/>
      <c r="AT235" s="385"/>
      <c r="AU235" s="385"/>
      <c r="AV235" s="385"/>
      <c r="AW235" s="385"/>
      <c r="AX235" s="385"/>
      <c r="AY235" s="385"/>
      <c r="AZ235" s="385"/>
      <c r="BA235" s="385"/>
      <c r="BB235" s="385"/>
      <c r="BC235" s="385"/>
      <c r="BD235" s="385"/>
      <c r="BE235" s="385"/>
      <c r="BF235" s="385"/>
      <c r="BG235" s="385"/>
      <c r="BH235" s="385"/>
      <c r="BI235" s="385"/>
      <c r="BJ235" s="385"/>
    </row>
    <row r="236" spans="1:62">
      <c r="A236" s="385"/>
      <c r="B236" s="385"/>
      <c r="C236" s="385"/>
      <c r="D236" s="385"/>
      <c r="E236" s="385"/>
      <c r="F236" s="385"/>
      <c r="G236" s="385"/>
      <c r="H236" s="385"/>
      <c r="I236" s="385"/>
      <c r="J236" s="385"/>
      <c r="K236" s="385"/>
      <c r="L236" s="385"/>
      <c r="M236" s="385"/>
      <c r="N236" s="385"/>
      <c r="O236" s="385"/>
      <c r="P236" s="385"/>
      <c r="Q236" s="385"/>
      <c r="R236" s="385"/>
      <c r="S236" s="385"/>
      <c r="T236" s="385"/>
      <c r="U236" s="385"/>
      <c r="V236" s="385"/>
      <c r="W236" s="385"/>
      <c r="X236" s="385"/>
      <c r="Y236" s="385"/>
      <c r="Z236" s="385"/>
      <c r="AA236" s="385"/>
      <c r="AB236" s="385"/>
      <c r="AC236" s="385"/>
      <c r="AD236" s="385"/>
      <c r="AE236" s="385"/>
      <c r="AF236" s="385"/>
      <c r="AG236" s="385"/>
      <c r="AH236" s="385"/>
      <c r="AI236" s="385"/>
      <c r="AJ236" s="385"/>
      <c r="AK236" s="385"/>
      <c r="AL236" s="385"/>
      <c r="AM236" s="385"/>
      <c r="AN236" s="385"/>
      <c r="AO236" s="385"/>
      <c r="AP236" s="385"/>
      <c r="AQ236" s="385"/>
      <c r="AR236" s="385"/>
      <c r="AS236" s="385"/>
      <c r="AT236" s="385"/>
      <c r="AU236" s="385"/>
      <c r="AV236" s="385"/>
      <c r="AW236" s="385"/>
      <c r="AX236" s="385"/>
      <c r="AY236" s="385"/>
      <c r="AZ236" s="385"/>
      <c r="BA236" s="385"/>
      <c r="BB236" s="385"/>
      <c r="BC236" s="385"/>
      <c r="BD236" s="385"/>
      <c r="BE236" s="385"/>
      <c r="BF236" s="385"/>
      <c r="BG236" s="385"/>
      <c r="BH236" s="385"/>
      <c r="BI236" s="385"/>
      <c r="BJ236" s="385"/>
    </row>
    <row r="237" spans="1:62">
      <c r="A237" s="385"/>
      <c r="B237" s="385"/>
      <c r="C237" s="385"/>
      <c r="D237" s="385"/>
      <c r="E237" s="385"/>
      <c r="F237" s="385"/>
      <c r="G237" s="385"/>
      <c r="H237" s="385"/>
      <c r="I237" s="385"/>
      <c r="J237" s="385"/>
      <c r="K237" s="385"/>
      <c r="L237" s="385"/>
      <c r="M237" s="385"/>
      <c r="N237" s="385"/>
      <c r="O237" s="385"/>
      <c r="P237" s="385"/>
      <c r="Q237" s="385"/>
      <c r="R237" s="385"/>
      <c r="S237" s="385"/>
      <c r="T237" s="385"/>
      <c r="U237" s="385"/>
      <c r="V237" s="385"/>
      <c r="W237" s="385"/>
      <c r="X237" s="385"/>
      <c r="Y237" s="385"/>
      <c r="Z237" s="385"/>
      <c r="AA237" s="385"/>
      <c r="AB237" s="385"/>
      <c r="AC237" s="385"/>
      <c r="AD237" s="385"/>
      <c r="AE237" s="385"/>
      <c r="AF237" s="385"/>
      <c r="AG237" s="385"/>
      <c r="AH237" s="385"/>
      <c r="AI237" s="385"/>
      <c r="AJ237" s="385"/>
      <c r="AK237" s="385"/>
      <c r="AL237" s="385"/>
      <c r="AM237" s="385"/>
      <c r="AN237" s="385"/>
      <c r="AO237" s="385"/>
      <c r="AP237" s="385"/>
      <c r="AQ237" s="385"/>
      <c r="AR237" s="385"/>
      <c r="AS237" s="385"/>
      <c r="AT237" s="385"/>
      <c r="AU237" s="385"/>
      <c r="AV237" s="385"/>
      <c r="AW237" s="385"/>
      <c r="AX237" s="385"/>
      <c r="AY237" s="385"/>
      <c r="AZ237" s="385"/>
      <c r="BA237" s="385"/>
      <c r="BB237" s="385"/>
      <c r="BC237" s="385"/>
      <c r="BD237" s="385"/>
      <c r="BE237" s="385"/>
      <c r="BF237" s="385"/>
      <c r="BG237" s="385"/>
      <c r="BH237" s="385"/>
      <c r="BI237" s="385"/>
      <c r="BJ237" s="385"/>
    </row>
    <row r="238" spans="1:62">
      <c r="A238" s="385"/>
      <c r="B238" s="385"/>
      <c r="C238" s="385"/>
      <c r="D238" s="385"/>
      <c r="E238" s="385"/>
      <c r="F238" s="385"/>
      <c r="G238" s="385"/>
      <c r="H238" s="385"/>
      <c r="I238" s="385"/>
      <c r="J238" s="385"/>
      <c r="K238" s="385"/>
      <c r="L238" s="385"/>
      <c r="M238" s="385"/>
      <c r="N238" s="385"/>
      <c r="O238" s="385"/>
      <c r="P238" s="385"/>
      <c r="Q238" s="385"/>
      <c r="R238" s="385"/>
      <c r="S238" s="385"/>
      <c r="T238" s="385"/>
      <c r="U238" s="385"/>
      <c r="V238" s="385"/>
      <c r="W238" s="385"/>
      <c r="X238" s="385"/>
      <c r="Y238" s="385"/>
      <c r="Z238" s="385"/>
      <c r="AA238" s="385"/>
      <c r="AB238" s="385"/>
      <c r="AC238" s="385"/>
      <c r="AD238" s="385"/>
      <c r="AE238" s="385"/>
      <c r="AF238" s="385"/>
      <c r="AG238" s="385"/>
      <c r="AH238" s="385"/>
      <c r="AI238" s="385"/>
      <c r="AJ238" s="385"/>
      <c r="AK238" s="385"/>
      <c r="AL238" s="385"/>
      <c r="AM238" s="385"/>
      <c r="AN238" s="385"/>
      <c r="AO238" s="385"/>
      <c r="AP238" s="385"/>
      <c r="AQ238" s="385"/>
      <c r="AR238" s="385"/>
      <c r="AS238" s="385"/>
      <c r="AT238" s="385"/>
      <c r="AU238" s="385"/>
      <c r="AV238" s="385"/>
      <c r="AW238" s="385"/>
      <c r="AX238" s="385"/>
      <c r="AY238" s="385"/>
      <c r="AZ238" s="385"/>
      <c r="BA238" s="385"/>
      <c r="BB238" s="385"/>
      <c r="BC238" s="385"/>
      <c r="BD238" s="385"/>
      <c r="BE238" s="385"/>
      <c r="BF238" s="385"/>
      <c r="BG238" s="385"/>
      <c r="BH238" s="385"/>
      <c r="BI238" s="385"/>
      <c r="BJ238" s="385"/>
    </row>
    <row r="239" spans="1:62">
      <c r="A239" s="385"/>
      <c r="B239" s="385"/>
      <c r="C239" s="385"/>
      <c r="D239" s="385"/>
      <c r="E239" s="385"/>
      <c r="F239" s="385"/>
      <c r="G239" s="385"/>
      <c r="H239" s="385"/>
      <c r="I239" s="385"/>
      <c r="J239" s="385"/>
      <c r="K239" s="385"/>
      <c r="L239" s="385"/>
      <c r="M239" s="385"/>
      <c r="N239" s="385"/>
      <c r="O239" s="385"/>
      <c r="P239" s="385"/>
      <c r="Q239" s="385"/>
      <c r="R239" s="385"/>
      <c r="S239" s="385"/>
      <c r="T239" s="385"/>
      <c r="U239" s="385"/>
      <c r="V239" s="385"/>
      <c r="W239" s="385"/>
      <c r="X239" s="385"/>
      <c r="Y239" s="385"/>
      <c r="Z239" s="385"/>
      <c r="AA239" s="385"/>
      <c r="AB239" s="385"/>
      <c r="AC239" s="385"/>
      <c r="AD239" s="385"/>
      <c r="AE239" s="385"/>
      <c r="AF239" s="385"/>
      <c r="AG239" s="385"/>
      <c r="AH239" s="385"/>
      <c r="AI239" s="385"/>
      <c r="AJ239" s="385"/>
      <c r="AK239" s="385"/>
      <c r="AL239" s="385"/>
      <c r="AM239" s="385"/>
      <c r="AN239" s="385"/>
      <c r="AO239" s="385"/>
      <c r="AP239" s="385"/>
      <c r="AQ239" s="385"/>
      <c r="AR239" s="385"/>
      <c r="AS239" s="385"/>
      <c r="AT239" s="385"/>
      <c r="AU239" s="385"/>
      <c r="AV239" s="385"/>
      <c r="AW239" s="385"/>
      <c r="AX239" s="385"/>
      <c r="AY239" s="385"/>
      <c r="AZ239" s="385"/>
      <c r="BA239" s="385"/>
      <c r="BB239" s="385"/>
      <c r="BC239" s="385"/>
      <c r="BD239" s="385"/>
      <c r="BE239" s="385"/>
      <c r="BF239" s="385"/>
      <c r="BG239" s="385"/>
      <c r="BH239" s="385"/>
      <c r="BI239" s="385"/>
      <c r="BJ239" s="385"/>
    </row>
    <row r="350" spans="1:62">
      <c r="A350" s="340">
        <f>A2</f>
        <v>0</v>
      </c>
      <c r="B350" s="340" t="s">
        <v>1587</v>
      </c>
      <c r="C350" s="340" t="s">
        <v>1587</v>
      </c>
      <c r="D350" s="340" t="s">
        <v>1587</v>
      </c>
      <c r="E350" s="340">
        <v>11111</v>
      </c>
      <c r="F350" s="340" t="s">
        <v>66</v>
      </c>
      <c r="G350" s="340">
        <f>SUM(G2:G349)</f>
        <v>0</v>
      </c>
      <c r="H350" s="340">
        <f t="shared" ref="H350:X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40">
        <f t="shared" si="0"/>
        <v>0</v>
      </c>
      <c r="R350" s="340">
        <f t="shared" si="0"/>
        <v>0</v>
      </c>
      <c r="S350" s="340">
        <f t="shared" si="0"/>
        <v>0</v>
      </c>
      <c r="T350" s="340">
        <f t="shared" si="0"/>
        <v>0</v>
      </c>
      <c r="U350" s="340">
        <f t="shared" si="0"/>
        <v>0</v>
      </c>
      <c r="V350" s="340">
        <f t="shared" si="0"/>
        <v>0</v>
      </c>
      <c r="W350" s="340">
        <f t="shared" si="0"/>
        <v>0</v>
      </c>
      <c r="X350" s="340">
        <f t="shared" si="0"/>
        <v>0</v>
      </c>
      <c r="Y350" s="340">
        <f>SUM(Y2:Y349)</f>
        <v>0</v>
      </c>
      <c r="Z350" s="340">
        <f t="shared" ref="Z350:BG350" si="1">SUM(Z2:Z349)</f>
        <v>0</v>
      </c>
      <c r="AA350" s="340">
        <f t="shared" si="1"/>
        <v>0</v>
      </c>
      <c r="AB350" s="340">
        <f t="shared" si="1"/>
        <v>0</v>
      </c>
      <c r="AC350" s="340">
        <f t="shared" si="1"/>
        <v>0</v>
      </c>
      <c r="AD350" s="340">
        <f t="shared" si="1"/>
        <v>0</v>
      </c>
      <c r="AE350" s="340">
        <f t="shared" si="1"/>
        <v>0</v>
      </c>
      <c r="AF350" s="340">
        <f t="shared" si="1"/>
        <v>0</v>
      </c>
      <c r="AG350" s="340">
        <f t="shared" si="1"/>
        <v>0</v>
      </c>
      <c r="AH350" s="340">
        <f t="shared" si="1"/>
        <v>0</v>
      </c>
      <c r="AI350" s="340">
        <f t="shared" si="1"/>
        <v>0</v>
      </c>
      <c r="AJ350" s="340">
        <f t="shared" si="1"/>
        <v>0</v>
      </c>
      <c r="AK350" s="340">
        <f t="shared" si="1"/>
        <v>0</v>
      </c>
      <c r="AL350" s="340">
        <f t="shared" si="1"/>
        <v>0</v>
      </c>
      <c r="AM350" s="340">
        <f t="shared" si="1"/>
        <v>0</v>
      </c>
      <c r="AN350" s="340">
        <f t="shared" si="1"/>
        <v>0</v>
      </c>
      <c r="AO350" s="340">
        <f t="shared" si="1"/>
        <v>0</v>
      </c>
      <c r="AP350" s="340">
        <f t="shared" si="1"/>
        <v>0</v>
      </c>
      <c r="AQ350" s="340">
        <f t="shared" si="1"/>
        <v>0</v>
      </c>
      <c r="AR350" s="340">
        <f t="shared" si="1"/>
        <v>0</v>
      </c>
      <c r="AS350" s="340">
        <f t="shared" si="1"/>
        <v>0</v>
      </c>
      <c r="AT350" s="340">
        <f t="shared" si="1"/>
        <v>0</v>
      </c>
      <c r="AU350" s="340">
        <f t="shared" si="1"/>
        <v>0</v>
      </c>
      <c r="AV350" s="340">
        <f t="shared" si="1"/>
        <v>0</v>
      </c>
      <c r="AW350" s="340">
        <f t="shared" si="1"/>
        <v>0</v>
      </c>
      <c r="AX350" s="340">
        <f t="shared" si="1"/>
        <v>0</v>
      </c>
      <c r="AY350" s="340">
        <f t="shared" si="1"/>
        <v>0</v>
      </c>
      <c r="AZ350" s="340">
        <f t="shared" si="1"/>
        <v>0</v>
      </c>
      <c r="BA350" s="340">
        <f t="shared" si="1"/>
        <v>0</v>
      </c>
      <c r="BB350" s="340">
        <f t="shared" si="1"/>
        <v>0</v>
      </c>
      <c r="BC350" s="340">
        <f t="shared" si="1"/>
        <v>0</v>
      </c>
      <c r="BD350" s="340">
        <f t="shared" si="1"/>
        <v>0</v>
      </c>
      <c r="BE350" s="340">
        <f t="shared" si="1"/>
        <v>0</v>
      </c>
      <c r="BF350" s="340">
        <f t="shared" si="1"/>
        <v>0</v>
      </c>
      <c r="BG350" s="357">
        <f t="shared" si="1"/>
        <v>0</v>
      </c>
      <c r="BH350" s="361">
        <v>1</v>
      </c>
      <c r="BI350" s="361">
        <v>1</v>
      </c>
      <c r="BJ350" s="361">
        <v>1</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92D050"/>
    <pageSetUpPr fitToPage="1"/>
  </sheetPr>
  <dimension ref="B1:U411"/>
  <sheetViews>
    <sheetView showGridLines="0" zoomScale="90" zoomScaleNormal="90" zoomScaleSheetLayoutView="56" workbookViewId="0">
      <pane xSplit="1" ySplit="2" topLeftCell="B205" activePane="bottomRight" state="frozen"/>
      <selection activeCell="E8" sqref="E8"/>
      <selection pane="topRight" activeCell="E8" sqref="E8"/>
      <selection pane="bottomLeft" activeCell="E8" sqref="E8"/>
      <selection pane="bottomRight" activeCell="Q106" sqref="Q106"/>
    </sheetView>
  </sheetViews>
  <sheetFormatPr defaultColWidth="9.140625" defaultRowHeight="14.25"/>
  <cols>
    <col min="1" max="1" width="9.140625" style="1"/>
    <col min="2" max="2" width="23.140625" style="1" customWidth="1"/>
    <col min="3" max="4" width="9.140625" style="1" customWidth="1"/>
    <col min="5" max="5" width="9" style="1" customWidth="1"/>
    <col min="6" max="10" width="11.28515625" style="1" bestFit="1" customWidth="1"/>
    <col min="11" max="11" width="9.42578125" style="1" bestFit="1" customWidth="1"/>
    <col min="12" max="13" width="9.28515625" style="1" bestFit="1" customWidth="1"/>
    <col min="14" max="16384" width="9.140625" style="1"/>
  </cols>
  <sheetData>
    <row r="1" spans="2:16">
      <c r="B1" s="13"/>
      <c r="C1" s="14"/>
      <c r="D1" s="14"/>
      <c r="E1" s="14"/>
      <c r="F1" s="14"/>
      <c r="G1" s="14"/>
      <c r="H1" s="14"/>
      <c r="I1" s="14"/>
      <c r="J1" s="14"/>
      <c r="K1" s="14"/>
      <c r="L1" s="14"/>
      <c r="M1" s="14"/>
      <c r="N1" s="14"/>
      <c r="O1" s="15"/>
      <c r="P1" s="3"/>
    </row>
    <row r="2" spans="2:16" ht="20.25" customHeight="1">
      <c r="B2" s="125" t="s">
        <v>34</v>
      </c>
      <c r="C2" s="1012" t="str">
        <f>Prevention!D2</f>
        <v>USAID Tujenge Jamii</v>
      </c>
      <c r="D2" s="1012"/>
      <c r="E2" s="1012"/>
      <c r="F2" s="1012"/>
      <c r="G2" s="339" t="str">
        <f>IFERROR(VLOOKUP(C2,Facilities!F1:H300,2,FALSE),"")</f>
        <v/>
      </c>
      <c r="H2" s="821" t="s">
        <v>65</v>
      </c>
      <c r="I2" s="821"/>
      <c r="J2" s="821"/>
      <c r="K2" s="123" t="str">
        <f>IFERROR(VLOOKUP(C2,Facilities!F1:H300,3,FALSE),"")</f>
        <v/>
      </c>
      <c r="L2" s="43"/>
      <c r="M2" s="124" t="s">
        <v>35</v>
      </c>
      <c r="N2" s="822">
        <f>HTS_INDEX!A2</f>
        <v>0</v>
      </c>
      <c r="O2" s="822"/>
      <c r="P2" s="3"/>
    </row>
    <row r="3" spans="2:16" hidden="1"/>
    <row r="4" spans="2:16" hidden="1"/>
    <row r="5" spans="2:16" hidden="1"/>
    <row r="6" spans="2:16" hidden="1"/>
    <row r="7" spans="2:16" hidden="1"/>
    <row r="8" spans="2:16" hidden="1"/>
    <row r="9" spans="2:16" hidden="1"/>
    <row r="10" spans="2:16" hidden="1"/>
    <row r="11" spans="2:16" hidden="1"/>
    <row r="12" spans="2:16" hidden="1"/>
    <row r="13" spans="2:16" hidden="1"/>
    <row r="14" spans="2:16" hidden="1"/>
    <row r="15" spans="2:16" hidden="1"/>
    <row r="16" spans="2: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spans="2:18" hidden="1"/>
    <row r="66" spans="2:18" hidden="1"/>
    <row r="67" spans="2:18" hidden="1"/>
    <row r="68" spans="2:18" hidden="1"/>
    <row r="69" spans="2:18" hidden="1"/>
    <row r="70" spans="2:18" hidden="1"/>
    <row r="71" spans="2:18" hidden="1"/>
    <row r="72" spans="2:18" hidden="1"/>
    <row r="73" spans="2:18">
      <c r="B73" s="13"/>
      <c r="C73" s="14"/>
      <c r="D73" s="14"/>
      <c r="E73" s="14"/>
      <c r="F73" s="14"/>
      <c r="G73" s="14"/>
      <c r="H73" s="14"/>
      <c r="I73" s="14"/>
      <c r="J73" s="14"/>
      <c r="K73" s="14"/>
      <c r="L73" s="14"/>
      <c r="M73" s="14"/>
      <c r="N73" s="14"/>
      <c r="O73" s="15"/>
      <c r="P73" s="86"/>
    </row>
    <row r="74" spans="2:18" ht="20.25" hidden="1" customHeight="1">
      <c r="B74" s="16" t="s">
        <v>34</v>
      </c>
      <c r="C74" s="1009" t="str">
        <f>C2</f>
        <v>USAID Tujenge Jamii</v>
      </c>
      <c r="D74" s="1009"/>
      <c r="E74" s="1009"/>
      <c r="F74" s="1009"/>
      <c r="H74" s="878" t="s">
        <v>65</v>
      </c>
      <c r="I74" s="878"/>
      <c r="J74" s="878"/>
      <c r="K74" s="45" t="str">
        <f>K2</f>
        <v/>
      </c>
      <c r="L74" s="43"/>
      <c r="M74" s="4" t="s">
        <v>35</v>
      </c>
      <c r="N74" s="1010">
        <f>N2</f>
        <v>0</v>
      </c>
      <c r="O74" s="1010"/>
      <c r="P74" s="104"/>
    </row>
    <row r="75" spans="2:18" ht="9" customHeight="1">
      <c r="B75" s="750"/>
      <c r="C75" s="748"/>
      <c r="D75" s="748"/>
      <c r="E75" s="748"/>
      <c r="F75" s="748"/>
      <c r="H75" s="745"/>
      <c r="I75" s="745"/>
      <c r="J75" s="745"/>
      <c r="K75" s="746"/>
      <c r="L75" s="43"/>
      <c r="M75" s="4"/>
      <c r="N75" s="552"/>
      <c r="O75" s="552"/>
      <c r="P75" s="651"/>
    </row>
    <row r="76" spans="2:18" ht="27" customHeight="1">
      <c r="B76" s="787" t="s">
        <v>2740</v>
      </c>
      <c r="C76" s="762"/>
      <c r="D76" s="762"/>
      <c r="E76" s="762"/>
      <c r="F76" s="762"/>
      <c r="G76" s="763"/>
      <c r="H76" s="764"/>
      <c r="I76" s="764"/>
      <c r="J76" s="764"/>
      <c r="K76" s="765"/>
      <c r="L76" s="766"/>
      <c r="M76" s="767"/>
      <c r="N76" s="756"/>
      <c r="O76" s="756"/>
      <c r="P76" s="768"/>
    </row>
    <row r="77" spans="2:18" ht="6" customHeight="1">
      <c r="B77" s="750"/>
      <c r="C77" s="748"/>
      <c r="D77" s="748"/>
      <c r="E77" s="748"/>
      <c r="F77" s="748"/>
      <c r="H77" s="745"/>
      <c r="I77" s="745"/>
      <c r="J77" s="745"/>
      <c r="K77" s="746"/>
      <c r="L77" s="43"/>
      <c r="M77" s="4"/>
      <c r="N77" s="552"/>
      <c r="O77" s="552"/>
      <c r="P77" s="651"/>
    </row>
    <row r="78" spans="2:18" ht="18.75" customHeight="1">
      <c r="B78" s="367" t="str">
        <f>CONCATENATE(K2,": HTS_SELF")</f>
        <v>: HTS_SELF</v>
      </c>
      <c r="C78" s="368"/>
      <c r="D78" s="368"/>
      <c r="E78" s="368"/>
      <c r="F78" s="368"/>
      <c r="G78" s="368"/>
      <c r="H78" s="368"/>
      <c r="I78" s="368"/>
      <c r="J78" s="368"/>
      <c r="K78" s="368"/>
      <c r="L78" s="368"/>
      <c r="M78" s="368"/>
      <c r="N78" s="368"/>
      <c r="O78" s="368"/>
      <c r="P78" s="369"/>
      <c r="Q78" s="5"/>
      <c r="R78" s="5"/>
    </row>
    <row r="79" spans="2:18" ht="48" customHeight="1">
      <c r="B79" s="1014" t="s">
        <v>0</v>
      </c>
      <c r="C79" s="1015"/>
      <c r="D79" s="876" t="s">
        <v>93</v>
      </c>
      <c r="E79" s="876"/>
      <c r="F79" s="876"/>
      <c r="G79" s="876"/>
      <c r="H79" s="876"/>
      <c r="I79" s="876"/>
      <c r="J79" s="876"/>
      <c r="K79" s="876"/>
      <c r="L79" s="876"/>
      <c r="M79" s="876"/>
      <c r="N79" s="876"/>
      <c r="O79" s="876"/>
      <c r="P79" s="34"/>
    </row>
    <row r="80" spans="2:18" ht="8.1" customHeight="1">
      <c r="B80" s="62"/>
      <c r="C80" s="63"/>
      <c r="D80" s="64"/>
      <c r="E80" s="64"/>
      <c r="F80" s="64"/>
      <c r="G80" s="64"/>
      <c r="H80" s="64"/>
      <c r="I80" s="64"/>
      <c r="J80" s="64"/>
      <c r="K80" s="64"/>
      <c r="L80" s="64"/>
      <c r="M80" s="64"/>
      <c r="N80" s="64"/>
      <c r="O80" s="64"/>
      <c r="P80" s="39"/>
    </row>
    <row r="81" spans="2:16" ht="5.25" customHeight="1">
      <c r="B81" s="66"/>
      <c r="C81" s="27"/>
      <c r="D81" s="64"/>
      <c r="E81" s="64"/>
      <c r="F81" s="64"/>
      <c r="G81" s="64"/>
      <c r="H81" s="64"/>
      <c r="I81" s="64"/>
      <c r="J81" s="64"/>
      <c r="K81" s="64"/>
      <c r="L81" s="64"/>
      <c r="M81" s="64"/>
      <c r="N81" s="64"/>
      <c r="O81" s="64"/>
      <c r="P81" s="39"/>
    </row>
    <row r="82" spans="2:16" ht="28.35" customHeight="1">
      <c r="B82" s="31" t="s">
        <v>33</v>
      </c>
      <c r="C82" s="404" t="str">
        <f>IF(SUM(C90:L90,C93:L93,C103:L103,C106:L106,C109)=0,"subtotal",SUM(C90:L90,C93:L93,C103:L103,C106:L106,C109))</f>
        <v>subtotal</v>
      </c>
      <c r="D82" s="2"/>
      <c r="E82" s="2"/>
      <c r="F82" s="2"/>
      <c r="G82" s="2"/>
      <c r="H82" s="2"/>
      <c r="I82" s="2"/>
      <c r="J82" s="2"/>
      <c r="K82" s="2"/>
      <c r="L82" s="2"/>
      <c r="M82" s="2"/>
      <c r="N82" s="2"/>
      <c r="O82" s="2"/>
      <c r="P82" s="34"/>
    </row>
    <row r="83" spans="2:16" ht="9.6" customHeight="1">
      <c r="B83" s="29"/>
      <c r="C83" s="6"/>
      <c r="D83" s="2"/>
      <c r="E83" s="2"/>
      <c r="F83" s="2"/>
      <c r="G83" s="2"/>
      <c r="H83" s="2"/>
      <c r="I83" s="2"/>
      <c r="J83" s="2"/>
      <c r="K83" s="2"/>
      <c r="L83" s="2"/>
      <c r="M83" s="2"/>
      <c r="N83" s="2"/>
      <c r="O83" s="2"/>
      <c r="P83" s="34"/>
    </row>
    <row r="84" spans="2:16" ht="1.35" customHeight="1">
      <c r="B84" s="31"/>
      <c r="C84" s="8"/>
      <c r="D84" s="2"/>
      <c r="E84" s="2"/>
      <c r="F84" s="2"/>
      <c r="G84" s="2"/>
      <c r="H84" s="2"/>
      <c r="I84" s="2"/>
      <c r="J84" s="2"/>
      <c r="K84" s="2"/>
      <c r="L84" s="2"/>
      <c r="M84" s="2"/>
      <c r="N84" s="2"/>
      <c r="O84" s="2"/>
      <c r="P84" s="34"/>
    </row>
    <row r="85" spans="2:16" ht="24.75" customHeight="1">
      <c r="B85" s="1006" t="s">
        <v>0</v>
      </c>
      <c r="C85" s="1007"/>
      <c r="D85" s="1054" t="s">
        <v>90</v>
      </c>
      <c r="E85" s="1002"/>
      <c r="F85" s="1002"/>
      <c r="G85" s="1002"/>
      <c r="H85" s="1002"/>
      <c r="I85" s="1002"/>
      <c r="J85" s="1002"/>
      <c r="K85" s="1002"/>
      <c r="L85" s="1002"/>
      <c r="M85" s="1002"/>
      <c r="N85" s="1002"/>
      <c r="O85" s="1003"/>
      <c r="P85" s="39"/>
    </row>
    <row r="86" spans="2:16" ht="15" customHeight="1">
      <c r="B86" s="29"/>
      <c r="C86" s="6"/>
      <c r="D86" s="2"/>
      <c r="E86" s="2"/>
      <c r="F86" s="2"/>
      <c r="G86" s="2"/>
      <c r="H86" s="2"/>
      <c r="I86" s="2"/>
      <c r="J86" s="2"/>
      <c r="K86" s="2"/>
      <c r="L86" s="2"/>
      <c r="M86" s="2"/>
      <c r="N86" s="2"/>
      <c r="O86" s="64"/>
      <c r="P86" s="39"/>
    </row>
    <row r="87" spans="2:16" ht="9" customHeight="1">
      <c r="B87" s="1031"/>
      <c r="C87" s="92"/>
      <c r="D87" s="92"/>
      <c r="E87" s="92"/>
      <c r="F87" s="92"/>
      <c r="G87" s="92"/>
      <c r="H87" s="92"/>
      <c r="I87" s="92"/>
      <c r="J87" s="92"/>
      <c r="K87" s="92"/>
      <c r="L87" s="92"/>
      <c r="M87" s="92"/>
      <c r="N87" s="92"/>
      <c r="O87" s="92"/>
      <c r="P87" s="97"/>
    </row>
    <row r="88" spans="2:16" ht="28.5">
      <c r="B88" s="1032"/>
      <c r="C88" s="111" t="s">
        <v>5</v>
      </c>
      <c r="D88" s="112" t="s">
        <v>24</v>
      </c>
      <c r="E88" s="112" t="s">
        <v>25</v>
      </c>
      <c r="F88" s="112" t="s">
        <v>26</v>
      </c>
      <c r="G88" s="112" t="s">
        <v>27</v>
      </c>
      <c r="H88" s="112" t="s">
        <v>28</v>
      </c>
      <c r="I88" s="112" t="s">
        <v>29</v>
      </c>
      <c r="J88" s="112" t="s">
        <v>30</v>
      </c>
      <c r="K88" s="112" t="s">
        <v>31</v>
      </c>
      <c r="L88" s="116" t="s">
        <v>32</v>
      </c>
      <c r="M88" s="1033"/>
      <c r="N88" s="1033"/>
      <c r="O88" s="1033"/>
      <c r="P88" s="1034"/>
    </row>
    <row r="89" spans="2:16">
      <c r="B89" s="46"/>
      <c r="C89" s="48"/>
      <c r="D89" s="3"/>
      <c r="E89" s="48"/>
      <c r="F89" s="3"/>
      <c r="G89" s="48"/>
      <c r="H89" s="3"/>
      <c r="I89" s="48"/>
      <c r="J89" s="3"/>
      <c r="K89" s="48"/>
      <c r="L89" s="3"/>
      <c r="M89" s="48"/>
      <c r="N89" s="3"/>
      <c r="O89" s="3"/>
      <c r="P89" s="86"/>
    </row>
    <row r="90" spans="2:16" ht="24" customHeight="1">
      <c r="B90" s="31" t="s">
        <v>37</v>
      </c>
      <c r="C90" s="408">
        <f>SUMPRODUCT(($G$2=HTS_SELF!$E$2:$E$350)*(HTS_SELF!H$2:H$350))</f>
        <v>0</v>
      </c>
      <c r="D90" s="408">
        <f>SUMPRODUCT(($G$2=HTS_SELF!$E$2:$E$350)*(HTS_SELF!I$2:I$350))</f>
        <v>0</v>
      </c>
      <c r="E90" s="408">
        <f>SUMPRODUCT(($G$2=HTS_SELF!$E$2:$E$350)*(HTS_SELF!J$2:J$350))</f>
        <v>0</v>
      </c>
      <c r="F90" s="408">
        <f>SUMPRODUCT(($G$2=HTS_SELF!$E$2:$E$350)*(HTS_SELF!K$2:K$350))</f>
        <v>0</v>
      </c>
      <c r="G90" s="408">
        <f>SUMPRODUCT(($G$2=HTS_SELF!$E$2:$E$350)*(HTS_SELF!L$2:L$350))</f>
        <v>0</v>
      </c>
      <c r="H90" s="408">
        <f>SUMPRODUCT(($G$2=HTS_SELF!$E$2:$E$350)*(HTS_SELF!M$2:M$350))</f>
        <v>0</v>
      </c>
      <c r="I90" s="408">
        <f>SUMPRODUCT(($G$2=HTS_SELF!$E$2:$E$350)*(HTS_SELF!N$2:N$350))</f>
        <v>0</v>
      </c>
      <c r="J90" s="408">
        <f>SUMPRODUCT(($G$2=HTS_SELF!$E$2:$E$350)*(HTS_SELF!O$2:O$350))</f>
        <v>0</v>
      </c>
      <c r="K90" s="408">
        <f>SUMPRODUCT(($G$2=HTS_SELF!$E$2:$E$350)*(HTS_SELF!P$2:P$350))</f>
        <v>0</v>
      </c>
      <c r="L90" s="408">
        <f>SUMPRODUCT(($G$2=HTS_SELF!$E$2:$E$350)*(HTS_SELF!Q$2:Q$350))</f>
        <v>0</v>
      </c>
      <c r="M90" s="404" t="str">
        <f>IF(SUM(C90:L90)=0,"subtotal",SUM(C90:L90))</f>
        <v>subtotal</v>
      </c>
      <c r="N90" s="12"/>
      <c r="O90" s="12"/>
      <c r="P90" s="113"/>
    </row>
    <row r="91" spans="2:16">
      <c r="B91" s="26"/>
      <c r="C91" s="23"/>
      <c r="D91" s="23"/>
      <c r="E91" s="23"/>
      <c r="F91" s="23"/>
      <c r="G91" s="23"/>
      <c r="H91" s="23"/>
      <c r="I91" s="23"/>
      <c r="J91" s="23"/>
      <c r="K91" s="23"/>
      <c r="L91" s="23"/>
      <c r="M91" s="23"/>
      <c r="N91" s="23"/>
      <c r="O91" s="23"/>
      <c r="P91" s="114"/>
    </row>
    <row r="92" spans="2:16" ht="8.25" customHeight="1">
      <c r="B92" s="70"/>
      <c r="C92" s="44"/>
      <c r="D92" s="60"/>
      <c r="E92" s="44"/>
      <c r="F92" s="60"/>
      <c r="G92" s="44"/>
      <c r="H92" s="60"/>
      <c r="I92" s="44"/>
      <c r="J92" s="60"/>
      <c r="K92" s="44"/>
      <c r="L92" s="60"/>
      <c r="M92" s="44"/>
      <c r="N92" s="60"/>
      <c r="O92" s="60"/>
      <c r="P92" s="115"/>
    </row>
    <row r="93" spans="2:16" ht="22.5" customHeight="1">
      <c r="B93" s="31" t="s">
        <v>39</v>
      </c>
      <c r="C93" s="408">
        <f>SUMPRODUCT(($G$2=HTS_SELF!$E$2:$E$350)*(HTS_SELF!R$2:R$350))</f>
        <v>0</v>
      </c>
      <c r="D93" s="408">
        <f>SUMPRODUCT(($G$2=HTS_SELF!$E$2:$E$350)*(HTS_SELF!S$2:S$350))</f>
        <v>0</v>
      </c>
      <c r="E93" s="408">
        <f>SUMPRODUCT(($G$2=HTS_SELF!$E$2:$E$350)*(HTS_SELF!T$2:T$350))</f>
        <v>0</v>
      </c>
      <c r="F93" s="408">
        <f>SUMPRODUCT(($G$2=HTS_SELF!$E$2:$E$350)*(HTS_SELF!U$2:U$350))</f>
        <v>0</v>
      </c>
      <c r="G93" s="408">
        <f>SUMPRODUCT(($G$2=HTS_SELF!$E$2:$E$350)*(HTS_SELF!V$2:V$350))</f>
        <v>0</v>
      </c>
      <c r="H93" s="408">
        <f>SUMPRODUCT(($G$2=HTS_SELF!$E$2:$E$350)*(HTS_SELF!W$2:W$350))</f>
        <v>0</v>
      </c>
      <c r="I93" s="408">
        <f>SUMPRODUCT(($G$2=HTS_SELF!$E$2:$E$350)*(HTS_SELF!X$2:X$350))</f>
        <v>0</v>
      </c>
      <c r="J93" s="408">
        <f>SUMPRODUCT(($G$2=HTS_SELF!$E$2:$E$350)*(HTS_SELF!Y$2:Y$350))</f>
        <v>0</v>
      </c>
      <c r="K93" s="408">
        <f>SUMPRODUCT(($G$2=HTS_SELF!$E$2:$E$350)*(HTS_SELF!Z$2:Z$350))</f>
        <v>0</v>
      </c>
      <c r="L93" s="408">
        <f>SUMPRODUCT(($G$2=HTS_SELF!$E$2:$E$350)*(HTS_SELF!AA$2:AA$350))</f>
        <v>0</v>
      </c>
      <c r="M93" s="404" t="str">
        <f>IF(SUM(C93:L93)=0,"subtotal",SUM(C93:L93))</f>
        <v>subtotal</v>
      </c>
      <c r="N93" s="12"/>
      <c r="O93" s="12"/>
      <c r="P93" s="113"/>
    </row>
    <row r="94" spans="2:16">
      <c r="B94" s="26"/>
      <c r="C94" s="23"/>
      <c r="D94" s="23"/>
      <c r="E94" s="23"/>
      <c r="F94" s="23"/>
      <c r="G94" s="23"/>
      <c r="H94" s="23"/>
      <c r="I94" s="23"/>
      <c r="J94" s="23"/>
      <c r="K94" s="23"/>
      <c r="L94" s="23"/>
      <c r="M94" s="23"/>
      <c r="N94" s="23"/>
      <c r="O94" s="23"/>
      <c r="P94" s="114"/>
    </row>
    <row r="95" spans="2:16" ht="8.85" customHeight="1">
      <c r="B95" s="102"/>
      <c r="C95" s="103"/>
      <c r="D95" s="85"/>
      <c r="E95" s="85"/>
      <c r="F95" s="85"/>
      <c r="G95" s="85"/>
      <c r="H95" s="85"/>
      <c r="I95" s="85"/>
      <c r="J95" s="85"/>
      <c r="K95" s="85"/>
      <c r="L95" s="85"/>
      <c r="M95" s="85"/>
      <c r="N95" s="85"/>
      <c r="O95" s="85"/>
      <c r="P95" s="86"/>
    </row>
    <row r="96" spans="2:16" ht="26.25" customHeight="1">
      <c r="B96" s="98" t="s">
        <v>33</v>
      </c>
      <c r="C96" s="424" t="str">
        <f>IF(SUM(C90:L90,C93:L93)=0,"subtotal",SUM(C90:L90,C93:L93))</f>
        <v>subtotal</v>
      </c>
      <c r="D96" s="2"/>
      <c r="E96" s="2"/>
      <c r="F96" s="2"/>
      <c r="G96" s="2"/>
      <c r="H96" s="2"/>
      <c r="I96" s="2"/>
      <c r="J96" s="2"/>
      <c r="K96" s="2"/>
      <c r="L96" s="2"/>
      <c r="M96" s="2"/>
      <c r="N96" s="2"/>
      <c r="O96" s="2"/>
      <c r="P96" s="104"/>
    </row>
    <row r="97" spans="2:16" ht="9.6" customHeight="1">
      <c r="B97" s="105"/>
      <c r="C97" s="88"/>
      <c r="D97" s="89"/>
      <c r="E97" s="89"/>
      <c r="F97" s="89"/>
      <c r="G97" s="89"/>
      <c r="H97" s="89"/>
      <c r="I97" s="89"/>
      <c r="J97" s="89"/>
      <c r="K97" s="89"/>
      <c r="L97" s="89"/>
      <c r="M97" s="89"/>
      <c r="N97" s="89"/>
      <c r="O97" s="89"/>
      <c r="P97" s="90"/>
    </row>
    <row r="98" spans="2:16" ht="24.75" customHeight="1">
      <c r="B98" s="1006" t="s">
        <v>0</v>
      </c>
      <c r="C98" s="1007"/>
      <c r="D98" s="1054" t="s">
        <v>91</v>
      </c>
      <c r="E98" s="1002"/>
      <c r="F98" s="1002"/>
      <c r="G98" s="1002"/>
      <c r="H98" s="1002"/>
      <c r="I98" s="1002"/>
      <c r="J98" s="1002"/>
      <c r="K98" s="1002"/>
      <c r="L98" s="1002"/>
      <c r="M98" s="1002"/>
      <c r="N98" s="1002"/>
      <c r="O98" s="1003"/>
      <c r="P98" s="39"/>
    </row>
    <row r="99" spans="2:16" ht="15" customHeight="1">
      <c r="B99" s="29"/>
      <c r="C99" s="6"/>
      <c r="D99" s="2"/>
      <c r="E99" s="2"/>
      <c r="F99" s="2"/>
      <c r="G99" s="2"/>
      <c r="H99" s="2"/>
      <c r="I99" s="2"/>
      <c r="J99" s="2"/>
      <c r="K99" s="2"/>
      <c r="L99" s="2"/>
      <c r="M99" s="2"/>
      <c r="N99" s="2"/>
      <c r="O99" s="64"/>
      <c r="P99" s="39"/>
    </row>
    <row r="100" spans="2:16" ht="9" customHeight="1">
      <c r="B100" s="1031"/>
      <c r="C100" s="92"/>
      <c r="D100" s="92"/>
      <c r="E100" s="92"/>
      <c r="F100" s="92"/>
      <c r="G100" s="92"/>
      <c r="H100" s="92"/>
      <c r="I100" s="92"/>
      <c r="J100" s="92"/>
      <c r="K100" s="92"/>
      <c r="L100" s="92"/>
      <c r="M100" s="92"/>
      <c r="N100" s="92"/>
      <c r="O100" s="92"/>
      <c r="P100" s="97"/>
    </row>
    <row r="101" spans="2:16" ht="28.5">
      <c r="B101" s="1032"/>
      <c r="C101" s="111" t="s">
        <v>5</v>
      </c>
      <c r="D101" s="112" t="s">
        <v>24</v>
      </c>
      <c r="E101" s="112" t="s">
        <v>25</v>
      </c>
      <c r="F101" s="112" t="s">
        <v>26</v>
      </c>
      <c r="G101" s="112" t="s">
        <v>27</v>
      </c>
      <c r="H101" s="112" t="s">
        <v>28</v>
      </c>
      <c r="I101" s="112" t="s">
        <v>29</v>
      </c>
      <c r="J101" s="112" t="s">
        <v>30</v>
      </c>
      <c r="K101" s="112" t="s">
        <v>31</v>
      </c>
      <c r="L101" s="116" t="s">
        <v>32</v>
      </c>
      <c r="M101" s="1033"/>
      <c r="N101" s="1033"/>
      <c r="O101" s="1033"/>
      <c r="P101" s="1034"/>
    </row>
    <row r="102" spans="2:16">
      <c r="B102" s="46"/>
      <c r="C102" s="48"/>
      <c r="D102" s="3"/>
      <c r="E102" s="48"/>
      <c r="F102" s="3"/>
      <c r="G102" s="48"/>
      <c r="H102" s="3"/>
      <c r="I102" s="48"/>
      <c r="J102" s="3"/>
      <c r="K102" s="48"/>
      <c r="L102" s="3"/>
      <c r="M102" s="48"/>
      <c r="N102" s="3"/>
      <c r="O102" s="3"/>
      <c r="P102" s="86"/>
    </row>
    <row r="103" spans="2:16" ht="24" customHeight="1">
      <c r="B103" s="31" t="s">
        <v>37</v>
      </c>
      <c r="C103" s="408">
        <f>SUMPRODUCT(($G$2=HTS_SELF!$E$2:$E$350)*(HTS_SELF!AB$2:AB$350))</f>
        <v>0</v>
      </c>
      <c r="D103" s="408">
        <f>SUMPRODUCT(($G$2=HTS_SELF!$E$2:$E$350)*(HTS_SELF!AC$2:AC$350))</f>
        <v>0</v>
      </c>
      <c r="E103" s="408">
        <f>SUMPRODUCT(($G$2=HTS_SELF!$E$2:$E$350)*(HTS_SELF!AD$2:AD$350))</f>
        <v>0</v>
      </c>
      <c r="F103" s="408">
        <f>SUMPRODUCT(($G$2=HTS_SELF!$E$2:$E$350)*(HTS_SELF!AE$2:AE$350))</f>
        <v>0</v>
      </c>
      <c r="G103" s="408">
        <f>SUMPRODUCT(($G$2=HTS_SELF!$E$2:$E$350)*(HTS_SELF!AF$2:AF$350))</f>
        <v>0</v>
      </c>
      <c r="H103" s="408">
        <f>SUMPRODUCT(($G$2=HTS_SELF!$E$2:$E$350)*(HTS_SELF!AG$2:AG$350))</f>
        <v>0</v>
      </c>
      <c r="I103" s="408">
        <f>SUMPRODUCT(($G$2=HTS_SELF!$E$2:$E$350)*(HTS_SELF!AH$2:AH$350))</f>
        <v>0</v>
      </c>
      <c r="J103" s="408">
        <f>SUMPRODUCT(($G$2=HTS_SELF!$E$2:$E$350)*(HTS_SELF!AI$2:AI$350))</f>
        <v>0</v>
      </c>
      <c r="K103" s="408">
        <f>SUMPRODUCT(($G$2=HTS_SELF!$E$2:$E$350)*(HTS_SELF!AJ$2:AJ$350))</f>
        <v>0</v>
      </c>
      <c r="L103" s="408">
        <f>SUMPRODUCT(($G$2=HTS_SELF!$E$2:$E$350)*(HTS_SELF!AK$2:AK$350))</f>
        <v>0</v>
      </c>
      <c r="M103" s="404" t="str">
        <f>IF(SUM(C103:L103)=0,"subtotal",SUM(C103:L103))</f>
        <v>subtotal</v>
      </c>
      <c r="N103" s="12"/>
      <c r="O103" s="12"/>
      <c r="P103" s="113"/>
    </row>
    <row r="104" spans="2:16">
      <c r="B104" s="26"/>
      <c r="C104" s="23"/>
      <c r="D104" s="23"/>
      <c r="E104" s="23"/>
      <c r="F104" s="23"/>
      <c r="G104" s="23"/>
      <c r="H104" s="23"/>
      <c r="I104" s="23"/>
      <c r="J104" s="23"/>
      <c r="K104" s="23"/>
      <c r="L104" s="23"/>
      <c r="M104" s="23"/>
      <c r="N104" s="23"/>
      <c r="O104" s="23"/>
      <c r="P104" s="114"/>
    </row>
    <row r="105" spans="2:16" ht="8.25" customHeight="1">
      <c r="B105" s="70"/>
      <c r="C105" s="44"/>
      <c r="D105" s="60"/>
      <c r="E105" s="44"/>
      <c r="F105" s="60"/>
      <c r="G105" s="44"/>
      <c r="H105" s="60"/>
      <c r="I105" s="44"/>
      <c r="J105" s="60"/>
      <c r="K105" s="44"/>
      <c r="L105" s="60"/>
      <c r="M105" s="44"/>
      <c r="N105" s="60"/>
      <c r="O105" s="60"/>
      <c r="P105" s="115"/>
    </row>
    <row r="106" spans="2:16" ht="22.5" customHeight="1">
      <c r="B106" s="31" t="s">
        <v>39</v>
      </c>
      <c r="C106" s="408">
        <f>SUMPRODUCT(($G$2=HTS_SELF!$E$2:$E$350)*(HTS_SELF!AL$2:AL$350))</f>
        <v>0</v>
      </c>
      <c r="D106" s="408">
        <f>SUMPRODUCT(($G$2=HTS_SELF!$E$2:$E$350)*(HTS_SELF!AM$2:AM$350))</f>
        <v>0</v>
      </c>
      <c r="E106" s="408">
        <f>SUMPRODUCT(($G$2=HTS_SELF!$E$2:$E$350)*(HTS_SELF!AN$2:AN$350))</f>
        <v>0</v>
      </c>
      <c r="F106" s="408">
        <f>SUMPRODUCT(($G$2=HTS_SELF!$E$2:$E$350)*(HTS_SELF!AO$2:AO$350))</f>
        <v>0</v>
      </c>
      <c r="G106" s="408">
        <f>SUMPRODUCT(($G$2=HTS_SELF!$E$2:$E$350)*(HTS_SELF!AP$2:AP$350))</f>
        <v>0</v>
      </c>
      <c r="H106" s="408">
        <f>SUMPRODUCT(($G$2=HTS_SELF!$E$2:$E$350)*(HTS_SELF!AQ$2:AQ$350))</f>
        <v>0</v>
      </c>
      <c r="I106" s="408">
        <f>SUMPRODUCT(($G$2=HTS_SELF!$E$2:$E$350)*(HTS_SELF!AR$2:AR$350))</f>
        <v>0</v>
      </c>
      <c r="J106" s="408">
        <f>SUMPRODUCT(($G$2=HTS_SELF!$E$2:$E$350)*(HTS_SELF!AS$2:AS$350))</f>
        <v>0</v>
      </c>
      <c r="K106" s="408">
        <f>SUMPRODUCT(($G$2=HTS_SELF!$E$2:$E$350)*(HTS_SELF!AT$2:AT$350))</f>
        <v>0</v>
      </c>
      <c r="L106" s="408">
        <f>SUMPRODUCT(($G$2=HTS_SELF!$E$2:$E$350)*(HTS_SELF!AU$2:AU$350))</f>
        <v>0</v>
      </c>
      <c r="M106" s="404" t="str">
        <f>IF(SUM(C106:L106)=0,"subtotal",SUM(C106:L106))</f>
        <v>subtotal</v>
      </c>
      <c r="N106" s="12"/>
      <c r="O106" s="12"/>
      <c r="P106" s="113"/>
    </row>
    <row r="107" spans="2:16">
      <c r="B107" s="26"/>
      <c r="C107" s="23"/>
      <c r="D107" s="23"/>
      <c r="E107" s="23"/>
      <c r="F107" s="23"/>
      <c r="G107" s="23"/>
      <c r="H107" s="23"/>
      <c r="I107" s="23"/>
      <c r="J107" s="23"/>
      <c r="K107" s="23"/>
      <c r="L107" s="23"/>
      <c r="M107" s="23"/>
      <c r="N107" s="23"/>
      <c r="O107" s="23"/>
      <c r="P107" s="114"/>
    </row>
    <row r="108" spans="2:16" ht="8.85" hidden="1" customHeight="1">
      <c r="B108" s="102"/>
      <c r="C108" s="103"/>
      <c r="D108" s="85"/>
      <c r="E108" s="85"/>
      <c r="F108" s="85"/>
      <c r="G108" s="85"/>
      <c r="H108" s="85"/>
      <c r="I108" s="85"/>
      <c r="J108" s="85"/>
      <c r="K108" s="85"/>
      <c r="L108" s="85"/>
      <c r="M108" s="85"/>
      <c r="N108" s="85"/>
      <c r="O108" s="85"/>
      <c r="P108" s="86"/>
    </row>
    <row r="109" spans="2:16" ht="26.25" hidden="1" customHeight="1">
      <c r="B109" s="98" t="s">
        <v>92</v>
      </c>
      <c r="C109" s="408">
        <f>SUMPRODUCT(($G$2=HTS_SELF!$E$2:$E$350)*(HTS_SELF!AV$2:AV$350))</f>
        <v>0</v>
      </c>
      <c r="D109" s="2"/>
      <c r="E109" s="2"/>
      <c r="F109" s="2"/>
      <c r="G109" s="2"/>
      <c r="H109" s="2"/>
      <c r="I109" s="2"/>
      <c r="J109" s="2"/>
      <c r="K109" s="2"/>
      <c r="L109" s="2"/>
      <c r="M109" s="2"/>
      <c r="N109" s="2"/>
      <c r="O109" s="2"/>
      <c r="P109" s="104"/>
    </row>
    <row r="110" spans="2:16" ht="9.6" hidden="1" customHeight="1">
      <c r="B110" s="105"/>
      <c r="C110" s="88"/>
      <c r="D110" s="89"/>
      <c r="E110" s="89"/>
      <c r="F110" s="89"/>
      <c r="G110" s="89"/>
      <c r="H110" s="89"/>
      <c r="I110" s="89"/>
      <c r="J110" s="89"/>
      <c r="K110" s="89"/>
      <c r="L110" s="89"/>
      <c r="M110" s="89"/>
      <c r="N110" s="89"/>
      <c r="O110" s="89"/>
      <c r="P110" s="90"/>
    </row>
    <row r="111" spans="2:16" ht="8.85" customHeight="1">
      <c r="B111" s="102"/>
      <c r="C111" s="103"/>
      <c r="D111" s="85"/>
      <c r="E111" s="85"/>
      <c r="F111" s="85"/>
      <c r="G111" s="85"/>
      <c r="H111" s="85"/>
      <c r="I111" s="85"/>
      <c r="J111" s="85"/>
      <c r="K111" s="85"/>
      <c r="L111" s="85"/>
      <c r="M111" s="85"/>
      <c r="N111" s="85"/>
      <c r="O111" s="85"/>
      <c r="P111" s="86"/>
    </row>
    <row r="112" spans="2:16" ht="26.25" customHeight="1">
      <c r="B112" s="98" t="s">
        <v>33</v>
      </c>
      <c r="C112" s="425" t="str">
        <f>IF(SUM(C106:L106,C103:L103)=0,"subtotal",SUM(C106:L106,C103:L103))</f>
        <v>subtotal</v>
      </c>
      <c r="D112" s="2"/>
      <c r="E112" s="2"/>
      <c r="F112" s="2"/>
      <c r="G112" s="2"/>
      <c r="H112" s="2"/>
      <c r="I112" s="2"/>
      <c r="J112" s="2"/>
      <c r="K112" s="2"/>
      <c r="L112" s="2"/>
      <c r="M112" s="2"/>
      <c r="N112" s="2"/>
      <c r="O112" s="2"/>
      <c r="P112" s="104"/>
    </row>
    <row r="113" spans="2:16" ht="9.6" customHeight="1">
      <c r="B113" s="105"/>
      <c r="C113" s="88"/>
      <c r="D113" s="89"/>
      <c r="E113" s="89"/>
      <c r="F113" s="89"/>
      <c r="G113" s="89"/>
      <c r="H113" s="89"/>
      <c r="I113" s="89"/>
      <c r="J113" s="89"/>
      <c r="K113" s="89"/>
      <c r="L113" s="89"/>
      <c r="M113" s="89"/>
      <c r="N113" s="89"/>
      <c r="O113" s="89"/>
      <c r="P113" s="90"/>
    </row>
    <row r="114" spans="2:16" ht="35.25" hidden="1" customHeight="1">
      <c r="B114" s="952" t="s">
        <v>3</v>
      </c>
      <c r="C114" s="953"/>
      <c r="D114" s="1013" t="s">
        <v>94</v>
      </c>
      <c r="E114" s="942"/>
      <c r="F114" s="942"/>
      <c r="G114" s="942"/>
      <c r="H114" s="942"/>
      <c r="I114" s="942"/>
      <c r="J114" s="942"/>
      <c r="K114" s="942"/>
      <c r="L114" s="942"/>
      <c r="M114" s="942"/>
      <c r="N114" s="942"/>
      <c r="O114" s="942"/>
      <c r="P114" s="39"/>
    </row>
    <row r="115" spans="2:16" ht="6" hidden="1" customHeight="1">
      <c r="B115" s="38"/>
      <c r="C115" s="17"/>
      <c r="E115" s="17"/>
      <c r="F115" s="18"/>
      <c r="G115" s="18"/>
      <c r="H115" s="18"/>
      <c r="I115" s="18"/>
      <c r="J115" s="18"/>
      <c r="K115" s="18"/>
      <c r="L115" s="18"/>
      <c r="M115" s="18"/>
      <c r="N115" s="18"/>
      <c r="O115" s="18"/>
      <c r="P115" s="39"/>
    </row>
    <row r="116" spans="2:16" ht="15" hidden="1">
      <c r="B116" s="50" t="s">
        <v>67</v>
      </c>
      <c r="C116" s="52" t="s">
        <v>46</v>
      </c>
      <c r="D116" s="49" t="s">
        <v>47</v>
      </c>
      <c r="E116" s="52" t="s">
        <v>6</v>
      </c>
      <c r="F116" s="3"/>
      <c r="G116" s="3"/>
      <c r="H116" s="3"/>
      <c r="I116" s="3"/>
      <c r="J116" s="3"/>
      <c r="K116" s="3"/>
      <c r="L116" s="3"/>
      <c r="M116" s="3"/>
      <c r="N116" s="3"/>
      <c r="O116" s="3"/>
      <c r="P116" s="34"/>
    </row>
    <row r="117" spans="2:16" ht="9" hidden="1" customHeight="1">
      <c r="B117" s="51"/>
      <c r="C117" s="53"/>
      <c r="D117" s="55"/>
      <c r="E117" s="76"/>
      <c r="F117" s="3"/>
      <c r="G117" s="3"/>
      <c r="H117" s="3"/>
      <c r="I117" s="3"/>
      <c r="J117" s="3"/>
      <c r="K117" s="3"/>
      <c r="L117" s="3"/>
      <c r="M117" s="3"/>
      <c r="N117" s="3"/>
      <c r="O117" s="3"/>
      <c r="P117" s="34"/>
    </row>
    <row r="118" spans="2:16" ht="6.6" hidden="1" customHeight="1">
      <c r="B118" s="56"/>
      <c r="C118" s="3"/>
      <c r="D118" s="3"/>
      <c r="E118" s="59"/>
      <c r="F118" s="60"/>
      <c r="G118" s="60"/>
      <c r="H118" s="60"/>
      <c r="I118" s="60"/>
      <c r="J118" s="60"/>
      <c r="K118" s="60"/>
      <c r="L118" s="60"/>
      <c r="M118" s="60"/>
      <c r="N118" s="60"/>
      <c r="O118" s="60"/>
      <c r="P118" s="39"/>
    </row>
    <row r="119" spans="2:16" ht="25.5" hidden="1" customHeight="1">
      <c r="B119" s="57" t="s">
        <v>41</v>
      </c>
      <c r="C119" s="412">
        <v>0</v>
      </c>
      <c r="D119" s="412">
        <v>0</v>
      </c>
      <c r="E119" s="403" t="str">
        <f>IF(SUM(C119:D119)=0,"subtotal",SUM(C119:D119))</f>
        <v>subtotal</v>
      </c>
      <c r="F119" s="12"/>
      <c r="G119" s="12"/>
      <c r="H119" s="12"/>
      <c r="I119" s="12"/>
      <c r="J119" s="12"/>
      <c r="K119" s="12"/>
      <c r="L119" s="12"/>
      <c r="M119" s="12"/>
      <c r="N119" s="12"/>
      <c r="O119" s="12"/>
      <c r="P119" s="34"/>
    </row>
    <row r="120" spans="2:16" ht="4.3499999999999996" hidden="1" customHeight="1">
      <c r="B120" s="58"/>
      <c r="C120" s="426"/>
      <c r="D120" s="426"/>
      <c r="E120" s="26"/>
      <c r="F120" s="23"/>
      <c r="G120" s="23"/>
      <c r="H120" s="23"/>
      <c r="I120" s="23"/>
      <c r="J120" s="23"/>
      <c r="K120" s="23"/>
      <c r="L120" s="23"/>
      <c r="M120" s="23"/>
      <c r="N120" s="23"/>
      <c r="O120" s="23"/>
      <c r="P120" s="54"/>
    </row>
    <row r="121" spans="2:16" ht="5.85" hidden="1" customHeight="1">
      <c r="B121" s="56"/>
      <c r="C121" s="427"/>
      <c r="D121" s="427"/>
      <c r="E121" s="59"/>
      <c r="F121" s="60"/>
      <c r="G121" s="60"/>
      <c r="H121" s="60"/>
      <c r="I121" s="60"/>
      <c r="J121" s="60"/>
      <c r="K121" s="60"/>
      <c r="L121" s="60"/>
      <c r="M121" s="60"/>
      <c r="N121" s="60"/>
      <c r="O121" s="60"/>
      <c r="P121" s="39"/>
    </row>
    <row r="122" spans="2:16" ht="21" hidden="1" customHeight="1">
      <c r="B122" s="57" t="s">
        <v>42</v>
      </c>
      <c r="C122" s="412">
        <v>0</v>
      </c>
      <c r="D122" s="412">
        <v>0</v>
      </c>
      <c r="E122" s="403" t="str">
        <f>IF(SUM(C122:D122)=0,"subtotal",SUM(C122:D122))</f>
        <v>subtotal</v>
      </c>
      <c r="F122" s="12"/>
      <c r="G122" s="12"/>
      <c r="H122" s="12"/>
      <c r="I122" s="12"/>
      <c r="J122" s="12"/>
      <c r="K122" s="12"/>
      <c r="L122" s="12"/>
      <c r="M122" s="12"/>
      <c r="N122" s="12"/>
      <c r="O122" s="12"/>
      <c r="P122" s="34"/>
    </row>
    <row r="123" spans="2:16" ht="8.1" hidden="1" customHeight="1">
      <c r="B123" s="58"/>
      <c r="C123" s="426"/>
      <c r="D123" s="426"/>
      <c r="E123" s="26"/>
      <c r="F123" s="23"/>
      <c r="G123" s="23"/>
      <c r="H123" s="23"/>
      <c r="I123" s="23"/>
      <c r="J123" s="23"/>
      <c r="K123" s="23"/>
      <c r="L123" s="23"/>
      <c r="M123" s="23"/>
      <c r="N123" s="23"/>
      <c r="O123" s="23"/>
      <c r="P123" s="54"/>
    </row>
    <row r="124" spans="2:16" ht="8.85" hidden="1" customHeight="1">
      <c r="B124" s="56"/>
      <c r="C124" s="427"/>
      <c r="D124" s="427"/>
      <c r="E124" s="59"/>
      <c r="F124" s="60"/>
      <c r="G124" s="60"/>
      <c r="H124" s="60"/>
      <c r="I124" s="60"/>
      <c r="J124" s="60"/>
      <c r="K124" s="60"/>
      <c r="L124" s="60"/>
      <c r="M124" s="60"/>
      <c r="N124" s="60"/>
      <c r="O124" s="60"/>
      <c r="P124" s="39"/>
    </row>
    <row r="125" spans="2:16" ht="22.35" hidden="1" customHeight="1">
      <c r="B125" s="57" t="s">
        <v>43</v>
      </c>
      <c r="C125" s="412">
        <v>0</v>
      </c>
      <c r="D125" s="412">
        <v>0</v>
      </c>
      <c r="E125" s="403" t="str">
        <f>IF(SUM(C125:D125)=0,"subtotal",SUM(C125:D125))</f>
        <v>subtotal</v>
      </c>
      <c r="F125" s="12"/>
      <c r="G125" s="12"/>
      <c r="H125" s="12"/>
      <c r="I125" s="12"/>
      <c r="J125" s="12"/>
      <c r="K125" s="12"/>
      <c r="L125" s="12"/>
      <c r="M125" s="12"/>
      <c r="N125" s="12"/>
      <c r="O125" s="12"/>
      <c r="P125" s="34"/>
    </row>
    <row r="126" spans="2:16" ht="8.85" hidden="1" customHeight="1">
      <c r="B126" s="58"/>
      <c r="C126" s="426"/>
      <c r="D126" s="426"/>
      <c r="E126" s="26"/>
      <c r="F126" s="23"/>
      <c r="G126" s="23"/>
      <c r="H126" s="23"/>
      <c r="I126" s="23"/>
      <c r="J126" s="23"/>
      <c r="K126" s="23"/>
      <c r="L126" s="23"/>
      <c r="M126" s="23"/>
      <c r="N126" s="23"/>
      <c r="O126" s="23"/>
      <c r="P126" s="54"/>
    </row>
    <row r="127" spans="2:16" ht="8.85" hidden="1" customHeight="1">
      <c r="B127" s="56"/>
      <c r="C127" s="427"/>
      <c r="D127" s="427"/>
      <c r="E127" s="59"/>
      <c r="F127" s="60"/>
      <c r="G127" s="60"/>
      <c r="H127" s="60"/>
      <c r="I127" s="60"/>
      <c r="J127" s="60"/>
      <c r="K127" s="60"/>
      <c r="L127" s="60"/>
      <c r="M127" s="60"/>
      <c r="N127" s="60"/>
      <c r="O127" s="60"/>
      <c r="P127" s="39"/>
    </row>
    <row r="128" spans="2:16" ht="20.45" hidden="1" customHeight="1">
      <c r="B128" s="57" t="s">
        <v>44</v>
      </c>
      <c r="C128" s="412">
        <v>0</v>
      </c>
      <c r="D128" s="412">
        <v>0</v>
      </c>
      <c r="E128" s="403" t="str">
        <f>IF(SUM(C128:D128)=0,"subtotal",SUM(C128:D128))</f>
        <v>subtotal</v>
      </c>
      <c r="F128" s="12"/>
      <c r="G128" s="12"/>
      <c r="H128" s="12"/>
      <c r="I128" s="12"/>
      <c r="J128" s="12"/>
      <c r="K128" s="12"/>
      <c r="L128" s="12"/>
      <c r="M128" s="12"/>
      <c r="N128" s="12"/>
      <c r="O128" s="12"/>
      <c r="P128" s="34"/>
    </row>
    <row r="129" spans="2:16" ht="8.85" hidden="1" customHeight="1">
      <c r="B129" s="58"/>
      <c r="C129" s="426"/>
      <c r="D129" s="426"/>
      <c r="E129" s="26"/>
      <c r="F129" s="23"/>
      <c r="G129" s="23"/>
      <c r="H129" s="23"/>
      <c r="I129" s="23"/>
      <c r="J129" s="23"/>
      <c r="K129" s="23"/>
      <c r="L129" s="23"/>
      <c r="M129" s="23"/>
      <c r="N129" s="23"/>
      <c r="O129" s="23"/>
      <c r="P129" s="54"/>
    </row>
    <row r="130" spans="2:16" ht="7.5" hidden="1" customHeight="1">
      <c r="B130" s="1017" t="s">
        <v>45</v>
      </c>
      <c r="C130" s="427"/>
      <c r="D130" s="427"/>
      <c r="E130" s="59"/>
      <c r="F130" s="60"/>
      <c r="G130" s="60"/>
      <c r="H130" s="60"/>
      <c r="I130" s="60"/>
      <c r="J130" s="60"/>
      <c r="K130" s="60"/>
      <c r="L130" s="60"/>
      <c r="M130" s="60"/>
      <c r="N130" s="60"/>
      <c r="O130" s="60"/>
      <c r="P130" s="39"/>
    </row>
    <row r="131" spans="2:16" ht="20.45" hidden="1" customHeight="1">
      <c r="B131" s="1018"/>
      <c r="C131" s="412">
        <v>0</v>
      </c>
      <c r="D131" s="412">
        <v>0</v>
      </c>
      <c r="E131" s="403" t="str">
        <f>IF(SUM(C131:D131)=0,"subtotal",SUM(C131:D131))</f>
        <v>subtotal</v>
      </c>
      <c r="F131" s="12"/>
      <c r="G131" s="12"/>
      <c r="H131" s="12"/>
      <c r="I131" s="12"/>
      <c r="J131" s="12"/>
      <c r="K131" s="12"/>
      <c r="L131" s="12"/>
      <c r="M131" s="12"/>
      <c r="N131" s="12"/>
      <c r="O131" s="12"/>
      <c r="P131" s="34"/>
    </row>
    <row r="132" spans="2:16" ht="9" hidden="1" customHeight="1">
      <c r="B132" s="1018"/>
      <c r="E132" s="32"/>
      <c r="P132" s="34"/>
    </row>
    <row r="133" spans="2:16" ht="23.85" customHeight="1">
      <c r="B133" s="952" t="s">
        <v>3</v>
      </c>
      <c r="C133" s="953"/>
      <c r="D133" s="1052" t="s">
        <v>95</v>
      </c>
      <c r="E133" s="942"/>
      <c r="F133" s="942"/>
      <c r="G133" s="942"/>
      <c r="H133" s="942"/>
      <c r="I133" s="942"/>
      <c r="J133" s="942"/>
      <c r="K133" s="942"/>
      <c r="L133" s="942"/>
      <c r="M133" s="942"/>
      <c r="N133" s="942"/>
      <c r="O133" s="942"/>
      <c r="P133" s="39"/>
    </row>
    <row r="134" spans="2:16" ht="6" customHeight="1">
      <c r="B134" s="126"/>
      <c r="C134" s="127"/>
      <c r="D134" s="127"/>
      <c r="E134" s="127"/>
      <c r="F134" s="127"/>
      <c r="G134" s="127"/>
      <c r="H134" s="127"/>
      <c r="I134" s="127"/>
      <c r="J134" s="127"/>
      <c r="K134" s="127"/>
      <c r="L134" s="127"/>
      <c r="M134" s="127"/>
      <c r="N134" s="127"/>
      <c r="O134" s="127"/>
      <c r="P134" s="110"/>
    </row>
    <row r="135" spans="2:16" ht="15">
      <c r="B135" s="136"/>
      <c r="C135" s="121" t="s">
        <v>97</v>
      </c>
      <c r="E135" s="121" t="s">
        <v>98</v>
      </c>
      <c r="F135" s="91"/>
      <c r="G135" s="652" t="s">
        <v>2301</v>
      </c>
      <c r="H135" s="91"/>
      <c r="I135" s="652" t="s">
        <v>99</v>
      </c>
      <c r="J135" s="91"/>
      <c r="K135" s="91"/>
      <c r="L135" s="91"/>
      <c r="M135" s="91"/>
      <c r="N135" s="91"/>
      <c r="O135" s="91"/>
      <c r="P135" s="131"/>
    </row>
    <row r="136" spans="2:16" ht="9" customHeight="1">
      <c r="B136" s="137"/>
      <c r="C136" s="91"/>
      <c r="D136" s="91"/>
      <c r="E136" s="91"/>
      <c r="F136" s="91"/>
      <c r="G136" s="91"/>
      <c r="H136" s="91"/>
      <c r="I136" s="632"/>
      <c r="J136" s="91"/>
      <c r="K136" s="91"/>
      <c r="L136" s="91"/>
      <c r="M136" s="91"/>
      <c r="N136" s="91"/>
      <c r="O136" s="91"/>
      <c r="P136" s="131"/>
    </row>
    <row r="137" spans="2:16" ht="6.6" customHeight="1">
      <c r="B137" s="188"/>
      <c r="C137" s="187"/>
      <c r="D137" s="187"/>
      <c r="E137" s="187"/>
      <c r="F137" s="187"/>
      <c r="G137" s="187"/>
      <c r="H137" s="187"/>
      <c r="I137" s="187"/>
      <c r="J137" s="187"/>
      <c r="K137" s="187"/>
      <c r="L137" s="187"/>
      <c r="M137" s="187"/>
      <c r="N137" s="187"/>
      <c r="O137" s="187"/>
      <c r="P137" s="86"/>
    </row>
    <row r="138" spans="2:16" ht="25.5" customHeight="1">
      <c r="B138" s="186" t="s">
        <v>96</v>
      </c>
      <c r="C138" s="408">
        <f>SUMPRODUCT(($G$2=HTS_SELF!$E$2:$E$350)*(HTS_SELF!AW$2:AW$350))</f>
        <v>0</v>
      </c>
      <c r="D138" s="12"/>
      <c r="E138" s="408">
        <f>SUMPRODUCT(($G$2=HTS_SELF!$E$2:$E$350)*(HTS_SELF!AX$2:AX$350))</f>
        <v>0</v>
      </c>
      <c r="F138" s="12"/>
      <c r="G138" s="408">
        <f>SUMPRODUCT(($G$2=HTS_SELF!$E$2:$E$350)*(HTS_SELF!AY$2:AY$350))</f>
        <v>0</v>
      </c>
      <c r="H138" s="12"/>
      <c r="I138" s="408">
        <f>SUMPRODUCT(($G$2=HTS_SELF!$E$2:$E$350)*(HTS_SELF!AZ$2:AZ$350))</f>
        <v>0</v>
      </c>
      <c r="J138" s="12"/>
      <c r="K138" s="12"/>
      <c r="L138" s="12"/>
      <c r="M138" s="12"/>
      <c r="N138" s="12"/>
      <c r="O138" s="12"/>
      <c r="P138" s="104"/>
    </row>
    <row r="139" spans="2:16" ht="4.3499999999999996" customHeight="1">
      <c r="B139" s="185"/>
      <c r="C139" s="94"/>
      <c r="D139" s="94"/>
      <c r="E139" s="94"/>
      <c r="F139" s="94"/>
      <c r="G139" s="94"/>
      <c r="H139" s="94"/>
      <c r="I139" s="94"/>
      <c r="J139" s="94"/>
      <c r="K139" s="94"/>
      <c r="L139" s="94"/>
      <c r="M139" s="94"/>
      <c r="N139" s="94"/>
      <c r="O139" s="94"/>
      <c r="P139" s="90"/>
    </row>
    <row r="140" spans="2:16" ht="19.350000000000001" customHeight="1">
      <c r="B140" s="6"/>
      <c r="C140" s="988"/>
      <c r="D140" s="988"/>
      <c r="E140" s="989"/>
      <c r="F140" s="989"/>
      <c r="G140" s="989"/>
      <c r="H140" s="989"/>
      <c r="I140" s="119"/>
      <c r="J140" s="119"/>
      <c r="K140" s="119"/>
      <c r="L140" s="119"/>
      <c r="M140" s="119"/>
      <c r="N140" s="119"/>
      <c r="O140" s="119"/>
      <c r="P140" s="91"/>
    </row>
    <row r="141" spans="2:16">
      <c r="B141" s="13"/>
      <c r="C141" s="14"/>
      <c r="D141" s="14"/>
      <c r="E141" s="14"/>
      <c r="F141" s="14"/>
      <c r="G141" s="14"/>
      <c r="H141" s="14"/>
      <c r="I141" s="14"/>
      <c r="J141" s="14"/>
      <c r="K141" s="14"/>
      <c r="L141" s="14"/>
      <c r="M141" s="14"/>
      <c r="N141" s="14"/>
      <c r="O141" s="15"/>
      <c r="P141" s="3"/>
    </row>
    <row r="142" spans="2:16" ht="20.25" hidden="1" customHeight="1">
      <c r="B142" s="16" t="s">
        <v>34</v>
      </c>
      <c r="C142" s="1010" t="str">
        <f>C2</f>
        <v>USAID Tujenge Jamii</v>
      </c>
      <c r="D142" s="1010"/>
      <c r="E142" s="1010"/>
      <c r="F142" s="1010"/>
      <c r="H142" s="1035" t="s">
        <v>65</v>
      </c>
      <c r="I142" s="1035"/>
      <c r="J142" s="1035"/>
      <c r="K142" s="45" t="str">
        <f>K2</f>
        <v/>
      </c>
      <c r="L142" s="43"/>
      <c r="M142" s="4" t="s">
        <v>35</v>
      </c>
      <c r="N142" s="1010">
        <f>N2</f>
        <v>0</v>
      </c>
      <c r="O142" s="1010"/>
      <c r="P142" s="3"/>
    </row>
    <row r="143" spans="2:16" hidden="1"/>
    <row r="144" spans="2:16"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spans="2:16" hidden="1"/>
    <row r="178" spans="2:16" hidden="1"/>
    <row r="179" spans="2:16" hidden="1"/>
    <row r="180" spans="2:16" hidden="1"/>
    <row r="181" spans="2:16" hidden="1"/>
    <row r="182" spans="2:16" hidden="1"/>
    <row r="183" spans="2:16" hidden="1"/>
    <row r="184" spans="2:16" ht="25.5" customHeight="1">
      <c r="B184" s="948" t="str">
        <f>CONCATENATE(K142,":PMTCT_EID")</f>
        <v>:PMTCT_EID</v>
      </c>
      <c r="C184" s="949"/>
      <c r="D184" s="949"/>
      <c r="E184" s="949"/>
      <c r="F184" s="949"/>
      <c r="G184" s="949"/>
      <c r="H184" s="949"/>
      <c r="I184" s="949"/>
      <c r="J184" s="949"/>
      <c r="K184" s="949"/>
      <c r="L184" s="949"/>
      <c r="M184" s="949"/>
      <c r="N184" s="949"/>
      <c r="O184" s="949"/>
      <c r="P184" s="949"/>
    </row>
    <row r="185" spans="2:16" ht="24.6" customHeight="1">
      <c r="B185" s="950" t="s">
        <v>0</v>
      </c>
      <c r="C185" s="951"/>
      <c r="D185" s="954" t="s">
        <v>2303</v>
      </c>
      <c r="E185" s="955"/>
      <c r="F185" s="955"/>
      <c r="G185" s="955"/>
      <c r="H185" s="955"/>
      <c r="I185" s="955"/>
      <c r="J185" s="955"/>
      <c r="K185" s="955"/>
      <c r="L185" s="955"/>
      <c r="M185" s="955"/>
      <c r="N185" s="955"/>
      <c r="O185" s="955"/>
      <c r="P185" s="956"/>
    </row>
    <row r="186" spans="2:16" ht="9.6" customHeight="1">
      <c r="B186" s="952"/>
      <c r="C186" s="953"/>
      <c r="D186" s="957"/>
      <c r="E186" s="958"/>
      <c r="F186" s="958"/>
      <c r="G186" s="958"/>
      <c r="H186" s="958"/>
      <c r="I186" s="958"/>
      <c r="J186" s="958"/>
      <c r="K186" s="958"/>
      <c r="L186" s="958"/>
      <c r="M186" s="958"/>
      <c r="N186" s="958"/>
      <c r="O186" s="958"/>
      <c r="P186" s="959"/>
    </row>
    <row r="187" spans="2:16" ht="6" customHeight="1">
      <c r="B187" s="62"/>
      <c r="C187" s="63"/>
      <c r="D187" s="64"/>
      <c r="E187" s="64"/>
      <c r="F187" s="64"/>
      <c r="G187" s="64"/>
      <c r="H187" s="64"/>
      <c r="I187" s="64"/>
      <c r="J187" s="64"/>
      <c r="K187" s="64"/>
      <c r="L187" s="64"/>
      <c r="M187" s="64"/>
      <c r="N187" s="64"/>
      <c r="O187" s="64"/>
      <c r="P187" s="39"/>
    </row>
    <row r="188" spans="2:16" ht="29.85" customHeight="1">
      <c r="B188" s="31" t="s">
        <v>2</v>
      </c>
      <c r="C188" s="430" t="str">
        <f>IF(SUM(F194,H194,F197,H197)=0,"subtotal",SUM(F194,H194,F197,H197))</f>
        <v>subtotal</v>
      </c>
      <c r="D188" s="2"/>
      <c r="E188" s="2"/>
      <c r="F188" s="2"/>
      <c r="G188" s="2"/>
      <c r="H188" s="2"/>
      <c r="I188" s="2"/>
      <c r="J188" s="2"/>
      <c r="K188" s="2"/>
      <c r="L188" s="2"/>
      <c r="M188" s="2"/>
      <c r="N188" s="2"/>
      <c r="O188" s="2"/>
      <c r="P188" s="34"/>
    </row>
    <row r="189" spans="2:16" ht="7.5" customHeight="1">
      <c r="B189" s="31"/>
      <c r="C189" s="8"/>
      <c r="D189" s="2"/>
      <c r="E189" s="2"/>
      <c r="F189" s="2"/>
      <c r="G189" s="2"/>
      <c r="H189" s="2"/>
      <c r="I189" s="2"/>
      <c r="J189" s="2"/>
      <c r="K189" s="2"/>
      <c r="L189" s="2"/>
      <c r="M189" s="2"/>
      <c r="N189" s="2"/>
      <c r="O189" s="2"/>
      <c r="P189" s="34"/>
    </row>
    <row r="190" spans="2:16" s="47" customFormat="1" ht="24.75" customHeight="1">
      <c r="B190" s="952" t="s">
        <v>3</v>
      </c>
      <c r="C190" s="953"/>
      <c r="D190" s="1013" t="s">
        <v>486</v>
      </c>
      <c r="E190" s="942"/>
      <c r="F190" s="942"/>
      <c r="G190" s="942"/>
      <c r="H190" s="942"/>
      <c r="I190" s="942"/>
      <c r="J190" s="942"/>
      <c r="K190" s="942"/>
      <c r="L190" s="942"/>
      <c r="M190" s="942"/>
      <c r="N190" s="942"/>
      <c r="O190" s="942"/>
      <c r="P190" s="39"/>
    </row>
    <row r="191" spans="2:16" ht="7.5" customHeight="1">
      <c r="B191" s="1027"/>
      <c r="C191" s="1028"/>
      <c r="D191" s="1028"/>
      <c r="E191" s="1028"/>
      <c r="F191" s="1028"/>
      <c r="G191" s="1028"/>
      <c r="H191" s="1028"/>
      <c r="I191" s="1028"/>
      <c r="J191" s="1028"/>
      <c r="K191" s="1028"/>
      <c r="L191" s="1028"/>
      <c r="M191" s="1028"/>
      <c r="N191" s="1028"/>
      <c r="O191" s="1028"/>
      <c r="P191" s="1029"/>
    </row>
    <row r="192" spans="2:16" ht="27" customHeight="1">
      <c r="B192" s="173"/>
      <c r="C192" s="172"/>
      <c r="D192" s="171"/>
      <c r="E192" s="170"/>
      <c r="F192" s="169" t="s">
        <v>484</v>
      </c>
      <c r="G192" s="169"/>
      <c r="H192" s="168" t="s">
        <v>483</v>
      </c>
      <c r="I192" s="166"/>
      <c r="J192" s="167"/>
      <c r="K192" s="166"/>
      <c r="L192" s="166"/>
      <c r="M192" s="166"/>
      <c r="N192" s="165"/>
      <c r="O192" s="165"/>
      <c r="P192" s="164"/>
    </row>
    <row r="193" spans="2:16" ht="6.75" customHeight="1">
      <c r="B193" s="1048" t="s">
        <v>2304</v>
      </c>
      <c r="C193" s="1049"/>
      <c r="D193" s="1049"/>
      <c r="E193" s="48"/>
      <c r="F193" s="3"/>
      <c r="G193" s="48"/>
      <c r="H193" s="7"/>
      <c r="I193" s="7"/>
      <c r="J193" s="7"/>
      <c r="K193" s="7"/>
      <c r="L193" s="7"/>
      <c r="M193" s="7"/>
      <c r="N193" s="7"/>
      <c r="O193" s="3"/>
      <c r="P193" s="161"/>
    </row>
    <row r="194" spans="2:16" ht="27" customHeight="1">
      <c r="B194" s="1050"/>
      <c r="C194" s="1051"/>
      <c r="D194" s="1051"/>
      <c r="E194" s="7"/>
      <c r="F194" s="408">
        <f>SUMPRODUCT(($G$2=PMTCT_EID!$E$2:$E$350)*(PMTCT_EID!G$2:G$350))</f>
        <v>0</v>
      </c>
      <c r="G194" s="7"/>
      <c r="H194" s="408">
        <f>SUMPRODUCT(($G$2=PMTCT_EID!$E$2:$E$350)*(PMTCT_EID!H$2:H$350))</f>
        <v>0</v>
      </c>
      <c r="I194" s="7"/>
      <c r="J194" s="7"/>
      <c r="K194" s="7"/>
      <c r="L194" s="7"/>
      <c r="M194" s="7"/>
      <c r="N194" s="7"/>
      <c r="P194" s="161"/>
    </row>
    <row r="195" spans="2:16" s="71" customFormat="1" ht="6.75" customHeight="1">
      <c r="B195" s="160"/>
      <c r="C195" s="23"/>
      <c r="D195" s="23"/>
      <c r="E195" s="23"/>
      <c r="F195" s="23"/>
      <c r="G195" s="23"/>
      <c r="H195" s="23"/>
      <c r="I195" s="23"/>
      <c r="J195" s="23"/>
      <c r="K195" s="23"/>
      <c r="L195" s="23"/>
      <c r="M195" s="23"/>
      <c r="N195" s="23"/>
      <c r="O195" s="23"/>
      <c r="P195" s="159"/>
    </row>
    <row r="196" spans="2:16" ht="6.75" customHeight="1">
      <c r="B196" s="1048" t="s">
        <v>2305</v>
      </c>
      <c r="C196" s="1049"/>
      <c r="D196" s="1049"/>
      <c r="E196" s="48"/>
      <c r="F196" s="628"/>
      <c r="G196" s="48"/>
      <c r="H196" s="640"/>
      <c r="I196" s="640"/>
      <c r="J196" s="640"/>
      <c r="K196" s="640"/>
      <c r="L196" s="640"/>
      <c r="M196" s="640"/>
      <c r="N196" s="640"/>
      <c r="O196" s="628"/>
      <c r="P196" s="161"/>
    </row>
    <row r="197" spans="2:16" ht="27" customHeight="1">
      <c r="B197" s="1050"/>
      <c r="C197" s="1051"/>
      <c r="D197" s="1051"/>
      <c r="E197" s="640"/>
      <c r="F197" s="408">
        <f>SUMPRODUCT(($G$2=PMTCT_EID!$E$2:$E$350)*(PMTCT_EID!I$2:I$350))</f>
        <v>0</v>
      </c>
      <c r="G197" s="640"/>
      <c r="H197" s="408">
        <f>SUMPRODUCT(($G$2=PMTCT_EID!$E$2:$E$350)*(PMTCT_EID!J$2:J$350))</f>
        <v>0</v>
      </c>
      <c r="I197" s="640"/>
      <c r="J197" s="640"/>
      <c r="K197" s="640"/>
      <c r="L197" s="640"/>
      <c r="M197" s="640"/>
      <c r="N197" s="640"/>
      <c r="P197" s="161"/>
    </row>
    <row r="198" spans="2:16" s="71" customFormat="1" ht="6.75" customHeight="1">
      <c r="B198" s="160"/>
      <c r="C198" s="23"/>
      <c r="D198" s="23"/>
      <c r="E198" s="23"/>
      <c r="F198" s="23"/>
      <c r="G198" s="23"/>
      <c r="H198" s="23"/>
      <c r="I198" s="23"/>
      <c r="J198" s="23"/>
      <c r="K198" s="23"/>
      <c r="L198" s="23"/>
      <c r="M198" s="23"/>
      <c r="N198" s="23"/>
      <c r="O198" s="23"/>
      <c r="P198" s="159"/>
    </row>
    <row r="199" spans="2:16" ht="10.5" customHeight="1"/>
    <row r="200" spans="2:16" ht="24" customHeight="1">
      <c r="B200" s="948" t="str">
        <f>CONCATENATE(K142,":PMTCT_HEI")</f>
        <v>:PMTCT_HEI</v>
      </c>
      <c r="C200" s="949"/>
      <c r="D200" s="949"/>
      <c r="E200" s="949"/>
      <c r="F200" s="949"/>
      <c r="G200" s="949"/>
      <c r="H200" s="949"/>
      <c r="I200" s="949"/>
      <c r="J200" s="949"/>
      <c r="K200" s="949"/>
      <c r="L200" s="949"/>
      <c r="M200" s="949"/>
      <c r="N200" s="949"/>
      <c r="O200" s="949"/>
      <c r="P200" s="949"/>
    </row>
    <row r="201" spans="2:16">
      <c r="B201" s="950" t="s">
        <v>0</v>
      </c>
      <c r="C201" s="951"/>
      <c r="D201" s="954" t="s">
        <v>2306</v>
      </c>
      <c r="E201" s="955"/>
      <c r="F201" s="955"/>
      <c r="G201" s="955"/>
      <c r="H201" s="955"/>
      <c r="I201" s="955"/>
      <c r="J201" s="955"/>
      <c r="K201" s="955"/>
      <c r="L201" s="955"/>
      <c r="M201" s="955"/>
      <c r="N201" s="955"/>
      <c r="O201" s="955"/>
      <c r="P201" s="956"/>
    </row>
    <row r="202" spans="2:16" ht="18" customHeight="1">
      <c r="B202" s="952"/>
      <c r="C202" s="953"/>
      <c r="D202" s="957"/>
      <c r="E202" s="958"/>
      <c r="F202" s="958"/>
      <c r="G202" s="958"/>
      <c r="H202" s="958"/>
      <c r="I202" s="958"/>
      <c r="J202" s="958"/>
      <c r="K202" s="958"/>
      <c r="L202" s="958"/>
      <c r="M202" s="958"/>
      <c r="N202" s="958"/>
      <c r="O202" s="958"/>
      <c r="P202" s="959"/>
    </row>
    <row r="203" spans="2:16" ht="6.75" customHeight="1">
      <c r="B203" s="62"/>
      <c r="C203" s="63"/>
      <c r="D203" s="64"/>
      <c r="E203" s="64"/>
      <c r="F203" s="64"/>
      <c r="G203" s="64"/>
      <c r="H203" s="64"/>
      <c r="I203" s="64"/>
      <c r="J203" s="64"/>
      <c r="K203" s="64"/>
      <c r="L203" s="64"/>
      <c r="M203" s="64"/>
      <c r="N203" s="64"/>
      <c r="O203" s="64"/>
      <c r="P203" s="39"/>
    </row>
    <row r="204" spans="2:16" ht="29.25" customHeight="1">
      <c r="B204" s="31" t="s">
        <v>2</v>
      </c>
      <c r="C204" s="69" t="str">
        <f>IF(SUM(F209,H209)=0,"subtotal",SUM(F209,H209))</f>
        <v>subtotal</v>
      </c>
      <c r="D204" s="2"/>
      <c r="E204" s="2"/>
      <c r="F204" s="2"/>
      <c r="G204" s="2"/>
      <c r="H204" s="2"/>
      <c r="I204" s="2"/>
      <c r="J204" s="2"/>
      <c r="K204" s="2"/>
      <c r="L204" s="2"/>
      <c r="M204" s="2"/>
      <c r="N204" s="2"/>
      <c r="O204" s="2"/>
      <c r="P204" s="34"/>
    </row>
    <row r="205" spans="2:16" ht="7.5" customHeight="1">
      <c r="B205" s="31"/>
      <c r="C205" s="8"/>
      <c r="D205" s="2"/>
      <c r="E205" s="2"/>
      <c r="F205" s="2"/>
      <c r="G205" s="2"/>
      <c r="H205" s="2"/>
      <c r="I205" s="2"/>
      <c r="J205" s="2"/>
      <c r="K205" s="2"/>
      <c r="L205" s="2"/>
      <c r="M205" s="2"/>
      <c r="N205" s="2"/>
      <c r="O205" s="2"/>
      <c r="P205" s="34"/>
    </row>
    <row r="206" spans="2:16" ht="28.5" customHeight="1">
      <c r="B206" s="952" t="s">
        <v>3</v>
      </c>
      <c r="C206" s="953"/>
      <c r="D206" s="1013" t="s">
        <v>2308</v>
      </c>
      <c r="E206" s="942"/>
      <c r="F206" s="942"/>
      <c r="G206" s="942"/>
      <c r="H206" s="942"/>
      <c r="I206" s="942"/>
      <c r="J206" s="942"/>
      <c r="K206" s="942"/>
      <c r="L206" s="942"/>
      <c r="M206" s="942"/>
      <c r="N206" s="942"/>
      <c r="O206" s="942"/>
      <c r="P206" s="39"/>
    </row>
    <row r="207" spans="2:16" ht="21" customHeight="1">
      <c r="B207" s="173"/>
      <c r="C207" s="172"/>
      <c r="D207" s="171"/>
      <c r="E207" s="170"/>
      <c r="F207" s="169" t="s">
        <v>484</v>
      </c>
      <c r="G207" s="169"/>
      <c r="H207" s="168" t="s">
        <v>483</v>
      </c>
      <c r="I207" s="166"/>
      <c r="J207" s="167"/>
      <c r="K207" s="166"/>
      <c r="L207" s="166"/>
      <c r="M207" s="166"/>
      <c r="N207" s="165"/>
      <c r="O207" s="165"/>
      <c r="P207" s="164"/>
    </row>
    <row r="208" spans="2:16" ht="5.25" customHeight="1">
      <c r="B208" s="163"/>
      <c r="C208" s="162"/>
      <c r="D208" s="162"/>
      <c r="E208" s="48"/>
      <c r="F208" s="3"/>
      <c r="G208" s="48"/>
      <c r="H208" s="7"/>
      <c r="I208" s="7"/>
      <c r="J208" s="7"/>
      <c r="K208" s="7"/>
      <c r="L208" s="7"/>
      <c r="M208" s="7"/>
      <c r="N208" s="7"/>
      <c r="O208" s="3"/>
      <c r="P208" s="161"/>
    </row>
    <row r="209" spans="2:17" ht="24.75" customHeight="1">
      <c r="B209" s="174"/>
      <c r="C209" s="1045" t="s">
        <v>2307</v>
      </c>
      <c r="D209" s="1045"/>
      <c r="E209" s="7"/>
      <c r="F209" s="408">
        <f>SUMPRODUCT(($G$2=PMTCT_EID!$E$2:$E$350)*(PMTCT_EID!K$2:K$350))</f>
        <v>0</v>
      </c>
      <c r="G209" s="7"/>
      <c r="H209" s="408">
        <f>SUMPRODUCT(($G$2=PMTCT_EID!$E$2:$E$350)*(PMTCT_EID!L$2:L$350))</f>
        <v>0</v>
      </c>
      <c r="I209" s="7"/>
      <c r="J209" s="430" t="str">
        <f>IF(SUM(F209,H209)=0,"subtotal",SUM(F209,H209))</f>
        <v>subtotal</v>
      </c>
      <c r="K209" s="7"/>
      <c r="L209" s="7"/>
      <c r="M209" s="7"/>
      <c r="N209" s="7"/>
      <c r="P209" s="161"/>
    </row>
    <row r="210" spans="2:17" ht="8.25" customHeight="1">
      <c r="B210" s="160"/>
      <c r="C210" s="23"/>
      <c r="D210" s="23"/>
      <c r="E210" s="23"/>
      <c r="F210" s="23"/>
      <c r="G210" s="23"/>
      <c r="H210" s="23"/>
      <c r="I210" s="23"/>
      <c r="J210" s="23"/>
      <c r="K210" s="23"/>
      <c r="L210" s="23"/>
      <c r="M210" s="23"/>
      <c r="N210" s="23"/>
      <c r="O210" s="23"/>
      <c r="P210" s="159"/>
    </row>
    <row r="211" spans="2:17" ht="5.25" customHeight="1">
      <c r="B211" s="163"/>
      <c r="C211" s="162"/>
      <c r="D211" s="162"/>
      <c r="E211" s="48"/>
      <c r="F211" s="628"/>
      <c r="G211" s="48"/>
      <c r="H211" s="640"/>
      <c r="I211" s="640"/>
      <c r="J211" s="640"/>
      <c r="K211" s="640"/>
      <c r="L211" s="640"/>
      <c r="M211" s="640"/>
      <c r="N211" s="640"/>
      <c r="O211" s="628"/>
      <c r="P211" s="161"/>
    </row>
    <row r="212" spans="2:17" ht="24.75" customHeight="1">
      <c r="B212" s="174"/>
      <c r="C212" s="1045" t="s">
        <v>2309</v>
      </c>
      <c r="D212" s="1045"/>
      <c r="E212" s="640"/>
      <c r="F212" s="408">
        <f>SUMPRODUCT(($G$2=PMTCT_EID!$E$2:$E$350)*(PMTCT_EID!M$2:M$350))</f>
        <v>0</v>
      </c>
      <c r="G212" s="640"/>
      <c r="H212" s="408">
        <f>SUMPRODUCT(($G$2=PMTCT_EID!$E$2:$E$350)*(PMTCT_EID!N$2:N$350))</f>
        <v>0</v>
      </c>
      <c r="I212" s="640"/>
      <c r="J212" s="430" t="str">
        <f>IF(SUM(F212,H212)=0,"subtotal",SUM(F212,H212))</f>
        <v>subtotal</v>
      </c>
      <c r="K212" s="640"/>
      <c r="L212" s="640"/>
      <c r="M212" s="640"/>
      <c r="N212" s="640"/>
      <c r="P212" s="161"/>
    </row>
    <row r="213" spans="2:17" ht="8.25" customHeight="1">
      <c r="B213" s="160"/>
      <c r="C213" s="23"/>
      <c r="D213" s="23"/>
      <c r="E213" s="23"/>
      <c r="F213" s="23"/>
      <c r="G213" s="23"/>
      <c r="H213" s="23"/>
      <c r="I213" s="23"/>
      <c r="J213" s="23"/>
      <c r="K213" s="23"/>
      <c r="L213" s="23"/>
      <c r="M213" s="23"/>
      <c r="N213" s="23"/>
      <c r="O213" s="23"/>
      <c r="P213" s="159"/>
    </row>
    <row r="214" spans="2:17" ht="24.6" customHeight="1">
      <c r="B214" s="952" t="s">
        <v>3</v>
      </c>
      <c r="C214" s="953"/>
      <c r="D214" s="1013" t="s">
        <v>485</v>
      </c>
      <c r="E214" s="942"/>
      <c r="F214" s="942"/>
      <c r="G214" s="942"/>
      <c r="H214" s="942"/>
      <c r="I214" s="942"/>
      <c r="J214" s="942"/>
      <c r="K214" s="942"/>
      <c r="L214" s="942"/>
      <c r="M214" s="942"/>
      <c r="N214" s="942"/>
      <c r="O214" s="942"/>
      <c r="P214" s="39"/>
    </row>
    <row r="215" spans="2:17" ht="16.5" customHeight="1">
      <c r="B215" s="173"/>
      <c r="C215" s="172"/>
      <c r="D215" s="171"/>
      <c r="E215" s="170"/>
      <c r="F215" s="169" t="s">
        <v>484</v>
      </c>
      <c r="G215" s="169"/>
      <c r="H215" s="168" t="s">
        <v>483</v>
      </c>
      <c r="I215" s="166"/>
      <c r="J215" s="167"/>
      <c r="K215" s="166"/>
      <c r="L215" s="166"/>
      <c r="M215" s="166"/>
      <c r="N215" s="165"/>
      <c r="O215" s="165"/>
      <c r="P215" s="164"/>
    </row>
    <row r="216" spans="2:17" ht="6.75" customHeight="1">
      <c r="B216" s="163"/>
      <c r="C216" s="162"/>
      <c r="D216" s="162"/>
      <c r="E216" s="48"/>
      <c r="F216" s="3"/>
      <c r="G216" s="48"/>
      <c r="H216" s="7"/>
      <c r="I216" s="7"/>
      <c r="K216" s="7"/>
      <c r="L216" s="7"/>
      <c r="M216" s="7"/>
      <c r="N216" s="7"/>
      <c r="O216" s="3"/>
      <c r="P216" s="161"/>
    </row>
    <row r="217" spans="2:17" ht="27.75" customHeight="1">
      <c r="B217" s="1046" t="s">
        <v>482</v>
      </c>
      <c r="C217" s="1047"/>
      <c r="D217" s="1047"/>
      <c r="E217" s="7"/>
      <c r="F217" s="408">
        <f>SUMPRODUCT(($G$2=PMTCT_EID!$E$2:$E$350)*(PMTCT_EID!O$2:O$350))</f>
        <v>0</v>
      </c>
      <c r="G217" s="7"/>
      <c r="H217" s="408">
        <f>SUMPRODUCT(($G$2=PMTCT_EID!$E$2:$E$350)*(PMTCT_EID!P$2:P$350))</f>
        <v>0</v>
      </c>
      <c r="I217" s="7"/>
      <c r="J217" s="430" t="str">
        <f>IF(SUM(F217,H217)=0,"subtotal",SUM(F217,H217))</f>
        <v>subtotal</v>
      </c>
      <c r="K217" s="7"/>
      <c r="L217" s="7"/>
      <c r="M217" s="7"/>
      <c r="N217" s="7"/>
      <c r="P217" s="161"/>
    </row>
    <row r="218" spans="2:17" ht="8.85" customHeight="1">
      <c r="B218" s="160"/>
      <c r="C218" s="23"/>
      <c r="D218" s="23"/>
      <c r="E218" s="23"/>
      <c r="F218" s="23"/>
      <c r="G218" s="23"/>
      <c r="H218" s="23"/>
      <c r="I218" s="23"/>
      <c r="J218" s="23"/>
      <c r="K218" s="23"/>
      <c r="L218" s="23"/>
      <c r="M218" s="23"/>
      <c r="N218" s="23"/>
      <c r="O218" s="23"/>
      <c r="P218" s="159"/>
    </row>
    <row r="219" spans="2:17" ht="15">
      <c r="B219" s="7"/>
      <c r="C219" s="8"/>
      <c r="D219" s="2"/>
      <c r="E219" s="2"/>
      <c r="F219" s="2"/>
      <c r="G219" s="2"/>
      <c r="H219" s="2"/>
      <c r="I219" s="2"/>
      <c r="J219" s="2"/>
      <c r="K219" s="2"/>
      <c r="L219" s="2"/>
      <c r="M219" s="2"/>
      <c r="N219" s="2"/>
      <c r="O219" s="2"/>
      <c r="P219" s="3"/>
    </row>
    <row r="220" spans="2:17" ht="20.25" hidden="1" customHeight="1">
      <c r="B220" s="13"/>
      <c r="C220" s="14"/>
      <c r="D220" s="14"/>
      <c r="E220" s="14"/>
      <c r="F220" s="14"/>
      <c r="G220" s="14"/>
      <c r="H220" s="14"/>
      <c r="I220" s="14"/>
      <c r="J220" s="14"/>
      <c r="K220" s="14"/>
      <c r="L220" s="14"/>
      <c r="M220" s="14"/>
      <c r="N220" s="14"/>
      <c r="O220" s="14"/>
      <c r="P220" s="15"/>
      <c r="Q220" s="3"/>
    </row>
    <row r="221" spans="2:17" s="47" customFormat="1" ht="22.35" hidden="1" customHeight="1">
      <c r="B221" s="16" t="s">
        <v>34</v>
      </c>
      <c r="C221" s="1009" t="str">
        <f>C2</f>
        <v>USAID Tujenge Jamii</v>
      </c>
      <c r="D221" s="1009"/>
      <c r="E221" s="1009"/>
      <c r="F221" s="1009"/>
      <c r="G221" s="1"/>
      <c r="H221" s="878" t="s">
        <v>65</v>
      </c>
      <c r="I221" s="878"/>
      <c r="J221" s="878"/>
      <c r="K221" s="45" t="str">
        <f>K2</f>
        <v/>
      </c>
      <c r="L221" s="43"/>
      <c r="M221" s="4" t="s">
        <v>35</v>
      </c>
      <c r="N221" s="1010">
        <f>N2</f>
        <v>0</v>
      </c>
      <c r="O221" s="1010"/>
      <c r="P221" s="3"/>
    </row>
    <row r="222" spans="2:17" hidden="1"/>
    <row r="223" spans="2:17" hidden="1"/>
    <row r="224" spans="2:17"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spans="2:16" hidden="1"/>
    <row r="274" spans="2:16" hidden="1"/>
    <row r="275" spans="2:16" hidden="1"/>
    <row r="276" spans="2:16" hidden="1"/>
    <row r="277" spans="2:16" hidden="1"/>
    <row r="278" spans="2:16" hidden="1"/>
    <row r="279" spans="2:16" hidden="1"/>
    <row r="280" spans="2:16" hidden="1"/>
    <row r="281" spans="2:16" hidden="1"/>
    <row r="282" spans="2:16" hidden="1"/>
    <row r="283" spans="2:16" hidden="1"/>
    <row r="284" spans="2:16" hidden="1"/>
    <row r="285" spans="2:16" s="71" customFormat="1" ht="17.100000000000001" hidden="1" customHeight="1">
      <c r="B285" s="991"/>
      <c r="C285" s="991"/>
      <c r="D285" s="992"/>
      <c r="E285" s="992"/>
      <c r="F285" s="992"/>
      <c r="G285" s="992"/>
      <c r="H285" s="992"/>
      <c r="I285" s="992"/>
      <c r="J285" s="992"/>
      <c r="K285" s="992"/>
      <c r="L285" s="992"/>
      <c r="M285" s="992"/>
      <c r="N285" s="992"/>
      <c r="O285" s="992"/>
      <c r="P285" s="91"/>
    </row>
    <row r="286" spans="2:16" hidden="1">
      <c r="B286" s="6"/>
      <c r="C286" s="6"/>
      <c r="D286" s="119"/>
      <c r="E286" s="119"/>
      <c r="F286" s="119"/>
      <c r="G286" s="119"/>
      <c r="H286" s="119"/>
      <c r="I286" s="119"/>
      <c r="J286" s="119"/>
      <c r="K286" s="119"/>
      <c r="L286" s="119"/>
      <c r="M286" s="119"/>
      <c r="N286" s="119"/>
      <c r="O286" s="119"/>
      <c r="P286" s="91"/>
    </row>
    <row r="287" spans="2:16" ht="24" hidden="1" customHeight="1">
      <c r="B287" s="987"/>
      <c r="C287" s="106"/>
      <c r="D287" s="106"/>
      <c r="E287" s="106"/>
      <c r="F287" s="106"/>
      <c r="G287" s="106"/>
      <c r="H287" s="106"/>
      <c r="I287" s="106"/>
      <c r="J287" s="106"/>
      <c r="K287" s="106"/>
      <c r="L287" s="106"/>
      <c r="M287" s="106"/>
      <c r="N287" s="106"/>
      <c r="O287" s="106"/>
      <c r="P287" s="106"/>
    </row>
    <row r="288" spans="2:16" hidden="1">
      <c r="B288" s="987"/>
      <c r="C288" s="988"/>
      <c r="D288" s="988"/>
      <c r="E288" s="989"/>
      <c r="F288" s="989"/>
      <c r="G288" s="989"/>
      <c r="H288" s="989"/>
      <c r="I288" s="989"/>
      <c r="J288" s="989"/>
      <c r="K288" s="989"/>
      <c r="L288" s="989"/>
      <c r="M288" s="989"/>
      <c r="N288" s="989"/>
      <c r="O288" s="989"/>
      <c r="P288" s="989"/>
    </row>
    <row r="289" spans="2:16" ht="8.25" hidden="1" customHeight="1">
      <c r="B289" s="128"/>
      <c r="C289" s="120"/>
      <c r="D289" s="121"/>
      <c r="E289" s="120"/>
      <c r="F289" s="121"/>
      <c r="G289" s="120"/>
      <c r="H289" s="121"/>
      <c r="I289" s="120"/>
      <c r="J289" s="121"/>
      <c r="K289" s="120"/>
      <c r="L289" s="121"/>
      <c r="M289" s="120"/>
      <c r="N289" s="121"/>
      <c r="O289" s="120"/>
      <c r="P289" s="121"/>
    </row>
    <row r="290" spans="2:16" ht="22.5" hidden="1" customHeight="1">
      <c r="B290" s="129"/>
      <c r="C290" s="130"/>
      <c r="D290" s="91"/>
      <c r="E290" s="130"/>
      <c r="F290" s="91"/>
      <c r="G290" s="130"/>
      <c r="H290" s="91"/>
      <c r="I290" s="433"/>
      <c r="J290" s="91"/>
      <c r="K290" s="130"/>
      <c r="L290" s="91"/>
      <c r="M290" s="130"/>
      <c r="N290" s="91"/>
      <c r="O290" s="91"/>
      <c r="P290" s="91"/>
    </row>
    <row r="291" spans="2:16" ht="15" hidden="1">
      <c r="B291" s="122"/>
      <c r="C291" s="12"/>
      <c r="D291" s="12"/>
      <c r="E291" s="12"/>
      <c r="F291" s="12"/>
      <c r="G291" s="12"/>
      <c r="H291" s="12"/>
      <c r="I291" s="12"/>
      <c r="J291" s="12"/>
      <c r="K291" s="12"/>
      <c r="L291" s="12"/>
      <c r="M291" s="12"/>
      <c r="N291" s="12"/>
      <c r="O291" s="12"/>
      <c r="P291" s="12"/>
    </row>
    <row r="292" spans="2:16" hidden="1">
      <c r="B292" s="106"/>
      <c r="C292" s="106"/>
      <c r="D292" s="106"/>
      <c r="E292" s="106"/>
      <c r="F292" s="106"/>
      <c r="G292" s="106"/>
      <c r="H292" s="106"/>
      <c r="I292" s="106"/>
      <c r="J292" s="106"/>
      <c r="K292" s="106"/>
      <c r="L292" s="106"/>
      <c r="M292" s="106"/>
      <c r="N292" s="106"/>
      <c r="O292" s="106"/>
      <c r="P292" s="106"/>
    </row>
    <row r="293" spans="2:16" ht="17.850000000000001" hidden="1" customHeight="1">
      <c r="B293" s="129"/>
      <c r="C293" s="130"/>
      <c r="D293" s="91"/>
      <c r="E293" s="130"/>
      <c r="F293" s="91"/>
      <c r="G293" s="130"/>
      <c r="H293" s="91"/>
      <c r="I293" s="130"/>
      <c r="J293" s="91"/>
      <c r="K293" s="130"/>
      <c r="L293" s="91"/>
      <c r="M293" s="130"/>
      <c r="N293" s="91"/>
      <c r="O293" s="91"/>
      <c r="P293" s="91"/>
    </row>
    <row r="294" spans="2:16" s="71" customFormat="1" ht="17.850000000000001" hidden="1" customHeight="1">
      <c r="B294" s="122"/>
      <c r="C294" s="12"/>
      <c r="D294" s="12"/>
      <c r="E294" s="12"/>
      <c r="F294" s="12"/>
      <c r="G294" s="12"/>
      <c r="H294" s="12"/>
      <c r="I294" s="12"/>
      <c r="J294" s="12"/>
      <c r="K294" s="12"/>
      <c r="L294" s="12"/>
      <c r="M294" s="12"/>
      <c r="N294" s="12"/>
      <c r="O294" s="12"/>
      <c r="P294" s="12"/>
    </row>
    <row r="295" spans="2:16" ht="11.25" hidden="1" customHeight="1">
      <c r="B295" s="106"/>
      <c r="C295" s="106"/>
      <c r="D295" s="106"/>
      <c r="E295" s="106"/>
      <c r="F295" s="106"/>
      <c r="G295" s="106"/>
      <c r="H295" s="106"/>
      <c r="I295" s="106"/>
      <c r="J295" s="106"/>
      <c r="K295" s="106"/>
      <c r="L295" s="106"/>
      <c r="M295" s="106"/>
      <c r="N295" s="106"/>
      <c r="O295" s="106"/>
      <c r="P295" s="106"/>
    </row>
    <row r="296" spans="2:16" ht="23.25" hidden="1" customHeight="1">
      <c r="B296" s="987"/>
      <c r="C296" s="106"/>
      <c r="D296" s="106"/>
      <c r="E296" s="106"/>
      <c r="F296" s="106"/>
      <c r="G296" s="106"/>
      <c r="H296" s="106"/>
      <c r="I296" s="106"/>
      <c r="J296" s="106"/>
      <c r="K296" s="106"/>
      <c r="L296" s="106"/>
      <c r="M296" s="106"/>
      <c r="N296" s="106"/>
      <c r="O296" s="106"/>
      <c r="P296" s="106"/>
    </row>
    <row r="297" spans="2:16" ht="8.25" hidden="1" customHeight="1">
      <c r="B297" s="987"/>
      <c r="C297" s="988"/>
      <c r="D297" s="988"/>
      <c r="E297" s="989"/>
      <c r="F297" s="989"/>
      <c r="G297" s="989"/>
      <c r="H297" s="989"/>
      <c r="I297" s="989"/>
      <c r="J297" s="989"/>
      <c r="K297" s="989"/>
      <c r="L297" s="989"/>
      <c r="M297" s="989"/>
      <c r="N297" s="989"/>
      <c r="O297" s="990"/>
      <c r="P297" s="990"/>
    </row>
    <row r="298" spans="2:16" ht="8.25" hidden="1" customHeight="1">
      <c r="B298" s="128"/>
      <c r="C298" s="120"/>
      <c r="D298" s="121"/>
      <c r="E298" s="120"/>
      <c r="F298" s="121"/>
      <c r="G298" s="120"/>
      <c r="H298" s="121"/>
      <c r="I298" s="120"/>
      <c r="J298" s="121"/>
      <c r="K298" s="120"/>
      <c r="L298" s="121"/>
      <c r="M298" s="120"/>
      <c r="N298" s="121"/>
      <c r="O298" s="120"/>
      <c r="P298" s="121"/>
    </row>
    <row r="299" spans="2:16" hidden="1"/>
    <row r="300" spans="2:16" hidden="1"/>
    <row r="301" spans="2:16" hidden="1"/>
    <row r="302" spans="2:16" hidden="1"/>
    <row r="303" spans="2:16" hidden="1"/>
    <row r="304" spans="2:16" ht="18" hidden="1">
      <c r="B304" s="16" t="s">
        <v>34</v>
      </c>
      <c r="C304" s="1010" t="str">
        <f>C$2</f>
        <v>USAID Tujenge Jamii</v>
      </c>
      <c r="D304" s="1010"/>
      <c r="E304" s="1010"/>
      <c r="F304" s="1010"/>
      <c r="H304" s="1035" t="s">
        <v>65</v>
      </c>
      <c r="I304" s="1035"/>
      <c r="J304" s="1035"/>
      <c r="K304" s="45" t="str">
        <f>K2</f>
        <v/>
      </c>
      <c r="L304" s="43"/>
      <c r="M304" s="4" t="s">
        <v>35</v>
      </c>
      <c r="N304" s="1010">
        <f>N2</f>
        <v>0</v>
      </c>
      <c r="O304" s="1010"/>
      <c r="P304" s="3"/>
    </row>
    <row r="305" spans="2:16" ht="30.75" customHeight="1">
      <c r="B305" s="1036" t="str">
        <f>CONCATENATE(K142,":CXCA_SCRN")</f>
        <v>:CXCA_SCRN</v>
      </c>
      <c r="C305" s="1037"/>
      <c r="D305" s="1037"/>
      <c r="E305" s="1037"/>
      <c r="F305" s="1037"/>
      <c r="G305" s="1037"/>
      <c r="H305" s="1037"/>
      <c r="I305" s="1037"/>
      <c r="J305" s="1037"/>
      <c r="K305" s="1037"/>
      <c r="L305" s="1037"/>
      <c r="M305" s="1037"/>
      <c r="N305" s="1037"/>
      <c r="O305" s="1037"/>
      <c r="P305" s="1037"/>
    </row>
    <row r="306" spans="2:16">
      <c r="B306" s="950" t="s">
        <v>0</v>
      </c>
      <c r="C306" s="951"/>
      <c r="D306" s="954" t="s">
        <v>1520</v>
      </c>
      <c r="E306" s="955"/>
      <c r="F306" s="955"/>
      <c r="G306" s="955"/>
      <c r="H306" s="955"/>
      <c r="I306" s="955"/>
      <c r="J306" s="955"/>
      <c r="K306" s="955"/>
      <c r="L306" s="955"/>
      <c r="M306" s="955"/>
      <c r="N306" s="955"/>
      <c r="O306" s="955"/>
      <c r="P306" s="956"/>
    </row>
    <row r="307" spans="2:16" ht="27.75" customHeight="1">
      <c r="B307" s="952"/>
      <c r="C307" s="953"/>
      <c r="D307" s="957"/>
      <c r="E307" s="958"/>
      <c r="F307" s="958"/>
      <c r="G307" s="958"/>
      <c r="H307" s="958"/>
      <c r="I307" s="958"/>
      <c r="J307" s="958"/>
      <c r="K307" s="958"/>
      <c r="L307" s="958"/>
      <c r="M307" s="958"/>
      <c r="N307" s="958"/>
      <c r="O307" s="958"/>
      <c r="P307" s="959"/>
    </row>
    <row r="308" spans="2:16" ht="7.5" customHeight="1">
      <c r="B308" s="62"/>
      <c r="C308" s="63"/>
      <c r="D308" s="64"/>
      <c r="E308" s="64"/>
      <c r="F308" s="64"/>
      <c r="G308" s="64"/>
      <c r="H308" s="64"/>
      <c r="I308" s="64"/>
      <c r="J308" s="64"/>
      <c r="K308" s="64"/>
      <c r="L308" s="64"/>
      <c r="M308" s="64"/>
      <c r="N308" s="64"/>
      <c r="O308" s="64"/>
      <c r="P308" s="39"/>
    </row>
    <row r="309" spans="2:16" ht="31.5" customHeight="1">
      <c r="B309" s="31" t="s">
        <v>2</v>
      </c>
      <c r="C309" s="69" t="str">
        <f>IF(SUM(E313,G331,E349)=0,"subtotal",SUM(E313,G331,E349))</f>
        <v>subtotal</v>
      </c>
      <c r="D309" s="2"/>
      <c r="E309" s="2"/>
      <c r="F309" s="2"/>
      <c r="G309" s="2"/>
      <c r="H309" s="2"/>
      <c r="I309" s="2"/>
      <c r="J309" s="2"/>
      <c r="K309" s="2"/>
      <c r="L309" s="2"/>
      <c r="M309" s="2"/>
      <c r="N309" s="2"/>
      <c r="O309" s="2"/>
      <c r="P309" s="34"/>
    </row>
    <row r="310" spans="2:16" ht="7.5" customHeight="1">
      <c r="B310" s="31"/>
      <c r="C310" s="8"/>
      <c r="D310" s="2"/>
      <c r="E310" s="2"/>
      <c r="F310" s="2"/>
      <c r="G310" s="2"/>
      <c r="H310" s="2"/>
      <c r="I310" s="2"/>
      <c r="J310" s="2"/>
      <c r="K310" s="2"/>
      <c r="L310" s="2"/>
      <c r="M310" s="2"/>
      <c r="N310" s="2"/>
      <c r="O310" s="2"/>
      <c r="P310" s="34"/>
    </row>
    <row r="311" spans="2:16" ht="28.5" customHeight="1">
      <c r="B311" s="1039" t="s">
        <v>3</v>
      </c>
      <c r="C311" s="1040"/>
      <c r="D311" s="1041" t="s">
        <v>1521</v>
      </c>
      <c r="E311" s="1042"/>
      <c r="F311" s="1042"/>
      <c r="G311" s="1042"/>
      <c r="H311" s="1042"/>
      <c r="I311" s="1042"/>
      <c r="J311" s="1042"/>
      <c r="K311" s="1042"/>
      <c r="L311" s="1042"/>
      <c r="M311" s="1042"/>
      <c r="N311" s="1042"/>
      <c r="O311" s="1042"/>
      <c r="P311" s="150"/>
    </row>
    <row r="312" spans="2:16" ht="6" customHeight="1">
      <c r="B312" s="152"/>
      <c r="C312" s="151"/>
      <c r="D312" s="151"/>
      <c r="E312" s="151"/>
      <c r="F312" s="151"/>
      <c r="G312" s="151"/>
      <c r="H312" s="151"/>
      <c r="I312" s="151"/>
      <c r="J312" s="151"/>
      <c r="K312" s="151"/>
      <c r="L312" s="151"/>
      <c r="M312" s="151"/>
      <c r="N312" s="151"/>
      <c r="O312" s="151"/>
      <c r="P312" s="150"/>
    </row>
    <row r="313" spans="2:16" ht="27.75" customHeight="1">
      <c r="B313" s="1043" t="s">
        <v>925</v>
      </c>
      <c r="C313" s="1044"/>
      <c r="D313" s="1044"/>
      <c r="E313" s="404" t="str">
        <f>IF(SUM(N318,N323,N328)=0,"subtotal",SUM(N318,N323,N328))</f>
        <v>subtotal</v>
      </c>
      <c r="F313" s="158"/>
      <c r="G313" s="158"/>
      <c r="H313" s="158"/>
      <c r="I313" s="158"/>
      <c r="J313" s="158"/>
      <c r="K313" s="158"/>
      <c r="L313" s="158"/>
      <c r="M313" s="158"/>
      <c r="N313" s="158"/>
      <c r="O313" s="158"/>
      <c r="P313" s="157"/>
    </row>
    <row r="314" spans="2:16" ht="6.75" customHeight="1">
      <c r="B314" s="319"/>
      <c r="C314" s="155"/>
      <c r="D314" s="155"/>
      <c r="E314" s="155"/>
      <c r="F314" s="155"/>
      <c r="G314" s="155"/>
      <c r="H314" s="155"/>
      <c r="I314" s="155"/>
      <c r="J314" s="155"/>
      <c r="K314" s="155"/>
      <c r="L314" s="155"/>
      <c r="M314" s="155"/>
      <c r="N314" s="155"/>
      <c r="O314" s="155"/>
      <c r="P314" s="154"/>
    </row>
    <row r="315" spans="2:16" ht="7.5" customHeight="1">
      <c r="B315" s="317"/>
      <c r="C315" s="316"/>
      <c r="D315" s="316"/>
      <c r="E315" s="316"/>
      <c r="F315" s="316"/>
      <c r="G315" s="316"/>
      <c r="H315" s="316"/>
      <c r="I315" s="316"/>
      <c r="J315" s="316"/>
      <c r="K315" s="316"/>
      <c r="L315" s="316"/>
      <c r="M315" s="316"/>
      <c r="N315" s="316"/>
      <c r="O315" s="316"/>
      <c r="P315" s="318"/>
    </row>
    <row r="316" spans="2:16" ht="28.5">
      <c r="B316" s="1055"/>
      <c r="C316" s="1056"/>
      <c r="D316" s="1056"/>
      <c r="E316" s="311" t="s">
        <v>5</v>
      </c>
      <c r="F316" s="312" t="s">
        <v>105</v>
      </c>
      <c r="G316" s="312" t="s">
        <v>106</v>
      </c>
      <c r="H316" s="3" t="s">
        <v>73</v>
      </c>
      <c r="I316" s="3" t="s">
        <v>74</v>
      </c>
      <c r="J316" s="130" t="s">
        <v>75</v>
      </c>
      <c r="K316" s="3" t="s">
        <v>76</v>
      </c>
      <c r="L316" s="3" t="s">
        <v>77</v>
      </c>
      <c r="M316" s="3" t="s">
        <v>78</v>
      </c>
      <c r="N316" s="2"/>
      <c r="O316" s="2"/>
      <c r="P316" s="307"/>
    </row>
    <row r="317" spans="2:16" ht="6" customHeight="1">
      <c r="B317" s="175"/>
      <c r="C317" s="48"/>
      <c r="D317" s="3"/>
      <c r="E317" s="48"/>
      <c r="F317" s="3"/>
      <c r="G317" s="48"/>
      <c r="H317" s="3"/>
      <c r="I317" s="48"/>
      <c r="J317" s="3"/>
      <c r="K317" s="3"/>
      <c r="L317" s="3"/>
      <c r="M317" s="3"/>
      <c r="N317" s="3"/>
      <c r="O317" s="3"/>
      <c r="P317" s="298"/>
    </row>
    <row r="318" spans="2:16" ht="27.75" customHeight="1">
      <c r="B318" s="1057" t="s">
        <v>1522</v>
      </c>
      <c r="C318" s="1058"/>
      <c r="D318" s="1058"/>
      <c r="E318" s="416" cm="1">
        <f t="array" ref="E318">SUMPRODUCT(($G$2=CXCA_SCRN!$E$2:$E$350)*(CXCA_SCRN!I$2:I$350))</f>
        <v>0</v>
      </c>
      <c r="F318" s="416" cm="1">
        <f t="array" ref="F318">SUMPRODUCT(($G$2=CXCA_SCRN!$E$2:$E$350)*(CXCA_SCRN!J$2:J$350))</f>
        <v>0</v>
      </c>
      <c r="G318" s="416" cm="1">
        <f t="array" ref="G318">SUMPRODUCT(($G$2=CXCA_SCRN!$E$2:$E$350)*(CXCA_SCRN!K$2:K$350))</f>
        <v>0</v>
      </c>
      <c r="H318" s="416" cm="1">
        <f t="array" ref="H318">SUMPRODUCT(($G$2=CXCA_SCRN!$E$2:$E$350)*(CXCA_SCRN!L$2:L$350))</f>
        <v>0</v>
      </c>
      <c r="I318" s="416" cm="1">
        <f t="array" ref="I318">SUMPRODUCT(($G$2=CXCA_SCRN!$E$2:$E$350)*(CXCA_SCRN!M$2:M$350))</f>
        <v>0</v>
      </c>
      <c r="J318" s="416" cm="1">
        <f t="array" ref="J318">SUMPRODUCT(($G$2=CXCA_SCRN!$E$2:$E$350)*(CXCA_SCRN!N$2:N$350))</f>
        <v>0</v>
      </c>
      <c r="K318" s="416" cm="1">
        <f t="array" ref="K318">SUMPRODUCT(($G$2=CXCA_SCRN!$E$2:$E$350)*(CXCA_SCRN!O$2:O$350))</f>
        <v>0</v>
      </c>
      <c r="L318" s="416" cm="1">
        <f t="array" ref="L318">SUMPRODUCT(($G$2=CXCA_SCRN!$E$2:$E$350)*(CXCA_SCRN!P$2:P$350))</f>
        <v>0</v>
      </c>
      <c r="M318" s="416" cm="1">
        <f t="array" ref="M318">SUMPRODUCT(($G$2=CXCA_SCRN!$E$2:$E$350)*(CXCA_SCRN!Q$2:Q$350))</f>
        <v>0</v>
      </c>
      <c r="N318" s="404" t="str">
        <f>IF(SUM(E318:M318)=0,"subtotal",SUM(E318:M318))</f>
        <v>subtotal</v>
      </c>
      <c r="O318" s="2"/>
      <c r="P318" s="307"/>
    </row>
    <row r="319" spans="2:16">
      <c r="B319" s="179"/>
      <c r="C319" s="178"/>
      <c r="D319" s="178"/>
      <c r="E319" s="178"/>
      <c r="F319" s="178"/>
      <c r="G319" s="178"/>
      <c r="H319" s="178"/>
      <c r="I319" s="178"/>
      <c r="J319" s="178"/>
      <c r="K319" s="178"/>
      <c r="L319" s="178"/>
      <c r="M319" s="178"/>
      <c r="N319" s="178"/>
      <c r="O319" s="301"/>
      <c r="P319" s="308"/>
    </row>
    <row r="320" spans="2:16" ht="4.5" customHeight="1">
      <c r="B320" s="313"/>
      <c r="C320" s="314"/>
      <c r="D320" s="314"/>
      <c r="E320" s="314"/>
      <c r="F320" s="314"/>
      <c r="G320" s="314"/>
      <c r="H320" s="314"/>
      <c r="I320" s="314"/>
      <c r="J320" s="314"/>
      <c r="K320" s="314"/>
      <c r="L320" s="314"/>
      <c r="M320" s="314"/>
      <c r="N320" s="314"/>
      <c r="O320" s="314"/>
      <c r="P320" s="315"/>
    </row>
    <row r="321" spans="2:16" ht="28.5">
      <c r="B321" s="310"/>
      <c r="C321" s="1038"/>
      <c r="D321" s="1038"/>
      <c r="E321" s="311" t="s">
        <v>5</v>
      </c>
      <c r="F321" s="312" t="s">
        <v>105</v>
      </c>
      <c r="G321" s="312" t="s">
        <v>106</v>
      </c>
      <c r="H321" s="3" t="s">
        <v>73</v>
      </c>
      <c r="I321" s="3" t="s">
        <v>74</v>
      </c>
      <c r="J321" s="130" t="s">
        <v>75</v>
      </c>
      <c r="K321" s="3" t="s">
        <v>76</v>
      </c>
      <c r="L321" s="3" t="s">
        <v>77</v>
      </c>
      <c r="M321" s="3" t="s">
        <v>78</v>
      </c>
      <c r="N321" s="2"/>
      <c r="O321" s="2"/>
      <c r="P321" s="307"/>
    </row>
    <row r="322" spans="2:16" ht="8.25" customHeight="1">
      <c r="B322" s="175"/>
      <c r="C322" s="48"/>
      <c r="D322" s="3"/>
      <c r="E322" s="48"/>
      <c r="F322" s="3"/>
      <c r="G322" s="48"/>
      <c r="H322" s="3"/>
      <c r="I322" s="48"/>
      <c r="J322" s="3"/>
      <c r="K322" s="3"/>
      <c r="L322" s="3"/>
      <c r="M322" s="3"/>
      <c r="N322" s="3"/>
      <c r="O322" s="3"/>
      <c r="P322" s="298"/>
    </row>
    <row r="323" spans="2:16" ht="28.5" customHeight="1">
      <c r="B323" s="1057" t="s">
        <v>1523</v>
      </c>
      <c r="C323" s="1058"/>
      <c r="D323" s="1058"/>
      <c r="E323" s="416" cm="1">
        <f t="array" ref="E323">SUMPRODUCT(($G$2=CXCA_SCRN!$E$2:$E$350)*(CXCA_SCRN!S$2:S$350))</f>
        <v>0</v>
      </c>
      <c r="F323" s="416" cm="1">
        <f t="array" ref="F323">SUMPRODUCT(($G$2=CXCA_SCRN!$E$2:$E$350)*(CXCA_SCRN!T$2:T$350))</f>
        <v>0</v>
      </c>
      <c r="G323" s="416" cm="1">
        <f t="array" ref="G323">SUMPRODUCT(($G$2=CXCA_SCRN!$E$2:$E$350)*(CXCA_SCRN!U$2:U$350))</f>
        <v>0</v>
      </c>
      <c r="H323" s="416" cm="1">
        <f t="array" ref="H323">SUMPRODUCT(($G$2=CXCA_SCRN!$E$2:$E$350)*(CXCA_SCRN!V$2:V$350))</f>
        <v>0</v>
      </c>
      <c r="I323" s="416" cm="1">
        <f t="array" ref="I323">SUMPRODUCT(($G$2=CXCA_SCRN!$E$2:$E$350)*(CXCA_SCRN!W$2:W$350))</f>
        <v>0</v>
      </c>
      <c r="J323" s="416" cm="1">
        <f t="array" ref="J323">SUMPRODUCT(($G$2=CXCA_SCRN!$E$2:$E$350)*(CXCA_SCRN!X$2:X$350))</f>
        <v>0</v>
      </c>
      <c r="K323" s="416" cm="1">
        <f t="array" ref="K323">SUMPRODUCT(($G$2=CXCA_SCRN!$E$2:$E$350)*(CXCA_SCRN!Y$2:Y$350))</f>
        <v>0</v>
      </c>
      <c r="L323" s="416" cm="1">
        <f t="array" ref="L323">SUMPRODUCT(($G$2=CXCA_SCRN!$E$2:$E$350)*(CXCA_SCRN!Z$2:Z$350))</f>
        <v>0</v>
      </c>
      <c r="M323" s="416" cm="1">
        <f t="array" ref="M323">SUMPRODUCT(($G$2=CXCA_SCRN!$E$2:$E$350)*(CXCA_SCRN!AA$2:AA$350))</f>
        <v>0</v>
      </c>
      <c r="N323" s="404" t="str">
        <f>IF(SUM(E323:M323)=0,"subtotal",SUM(E323:M323))</f>
        <v>subtotal</v>
      </c>
      <c r="O323" s="2"/>
      <c r="P323" s="307"/>
    </row>
    <row r="324" spans="2:16">
      <c r="B324" s="179"/>
      <c r="C324" s="178"/>
      <c r="D324" s="178"/>
      <c r="E324" s="178"/>
      <c r="F324" s="178"/>
      <c r="G324" s="178"/>
      <c r="H324" s="178"/>
      <c r="I324" s="178"/>
      <c r="J324" s="178"/>
      <c r="K324" s="178"/>
      <c r="L324" s="178"/>
      <c r="M324" s="178"/>
      <c r="N324" s="178"/>
      <c r="O324" s="301"/>
      <c r="P324" s="308"/>
    </row>
    <row r="325" spans="2:16" ht="4.5" customHeight="1">
      <c r="B325" s="313"/>
      <c r="C325" s="314"/>
      <c r="D325" s="314"/>
      <c r="E325" s="314"/>
      <c r="F325" s="314"/>
      <c r="G325" s="314"/>
      <c r="H325" s="314"/>
      <c r="I325" s="314"/>
      <c r="J325" s="314"/>
      <c r="K325" s="314"/>
      <c r="L325" s="314"/>
      <c r="M325" s="314"/>
      <c r="N325" s="314"/>
      <c r="O325" s="314"/>
      <c r="P325" s="315"/>
    </row>
    <row r="326" spans="2:16" ht="28.5">
      <c r="B326" s="310"/>
      <c r="C326" s="1053"/>
      <c r="D326" s="1053"/>
      <c r="E326" s="311" t="s">
        <v>5</v>
      </c>
      <c r="F326" s="312" t="s">
        <v>105</v>
      </c>
      <c r="G326" s="312" t="s">
        <v>106</v>
      </c>
      <c r="H326" s="3" t="s">
        <v>73</v>
      </c>
      <c r="I326" s="3" t="s">
        <v>74</v>
      </c>
      <c r="J326" s="130" t="s">
        <v>75</v>
      </c>
      <c r="K326" s="3" t="s">
        <v>76</v>
      </c>
      <c r="L326" s="3" t="s">
        <v>77</v>
      </c>
      <c r="M326" s="3" t="s">
        <v>78</v>
      </c>
      <c r="N326" s="2"/>
      <c r="O326" s="2"/>
      <c r="P326" s="307"/>
    </row>
    <row r="327" spans="2:16" ht="8.25" customHeight="1">
      <c r="B327" s="175"/>
      <c r="C327" s="48"/>
      <c r="D327" s="3"/>
      <c r="E327" s="48"/>
      <c r="F327" s="3"/>
      <c r="G327" s="48"/>
      <c r="H327" s="3"/>
      <c r="I327" s="48"/>
      <c r="J327" s="3"/>
      <c r="K327" s="3"/>
      <c r="L327" s="3"/>
      <c r="M327" s="3"/>
      <c r="N327" s="3"/>
      <c r="O327" s="3"/>
      <c r="P327" s="298"/>
    </row>
    <row r="328" spans="2:16" ht="30" customHeight="1">
      <c r="B328" s="1057" t="s">
        <v>1524</v>
      </c>
      <c r="C328" s="1058"/>
      <c r="D328" s="1058"/>
      <c r="E328" s="416" cm="1">
        <f t="array" ref="E328">SUMPRODUCT(($G$2=CXCA_SCRN!$E$2:$E$350)*(CXCA_SCRN!AC$2:AC$350))</f>
        <v>0</v>
      </c>
      <c r="F328" s="416" cm="1">
        <f t="array" ref="F328">SUMPRODUCT(($G$2=CXCA_SCRN!$E$2:$E$350)*(CXCA_SCRN!AD$2:AD$350))</f>
        <v>0</v>
      </c>
      <c r="G328" s="416" cm="1">
        <f t="array" ref="G328">SUMPRODUCT(($G$2=CXCA_SCRN!$E$2:$E$350)*(CXCA_SCRN!AE$2:AE$350))</f>
        <v>0</v>
      </c>
      <c r="H328" s="416" cm="1">
        <f t="array" ref="H328">SUMPRODUCT(($G$2=CXCA_SCRN!$E$2:$E$350)*(CXCA_SCRN!AF$2:AF$350))</f>
        <v>0</v>
      </c>
      <c r="I328" s="416" cm="1">
        <f t="array" ref="I328">SUMPRODUCT(($G$2=CXCA_SCRN!$E$2:$E$350)*(CXCA_SCRN!AG$2:AG$350))</f>
        <v>0</v>
      </c>
      <c r="J328" s="416" cm="1">
        <f t="array" ref="J328">SUMPRODUCT(($G$2=CXCA_SCRN!$E$2:$E$350)*(CXCA_SCRN!AH$2:AH$350))</f>
        <v>0</v>
      </c>
      <c r="K328" s="416" cm="1">
        <f t="array" ref="K328">SUMPRODUCT(($G$2=CXCA_SCRN!$E$2:$E$350)*(CXCA_SCRN!AI$2:AI$350))</f>
        <v>0</v>
      </c>
      <c r="L328" s="416" cm="1">
        <f t="array" ref="L328">SUMPRODUCT(($G$2=CXCA_SCRN!$E$2:$E$350)*(CXCA_SCRN!AJ$2:AJ$350))</f>
        <v>0</v>
      </c>
      <c r="M328" s="416" cm="1">
        <f t="array" ref="M328">SUMPRODUCT(($G$2=CXCA_SCRN!$E$2:$E$350)*(CXCA_SCRN!AK$2:AK$350))</f>
        <v>0</v>
      </c>
      <c r="N328" s="404" t="str">
        <f>IF(SUM(E328:M328)=0,"subtotal",SUM(E328:M328))</f>
        <v>subtotal</v>
      </c>
      <c r="O328" s="2"/>
      <c r="P328" s="307"/>
    </row>
    <row r="329" spans="2:16">
      <c r="B329" s="179"/>
      <c r="C329" s="178"/>
      <c r="D329" s="178"/>
      <c r="E329" s="178"/>
      <c r="F329" s="178"/>
      <c r="G329" s="178"/>
      <c r="H329" s="178"/>
      <c r="I329" s="178"/>
      <c r="J329" s="178"/>
      <c r="K329" s="178"/>
      <c r="L329" s="178"/>
      <c r="M329" s="178"/>
      <c r="N329" s="178"/>
      <c r="O329" s="301"/>
      <c r="P329" s="308"/>
    </row>
    <row r="330" spans="2:16" ht="4.5" customHeight="1">
      <c r="B330" s="152"/>
      <c r="C330" s="151"/>
      <c r="D330" s="151"/>
      <c r="E330" s="151"/>
      <c r="F330" s="151"/>
      <c r="G330" s="151"/>
      <c r="H330" s="151"/>
      <c r="I330" s="151"/>
      <c r="J330" s="151"/>
      <c r="K330" s="151"/>
      <c r="L330" s="151"/>
      <c r="M330" s="151"/>
      <c r="N330" s="151"/>
      <c r="O330" s="151"/>
      <c r="P330" s="150"/>
    </row>
    <row r="331" spans="2:16" ht="25.5" customHeight="1">
      <c r="B331" s="317" t="s">
        <v>928</v>
      </c>
      <c r="C331" s="316"/>
      <c r="D331" s="316"/>
      <c r="E331" s="320"/>
      <c r="F331" s="316"/>
      <c r="G331" s="404" t="str">
        <f>IF(SUM(N336,N341,N346)=0,"subtotal",SUM(N336,N341,N346))</f>
        <v>subtotal</v>
      </c>
      <c r="I331" s="158"/>
      <c r="J331" s="158"/>
      <c r="K331" s="158"/>
      <c r="L331" s="158"/>
      <c r="M331" s="158"/>
      <c r="N331" s="158"/>
      <c r="O331" s="158"/>
      <c r="P331" s="157"/>
    </row>
    <row r="332" spans="2:16" ht="3.75" customHeight="1">
      <c r="B332" s="319"/>
      <c r="C332" s="155"/>
      <c r="D332" s="155"/>
      <c r="E332" s="155"/>
      <c r="F332" s="155"/>
      <c r="G332" s="155"/>
      <c r="H332" s="155"/>
      <c r="I332" s="155"/>
      <c r="J332" s="155"/>
      <c r="K332" s="155"/>
      <c r="L332" s="155"/>
      <c r="M332" s="155"/>
      <c r="N332" s="155"/>
      <c r="O332" s="155"/>
      <c r="P332" s="154"/>
    </row>
    <row r="333" spans="2:16" ht="9" customHeight="1">
      <c r="B333" s="317"/>
      <c r="C333" s="316"/>
      <c r="D333" s="316"/>
      <c r="E333" s="316"/>
      <c r="F333" s="316"/>
      <c r="G333" s="316"/>
      <c r="H333" s="316"/>
      <c r="I333" s="316"/>
      <c r="J333" s="316"/>
      <c r="K333" s="316"/>
      <c r="L333" s="316"/>
      <c r="M333" s="316"/>
      <c r="N333" s="316"/>
      <c r="O333" s="316"/>
      <c r="P333" s="318"/>
    </row>
    <row r="334" spans="2:16" ht="28.5">
      <c r="B334" s="310"/>
      <c r="C334" s="1038"/>
      <c r="D334" s="1038"/>
      <c r="E334" s="311" t="s">
        <v>5</v>
      </c>
      <c r="F334" s="312" t="s">
        <v>105</v>
      </c>
      <c r="G334" s="312" t="s">
        <v>106</v>
      </c>
      <c r="H334" s="3" t="s">
        <v>73</v>
      </c>
      <c r="I334" s="3" t="s">
        <v>74</v>
      </c>
      <c r="J334" s="130" t="s">
        <v>75</v>
      </c>
      <c r="K334" s="3" t="s">
        <v>76</v>
      </c>
      <c r="L334" s="3" t="s">
        <v>77</v>
      </c>
      <c r="M334" s="3" t="s">
        <v>78</v>
      </c>
      <c r="N334" s="2"/>
      <c r="O334" s="2"/>
      <c r="P334" s="307"/>
    </row>
    <row r="335" spans="2:16" ht="6.75" customHeight="1">
      <c r="B335" s="175"/>
      <c r="C335" s="48"/>
      <c r="D335" s="3"/>
      <c r="E335" s="48"/>
      <c r="F335" s="3"/>
      <c r="G335" s="48"/>
      <c r="H335" s="3"/>
      <c r="I335" s="48"/>
      <c r="J335" s="3"/>
      <c r="K335" s="3"/>
      <c r="L335" s="3"/>
      <c r="M335" s="3"/>
      <c r="N335" s="3"/>
      <c r="O335" s="3"/>
      <c r="P335" s="298"/>
    </row>
    <row r="336" spans="2:16" ht="27.75" customHeight="1">
      <c r="B336" s="1057" t="s">
        <v>1522</v>
      </c>
      <c r="C336" s="1058"/>
      <c r="D336" s="1058"/>
      <c r="E336" s="416" cm="1">
        <f t="array" ref="E336">SUMPRODUCT(($G$2=CXCA_SCRN!$E$2:$E$350)*(CXCA_SCRN!AN$2:AN$350))</f>
        <v>0</v>
      </c>
      <c r="F336" s="416" cm="1">
        <f t="array" ref="F336">SUMPRODUCT(($G$2=CXCA_SCRN!$E$2:$E$350)*(CXCA_SCRN!AO$2:AO$350))</f>
        <v>0</v>
      </c>
      <c r="G336" s="416" cm="1">
        <f t="array" ref="G336">SUMPRODUCT(($G$2=CXCA_SCRN!$E$2:$E$350)*(CXCA_SCRN!AP$2:AP$350))</f>
        <v>0</v>
      </c>
      <c r="H336" s="416" cm="1">
        <f t="array" ref="H336">SUMPRODUCT(($G$2=CXCA_SCRN!$E$2:$E$350)*(CXCA_SCRN!AQ$2:AQ$350))</f>
        <v>0</v>
      </c>
      <c r="I336" s="416" cm="1">
        <f t="array" ref="I336">SUMPRODUCT(($G$2=CXCA_SCRN!$E$2:$E$350)*(CXCA_SCRN!AR$2:AR$350))</f>
        <v>0</v>
      </c>
      <c r="J336" s="416" cm="1">
        <f t="array" ref="J336">SUMPRODUCT(($G$2=CXCA_SCRN!$E$2:$E$350)*(CXCA_SCRN!AS$2:AS$350))</f>
        <v>0</v>
      </c>
      <c r="K336" s="416" cm="1">
        <f t="array" ref="K336">SUMPRODUCT(($G$2=CXCA_SCRN!$E$2:$E$350)*(CXCA_SCRN!AT$2:AT$350))</f>
        <v>0</v>
      </c>
      <c r="L336" s="416" cm="1">
        <f t="array" ref="L336">SUMPRODUCT(($G$2=CXCA_SCRN!$E$2:$E$350)*(CXCA_SCRN!AU$2:AU$350))</f>
        <v>0</v>
      </c>
      <c r="M336" s="416" cm="1">
        <f t="array" ref="M336">SUMPRODUCT(($G$2=CXCA_SCRN!$E$2:$E$350)*(CXCA_SCRN!AV$2:AV$350))</f>
        <v>0</v>
      </c>
      <c r="N336" s="404" t="str">
        <f>IF(SUM(E336:M336)=0,"subtotal",SUM(E336:M336))</f>
        <v>subtotal</v>
      </c>
      <c r="O336" s="2"/>
      <c r="P336" s="307"/>
    </row>
    <row r="337" spans="2:16" ht="6" customHeight="1">
      <c r="B337" s="179"/>
      <c r="C337" s="178"/>
      <c r="D337" s="178"/>
      <c r="E337" s="178"/>
      <c r="F337" s="178"/>
      <c r="G337" s="178"/>
      <c r="H337" s="178"/>
      <c r="I337" s="178"/>
      <c r="J337" s="178"/>
      <c r="K337" s="178"/>
      <c r="L337" s="178"/>
      <c r="M337" s="178"/>
      <c r="N337" s="178"/>
      <c r="O337" s="301"/>
      <c r="P337" s="308"/>
    </row>
    <row r="338" spans="2:16" ht="8.25" customHeight="1">
      <c r="B338" s="313"/>
      <c r="C338" s="314"/>
      <c r="D338" s="314"/>
      <c r="E338" s="314"/>
      <c r="F338" s="314"/>
      <c r="G338" s="314"/>
      <c r="H338" s="314"/>
      <c r="I338" s="314"/>
      <c r="J338" s="314"/>
      <c r="K338" s="314"/>
      <c r="L338" s="314"/>
      <c r="M338" s="314"/>
      <c r="N338" s="314"/>
      <c r="O338" s="314"/>
      <c r="P338" s="315"/>
    </row>
    <row r="339" spans="2:16" ht="28.5">
      <c r="B339" s="310"/>
      <c r="C339" s="1038"/>
      <c r="D339" s="1038"/>
      <c r="E339" s="311" t="s">
        <v>5</v>
      </c>
      <c r="F339" s="312" t="s">
        <v>105</v>
      </c>
      <c r="G339" s="312" t="s">
        <v>106</v>
      </c>
      <c r="H339" s="3" t="s">
        <v>73</v>
      </c>
      <c r="I339" s="3" t="s">
        <v>74</v>
      </c>
      <c r="J339" s="130" t="s">
        <v>75</v>
      </c>
      <c r="K339" s="3" t="s">
        <v>76</v>
      </c>
      <c r="L339" s="3" t="s">
        <v>77</v>
      </c>
      <c r="M339" s="3" t="s">
        <v>78</v>
      </c>
      <c r="N339" s="2"/>
      <c r="O339" s="2"/>
      <c r="P339" s="307"/>
    </row>
    <row r="340" spans="2:16" ht="6.75" customHeight="1">
      <c r="B340" s="175"/>
      <c r="C340" s="48"/>
      <c r="D340" s="3"/>
      <c r="E340" s="48"/>
      <c r="F340" s="3"/>
      <c r="G340" s="48"/>
      <c r="H340" s="3"/>
      <c r="I340" s="48"/>
      <c r="J340" s="3"/>
      <c r="K340" s="3"/>
      <c r="L340" s="3"/>
      <c r="M340" s="3"/>
      <c r="N340" s="3"/>
      <c r="O340" s="3"/>
      <c r="P340" s="298"/>
    </row>
    <row r="341" spans="2:16" ht="30" customHeight="1">
      <c r="B341" s="1057" t="s">
        <v>1523</v>
      </c>
      <c r="C341" s="1058"/>
      <c r="D341" s="1058"/>
      <c r="E341" s="416" cm="1">
        <f t="array" ref="E341">SUMPRODUCT(($G$2=CXCA_SCRN!$E$2:$E$350)*(CXCA_SCRN!AX$2:AX$350))</f>
        <v>0</v>
      </c>
      <c r="F341" s="416" cm="1">
        <f t="array" ref="F341">SUMPRODUCT(($G$2=CXCA_SCRN!$E$2:$E$350)*(CXCA_SCRN!AY$2:AY$350))</f>
        <v>0</v>
      </c>
      <c r="G341" s="416" cm="1">
        <f t="array" ref="G341">SUMPRODUCT(($G$2=CXCA_SCRN!$E$2:$E$350)*(CXCA_SCRN!AZ$2:AZ$350))</f>
        <v>0</v>
      </c>
      <c r="H341" s="416" cm="1">
        <f t="array" ref="H341">SUMPRODUCT(($G$2=CXCA_SCRN!$E$2:$E$350)*(CXCA_SCRN!BA$2:BA$350))</f>
        <v>0</v>
      </c>
      <c r="I341" s="416" cm="1">
        <f t="array" ref="I341">SUMPRODUCT(($G$2=CXCA_SCRN!$E$2:$E$350)*(CXCA_SCRN!BB$2:BB$350))</f>
        <v>0</v>
      </c>
      <c r="J341" s="416" cm="1">
        <f t="array" ref="J341">SUMPRODUCT(($G$2=CXCA_SCRN!$E$2:$E$350)*(CXCA_SCRN!BC$2:BC$350))</f>
        <v>0</v>
      </c>
      <c r="K341" s="416" cm="1">
        <f t="array" ref="K341">SUMPRODUCT(($G$2=CXCA_SCRN!$E$2:$E$350)*(CXCA_SCRN!BD$2:BD$350))</f>
        <v>0</v>
      </c>
      <c r="L341" s="416" cm="1">
        <f t="array" ref="L341">SUMPRODUCT(($G$2=CXCA_SCRN!$E$2:$E$350)*(CXCA_SCRN!BE$2:BE$350))</f>
        <v>0</v>
      </c>
      <c r="M341" s="416" cm="1">
        <f t="array" ref="M341">SUMPRODUCT(($G$2=CXCA_SCRN!$E$2:$E$350)*(CXCA_SCRN!BF$2:BF$350))</f>
        <v>0</v>
      </c>
      <c r="N341" s="404" t="str">
        <f>IF(SUM(E341:M341)=0,"subtotal",SUM(E341:M341))</f>
        <v>subtotal</v>
      </c>
      <c r="O341" s="2"/>
      <c r="P341" s="307"/>
    </row>
    <row r="342" spans="2:16" ht="4.5" customHeight="1">
      <c r="B342" s="179"/>
      <c r="C342" s="178"/>
      <c r="D342" s="178"/>
      <c r="E342" s="178"/>
      <c r="F342" s="178"/>
      <c r="G342" s="178"/>
      <c r="H342" s="178"/>
      <c r="I342" s="178"/>
      <c r="J342" s="178"/>
      <c r="K342" s="178"/>
      <c r="L342" s="178"/>
      <c r="M342" s="178"/>
      <c r="N342" s="178"/>
      <c r="O342" s="301"/>
      <c r="P342" s="308"/>
    </row>
    <row r="343" spans="2:16" ht="8.25" customHeight="1">
      <c r="B343" s="313"/>
      <c r="C343" s="314"/>
      <c r="D343" s="314"/>
      <c r="E343" s="314"/>
      <c r="F343" s="314"/>
      <c r="G343" s="314"/>
      <c r="H343" s="314"/>
      <c r="I343" s="314"/>
      <c r="J343" s="314"/>
      <c r="K343" s="314"/>
      <c r="L343" s="314"/>
      <c r="M343" s="314"/>
      <c r="N343" s="314"/>
      <c r="O343" s="314"/>
      <c r="P343" s="315"/>
    </row>
    <row r="344" spans="2:16" ht="28.5">
      <c r="B344" s="310"/>
      <c r="C344" s="1053"/>
      <c r="D344" s="1053"/>
      <c r="E344" s="311" t="s">
        <v>5</v>
      </c>
      <c r="F344" s="312" t="s">
        <v>105</v>
      </c>
      <c r="G344" s="312" t="s">
        <v>106</v>
      </c>
      <c r="H344" s="3" t="s">
        <v>73</v>
      </c>
      <c r="I344" s="3" t="s">
        <v>74</v>
      </c>
      <c r="J344" s="130" t="s">
        <v>75</v>
      </c>
      <c r="K344" s="3" t="s">
        <v>76</v>
      </c>
      <c r="L344" s="3" t="s">
        <v>77</v>
      </c>
      <c r="M344" s="3" t="s">
        <v>78</v>
      </c>
      <c r="N344" s="2"/>
      <c r="O344" s="2"/>
      <c r="P344" s="307"/>
    </row>
    <row r="345" spans="2:16" ht="9.75" customHeight="1">
      <c r="B345" s="175"/>
      <c r="C345" s="48"/>
      <c r="D345" s="3"/>
      <c r="E345" s="48"/>
      <c r="F345" s="3"/>
      <c r="G345" s="48"/>
      <c r="H345" s="3"/>
      <c r="I345" s="48"/>
      <c r="J345" s="3"/>
      <c r="K345" s="3"/>
      <c r="L345" s="3"/>
      <c r="M345" s="3"/>
      <c r="N345" s="3"/>
      <c r="O345" s="3"/>
      <c r="P345" s="298"/>
    </row>
    <row r="346" spans="2:16" ht="27.75" customHeight="1">
      <c r="B346" s="1057" t="s">
        <v>1524</v>
      </c>
      <c r="C346" s="1058"/>
      <c r="D346" s="1058"/>
      <c r="E346" s="416" cm="1">
        <f t="array" ref="E346">SUMPRODUCT(($G$2=CXCA_SCRN!$E$2:$E$350)*(CXCA_SCRN!BH$2:BH$350))</f>
        <v>0</v>
      </c>
      <c r="F346" s="416" cm="1">
        <f t="array" ref="F346">SUMPRODUCT(($G$2=CXCA_SCRN!$E$2:$E$350)*(CXCA_SCRN!BI$2:BI$350))</f>
        <v>0</v>
      </c>
      <c r="G346" s="416" cm="1">
        <f t="array" ref="G346">SUMPRODUCT(($G$2=CXCA_SCRN!$E$2:$E$350)*(CXCA_SCRN!BJ$2:BJ$350))</f>
        <v>0</v>
      </c>
      <c r="H346" s="416" cm="1">
        <f t="array" ref="H346">SUMPRODUCT(($G$2=CXCA_SCRN!$E$2:$E$350)*(CXCA_SCRN!BK$2:BK$350))</f>
        <v>0</v>
      </c>
      <c r="I346" s="416" cm="1">
        <f t="array" ref="I346">SUMPRODUCT(($G$2=CXCA_SCRN!$E$2:$E$350)*(CXCA_SCRN!BL$2:BL$350))</f>
        <v>0</v>
      </c>
      <c r="J346" s="416" cm="1">
        <f t="array" ref="J346">SUMPRODUCT(($G$2=CXCA_SCRN!$E$2:$E$350)*(CXCA_SCRN!BM$2:BM$350))</f>
        <v>0</v>
      </c>
      <c r="K346" s="416" cm="1">
        <f t="array" ref="K346">SUMPRODUCT(($G$2=CXCA_SCRN!$E$2:$E$350)*(CXCA_SCRN!BN$2:BN$350))</f>
        <v>0</v>
      </c>
      <c r="L346" s="416" cm="1">
        <f t="array" ref="L346">SUMPRODUCT(($G$2=CXCA_SCRN!$E$2:$E$350)*(CXCA_SCRN!BO$2:BO$350))</f>
        <v>0</v>
      </c>
      <c r="M346" s="416" cm="1">
        <f t="array" ref="M346">SUMPRODUCT(($G$2=CXCA_SCRN!$E$2:$E$350)*(CXCA_SCRN!BP$2:BP$350))</f>
        <v>0</v>
      </c>
      <c r="N346" s="404" t="str">
        <f>IF(SUM(E346:M346)=0,"subtotal",SUM(E346:M346))</f>
        <v>subtotal</v>
      </c>
      <c r="O346" s="2"/>
      <c r="P346" s="307"/>
    </row>
    <row r="347" spans="2:16" ht="6" customHeight="1">
      <c r="B347" s="179"/>
      <c r="C347" s="178"/>
      <c r="D347" s="178"/>
      <c r="E347" s="178"/>
      <c r="F347" s="178"/>
      <c r="G347" s="178"/>
      <c r="H347" s="178"/>
      <c r="I347" s="178"/>
      <c r="J347" s="178"/>
      <c r="K347" s="178"/>
      <c r="L347" s="178"/>
      <c r="M347" s="178"/>
      <c r="N347" s="178"/>
      <c r="O347" s="301"/>
      <c r="P347" s="308"/>
    </row>
    <row r="348" spans="2:16" ht="6.75" customHeight="1">
      <c r="B348" s="152"/>
      <c r="C348" s="151"/>
      <c r="D348" s="151"/>
      <c r="E348" s="151"/>
      <c r="F348" s="151"/>
      <c r="G348" s="151"/>
      <c r="H348" s="151"/>
      <c r="I348" s="151"/>
      <c r="J348" s="151"/>
      <c r="K348" s="151"/>
      <c r="L348" s="151"/>
      <c r="M348" s="151"/>
      <c r="N348" s="151"/>
      <c r="O348" s="151"/>
      <c r="P348" s="150"/>
    </row>
    <row r="349" spans="2:16" ht="30" customHeight="1">
      <c r="B349" s="1043" t="s">
        <v>929</v>
      </c>
      <c r="C349" s="1044"/>
      <c r="D349" s="1044"/>
      <c r="E349" s="404" t="str">
        <f>IF(SUM(N354,N359,N364)=0,"subtotal",SUM(N354,N359,N364))</f>
        <v>subtotal</v>
      </c>
      <c r="F349" s="158"/>
      <c r="G349" s="158"/>
      <c r="H349" s="158"/>
      <c r="I349" s="158"/>
      <c r="J349" s="158"/>
      <c r="K349" s="158"/>
      <c r="L349" s="158"/>
      <c r="M349" s="158"/>
      <c r="N349" s="158"/>
      <c r="O349" s="158"/>
      <c r="P349" s="157"/>
    </row>
    <row r="350" spans="2:16" ht="5.25" customHeight="1">
      <c r="B350" s="319"/>
      <c r="C350" s="155"/>
      <c r="D350" s="155"/>
      <c r="E350" s="155"/>
      <c r="F350" s="155"/>
      <c r="G350" s="155"/>
      <c r="H350" s="155"/>
      <c r="I350" s="155"/>
      <c r="J350" s="155"/>
      <c r="K350" s="155"/>
      <c r="L350" s="155"/>
      <c r="M350" s="155"/>
      <c r="N350" s="155"/>
      <c r="O350" s="155"/>
      <c r="P350" s="154"/>
    </row>
    <row r="351" spans="2:16" ht="8.25" customHeight="1">
      <c r="B351" s="317"/>
      <c r="C351" s="316"/>
      <c r="D351" s="316"/>
      <c r="E351" s="316"/>
      <c r="F351" s="316"/>
      <c r="G351" s="316"/>
      <c r="H351" s="316"/>
      <c r="I351" s="316"/>
      <c r="J351" s="316"/>
      <c r="K351" s="316"/>
      <c r="L351" s="316"/>
      <c r="M351" s="316"/>
      <c r="N351" s="316"/>
      <c r="O351" s="316"/>
      <c r="P351" s="318"/>
    </row>
    <row r="352" spans="2:16" ht="25.5" customHeight="1">
      <c r="B352" s="310"/>
      <c r="C352" s="1038"/>
      <c r="D352" s="1038"/>
      <c r="E352" s="311" t="s">
        <v>5</v>
      </c>
      <c r="F352" s="312" t="s">
        <v>105</v>
      </c>
      <c r="G352" s="312" t="s">
        <v>106</v>
      </c>
      <c r="H352" s="3" t="s">
        <v>73</v>
      </c>
      <c r="I352" s="3" t="s">
        <v>74</v>
      </c>
      <c r="J352" s="130" t="s">
        <v>75</v>
      </c>
      <c r="K352" s="3" t="s">
        <v>76</v>
      </c>
      <c r="L352" s="3" t="s">
        <v>77</v>
      </c>
      <c r="M352" s="3" t="s">
        <v>78</v>
      </c>
      <c r="N352" s="2"/>
      <c r="O352" s="2"/>
      <c r="P352" s="307"/>
    </row>
    <row r="353" spans="2:16" ht="7.5" customHeight="1">
      <c r="B353" s="175"/>
      <c r="C353" s="48"/>
      <c r="D353" s="3"/>
      <c r="E353" s="48"/>
      <c r="F353" s="3"/>
      <c r="G353" s="48"/>
      <c r="H353" s="3"/>
      <c r="I353" s="48"/>
      <c r="J353" s="3"/>
      <c r="K353" s="3"/>
      <c r="L353" s="3"/>
      <c r="M353" s="3"/>
      <c r="N353" s="3"/>
      <c r="O353" s="3"/>
      <c r="P353" s="298"/>
    </row>
    <row r="354" spans="2:16" ht="28.5" customHeight="1">
      <c r="B354" s="1059" t="s">
        <v>1522</v>
      </c>
      <c r="C354" s="1060"/>
      <c r="D354" s="1060"/>
      <c r="E354" s="416" cm="1">
        <f t="array" ref="E354">SUMPRODUCT(($G$2=CXCA_SCRN!$E$2:$E$350)*(CXCA_SCRN!BS$2:BS$350))</f>
        <v>0</v>
      </c>
      <c r="F354" s="416" cm="1">
        <f t="array" ref="F354">SUMPRODUCT(($G$2=CXCA_SCRN!$E$2:$E$350)*(CXCA_SCRN!BT$2:BT$350))</f>
        <v>0</v>
      </c>
      <c r="G354" s="416" cm="1">
        <f t="array" ref="G354">SUMPRODUCT(($G$2=CXCA_SCRN!$E$2:$E$350)*(CXCA_SCRN!BU$2:BU$350))</f>
        <v>0</v>
      </c>
      <c r="H354" s="416" cm="1">
        <f t="array" ref="H354">SUMPRODUCT(($G$2=CXCA_SCRN!$E$2:$E$350)*(CXCA_SCRN!BV$2:BV$350))</f>
        <v>0</v>
      </c>
      <c r="I354" s="416" cm="1">
        <f t="array" ref="I354">SUMPRODUCT(($G$2=CXCA_SCRN!$E$2:$E$350)*(CXCA_SCRN!BW$2:BW$350))</f>
        <v>0</v>
      </c>
      <c r="J354" s="416" cm="1">
        <f t="array" ref="J354">SUMPRODUCT(($G$2=CXCA_SCRN!$E$2:$E$350)*(CXCA_SCRN!BX$2:BX$350))</f>
        <v>0</v>
      </c>
      <c r="K354" s="416" cm="1">
        <f t="array" ref="K354">SUMPRODUCT(($G$2=CXCA_SCRN!$E$2:$E$350)*(CXCA_SCRN!BY$2:BY$350))</f>
        <v>0</v>
      </c>
      <c r="L354" s="416" cm="1">
        <f t="array" ref="L354">SUMPRODUCT(($G$2=CXCA_SCRN!$E$2:$E$350)*(CXCA_SCRN!BZ$2:BZ$350))</f>
        <v>0</v>
      </c>
      <c r="M354" s="416" cm="1">
        <f t="array" ref="M354">SUMPRODUCT(($G$2=CXCA_SCRN!$E$2:$E$350)*(CXCA_SCRN!CA$2:CA$350))</f>
        <v>0</v>
      </c>
      <c r="N354" s="404" t="str">
        <f>IF(SUM(E354:M354)=0,"subtotal",SUM(E354:M354))</f>
        <v>subtotal</v>
      </c>
      <c r="O354" s="2"/>
      <c r="P354" s="307"/>
    </row>
    <row r="355" spans="2:16" ht="6" customHeight="1">
      <c r="B355" s="179"/>
      <c r="C355" s="178"/>
      <c r="D355" s="178"/>
      <c r="E355" s="178"/>
      <c r="F355" s="178"/>
      <c r="G355" s="178"/>
      <c r="H355" s="178"/>
      <c r="I355" s="178"/>
      <c r="J355" s="178"/>
      <c r="K355" s="178"/>
      <c r="L355" s="178"/>
      <c r="M355" s="178"/>
      <c r="N355" s="178"/>
      <c r="O355" s="301"/>
      <c r="P355" s="308"/>
    </row>
    <row r="356" spans="2:16" ht="7.5" customHeight="1">
      <c r="B356" s="313"/>
      <c r="C356" s="314"/>
      <c r="D356" s="314"/>
      <c r="E356" s="314"/>
      <c r="F356" s="314"/>
      <c r="G356" s="314"/>
      <c r="H356" s="314"/>
      <c r="I356" s="314"/>
      <c r="J356" s="314"/>
      <c r="K356" s="314"/>
      <c r="L356" s="314"/>
      <c r="M356" s="314"/>
      <c r="N356" s="314"/>
      <c r="O356" s="314"/>
      <c r="P356" s="315"/>
    </row>
    <row r="357" spans="2:16" ht="28.5">
      <c r="B357" s="310"/>
      <c r="C357" s="1038"/>
      <c r="D357" s="1038"/>
      <c r="E357" s="311" t="s">
        <v>5</v>
      </c>
      <c r="F357" s="312" t="s">
        <v>105</v>
      </c>
      <c r="G357" s="312" t="s">
        <v>106</v>
      </c>
      <c r="H357" s="3" t="s">
        <v>73</v>
      </c>
      <c r="I357" s="3" t="s">
        <v>74</v>
      </c>
      <c r="J357" s="130" t="s">
        <v>75</v>
      </c>
      <c r="K357" s="3" t="s">
        <v>76</v>
      </c>
      <c r="L357" s="3" t="s">
        <v>77</v>
      </c>
      <c r="M357" s="3" t="s">
        <v>78</v>
      </c>
      <c r="N357" s="2"/>
      <c r="O357" s="2"/>
      <c r="P357" s="307"/>
    </row>
    <row r="358" spans="2:16" ht="6.75" customHeight="1">
      <c r="B358" s="175"/>
      <c r="C358" s="48"/>
      <c r="D358" s="3"/>
      <c r="E358" s="48"/>
      <c r="F358" s="3"/>
      <c r="G358" s="48"/>
      <c r="H358" s="3"/>
      <c r="I358" s="48"/>
      <c r="J358" s="3"/>
      <c r="K358" s="3"/>
      <c r="L358" s="3"/>
      <c r="M358" s="3"/>
      <c r="N358" s="3"/>
      <c r="O358" s="3"/>
      <c r="P358" s="298"/>
    </row>
    <row r="359" spans="2:16" ht="30.75" customHeight="1">
      <c r="B359" s="1061" t="s">
        <v>1523</v>
      </c>
      <c r="C359" s="1062"/>
      <c r="D359" s="1062"/>
      <c r="E359" s="416" cm="1">
        <f t="array" ref="E359">SUMPRODUCT(($G$2=CXCA_SCRN!$E$2:$E$350)*(CXCA_SCRN!CC$2:CC$350))</f>
        <v>0</v>
      </c>
      <c r="F359" s="416" cm="1">
        <f t="array" ref="F359">SUMPRODUCT(($G$2=CXCA_SCRN!$E$2:$E$350)*(CXCA_SCRN!CD$2:CD$350))</f>
        <v>0</v>
      </c>
      <c r="G359" s="416" cm="1">
        <f t="array" ref="G359">SUMPRODUCT(($G$2=CXCA_SCRN!$E$2:$E$350)*(CXCA_SCRN!CE$2:CE$350))</f>
        <v>0</v>
      </c>
      <c r="H359" s="416" cm="1">
        <f t="array" ref="H359">SUMPRODUCT(($G$2=CXCA_SCRN!$E$2:$E$350)*(CXCA_SCRN!CF$2:CF$350))</f>
        <v>0</v>
      </c>
      <c r="I359" s="416" cm="1">
        <f t="array" ref="I359">SUMPRODUCT(($G$2=CXCA_SCRN!$E$2:$E$350)*(CXCA_SCRN!CG$2:CG$350))</f>
        <v>0</v>
      </c>
      <c r="J359" s="416" cm="1">
        <f t="array" ref="J359">SUMPRODUCT(($G$2=CXCA_SCRN!$E$2:$E$350)*(CXCA_SCRN!CH$2:CH$350))</f>
        <v>0</v>
      </c>
      <c r="K359" s="416" cm="1">
        <f t="array" ref="K359">SUMPRODUCT(($G$2=CXCA_SCRN!$E$2:$E$350)*(CXCA_SCRN!CI$2:CI$350))</f>
        <v>0</v>
      </c>
      <c r="L359" s="416" cm="1">
        <f t="array" ref="L359">SUMPRODUCT(($G$2=CXCA_SCRN!$E$2:$E$350)*(CXCA_SCRN!CJ$2:CJ$350))</f>
        <v>0</v>
      </c>
      <c r="M359" s="416" cm="1">
        <f t="array" ref="M359">SUMPRODUCT(($G$2=CXCA_SCRN!$E$2:$E$350)*(CXCA_SCRN!CK$2:CK$350))</f>
        <v>0</v>
      </c>
      <c r="N359" s="404" t="str">
        <f>IF(SUM(E359:M359)=0,"subtotal",SUM(E359:M359))</f>
        <v>subtotal</v>
      </c>
      <c r="O359" s="2"/>
      <c r="P359" s="307"/>
    </row>
    <row r="360" spans="2:16" ht="6.75" customHeight="1">
      <c r="B360" s="179"/>
      <c r="C360" s="178"/>
      <c r="D360" s="178"/>
      <c r="E360" s="178"/>
      <c r="F360" s="178"/>
      <c r="G360" s="178"/>
      <c r="H360" s="178"/>
      <c r="I360" s="178"/>
      <c r="J360" s="178"/>
      <c r="K360" s="178"/>
      <c r="L360" s="178"/>
      <c r="M360" s="178"/>
      <c r="N360" s="178"/>
      <c r="O360" s="301"/>
      <c r="P360" s="308"/>
    </row>
    <row r="361" spans="2:16" ht="8.25" customHeight="1">
      <c r="B361" s="313"/>
      <c r="C361" s="314"/>
      <c r="D361" s="314"/>
      <c r="E361" s="314"/>
      <c r="F361" s="314"/>
      <c r="G361" s="314"/>
      <c r="H361" s="314"/>
      <c r="I361" s="314"/>
      <c r="J361" s="314"/>
      <c r="K361" s="314"/>
      <c r="L361" s="314"/>
      <c r="M361" s="314"/>
      <c r="N361" s="314"/>
      <c r="O361" s="314"/>
      <c r="P361" s="315"/>
    </row>
    <row r="362" spans="2:16" ht="28.5">
      <c r="B362" s="310"/>
      <c r="C362" s="1053"/>
      <c r="D362" s="1053"/>
      <c r="E362" s="311" t="s">
        <v>5</v>
      </c>
      <c r="F362" s="312" t="s">
        <v>105</v>
      </c>
      <c r="G362" s="312" t="s">
        <v>106</v>
      </c>
      <c r="H362" s="3" t="s">
        <v>73</v>
      </c>
      <c r="I362" s="3" t="s">
        <v>74</v>
      </c>
      <c r="J362" s="130" t="s">
        <v>75</v>
      </c>
      <c r="K362" s="3" t="s">
        <v>76</v>
      </c>
      <c r="L362" s="3" t="s">
        <v>77</v>
      </c>
      <c r="M362" s="3" t="s">
        <v>78</v>
      </c>
      <c r="N362" s="2"/>
      <c r="O362" s="2"/>
      <c r="P362" s="307"/>
    </row>
    <row r="363" spans="2:16" ht="8.25" customHeight="1">
      <c r="B363" s="175"/>
      <c r="C363" s="48"/>
      <c r="D363" s="3"/>
      <c r="E363" s="48"/>
      <c r="F363" s="3"/>
      <c r="G363" s="48"/>
      <c r="H363" s="3"/>
      <c r="I363" s="48"/>
      <c r="J363" s="3"/>
      <c r="K363" s="3"/>
      <c r="L363" s="3"/>
      <c r="M363" s="3"/>
      <c r="N363" s="3"/>
      <c r="O363" s="3"/>
      <c r="P363" s="298"/>
    </row>
    <row r="364" spans="2:16" ht="31.5" customHeight="1">
      <c r="B364" s="1057" t="s">
        <v>1524</v>
      </c>
      <c r="C364" s="1058"/>
      <c r="D364" s="1058"/>
      <c r="E364" s="416" cm="1">
        <f t="array" ref="E364">SUMPRODUCT(($G$2=CXCA_SCRN!$E$2:$E$350)*(CXCA_SCRN!CM$2:CM$350))</f>
        <v>0</v>
      </c>
      <c r="F364" s="416" cm="1">
        <f t="array" ref="F364">SUMPRODUCT(($G$2=CXCA_SCRN!$E$2:$E$350)*(CXCA_SCRN!CN$2:CN$350))</f>
        <v>0</v>
      </c>
      <c r="G364" s="416" cm="1">
        <f t="array" ref="G364">SUMPRODUCT(($G$2=CXCA_SCRN!$E$2:$E$350)*(CXCA_SCRN!CO$2:CO$350))</f>
        <v>0</v>
      </c>
      <c r="H364" s="416" cm="1">
        <f t="array" ref="H364">SUMPRODUCT(($G$2=CXCA_SCRN!$E$2:$E$350)*(CXCA_SCRN!CP$2:CP$350))</f>
        <v>0</v>
      </c>
      <c r="I364" s="416" cm="1">
        <f t="array" ref="I364">SUMPRODUCT(($G$2=CXCA_SCRN!$E$2:$E$350)*(CXCA_SCRN!CQ$2:CQ$350))</f>
        <v>0</v>
      </c>
      <c r="J364" s="416" cm="1">
        <f t="array" ref="J364">SUMPRODUCT(($G$2=CXCA_SCRN!$E$2:$E$350)*(CXCA_SCRN!CR$2:CR$350))</f>
        <v>0</v>
      </c>
      <c r="K364" s="416" cm="1">
        <f t="array" ref="K364">SUMPRODUCT(($G$2=CXCA_SCRN!$E$2:$E$350)*(CXCA_SCRN!CS$2:CS$350))</f>
        <v>0</v>
      </c>
      <c r="L364" s="416" cm="1">
        <f t="array" ref="L364">SUMPRODUCT(($G$2=CXCA_SCRN!$E$2:$E$350)*(CXCA_SCRN!CT$2:CT$350))</f>
        <v>0</v>
      </c>
      <c r="M364" s="416" cm="1">
        <f t="array" ref="M364">SUMPRODUCT(($G$2=CXCA_SCRN!$E$2:$E$350)*(CXCA_SCRN!CU$2:CU$350))</f>
        <v>0</v>
      </c>
      <c r="N364" s="404" t="str">
        <f>IF(SUM(E364:M364)=0,"subtotal",SUM(E364:M364))</f>
        <v>subtotal</v>
      </c>
      <c r="O364" s="2"/>
      <c r="P364" s="307"/>
    </row>
    <row r="365" spans="2:16">
      <c r="B365" s="179"/>
      <c r="C365" s="178"/>
      <c r="D365" s="178"/>
      <c r="E365" s="178"/>
      <c r="F365" s="178"/>
      <c r="G365" s="178"/>
      <c r="H365" s="178"/>
      <c r="I365" s="178"/>
      <c r="J365" s="178"/>
      <c r="K365" s="178"/>
      <c r="L365" s="178"/>
      <c r="M365" s="178"/>
      <c r="N365" s="178"/>
      <c r="O365" s="301"/>
      <c r="P365" s="308"/>
    </row>
    <row r="366" spans="2:16">
      <c r="O366" s="2"/>
      <c r="P366" s="2"/>
    </row>
    <row r="387" spans="2:16" ht="18">
      <c r="B387" s="16" t="s">
        <v>34</v>
      </c>
      <c r="C387" s="1010" t="str">
        <f>C$2</f>
        <v>USAID Tujenge Jamii</v>
      </c>
      <c r="D387" s="1010"/>
      <c r="E387" s="1010"/>
      <c r="F387" s="1010"/>
      <c r="H387" s="1035" t="s">
        <v>65</v>
      </c>
      <c r="I387" s="1035"/>
      <c r="J387" s="1035"/>
      <c r="K387" s="45" t="str">
        <f>K2</f>
        <v/>
      </c>
      <c r="L387" s="43"/>
      <c r="M387" s="4" t="s">
        <v>35</v>
      </c>
      <c r="N387" s="1010">
        <f>PMTCT_FO!A2</f>
        <v>0</v>
      </c>
      <c r="O387" s="1010"/>
      <c r="P387" s="3"/>
    </row>
    <row r="388" spans="2:16" ht="26.85" customHeight="1">
      <c r="B388" s="1063" t="str">
        <f>CONCATENATE(K142,":PMTCT_FO")</f>
        <v>:PMTCT_FO</v>
      </c>
      <c r="C388" s="1064"/>
      <c r="D388" s="1064"/>
      <c r="E388" s="1064"/>
      <c r="F388" s="1064"/>
      <c r="G388" s="1064"/>
      <c r="H388" s="1064"/>
      <c r="I388" s="1064"/>
      <c r="J388" s="1064"/>
      <c r="K388" s="1064"/>
      <c r="L388" s="1064"/>
      <c r="M388" s="1064"/>
      <c r="N388" s="1064"/>
      <c r="O388" s="1064"/>
      <c r="P388" s="1065"/>
    </row>
    <row r="389" spans="2:16" ht="14.25" customHeight="1">
      <c r="B389" s="937" t="s">
        <v>3</v>
      </c>
      <c r="C389" s="938"/>
      <c r="D389" s="1068" t="s">
        <v>1525</v>
      </c>
      <c r="E389" s="1068"/>
      <c r="F389" s="1068"/>
      <c r="G389" s="1068"/>
      <c r="H389" s="1068"/>
      <c r="I389" s="1068"/>
      <c r="J389" s="1068"/>
      <c r="K389" s="1068"/>
      <c r="L389" s="1068"/>
      <c r="M389" s="1068"/>
      <c r="N389" s="1068"/>
      <c r="O389" s="1068"/>
      <c r="P389" s="1069"/>
    </row>
    <row r="390" spans="2:16">
      <c r="B390" s="1066"/>
      <c r="C390" s="1067"/>
      <c r="D390" s="1070"/>
      <c r="E390" s="1070"/>
      <c r="F390" s="1070"/>
      <c r="G390" s="1070"/>
      <c r="H390" s="1070"/>
      <c r="I390" s="1070"/>
      <c r="J390" s="1070"/>
      <c r="K390" s="1070"/>
      <c r="L390" s="1070"/>
      <c r="M390" s="1070"/>
      <c r="N390" s="1070"/>
      <c r="O390" s="1070"/>
      <c r="P390" s="1071"/>
    </row>
    <row r="391" spans="2:16" ht="3.75" customHeight="1">
      <c r="B391" s="272"/>
      <c r="C391" s="6"/>
      <c r="D391" s="6"/>
      <c r="E391" s="2"/>
      <c r="F391" s="2"/>
      <c r="G391" s="2"/>
      <c r="H391" s="2"/>
      <c r="I391" s="2"/>
      <c r="J391" s="2"/>
      <c r="K391" s="2"/>
      <c r="L391" s="2"/>
      <c r="M391" s="2"/>
      <c r="N391" s="2"/>
      <c r="O391" s="2"/>
      <c r="P391" s="273"/>
    </row>
    <row r="392" spans="2:16" ht="28.5" customHeight="1">
      <c r="B392" s="98" t="s">
        <v>55</v>
      </c>
      <c r="C392" s="7"/>
      <c r="D392" s="416" cm="1">
        <f t="array" ref="D392">SUMPRODUCT(($G$2=PMTCT_FO!$E$2:$E$350)*(PMTCT_FO!G$2:G$350))</f>
        <v>0</v>
      </c>
      <c r="P392" s="99"/>
    </row>
    <row r="393" spans="2:16" ht="6" customHeight="1">
      <c r="B393" s="253"/>
      <c r="C393" s="8"/>
      <c r="D393" s="9"/>
      <c r="P393" s="99"/>
    </row>
    <row r="394" spans="2:16" ht="29.25" customHeight="1">
      <c r="B394" s="370" t="s">
        <v>0</v>
      </c>
      <c r="C394" s="240"/>
      <c r="D394" s="929" t="s">
        <v>1526</v>
      </c>
      <c r="E394" s="929"/>
      <c r="F394" s="929"/>
      <c r="G394" s="929"/>
      <c r="H394" s="929"/>
      <c r="I394" s="929"/>
      <c r="J394" s="929"/>
      <c r="K394" s="929"/>
      <c r="L394" s="929"/>
      <c r="M394" s="929"/>
      <c r="N394" s="929"/>
      <c r="O394" s="929"/>
      <c r="P394" s="930"/>
    </row>
    <row r="395" spans="2:16" ht="7.5" customHeight="1">
      <c r="B395" s="32"/>
      <c r="P395" s="20"/>
    </row>
    <row r="396" spans="2:16" ht="28.5" customHeight="1">
      <c r="B396" s="98" t="s">
        <v>2</v>
      </c>
      <c r="C396" s="7"/>
      <c r="D396" s="404" t="str">
        <f>IF(SUM(D401,D404,D407,D410)=0,"Subtotal",SUM(D401,D404,D407,D410))</f>
        <v>Subtotal</v>
      </c>
      <c r="P396" s="20"/>
    </row>
    <row r="397" spans="2:16" ht="7.5" customHeight="1">
      <c r="B397" s="40"/>
      <c r="C397" s="41"/>
      <c r="D397" s="41"/>
      <c r="E397" s="41"/>
      <c r="F397" s="23"/>
      <c r="G397" s="23"/>
      <c r="H397" s="23"/>
      <c r="I397" s="23"/>
      <c r="J397" s="23"/>
      <c r="K397" s="23"/>
      <c r="L397" s="23"/>
      <c r="M397" s="23"/>
      <c r="N397" s="23"/>
      <c r="O397" s="23"/>
      <c r="P397" s="24"/>
    </row>
    <row r="398" spans="2:16" ht="11.25" customHeight="1">
      <c r="B398" s="17"/>
      <c r="C398" s="18"/>
      <c r="D398" s="18"/>
      <c r="E398" s="18"/>
      <c r="F398" s="18"/>
      <c r="G398" s="18"/>
      <c r="H398" s="18"/>
      <c r="I398" s="18"/>
      <c r="J398" s="18"/>
      <c r="K398" s="18"/>
      <c r="L398" s="18"/>
      <c r="M398" s="18"/>
      <c r="N398" s="18"/>
      <c r="O398" s="18"/>
      <c r="P398" s="25"/>
    </row>
    <row r="399" spans="2:16" ht="29.25" customHeight="1">
      <c r="B399" s="370" t="s">
        <v>3</v>
      </c>
      <c r="C399" s="240"/>
      <c r="D399" s="929" t="s">
        <v>1527</v>
      </c>
      <c r="E399" s="929"/>
      <c r="F399" s="929"/>
      <c r="G399" s="929"/>
      <c r="H399" s="929"/>
      <c r="I399" s="929"/>
      <c r="J399" s="929"/>
      <c r="K399" s="929"/>
      <c r="L399" s="929"/>
      <c r="M399" s="929"/>
      <c r="N399" s="929"/>
      <c r="O399" s="929"/>
      <c r="P399" s="930"/>
    </row>
    <row r="400" spans="2:16" ht="7.5" customHeight="1">
      <c r="B400" s="32"/>
      <c r="P400" s="20"/>
    </row>
    <row r="401" spans="2:21" ht="28.5" customHeight="1">
      <c r="B401" s="98" t="s">
        <v>1528</v>
      </c>
      <c r="C401" s="7"/>
      <c r="D401" s="416" cm="1">
        <f t="array" ref="D401">SUMPRODUCT(($G$2=PMTCT_FO!$E$2:$E$350)*(PMTCT_FO!H$2:H$350))</f>
        <v>0</v>
      </c>
      <c r="P401" s="20"/>
    </row>
    <row r="402" spans="2:21" ht="7.5" customHeight="1">
      <c r="B402" s="40"/>
      <c r="C402" s="41"/>
      <c r="D402" s="41"/>
      <c r="E402" s="41"/>
      <c r="F402" s="23"/>
      <c r="G402" s="23"/>
      <c r="H402" s="23"/>
      <c r="I402" s="23"/>
      <c r="J402" s="23"/>
      <c r="K402" s="23"/>
      <c r="L402" s="23"/>
      <c r="M402" s="23"/>
      <c r="N402" s="23"/>
      <c r="O402" s="23"/>
      <c r="P402" s="24"/>
    </row>
    <row r="403" spans="2:21" ht="7.5" customHeight="1">
      <c r="B403" s="32"/>
      <c r="P403" s="20"/>
    </row>
    <row r="404" spans="2:21" ht="28.5" customHeight="1">
      <c r="B404" s="98" t="s">
        <v>1529</v>
      </c>
      <c r="C404" s="7"/>
      <c r="D404" s="416" cm="1">
        <f t="array" ref="D404">SUMPRODUCT(($G$2=PMTCT_FO!$E$2:$E$350)*(PMTCT_FO!I$2:I$350))</f>
        <v>0</v>
      </c>
      <c r="P404" s="20"/>
    </row>
    <row r="405" spans="2:21" ht="7.5" customHeight="1">
      <c r="B405" s="40"/>
      <c r="C405" s="41"/>
      <c r="D405" s="41"/>
      <c r="E405" s="41"/>
      <c r="F405" s="23"/>
      <c r="G405" s="23"/>
      <c r="H405" s="23"/>
      <c r="I405" s="23"/>
      <c r="J405" s="23"/>
      <c r="K405" s="23"/>
      <c r="L405" s="23"/>
      <c r="M405" s="23"/>
      <c r="N405" s="23"/>
      <c r="O405" s="23"/>
      <c r="P405" s="24"/>
    </row>
    <row r="406" spans="2:21" ht="7.5" customHeight="1">
      <c r="B406" s="32"/>
      <c r="P406" s="20"/>
    </row>
    <row r="407" spans="2:21" ht="28.5" customHeight="1">
      <c r="B407" s="98" t="s">
        <v>1530</v>
      </c>
      <c r="C407" s="7"/>
      <c r="D407" s="416" cm="1">
        <f t="array" ref="D407">SUMPRODUCT(($G$2=PMTCT_FO!$E$2:$E$350)*(PMTCT_FO!J$2:J$350))</f>
        <v>0</v>
      </c>
      <c r="P407" s="20"/>
    </row>
    <row r="408" spans="2:21" ht="7.5" customHeight="1">
      <c r="B408" s="40"/>
      <c r="C408" s="41"/>
      <c r="D408" s="41"/>
      <c r="E408" s="41"/>
      <c r="F408" s="23"/>
      <c r="G408" s="23"/>
      <c r="H408" s="23"/>
      <c r="I408" s="23"/>
      <c r="J408" s="23"/>
      <c r="K408" s="23"/>
      <c r="L408" s="23"/>
      <c r="M408" s="23"/>
      <c r="N408" s="23"/>
      <c r="O408" s="23"/>
      <c r="P408" s="24"/>
    </row>
    <row r="409" spans="2:21" ht="7.5" customHeight="1">
      <c r="B409" s="32"/>
      <c r="P409" s="20"/>
    </row>
    <row r="410" spans="2:21" ht="28.5" customHeight="1">
      <c r="B410" s="98" t="s">
        <v>1531</v>
      </c>
      <c r="C410" s="7"/>
      <c r="D410" s="416" cm="1">
        <f t="array" ref="D410">SUMPRODUCT(($G$2=PMTCT_FO!$E$2:$E$350)*(PMTCT_FO!K$2:K$350))</f>
        <v>0</v>
      </c>
      <c r="P410" s="20"/>
    </row>
    <row r="411" spans="2:21" ht="7.5" customHeight="1">
      <c r="B411" s="40"/>
      <c r="C411" s="41"/>
      <c r="D411" s="41"/>
      <c r="E411" s="41"/>
      <c r="F411" s="23"/>
      <c r="G411" s="23"/>
      <c r="H411" s="23"/>
      <c r="I411" s="23"/>
      <c r="J411" s="23"/>
      <c r="K411" s="23"/>
      <c r="L411" s="23"/>
      <c r="M411" s="23"/>
      <c r="N411" s="23"/>
      <c r="O411" s="23"/>
      <c r="P411" s="24"/>
      <c r="R411" s="916"/>
      <c r="S411" s="916"/>
      <c r="T411" s="916"/>
      <c r="U411" s="916"/>
    </row>
  </sheetData>
  <sheetProtection algorithmName="SHA-512" hashValue="rY3h5o0meStdaapqmo3CDEhPeEk+i/gVOsYUF2vewyvKkJn4wT7Y0SeMpkrqYc1Gv7U/RVNz6+a/IVKQXdnEoA==" saltValue="YwNNsA8SbdhKcRjXA1ISTw==" spinCount="100000" sheet="1" objects="1" scenarios="1"/>
  <mergeCells count="105">
    <mergeCell ref="R411:U411"/>
    <mergeCell ref="B364:D364"/>
    <mergeCell ref="B388:P388"/>
    <mergeCell ref="B389:C390"/>
    <mergeCell ref="D389:P390"/>
    <mergeCell ref="D394:P394"/>
    <mergeCell ref="C387:F387"/>
    <mergeCell ref="H387:J387"/>
    <mergeCell ref="N387:O387"/>
    <mergeCell ref="D399:P399"/>
    <mergeCell ref="C344:D344"/>
    <mergeCell ref="B349:D349"/>
    <mergeCell ref="C352:D352"/>
    <mergeCell ref="C357:D357"/>
    <mergeCell ref="C362:D362"/>
    <mergeCell ref="B316:D316"/>
    <mergeCell ref="B318:D318"/>
    <mergeCell ref="B323:D323"/>
    <mergeCell ref="B328:D328"/>
    <mergeCell ref="B336:D336"/>
    <mergeCell ref="B341:D341"/>
    <mergeCell ref="B346:D346"/>
    <mergeCell ref="B354:D354"/>
    <mergeCell ref="B359:D359"/>
    <mergeCell ref="C2:F2"/>
    <mergeCell ref="H2:J2"/>
    <mergeCell ref="N2:O2"/>
    <mergeCell ref="C326:D326"/>
    <mergeCell ref="C334:D334"/>
    <mergeCell ref="C339:D339"/>
    <mergeCell ref="C74:F74"/>
    <mergeCell ref="H74:J74"/>
    <mergeCell ref="N74:O74"/>
    <mergeCell ref="B79:C79"/>
    <mergeCell ref="D79:O79"/>
    <mergeCell ref="B100:B101"/>
    <mergeCell ref="M101:N101"/>
    <mergeCell ref="O101:P101"/>
    <mergeCell ref="B114:C114"/>
    <mergeCell ref="D114:O114"/>
    <mergeCell ref="B130:B132"/>
    <mergeCell ref="B85:C85"/>
    <mergeCell ref="D85:O85"/>
    <mergeCell ref="B87:B88"/>
    <mergeCell ref="M88:N88"/>
    <mergeCell ref="O88:P88"/>
    <mergeCell ref="B98:C98"/>
    <mergeCell ref="D98:O98"/>
    <mergeCell ref="B184:P184"/>
    <mergeCell ref="B185:C186"/>
    <mergeCell ref="D185:P186"/>
    <mergeCell ref="B190:C190"/>
    <mergeCell ref="D190:O190"/>
    <mergeCell ref="B191:P191"/>
    <mergeCell ref="B133:C133"/>
    <mergeCell ref="D133:O133"/>
    <mergeCell ref="C140:D140"/>
    <mergeCell ref="E140:F140"/>
    <mergeCell ref="G140:H140"/>
    <mergeCell ref="C142:F142"/>
    <mergeCell ref="H142:J142"/>
    <mergeCell ref="N142:O142"/>
    <mergeCell ref="C209:D209"/>
    <mergeCell ref="B214:C214"/>
    <mergeCell ref="D214:O214"/>
    <mergeCell ref="B217:D217"/>
    <mergeCell ref="C221:F221"/>
    <mergeCell ref="H221:J221"/>
    <mergeCell ref="N221:O221"/>
    <mergeCell ref="B193:D194"/>
    <mergeCell ref="B200:P200"/>
    <mergeCell ref="B201:C202"/>
    <mergeCell ref="D201:P202"/>
    <mergeCell ref="B206:C206"/>
    <mergeCell ref="D206:O206"/>
    <mergeCell ref="B196:D197"/>
    <mergeCell ref="C212:D212"/>
    <mergeCell ref="B285:C285"/>
    <mergeCell ref="D285:O285"/>
    <mergeCell ref="B287:B288"/>
    <mergeCell ref="C288:D288"/>
    <mergeCell ref="E288:F288"/>
    <mergeCell ref="G288:H288"/>
    <mergeCell ref="I288:J288"/>
    <mergeCell ref="K288:L288"/>
    <mergeCell ref="M288:N288"/>
    <mergeCell ref="O288:P288"/>
    <mergeCell ref="B305:P305"/>
    <mergeCell ref="B306:C307"/>
    <mergeCell ref="D306:P307"/>
    <mergeCell ref="C321:D321"/>
    <mergeCell ref="B311:C311"/>
    <mergeCell ref="D311:O311"/>
    <mergeCell ref="B313:D313"/>
    <mergeCell ref="B296:B297"/>
    <mergeCell ref="C297:D297"/>
    <mergeCell ref="E297:F297"/>
    <mergeCell ref="G297:H297"/>
    <mergeCell ref="I297:J297"/>
    <mergeCell ref="K297:L297"/>
    <mergeCell ref="M297:N297"/>
    <mergeCell ref="O297:P297"/>
    <mergeCell ref="C304:F304"/>
    <mergeCell ref="H304:J304"/>
    <mergeCell ref="N304:O304"/>
  </mergeCells>
  <conditionalFormatting sqref="D119">
    <cfRule type="cellIs" dxfId="272" priority="49" operator="equal">
      <formula>0</formula>
    </cfRule>
  </conditionalFormatting>
  <conditionalFormatting sqref="C119">
    <cfRule type="cellIs" dxfId="271" priority="50" operator="equal">
      <formula>0</formula>
    </cfRule>
  </conditionalFormatting>
  <conditionalFormatting sqref="C131">
    <cfRule type="cellIs" dxfId="270" priority="58" operator="equal">
      <formula>0</formula>
    </cfRule>
  </conditionalFormatting>
  <conditionalFormatting sqref="D131">
    <cfRule type="cellIs" dxfId="269" priority="57" operator="equal">
      <formula>0</formula>
    </cfRule>
  </conditionalFormatting>
  <conditionalFormatting sqref="C128">
    <cfRule type="cellIs" dxfId="268" priority="56" operator="equal">
      <formula>0</formula>
    </cfRule>
  </conditionalFormatting>
  <conditionalFormatting sqref="D128">
    <cfRule type="cellIs" dxfId="267" priority="55" operator="equal">
      <formula>0</formula>
    </cfRule>
  </conditionalFormatting>
  <conditionalFormatting sqref="C125">
    <cfRule type="cellIs" dxfId="266" priority="54" operator="equal">
      <formula>0</formula>
    </cfRule>
  </conditionalFormatting>
  <conditionalFormatting sqref="D125">
    <cfRule type="cellIs" dxfId="265" priority="53" operator="equal">
      <formula>0</formula>
    </cfRule>
  </conditionalFormatting>
  <conditionalFormatting sqref="C122">
    <cfRule type="cellIs" dxfId="264" priority="52" operator="equal">
      <formula>0</formula>
    </cfRule>
  </conditionalFormatting>
  <conditionalFormatting sqref="D122">
    <cfRule type="cellIs" dxfId="263" priority="51" operator="equal">
      <formula>0</formula>
    </cfRule>
  </conditionalFormatting>
  <conditionalFormatting sqref="C90:L90">
    <cfRule type="cellIs" dxfId="262" priority="36" operator="equal">
      <formula>0</formula>
    </cfRule>
  </conditionalFormatting>
  <conditionalFormatting sqref="C93:L93">
    <cfRule type="cellIs" dxfId="261" priority="35" operator="equal">
      <formula>0</formula>
    </cfRule>
  </conditionalFormatting>
  <conditionalFormatting sqref="C103:L103">
    <cfRule type="cellIs" dxfId="260" priority="34" operator="equal">
      <formula>0</formula>
    </cfRule>
  </conditionalFormatting>
  <conditionalFormatting sqref="C106:L106">
    <cfRule type="cellIs" dxfId="259" priority="33" operator="equal">
      <formula>0</formula>
    </cfRule>
  </conditionalFormatting>
  <conditionalFormatting sqref="C109">
    <cfRule type="cellIs" dxfId="258" priority="32" operator="equal">
      <formula>0</formula>
    </cfRule>
  </conditionalFormatting>
  <conditionalFormatting sqref="C138">
    <cfRule type="cellIs" dxfId="257" priority="31" operator="equal">
      <formula>0</formula>
    </cfRule>
  </conditionalFormatting>
  <conditionalFormatting sqref="E138">
    <cfRule type="cellIs" dxfId="256" priority="30" operator="equal">
      <formula>0</formula>
    </cfRule>
  </conditionalFormatting>
  <conditionalFormatting sqref="G138">
    <cfRule type="cellIs" dxfId="255" priority="29" operator="equal">
      <formula>0</formula>
    </cfRule>
  </conditionalFormatting>
  <conditionalFormatting sqref="F194">
    <cfRule type="cellIs" dxfId="254" priority="15" operator="equal">
      <formula>0</formula>
    </cfRule>
  </conditionalFormatting>
  <conditionalFormatting sqref="H194">
    <cfRule type="cellIs" dxfId="253" priority="14" operator="equal">
      <formula>0</formula>
    </cfRule>
  </conditionalFormatting>
  <conditionalFormatting sqref="F209">
    <cfRule type="cellIs" dxfId="252" priority="13" operator="equal">
      <formula>0</formula>
    </cfRule>
  </conditionalFormatting>
  <conditionalFormatting sqref="H209">
    <cfRule type="cellIs" dxfId="251" priority="12" operator="equal">
      <formula>0</formula>
    </cfRule>
  </conditionalFormatting>
  <conditionalFormatting sqref="F217">
    <cfRule type="cellIs" dxfId="250" priority="11" operator="equal">
      <formula>0</formula>
    </cfRule>
  </conditionalFormatting>
  <conditionalFormatting sqref="H217">
    <cfRule type="cellIs" dxfId="249" priority="10" operator="equal">
      <formula>0</formula>
    </cfRule>
  </conditionalFormatting>
  <conditionalFormatting sqref="I138">
    <cfRule type="cellIs" dxfId="248" priority="7" operator="equal">
      <formula>0</formula>
    </cfRule>
  </conditionalFormatting>
  <conditionalFormatting sqref="F197">
    <cfRule type="cellIs" dxfId="247" priority="6" operator="equal">
      <formula>0</formula>
    </cfRule>
  </conditionalFormatting>
  <conditionalFormatting sqref="H197">
    <cfRule type="cellIs" dxfId="246" priority="5" operator="equal">
      <formula>0</formula>
    </cfRule>
  </conditionalFormatting>
  <conditionalFormatting sqref="F212">
    <cfRule type="cellIs" dxfId="245" priority="4" operator="equal">
      <formula>0</formula>
    </cfRule>
  </conditionalFormatting>
  <conditionalFormatting sqref="H212">
    <cfRule type="cellIs" dxfId="244" priority="3" operator="equal">
      <formula>0</formula>
    </cfRule>
  </conditionalFormatting>
  <pageMargins left="0.25" right="0.25" top="0.25" bottom="0.25" header="0.25" footer="0"/>
  <pageSetup scale="56" fitToHeight="0" orientation="portrait" r:id="rId1"/>
  <headerFooter>
    <oddHeader>&amp;C
&amp;D&amp;N</oddHeader>
  </headerFooter>
  <rowBreaks count="3" manualBreakCount="3">
    <brk id="67" max="16" man="1"/>
    <brk id="140" max="16" man="1"/>
    <brk id="218" max="16" man="1"/>
  </rowBreaks>
  <colBreaks count="1" manualBreakCount="1">
    <brk id="16"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EU350"/>
  <sheetViews>
    <sheetView showGridLines="0" topLeftCell="EH1" workbookViewId="0">
      <pane ySplit="1" topLeftCell="A2" activePane="bottomLeft" state="frozen"/>
      <selection activeCell="B3" sqref="B3:P3"/>
      <selection pane="bottomLeft" activeCell="ER1" sqref="EM1:ER1"/>
    </sheetView>
  </sheetViews>
  <sheetFormatPr defaultColWidth="9.140625" defaultRowHeight="15"/>
  <cols>
    <col min="1" max="1" width="13.5703125" style="143" bestFit="1" customWidth="1"/>
    <col min="2" max="2" width="10.140625" style="143" customWidth="1"/>
    <col min="3" max="3" width="16.42578125" style="143" bestFit="1" customWidth="1"/>
    <col min="4" max="4" width="38.7109375" style="143" bestFit="1" customWidth="1"/>
    <col min="5" max="5" width="12.28515625" style="143" customWidth="1"/>
    <col min="6" max="6" width="16.5703125" style="143" customWidth="1"/>
    <col min="7" max="7" width="32.28515625" style="143" customWidth="1"/>
    <col min="8" max="8" width="21.5703125" style="143" customWidth="1"/>
    <col min="9" max="10" width="21.85546875" style="143" customWidth="1"/>
    <col min="11" max="18" width="24.42578125" style="143" customWidth="1"/>
    <col min="19" max="19" width="22.42578125" style="143" customWidth="1"/>
    <col min="20" max="20" width="33" style="143" customWidth="1"/>
    <col min="21" max="21" width="22.28515625" style="143" customWidth="1"/>
    <col min="22" max="23" width="22.5703125" style="143" customWidth="1"/>
    <col min="24" max="31" width="25.140625" style="143" customWidth="1"/>
    <col min="32" max="32" width="23.140625" style="143" customWidth="1"/>
    <col min="33" max="33" width="33.85546875" style="143" customWidth="1"/>
    <col min="34" max="34" width="23.140625" style="143" customWidth="1"/>
    <col min="35" max="36" width="23.42578125" style="143" customWidth="1"/>
    <col min="37" max="44" width="26" style="143" customWidth="1"/>
    <col min="45" max="45" width="24" style="143" customWidth="1"/>
    <col min="46" max="46" width="34.5703125" style="143" customWidth="1"/>
    <col min="47" max="47" width="23.85546875" style="143" customWidth="1"/>
    <col min="48" max="49" width="24.140625" style="143" customWidth="1"/>
    <col min="50" max="57" width="26.7109375" style="143" customWidth="1"/>
    <col min="58" max="58" width="24.7109375" style="143" customWidth="1"/>
    <col min="59" max="59" width="35.28515625" style="143" customWidth="1"/>
    <col min="60" max="60" width="25.85546875" style="143" customWidth="1"/>
    <col min="61" max="61" width="25.42578125" style="143" customWidth="1"/>
    <col min="62" max="62" width="36" style="143" customWidth="1"/>
    <col min="63" max="63" width="26.5703125" style="143" customWidth="1"/>
    <col min="64" max="64" width="26.140625" style="143" customWidth="1"/>
    <col min="65" max="65" width="21.5703125" style="143" customWidth="1"/>
    <col min="66" max="66" width="10.85546875" style="143" customWidth="1"/>
    <col min="67" max="68" width="11.140625" style="143" customWidth="1"/>
    <col min="69" max="76" width="13.7109375" style="143" customWidth="1"/>
    <col min="77" max="77" width="11.7109375" style="143" customWidth="1"/>
    <col min="78" max="78" width="22.28515625" style="143" customWidth="1"/>
    <col min="79" max="79" width="11.5703125" style="143" customWidth="1"/>
    <col min="80" max="81" width="11.85546875" style="143" customWidth="1"/>
    <col min="82" max="89" width="14.42578125" style="143" customWidth="1"/>
    <col min="90" max="90" width="12.42578125" style="143" customWidth="1"/>
    <col min="91" max="91" width="21.5703125" style="143" customWidth="1"/>
    <col min="92" max="92" width="10.85546875" style="143" customWidth="1"/>
    <col min="93" max="94" width="11.140625" style="143" customWidth="1"/>
    <col min="95" max="102" width="13.7109375" style="143" customWidth="1"/>
    <col min="103" max="103" width="11.7109375" style="143" customWidth="1"/>
    <col min="104" max="104" width="22.28515625" style="143" customWidth="1"/>
    <col min="105" max="105" width="11.5703125" style="143" customWidth="1"/>
    <col min="106" max="107" width="11.85546875" style="143" customWidth="1"/>
    <col min="108" max="115" width="14.42578125" style="143" customWidth="1"/>
    <col min="116" max="116" width="12.42578125" style="143" customWidth="1"/>
    <col min="117" max="117" width="21.7109375" style="143" customWidth="1"/>
    <col min="118" max="118" width="11" style="143" customWidth="1"/>
    <col min="119" max="120" width="11.28515625" style="143" customWidth="1"/>
    <col min="121" max="128" width="13.85546875" style="143" customWidth="1"/>
    <col min="129" max="129" width="11.85546875" style="143" customWidth="1"/>
    <col min="130" max="130" width="22.42578125" style="143" customWidth="1"/>
    <col min="131" max="131" width="11.7109375" style="143" customWidth="1"/>
    <col min="132" max="133" width="12" style="143" customWidth="1"/>
    <col min="134" max="141" width="14.5703125" style="143" customWidth="1"/>
    <col min="142" max="142" width="12.5703125" style="143" customWidth="1"/>
    <col min="143" max="144" width="20.7109375" style="143" customWidth="1"/>
    <col min="145" max="145" width="23.7109375" style="143" customWidth="1"/>
    <col min="146" max="146" width="19.5703125" style="143" customWidth="1"/>
    <col min="147" max="147" width="11.140625" style="143" customWidth="1"/>
    <col min="148" max="148" width="14.140625" style="143" customWidth="1"/>
    <col min="149" max="16384" width="9.140625" style="143"/>
  </cols>
  <sheetData>
    <row r="1" spans="1:151" ht="43.5">
      <c r="A1" s="363" t="s">
        <v>140</v>
      </c>
      <c r="B1" s="363" t="s">
        <v>141</v>
      </c>
      <c r="C1" s="363" t="s">
        <v>211</v>
      </c>
      <c r="D1" s="363" t="s">
        <v>212</v>
      </c>
      <c r="E1" s="363" t="s">
        <v>213</v>
      </c>
      <c r="F1" s="363" t="s">
        <v>65</v>
      </c>
      <c r="G1" s="363" t="s">
        <v>490</v>
      </c>
      <c r="H1" s="363" t="s">
        <v>491</v>
      </c>
      <c r="I1" s="363" t="s">
        <v>492</v>
      </c>
      <c r="J1" s="363" t="s">
        <v>493</v>
      </c>
      <c r="K1" s="363" t="s">
        <v>494</v>
      </c>
      <c r="L1" s="363" t="s">
        <v>495</v>
      </c>
      <c r="M1" s="363" t="s">
        <v>496</v>
      </c>
      <c r="N1" s="363" t="s">
        <v>497</v>
      </c>
      <c r="O1" s="363" t="s">
        <v>498</v>
      </c>
      <c r="P1" s="363" t="s">
        <v>499</v>
      </c>
      <c r="Q1" s="363" t="s">
        <v>500</v>
      </c>
      <c r="R1" s="363" t="s">
        <v>501</v>
      </c>
      <c r="S1" s="363" t="s">
        <v>502</v>
      </c>
      <c r="T1" s="363" t="s">
        <v>503</v>
      </c>
      <c r="U1" s="363" t="s">
        <v>504</v>
      </c>
      <c r="V1" s="363" t="s">
        <v>505</v>
      </c>
      <c r="W1" s="363" t="s">
        <v>506</v>
      </c>
      <c r="X1" s="363" t="s">
        <v>507</v>
      </c>
      <c r="Y1" s="363" t="s">
        <v>508</v>
      </c>
      <c r="Z1" s="363" t="s">
        <v>509</v>
      </c>
      <c r="AA1" s="363" t="s">
        <v>510</v>
      </c>
      <c r="AB1" s="363" t="s">
        <v>511</v>
      </c>
      <c r="AC1" s="363" t="s">
        <v>512</v>
      </c>
      <c r="AD1" s="363" t="s">
        <v>513</v>
      </c>
      <c r="AE1" s="363" t="s">
        <v>514</v>
      </c>
      <c r="AF1" s="363" t="s">
        <v>515</v>
      </c>
      <c r="AG1" s="363" t="s">
        <v>516</v>
      </c>
      <c r="AH1" s="363" t="s">
        <v>517</v>
      </c>
      <c r="AI1" s="363" t="s">
        <v>518</v>
      </c>
      <c r="AJ1" s="363" t="s">
        <v>519</v>
      </c>
      <c r="AK1" s="363" t="s">
        <v>520</v>
      </c>
      <c r="AL1" s="363" t="s">
        <v>521</v>
      </c>
      <c r="AM1" s="363" t="s">
        <v>522</v>
      </c>
      <c r="AN1" s="363" t="s">
        <v>523</v>
      </c>
      <c r="AO1" s="363" t="s">
        <v>524</v>
      </c>
      <c r="AP1" s="363" t="s">
        <v>525</v>
      </c>
      <c r="AQ1" s="363" t="s">
        <v>526</v>
      </c>
      <c r="AR1" s="363" t="s">
        <v>527</v>
      </c>
      <c r="AS1" s="363" t="s">
        <v>528</v>
      </c>
      <c r="AT1" s="363" t="s">
        <v>529</v>
      </c>
      <c r="AU1" s="363" t="s">
        <v>530</v>
      </c>
      <c r="AV1" s="363" t="s">
        <v>531</v>
      </c>
      <c r="AW1" s="363" t="s">
        <v>532</v>
      </c>
      <c r="AX1" s="363" t="s">
        <v>533</v>
      </c>
      <c r="AY1" s="363" t="s">
        <v>534</v>
      </c>
      <c r="AZ1" s="363" t="s">
        <v>535</v>
      </c>
      <c r="BA1" s="363" t="s">
        <v>536</v>
      </c>
      <c r="BB1" s="363" t="s">
        <v>537</v>
      </c>
      <c r="BC1" s="363" t="s">
        <v>538</v>
      </c>
      <c r="BD1" s="363" t="s">
        <v>539</v>
      </c>
      <c r="BE1" s="363" t="s">
        <v>540</v>
      </c>
      <c r="BF1" s="363" t="s">
        <v>541</v>
      </c>
      <c r="BG1" s="363" t="s">
        <v>542</v>
      </c>
      <c r="BH1" s="363" t="s">
        <v>543</v>
      </c>
      <c r="BI1" s="363" t="s">
        <v>544</v>
      </c>
      <c r="BJ1" s="363" t="s">
        <v>545</v>
      </c>
      <c r="BK1" s="363" t="s">
        <v>546</v>
      </c>
      <c r="BL1" s="363" t="s">
        <v>547</v>
      </c>
      <c r="BM1" s="363" t="s">
        <v>548</v>
      </c>
      <c r="BN1" s="363" t="s">
        <v>549</v>
      </c>
      <c r="BO1" s="363" t="s">
        <v>550</v>
      </c>
      <c r="BP1" s="363" t="s">
        <v>551</v>
      </c>
      <c r="BQ1" s="363" t="s">
        <v>552</v>
      </c>
      <c r="BR1" s="363" t="s">
        <v>553</v>
      </c>
      <c r="BS1" s="363" t="s">
        <v>554</v>
      </c>
      <c r="BT1" s="363" t="s">
        <v>555</v>
      </c>
      <c r="BU1" s="363" t="s">
        <v>556</v>
      </c>
      <c r="BV1" s="363" t="s">
        <v>557</v>
      </c>
      <c r="BW1" s="363" t="s">
        <v>558</v>
      </c>
      <c r="BX1" s="363" t="s">
        <v>559</v>
      </c>
      <c r="BY1" s="363" t="s">
        <v>560</v>
      </c>
      <c r="BZ1" s="363" t="s">
        <v>561</v>
      </c>
      <c r="CA1" s="363" t="s">
        <v>562</v>
      </c>
      <c r="CB1" s="363" t="s">
        <v>563</v>
      </c>
      <c r="CC1" s="363" t="s">
        <v>564</v>
      </c>
      <c r="CD1" s="363" t="s">
        <v>565</v>
      </c>
      <c r="CE1" s="363" t="s">
        <v>566</v>
      </c>
      <c r="CF1" s="363" t="s">
        <v>567</v>
      </c>
      <c r="CG1" s="363" t="s">
        <v>568</v>
      </c>
      <c r="CH1" s="363" t="s">
        <v>569</v>
      </c>
      <c r="CI1" s="363" t="s">
        <v>570</v>
      </c>
      <c r="CJ1" s="363" t="s">
        <v>571</v>
      </c>
      <c r="CK1" s="363" t="s">
        <v>572</v>
      </c>
      <c r="CL1" s="363" t="s">
        <v>573</v>
      </c>
      <c r="CM1" s="363" t="s">
        <v>574</v>
      </c>
      <c r="CN1" s="363" t="s">
        <v>575</v>
      </c>
      <c r="CO1" s="363" t="s">
        <v>576</v>
      </c>
      <c r="CP1" s="363" t="s">
        <v>577</v>
      </c>
      <c r="CQ1" s="363" t="s">
        <v>578</v>
      </c>
      <c r="CR1" s="363" t="s">
        <v>579</v>
      </c>
      <c r="CS1" s="363" t="s">
        <v>580</v>
      </c>
      <c r="CT1" s="363" t="s">
        <v>581</v>
      </c>
      <c r="CU1" s="363" t="s">
        <v>582</v>
      </c>
      <c r="CV1" s="363" t="s">
        <v>583</v>
      </c>
      <c r="CW1" s="363" t="s">
        <v>584</v>
      </c>
      <c r="CX1" s="363" t="s">
        <v>585</v>
      </c>
      <c r="CY1" s="363" t="s">
        <v>586</v>
      </c>
      <c r="CZ1" s="363" t="s">
        <v>587</v>
      </c>
      <c r="DA1" s="363" t="s">
        <v>588</v>
      </c>
      <c r="DB1" s="363" t="s">
        <v>589</v>
      </c>
      <c r="DC1" s="363" t="s">
        <v>590</v>
      </c>
      <c r="DD1" s="363" t="s">
        <v>591</v>
      </c>
      <c r="DE1" s="363" t="s">
        <v>592</v>
      </c>
      <c r="DF1" s="363" t="s">
        <v>593</v>
      </c>
      <c r="DG1" s="363" t="s">
        <v>594</v>
      </c>
      <c r="DH1" s="363" t="s">
        <v>595</v>
      </c>
      <c r="DI1" s="363" t="s">
        <v>596</v>
      </c>
      <c r="DJ1" s="363" t="s">
        <v>597</v>
      </c>
      <c r="DK1" s="363" t="s">
        <v>598</v>
      </c>
      <c r="DL1" s="363" t="s">
        <v>599</v>
      </c>
      <c r="DM1" s="363" t="s">
        <v>600</v>
      </c>
      <c r="DN1" s="363" t="s">
        <v>601</v>
      </c>
      <c r="DO1" s="363" t="s">
        <v>602</v>
      </c>
      <c r="DP1" s="363" t="s">
        <v>603</v>
      </c>
      <c r="DQ1" s="363" t="s">
        <v>604</v>
      </c>
      <c r="DR1" s="363" t="s">
        <v>605</v>
      </c>
      <c r="DS1" s="363" t="s">
        <v>606</v>
      </c>
      <c r="DT1" s="363" t="s">
        <v>607</v>
      </c>
      <c r="DU1" s="363" t="s">
        <v>608</v>
      </c>
      <c r="DV1" s="363" t="s">
        <v>609</v>
      </c>
      <c r="DW1" s="363" t="s">
        <v>610</v>
      </c>
      <c r="DX1" s="363" t="s">
        <v>611</v>
      </c>
      <c r="DY1" s="363" t="s">
        <v>612</v>
      </c>
      <c r="DZ1" s="363" t="s">
        <v>613</v>
      </c>
      <c r="EA1" s="363" t="s">
        <v>614</v>
      </c>
      <c r="EB1" s="363" t="s">
        <v>615</v>
      </c>
      <c r="EC1" s="363" t="s">
        <v>616</v>
      </c>
      <c r="ED1" s="363" t="s">
        <v>617</v>
      </c>
      <c r="EE1" s="363" t="s">
        <v>618</v>
      </c>
      <c r="EF1" s="363" t="s">
        <v>619</v>
      </c>
      <c r="EG1" s="363" t="s">
        <v>620</v>
      </c>
      <c r="EH1" s="363" t="s">
        <v>621</v>
      </c>
      <c r="EI1" s="363" t="s">
        <v>622</v>
      </c>
      <c r="EJ1" s="363" t="s">
        <v>623</v>
      </c>
      <c r="EK1" s="363" t="s">
        <v>624</v>
      </c>
      <c r="EL1" s="363" t="s">
        <v>625</v>
      </c>
      <c r="EM1" s="525" t="s">
        <v>1777</v>
      </c>
      <c r="EN1" s="525" t="s">
        <v>1778</v>
      </c>
      <c r="EO1" s="525" t="s">
        <v>1779</v>
      </c>
      <c r="EP1" s="524" t="s">
        <v>1776</v>
      </c>
      <c r="EQ1" s="524" t="s">
        <v>1780</v>
      </c>
      <c r="ER1" s="524" t="s">
        <v>1781</v>
      </c>
      <c r="ES1" s="363" t="s">
        <v>259</v>
      </c>
      <c r="ET1" s="363" t="s">
        <v>260</v>
      </c>
      <c r="EU1" s="364" t="s">
        <v>261</v>
      </c>
    </row>
    <row r="2" spans="1:151">
      <c r="A2" s="385"/>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c r="BC2" s="385"/>
      <c r="BD2" s="385"/>
      <c r="BE2" s="385"/>
      <c r="BF2" s="385"/>
      <c r="BG2" s="385"/>
      <c r="BH2" s="385"/>
      <c r="BI2" s="385"/>
      <c r="BJ2" s="385"/>
      <c r="BK2" s="385"/>
      <c r="BL2" s="385"/>
      <c r="BM2" s="385"/>
      <c r="BN2" s="385"/>
      <c r="BO2" s="385"/>
      <c r="BP2" s="385"/>
      <c r="BQ2" s="385"/>
      <c r="BR2" s="385"/>
      <c r="BS2" s="385"/>
      <c r="BT2" s="385"/>
      <c r="BU2" s="385"/>
      <c r="BV2" s="385"/>
      <c r="BW2" s="385"/>
      <c r="BX2" s="385"/>
      <c r="BY2" s="385"/>
      <c r="BZ2" s="385"/>
      <c r="CA2" s="385"/>
      <c r="CB2" s="385"/>
      <c r="CC2" s="385"/>
      <c r="CD2" s="385"/>
      <c r="CE2" s="385"/>
      <c r="CF2" s="385"/>
      <c r="CG2" s="385"/>
      <c r="CH2" s="385"/>
      <c r="CI2" s="385"/>
      <c r="CJ2" s="385"/>
      <c r="CK2" s="385"/>
      <c r="CL2" s="385"/>
      <c r="CM2" s="385"/>
      <c r="CN2" s="385"/>
      <c r="CO2" s="385"/>
      <c r="CP2" s="385"/>
      <c r="CQ2" s="385"/>
      <c r="CR2" s="385"/>
      <c r="CS2" s="385"/>
      <c r="CT2" s="385"/>
      <c r="CU2" s="385"/>
      <c r="CV2" s="385"/>
      <c r="CW2" s="385"/>
      <c r="CX2" s="385"/>
      <c r="CY2" s="385"/>
      <c r="CZ2" s="385"/>
      <c r="DA2" s="385"/>
      <c r="DB2" s="385"/>
      <c r="DC2" s="385"/>
      <c r="DD2" s="385"/>
      <c r="DE2" s="385"/>
      <c r="DF2" s="385"/>
      <c r="DG2" s="385"/>
      <c r="DH2" s="385"/>
      <c r="DI2" s="385"/>
      <c r="DJ2" s="385"/>
      <c r="DK2" s="385"/>
      <c r="DL2" s="385"/>
      <c r="DM2" s="385"/>
      <c r="DN2" s="385"/>
      <c r="DO2" s="385"/>
      <c r="DP2" s="385"/>
      <c r="DQ2" s="385"/>
      <c r="DR2" s="385"/>
      <c r="DS2" s="385"/>
      <c r="DT2" s="385"/>
      <c r="DU2" s="385"/>
      <c r="DV2" s="385"/>
      <c r="DW2" s="385"/>
      <c r="DX2" s="385"/>
      <c r="DY2" s="385"/>
      <c r="DZ2" s="385"/>
      <c r="EA2" s="385"/>
      <c r="EB2" s="385"/>
      <c r="EC2" s="385"/>
      <c r="ED2" s="385"/>
      <c r="EE2" s="385"/>
      <c r="EF2" s="385"/>
      <c r="EG2" s="385"/>
      <c r="EH2" s="385"/>
      <c r="EI2" s="385"/>
      <c r="EJ2" s="385"/>
      <c r="EK2" s="385"/>
      <c r="EL2" s="385"/>
      <c r="EM2" s="385"/>
      <c r="EN2" s="385"/>
      <c r="EO2" s="385"/>
    </row>
    <row r="3" spans="1:151">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5"/>
      <c r="AW3" s="385"/>
      <c r="AX3" s="385"/>
      <c r="AY3" s="385"/>
      <c r="AZ3" s="385"/>
      <c r="BA3" s="385"/>
      <c r="BB3" s="385"/>
      <c r="BC3" s="385"/>
      <c r="BD3" s="385"/>
      <c r="BE3" s="385"/>
      <c r="BF3" s="385"/>
      <c r="BG3" s="385"/>
      <c r="BH3" s="385"/>
      <c r="BI3" s="385"/>
      <c r="BJ3" s="385"/>
      <c r="BK3" s="385"/>
      <c r="BL3" s="385"/>
      <c r="BM3" s="385"/>
      <c r="BN3" s="385"/>
      <c r="BO3" s="385"/>
      <c r="BP3" s="385"/>
      <c r="BQ3" s="385"/>
      <c r="BR3" s="385"/>
      <c r="BS3" s="385"/>
      <c r="BT3" s="385"/>
      <c r="BU3" s="385"/>
      <c r="BV3" s="385"/>
      <c r="BW3" s="385"/>
      <c r="BX3" s="385"/>
      <c r="BY3" s="385"/>
      <c r="BZ3" s="385"/>
      <c r="CA3" s="385"/>
      <c r="CB3" s="385"/>
      <c r="CC3" s="385"/>
      <c r="CD3" s="385"/>
      <c r="CE3" s="385"/>
      <c r="CF3" s="385"/>
      <c r="CG3" s="385"/>
      <c r="CH3" s="385"/>
      <c r="CI3" s="385"/>
      <c r="CJ3" s="385"/>
      <c r="CK3" s="385"/>
      <c r="CL3" s="385"/>
      <c r="CM3" s="385"/>
      <c r="CN3" s="385"/>
      <c r="CO3" s="385"/>
      <c r="CP3" s="385"/>
      <c r="CQ3" s="385"/>
      <c r="CR3" s="385"/>
      <c r="CS3" s="385"/>
      <c r="CT3" s="385"/>
      <c r="CU3" s="385"/>
      <c r="CV3" s="385"/>
      <c r="CW3" s="385"/>
      <c r="CX3" s="385"/>
      <c r="CY3" s="385"/>
      <c r="CZ3" s="385"/>
      <c r="DA3" s="385"/>
      <c r="DB3" s="385"/>
      <c r="DC3" s="385"/>
      <c r="DD3" s="385"/>
      <c r="DE3" s="385"/>
      <c r="DF3" s="385"/>
      <c r="DG3" s="385"/>
      <c r="DH3" s="385"/>
      <c r="DI3" s="385"/>
      <c r="DJ3" s="385"/>
      <c r="DK3" s="385"/>
      <c r="DL3" s="385"/>
      <c r="DM3" s="385"/>
      <c r="DN3" s="385"/>
      <c r="DO3" s="385"/>
      <c r="DP3" s="385"/>
      <c r="DQ3" s="385"/>
      <c r="DR3" s="385"/>
      <c r="DS3" s="385"/>
      <c r="DT3" s="385"/>
      <c r="DU3" s="385"/>
      <c r="DV3" s="385"/>
      <c r="DW3" s="385"/>
      <c r="DX3" s="385"/>
      <c r="DY3" s="385"/>
      <c r="DZ3" s="385"/>
      <c r="EA3" s="385"/>
      <c r="EB3" s="385"/>
      <c r="EC3" s="385"/>
      <c r="ED3" s="385"/>
      <c r="EE3" s="385"/>
      <c r="EF3" s="385"/>
      <c r="EG3" s="385"/>
      <c r="EH3" s="385"/>
      <c r="EI3" s="385"/>
      <c r="EJ3" s="385"/>
      <c r="EK3" s="385"/>
      <c r="EL3" s="385"/>
      <c r="EM3" s="385"/>
      <c r="EN3" s="385"/>
      <c r="EO3" s="385"/>
    </row>
    <row r="4" spans="1:151">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5"/>
      <c r="AW4" s="385"/>
      <c r="AX4" s="385"/>
      <c r="AY4" s="385"/>
      <c r="AZ4" s="385"/>
      <c r="BA4" s="385"/>
      <c r="BB4" s="385"/>
      <c r="BC4" s="385"/>
      <c r="BD4" s="385"/>
      <c r="BE4" s="385"/>
      <c r="BF4" s="385"/>
      <c r="BG4" s="385"/>
      <c r="BH4" s="385"/>
      <c r="BI4" s="385"/>
      <c r="BJ4" s="385"/>
      <c r="BK4" s="385"/>
      <c r="BL4" s="385"/>
      <c r="BM4" s="385"/>
      <c r="BN4" s="385"/>
      <c r="BO4" s="385"/>
      <c r="BP4" s="385"/>
      <c r="BQ4" s="385"/>
      <c r="BR4" s="385"/>
      <c r="BS4" s="385"/>
      <c r="BT4" s="385"/>
      <c r="BU4" s="385"/>
      <c r="BV4" s="385"/>
      <c r="BW4" s="385"/>
      <c r="BX4" s="385"/>
      <c r="BY4" s="385"/>
      <c r="BZ4" s="385"/>
      <c r="CA4" s="385"/>
      <c r="CB4" s="385"/>
      <c r="CC4" s="385"/>
      <c r="CD4" s="385"/>
      <c r="CE4" s="385"/>
      <c r="CF4" s="385"/>
      <c r="CG4" s="385"/>
      <c r="CH4" s="385"/>
      <c r="CI4" s="385"/>
      <c r="CJ4" s="385"/>
      <c r="CK4" s="385"/>
      <c r="CL4" s="385"/>
      <c r="CM4" s="385"/>
      <c r="CN4" s="385"/>
      <c r="CO4" s="385"/>
      <c r="CP4" s="385"/>
      <c r="CQ4" s="385"/>
      <c r="CR4" s="385"/>
      <c r="CS4" s="385"/>
      <c r="CT4" s="385"/>
      <c r="CU4" s="385"/>
      <c r="CV4" s="385"/>
      <c r="CW4" s="385"/>
      <c r="CX4" s="385"/>
      <c r="CY4" s="385"/>
      <c r="CZ4" s="385"/>
      <c r="DA4" s="385"/>
      <c r="DB4" s="385"/>
      <c r="DC4" s="385"/>
      <c r="DD4" s="385"/>
      <c r="DE4" s="385"/>
      <c r="DF4" s="385"/>
      <c r="DG4" s="385"/>
      <c r="DH4" s="385"/>
      <c r="DI4" s="385"/>
      <c r="DJ4" s="385"/>
      <c r="DK4" s="385"/>
      <c r="DL4" s="385"/>
      <c r="DM4" s="385"/>
      <c r="DN4" s="385"/>
      <c r="DO4" s="385"/>
      <c r="DP4" s="385"/>
      <c r="DQ4" s="385"/>
      <c r="DR4" s="385"/>
      <c r="DS4" s="385"/>
      <c r="DT4" s="385"/>
      <c r="DU4" s="385"/>
      <c r="DV4" s="385"/>
      <c r="DW4" s="385"/>
      <c r="DX4" s="385"/>
      <c r="DY4" s="385"/>
      <c r="DZ4" s="385"/>
      <c r="EA4" s="385"/>
      <c r="EB4" s="385"/>
      <c r="EC4" s="385"/>
      <c r="ED4" s="385"/>
      <c r="EE4" s="385"/>
      <c r="EF4" s="385"/>
      <c r="EG4" s="385"/>
      <c r="EH4" s="385"/>
      <c r="EI4" s="385"/>
      <c r="EJ4" s="385"/>
      <c r="EK4" s="385"/>
      <c r="EL4" s="385"/>
      <c r="EM4" s="385"/>
      <c r="EN4" s="385"/>
      <c r="EO4" s="385"/>
    </row>
    <row r="5" spans="1:151">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c r="AE5" s="385"/>
      <c r="AF5" s="385"/>
      <c r="AG5" s="385"/>
      <c r="AH5" s="385"/>
      <c r="AI5" s="385"/>
      <c r="AJ5" s="385"/>
      <c r="AK5" s="385"/>
      <c r="AL5" s="385"/>
      <c r="AM5" s="385"/>
      <c r="AN5" s="385"/>
      <c r="AO5" s="385"/>
      <c r="AP5" s="385"/>
      <c r="AQ5" s="385"/>
      <c r="AR5" s="385"/>
      <c r="AS5" s="385"/>
      <c r="AT5" s="385"/>
      <c r="AU5" s="385"/>
      <c r="AV5" s="385"/>
      <c r="AW5" s="385"/>
      <c r="AX5" s="385"/>
      <c r="AY5" s="385"/>
      <c r="AZ5" s="385"/>
      <c r="BA5" s="385"/>
      <c r="BB5" s="385"/>
      <c r="BC5" s="385"/>
      <c r="BD5" s="385"/>
      <c r="BE5" s="385"/>
      <c r="BF5" s="385"/>
      <c r="BG5" s="385"/>
      <c r="BH5" s="385"/>
      <c r="BI5" s="385"/>
      <c r="BJ5" s="385"/>
      <c r="BK5" s="385"/>
      <c r="BL5" s="385"/>
      <c r="BM5" s="385"/>
      <c r="BN5" s="385"/>
      <c r="BO5" s="385"/>
      <c r="BP5" s="385"/>
      <c r="BQ5" s="385"/>
      <c r="BR5" s="385"/>
      <c r="BS5" s="385"/>
      <c r="BT5" s="385"/>
      <c r="BU5" s="385"/>
      <c r="BV5" s="385"/>
      <c r="BW5" s="385"/>
      <c r="BX5" s="385"/>
      <c r="BY5" s="385"/>
      <c r="BZ5" s="385"/>
      <c r="CA5" s="385"/>
      <c r="CB5" s="385"/>
      <c r="CC5" s="385"/>
      <c r="CD5" s="385"/>
      <c r="CE5" s="385"/>
      <c r="CF5" s="385"/>
      <c r="CG5" s="385"/>
      <c r="CH5" s="385"/>
      <c r="CI5" s="385"/>
      <c r="CJ5" s="385"/>
      <c r="CK5" s="385"/>
      <c r="CL5" s="385"/>
      <c r="CM5" s="385"/>
      <c r="CN5" s="385"/>
      <c r="CO5" s="385"/>
      <c r="CP5" s="385"/>
      <c r="CQ5" s="385"/>
      <c r="CR5" s="385"/>
      <c r="CS5" s="385"/>
      <c r="CT5" s="385"/>
      <c r="CU5" s="385"/>
      <c r="CV5" s="385"/>
      <c r="CW5" s="385"/>
      <c r="CX5" s="385"/>
      <c r="CY5" s="385"/>
      <c r="CZ5" s="385"/>
      <c r="DA5" s="385"/>
      <c r="DB5" s="385"/>
      <c r="DC5" s="385"/>
      <c r="DD5" s="385"/>
      <c r="DE5" s="385"/>
      <c r="DF5" s="385"/>
      <c r="DG5" s="385"/>
      <c r="DH5" s="385"/>
      <c r="DI5" s="385"/>
      <c r="DJ5" s="385"/>
      <c r="DK5" s="385"/>
      <c r="DL5" s="385"/>
      <c r="DM5" s="385"/>
      <c r="DN5" s="385"/>
      <c r="DO5" s="385"/>
      <c r="DP5" s="385"/>
      <c r="DQ5" s="385"/>
      <c r="DR5" s="385"/>
      <c r="DS5" s="385"/>
      <c r="DT5" s="385"/>
      <c r="DU5" s="385"/>
      <c r="DV5" s="385"/>
      <c r="DW5" s="385"/>
      <c r="DX5" s="385"/>
      <c r="DY5" s="385"/>
      <c r="DZ5" s="385"/>
      <c r="EA5" s="385"/>
      <c r="EB5" s="385"/>
      <c r="EC5" s="385"/>
      <c r="ED5" s="385"/>
      <c r="EE5" s="385"/>
      <c r="EF5" s="385"/>
      <c r="EG5" s="385"/>
      <c r="EH5" s="385"/>
      <c r="EI5" s="385"/>
      <c r="EJ5" s="385"/>
      <c r="EK5" s="385"/>
      <c r="EL5" s="385"/>
      <c r="EM5" s="385"/>
      <c r="EN5" s="385"/>
      <c r="EO5" s="385"/>
    </row>
    <row r="6" spans="1:151">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c r="AE6" s="385"/>
      <c r="AF6" s="385"/>
      <c r="AG6" s="385"/>
      <c r="AH6" s="385"/>
      <c r="AI6" s="385"/>
      <c r="AJ6" s="385"/>
      <c r="AK6" s="385"/>
      <c r="AL6" s="385"/>
      <c r="AM6" s="385"/>
      <c r="AN6" s="385"/>
      <c r="AO6" s="385"/>
      <c r="AP6" s="385"/>
      <c r="AQ6" s="385"/>
      <c r="AR6" s="385"/>
      <c r="AS6" s="385"/>
      <c r="AT6" s="385"/>
      <c r="AU6" s="385"/>
      <c r="AV6" s="385"/>
      <c r="AW6" s="385"/>
      <c r="AX6" s="385"/>
      <c r="AY6" s="385"/>
      <c r="AZ6" s="385"/>
      <c r="BA6" s="385"/>
      <c r="BB6" s="385"/>
      <c r="BC6" s="385"/>
      <c r="BD6" s="385"/>
      <c r="BE6" s="385"/>
      <c r="BF6" s="385"/>
      <c r="BG6" s="385"/>
      <c r="BH6" s="385"/>
      <c r="BI6" s="385"/>
      <c r="BJ6" s="385"/>
      <c r="BK6" s="385"/>
      <c r="BL6" s="385"/>
      <c r="BM6" s="385"/>
      <c r="BN6" s="385"/>
      <c r="BO6" s="385"/>
      <c r="BP6" s="385"/>
      <c r="BQ6" s="385"/>
      <c r="BR6" s="385"/>
      <c r="BS6" s="385"/>
      <c r="BT6" s="385"/>
      <c r="BU6" s="385"/>
      <c r="BV6" s="385"/>
      <c r="BW6" s="385"/>
      <c r="BX6" s="385"/>
      <c r="BY6" s="385"/>
      <c r="BZ6" s="385"/>
      <c r="CA6" s="385"/>
      <c r="CB6" s="385"/>
      <c r="CC6" s="385"/>
      <c r="CD6" s="385"/>
      <c r="CE6" s="385"/>
      <c r="CF6" s="385"/>
      <c r="CG6" s="385"/>
      <c r="CH6" s="385"/>
      <c r="CI6" s="385"/>
      <c r="CJ6" s="385"/>
      <c r="CK6" s="385"/>
      <c r="CL6" s="385"/>
      <c r="CM6" s="385"/>
      <c r="CN6" s="385"/>
      <c r="CO6" s="385"/>
      <c r="CP6" s="385"/>
      <c r="CQ6" s="385"/>
      <c r="CR6" s="385"/>
      <c r="CS6" s="385"/>
      <c r="CT6" s="385"/>
      <c r="CU6" s="385"/>
      <c r="CV6" s="385"/>
      <c r="CW6" s="385"/>
      <c r="CX6" s="385"/>
      <c r="CY6" s="385"/>
      <c r="CZ6" s="385"/>
      <c r="DA6" s="385"/>
      <c r="DB6" s="385"/>
      <c r="DC6" s="385"/>
      <c r="DD6" s="385"/>
      <c r="DE6" s="385"/>
      <c r="DF6" s="385"/>
      <c r="DG6" s="385"/>
      <c r="DH6" s="385"/>
      <c r="DI6" s="385"/>
      <c r="DJ6" s="385"/>
      <c r="DK6" s="385"/>
      <c r="DL6" s="385"/>
      <c r="DM6" s="385"/>
      <c r="DN6" s="385"/>
      <c r="DO6" s="385"/>
      <c r="DP6" s="385"/>
      <c r="DQ6" s="385"/>
      <c r="DR6" s="385"/>
      <c r="DS6" s="385"/>
      <c r="DT6" s="385"/>
      <c r="DU6" s="385"/>
      <c r="DV6" s="385"/>
      <c r="DW6" s="385"/>
      <c r="DX6" s="385"/>
      <c r="DY6" s="385"/>
      <c r="DZ6" s="385"/>
      <c r="EA6" s="385"/>
      <c r="EB6" s="385"/>
      <c r="EC6" s="385"/>
      <c r="ED6" s="385"/>
      <c r="EE6" s="385"/>
      <c r="EF6" s="385"/>
      <c r="EG6" s="385"/>
      <c r="EH6" s="385"/>
      <c r="EI6" s="385"/>
      <c r="EJ6" s="385"/>
      <c r="EK6" s="385"/>
      <c r="EL6" s="385"/>
      <c r="EM6" s="385"/>
      <c r="EN6" s="385"/>
      <c r="EO6" s="385"/>
    </row>
    <row r="7" spans="1:151">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385"/>
      <c r="BB7" s="385"/>
      <c r="BC7" s="385"/>
      <c r="BD7" s="385"/>
      <c r="BE7" s="385"/>
      <c r="BF7" s="385"/>
      <c r="BG7" s="385"/>
      <c r="BH7" s="385"/>
      <c r="BI7" s="385"/>
      <c r="BJ7" s="385"/>
      <c r="BK7" s="385"/>
      <c r="BL7" s="385"/>
      <c r="BM7" s="385"/>
      <c r="BN7" s="385"/>
      <c r="BO7" s="385"/>
      <c r="BP7" s="385"/>
      <c r="BQ7" s="385"/>
      <c r="BR7" s="385"/>
      <c r="BS7" s="385"/>
      <c r="BT7" s="385"/>
      <c r="BU7" s="385"/>
      <c r="BV7" s="385"/>
      <c r="BW7" s="385"/>
      <c r="BX7" s="385"/>
      <c r="BY7" s="385"/>
      <c r="BZ7" s="385"/>
      <c r="CA7" s="385"/>
      <c r="CB7" s="385"/>
      <c r="CC7" s="385"/>
      <c r="CD7" s="385"/>
      <c r="CE7" s="385"/>
      <c r="CF7" s="385"/>
      <c r="CG7" s="385"/>
      <c r="CH7" s="385"/>
      <c r="CI7" s="385"/>
      <c r="CJ7" s="385"/>
      <c r="CK7" s="385"/>
      <c r="CL7" s="385"/>
      <c r="CM7" s="385"/>
      <c r="CN7" s="385"/>
      <c r="CO7" s="385"/>
      <c r="CP7" s="385"/>
      <c r="CQ7" s="385"/>
      <c r="CR7" s="385"/>
      <c r="CS7" s="385"/>
      <c r="CT7" s="385"/>
      <c r="CU7" s="385"/>
      <c r="CV7" s="385"/>
      <c r="CW7" s="385"/>
      <c r="CX7" s="385"/>
      <c r="CY7" s="385"/>
      <c r="CZ7" s="385"/>
      <c r="DA7" s="385"/>
      <c r="DB7" s="385"/>
      <c r="DC7" s="385"/>
      <c r="DD7" s="385"/>
      <c r="DE7" s="385"/>
      <c r="DF7" s="385"/>
      <c r="DG7" s="385"/>
      <c r="DH7" s="385"/>
      <c r="DI7" s="385"/>
      <c r="DJ7" s="385"/>
      <c r="DK7" s="385"/>
      <c r="DL7" s="385"/>
      <c r="DM7" s="385"/>
      <c r="DN7" s="385"/>
      <c r="DO7" s="385"/>
      <c r="DP7" s="385"/>
      <c r="DQ7" s="385"/>
      <c r="DR7" s="385"/>
      <c r="DS7" s="385"/>
      <c r="DT7" s="385"/>
      <c r="DU7" s="385"/>
      <c r="DV7" s="385"/>
      <c r="DW7" s="385"/>
      <c r="DX7" s="385"/>
      <c r="DY7" s="385"/>
      <c r="DZ7" s="385"/>
      <c r="EA7" s="385"/>
      <c r="EB7" s="385"/>
      <c r="EC7" s="385"/>
      <c r="ED7" s="385"/>
      <c r="EE7" s="385"/>
      <c r="EF7" s="385"/>
      <c r="EG7" s="385"/>
      <c r="EH7" s="385"/>
      <c r="EI7" s="385"/>
      <c r="EJ7" s="385"/>
      <c r="EK7" s="385"/>
      <c r="EL7" s="385"/>
      <c r="EM7" s="385"/>
      <c r="EN7" s="385"/>
      <c r="EO7" s="385"/>
    </row>
    <row r="8" spans="1:151">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c r="BK8" s="385"/>
      <c r="BL8" s="385"/>
      <c r="BM8" s="385"/>
      <c r="BN8" s="385"/>
      <c r="BO8" s="385"/>
      <c r="BP8" s="385"/>
      <c r="BQ8" s="385"/>
      <c r="BR8" s="385"/>
      <c r="BS8" s="385"/>
      <c r="BT8" s="385"/>
      <c r="BU8" s="385"/>
      <c r="BV8" s="385"/>
      <c r="BW8" s="385"/>
      <c r="BX8" s="385"/>
      <c r="BY8" s="385"/>
      <c r="BZ8" s="385"/>
      <c r="CA8" s="385"/>
      <c r="CB8" s="385"/>
      <c r="CC8" s="385"/>
      <c r="CD8" s="385"/>
      <c r="CE8" s="385"/>
      <c r="CF8" s="385"/>
      <c r="CG8" s="385"/>
      <c r="CH8" s="385"/>
      <c r="CI8" s="385"/>
      <c r="CJ8" s="385"/>
      <c r="CK8" s="385"/>
      <c r="CL8" s="385"/>
      <c r="CM8" s="385"/>
      <c r="CN8" s="385"/>
      <c r="CO8" s="385"/>
      <c r="CP8" s="385"/>
      <c r="CQ8" s="385"/>
      <c r="CR8" s="385"/>
      <c r="CS8" s="385"/>
      <c r="CT8" s="385"/>
      <c r="CU8" s="385"/>
      <c r="CV8" s="385"/>
      <c r="CW8" s="385"/>
      <c r="CX8" s="385"/>
      <c r="CY8" s="385"/>
      <c r="CZ8" s="385"/>
      <c r="DA8" s="385"/>
      <c r="DB8" s="385"/>
      <c r="DC8" s="385"/>
      <c r="DD8" s="385"/>
      <c r="DE8" s="385"/>
      <c r="DF8" s="385"/>
      <c r="DG8" s="385"/>
      <c r="DH8" s="385"/>
      <c r="DI8" s="385"/>
      <c r="DJ8" s="385"/>
      <c r="DK8" s="385"/>
      <c r="DL8" s="385"/>
      <c r="DM8" s="385"/>
      <c r="DN8" s="385"/>
      <c r="DO8" s="385"/>
      <c r="DP8" s="385"/>
      <c r="DQ8" s="385"/>
      <c r="DR8" s="385"/>
      <c r="DS8" s="385"/>
      <c r="DT8" s="385"/>
      <c r="DU8" s="385"/>
      <c r="DV8" s="385"/>
      <c r="DW8" s="385"/>
      <c r="DX8" s="385"/>
      <c r="DY8" s="385"/>
      <c r="DZ8" s="385"/>
      <c r="EA8" s="385"/>
      <c r="EB8" s="385"/>
      <c r="EC8" s="385"/>
      <c r="ED8" s="385"/>
      <c r="EE8" s="385"/>
      <c r="EF8" s="385"/>
      <c r="EG8" s="385"/>
      <c r="EH8" s="385"/>
      <c r="EI8" s="385"/>
      <c r="EJ8" s="385"/>
      <c r="EK8" s="385"/>
      <c r="EL8" s="385"/>
      <c r="EM8" s="385"/>
      <c r="EN8" s="385"/>
      <c r="EO8" s="385"/>
    </row>
    <row r="9" spans="1:151">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c r="AE9" s="385"/>
      <c r="AF9" s="385"/>
      <c r="AG9" s="385"/>
      <c r="AH9" s="385"/>
      <c r="AI9" s="385"/>
      <c r="AJ9" s="385"/>
      <c r="AK9" s="385"/>
      <c r="AL9" s="385"/>
      <c r="AM9" s="385"/>
      <c r="AN9" s="385"/>
      <c r="AO9" s="385"/>
      <c r="AP9" s="385"/>
      <c r="AQ9" s="385"/>
      <c r="AR9" s="385"/>
      <c r="AS9" s="385"/>
      <c r="AT9" s="385"/>
      <c r="AU9" s="385"/>
      <c r="AV9" s="385"/>
      <c r="AW9" s="385"/>
      <c r="AX9" s="385"/>
      <c r="AY9" s="385"/>
      <c r="AZ9" s="385"/>
      <c r="BA9" s="385"/>
      <c r="BB9" s="385"/>
      <c r="BC9" s="385"/>
      <c r="BD9" s="385"/>
      <c r="BE9" s="385"/>
      <c r="BF9" s="385"/>
      <c r="BG9" s="385"/>
      <c r="BH9" s="385"/>
      <c r="BI9" s="385"/>
      <c r="BJ9" s="385"/>
      <c r="BK9" s="385"/>
      <c r="BL9" s="385"/>
      <c r="BM9" s="385"/>
      <c r="BN9" s="385"/>
      <c r="BO9" s="385"/>
      <c r="BP9" s="385"/>
      <c r="BQ9" s="385"/>
      <c r="BR9" s="385"/>
      <c r="BS9" s="385"/>
      <c r="BT9" s="385"/>
      <c r="BU9" s="385"/>
      <c r="BV9" s="385"/>
      <c r="BW9" s="385"/>
      <c r="BX9" s="385"/>
      <c r="BY9" s="385"/>
      <c r="BZ9" s="385"/>
      <c r="CA9" s="385"/>
      <c r="CB9" s="385"/>
      <c r="CC9" s="385"/>
      <c r="CD9" s="385"/>
      <c r="CE9" s="385"/>
      <c r="CF9" s="385"/>
      <c r="CG9" s="385"/>
      <c r="CH9" s="385"/>
      <c r="CI9" s="385"/>
      <c r="CJ9" s="385"/>
      <c r="CK9" s="385"/>
      <c r="CL9" s="385"/>
      <c r="CM9" s="385"/>
      <c r="CN9" s="385"/>
      <c r="CO9" s="385"/>
      <c r="CP9" s="385"/>
      <c r="CQ9" s="385"/>
      <c r="CR9" s="385"/>
      <c r="CS9" s="385"/>
      <c r="CT9" s="385"/>
      <c r="CU9" s="385"/>
      <c r="CV9" s="385"/>
      <c r="CW9" s="385"/>
      <c r="CX9" s="385"/>
      <c r="CY9" s="385"/>
      <c r="CZ9" s="385"/>
      <c r="DA9" s="385"/>
      <c r="DB9" s="385"/>
      <c r="DC9" s="385"/>
      <c r="DD9" s="385"/>
      <c r="DE9" s="385"/>
      <c r="DF9" s="385"/>
      <c r="DG9" s="385"/>
      <c r="DH9" s="385"/>
      <c r="DI9" s="385"/>
      <c r="DJ9" s="385"/>
      <c r="DK9" s="385"/>
      <c r="DL9" s="385"/>
      <c r="DM9" s="385"/>
      <c r="DN9" s="385"/>
      <c r="DO9" s="385"/>
      <c r="DP9" s="385"/>
      <c r="DQ9" s="385"/>
      <c r="DR9" s="385"/>
      <c r="DS9" s="385"/>
      <c r="DT9" s="385"/>
      <c r="DU9" s="385"/>
      <c r="DV9" s="385"/>
      <c r="DW9" s="385"/>
      <c r="DX9" s="385"/>
      <c r="DY9" s="385"/>
      <c r="DZ9" s="385"/>
      <c r="EA9" s="385"/>
      <c r="EB9" s="385"/>
      <c r="EC9" s="385"/>
      <c r="ED9" s="385"/>
      <c r="EE9" s="385"/>
      <c r="EF9" s="385"/>
      <c r="EG9" s="385"/>
      <c r="EH9" s="385"/>
      <c r="EI9" s="385"/>
      <c r="EJ9" s="385"/>
      <c r="EK9" s="385"/>
      <c r="EL9" s="385"/>
      <c r="EM9" s="385"/>
      <c r="EN9" s="385"/>
      <c r="EO9" s="385"/>
    </row>
    <row r="10" spans="1:151">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c r="BC10" s="385"/>
      <c r="BD10" s="385"/>
      <c r="BE10" s="385"/>
      <c r="BF10" s="385"/>
      <c r="BG10" s="385"/>
      <c r="BH10" s="385"/>
      <c r="BI10" s="385"/>
      <c r="BJ10" s="385"/>
      <c r="BK10" s="385"/>
      <c r="BL10" s="385"/>
      <c r="BM10" s="385"/>
      <c r="BN10" s="385"/>
      <c r="BO10" s="385"/>
      <c r="BP10" s="385"/>
      <c r="BQ10" s="385"/>
      <c r="BR10" s="385"/>
      <c r="BS10" s="385"/>
      <c r="BT10" s="385"/>
      <c r="BU10" s="385"/>
      <c r="BV10" s="385"/>
      <c r="BW10" s="385"/>
      <c r="BX10" s="385"/>
      <c r="BY10" s="385"/>
      <c r="BZ10" s="385"/>
      <c r="CA10" s="385"/>
      <c r="CB10" s="385"/>
      <c r="CC10" s="385"/>
      <c r="CD10" s="385"/>
      <c r="CE10" s="385"/>
      <c r="CF10" s="385"/>
      <c r="CG10" s="385"/>
      <c r="CH10" s="385"/>
      <c r="CI10" s="385"/>
      <c r="CJ10" s="385"/>
      <c r="CK10" s="385"/>
      <c r="CL10" s="385"/>
      <c r="CM10" s="385"/>
      <c r="CN10" s="385"/>
      <c r="CO10" s="385"/>
      <c r="CP10" s="385"/>
      <c r="CQ10" s="385"/>
      <c r="CR10" s="385"/>
      <c r="CS10" s="385"/>
      <c r="CT10" s="385"/>
      <c r="CU10" s="385"/>
      <c r="CV10" s="385"/>
      <c r="CW10" s="385"/>
      <c r="CX10" s="385"/>
      <c r="CY10" s="385"/>
      <c r="CZ10" s="385"/>
      <c r="DA10" s="385"/>
      <c r="DB10" s="385"/>
      <c r="DC10" s="385"/>
      <c r="DD10" s="385"/>
      <c r="DE10" s="385"/>
      <c r="DF10" s="385"/>
      <c r="DG10" s="385"/>
      <c r="DH10" s="385"/>
      <c r="DI10" s="385"/>
      <c r="DJ10" s="385"/>
      <c r="DK10" s="385"/>
      <c r="DL10" s="385"/>
      <c r="DM10" s="385"/>
      <c r="DN10" s="385"/>
      <c r="DO10" s="385"/>
      <c r="DP10" s="385"/>
      <c r="DQ10" s="385"/>
      <c r="DR10" s="385"/>
      <c r="DS10" s="385"/>
      <c r="DT10" s="385"/>
      <c r="DU10" s="385"/>
      <c r="DV10" s="385"/>
      <c r="DW10" s="385"/>
      <c r="DX10" s="385"/>
      <c r="DY10" s="385"/>
      <c r="DZ10" s="385"/>
      <c r="EA10" s="385"/>
      <c r="EB10" s="385"/>
      <c r="EC10" s="385"/>
      <c r="ED10" s="385"/>
      <c r="EE10" s="385"/>
      <c r="EF10" s="385"/>
      <c r="EG10" s="385"/>
      <c r="EH10" s="385"/>
      <c r="EI10" s="385"/>
      <c r="EJ10" s="385"/>
      <c r="EK10" s="385"/>
      <c r="EL10" s="385"/>
      <c r="EM10" s="385"/>
      <c r="EN10" s="385"/>
      <c r="EO10" s="385"/>
    </row>
    <row r="11" spans="1:151">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c r="BH11" s="385"/>
      <c r="BI11" s="385"/>
      <c r="BJ11" s="385"/>
      <c r="BK11" s="385"/>
      <c r="BL11" s="385"/>
      <c r="BM11" s="385"/>
      <c r="BN11" s="385"/>
      <c r="BO11" s="385"/>
      <c r="BP11" s="385"/>
      <c r="BQ11" s="385"/>
      <c r="BR11" s="385"/>
      <c r="BS11" s="385"/>
      <c r="BT11" s="385"/>
      <c r="BU11" s="385"/>
      <c r="BV11" s="385"/>
      <c r="BW11" s="385"/>
      <c r="BX11" s="385"/>
      <c r="BY11" s="385"/>
      <c r="BZ11" s="385"/>
      <c r="CA11" s="385"/>
      <c r="CB11" s="385"/>
      <c r="CC11" s="385"/>
      <c r="CD11" s="385"/>
      <c r="CE11" s="385"/>
      <c r="CF11" s="385"/>
      <c r="CG11" s="385"/>
      <c r="CH11" s="385"/>
      <c r="CI11" s="385"/>
      <c r="CJ11" s="385"/>
      <c r="CK11" s="385"/>
      <c r="CL11" s="385"/>
      <c r="CM11" s="385"/>
      <c r="CN11" s="385"/>
      <c r="CO11" s="385"/>
      <c r="CP11" s="385"/>
      <c r="CQ11" s="385"/>
      <c r="CR11" s="385"/>
      <c r="CS11" s="385"/>
      <c r="CT11" s="385"/>
      <c r="CU11" s="385"/>
      <c r="CV11" s="385"/>
      <c r="CW11" s="385"/>
      <c r="CX11" s="385"/>
      <c r="CY11" s="385"/>
      <c r="CZ11" s="385"/>
      <c r="DA11" s="385"/>
      <c r="DB11" s="385"/>
      <c r="DC11" s="385"/>
      <c r="DD11" s="385"/>
      <c r="DE11" s="385"/>
      <c r="DF11" s="385"/>
      <c r="DG11" s="385"/>
      <c r="DH11" s="385"/>
      <c r="DI11" s="385"/>
      <c r="DJ11" s="385"/>
      <c r="DK11" s="385"/>
      <c r="DL11" s="385"/>
      <c r="DM11" s="385"/>
      <c r="DN11" s="385"/>
      <c r="DO11" s="385"/>
      <c r="DP11" s="385"/>
      <c r="DQ11" s="385"/>
      <c r="DR11" s="385"/>
      <c r="DS11" s="385"/>
      <c r="DT11" s="385"/>
      <c r="DU11" s="385"/>
      <c r="DV11" s="385"/>
      <c r="DW11" s="385"/>
      <c r="DX11" s="385"/>
      <c r="DY11" s="385"/>
      <c r="DZ11" s="385"/>
      <c r="EA11" s="385"/>
      <c r="EB11" s="385"/>
      <c r="EC11" s="385"/>
      <c r="ED11" s="385"/>
      <c r="EE11" s="385"/>
      <c r="EF11" s="385"/>
      <c r="EG11" s="385"/>
      <c r="EH11" s="385"/>
      <c r="EI11" s="385"/>
      <c r="EJ11" s="385"/>
      <c r="EK11" s="385"/>
      <c r="EL11" s="385"/>
      <c r="EM11" s="385"/>
      <c r="EN11" s="385"/>
      <c r="EO11" s="385"/>
    </row>
    <row r="12" spans="1:151">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c r="BK12" s="385"/>
      <c r="BL12" s="385"/>
      <c r="BM12" s="385"/>
      <c r="BN12" s="385"/>
      <c r="BO12" s="385"/>
      <c r="BP12" s="385"/>
      <c r="BQ12" s="385"/>
      <c r="BR12" s="385"/>
      <c r="BS12" s="385"/>
      <c r="BT12" s="385"/>
      <c r="BU12" s="385"/>
      <c r="BV12" s="385"/>
      <c r="BW12" s="385"/>
      <c r="BX12" s="385"/>
      <c r="BY12" s="385"/>
      <c r="BZ12" s="385"/>
      <c r="CA12" s="385"/>
      <c r="CB12" s="385"/>
      <c r="CC12" s="385"/>
      <c r="CD12" s="385"/>
      <c r="CE12" s="385"/>
      <c r="CF12" s="385"/>
      <c r="CG12" s="385"/>
      <c r="CH12" s="385"/>
      <c r="CI12" s="385"/>
      <c r="CJ12" s="385"/>
      <c r="CK12" s="385"/>
      <c r="CL12" s="385"/>
      <c r="CM12" s="385"/>
      <c r="CN12" s="385"/>
      <c r="CO12" s="385"/>
      <c r="CP12" s="385"/>
      <c r="CQ12" s="385"/>
      <c r="CR12" s="385"/>
      <c r="CS12" s="385"/>
      <c r="CT12" s="385"/>
      <c r="CU12" s="385"/>
      <c r="CV12" s="385"/>
      <c r="CW12" s="385"/>
      <c r="CX12" s="385"/>
      <c r="CY12" s="385"/>
      <c r="CZ12" s="385"/>
      <c r="DA12" s="385"/>
      <c r="DB12" s="385"/>
      <c r="DC12" s="385"/>
      <c r="DD12" s="385"/>
      <c r="DE12" s="385"/>
      <c r="DF12" s="385"/>
      <c r="DG12" s="385"/>
      <c r="DH12" s="385"/>
      <c r="DI12" s="385"/>
      <c r="DJ12" s="385"/>
      <c r="DK12" s="385"/>
      <c r="DL12" s="385"/>
      <c r="DM12" s="385"/>
      <c r="DN12" s="385"/>
      <c r="DO12" s="385"/>
      <c r="DP12" s="385"/>
      <c r="DQ12" s="385"/>
      <c r="DR12" s="385"/>
      <c r="DS12" s="385"/>
      <c r="DT12" s="385"/>
      <c r="DU12" s="385"/>
      <c r="DV12" s="385"/>
      <c r="DW12" s="385"/>
      <c r="DX12" s="385"/>
      <c r="DY12" s="385"/>
      <c r="DZ12" s="385"/>
      <c r="EA12" s="385"/>
      <c r="EB12" s="385"/>
      <c r="EC12" s="385"/>
      <c r="ED12" s="385"/>
      <c r="EE12" s="385"/>
      <c r="EF12" s="385"/>
      <c r="EG12" s="385"/>
      <c r="EH12" s="385"/>
      <c r="EI12" s="385"/>
      <c r="EJ12" s="385"/>
      <c r="EK12" s="385"/>
      <c r="EL12" s="385"/>
      <c r="EM12" s="385"/>
      <c r="EN12" s="385"/>
      <c r="EO12" s="385"/>
    </row>
    <row r="13" spans="1:151">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c r="BK13" s="385"/>
      <c r="BL13" s="385"/>
      <c r="BM13" s="385"/>
      <c r="BN13" s="385"/>
      <c r="BO13" s="385"/>
      <c r="BP13" s="385"/>
      <c r="BQ13" s="385"/>
      <c r="BR13" s="385"/>
      <c r="BS13" s="385"/>
      <c r="BT13" s="385"/>
      <c r="BU13" s="385"/>
      <c r="BV13" s="385"/>
      <c r="BW13" s="385"/>
      <c r="BX13" s="385"/>
      <c r="BY13" s="385"/>
      <c r="BZ13" s="385"/>
      <c r="CA13" s="385"/>
      <c r="CB13" s="385"/>
      <c r="CC13" s="385"/>
      <c r="CD13" s="385"/>
      <c r="CE13" s="385"/>
      <c r="CF13" s="385"/>
      <c r="CG13" s="385"/>
      <c r="CH13" s="385"/>
      <c r="CI13" s="385"/>
      <c r="CJ13" s="385"/>
      <c r="CK13" s="385"/>
      <c r="CL13" s="385"/>
      <c r="CM13" s="385"/>
      <c r="CN13" s="385"/>
      <c r="CO13" s="385"/>
      <c r="CP13" s="385"/>
      <c r="CQ13" s="385"/>
      <c r="CR13" s="385"/>
      <c r="CS13" s="385"/>
      <c r="CT13" s="385"/>
      <c r="CU13" s="385"/>
      <c r="CV13" s="385"/>
      <c r="CW13" s="385"/>
      <c r="CX13" s="385"/>
      <c r="CY13" s="385"/>
      <c r="CZ13" s="385"/>
      <c r="DA13" s="385"/>
      <c r="DB13" s="385"/>
      <c r="DC13" s="385"/>
      <c r="DD13" s="385"/>
      <c r="DE13" s="385"/>
      <c r="DF13" s="385"/>
      <c r="DG13" s="385"/>
      <c r="DH13" s="385"/>
      <c r="DI13" s="385"/>
      <c r="DJ13" s="385"/>
      <c r="DK13" s="385"/>
      <c r="DL13" s="385"/>
      <c r="DM13" s="385"/>
      <c r="DN13" s="385"/>
      <c r="DO13" s="385"/>
      <c r="DP13" s="385"/>
      <c r="DQ13" s="385"/>
      <c r="DR13" s="385"/>
      <c r="DS13" s="385"/>
      <c r="DT13" s="385"/>
      <c r="DU13" s="385"/>
      <c r="DV13" s="385"/>
      <c r="DW13" s="385"/>
      <c r="DX13" s="385"/>
      <c r="DY13" s="385"/>
      <c r="DZ13" s="385"/>
      <c r="EA13" s="385"/>
      <c r="EB13" s="385"/>
      <c r="EC13" s="385"/>
      <c r="ED13" s="385"/>
      <c r="EE13" s="385"/>
      <c r="EF13" s="385"/>
      <c r="EG13" s="385"/>
      <c r="EH13" s="385"/>
      <c r="EI13" s="385"/>
      <c r="EJ13" s="385"/>
      <c r="EK13" s="385"/>
      <c r="EL13" s="385"/>
      <c r="EM13" s="385"/>
      <c r="EN13" s="385"/>
      <c r="EO13" s="385"/>
    </row>
    <row r="14" spans="1:151">
      <c r="A14" s="385"/>
      <c r="B14" s="385"/>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c r="BC14" s="385"/>
      <c r="BD14" s="385"/>
      <c r="BE14" s="385"/>
      <c r="BF14" s="385"/>
      <c r="BG14" s="385"/>
      <c r="BH14" s="385"/>
      <c r="BI14" s="385"/>
      <c r="BJ14" s="385"/>
      <c r="BK14" s="385"/>
      <c r="BL14" s="385"/>
      <c r="BM14" s="385"/>
      <c r="BN14" s="385"/>
      <c r="BO14" s="385"/>
      <c r="BP14" s="385"/>
      <c r="BQ14" s="385"/>
      <c r="BR14" s="385"/>
      <c r="BS14" s="385"/>
      <c r="BT14" s="385"/>
      <c r="BU14" s="385"/>
      <c r="BV14" s="385"/>
      <c r="BW14" s="385"/>
      <c r="BX14" s="385"/>
      <c r="BY14" s="385"/>
      <c r="BZ14" s="385"/>
      <c r="CA14" s="385"/>
      <c r="CB14" s="385"/>
      <c r="CC14" s="385"/>
      <c r="CD14" s="385"/>
      <c r="CE14" s="385"/>
      <c r="CF14" s="385"/>
      <c r="CG14" s="385"/>
      <c r="CH14" s="385"/>
      <c r="CI14" s="385"/>
      <c r="CJ14" s="385"/>
      <c r="CK14" s="385"/>
      <c r="CL14" s="385"/>
      <c r="CM14" s="385"/>
      <c r="CN14" s="385"/>
      <c r="CO14" s="385"/>
      <c r="CP14" s="385"/>
      <c r="CQ14" s="385"/>
      <c r="CR14" s="385"/>
      <c r="CS14" s="385"/>
      <c r="CT14" s="385"/>
      <c r="CU14" s="385"/>
      <c r="CV14" s="385"/>
      <c r="CW14" s="385"/>
      <c r="CX14" s="385"/>
      <c r="CY14" s="385"/>
      <c r="CZ14" s="385"/>
      <c r="DA14" s="385"/>
      <c r="DB14" s="385"/>
      <c r="DC14" s="385"/>
      <c r="DD14" s="385"/>
      <c r="DE14" s="385"/>
      <c r="DF14" s="385"/>
      <c r="DG14" s="385"/>
      <c r="DH14" s="385"/>
      <c r="DI14" s="385"/>
      <c r="DJ14" s="385"/>
      <c r="DK14" s="385"/>
      <c r="DL14" s="385"/>
      <c r="DM14" s="385"/>
      <c r="DN14" s="385"/>
      <c r="DO14" s="385"/>
      <c r="DP14" s="385"/>
      <c r="DQ14" s="385"/>
      <c r="DR14" s="385"/>
      <c r="DS14" s="385"/>
      <c r="DT14" s="385"/>
      <c r="DU14" s="385"/>
      <c r="DV14" s="385"/>
      <c r="DW14" s="385"/>
      <c r="DX14" s="385"/>
      <c r="DY14" s="385"/>
      <c r="DZ14" s="385"/>
      <c r="EA14" s="385"/>
      <c r="EB14" s="385"/>
      <c r="EC14" s="385"/>
      <c r="ED14" s="385"/>
      <c r="EE14" s="385"/>
      <c r="EF14" s="385"/>
      <c r="EG14" s="385"/>
      <c r="EH14" s="385"/>
      <c r="EI14" s="385"/>
      <c r="EJ14" s="385"/>
      <c r="EK14" s="385"/>
      <c r="EL14" s="385"/>
      <c r="EM14" s="385"/>
      <c r="EN14" s="385"/>
      <c r="EO14" s="385"/>
    </row>
    <row r="15" spans="1:151">
      <c r="A15" s="385"/>
      <c r="B15" s="385"/>
      <c r="C15" s="385"/>
      <c r="D15" s="385"/>
      <c r="E15" s="385"/>
      <c r="F15" s="385"/>
      <c r="G15" s="385"/>
      <c r="H15" s="385"/>
      <c r="I15" s="385"/>
      <c r="J15" s="385"/>
      <c r="K15" s="385"/>
      <c r="L15" s="385"/>
      <c r="M15" s="385"/>
      <c r="N15" s="385"/>
      <c r="O15" s="385"/>
      <c r="P15" s="385"/>
      <c r="Q15" s="385"/>
      <c r="R15" s="385"/>
      <c r="S15" s="385"/>
      <c r="T15" s="385"/>
      <c r="U15" s="385"/>
      <c r="V15" s="385"/>
      <c r="W15" s="385"/>
      <c r="X15" s="385"/>
      <c r="Y15" s="385"/>
      <c r="Z15" s="385"/>
      <c r="AA15" s="385"/>
      <c r="AB15" s="385"/>
      <c r="AC15" s="385"/>
      <c r="AD15" s="385"/>
      <c r="AE15" s="385"/>
      <c r="AF15" s="385"/>
      <c r="AG15" s="385"/>
      <c r="AH15" s="385"/>
      <c r="AI15" s="385"/>
      <c r="AJ15" s="385"/>
      <c r="AK15" s="385"/>
      <c r="AL15" s="385"/>
      <c r="AM15" s="385"/>
      <c r="AN15" s="385"/>
      <c r="AO15" s="385"/>
      <c r="AP15" s="385"/>
      <c r="AQ15" s="385"/>
      <c r="AR15" s="385"/>
      <c r="AS15" s="385"/>
      <c r="AT15" s="385"/>
      <c r="AU15" s="385"/>
      <c r="AV15" s="385"/>
      <c r="AW15" s="385"/>
      <c r="AX15" s="385"/>
      <c r="AY15" s="385"/>
      <c r="AZ15" s="385"/>
      <c r="BA15" s="385"/>
      <c r="BB15" s="385"/>
      <c r="BC15" s="385"/>
      <c r="BD15" s="385"/>
      <c r="BE15" s="385"/>
      <c r="BF15" s="385"/>
      <c r="BG15" s="385"/>
      <c r="BH15" s="385"/>
      <c r="BI15" s="385"/>
      <c r="BJ15" s="385"/>
      <c r="BK15" s="385"/>
      <c r="BL15" s="385"/>
      <c r="BM15" s="385"/>
      <c r="BN15" s="385"/>
      <c r="BO15" s="385"/>
      <c r="BP15" s="385"/>
      <c r="BQ15" s="385"/>
      <c r="BR15" s="385"/>
      <c r="BS15" s="385"/>
      <c r="BT15" s="385"/>
      <c r="BU15" s="385"/>
      <c r="BV15" s="385"/>
      <c r="BW15" s="385"/>
      <c r="BX15" s="385"/>
      <c r="BY15" s="385"/>
      <c r="BZ15" s="385"/>
      <c r="CA15" s="385"/>
      <c r="CB15" s="385"/>
      <c r="CC15" s="385"/>
      <c r="CD15" s="385"/>
      <c r="CE15" s="385"/>
      <c r="CF15" s="385"/>
      <c r="CG15" s="385"/>
      <c r="CH15" s="385"/>
      <c r="CI15" s="385"/>
      <c r="CJ15" s="385"/>
      <c r="CK15" s="385"/>
      <c r="CL15" s="385"/>
      <c r="CM15" s="385"/>
      <c r="CN15" s="385"/>
      <c r="CO15" s="385"/>
      <c r="CP15" s="385"/>
      <c r="CQ15" s="385"/>
      <c r="CR15" s="385"/>
      <c r="CS15" s="385"/>
      <c r="CT15" s="385"/>
      <c r="CU15" s="385"/>
      <c r="CV15" s="385"/>
      <c r="CW15" s="385"/>
      <c r="CX15" s="385"/>
      <c r="CY15" s="385"/>
      <c r="CZ15" s="385"/>
      <c r="DA15" s="385"/>
      <c r="DB15" s="385"/>
      <c r="DC15" s="385"/>
      <c r="DD15" s="385"/>
      <c r="DE15" s="385"/>
      <c r="DF15" s="385"/>
      <c r="DG15" s="385"/>
      <c r="DH15" s="385"/>
      <c r="DI15" s="385"/>
      <c r="DJ15" s="385"/>
      <c r="DK15" s="385"/>
      <c r="DL15" s="385"/>
      <c r="DM15" s="385"/>
      <c r="DN15" s="385"/>
      <c r="DO15" s="385"/>
      <c r="DP15" s="385"/>
      <c r="DQ15" s="385"/>
      <c r="DR15" s="385"/>
      <c r="DS15" s="385"/>
      <c r="DT15" s="385"/>
      <c r="DU15" s="385"/>
      <c r="DV15" s="385"/>
      <c r="DW15" s="385"/>
      <c r="DX15" s="385"/>
      <c r="DY15" s="385"/>
      <c r="DZ15" s="385"/>
      <c r="EA15" s="385"/>
      <c r="EB15" s="385"/>
      <c r="EC15" s="385"/>
      <c r="ED15" s="385"/>
      <c r="EE15" s="385"/>
      <c r="EF15" s="385"/>
      <c r="EG15" s="385"/>
      <c r="EH15" s="385"/>
      <c r="EI15" s="385"/>
      <c r="EJ15" s="385"/>
      <c r="EK15" s="385"/>
      <c r="EL15" s="385"/>
      <c r="EM15" s="385"/>
      <c r="EN15" s="385"/>
      <c r="EO15" s="385"/>
    </row>
    <row r="16" spans="1:151">
      <c r="A16" s="385"/>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c r="AE16" s="385"/>
      <c r="AF16" s="385"/>
      <c r="AG16" s="385"/>
      <c r="AH16" s="385"/>
      <c r="AI16" s="385"/>
      <c r="AJ16" s="385"/>
      <c r="AK16" s="385"/>
      <c r="AL16" s="385"/>
      <c r="AM16" s="385"/>
      <c r="AN16" s="385"/>
      <c r="AO16" s="385"/>
      <c r="AP16" s="385"/>
      <c r="AQ16" s="385"/>
      <c r="AR16" s="385"/>
      <c r="AS16" s="385"/>
      <c r="AT16" s="385"/>
      <c r="AU16" s="385"/>
      <c r="AV16" s="385"/>
      <c r="AW16" s="385"/>
      <c r="AX16" s="385"/>
      <c r="AY16" s="385"/>
      <c r="AZ16" s="385"/>
      <c r="BA16" s="385"/>
      <c r="BB16" s="385"/>
      <c r="BC16" s="385"/>
      <c r="BD16" s="385"/>
      <c r="BE16" s="385"/>
      <c r="BF16" s="385"/>
      <c r="BG16" s="385"/>
      <c r="BH16" s="385"/>
      <c r="BI16" s="385"/>
      <c r="BJ16" s="385"/>
      <c r="BK16" s="385"/>
      <c r="BL16" s="385"/>
      <c r="BM16" s="385"/>
      <c r="BN16" s="385"/>
      <c r="BO16" s="385"/>
      <c r="BP16" s="385"/>
      <c r="BQ16" s="385"/>
      <c r="BR16" s="385"/>
      <c r="BS16" s="385"/>
      <c r="BT16" s="385"/>
      <c r="BU16" s="385"/>
      <c r="BV16" s="385"/>
      <c r="BW16" s="385"/>
      <c r="BX16" s="385"/>
      <c r="BY16" s="385"/>
      <c r="BZ16" s="385"/>
      <c r="CA16" s="385"/>
      <c r="CB16" s="385"/>
      <c r="CC16" s="385"/>
      <c r="CD16" s="385"/>
      <c r="CE16" s="385"/>
      <c r="CF16" s="385"/>
      <c r="CG16" s="385"/>
      <c r="CH16" s="385"/>
      <c r="CI16" s="385"/>
      <c r="CJ16" s="385"/>
      <c r="CK16" s="385"/>
      <c r="CL16" s="385"/>
      <c r="CM16" s="385"/>
      <c r="CN16" s="385"/>
      <c r="CO16" s="385"/>
      <c r="CP16" s="385"/>
      <c r="CQ16" s="385"/>
      <c r="CR16" s="385"/>
      <c r="CS16" s="385"/>
      <c r="CT16" s="385"/>
      <c r="CU16" s="385"/>
      <c r="CV16" s="385"/>
      <c r="CW16" s="385"/>
      <c r="CX16" s="385"/>
      <c r="CY16" s="385"/>
      <c r="CZ16" s="385"/>
      <c r="DA16" s="385"/>
      <c r="DB16" s="385"/>
      <c r="DC16" s="385"/>
      <c r="DD16" s="385"/>
      <c r="DE16" s="385"/>
      <c r="DF16" s="385"/>
      <c r="DG16" s="385"/>
      <c r="DH16" s="385"/>
      <c r="DI16" s="385"/>
      <c r="DJ16" s="385"/>
      <c r="DK16" s="385"/>
      <c r="DL16" s="385"/>
      <c r="DM16" s="385"/>
      <c r="DN16" s="385"/>
      <c r="DO16" s="385"/>
      <c r="DP16" s="385"/>
      <c r="DQ16" s="385"/>
      <c r="DR16" s="385"/>
      <c r="DS16" s="385"/>
      <c r="DT16" s="385"/>
      <c r="DU16" s="385"/>
      <c r="DV16" s="385"/>
      <c r="DW16" s="385"/>
      <c r="DX16" s="385"/>
      <c r="DY16" s="385"/>
      <c r="DZ16" s="385"/>
      <c r="EA16" s="385"/>
      <c r="EB16" s="385"/>
      <c r="EC16" s="385"/>
      <c r="ED16" s="385"/>
      <c r="EE16" s="385"/>
      <c r="EF16" s="385"/>
      <c r="EG16" s="385"/>
      <c r="EH16" s="385"/>
      <c r="EI16" s="385"/>
      <c r="EJ16" s="385"/>
      <c r="EK16" s="385"/>
      <c r="EL16" s="385"/>
      <c r="EM16" s="385"/>
      <c r="EN16" s="385"/>
      <c r="EO16" s="385"/>
    </row>
    <row r="17" spans="1:145">
      <c r="A17" s="385"/>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c r="BF17" s="385"/>
      <c r="BG17" s="385"/>
      <c r="BH17" s="385"/>
      <c r="BI17" s="385"/>
      <c r="BJ17" s="385"/>
      <c r="BK17" s="385"/>
      <c r="BL17" s="385"/>
      <c r="BM17" s="385"/>
      <c r="BN17" s="385"/>
      <c r="BO17" s="385"/>
      <c r="BP17" s="385"/>
      <c r="BQ17" s="385"/>
      <c r="BR17" s="385"/>
      <c r="BS17" s="385"/>
      <c r="BT17" s="385"/>
      <c r="BU17" s="385"/>
      <c r="BV17" s="385"/>
      <c r="BW17" s="385"/>
      <c r="BX17" s="385"/>
      <c r="BY17" s="385"/>
      <c r="BZ17" s="385"/>
      <c r="CA17" s="385"/>
      <c r="CB17" s="385"/>
      <c r="CC17" s="385"/>
      <c r="CD17" s="385"/>
      <c r="CE17" s="385"/>
      <c r="CF17" s="385"/>
      <c r="CG17" s="385"/>
      <c r="CH17" s="385"/>
      <c r="CI17" s="385"/>
      <c r="CJ17" s="385"/>
      <c r="CK17" s="385"/>
      <c r="CL17" s="385"/>
      <c r="CM17" s="385"/>
      <c r="CN17" s="385"/>
      <c r="CO17" s="385"/>
      <c r="CP17" s="385"/>
      <c r="CQ17" s="385"/>
      <c r="CR17" s="385"/>
      <c r="CS17" s="385"/>
      <c r="CT17" s="385"/>
      <c r="CU17" s="385"/>
      <c r="CV17" s="385"/>
      <c r="CW17" s="385"/>
      <c r="CX17" s="385"/>
      <c r="CY17" s="385"/>
      <c r="CZ17" s="385"/>
      <c r="DA17" s="385"/>
      <c r="DB17" s="385"/>
      <c r="DC17" s="385"/>
      <c r="DD17" s="385"/>
      <c r="DE17" s="385"/>
      <c r="DF17" s="385"/>
      <c r="DG17" s="385"/>
      <c r="DH17" s="385"/>
      <c r="DI17" s="385"/>
      <c r="DJ17" s="385"/>
      <c r="DK17" s="385"/>
      <c r="DL17" s="385"/>
      <c r="DM17" s="385"/>
      <c r="DN17" s="385"/>
      <c r="DO17" s="385"/>
      <c r="DP17" s="385"/>
      <c r="DQ17" s="385"/>
      <c r="DR17" s="385"/>
      <c r="DS17" s="385"/>
      <c r="DT17" s="385"/>
      <c r="DU17" s="385"/>
      <c r="DV17" s="385"/>
      <c r="DW17" s="385"/>
      <c r="DX17" s="385"/>
      <c r="DY17" s="385"/>
      <c r="DZ17" s="385"/>
      <c r="EA17" s="385"/>
      <c r="EB17" s="385"/>
      <c r="EC17" s="385"/>
      <c r="ED17" s="385"/>
      <c r="EE17" s="385"/>
      <c r="EF17" s="385"/>
      <c r="EG17" s="385"/>
      <c r="EH17" s="385"/>
      <c r="EI17" s="385"/>
      <c r="EJ17" s="385"/>
      <c r="EK17" s="385"/>
      <c r="EL17" s="385"/>
      <c r="EM17" s="385"/>
      <c r="EN17" s="385"/>
      <c r="EO17" s="385"/>
    </row>
    <row r="18" spans="1:145">
      <c r="A18" s="385"/>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385"/>
      <c r="AC18" s="385"/>
      <c r="AD18" s="385"/>
      <c r="AE18" s="385"/>
      <c r="AF18" s="385"/>
      <c r="AG18" s="385"/>
      <c r="AH18" s="385"/>
      <c r="AI18" s="385"/>
      <c r="AJ18" s="385"/>
      <c r="AK18" s="385"/>
      <c r="AL18" s="385"/>
      <c r="AM18" s="385"/>
      <c r="AN18" s="385"/>
      <c r="AO18" s="385"/>
      <c r="AP18" s="385"/>
      <c r="AQ18" s="385"/>
      <c r="AR18" s="385"/>
      <c r="AS18" s="385"/>
      <c r="AT18" s="385"/>
      <c r="AU18" s="385"/>
      <c r="AV18" s="385"/>
      <c r="AW18" s="385"/>
      <c r="AX18" s="385"/>
      <c r="AY18" s="385"/>
      <c r="AZ18" s="385"/>
      <c r="BA18" s="385"/>
      <c r="BB18" s="385"/>
      <c r="BC18" s="385"/>
      <c r="BD18" s="385"/>
      <c r="BE18" s="385"/>
      <c r="BF18" s="385"/>
      <c r="BG18" s="385"/>
      <c r="BH18" s="385"/>
      <c r="BI18" s="385"/>
      <c r="BJ18" s="385"/>
      <c r="BK18" s="385"/>
      <c r="BL18" s="385"/>
      <c r="BM18" s="385"/>
      <c r="BN18" s="385"/>
      <c r="BO18" s="385"/>
      <c r="BP18" s="385"/>
      <c r="BQ18" s="385"/>
      <c r="BR18" s="385"/>
      <c r="BS18" s="385"/>
      <c r="BT18" s="385"/>
      <c r="BU18" s="385"/>
      <c r="BV18" s="385"/>
      <c r="BW18" s="385"/>
      <c r="BX18" s="385"/>
      <c r="BY18" s="385"/>
      <c r="BZ18" s="385"/>
      <c r="CA18" s="385"/>
      <c r="CB18" s="385"/>
      <c r="CC18" s="385"/>
      <c r="CD18" s="385"/>
      <c r="CE18" s="385"/>
      <c r="CF18" s="385"/>
      <c r="CG18" s="385"/>
      <c r="CH18" s="385"/>
      <c r="CI18" s="385"/>
      <c r="CJ18" s="385"/>
      <c r="CK18" s="385"/>
      <c r="CL18" s="385"/>
      <c r="CM18" s="385"/>
      <c r="CN18" s="385"/>
      <c r="CO18" s="385"/>
      <c r="CP18" s="385"/>
      <c r="CQ18" s="385"/>
      <c r="CR18" s="385"/>
      <c r="CS18" s="385"/>
      <c r="CT18" s="385"/>
      <c r="CU18" s="385"/>
      <c r="CV18" s="385"/>
      <c r="CW18" s="385"/>
      <c r="CX18" s="385"/>
      <c r="CY18" s="385"/>
      <c r="CZ18" s="385"/>
      <c r="DA18" s="385"/>
      <c r="DB18" s="385"/>
      <c r="DC18" s="385"/>
      <c r="DD18" s="385"/>
      <c r="DE18" s="385"/>
      <c r="DF18" s="385"/>
      <c r="DG18" s="385"/>
      <c r="DH18" s="385"/>
      <c r="DI18" s="385"/>
      <c r="DJ18" s="385"/>
      <c r="DK18" s="385"/>
      <c r="DL18" s="385"/>
      <c r="DM18" s="385"/>
      <c r="DN18" s="385"/>
      <c r="DO18" s="385"/>
      <c r="DP18" s="385"/>
      <c r="DQ18" s="385"/>
      <c r="DR18" s="385"/>
      <c r="DS18" s="385"/>
      <c r="DT18" s="385"/>
      <c r="DU18" s="385"/>
      <c r="DV18" s="385"/>
      <c r="DW18" s="385"/>
      <c r="DX18" s="385"/>
      <c r="DY18" s="385"/>
      <c r="DZ18" s="385"/>
      <c r="EA18" s="385"/>
      <c r="EB18" s="385"/>
      <c r="EC18" s="385"/>
      <c r="ED18" s="385"/>
      <c r="EE18" s="385"/>
      <c r="EF18" s="385"/>
      <c r="EG18" s="385"/>
      <c r="EH18" s="385"/>
      <c r="EI18" s="385"/>
      <c r="EJ18" s="385"/>
      <c r="EK18" s="385"/>
      <c r="EL18" s="385"/>
      <c r="EM18" s="385"/>
      <c r="EN18" s="385"/>
      <c r="EO18" s="385"/>
    </row>
    <row r="19" spans="1:145">
      <c r="A19" s="385"/>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c r="AA19" s="385"/>
      <c r="AB19" s="385"/>
      <c r="AC19" s="385"/>
      <c r="AD19" s="385"/>
      <c r="AE19" s="385"/>
      <c r="AF19" s="385"/>
      <c r="AG19" s="385"/>
      <c r="AH19" s="385"/>
      <c r="AI19" s="385"/>
      <c r="AJ19" s="385"/>
      <c r="AK19" s="385"/>
      <c r="AL19" s="385"/>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5"/>
      <c r="BK19" s="385"/>
      <c r="BL19" s="385"/>
      <c r="BM19" s="385"/>
      <c r="BN19" s="385"/>
      <c r="BO19" s="385"/>
      <c r="BP19" s="385"/>
      <c r="BQ19" s="385"/>
      <c r="BR19" s="385"/>
      <c r="BS19" s="385"/>
      <c r="BT19" s="385"/>
      <c r="BU19" s="385"/>
      <c r="BV19" s="385"/>
      <c r="BW19" s="385"/>
      <c r="BX19" s="385"/>
      <c r="BY19" s="385"/>
      <c r="BZ19" s="385"/>
      <c r="CA19" s="385"/>
      <c r="CB19" s="385"/>
      <c r="CC19" s="385"/>
      <c r="CD19" s="385"/>
      <c r="CE19" s="385"/>
      <c r="CF19" s="385"/>
      <c r="CG19" s="385"/>
      <c r="CH19" s="385"/>
      <c r="CI19" s="385"/>
      <c r="CJ19" s="385"/>
      <c r="CK19" s="385"/>
      <c r="CL19" s="385"/>
      <c r="CM19" s="385"/>
      <c r="CN19" s="385"/>
      <c r="CO19" s="385"/>
      <c r="CP19" s="385"/>
      <c r="CQ19" s="385"/>
      <c r="CR19" s="385"/>
      <c r="CS19" s="385"/>
      <c r="CT19" s="385"/>
      <c r="CU19" s="385"/>
      <c r="CV19" s="385"/>
      <c r="CW19" s="385"/>
      <c r="CX19" s="385"/>
      <c r="CY19" s="385"/>
      <c r="CZ19" s="385"/>
      <c r="DA19" s="385"/>
      <c r="DB19" s="385"/>
      <c r="DC19" s="385"/>
      <c r="DD19" s="385"/>
      <c r="DE19" s="385"/>
      <c r="DF19" s="385"/>
      <c r="DG19" s="385"/>
      <c r="DH19" s="385"/>
      <c r="DI19" s="385"/>
      <c r="DJ19" s="385"/>
      <c r="DK19" s="385"/>
      <c r="DL19" s="385"/>
      <c r="DM19" s="385"/>
      <c r="DN19" s="385"/>
      <c r="DO19" s="385"/>
      <c r="DP19" s="385"/>
      <c r="DQ19" s="385"/>
      <c r="DR19" s="385"/>
      <c r="DS19" s="385"/>
      <c r="DT19" s="385"/>
      <c r="DU19" s="385"/>
      <c r="DV19" s="385"/>
      <c r="DW19" s="385"/>
      <c r="DX19" s="385"/>
      <c r="DY19" s="385"/>
      <c r="DZ19" s="385"/>
      <c r="EA19" s="385"/>
      <c r="EB19" s="385"/>
      <c r="EC19" s="385"/>
      <c r="ED19" s="385"/>
      <c r="EE19" s="385"/>
      <c r="EF19" s="385"/>
      <c r="EG19" s="385"/>
      <c r="EH19" s="385"/>
      <c r="EI19" s="385"/>
      <c r="EJ19" s="385"/>
      <c r="EK19" s="385"/>
      <c r="EL19" s="385"/>
      <c r="EM19" s="385"/>
      <c r="EN19" s="385"/>
      <c r="EO19" s="385"/>
    </row>
    <row r="20" spans="1:145">
      <c r="A20" s="385"/>
      <c r="B20" s="385"/>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c r="AE20" s="385"/>
      <c r="AF20" s="385"/>
      <c r="AG20" s="385"/>
      <c r="AH20" s="385"/>
      <c r="AI20" s="385"/>
      <c r="AJ20" s="385"/>
      <c r="AK20" s="385"/>
      <c r="AL20" s="385"/>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5"/>
      <c r="BK20" s="385"/>
      <c r="BL20" s="385"/>
      <c r="BM20" s="385"/>
      <c r="BN20" s="385"/>
      <c r="BO20" s="385"/>
      <c r="BP20" s="385"/>
      <c r="BQ20" s="385"/>
      <c r="BR20" s="385"/>
      <c r="BS20" s="385"/>
      <c r="BT20" s="385"/>
      <c r="BU20" s="385"/>
      <c r="BV20" s="385"/>
      <c r="BW20" s="385"/>
      <c r="BX20" s="385"/>
      <c r="BY20" s="385"/>
      <c r="BZ20" s="385"/>
      <c r="CA20" s="385"/>
      <c r="CB20" s="385"/>
      <c r="CC20" s="385"/>
      <c r="CD20" s="385"/>
      <c r="CE20" s="385"/>
      <c r="CF20" s="385"/>
      <c r="CG20" s="385"/>
      <c r="CH20" s="385"/>
      <c r="CI20" s="385"/>
      <c r="CJ20" s="385"/>
      <c r="CK20" s="385"/>
      <c r="CL20" s="385"/>
      <c r="CM20" s="385"/>
      <c r="CN20" s="385"/>
      <c r="CO20" s="385"/>
      <c r="CP20" s="385"/>
      <c r="CQ20" s="385"/>
      <c r="CR20" s="385"/>
      <c r="CS20" s="385"/>
      <c r="CT20" s="385"/>
      <c r="CU20" s="385"/>
      <c r="CV20" s="385"/>
      <c r="CW20" s="385"/>
      <c r="CX20" s="385"/>
      <c r="CY20" s="385"/>
      <c r="CZ20" s="385"/>
      <c r="DA20" s="385"/>
      <c r="DB20" s="385"/>
      <c r="DC20" s="385"/>
      <c r="DD20" s="385"/>
      <c r="DE20" s="385"/>
      <c r="DF20" s="385"/>
      <c r="DG20" s="385"/>
      <c r="DH20" s="385"/>
      <c r="DI20" s="385"/>
      <c r="DJ20" s="385"/>
      <c r="DK20" s="385"/>
      <c r="DL20" s="385"/>
      <c r="DM20" s="385"/>
      <c r="DN20" s="385"/>
      <c r="DO20" s="385"/>
      <c r="DP20" s="385"/>
      <c r="DQ20" s="385"/>
      <c r="DR20" s="385"/>
      <c r="DS20" s="385"/>
      <c r="DT20" s="385"/>
      <c r="DU20" s="385"/>
      <c r="DV20" s="385"/>
      <c r="DW20" s="385"/>
      <c r="DX20" s="385"/>
      <c r="DY20" s="385"/>
      <c r="DZ20" s="385"/>
      <c r="EA20" s="385"/>
      <c r="EB20" s="385"/>
      <c r="EC20" s="385"/>
      <c r="ED20" s="385"/>
      <c r="EE20" s="385"/>
      <c r="EF20" s="385"/>
      <c r="EG20" s="385"/>
      <c r="EH20" s="385"/>
      <c r="EI20" s="385"/>
      <c r="EJ20" s="385"/>
      <c r="EK20" s="385"/>
      <c r="EL20" s="385"/>
      <c r="EM20" s="385"/>
      <c r="EN20" s="385"/>
      <c r="EO20" s="385"/>
    </row>
    <row r="21" spans="1:145">
      <c r="A21" s="385"/>
      <c r="B21" s="385"/>
      <c r="C21" s="385"/>
      <c r="D21" s="385"/>
      <c r="E21" s="385"/>
      <c r="F21" s="385"/>
      <c r="G21" s="385"/>
      <c r="H21" s="385"/>
      <c r="I21" s="385"/>
      <c r="J21" s="385"/>
      <c r="K21" s="385"/>
      <c r="L21" s="385"/>
      <c r="M21" s="385"/>
      <c r="N21" s="385"/>
      <c r="O21" s="385"/>
      <c r="P21" s="385"/>
      <c r="Q21" s="385"/>
      <c r="R21" s="385"/>
      <c r="S21" s="385"/>
      <c r="T21" s="385"/>
      <c r="U21" s="385"/>
      <c r="V21" s="385"/>
      <c r="W21" s="385"/>
      <c r="X21" s="385"/>
      <c r="Y21" s="385"/>
      <c r="Z21" s="385"/>
      <c r="AA21" s="385"/>
      <c r="AB21" s="385"/>
      <c r="AC21" s="385"/>
      <c r="AD21" s="385"/>
      <c r="AE21" s="385"/>
      <c r="AF21" s="385"/>
      <c r="AG21" s="385"/>
      <c r="AH21" s="385"/>
      <c r="AI21" s="385"/>
      <c r="AJ21" s="385"/>
      <c r="AK21" s="385"/>
      <c r="AL21" s="385"/>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5"/>
      <c r="BK21" s="385"/>
      <c r="BL21" s="385"/>
      <c r="BM21" s="385"/>
      <c r="BN21" s="385"/>
      <c r="BO21" s="385"/>
      <c r="BP21" s="385"/>
      <c r="BQ21" s="385"/>
      <c r="BR21" s="385"/>
      <c r="BS21" s="385"/>
      <c r="BT21" s="385"/>
      <c r="BU21" s="385"/>
      <c r="BV21" s="385"/>
      <c r="BW21" s="385"/>
      <c r="BX21" s="385"/>
      <c r="BY21" s="385"/>
      <c r="BZ21" s="385"/>
      <c r="CA21" s="385"/>
      <c r="CB21" s="385"/>
      <c r="CC21" s="385"/>
      <c r="CD21" s="385"/>
      <c r="CE21" s="385"/>
      <c r="CF21" s="385"/>
      <c r="CG21" s="385"/>
      <c r="CH21" s="385"/>
      <c r="CI21" s="385"/>
      <c r="CJ21" s="385"/>
      <c r="CK21" s="385"/>
      <c r="CL21" s="385"/>
      <c r="CM21" s="385"/>
      <c r="CN21" s="385"/>
      <c r="CO21" s="385"/>
      <c r="CP21" s="385"/>
      <c r="CQ21" s="385"/>
      <c r="CR21" s="385"/>
      <c r="CS21" s="385"/>
      <c r="CT21" s="385"/>
      <c r="CU21" s="385"/>
      <c r="CV21" s="385"/>
      <c r="CW21" s="385"/>
      <c r="CX21" s="385"/>
      <c r="CY21" s="385"/>
      <c r="CZ21" s="385"/>
      <c r="DA21" s="385"/>
      <c r="DB21" s="385"/>
      <c r="DC21" s="385"/>
      <c r="DD21" s="385"/>
      <c r="DE21" s="385"/>
      <c r="DF21" s="385"/>
      <c r="DG21" s="385"/>
      <c r="DH21" s="385"/>
      <c r="DI21" s="385"/>
      <c r="DJ21" s="385"/>
      <c r="DK21" s="385"/>
      <c r="DL21" s="385"/>
      <c r="DM21" s="385"/>
      <c r="DN21" s="385"/>
      <c r="DO21" s="385"/>
      <c r="DP21" s="385"/>
      <c r="DQ21" s="385"/>
      <c r="DR21" s="385"/>
      <c r="DS21" s="385"/>
      <c r="DT21" s="385"/>
      <c r="DU21" s="385"/>
      <c r="DV21" s="385"/>
      <c r="DW21" s="385"/>
      <c r="DX21" s="385"/>
      <c r="DY21" s="385"/>
      <c r="DZ21" s="385"/>
      <c r="EA21" s="385"/>
      <c r="EB21" s="385"/>
      <c r="EC21" s="385"/>
      <c r="ED21" s="385"/>
      <c r="EE21" s="385"/>
      <c r="EF21" s="385"/>
      <c r="EG21" s="385"/>
      <c r="EH21" s="385"/>
      <c r="EI21" s="385"/>
      <c r="EJ21" s="385"/>
      <c r="EK21" s="385"/>
      <c r="EL21" s="385"/>
      <c r="EM21" s="385"/>
      <c r="EN21" s="385"/>
      <c r="EO21" s="385"/>
    </row>
    <row r="22" spans="1:145">
      <c r="A22" s="385"/>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Y22" s="385"/>
      <c r="Z22" s="385"/>
      <c r="AA22" s="385"/>
      <c r="AB22" s="385"/>
      <c r="AC22" s="385"/>
      <c r="AD22" s="385"/>
      <c r="AE22" s="385"/>
      <c r="AF22" s="385"/>
      <c r="AG22" s="385"/>
      <c r="AH22" s="385"/>
      <c r="AI22" s="385"/>
      <c r="AJ22" s="385"/>
      <c r="AK22" s="385"/>
      <c r="AL22" s="385"/>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5"/>
      <c r="BK22" s="385"/>
      <c r="BL22" s="385"/>
      <c r="BM22" s="385"/>
      <c r="BN22" s="385"/>
      <c r="BO22" s="385"/>
      <c r="BP22" s="385"/>
      <c r="BQ22" s="385"/>
      <c r="BR22" s="385"/>
      <c r="BS22" s="385"/>
      <c r="BT22" s="385"/>
      <c r="BU22" s="385"/>
      <c r="BV22" s="385"/>
      <c r="BW22" s="385"/>
      <c r="BX22" s="385"/>
      <c r="BY22" s="385"/>
      <c r="BZ22" s="385"/>
      <c r="CA22" s="385"/>
      <c r="CB22" s="385"/>
      <c r="CC22" s="385"/>
      <c r="CD22" s="385"/>
      <c r="CE22" s="385"/>
      <c r="CF22" s="385"/>
      <c r="CG22" s="385"/>
      <c r="CH22" s="385"/>
      <c r="CI22" s="385"/>
      <c r="CJ22" s="385"/>
      <c r="CK22" s="385"/>
      <c r="CL22" s="385"/>
      <c r="CM22" s="385"/>
      <c r="CN22" s="385"/>
      <c r="CO22" s="385"/>
      <c r="CP22" s="385"/>
      <c r="CQ22" s="385"/>
      <c r="CR22" s="385"/>
      <c r="CS22" s="385"/>
      <c r="CT22" s="385"/>
      <c r="CU22" s="385"/>
      <c r="CV22" s="385"/>
      <c r="CW22" s="385"/>
      <c r="CX22" s="385"/>
      <c r="CY22" s="385"/>
      <c r="CZ22" s="385"/>
      <c r="DA22" s="385"/>
      <c r="DB22" s="385"/>
      <c r="DC22" s="385"/>
      <c r="DD22" s="385"/>
      <c r="DE22" s="385"/>
      <c r="DF22" s="385"/>
      <c r="DG22" s="385"/>
      <c r="DH22" s="385"/>
      <c r="DI22" s="385"/>
      <c r="DJ22" s="385"/>
      <c r="DK22" s="385"/>
      <c r="DL22" s="385"/>
      <c r="DM22" s="385"/>
      <c r="DN22" s="385"/>
      <c r="DO22" s="385"/>
      <c r="DP22" s="385"/>
      <c r="DQ22" s="385"/>
      <c r="DR22" s="385"/>
      <c r="DS22" s="385"/>
      <c r="DT22" s="385"/>
      <c r="DU22" s="385"/>
      <c r="DV22" s="385"/>
      <c r="DW22" s="385"/>
      <c r="DX22" s="385"/>
      <c r="DY22" s="385"/>
      <c r="DZ22" s="385"/>
      <c r="EA22" s="385"/>
      <c r="EB22" s="385"/>
      <c r="EC22" s="385"/>
      <c r="ED22" s="385"/>
      <c r="EE22" s="385"/>
      <c r="EF22" s="385"/>
      <c r="EG22" s="385"/>
      <c r="EH22" s="385"/>
      <c r="EI22" s="385"/>
      <c r="EJ22" s="385"/>
      <c r="EK22" s="385"/>
      <c r="EL22" s="385"/>
      <c r="EM22" s="385"/>
      <c r="EN22" s="385"/>
      <c r="EO22" s="385"/>
    </row>
    <row r="23" spans="1:145">
      <c r="A23" s="385"/>
      <c r="B23" s="385"/>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c r="AE23" s="385"/>
      <c r="AF23" s="385"/>
      <c r="AG23" s="385"/>
      <c r="AH23" s="385"/>
      <c r="AI23" s="385"/>
      <c r="AJ23" s="385"/>
      <c r="AK23" s="385"/>
      <c r="AL23" s="385"/>
      <c r="AM23" s="385"/>
      <c r="AN23" s="385"/>
      <c r="AO23" s="385"/>
      <c r="AP23" s="385"/>
      <c r="AQ23" s="385"/>
      <c r="AR23" s="385"/>
      <c r="AS23" s="385"/>
      <c r="AT23" s="385"/>
      <c r="AU23" s="385"/>
      <c r="AV23" s="385"/>
      <c r="AW23" s="385"/>
      <c r="AX23" s="385"/>
      <c r="AY23" s="385"/>
      <c r="AZ23" s="385"/>
      <c r="BA23" s="385"/>
      <c r="BB23" s="385"/>
      <c r="BC23" s="385"/>
      <c r="BD23" s="385"/>
      <c r="BE23" s="385"/>
      <c r="BF23" s="385"/>
      <c r="BG23" s="385"/>
      <c r="BH23" s="385"/>
      <c r="BI23" s="385"/>
      <c r="BJ23" s="385"/>
      <c r="BK23" s="385"/>
      <c r="BL23" s="385"/>
      <c r="BM23" s="385"/>
      <c r="BN23" s="385"/>
      <c r="BO23" s="385"/>
      <c r="BP23" s="385"/>
      <c r="BQ23" s="385"/>
      <c r="BR23" s="385"/>
      <c r="BS23" s="385"/>
      <c r="BT23" s="385"/>
      <c r="BU23" s="385"/>
      <c r="BV23" s="385"/>
      <c r="BW23" s="385"/>
      <c r="BX23" s="385"/>
      <c r="BY23" s="385"/>
      <c r="BZ23" s="385"/>
      <c r="CA23" s="385"/>
      <c r="CB23" s="385"/>
      <c r="CC23" s="385"/>
      <c r="CD23" s="385"/>
      <c r="CE23" s="385"/>
      <c r="CF23" s="385"/>
      <c r="CG23" s="385"/>
      <c r="CH23" s="385"/>
      <c r="CI23" s="385"/>
      <c r="CJ23" s="385"/>
      <c r="CK23" s="385"/>
      <c r="CL23" s="385"/>
      <c r="CM23" s="385"/>
      <c r="CN23" s="385"/>
      <c r="CO23" s="385"/>
      <c r="CP23" s="385"/>
      <c r="CQ23" s="385"/>
      <c r="CR23" s="385"/>
      <c r="CS23" s="385"/>
      <c r="CT23" s="385"/>
      <c r="CU23" s="385"/>
      <c r="CV23" s="385"/>
      <c r="CW23" s="385"/>
      <c r="CX23" s="385"/>
      <c r="CY23" s="385"/>
      <c r="CZ23" s="385"/>
      <c r="DA23" s="385"/>
      <c r="DB23" s="385"/>
      <c r="DC23" s="385"/>
      <c r="DD23" s="385"/>
      <c r="DE23" s="385"/>
      <c r="DF23" s="385"/>
      <c r="DG23" s="385"/>
      <c r="DH23" s="385"/>
      <c r="DI23" s="385"/>
      <c r="DJ23" s="385"/>
      <c r="DK23" s="385"/>
      <c r="DL23" s="385"/>
      <c r="DM23" s="385"/>
      <c r="DN23" s="385"/>
      <c r="DO23" s="385"/>
      <c r="DP23" s="385"/>
      <c r="DQ23" s="385"/>
      <c r="DR23" s="385"/>
      <c r="DS23" s="385"/>
      <c r="DT23" s="385"/>
      <c r="DU23" s="385"/>
      <c r="DV23" s="385"/>
      <c r="DW23" s="385"/>
      <c r="DX23" s="385"/>
      <c r="DY23" s="385"/>
      <c r="DZ23" s="385"/>
      <c r="EA23" s="385"/>
      <c r="EB23" s="385"/>
      <c r="EC23" s="385"/>
      <c r="ED23" s="385"/>
      <c r="EE23" s="385"/>
      <c r="EF23" s="385"/>
      <c r="EG23" s="385"/>
      <c r="EH23" s="385"/>
      <c r="EI23" s="385"/>
      <c r="EJ23" s="385"/>
      <c r="EK23" s="385"/>
      <c r="EL23" s="385"/>
      <c r="EM23" s="385"/>
      <c r="EN23" s="385"/>
      <c r="EO23" s="385"/>
    </row>
    <row r="24" spans="1:145">
      <c r="A24" s="385"/>
      <c r="B24" s="385"/>
      <c r="C24" s="385"/>
      <c r="D24" s="385"/>
      <c r="E24" s="385"/>
      <c r="F24" s="385"/>
      <c r="G24" s="385"/>
      <c r="H24" s="385"/>
      <c r="I24" s="385"/>
      <c r="J24" s="385"/>
      <c r="K24" s="385"/>
      <c r="L24" s="385"/>
      <c r="M24" s="385"/>
      <c r="N24" s="385"/>
      <c r="O24" s="385"/>
      <c r="P24" s="385"/>
      <c r="Q24" s="385"/>
      <c r="R24" s="385"/>
      <c r="S24" s="385"/>
      <c r="T24" s="385"/>
      <c r="U24" s="385"/>
      <c r="V24" s="385"/>
      <c r="W24" s="385"/>
      <c r="X24" s="385"/>
      <c r="Y24" s="385"/>
      <c r="Z24" s="385"/>
      <c r="AA24" s="385"/>
      <c r="AB24" s="385"/>
      <c r="AC24" s="385"/>
      <c r="AD24" s="385"/>
      <c r="AE24" s="385"/>
      <c r="AF24" s="385"/>
      <c r="AG24" s="385"/>
      <c r="AH24" s="385"/>
      <c r="AI24" s="385"/>
      <c r="AJ24" s="385"/>
      <c r="AK24" s="385"/>
      <c r="AL24" s="385"/>
      <c r="AM24" s="385"/>
      <c r="AN24" s="385"/>
      <c r="AO24" s="385"/>
      <c r="AP24" s="385"/>
      <c r="AQ24" s="385"/>
      <c r="AR24" s="385"/>
      <c r="AS24" s="385"/>
      <c r="AT24" s="385"/>
      <c r="AU24" s="385"/>
      <c r="AV24" s="385"/>
      <c r="AW24" s="385"/>
      <c r="AX24" s="385"/>
      <c r="AY24" s="385"/>
      <c r="AZ24" s="385"/>
      <c r="BA24" s="385"/>
      <c r="BB24" s="385"/>
      <c r="BC24" s="385"/>
      <c r="BD24" s="385"/>
      <c r="BE24" s="385"/>
      <c r="BF24" s="385"/>
      <c r="BG24" s="385"/>
      <c r="BH24" s="385"/>
      <c r="BI24" s="385"/>
      <c r="BJ24" s="385"/>
      <c r="BK24" s="385"/>
      <c r="BL24" s="385"/>
      <c r="BM24" s="385"/>
      <c r="BN24" s="385"/>
      <c r="BO24" s="385"/>
      <c r="BP24" s="385"/>
      <c r="BQ24" s="385"/>
      <c r="BR24" s="385"/>
      <c r="BS24" s="385"/>
      <c r="BT24" s="385"/>
      <c r="BU24" s="385"/>
      <c r="BV24" s="385"/>
      <c r="BW24" s="385"/>
      <c r="BX24" s="385"/>
      <c r="BY24" s="385"/>
      <c r="BZ24" s="385"/>
      <c r="CA24" s="385"/>
      <c r="CB24" s="385"/>
      <c r="CC24" s="385"/>
      <c r="CD24" s="385"/>
      <c r="CE24" s="385"/>
      <c r="CF24" s="385"/>
      <c r="CG24" s="385"/>
      <c r="CH24" s="385"/>
      <c r="CI24" s="385"/>
      <c r="CJ24" s="385"/>
      <c r="CK24" s="385"/>
      <c r="CL24" s="385"/>
      <c r="CM24" s="385"/>
      <c r="CN24" s="385"/>
      <c r="CO24" s="385"/>
      <c r="CP24" s="385"/>
      <c r="CQ24" s="385"/>
      <c r="CR24" s="385"/>
      <c r="CS24" s="385"/>
      <c r="CT24" s="385"/>
      <c r="CU24" s="385"/>
      <c r="CV24" s="385"/>
      <c r="CW24" s="385"/>
      <c r="CX24" s="385"/>
      <c r="CY24" s="385"/>
      <c r="CZ24" s="385"/>
      <c r="DA24" s="385"/>
      <c r="DB24" s="385"/>
      <c r="DC24" s="385"/>
      <c r="DD24" s="385"/>
      <c r="DE24" s="385"/>
      <c r="DF24" s="385"/>
      <c r="DG24" s="385"/>
      <c r="DH24" s="385"/>
      <c r="DI24" s="385"/>
      <c r="DJ24" s="385"/>
      <c r="DK24" s="385"/>
      <c r="DL24" s="385"/>
      <c r="DM24" s="385"/>
      <c r="DN24" s="385"/>
      <c r="DO24" s="385"/>
      <c r="DP24" s="385"/>
      <c r="DQ24" s="385"/>
      <c r="DR24" s="385"/>
      <c r="DS24" s="385"/>
      <c r="DT24" s="385"/>
      <c r="DU24" s="385"/>
      <c r="DV24" s="385"/>
      <c r="DW24" s="385"/>
      <c r="DX24" s="385"/>
      <c r="DY24" s="385"/>
      <c r="DZ24" s="385"/>
      <c r="EA24" s="385"/>
      <c r="EB24" s="385"/>
      <c r="EC24" s="385"/>
      <c r="ED24" s="385"/>
      <c r="EE24" s="385"/>
      <c r="EF24" s="385"/>
      <c r="EG24" s="385"/>
      <c r="EH24" s="385"/>
      <c r="EI24" s="385"/>
      <c r="EJ24" s="385"/>
      <c r="EK24" s="385"/>
      <c r="EL24" s="385"/>
      <c r="EM24" s="385"/>
      <c r="EN24" s="385"/>
      <c r="EO24" s="385"/>
    </row>
    <row r="25" spans="1:145">
      <c r="A25" s="385"/>
      <c r="B25" s="385"/>
      <c r="C25" s="385"/>
      <c r="D25" s="385"/>
      <c r="E25" s="385"/>
      <c r="F25" s="385"/>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H25" s="385"/>
      <c r="AI25" s="385"/>
      <c r="AJ25" s="385"/>
      <c r="AK25" s="385"/>
      <c r="AL25" s="385"/>
      <c r="AM25" s="385"/>
      <c r="AN25" s="385"/>
      <c r="AO25" s="385"/>
      <c r="AP25" s="385"/>
      <c r="AQ25" s="385"/>
      <c r="AR25" s="385"/>
      <c r="AS25" s="385"/>
      <c r="AT25" s="385"/>
      <c r="AU25" s="385"/>
      <c r="AV25" s="385"/>
      <c r="AW25" s="385"/>
      <c r="AX25" s="385"/>
      <c r="AY25" s="385"/>
      <c r="AZ25" s="385"/>
      <c r="BA25" s="385"/>
      <c r="BB25" s="385"/>
      <c r="BC25" s="385"/>
      <c r="BD25" s="385"/>
      <c r="BE25" s="385"/>
      <c r="BF25" s="385"/>
      <c r="BG25" s="385"/>
      <c r="BH25" s="385"/>
      <c r="BI25" s="385"/>
      <c r="BJ25" s="385"/>
      <c r="BK25" s="385"/>
      <c r="BL25" s="385"/>
      <c r="BM25" s="385"/>
      <c r="BN25" s="385"/>
      <c r="BO25" s="385"/>
      <c r="BP25" s="385"/>
      <c r="BQ25" s="385"/>
      <c r="BR25" s="385"/>
      <c r="BS25" s="385"/>
      <c r="BT25" s="385"/>
      <c r="BU25" s="385"/>
      <c r="BV25" s="385"/>
      <c r="BW25" s="385"/>
      <c r="BX25" s="385"/>
      <c r="BY25" s="385"/>
      <c r="BZ25" s="385"/>
      <c r="CA25" s="385"/>
      <c r="CB25" s="385"/>
      <c r="CC25" s="385"/>
      <c r="CD25" s="385"/>
      <c r="CE25" s="385"/>
      <c r="CF25" s="385"/>
      <c r="CG25" s="385"/>
      <c r="CH25" s="385"/>
      <c r="CI25" s="385"/>
      <c r="CJ25" s="385"/>
      <c r="CK25" s="385"/>
      <c r="CL25" s="385"/>
      <c r="CM25" s="385"/>
      <c r="CN25" s="385"/>
      <c r="CO25" s="385"/>
      <c r="CP25" s="385"/>
      <c r="CQ25" s="385"/>
      <c r="CR25" s="385"/>
      <c r="CS25" s="385"/>
      <c r="CT25" s="385"/>
      <c r="CU25" s="385"/>
      <c r="CV25" s="385"/>
      <c r="CW25" s="385"/>
      <c r="CX25" s="385"/>
      <c r="CY25" s="385"/>
      <c r="CZ25" s="385"/>
      <c r="DA25" s="385"/>
      <c r="DB25" s="385"/>
      <c r="DC25" s="385"/>
      <c r="DD25" s="385"/>
      <c r="DE25" s="385"/>
      <c r="DF25" s="385"/>
      <c r="DG25" s="385"/>
      <c r="DH25" s="385"/>
      <c r="DI25" s="385"/>
      <c r="DJ25" s="385"/>
      <c r="DK25" s="385"/>
      <c r="DL25" s="385"/>
      <c r="DM25" s="385"/>
      <c r="DN25" s="385"/>
      <c r="DO25" s="385"/>
      <c r="DP25" s="385"/>
      <c r="DQ25" s="385"/>
      <c r="DR25" s="385"/>
      <c r="DS25" s="385"/>
      <c r="DT25" s="385"/>
      <c r="DU25" s="385"/>
      <c r="DV25" s="385"/>
      <c r="DW25" s="385"/>
      <c r="DX25" s="385"/>
      <c r="DY25" s="385"/>
      <c r="DZ25" s="385"/>
      <c r="EA25" s="385"/>
      <c r="EB25" s="385"/>
      <c r="EC25" s="385"/>
      <c r="ED25" s="385"/>
      <c r="EE25" s="385"/>
      <c r="EF25" s="385"/>
      <c r="EG25" s="385"/>
      <c r="EH25" s="385"/>
      <c r="EI25" s="385"/>
      <c r="EJ25" s="385"/>
      <c r="EK25" s="385"/>
      <c r="EL25" s="385"/>
      <c r="EM25" s="385"/>
      <c r="EN25" s="385"/>
      <c r="EO25" s="385"/>
    </row>
    <row r="26" spans="1:145">
      <c r="A26" s="385"/>
      <c r="B26" s="385"/>
      <c r="C26" s="385"/>
      <c r="D26" s="385"/>
      <c r="E26" s="385"/>
      <c r="F26" s="385"/>
      <c r="G26" s="385"/>
      <c r="H26" s="385"/>
      <c r="I26" s="385"/>
      <c r="J26" s="385"/>
      <c r="K26" s="385"/>
      <c r="L26" s="385"/>
      <c r="M26" s="385"/>
      <c r="N26" s="385"/>
      <c r="O26" s="385"/>
      <c r="P26" s="385"/>
      <c r="Q26" s="385"/>
      <c r="R26" s="385"/>
      <c r="S26" s="385"/>
      <c r="T26" s="385"/>
      <c r="U26" s="385"/>
      <c r="V26" s="385"/>
      <c r="W26" s="385"/>
      <c r="X26" s="385"/>
      <c r="Y26" s="385"/>
      <c r="Z26" s="385"/>
      <c r="AA26" s="385"/>
      <c r="AB26" s="385"/>
      <c r="AC26" s="385"/>
      <c r="AD26" s="385"/>
      <c r="AE26" s="385"/>
      <c r="AF26" s="385"/>
      <c r="AG26" s="385"/>
      <c r="AH26" s="385"/>
      <c r="AI26" s="385"/>
      <c r="AJ26" s="385"/>
      <c r="AK26" s="385"/>
      <c r="AL26" s="385"/>
      <c r="AM26" s="385"/>
      <c r="AN26" s="385"/>
      <c r="AO26" s="385"/>
      <c r="AP26" s="385"/>
      <c r="AQ26" s="385"/>
      <c r="AR26" s="385"/>
      <c r="AS26" s="385"/>
      <c r="AT26" s="385"/>
      <c r="AU26" s="385"/>
      <c r="AV26" s="385"/>
      <c r="AW26" s="385"/>
      <c r="AX26" s="385"/>
      <c r="AY26" s="385"/>
      <c r="AZ26" s="385"/>
      <c r="BA26" s="385"/>
      <c r="BB26" s="385"/>
      <c r="BC26" s="385"/>
      <c r="BD26" s="385"/>
      <c r="BE26" s="385"/>
      <c r="BF26" s="385"/>
      <c r="BG26" s="385"/>
      <c r="BH26" s="385"/>
      <c r="BI26" s="385"/>
      <c r="BJ26" s="385"/>
      <c r="BK26" s="385"/>
      <c r="BL26" s="385"/>
      <c r="BM26" s="385"/>
      <c r="BN26" s="385"/>
      <c r="BO26" s="385"/>
      <c r="BP26" s="385"/>
      <c r="BQ26" s="385"/>
      <c r="BR26" s="385"/>
      <c r="BS26" s="385"/>
      <c r="BT26" s="385"/>
      <c r="BU26" s="385"/>
      <c r="BV26" s="385"/>
      <c r="BW26" s="385"/>
      <c r="BX26" s="385"/>
      <c r="BY26" s="385"/>
      <c r="BZ26" s="385"/>
      <c r="CA26" s="385"/>
      <c r="CB26" s="385"/>
      <c r="CC26" s="385"/>
      <c r="CD26" s="385"/>
      <c r="CE26" s="385"/>
      <c r="CF26" s="385"/>
      <c r="CG26" s="385"/>
      <c r="CH26" s="385"/>
      <c r="CI26" s="385"/>
      <c r="CJ26" s="385"/>
      <c r="CK26" s="385"/>
      <c r="CL26" s="385"/>
      <c r="CM26" s="385"/>
      <c r="CN26" s="385"/>
      <c r="CO26" s="385"/>
      <c r="CP26" s="385"/>
      <c r="CQ26" s="385"/>
      <c r="CR26" s="385"/>
      <c r="CS26" s="385"/>
      <c r="CT26" s="385"/>
      <c r="CU26" s="385"/>
      <c r="CV26" s="385"/>
      <c r="CW26" s="385"/>
      <c r="CX26" s="385"/>
      <c r="CY26" s="385"/>
      <c r="CZ26" s="385"/>
      <c r="DA26" s="385"/>
      <c r="DB26" s="385"/>
      <c r="DC26" s="385"/>
      <c r="DD26" s="385"/>
      <c r="DE26" s="385"/>
      <c r="DF26" s="385"/>
      <c r="DG26" s="385"/>
      <c r="DH26" s="385"/>
      <c r="DI26" s="385"/>
      <c r="DJ26" s="385"/>
      <c r="DK26" s="385"/>
      <c r="DL26" s="385"/>
      <c r="DM26" s="385"/>
      <c r="DN26" s="385"/>
      <c r="DO26" s="385"/>
      <c r="DP26" s="385"/>
      <c r="DQ26" s="385"/>
      <c r="DR26" s="385"/>
      <c r="DS26" s="385"/>
      <c r="DT26" s="385"/>
      <c r="DU26" s="385"/>
      <c r="DV26" s="385"/>
      <c r="DW26" s="385"/>
      <c r="DX26" s="385"/>
      <c r="DY26" s="385"/>
      <c r="DZ26" s="385"/>
      <c r="EA26" s="385"/>
      <c r="EB26" s="385"/>
      <c r="EC26" s="385"/>
      <c r="ED26" s="385"/>
      <c r="EE26" s="385"/>
      <c r="EF26" s="385"/>
      <c r="EG26" s="385"/>
      <c r="EH26" s="385"/>
      <c r="EI26" s="385"/>
      <c r="EJ26" s="385"/>
      <c r="EK26" s="385"/>
      <c r="EL26" s="385"/>
      <c r="EM26" s="385"/>
      <c r="EN26" s="385"/>
      <c r="EO26" s="385"/>
    </row>
    <row r="27" spans="1:145">
      <c r="A27" s="385"/>
      <c r="B27" s="385"/>
      <c r="C27" s="385"/>
      <c r="D27" s="385"/>
      <c r="E27" s="385"/>
      <c r="F27" s="385"/>
      <c r="G27" s="385"/>
      <c r="H27" s="385"/>
      <c r="I27" s="385"/>
      <c r="J27" s="385"/>
      <c r="K27" s="385"/>
      <c r="L27" s="385"/>
      <c r="M27" s="385"/>
      <c r="N27" s="385"/>
      <c r="O27" s="385"/>
      <c r="P27" s="385"/>
      <c r="Q27" s="385"/>
      <c r="R27" s="385"/>
      <c r="S27" s="385"/>
      <c r="T27" s="385"/>
      <c r="U27" s="385"/>
      <c r="V27" s="385"/>
      <c r="W27" s="385"/>
      <c r="X27" s="385"/>
      <c r="Y27" s="385"/>
      <c r="Z27" s="385"/>
      <c r="AA27" s="385"/>
      <c r="AB27" s="385"/>
      <c r="AC27" s="385"/>
      <c r="AD27" s="385"/>
      <c r="AE27" s="385"/>
      <c r="AF27" s="385"/>
      <c r="AG27" s="385"/>
      <c r="AH27" s="385"/>
      <c r="AI27" s="385"/>
      <c r="AJ27" s="385"/>
      <c r="AK27" s="385"/>
      <c r="AL27" s="385"/>
      <c r="AM27" s="385"/>
      <c r="AN27" s="385"/>
      <c r="AO27" s="385"/>
      <c r="AP27" s="385"/>
      <c r="AQ27" s="385"/>
      <c r="AR27" s="385"/>
      <c r="AS27" s="385"/>
      <c r="AT27" s="385"/>
      <c r="AU27" s="385"/>
      <c r="AV27" s="385"/>
      <c r="AW27" s="385"/>
      <c r="AX27" s="385"/>
      <c r="AY27" s="385"/>
      <c r="AZ27" s="385"/>
      <c r="BA27" s="385"/>
      <c r="BB27" s="385"/>
      <c r="BC27" s="385"/>
      <c r="BD27" s="385"/>
      <c r="BE27" s="385"/>
      <c r="BF27" s="385"/>
      <c r="BG27" s="385"/>
      <c r="BH27" s="385"/>
      <c r="BI27" s="385"/>
      <c r="BJ27" s="385"/>
      <c r="BK27" s="385"/>
      <c r="BL27" s="385"/>
      <c r="BM27" s="385"/>
      <c r="BN27" s="385"/>
      <c r="BO27" s="385"/>
      <c r="BP27" s="385"/>
      <c r="BQ27" s="385"/>
      <c r="BR27" s="385"/>
      <c r="BS27" s="385"/>
      <c r="BT27" s="385"/>
      <c r="BU27" s="385"/>
      <c r="BV27" s="385"/>
      <c r="BW27" s="385"/>
      <c r="BX27" s="385"/>
      <c r="BY27" s="385"/>
      <c r="BZ27" s="385"/>
      <c r="CA27" s="385"/>
      <c r="CB27" s="385"/>
      <c r="CC27" s="385"/>
      <c r="CD27" s="385"/>
      <c r="CE27" s="385"/>
      <c r="CF27" s="385"/>
      <c r="CG27" s="385"/>
      <c r="CH27" s="385"/>
      <c r="CI27" s="385"/>
      <c r="CJ27" s="385"/>
      <c r="CK27" s="385"/>
      <c r="CL27" s="385"/>
      <c r="CM27" s="385"/>
      <c r="CN27" s="385"/>
      <c r="CO27" s="385"/>
      <c r="CP27" s="385"/>
      <c r="CQ27" s="385"/>
      <c r="CR27" s="385"/>
      <c r="CS27" s="385"/>
      <c r="CT27" s="385"/>
      <c r="CU27" s="385"/>
      <c r="CV27" s="385"/>
      <c r="CW27" s="385"/>
      <c r="CX27" s="385"/>
      <c r="CY27" s="385"/>
      <c r="CZ27" s="385"/>
      <c r="DA27" s="385"/>
      <c r="DB27" s="385"/>
      <c r="DC27" s="385"/>
      <c r="DD27" s="385"/>
      <c r="DE27" s="385"/>
      <c r="DF27" s="385"/>
      <c r="DG27" s="385"/>
      <c r="DH27" s="385"/>
      <c r="DI27" s="385"/>
      <c r="DJ27" s="385"/>
      <c r="DK27" s="385"/>
      <c r="DL27" s="385"/>
      <c r="DM27" s="385"/>
      <c r="DN27" s="385"/>
      <c r="DO27" s="385"/>
      <c r="DP27" s="385"/>
      <c r="DQ27" s="385"/>
      <c r="DR27" s="385"/>
      <c r="DS27" s="385"/>
      <c r="DT27" s="385"/>
      <c r="DU27" s="385"/>
      <c r="DV27" s="385"/>
      <c r="DW27" s="385"/>
      <c r="DX27" s="385"/>
      <c r="DY27" s="385"/>
      <c r="DZ27" s="385"/>
      <c r="EA27" s="385"/>
      <c r="EB27" s="385"/>
      <c r="EC27" s="385"/>
      <c r="ED27" s="385"/>
      <c r="EE27" s="385"/>
      <c r="EF27" s="385"/>
      <c r="EG27" s="385"/>
      <c r="EH27" s="385"/>
      <c r="EI27" s="385"/>
      <c r="EJ27" s="385"/>
      <c r="EK27" s="385"/>
      <c r="EL27" s="385"/>
      <c r="EM27" s="385"/>
      <c r="EN27" s="385"/>
      <c r="EO27" s="385"/>
    </row>
    <row r="28" spans="1:145">
      <c r="A28" s="385"/>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E28" s="385"/>
      <c r="AF28" s="385"/>
      <c r="AG28" s="385"/>
      <c r="AH28" s="385"/>
      <c r="AI28" s="385"/>
      <c r="AJ28" s="385"/>
      <c r="AK28" s="385"/>
      <c r="AL28" s="385"/>
      <c r="AM28" s="385"/>
      <c r="AN28" s="385"/>
      <c r="AO28" s="385"/>
      <c r="AP28" s="385"/>
      <c r="AQ28" s="385"/>
      <c r="AR28" s="385"/>
      <c r="AS28" s="385"/>
      <c r="AT28" s="385"/>
      <c r="AU28" s="385"/>
      <c r="AV28" s="385"/>
      <c r="AW28" s="385"/>
      <c r="AX28" s="385"/>
      <c r="AY28" s="385"/>
      <c r="AZ28" s="385"/>
      <c r="BA28" s="385"/>
      <c r="BB28" s="385"/>
      <c r="BC28" s="385"/>
      <c r="BD28" s="385"/>
      <c r="BE28" s="385"/>
      <c r="BF28" s="385"/>
      <c r="BG28" s="385"/>
      <c r="BH28" s="385"/>
      <c r="BI28" s="385"/>
      <c r="BJ28" s="385"/>
      <c r="BK28" s="385"/>
      <c r="BL28" s="385"/>
      <c r="BM28" s="385"/>
      <c r="BN28" s="385"/>
      <c r="BO28" s="385"/>
      <c r="BP28" s="385"/>
      <c r="BQ28" s="385"/>
      <c r="BR28" s="385"/>
      <c r="BS28" s="385"/>
      <c r="BT28" s="385"/>
      <c r="BU28" s="385"/>
      <c r="BV28" s="385"/>
      <c r="BW28" s="385"/>
      <c r="BX28" s="385"/>
      <c r="BY28" s="385"/>
      <c r="BZ28" s="385"/>
      <c r="CA28" s="385"/>
      <c r="CB28" s="385"/>
      <c r="CC28" s="385"/>
      <c r="CD28" s="385"/>
      <c r="CE28" s="385"/>
      <c r="CF28" s="385"/>
      <c r="CG28" s="385"/>
      <c r="CH28" s="385"/>
      <c r="CI28" s="385"/>
      <c r="CJ28" s="385"/>
      <c r="CK28" s="385"/>
      <c r="CL28" s="385"/>
      <c r="CM28" s="385"/>
      <c r="CN28" s="385"/>
      <c r="CO28" s="385"/>
      <c r="CP28" s="385"/>
      <c r="CQ28" s="385"/>
      <c r="CR28" s="385"/>
      <c r="CS28" s="385"/>
      <c r="CT28" s="385"/>
      <c r="CU28" s="385"/>
      <c r="CV28" s="385"/>
      <c r="CW28" s="385"/>
      <c r="CX28" s="385"/>
      <c r="CY28" s="385"/>
      <c r="CZ28" s="385"/>
      <c r="DA28" s="385"/>
      <c r="DB28" s="385"/>
      <c r="DC28" s="385"/>
      <c r="DD28" s="385"/>
      <c r="DE28" s="385"/>
      <c r="DF28" s="385"/>
      <c r="DG28" s="385"/>
      <c r="DH28" s="385"/>
      <c r="DI28" s="385"/>
      <c r="DJ28" s="385"/>
      <c r="DK28" s="385"/>
      <c r="DL28" s="385"/>
      <c r="DM28" s="385"/>
      <c r="DN28" s="385"/>
      <c r="DO28" s="385"/>
      <c r="DP28" s="385"/>
      <c r="DQ28" s="385"/>
      <c r="DR28" s="385"/>
      <c r="DS28" s="385"/>
      <c r="DT28" s="385"/>
      <c r="DU28" s="385"/>
      <c r="DV28" s="385"/>
      <c r="DW28" s="385"/>
      <c r="DX28" s="385"/>
      <c r="DY28" s="385"/>
      <c r="DZ28" s="385"/>
      <c r="EA28" s="385"/>
      <c r="EB28" s="385"/>
      <c r="EC28" s="385"/>
      <c r="ED28" s="385"/>
      <c r="EE28" s="385"/>
      <c r="EF28" s="385"/>
      <c r="EG28" s="385"/>
      <c r="EH28" s="385"/>
      <c r="EI28" s="385"/>
      <c r="EJ28" s="385"/>
      <c r="EK28" s="385"/>
      <c r="EL28" s="385"/>
      <c r="EM28" s="385"/>
      <c r="EN28" s="385"/>
      <c r="EO28" s="385"/>
    </row>
    <row r="29" spans="1:145">
      <c r="A29" s="385"/>
      <c r="B29" s="385"/>
      <c r="C29" s="385"/>
      <c r="D29" s="385"/>
      <c r="E29" s="385"/>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E29" s="385"/>
      <c r="AF29" s="385"/>
      <c r="AG29" s="385"/>
      <c r="AH29" s="385"/>
      <c r="AI29" s="385"/>
      <c r="AJ29" s="385"/>
      <c r="AK29" s="385"/>
      <c r="AL29" s="385"/>
      <c r="AM29" s="385"/>
      <c r="AN29" s="385"/>
      <c r="AO29" s="385"/>
      <c r="AP29" s="385"/>
      <c r="AQ29" s="385"/>
      <c r="AR29" s="385"/>
      <c r="AS29" s="385"/>
      <c r="AT29" s="385"/>
      <c r="AU29" s="385"/>
      <c r="AV29" s="385"/>
      <c r="AW29" s="385"/>
      <c r="AX29" s="385"/>
      <c r="AY29" s="385"/>
      <c r="AZ29" s="385"/>
      <c r="BA29" s="385"/>
      <c r="BB29" s="385"/>
      <c r="BC29" s="385"/>
      <c r="BD29" s="385"/>
      <c r="BE29" s="385"/>
      <c r="BF29" s="385"/>
      <c r="BG29" s="385"/>
      <c r="BH29" s="385"/>
      <c r="BI29" s="385"/>
      <c r="BJ29" s="385"/>
      <c r="BK29" s="385"/>
      <c r="BL29" s="385"/>
      <c r="BM29" s="385"/>
      <c r="BN29" s="385"/>
      <c r="BO29" s="385"/>
      <c r="BP29" s="385"/>
      <c r="BQ29" s="385"/>
      <c r="BR29" s="385"/>
      <c r="BS29" s="385"/>
      <c r="BT29" s="385"/>
      <c r="BU29" s="385"/>
      <c r="BV29" s="385"/>
      <c r="BW29" s="385"/>
      <c r="BX29" s="385"/>
      <c r="BY29" s="385"/>
      <c r="BZ29" s="385"/>
      <c r="CA29" s="385"/>
      <c r="CB29" s="385"/>
      <c r="CC29" s="385"/>
      <c r="CD29" s="385"/>
      <c r="CE29" s="385"/>
      <c r="CF29" s="385"/>
      <c r="CG29" s="385"/>
      <c r="CH29" s="385"/>
      <c r="CI29" s="385"/>
      <c r="CJ29" s="385"/>
      <c r="CK29" s="385"/>
      <c r="CL29" s="385"/>
      <c r="CM29" s="385"/>
      <c r="CN29" s="385"/>
      <c r="CO29" s="385"/>
      <c r="CP29" s="385"/>
      <c r="CQ29" s="385"/>
      <c r="CR29" s="385"/>
      <c r="CS29" s="385"/>
      <c r="CT29" s="385"/>
      <c r="CU29" s="385"/>
      <c r="CV29" s="385"/>
      <c r="CW29" s="385"/>
      <c r="CX29" s="385"/>
      <c r="CY29" s="385"/>
      <c r="CZ29" s="385"/>
      <c r="DA29" s="385"/>
      <c r="DB29" s="385"/>
      <c r="DC29" s="385"/>
      <c r="DD29" s="385"/>
      <c r="DE29" s="385"/>
      <c r="DF29" s="385"/>
      <c r="DG29" s="385"/>
      <c r="DH29" s="385"/>
      <c r="DI29" s="385"/>
      <c r="DJ29" s="385"/>
      <c r="DK29" s="385"/>
      <c r="DL29" s="385"/>
      <c r="DM29" s="385"/>
      <c r="DN29" s="385"/>
      <c r="DO29" s="385"/>
      <c r="DP29" s="385"/>
      <c r="DQ29" s="385"/>
      <c r="DR29" s="385"/>
      <c r="DS29" s="385"/>
      <c r="DT29" s="385"/>
      <c r="DU29" s="385"/>
      <c r="DV29" s="385"/>
      <c r="DW29" s="385"/>
      <c r="DX29" s="385"/>
      <c r="DY29" s="385"/>
      <c r="DZ29" s="385"/>
      <c r="EA29" s="385"/>
      <c r="EB29" s="385"/>
      <c r="EC29" s="385"/>
      <c r="ED29" s="385"/>
      <c r="EE29" s="385"/>
      <c r="EF29" s="385"/>
      <c r="EG29" s="385"/>
      <c r="EH29" s="385"/>
      <c r="EI29" s="385"/>
      <c r="EJ29" s="385"/>
      <c r="EK29" s="385"/>
      <c r="EL29" s="385"/>
      <c r="EM29" s="385"/>
      <c r="EN29" s="385"/>
      <c r="EO29" s="385"/>
    </row>
    <row r="30" spans="1:145">
      <c r="A30" s="385"/>
      <c r="B30" s="385"/>
      <c r="C30" s="385"/>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c r="AE30" s="385"/>
      <c r="AF30" s="385"/>
      <c r="AG30" s="385"/>
      <c r="AH30" s="385"/>
      <c r="AI30" s="385"/>
      <c r="AJ30" s="385"/>
      <c r="AK30" s="385"/>
      <c r="AL30" s="385"/>
      <c r="AM30" s="385"/>
      <c r="AN30" s="385"/>
      <c r="AO30" s="385"/>
      <c r="AP30" s="385"/>
      <c r="AQ30" s="385"/>
      <c r="AR30" s="385"/>
      <c r="AS30" s="385"/>
      <c r="AT30" s="385"/>
      <c r="AU30" s="385"/>
      <c r="AV30" s="385"/>
      <c r="AW30" s="385"/>
      <c r="AX30" s="385"/>
      <c r="AY30" s="385"/>
      <c r="AZ30" s="385"/>
      <c r="BA30" s="385"/>
      <c r="BB30" s="385"/>
      <c r="BC30" s="385"/>
      <c r="BD30" s="385"/>
      <c r="BE30" s="385"/>
      <c r="BF30" s="385"/>
      <c r="BG30" s="385"/>
      <c r="BH30" s="385"/>
      <c r="BI30" s="385"/>
      <c r="BJ30" s="385"/>
      <c r="BK30" s="385"/>
      <c r="BL30" s="385"/>
      <c r="BM30" s="385"/>
      <c r="BN30" s="385"/>
      <c r="BO30" s="385"/>
      <c r="BP30" s="385"/>
      <c r="BQ30" s="385"/>
      <c r="BR30" s="385"/>
      <c r="BS30" s="385"/>
      <c r="BT30" s="385"/>
      <c r="BU30" s="385"/>
      <c r="BV30" s="385"/>
      <c r="BW30" s="385"/>
      <c r="BX30" s="385"/>
      <c r="BY30" s="385"/>
      <c r="BZ30" s="385"/>
      <c r="CA30" s="385"/>
      <c r="CB30" s="385"/>
      <c r="CC30" s="385"/>
      <c r="CD30" s="385"/>
      <c r="CE30" s="385"/>
      <c r="CF30" s="385"/>
      <c r="CG30" s="385"/>
      <c r="CH30" s="385"/>
      <c r="CI30" s="385"/>
      <c r="CJ30" s="385"/>
      <c r="CK30" s="385"/>
      <c r="CL30" s="385"/>
      <c r="CM30" s="385"/>
      <c r="CN30" s="385"/>
      <c r="CO30" s="385"/>
      <c r="CP30" s="385"/>
      <c r="CQ30" s="385"/>
      <c r="CR30" s="385"/>
      <c r="CS30" s="385"/>
      <c r="CT30" s="385"/>
      <c r="CU30" s="385"/>
      <c r="CV30" s="385"/>
      <c r="CW30" s="385"/>
      <c r="CX30" s="385"/>
      <c r="CY30" s="385"/>
      <c r="CZ30" s="385"/>
      <c r="DA30" s="385"/>
      <c r="DB30" s="385"/>
      <c r="DC30" s="385"/>
      <c r="DD30" s="385"/>
      <c r="DE30" s="385"/>
      <c r="DF30" s="385"/>
      <c r="DG30" s="385"/>
      <c r="DH30" s="385"/>
      <c r="DI30" s="385"/>
      <c r="DJ30" s="385"/>
      <c r="DK30" s="385"/>
      <c r="DL30" s="385"/>
      <c r="DM30" s="385"/>
      <c r="DN30" s="385"/>
      <c r="DO30" s="385"/>
      <c r="DP30" s="385"/>
      <c r="DQ30" s="385"/>
      <c r="DR30" s="385"/>
      <c r="DS30" s="385"/>
      <c r="DT30" s="385"/>
      <c r="DU30" s="385"/>
      <c r="DV30" s="385"/>
      <c r="DW30" s="385"/>
      <c r="DX30" s="385"/>
      <c r="DY30" s="385"/>
      <c r="DZ30" s="385"/>
      <c r="EA30" s="385"/>
      <c r="EB30" s="385"/>
      <c r="EC30" s="385"/>
      <c r="ED30" s="385"/>
      <c r="EE30" s="385"/>
      <c r="EF30" s="385"/>
      <c r="EG30" s="385"/>
      <c r="EH30" s="385"/>
      <c r="EI30" s="385"/>
      <c r="EJ30" s="385"/>
      <c r="EK30" s="385"/>
      <c r="EL30" s="385"/>
      <c r="EM30" s="385"/>
      <c r="EN30" s="385"/>
      <c r="EO30" s="385"/>
    </row>
    <row r="31" spans="1:145">
      <c r="A31" s="385"/>
      <c r="B31" s="385"/>
      <c r="C31" s="385"/>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c r="AE31" s="385"/>
      <c r="AF31" s="385"/>
      <c r="AG31" s="385"/>
      <c r="AH31" s="385"/>
      <c r="AI31" s="385"/>
      <c r="AJ31" s="385"/>
      <c r="AK31" s="385"/>
      <c r="AL31" s="385"/>
      <c r="AM31" s="385"/>
      <c r="AN31" s="385"/>
      <c r="AO31" s="385"/>
      <c r="AP31" s="385"/>
      <c r="AQ31" s="385"/>
      <c r="AR31" s="385"/>
      <c r="AS31" s="385"/>
      <c r="AT31" s="385"/>
      <c r="AU31" s="385"/>
      <c r="AV31" s="385"/>
      <c r="AW31" s="385"/>
      <c r="AX31" s="385"/>
      <c r="AY31" s="385"/>
      <c r="AZ31" s="385"/>
      <c r="BA31" s="385"/>
      <c r="BB31" s="385"/>
      <c r="BC31" s="385"/>
      <c r="BD31" s="385"/>
      <c r="BE31" s="385"/>
      <c r="BF31" s="385"/>
      <c r="BG31" s="385"/>
      <c r="BH31" s="385"/>
      <c r="BI31" s="385"/>
      <c r="BJ31" s="385"/>
      <c r="BK31" s="385"/>
      <c r="BL31" s="385"/>
      <c r="BM31" s="385"/>
      <c r="BN31" s="385"/>
      <c r="BO31" s="385"/>
      <c r="BP31" s="385"/>
      <c r="BQ31" s="385"/>
      <c r="BR31" s="385"/>
      <c r="BS31" s="385"/>
      <c r="BT31" s="385"/>
      <c r="BU31" s="385"/>
      <c r="BV31" s="385"/>
      <c r="BW31" s="385"/>
      <c r="BX31" s="385"/>
      <c r="BY31" s="385"/>
      <c r="BZ31" s="385"/>
      <c r="CA31" s="385"/>
      <c r="CB31" s="385"/>
      <c r="CC31" s="385"/>
      <c r="CD31" s="385"/>
      <c r="CE31" s="385"/>
      <c r="CF31" s="385"/>
      <c r="CG31" s="385"/>
      <c r="CH31" s="385"/>
      <c r="CI31" s="385"/>
      <c r="CJ31" s="385"/>
      <c r="CK31" s="385"/>
      <c r="CL31" s="385"/>
      <c r="CM31" s="385"/>
      <c r="CN31" s="385"/>
      <c r="CO31" s="385"/>
      <c r="CP31" s="385"/>
      <c r="CQ31" s="385"/>
      <c r="CR31" s="385"/>
      <c r="CS31" s="385"/>
      <c r="CT31" s="385"/>
      <c r="CU31" s="385"/>
      <c r="CV31" s="385"/>
      <c r="CW31" s="385"/>
      <c r="CX31" s="385"/>
      <c r="CY31" s="385"/>
      <c r="CZ31" s="385"/>
      <c r="DA31" s="385"/>
      <c r="DB31" s="385"/>
      <c r="DC31" s="385"/>
      <c r="DD31" s="385"/>
      <c r="DE31" s="385"/>
      <c r="DF31" s="385"/>
      <c r="DG31" s="385"/>
      <c r="DH31" s="385"/>
      <c r="DI31" s="385"/>
      <c r="DJ31" s="385"/>
      <c r="DK31" s="385"/>
      <c r="DL31" s="385"/>
      <c r="DM31" s="385"/>
      <c r="DN31" s="385"/>
      <c r="DO31" s="385"/>
      <c r="DP31" s="385"/>
      <c r="DQ31" s="385"/>
      <c r="DR31" s="385"/>
      <c r="DS31" s="385"/>
      <c r="DT31" s="385"/>
      <c r="DU31" s="385"/>
      <c r="DV31" s="385"/>
      <c r="DW31" s="385"/>
      <c r="DX31" s="385"/>
      <c r="DY31" s="385"/>
      <c r="DZ31" s="385"/>
      <c r="EA31" s="385"/>
      <c r="EB31" s="385"/>
      <c r="EC31" s="385"/>
      <c r="ED31" s="385"/>
      <c r="EE31" s="385"/>
      <c r="EF31" s="385"/>
      <c r="EG31" s="385"/>
      <c r="EH31" s="385"/>
      <c r="EI31" s="385"/>
      <c r="EJ31" s="385"/>
      <c r="EK31" s="385"/>
      <c r="EL31" s="385"/>
      <c r="EM31" s="385"/>
      <c r="EN31" s="385"/>
      <c r="EO31" s="385"/>
    </row>
    <row r="32" spans="1:145">
      <c r="A32" s="385"/>
      <c r="B32" s="385"/>
      <c r="C32" s="385"/>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c r="AE32" s="385"/>
      <c r="AF32" s="385"/>
      <c r="AG32" s="385"/>
      <c r="AH32" s="385"/>
      <c r="AI32" s="385"/>
      <c r="AJ32" s="385"/>
      <c r="AK32" s="385"/>
      <c r="AL32" s="385"/>
      <c r="AM32" s="385"/>
      <c r="AN32" s="385"/>
      <c r="AO32" s="385"/>
      <c r="AP32" s="385"/>
      <c r="AQ32" s="385"/>
      <c r="AR32" s="385"/>
      <c r="AS32" s="385"/>
      <c r="AT32" s="385"/>
      <c r="AU32" s="385"/>
      <c r="AV32" s="385"/>
      <c r="AW32" s="385"/>
      <c r="AX32" s="385"/>
      <c r="AY32" s="385"/>
      <c r="AZ32" s="385"/>
      <c r="BA32" s="385"/>
      <c r="BB32" s="385"/>
      <c r="BC32" s="385"/>
      <c r="BD32" s="385"/>
      <c r="BE32" s="385"/>
      <c r="BF32" s="385"/>
      <c r="BG32" s="385"/>
      <c r="BH32" s="385"/>
      <c r="BI32" s="385"/>
      <c r="BJ32" s="385"/>
      <c r="BK32" s="385"/>
      <c r="BL32" s="385"/>
      <c r="BM32" s="385"/>
      <c r="BN32" s="385"/>
      <c r="BO32" s="385"/>
      <c r="BP32" s="385"/>
      <c r="BQ32" s="385"/>
      <c r="BR32" s="385"/>
      <c r="BS32" s="385"/>
      <c r="BT32" s="385"/>
      <c r="BU32" s="385"/>
      <c r="BV32" s="385"/>
      <c r="BW32" s="385"/>
      <c r="BX32" s="385"/>
      <c r="BY32" s="385"/>
      <c r="BZ32" s="385"/>
      <c r="CA32" s="385"/>
      <c r="CB32" s="385"/>
      <c r="CC32" s="385"/>
      <c r="CD32" s="385"/>
      <c r="CE32" s="385"/>
      <c r="CF32" s="385"/>
      <c r="CG32" s="385"/>
      <c r="CH32" s="385"/>
      <c r="CI32" s="385"/>
      <c r="CJ32" s="385"/>
      <c r="CK32" s="385"/>
      <c r="CL32" s="385"/>
      <c r="CM32" s="385"/>
      <c r="CN32" s="385"/>
      <c r="CO32" s="385"/>
      <c r="CP32" s="385"/>
      <c r="CQ32" s="385"/>
      <c r="CR32" s="385"/>
      <c r="CS32" s="385"/>
      <c r="CT32" s="385"/>
      <c r="CU32" s="385"/>
      <c r="CV32" s="385"/>
      <c r="CW32" s="385"/>
      <c r="CX32" s="385"/>
      <c r="CY32" s="385"/>
      <c r="CZ32" s="385"/>
      <c r="DA32" s="385"/>
      <c r="DB32" s="385"/>
      <c r="DC32" s="385"/>
      <c r="DD32" s="385"/>
      <c r="DE32" s="385"/>
      <c r="DF32" s="385"/>
      <c r="DG32" s="385"/>
      <c r="DH32" s="385"/>
      <c r="DI32" s="385"/>
      <c r="DJ32" s="385"/>
      <c r="DK32" s="385"/>
      <c r="DL32" s="385"/>
      <c r="DM32" s="385"/>
      <c r="DN32" s="385"/>
      <c r="DO32" s="385"/>
      <c r="DP32" s="385"/>
      <c r="DQ32" s="385"/>
      <c r="DR32" s="385"/>
      <c r="DS32" s="385"/>
      <c r="DT32" s="385"/>
      <c r="DU32" s="385"/>
      <c r="DV32" s="385"/>
      <c r="DW32" s="385"/>
      <c r="DX32" s="385"/>
      <c r="DY32" s="385"/>
      <c r="DZ32" s="385"/>
      <c r="EA32" s="385"/>
      <c r="EB32" s="385"/>
      <c r="EC32" s="385"/>
      <c r="ED32" s="385"/>
      <c r="EE32" s="385"/>
      <c r="EF32" s="385"/>
      <c r="EG32" s="385"/>
      <c r="EH32" s="385"/>
      <c r="EI32" s="385"/>
      <c r="EJ32" s="385"/>
      <c r="EK32" s="385"/>
      <c r="EL32" s="385"/>
      <c r="EM32" s="385"/>
      <c r="EN32" s="385"/>
      <c r="EO32" s="385"/>
    </row>
    <row r="33" spans="1:145">
      <c r="A33" s="385"/>
      <c r="B33" s="385"/>
      <c r="C33" s="385"/>
      <c r="D33" s="385"/>
      <c r="E33" s="385"/>
      <c r="F33" s="385"/>
      <c r="G33" s="385"/>
      <c r="H33" s="385"/>
      <c r="I33" s="385"/>
      <c r="J33" s="385"/>
      <c r="K33" s="385"/>
      <c r="L33" s="385"/>
      <c r="M33" s="385"/>
      <c r="N33" s="385"/>
      <c r="O33" s="385"/>
      <c r="P33" s="385"/>
      <c r="Q33" s="385"/>
      <c r="R33" s="385"/>
      <c r="S33" s="385"/>
      <c r="T33" s="385"/>
      <c r="U33" s="385"/>
      <c r="V33" s="385"/>
      <c r="W33" s="385"/>
      <c r="X33" s="385"/>
      <c r="Y33" s="385"/>
      <c r="Z33" s="385"/>
      <c r="AA33" s="385"/>
      <c r="AB33" s="385"/>
      <c r="AC33" s="385"/>
      <c r="AD33" s="385"/>
      <c r="AE33" s="385"/>
      <c r="AF33" s="385"/>
      <c r="AG33" s="385"/>
      <c r="AH33" s="385"/>
      <c r="AI33" s="385"/>
      <c r="AJ33" s="385"/>
      <c r="AK33" s="385"/>
      <c r="AL33" s="385"/>
      <c r="AM33" s="385"/>
      <c r="AN33" s="385"/>
      <c r="AO33" s="385"/>
      <c r="AP33" s="385"/>
      <c r="AQ33" s="385"/>
      <c r="AR33" s="385"/>
      <c r="AS33" s="385"/>
      <c r="AT33" s="385"/>
      <c r="AU33" s="385"/>
      <c r="AV33" s="385"/>
      <c r="AW33" s="385"/>
      <c r="AX33" s="385"/>
      <c r="AY33" s="385"/>
      <c r="AZ33" s="385"/>
      <c r="BA33" s="385"/>
      <c r="BB33" s="385"/>
      <c r="BC33" s="385"/>
      <c r="BD33" s="385"/>
      <c r="BE33" s="385"/>
      <c r="BF33" s="385"/>
      <c r="BG33" s="385"/>
      <c r="BH33" s="385"/>
      <c r="BI33" s="385"/>
      <c r="BJ33" s="385"/>
      <c r="BK33" s="385"/>
      <c r="BL33" s="385"/>
      <c r="BM33" s="385"/>
      <c r="BN33" s="385"/>
      <c r="BO33" s="385"/>
      <c r="BP33" s="385"/>
      <c r="BQ33" s="385"/>
      <c r="BR33" s="385"/>
      <c r="BS33" s="385"/>
      <c r="BT33" s="385"/>
      <c r="BU33" s="385"/>
      <c r="BV33" s="385"/>
      <c r="BW33" s="385"/>
      <c r="BX33" s="385"/>
      <c r="BY33" s="385"/>
      <c r="BZ33" s="385"/>
      <c r="CA33" s="385"/>
      <c r="CB33" s="385"/>
      <c r="CC33" s="385"/>
      <c r="CD33" s="385"/>
      <c r="CE33" s="385"/>
      <c r="CF33" s="385"/>
      <c r="CG33" s="385"/>
      <c r="CH33" s="385"/>
      <c r="CI33" s="385"/>
      <c r="CJ33" s="385"/>
      <c r="CK33" s="385"/>
      <c r="CL33" s="385"/>
      <c r="CM33" s="385"/>
      <c r="CN33" s="385"/>
      <c r="CO33" s="385"/>
      <c r="CP33" s="385"/>
      <c r="CQ33" s="385"/>
      <c r="CR33" s="385"/>
      <c r="CS33" s="385"/>
      <c r="CT33" s="385"/>
      <c r="CU33" s="385"/>
      <c r="CV33" s="385"/>
      <c r="CW33" s="385"/>
      <c r="CX33" s="385"/>
      <c r="CY33" s="385"/>
      <c r="CZ33" s="385"/>
      <c r="DA33" s="385"/>
      <c r="DB33" s="385"/>
      <c r="DC33" s="385"/>
      <c r="DD33" s="385"/>
      <c r="DE33" s="385"/>
      <c r="DF33" s="385"/>
      <c r="DG33" s="385"/>
      <c r="DH33" s="385"/>
      <c r="DI33" s="385"/>
      <c r="DJ33" s="385"/>
      <c r="DK33" s="385"/>
      <c r="DL33" s="385"/>
      <c r="DM33" s="385"/>
      <c r="DN33" s="385"/>
      <c r="DO33" s="385"/>
      <c r="DP33" s="385"/>
      <c r="DQ33" s="385"/>
      <c r="DR33" s="385"/>
      <c r="DS33" s="385"/>
      <c r="DT33" s="385"/>
      <c r="DU33" s="385"/>
      <c r="DV33" s="385"/>
      <c r="DW33" s="385"/>
      <c r="DX33" s="385"/>
      <c r="DY33" s="385"/>
      <c r="DZ33" s="385"/>
      <c r="EA33" s="385"/>
      <c r="EB33" s="385"/>
      <c r="EC33" s="385"/>
      <c r="ED33" s="385"/>
      <c r="EE33" s="385"/>
      <c r="EF33" s="385"/>
      <c r="EG33" s="385"/>
      <c r="EH33" s="385"/>
      <c r="EI33" s="385"/>
      <c r="EJ33" s="385"/>
      <c r="EK33" s="385"/>
      <c r="EL33" s="385"/>
      <c r="EM33" s="385"/>
      <c r="EN33" s="385"/>
      <c r="EO33" s="385"/>
    </row>
    <row r="34" spans="1:145">
      <c r="A34" s="385"/>
      <c r="B34" s="385"/>
      <c r="C34" s="385"/>
      <c r="D34" s="385"/>
      <c r="E34" s="385"/>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c r="AE34" s="385"/>
      <c r="AF34" s="385"/>
      <c r="AG34" s="385"/>
      <c r="AH34" s="385"/>
      <c r="AI34" s="385"/>
      <c r="AJ34" s="385"/>
      <c r="AK34" s="385"/>
      <c r="AL34" s="385"/>
      <c r="AM34" s="385"/>
      <c r="AN34" s="385"/>
      <c r="AO34" s="385"/>
      <c r="AP34" s="385"/>
      <c r="AQ34" s="385"/>
      <c r="AR34" s="385"/>
      <c r="AS34" s="385"/>
      <c r="AT34" s="385"/>
      <c r="AU34" s="385"/>
      <c r="AV34" s="385"/>
      <c r="AW34" s="385"/>
      <c r="AX34" s="385"/>
      <c r="AY34" s="385"/>
      <c r="AZ34" s="385"/>
      <c r="BA34" s="385"/>
      <c r="BB34" s="385"/>
      <c r="BC34" s="385"/>
      <c r="BD34" s="385"/>
      <c r="BE34" s="385"/>
      <c r="BF34" s="385"/>
      <c r="BG34" s="385"/>
      <c r="BH34" s="385"/>
      <c r="BI34" s="385"/>
      <c r="BJ34" s="385"/>
      <c r="BK34" s="385"/>
      <c r="BL34" s="385"/>
      <c r="BM34" s="385"/>
      <c r="BN34" s="385"/>
      <c r="BO34" s="385"/>
      <c r="BP34" s="385"/>
      <c r="BQ34" s="385"/>
      <c r="BR34" s="385"/>
      <c r="BS34" s="385"/>
      <c r="BT34" s="385"/>
      <c r="BU34" s="385"/>
      <c r="BV34" s="385"/>
      <c r="BW34" s="385"/>
      <c r="BX34" s="385"/>
      <c r="BY34" s="385"/>
      <c r="BZ34" s="385"/>
      <c r="CA34" s="385"/>
      <c r="CB34" s="385"/>
      <c r="CC34" s="385"/>
      <c r="CD34" s="385"/>
      <c r="CE34" s="385"/>
      <c r="CF34" s="385"/>
      <c r="CG34" s="385"/>
      <c r="CH34" s="385"/>
      <c r="CI34" s="385"/>
      <c r="CJ34" s="385"/>
      <c r="CK34" s="385"/>
      <c r="CL34" s="385"/>
      <c r="CM34" s="385"/>
      <c r="CN34" s="385"/>
      <c r="CO34" s="385"/>
      <c r="CP34" s="385"/>
      <c r="CQ34" s="385"/>
      <c r="CR34" s="385"/>
      <c r="CS34" s="385"/>
      <c r="CT34" s="385"/>
      <c r="CU34" s="385"/>
      <c r="CV34" s="385"/>
      <c r="CW34" s="385"/>
      <c r="CX34" s="385"/>
      <c r="CY34" s="385"/>
      <c r="CZ34" s="385"/>
      <c r="DA34" s="385"/>
      <c r="DB34" s="385"/>
      <c r="DC34" s="385"/>
      <c r="DD34" s="385"/>
      <c r="DE34" s="385"/>
      <c r="DF34" s="385"/>
      <c r="DG34" s="385"/>
      <c r="DH34" s="385"/>
      <c r="DI34" s="385"/>
      <c r="DJ34" s="385"/>
      <c r="DK34" s="385"/>
      <c r="DL34" s="385"/>
      <c r="DM34" s="385"/>
      <c r="DN34" s="385"/>
      <c r="DO34" s="385"/>
      <c r="DP34" s="385"/>
      <c r="DQ34" s="385"/>
      <c r="DR34" s="385"/>
      <c r="DS34" s="385"/>
      <c r="DT34" s="385"/>
      <c r="DU34" s="385"/>
      <c r="DV34" s="385"/>
      <c r="DW34" s="385"/>
      <c r="DX34" s="385"/>
      <c r="DY34" s="385"/>
      <c r="DZ34" s="385"/>
      <c r="EA34" s="385"/>
      <c r="EB34" s="385"/>
      <c r="EC34" s="385"/>
      <c r="ED34" s="385"/>
      <c r="EE34" s="385"/>
      <c r="EF34" s="385"/>
      <c r="EG34" s="385"/>
      <c r="EH34" s="385"/>
      <c r="EI34" s="385"/>
      <c r="EJ34" s="385"/>
      <c r="EK34" s="385"/>
      <c r="EL34" s="385"/>
      <c r="EM34" s="385"/>
      <c r="EN34" s="385"/>
      <c r="EO34" s="385"/>
    </row>
    <row r="35" spans="1:145">
      <c r="A35" s="385"/>
      <c r="B35" s="385"/>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E35" s="385"/>
      <c r="AF35" s="385"/>
      <c r="AG35" s="385"/>
      <c r="AH35" s="385"/>
      <c r="AI35" s="385"/>
      <c r="AJ35" s="385"/>
      <c r="AK35" s="385"/>
      <c r="AL35" s="385"/>
      <c r="AM35" s="385"/>
      <c r="AN35" s="385"/>
      <c r="AO35" s="385"/>
      <c r="AP35" s="385"/>
      <c r="AQ35" s="385"/>
      <c r="AR35" s="385"/>
      <c r="AS35" s="385"/>
      <c r="AT35" s="385"/>
      <c r="AU35" s="385"/>
      <c r="AV35" s="385"/>
      <c r="AW35" s="385"/>
      <c r="AX35" s="385"/>
      <c r="AY35" s="385"/>
      <c r="AZ35" s="385"/>
      <c r="BA35" s="385"/>
      <c r="BB35" s="385"/>
      <c r="BC35" s="385"/>
      <c r="BD35" s="385"/>
      <c r="BE35" s="385"/>
      <c r="BF35" s="385"/>
      <c r="BG35" s="385"/>
      <c r="BH35" s="385"/>
      <c r="BI35" s="385"/>
      <c r="BJ35" s="385"/>
      <c r="BK35" s="385"/>
      <c r="BL35" s="385"/>
      <c r="BM35" s="385"/>
      <c r="BN35" s="385"/>
      <c r="BO35" s="385"/>
      <c r="BP35" s="385"/>
      <c r="BQ35" s="385"/>
      <c r="BR35" s="385"/>
      <c r="BS35" s="385"/>
      <c r="BT35" s="385"/>
      <c r="BU35" s="385"/>
      <c r="BV35" s="385"/>
      <c r="BW35" s="385"/>
      <c r="BX35" s="385"/>
      <c r="BY35" s="385"/>
      <c r="BZ35" s="385"/>
      <c r="CA35" s="385"/>
      <c r="CB35" s="385"/>
      <c r="CC35" s="385"/>
      <c r="CD35" s="385"/>
      <c r="CE35" s="385"/>
      <c r="CF35" s="385"/>
      <c r="CG35" s="385"/>
      <c r="CH35" s="385"/>
      <c r="CI35" s="385"/>
      <c r="CJ35" s="385"/>
      <c r="CK35" s="385"/>
      <c r="CL35" s="385"/>
      <c r="CM35" s="385"/>
      <c r="CN35" s="385"/>
      <c r="CO35" s="385"/>
      <c r="CP35" s="385"/>
      <c r="CQ35" s="385"/>
      <c r="CR35" s="385"/>
      <c r="CS35" s="385"/>
      <c r="CT35" s="385"/>
      <c r="CU35" s="385"/>
      <c r="CV35" s="385"/>
      <c r="CW35" s="385"/>
      <c r="CX35" s="385"/>
      <c r="CY35" s="385"/>
      <c r="CZ35" s="385"/>
      <c r="DA35" s="385"/>
      <c r="DB35" s="385"/>
      <c r="DC35" s="385"/>
      <c r="DD35" s="385"/>
      <c r="DE35" s="385"/>
      <c r="DF35" s="385"/>
      <c r="DG35" s="385"/>
      <c r="DH35" s="385"/>
      <c r="DI35" s="385"/>
      <c r="DJ35" s="385"/>
      <c r="DK35" s="385"/>
      <c r="DL35" s="385"/>
      <c r="DM35" s="385"/>
      <c r="DN35" s="385"/>
      <c r="DO35" s="385"/>
      <c r="DP35" s="385"/>
      <c r="DQ35" s="385"/>
      <c r="DR35" s="385"/>
      <c r="DS35" s="385"/>
      <c r="DT35" s="385"/>
      <c r="DU35" s="385"/>
      <c r="DV35" s="385"/>
      <c r="DW35" s="385"/>
      <c r="DX35" s="385"/>
      <c r="DY35" s="385"/>
      <c r="DZ35" s="385"/>
      <c r="EA35" s="385"/>
      <c r="EB35" s="385"/>
      <c r="EC35" s="385"/>
      <c r="ED35" s="385"/>
      <c r="EE35" s="385"/>
      <c r="EF35" s="385"/>
      <c r="EG35" s="385"/>
      <c r="EH35" s="385"/>
      <c r="EI35" s="385"/>
      <c r="EJ35" s="385"/>
      <c r="EK35" s="385"/>
      <c r="EL35" s="385"/>
      <c r="EM35" s="385"/>
      <c r="EN35" s="385"/>
      <c r="EO35" s="385"/>
    </row>
    <row r="36" spans="1:145">
      <c r="A36" s="385"/>
      <c r="B36" s="385"/>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c r="AE36" s="385"/>
      <c r="AF36" s="385"/>
      <c r="AG36" s="385"/>
      <c r="AH36" s="385"/>
      <c r="AI36" s="385"/>
      <c r="AJ36" s="385"/>
      <c r="AK36" s="385"/>
      <c r="AL36" s="385"/>
      <c r="AM36" s="385"/>
      <c r="AN36" s="385"/>
      <c r="AO36" s="385"/>
      <c r="AP36" s="385"/>
      <c r="AQ36" s="385"/>
      <c r="AR36" s="385"/>
      <c r="AS36" s="385"/>
      <c r="AT36" s="385"/>
      <c r="AU36" s="385"/>
      <c r="AV36" s="385"/>
      <c r="AW36" s="385"/>
      <c r="AX36" s="385"/>
      <c r="AY36" s="385"/>
      <c r="AZ36" s="385"/>
      <c r="BA36" s="385"/>
      <c r="BB36" s="385"/>
      <c r="BC36" s="385"/>
      <c r="BD36" s="385"/>
      <c r="BE36" s="385"/>
      <c r="BF36" s="385"/>
      <c r="BG36" s="385"/>
      <c r="BH36" s="385"/>
      <c r="BI36" s="385"/>
      <c r="BJ36" s="385"/>
      <c r="BK36" s="385"/>
      <c r="BL36" s="385"/>
      <c r="BM36" s="385"/>
      <c r="BN36" s="385"/>
      <c r="BO36" s="385"/>
      <c r="BP36" s="385"/>
      <c r="BQ36" s="385"/>
      <c r="BR36" s="385"/>
      <c r="BS36" s="385"/>
      <c r="BT36" s="385"/>
      <c r="BU36" s="385"/>
      <c r="BV36" s="385"/>
      <c r="BW36" s="385"/>
      <c r="BX36" s="385"/>
      <c r="BY36" s="385"/>
      <c r="BZ36" s="385"/>
      <c r="CA36" s="385"/>
      <c r="CB36" s="385"/>
      <c r="CC36" s="385"/>
      <c r="CD36" s="385"/>
      <c r="CE36" s="385"/>
      <c r="CF36" s="385"/>
      <c r="CG36" s="385"/>
      <c r="CH36" s="385"/>
      <c r="CI36" s="385"/>
      <c r="CJ36" s="385"/>
      <c r="CK36" s="385"/>
      <c r="CL36" s="385"/>
      <c r="CM36" s="385"/>
      <c r="CN36" s="385"/>
      <c r="CO36" s="385"/>
      <c r="CP36" s="385"/>
      <c r="CQ36" s="385"/>
      <c r="CR36" s="385"/>
      <c r="CS36" s="385"/>
      <c r="CT36" s="385"/>
      <c r="CU36" s="385"/>
      <c r="CV36" s="385"/>
      <c r="CW36" s="385"/>
      <c r="CX36" s="385"/>
      <c r="CY36" s="385"/>
      <c r="CZ36" s="385"/>
      <c r="DA36" s="385"/>
      <c r="DB36" s="385"/>
      <c r="DC36" s="385"/>
      <c r="DD36" s="385"/>
      <c r="DE36" s="385"/>
      <c r="DF36" s="385"/>
      <c r="DG36" s="385"/>
      <c r="DH36" s="385"/>
      <c r="DI36" s="385"/>
      <c r="DJ36" s="385"/>
      <c r="DK36" s="385"/>
      <c r="DL36" s="385"/>
      <c r="DM36" s="385"/>
      <c r="DN36" s="385"/>
      <c r="DO36" s="385"/>
      <c r="DP36" s="385"/>
      <c r="DQ36" s="385"/>
      <c r="DR36" s="385"/>
      <c r="DS36" s="385"/>
      <c r="DT36" s="385"/>
      <c r="DU36" s="385"/>
      <c r="DV36" s="385"/>
      <c r="DW36" s="385"/>
      <c r="DX36" s="385"/>
      <c r="DY36" s="385"/>
      <c r="DZ36" s="385"/>
      <c r="EA36" s="385"/>
      <c r="EB36" s="385"/>
      <c r="EC36" s="385"/>
      <c r="ED36" s="385"/>
      <c r="EE36" s="385"/>
      <c r="EF36" s="385"/>
      <c r="EG36" s="385"/>
      <c r="EH36" s="385"/>
      <c r="EI36" s="385"/>
      <c r="EJ36" s="385"/>
      <c r="EK36" s="385"/>
      <c r="EL36" s="385"/>
      <c r="EM36" s="385"/>
      <c r="EN36" s="385"/>
      <c r="EO36" s="385"/>
    </row>
    <row r="37" spans="1:145">
      <c r="A37" s="385"/>
      <c r="B37" s="385"/>
      <c r="C37" s="385"/>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c r="AE37" s="385"/>
      <c r="AF37" s="385"/>
      <c r="AG37" s="385"/>
      <c r="AH37" s="385"/>
      <c r="AI37" s="385"/>
      <c r="AJ37" s="385"/>
      <c r="AK37" s="385"/>
      <c r="AL37" s="385"/>
      <c r="AM37" s="385"/>
      <c r="AN37" s="385"/>
      <c r="AO37" s="385"/>
      <c r="AP37" s="385"/>
      <c r="AQ37" s="385"/>
      <c r="AR37" s="385"/>
      <c r="AS37" s="385"/>
      <c r="AT37" s="385"/>
      <c r="AU37" s="385"/>
      <c r="AV37" s="385"/>
      <c r="AW37" s="385"/>
      <c r="AX37" s="385"/>
      <c r="AY37" s="385"/>
      <c r="AZ37" s="385"/>
      <c r="BA37" s="385"/>
      <c r="BB37" s="385"/>
      <c r="BC37" s="385"/>
      <c r="BD37" s="385"/>
      <c r="BE37" s="385"/>
      <c r="BF37" s="385"/>
      <c r="BG37" s="385"/>
      <c r="BH37" s="385"/>
      <c r="BI37" s="385"/>
      <c r="BJ37" s="385"/>
      <c r="BK37" s="385"/>
      <c r="BL37" s="385"/>
      <c r="BM37" s="385"/>
      <c r="BN37" s="385"/>
      <c r="BO37" s="385"/>
      <c r="BP37" s="385"/>
      <c r="BQ37" s="385"/>
      <c r="BR37" s="385"/>
      <c r="BS37" s="385"/>
      <c r="BT37" s="385"/>
      <c r="BU37" s="385"/>
      <c r="BV37" s="385"/>
      <c r="BW37" s="385"/>
      <c r="BX37" s="385"/>
      <c r="BY37" s="385"/>
      <c r="BZ37" s="385"/>
      <c r="CA37" s="385"/>
      <c r="CB37" s="385"/>
      <c r="CC37" s="385"/>
      <c r="CD37" s="385"/>
      <c r="CE37" s="385"/>
      <c r="CF37" s="385"/>
      <c r="CG37" s="385"/>
      <c r="CH37" s="385"/>
      <c r="CI37" s="385"/>
      <c r="CJ37" s="385"/>
      <c r="CK37" s="385"/>
      <c r="CL37" s="385"/>
      <c r="CM37" s="385"/>
      <c r="CN37" s="385"/>
      <c r="CO37" s="385"/>
      <c r="CP37" s="385"/>
      <c r="CQ37" s="385"/>
      <c r="CR37" s="385"/>
      <c r="CS37" s="385"/>
      <c r="CT37" s="385"/>
      <c r="CU37" s="385"/>
      <c r="CV37" s="385"/>
      <c r="CW37" s="385"/>
      <c r="CX37" s="385"/>
      <c r="CY37" s="385"/>
      <c r="CZ37" s="385"/>
      <c r="DA37" s="385"/>
      <c r="DB37" s="385"/>
      <c r="DC37" s="385"/>
      <c r="DD37" s="385"/>
      <c r="DE37" s="385"/>
      <c r="DF37" s="385"/>
      <c r="DG37" s="385"/>
      <c r="DH37" s="385"/>
      <c r="DI37" s="385"/>
      <c r="DJ37" s="385"/>
      <c r="DK37" s="385"/>
      <c r="DL37" s="385"/>
      <c r="DM37" s="385"/>
      <c r="DN37" s="385"/>
      <c r="DO37" s="385"/>
      <c r="DP37" s="385"/>
      <c r="DQ37" s="385"/>
      <c r="DR37" s="385"/>
      <c r="DS37" s="385"/>
      <c r="DT37" s="385"/>
      <c r="DU37" s="385"/>
      <c r="DV37" s="385"/>
      <c r="DW37" s="385"/>
      <c r="DX37" s="385"/>
      <c r="DY37" s="385"/>
      <c r="DZ37" s="385"/>
      <c r="EA37" s="385"/>
      <c r="EB37" s="385"/>
      <c r="EC37" s="385"/>
      <c r="ED37" s="385"/>
      <c r="EE37" s="385"/>
      <c r="EF37" s="385"/>
      <c r="EG37" s="385"/>
      <c r="EH37" s="385"/>
      <c r="EI37" s="385"/>
      <c r="EJ37" s="385"/>
      <c r="EK37" s="385"/>
      <c r="EL37" s="385"/>
      <c r="EM37" s="385"/>
      <c r="EN37" s="385"/>
      <c r="EO37" s="385"/>
    </row>
    <row r="38" spans="1:145">
      <c r="A38" s="385"/>
      <c r="B38" s="385"/>
      <c r="C38" s="385"/>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c r="AE38" s="385"/>
      <c r="AF38" s="385"/>
      <c r="AG38" s="385"/>
      <c r="AH38" s="385"/>
      <c r="AI38" s="385"/>
      <c r="AJ38" s="385"/>
      <c r="AK38" s="385"/>
      <c r="AL38" s="385"/>
      <c r="AM38" s="385"/>
      <c r="AN38" s="385"/>
      <c r="AO38" s="385"/>
      <c r="AP38" s="385"/>
      <c r="AQ38" s="385"/>
      <c r="AR38" s="385"/>
      <c r="AS38" s="385"/>
      <c r="AT38" s="385"/>
      <c r="AU38" s="385"/>
      <c r="AV38" s="385"/>
      <c r="AW38" s="385"/>
      <c r="AX38" s="385"/>
      <c r="AY38" s="385"/>
      <c r="AZ38" s="385"/>
      <c r="BA38" s="385"/>
      <c r="BB38" s="385"/>
      <c r="BC38" s="385"/>
      <c r="BD38" s="385"/>
      <c r="BE38" s="385"/>
      <c r="BF38" s="385"/>
      <c r="BG38" s="385"/>
      <c r="BH38" s="385"/>
      <c r="BI38" s="385"/>
      <c r="BJ38" s="385"/>
      <c r="BK38" s="385"/>
      <c r="BL38" s="385"/>
      <c r="BM38" s="385"/>
      <c r="BN38" s="385"/>
      <c r="BO38" s="385"/>
      <c r="BP38" s="385"/>
      <c r="BQ38" s="385"/>
      <c r="BR38" s="385"/>
      <c r="BS38" s="385"/>
      <c r="BT38" s="385"/>
      <c r="BU38" s="385"/>
      <c r="BV38" s="385"/>
      <c r="BW38" s="385"/>
      <c r="BX38" s="385"/>
      <c r="BY38" s="385"/>
      <c r="BZ38" s="385"/>
      <c r="CA38" s="385"/>
      <c r="CB38" s="385"/>
      <c r="CC38" s="385"/>
      <c r="CD38" s="385"/>
      <c r="CE38" s="385"/>
      <c r="CF38" s="385"/>
      <c r="CG38" s="385"/>
      <c r="CH38" s="385"/>
      <c r="CI38" s="385"/>
      <c r="CJ38" s="385"/>
      <c r="CK38" s="385"/>
      <c r="CL38" s="385"/>
      <c r="CM38" s="385"/>
      <c r="CN38" s="385"/>
      <c r="CO38" s="385"/>
      <c r="CP38" s="385"/>
      <c r="CQ38" s="385"/>
      <c r="CR38" s="385"/>
      <c r="CS38" s="385"/>
      <c r="CT38" s="385"/>
      <c r="CU38" s="385"/>
      <c r="CV38" s="385"/>
      <c r="CW38" s="385"/>
      <c r="CX38" s="385"/>
      <c r="CY38" s="385"/>
      <c r="CZ38" s="385"/>
      <c r="DA38" s="385"/>
      <c r="DB38" s="385"/>
      <c r="DC38" s="385"/>
      <c r="DD38" s="385"/>
      <c r="DE38" s="385"/>
      <c r="DF38" s="385"/>
      <c r="DG38" s="385"/>
      <c r="DH38" s="385"/>
      <c r="DI38" s="385"/>
      <c r="DJ38" s="385"/>
      <c r="DK38" s="385"/>
      <c r="DL38" s="385"/>
      <c r="DM38" s="385"/>
      <c r="DN38" s="385"/>
      <c r="DO38" s="385"/>
      <c r="DP38" s="385"/>
      <c r="DQ38" s="385"/>
      <c r="DR38" s="385"/>
      <c r="DS38" s="385"/>
      <c r="DT38" s="385"/>
      <c r="DU38" s="385"/>
      <c r="DV38" s="385"/>
      <c r="DW38" s="385"/>
      <c r="DX38" s="385"/>
      <c r="DY38" s="385"/>
      <c r="DZ38" s="385"/>
      <c r="EA38" s="385"/>
      <c r="EB38" s="385"/>
      <c r="EC38" s="385"/>
      <c r="ED38" s="385"/>
      <c r="EE38" s="385"/>
      <c r="EF38" s="385"/>
      <c r="EG38" s="385"/>
      <c r="EH38" s="385"/>
      <c r="EI38" s="385"/>
      <c r="EJ38" s="385"/>
      <c r="EK38" s="385"/>
      <c r="EL38" s="385"/>
      <c r="EM38" s="385"/>
      <c r="EN38" s="385"/>
      <c r="EO38" s="385"/>
    </row>
    <row r="39" spans="1:145">
      <c r="A39" s="385"/>
      <c r="B39" s="385"/>
      <c r="C39" s="385"/>
      <c r="D39" s="385"/>
      <c r="E39" s="385"/>
      <c r="F39" s="385"/>
      <c r="G39" s="385"/>
      <c r="H39" s="385"/>
      <c r="I39" s="385"/>
      <c r="J39" s="385"/>
      <c r="K39" s="385"/>
      <c r="L39" s="385"/>
      <c r="M39" s="385"/>
      <c r="N39" s="385"/>
      <c r="O39" s="385"/>
      <c r="P39" s="385"/>
      <c r="Q39" s="385"/>
      <c r="R39" s="385"/>
      <c r="S39" s="385"/>
      <c r="T39" s="385"/>
      <c r="U39" s="385"/>
      <c r="V39" s="385"/>
      <c r="W39" s="385"/>
      <c r="X39" s="385"/>
      <c r="Y39" s="385"/>
      <c r="Z39" s="385"/>
      <c r="AA39" s="385"/>
      <c r="AB39" s="385"/>
      <c r="AC39" s="385"/>
      <c r="AD39" s="385"/>
      <c r="AE39" s="385"/>
      <c r="AF39" s="385"/>
      <c r="AG39" s="385"/>
      <c r="AH39" s="385"/>
      <c r="AI39" s="385"/>
      <c r="AJ39" s="385"/>
      <c r="AK39" s="385"/>
      <c r="AL39" s="385"/>
      <c r="AM39" s="385"/>
      <c r="AN39" s="385"/>
      <c r="AO39" s="385"/>
      <c r="AP39" s="385"/>
      <c r="AQ39" s="385"/>
      <c r="AR39" s="385"/>
      <c r="AS39" s="385"/>
      <c r="AT39" s="385"/>
      <c r="AU39" s="385"/>
      <c r="AV39" s="385"/>
      <c r="AW39" s="385"/>
      <c r="AX39" s="385"/>
      <c r="AY39" s="385"/>
      <c r="AZ39" s="385"/>
      <c r="BA39" s="385"/>
      <c r="BB39" s="385"/>
      <c r="BC39" s="385"/>
      <c r="BD39" s="385"/>
      <c r="BE39" s="385"/>
      <c r="BF39" s="385"/>
      <c r="BG39" s="385"/>
      <c r="BH39" s="385"/>
      <c r="BI39" s="385"/>
      <c r="BJ39" s="385"/>
      <c r="BK39" s="385"/>
      <c r="BL39" s="385"/>
      <c r="BM39" s="385"/>
      <c r="BN39" s="385"/>
      <c r="BO39" s="385"/>
      <c r="BP39" s="385"/>
      <c r="BQ39" s="385"/>
      <c r="BR39" s="385"/>
      <c r="BS39" s="385"/>
      <c r="BT39" s="385"/>
      <c r="BU39" s="385"/>
      <c r="BV39" s="385"/>
      <c r="BW39" s="385"/>
      <c r="BX39" s="385"/>
      <c r="BY39" s="385"/>
      <c r="BZ39" s="385"/>
      <c r="CA39" s="385"/>
      <c r="CB39" s="385"/>
      <c r="CC39" s="385"/>
      <c r="CD39" s="385"/>
      <c r="CE39" s="385"/>
      <c r="CF39" s="385"/>
      <c r="CG39" s="385"/>
      <c r="CH39" s="385"/>
      <c r="CI39" s="385"/>
      <c r="CJ39" s="385"/>
      <c r="CK39" s="385"/>
      <c r="CL39" s="385"/>
      <c r="CM39" s="385"/>
      <c r="CN39" s="385"/>
      <c r="CO39" s="385"/>
      <c r="CP39" s="385"/>
      <c r="CQ39" s="385"/>
      <c r="CR39" s="385"/>
      <c r="CS39" s="385"/>
      <c r="CT39" s="385"/>
      <c r="CU39" s="385"/>
      <c r="CV39" s="385"/>
      <c r="CW39" s="385"/>
      <c r="CX39" s="385"/>
      <c r="CY39" s="385"/>
      <c r="CZ39" s="385"/>
      <c r="DA39" s="385"/>
      <c r="DB39" s="385"/>
      <c r="DC39" s="385"/>
      <c r="DD39" s="385"/>
      <c r="DE39" s="385"/>
      <c r="DF39" s="385"/>
      <c r="DG39" s="385"/>
      <c r="DH39" s="385"/>
      <c r="DI39" s="385"/>
      <c r="DJ39" s="385"/>
      <c r="DK39" s="385"/>
      <c r="DL39" s="385"/>
      <c r="DM39" s="385"/>
      <c r="DN39" s="385"/>
      <c r="DO39" s="385"/>
      <c r="DP39" s="385"/>
      <c r="DQ39" s="385"/>
      <c r="DR39" s="385"/>
      <c r="DS39" s="385"/>
      <c r="DT39" s="385"/>
      <c r="DU39" s="385"/>
      <c r="DV39" s="385"/>
      <c r="DW39" s="385"/>
      <c r="DX39" s="385"/>
      <c r="DY39" s="385"/>
      <c r="DZ39" s="385"/>
      <c r="EA39" s="385"/>
      <c r="EB39" s="385"/>
      <c r="EC39" s="385"/>
      <c r="ED39" s="385"/>
      <c r="EE39" s="385"/>
      <c r="EF39" s="385"/>
      <c r="EG39" s="385"/>
      <c r="EH39" s="385"/>
      <c r="EI39" s="385"/>
      <c r="EJ39" s="385"/>
      <c r="EK39" s="385"/>
      <c r="EL39" s="385"/>
      <c r="EM39" s="385"/>
      <c r="EN39" s="385"/>
      <c r="EO39" s="385"/>
    </row>
    <row r="40" spans="1:145">
      <c r="A40" s="385"/>
      <c r="B40" s="385"/>
      <c r="C40" s="385"/>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c r="AE40" s="385"/>
      <c r="AF40" s="385"/>
      <c r="AG40" s="385"/>
      <c r="AH40" s="385"/>
      <c r="AI40" s="385"/>
      <c r="AJ40" s="385"/>
      <c r="AK40" s="385"/>
      <c r="AL40" s="385"/>
      <c r="AM40" s="385"/>
      <c r="AN40" s="385"/>
      <c r="AO40" s="385"/>
      <c r="AP40" s="385"/>
      <c r="AQ40" s="385"/>
      <c r="AR40" s="385"/>
      <c r="AS40" s="385"/>
      <c r="AT40" s="385"/>
      <c r="AU40" s="385"/>
      <c r="AV40" s="385"/>
      <c r="AW40" s="385"/>
      <c r="AX40" s="385"/>
      <c r="AY40" s="385"/>
      <c r="AZ40" s="385"/>
      <c r="BA40" s="385"/>
      <c r="BB40" s="385"/>
      <c r="BC40" s="385"/>
      <c r="BD40" s="385"/>
      <c r="BE40" s="385"/>
      <c r="BF40" s="385"/>
      <c r="BG40" s="385"/>
      <c r="BH40" s="385"/>
      <c r="BI40" s="385"/>
      <c r="BJ40" s="385"/>
      <c r="BK40" s="385"/>
      <c r="BL40" s="385"/>
      <c r="BM40" s="385"/>
      <c r="BN40" s="385"/>
      <c r="BO40" s="385"/>
      <c r="BP40" s="385"/>
      <c r="BQ40" s="385"/>
      <c r="BR40" s="385"/>
      <c r="BS40" s="385"/>
      <c r="BT40" s="385"/>
      <c r="BU40" s="385"/>
      <c r="BV40" s="385"/>
      <c r="BW40" s="385"/>
      <c r="BX40" s="385"/>
      <c r="BY40" s="385"/>
      <c r="BZ40" s="385"/>
      <c r="CA40" s="385"/>
      <c r="CB40" s="385"/>
      <c r="CC40" s="385"/>
      <c r="CD40" s="385"/>
      <c r="CE40" s="385"/>
      <c r="CF40" s="385"/>
      <c r="CG40" s="385"/>
      <c r="CH40" s="385"/>
      <c r="CI40" s="385"/>
      <c r="CJ40" s="385"/>
      <c r="CK40" s="385"/>
      <c r="CL40" s="385"/>
      <c r="CM40" s="385"/>
      <c r="CN40" s="385"/>
      <c r="CO40" s="385"/>
      <c r="CP40" s="385"/>
      <c r="CQ40" s="385"/>
      <c r="CR40" s="385"/>
      <c r="CS40" s="385"/>
      <c r="CT40" s="385"/>
      <c r="CU40" s="385"/>
      <c r="CV40" s="385"/>
      <c r="CW40" s="385"/>
      <c r="CX40" s="385"/>
      <c r="CY40" s="385"/>
      <c r="CZ40" s="385"/>
      <c r="DA40" s="385"/>
      <c r="DB40" s="385"/>
      <c r="DC40" s="385"/>
      <c r="DD40" s="385"/>
      <c r="DE40" s="385"/>
      <c r="DF40" s="385"/>
      <c r="DG40" s="385"/>
      <c r="DH40" s="385"/>
      <c r="DI40" s="385"/>
      <c r="DJ40" s="385"/>
      <c r="DK40" s="385"/>
      <c r="DL40" s="385"/>
      <c r="DM40" s="385"/>
      <c r="DN40" s="385"/>
      <c r="DO40" s="385"/>
      <c r="DP40" s="385"/>
      <c r="DQ40" s="385"/>
      <c r="DR40" s="385"/>
      <c r="DS40" s="385"/>
      <c r="DT40" s="385"/>
      <c r="DU40" s="385"/>
      <c r="DV40" s="385"/>
      <c r="DW40" s="385"/>
      <c r="DX40" s="385"/>
      <c r="DY40" s="385"/>
      <c r="DZ40" s="385"/>
      <c r="EA40" s="385"/>
      <c r="EB40" s="385"/>
      <c r="EC40" s="385"/>
      <c r="ED40" s="385"/>
      <c r="EE40" s="385"/>
      <c r="EF40" s="385"/>
      <c r="EG40" s="385"/>
      <c r="EH40" s="385"/>
      <c r="EI40" s="385"/>
      <c r="EJ40" s="385"/>
      <c r="EK40" s="385"/>
      <c r="EL40" s="385"/>
      <c r="EM40" s="385"/>
      <c r="EN40" s="385"/>
      <c r="EO40" s="385"/>
    </row>
    <row r="41" spans="1:145">
      <c r="A41" s="385"/>
      <c r="B41" s="385"/>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c r="AE41" s="385"/>
      <c r="AF41" s="385"/>
      <c r="AG41" s="385"/>
      <c r="AH41" s="385"/>
      <c r="AI41" s="385"/>
      <c r="AJ41" s="385"/>
      <c r="AK41" s="385"/>
      <c r="AL41" s="385"/>
      <c r="AM41" s="385"/>
      <c r="AN41" s="385"/>
      <c r="AO41" s="385"/>
      <c r="AP41" s="385"/>
      <c r="AQ41" s="385"/>
      <c r="AR41" s="385"/>
      <c r="AS41" s="385"/>
      <c r="AT41" s="385"/>
      <c r="AU41" s="385"/>
      <c r="AV41" s="385"/>
      <c r="AW41" s="385"/>
      <c r="AX41" s="385"/>
      <c r="AY41" s="385"/>
      <c r="AZ41" s="385"/>
      <c r="BA41" s="385"/>
      <c r="BB41" s="385"/>
      <c r="BC41" s="385"/>
      <c r="BD41" s="385"/>
      <c r="BE41" s="385"/>
      <c r="BF41" s="385"/>
      <c r="BG41" s="385"/>
      <c r="BH41" s="385"/>
      <c r="BI41" s="385"/>
      <c r="BJ41" s="385"/>
      <c r="BK41" s="385"/>
      <c r="BL41" s="385"/>
      <c r="BM41" s="385"/>
      <c r="BN41" s="385"/>
      <c r="BO41" s="385"/>
      <c r="BP41" s="385"/>
      <c r="BQ41" s="385"/>
      <c r="BR41" s="385"/>
      <c r="BS41" s="385"/>
      <c r="BT41" s="385"/>
      <c r="BU41" s="385"/>
      <c r="BV41" s="385"/>
      <c r="BW41" s="385"/>
      <c r="BX41" s="385"/>
      <c r="BY41" s="385"/>
      <c r="BZ41" s="385"/>
      <c r="CA41" s="385"/>
      <c r="CB41" s="385"/>
      <c r="CC41" s="385"/>
      <c r="CD41" s="385"/>
      <c r="CE41" s="385"/>
      <c r="CF41" s="385"/>
      <c r="CG41" s="385"/>
      <c r="CH41" s="385"/>
      <c r="CI41" s="385"/>
      <c r="CJ41" s="385"/>
      <c r="CK41" s="385"/>
      <c r="CL41" s="385"/>
      <c r="CM41" s="385"/>
      <c r="CN41" s="385"/>
      <c r="CO41" s="385"/>
      <c r="CP41" s="385"/>
      <c r="CQ41" s="385"/>
      <c r="CR41" s="385"/>
      <c r="CS41" s="385"/>
      <c r="CT41" s="385"/>
      <c r="CU41" s="385"/>
      <c r="CV41" s="385"/>
      <c r="CW41" s="385"/>
      <c r="CX41" s="385"/>
      <c r="CY41" s="385"/>
      <c r="CZ41" s="385"/>
      <c r="DA41" s="385"/>
      <c r="DB41" s="385"/>
      <c r="DC41" s="385"/>
      <c r="DD41" s="385"/>
      <c r="DE41" s="385"/>
      <c r="DF41" s="385"/>
      <c r="DG41" s="385"/>
      <c r="DH41" s="385"/>
      <c r="DI41" s="385"/>
      <c r="DJ41" s="385"/>
      <c r="DK41" s="385"/>
      <c r="DL41" s="385"/>
      <c r="DM41" s="385"/>
      <c r="DN41" s="385"/>
      <c r="DO41" s="385"/>
      <c r="DP41" s="385"/>
      <c r="DQ41" s="385"/>
      <c r="DR41" s="385"/>
      <c r="DS41" s="385"/>
      <c r="DT41" s="385"/>
      <c r="DU41" s="385"/>
      <c r="DV41" s="385"/>
      <c r="DW41" s="385"/>
      <c r="DX41" s="385"/>
      <c r="DY41" s="385"/>
      <c r="DZ41" s="385"/>
      <c r="EA41" s="385"/>
      <c r="EB41" s="385"/>
      <c r="EC41" s="385"/>
      <c r="ED41" s="385"/>
      <c r="EE41" s="385"/>
      <c r="EF41" s="385"/>
      <c r="EG41" s="385"/>
      <c r="EH41" s="385"/>
      <c r="EI41" s="385"/>
      <c r="EJ41" s="385"/>
      <c r="EK41" s="385"/>
      <c r="EL41" s="385"/>
      <c r="EM41" s="385"/>
      <c r="EN41" s="385"/>
      <c r="EO41" s="385"/>
    </row>
    <row r="42" spans="1:145">
      <c r="A42" s="385"/>
      <c r="B42" s="385"/>
      <c r="C42" s="385"/>
      <c r="D42" s="385"/>
      <c r="E42" s="385"/>
      <c r="F42" s="385"/>
      <c r="G42" s="385"/>
      <c r="H42" s="385"/>
      <c r="I42" s="385"/>
      <c r="J42" s="385"/>
      <c r="K42" s="385"/>
      <c r="L42" s="385"/>
      <c r="M42" s="385"/>
      <c r="N42" s="385"/>
      <c r="O42" s="385"/>
      <c r="P42" s="385"/>
      <c r="Q42" s="385"/>
      <c r="R42" s="385"/>
      <c r="S42" s="385"/>
      <c r="T42" s="385"/>
      <c r="U42" s="385"/>
      <c r="V42" s="385"/>
      <c r="W42" s="385"/>
      <c r="X42" s="385"/>
      <c r="Y42" s="385"/>
      <c r="Z42" s="385"/>
      <c r="AA42" s="385"/>
      <c r="AB42" s="385"/>
      <c r="AC42" s="385"/>
      <c r="AD42" s="385"/>
      <c r="AE42" s="385"/>
      <c r="AF42" s="385"/>
      <c r="AG42" s="385"/>
      <c r="AH42" s="385"/>
      <c r="AI42" s="385"/>
      <c r="AJ42" s="385"/>
      <c r="AK42" s="385"/>
      <c r="AL42" s="385"/>
      <c r="AM42" s="385"/>
      <c r="AN42" s="385"/>
      <c r="AO42" s="385"/>
      <c r="AP42" s="385"/>
      <c r="AQ42" s="385"/>
      <c r="AR42" s="385"/>
      <c r="AS42" s="385"/>
      <c r="AT42" s="385"/>
      <c r="AU42" s="385"/>
      <c r="AV42" s="385"/>
      <c r="AW42" s="385"/>
      <c r="AX42" s="385"/>
      <c r="AY42" s="385"/>
      <c r="AZ42" s="385"/>
      <c r="BA42" s="385"/>
      <c r="BB42" s="385"/>
      <c r="BC42" s="385"/>
      <c r="BD42" s="385"/>
      <c r="BE42" s="385"/>
      <c r="BF42" s="385"/>
      <c r="BG42" s="385"/>
      <c r="BH42" s="385"/>
      <c r="BI42" s="385"/>
      <c r="BJ42" s="385"/>
      <c r="BK42" s="385"/>
      <c r="BL42" s="385"/>
      <c r="BM42" s="385"/>
      <c r="BN42" s="385"/>
      <c r="BO42" s="385"/>
      <c r="BP42" s="385"/>
      <c r="BQ42" s="385"/>
      <c r="BR42" s="385"/>
      <c r="BS42" s="385"/>
      <c r="BT42" s="385"/>
      <c r="BU42" s="385"/>
      <c r="BV42" s="385"/>
      <c r="BW42" s="385"/>
      <c r="BX42" s="385"/>
      <c r="BY42" s="385"/>
      <c r="BZ42" s="385"/>
      <c r="CA42" s="385"/>
      <c r="CB42" s="385"/>
      <c r="CC42" s="385"/>
      <c r="CD42" s="385"/>
      <c r="CE42" s="385"/>
      <c r="CF42" s="385"/>
      <c r="CG42" s="385"/>
      <c r="CH42" s="385"/>
      <c r="CI42" s="385"/>
      <c r="CJ42" s="385"/>
      <c r="CK42" s="385"/>
      <c r="CL42" s="385"/>
      <c r="CM42" s="385"/>
      <c r="CN42" s="385"/>
      <c r="CO42" s="385"/>
      <c r="CP42" s="385"/>
      <c r="CQ42" s="385"/>
      <c r="CR42" s="385"/>
      <c r="CS42" s="385"/>
      <c r="CT42" s="385"/>
      <c r="CU42" s="385"/>
      <c r="CV42" s="385"/>
      <c r="CW42" s="385"/>
      <c r="CX42" s="385"/>
      <c r="CY42" s="385"/>
      <c r="CZ42" s="385"/>
      <c r="DA42" s="385"/>
      <c r="DB42" s="385"/>
      <c r="DC42" s="385"/>
      <c r="DD42" s="385"/>
      <c r="DE42" s="385"/>
      <c r="DF42" s="385"/>
      <c r="DG42" s="385"/>
      <c r="DH42" s="385"/>
      <c r="DI42" s="385"/>
      <c r="DJ42" s="385"/>
      <c r="DK42" s="385"/>
      <c r="DL42" s="385"/>
      <c r="DM42" s="385"/>
      <c r="DN42" s="385"/>
      <c r="DO42" s="385"/>
      <c r="DP42" s="385"/>
      <c r="DQ42" s="385"/>
      <c r="DR42" s="385"/>
      <c r="DS42" s="385"/>
      <c r="DT42" s="385"/>
      <c r="DU42" s="385"/>
      <c r="DV42" s="385"/>
      <c r="DW42" s="385"/>
      <c r="DX42" s="385"/>
      <c r="DY42" s="385"/>
      <c r="DZ42" s="385"/>
      <c r="EA42" s="385"/>
      <c r="EB42" s="385"/>
      <c r="EC42" s="385"/>
      <c r="ED42" s="385"/>
      <c r="EE42" s="385"/>
      <c r="EF42" s="385"/>
      <c r="EG42" s="385"/>
      <c r="EH42" s="385"/>
      <c r="EI42" s="385"/>
      <c r="EJ42" s="385"/>
      <c r="EK42" s="385"/>
      <c r="EL42" s="385"/>
      <c r="EM42" s="385"/>
      <c r="EN42" s="385"/>
      <c r="EO42" s="385"/>
    </row>
    <row r="43" spans="1:145">
      <c r="A43" s="385"/>
      <c r="B43" s="385"/>
      <c r="C43" s="385"/>
      <c r="D43" s="385"/>
      <c r="E43" s="385"/>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c r="AE43" s="385"/>
      <c r="AF43" s="385"/>
      <c r="AG43" s="385"/>
      <c r="AH43" s="385"/>
      <c r="AI43" s="385"/>
      <c r="AJ43" s="385"/>
      <c r="AK43" s="385"/>
      <c r="AL43" s="385"/>
      <c r="AM43" s="385"/>
      <c r="AN43" s="385"/>
      <c r="AO43" s="385"/>
      <c r="AP43" s="385"/>
      <c r="AQ43" s="385"/>
      <c r="AR43" s="385"/>
      <c r="AS43" s="385"/>
      <c r="AT43" s="385"/>
      <c r="AU43" s="385"/>
      <c r="AV43" s="385"/>
      <c r="AW43" s="385"/>
      <c r="AX43" s="385"/>
      <c r="AY43" s="385"/>
      <c r="AZ43" s="385"/>
      <c r="BA43" s="385"/>
      <c r="BB43" s="385"/>
      <c r="BC43" s="385"/>
      <c r="BD43" s="385"/>
      <c r="BE43" s="385"/>
      <c r="BF43" s="385"/>
      <c r="BG43" s="385"/>
      <c r="BH43" s="385"/>
      <c r="BI43" s="385"/>
      <c r="BJ43" s="385"/>
      <c r="BK43" s="385"/>
      <c r="BL43" s="385"/>
      <c r="BM43" s="385"/>
      <c r="BN43" s="385"/>
      <c r="BO43" s="385"/>
      <c r="BP43" s="385"/>
      <c r="BQ43" s="385"/>
      <c r="BR43" s="385"/>
      <c r="BS43" s="385"/>
      <c r="BT43" s="385"/>
      <c r="BU43" s="385"/>
      <c r="BV43" s="385"/>
      <c r="BW43" s="385"/>
      <c r="BX43" s="385"/>
      <c r="BY43" s="385"/>
      <c r="BZ43" s="385"/>
      <c r="CA43" s="385"/>
      <c r="CB43" s="385"/>
      <c r="CC43" s="385"/>
      <c r="CD43" s="385"/>
      <c r="CE43" s="385"/>
      <c r="CF43" s="385"/>
      <c r="CG43" s="385"/>
      <c r="CH43" s="385"/>
      <c r="CI43" s="385"/>
      <c r="CJ43" s="385"/>
      <c r="CK43" s="385"/>
      <c r="CL43" s="385"/>
      <c r="CM43" s="385"/>
      <c r="CN43" s="385"/>
      <c r="CO43" s="385"/>
      <c r="CP43" s="385"/>
      <c r="CQ43" s="385"/>
      <c r="CR43" s="385"/>
      <c r="CS43" s="385"/>
      <c r="CT43" s="385"/>
      <c r="CU43" s="385"/>
      <c r="CV43" s="385"/>
      <c r="CW43" s="385"/>
      <c r="CX43" s="385"/>
      <c r="CY43" s="385"/>
      <c r="CZ43" s="385"/>
      <c r="DA43" s="385"/>
      <c r="DB43" s="385"/>
      <c r="DC43" s="385"/>
      <c r="DD43" s="385"/>
      <c r="DE43" s="385"/>
      <c r="DF43" s="385"/>
      <c r="DG43" s="385"/>
      <c r="DH43" s="385"/>
      <c r="DI43" s="385"/>
      <c r="DJ43" s="385"/>
      <c r="DK43" s="385"/>
      <c r="DL43" s="385"/>
      <c r="DM43" s="385"/>
      <c r="DN43" s="385"/>
      <c r="DO43" s="385"/>
      <c r="DP43" s="385"/>
      <c r="DQ43" s="385"/>
      <c r="DR43" s="385"/>
      <c r="DS43" s="385"/>
      <c r="DT43" s="385"/>
      <c r="DU43" s="385"/>
      <c r="DV43" s="385"/>
      <c r="DW43" s="385"/>
      <c r="DX43" s="385"/>
      <c r="DY43" s="385"/>
      <c r="DZ43" s="385"/>
      <c r="EA43" s="385"/>
      <c r="EB43" s="385"/>
      <c r="EC43" s="385"/>
      <c r="ED43" s="385"/>
      <c r="EE43" s="385"/>
      <c r="EF43" s="385"/>
      <c r="EG43" s="385"/>
      <c r="EH43" s="385"/>
      <c r="EI43" s="385"/>
      <c r="EJ43" s="385"/>
      <c r="EK43" s="385"/>
      <c r="EL43" s="385"/>
      <c r="EM43" s="385"/>
      <c r="EN43" s="385"/>
      <c r="EO43" s="385"/>
    </row>
    <row r="44" spans="1:145">
      <c r="A44" s="385"/>
      <c r="B44" s="385"/>
      <c r="C44" s="385"/>
      <c r="D44" s="385"/>
      <c r="E44" s="385"/>
      <c r="F44" s="385"/>
      <c r="G44" s="385"/>
      <c r="H44" s="385"/>
      <c r="I44" s="385"/>
      <c r="J44" s="385"/>
      <c r="K44" s="385"/>
      <c r="L44" s="385"/>
      <c r="M44" s="385"/>
      <c r="N44" s="385"/>
      <c r="O44" s="385"/>
      <c r="P44" s="385"/>
      <c r="Q44" s="385"/>
      <c r="R44" s="385"/>
      <c r="S44" s="385"/>
      <c r="T44" s="385"/>
      <c r="U44" s="385"/>
      <c r="V44" s="385"/>
      <c r="W44" s="385"/>
      <c r="X44" s="385"/>
      <c r="Y44" s="385"/>
      <c r="Z44" s="385"/>
      <c r="AA44" s="385"/>
      <c r="AB44" s="385"/>
      <c r="AC44" s="385"/>
      <c r="AD44" s="385"/>
      <c r="AE44" s="385"/>
      <c r="AF44" s="385"/>
      <c r="AG44" s="385"/>
      <c r="AH44" s="385"/>
      <c r="AI44" s="385"/>
      <c r="AJ44" s="385"/>
      <c r="AK44" s="385"/>
      <c r="AL44" s="385"/>
      <c r="AM44" s="385"/>
      <c r="AN44" s="385"/>
      <c r="AO44" s="385"/>
      <c r="AP44" s="385"/>
      <c r="AQ44" s="385"/>
      <c r="AR44" s="385"/>
      <c r="AS44" s="385"/>
      <c r="AT44" s="385"/>
      <c r="AU44" s="385"/>
      <c r="AV44" s="385"/>
      <c r="AW44" s="385"/>
      <c r="AX44" s="385"/>
      <c r="AY44" s="385"/>
      <c r="AZ44" s="385"/>
      <c r="BA44" s="385"/>
      <c r="BB44" s="385"/>
      <c r="BC44" s="385"/>
      <c r="BD44" s="385"/>
      <c r="BE44" s="385"/>
      <c r="BF44" s="385"/>
      <c r="BG44" s="385"/>
      <c r="BH44" s="385"/>
      <c r="BI44" s="385"/>
      <c r="BJ44" s="385"/>
      <c r="BK44" s="385"/>
      <c r="BL44" s="385"/>
      <c r="BM44" s="385"/>
      <c r="BN44" s="385"/>
      <c r="BO44" s="385"/>
      <c r="BP44" s="385"/>
      <c r="BQ44" s="385"/>
      <c r="BR44" s="385"/>
      <c r="BS44" s="385"/>
      <c r="BT44" s="385"/>
      <c r="BU44" s="385"/>
      <c r="BV44" s="385"/>
      <c r="BW44" s="385"/>
      <c r="BX44" s="385"/>
      <c r="BY44" s="385"/>
      <c r="BZ44" s="385"/>
      <c r="CA44" s="385"/>
      <c r="CB44" s="385"/>
      <c r="CC44" s="385"/>
      <c r="CD44" s="385"/>
      <c r="CE44" s="385"/>
      <c r="CF44" s="385"/>
      <c r="CG44" s="385"/>
      <c r="CH44" s="385"/>
      <c r="CI44" s="385"/>
      <c r="CJ44" s="385"/>
      <c r="CK44" s="385"/>
      <c r="CL44" s="385"/>
      <c r="CM44" s="385"/>
      <c r="CN44" s="385"/>
      <c r="CO44" s="385"/>
      <c r="CP44" s="385"/>
      <c r="CQ44" s="385"/>
      <c r="CR44" s="385"/>
      <c r="CS44" s="385"/>
      <c r="CT44" s="385"/>
      <c r="CU44" s="385"/>
      <c r="CV44" s="385"/>
      <c r="CW44" s="385"/>
      <c r="CX44" s="385"/>
      <c r="CY44" s="385"/>
      <c r="CZ44" s="385"/>
      <c r="DA44" s="385"/>
      <c r="DB44" s="385"/>
      <c r="DC44" s="385"/>
      <c r="DD44" s="385"/>
      <c r="DE44" s="385"/>
      <c r="DF44" s="385"/>
      <c r="DG44" s="385"/>
      <c r="DH44" s="385"/>
      <c r="DI44" s="385"/>
      <c r="DJ44" s="385"/>
      <c r="DK44" s="385"/>
      <c r="DL44" s="385"/>
      <c r="DM44" s="385"/>
      <c r="DN44" s="385"/>
      <c r="DO44" s="385"/>
      <c r="DP44" s="385"/>
      <c r="DQ44" s="385"/>
      <c r="DR44" s="385"/>
      <c r="DS44" s="385"/>
      <c r="DT44" s="385"/>
      <c r="DU44" s="385"/>
      <c r="DV44" s="385"/>
      <c r="DW44" s="385"/>
      <c r="DX44" s="385"/>
      <c r="DY44" s="385"/>
      <c r="DZ44" s="385"/>
      <c r="EA44" s="385"/>
      <c r="EB44" s="385"/>
      <c r="EC44" s="385"/>
      <c r="ED44" s="385"/>
      <c r="EE44" s="385"/>
      <c r="EF44" s="385"/>
      <c r="EG44" s="385"/>
      <c r="EH44" s="385"/>
      <c r="EI44" s="385"/>
      <c r="EJ44" s="385"/>
      <c r="EK44" s="385"/>
      <c r="EL44" s="385"/>
      <c r="EM44" s="385"/>
      <c r="EN44" s="385"/>
      <c r="EO44" s="385"/>
    </row>
    <row r="45" spans="1:145">
      <c r="A45" s="385"/>
      <c r="B45" s="385"/>
      <c r="C45" s="385"/>
      <c r="D45" s="385"/>
      <c r="E45" s="385"/>
      <c r="F45" s="385"/>
      <c r="G45" s="385"/>
      <c r="H45" s="385"/>
      <c r="I45" s="385"/>
      <c r="J45" s="385"/>
      <c r="K45" s="385"/>
      <c r="L45" s="385"/>
      <c r="M45" s="385"/>
      <c r="N45" s="385"/>
      <c r="O45" s="385"/>
      <c r="P45" s="385"/>
      <c r="Q45" s="385"/>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c r="BC45" s="385"/>
      <c r="BD45" s="385"/>
      <c r="BE45" s="385"/>
      <c r="BF45" s="385"/>
      <c r="BG45" s="385"/>
      <c r="BH45" s="385"/>
      <c r="BI45" s="385"/>
      <c r="BJ45" s="385"/>
      <c r="BK45" s="385"/>
      <c r="BL45" s="385"/>
      <c r="BM45" s="385"/>
      <c r="BN45" s="385"/>
      <c r="BO45" s="385"/>
      <c r="BP45" s="385"/>
      <c r="BQ45" s="385"/>
      <c r="BR45" s="385"/>
      <c r="BS45" s="385"/>
      <c r="BT45" s="385"/>
      <c r="BU45" s="385"/>
      <c r="BV45" s="385"/>
      <c r="BW45" s="385"/>
      <c r="BX45" s="385"/>
      <c r="BY45" s="385"/>
      <c r="BZ45" s="385"/>
      <c r="CA45" s="385"/>
      <c r="CB45" s="385"/>
      <c r="CC45" s="385"/>
      <c r="CD45" s="385"/>
      <c r="CE45" s="385"/>
      <c r="CF45" s="385"/>
      <c r="CG45" s="385"/>
      <c r="CH45" s="385"/>
      <c r="CI45" s="385"/>
      <c r="CJ45" s="385"/>
      <c r="CK45" s="385"/>
      <c r="CL45" s="385"/>
      <c r="CM45" s="385"/>
      <c r="CN45" s="385"/>
      <c r="CO45" s="385"/>
      <c r="CP45" s="385"/>
      <c r="CQ45" s="385"/>
      <c r="CR45" s="385"/>
      <c r="CS45" s="385"/>
      <c r="CT45" s="385"/>
      <c r="CU45" s="385"/>
      <c r="CV45" s="385"/>
      <c r="CW45" s="385"/>
      <c r="CX45" s="385"/>
      <c r="CY45" s="385"/>
      <c r="CZ45" s="385"/>
      <c r="DA45" s="385"/>
      <c r="DB45" s="385"/>
      <c r="DC45" s="385"/>
      <c r="DD45" s="385"/>
      <c r="DE45" s="385"/>
      <c r="DF45" s="385"/>
      <c r="DG45" s="385"/>
      <c r="DH45" s="385"/>
      <c r="DI45" s="385"/>
      <c r="DJ45" s="385"/>
      <c r="DK45" s="385"/>
      <c r="DL45" s="385"/>
      <c r="DM45" s="385"/>
      <c r="DN45" s="385"/>
      <c r="DO45" s="385"/>
      <c r="DP45" s="385"/>
      <c r="DQ45" s="385"/>
      <c r="DR45" s="385"/>
      <c r="DS45" s="385"/>
      <c r="DT45" s="385"/>
      <c r="DU45" s="385"/>
      <c r="DV45" s="385"/>
      <c r="DW45" s="385"/>
      <c r="DX45" s="385"/>
      <c r="DY45" s="385"/>
      <c r="DZ45" s="385"/>
      <c r="EA45" s="385"/>
      <c r="EB45" s="385"/>
      <c r="EC45" s="385"/>
      <c r="ED45" s="385"/>
      <c r="EE45" s="385"/>
      <c r="EF45" s="385"/>
      <c r="EG45" s="385"/>
      <c r="EH45" s="385"/>
      <c r="EI45" s="385"/>
      <c r="EJ45" s="385"/>
      <c r="EK45" s="385"/>
      <c r="EL45" s="385"/>
      <c r="EM45" s="385"/>
      <c r="EN45" s="385"/>
      <c r="EO45" s="385"/>
    </row>
    <row r="46" spans="1:145">
      <c r="A46" s="385"/>
      <c r="B46" s="385"/>
      <c r="C46" s="385"/>
      <c r="D46" s="385"/>
      <c r="E46" s="385"/>
      <c r="F46" s="385"/>
      <c r="G46" s="385"/>
      <c r="H46" s="385"/>
      <c r="I46" s="385"/>
      <c r="J46" s="385"/>
      <c r="K46" s="385"/>
      <c r="L46" s="385"/>
      <c r="M46" s="385"/>
      <c r="N46" s="385"/>
      <c r="O46" s="385"/>
      <c r="P46" s="385"/>
      <c r="Q46" s="385"/>
      <c r="R46" s="385"/>
      <c r="S46" s="385"/>
      <c r="T46" s="385"/>
      <c r="U46" s="385"/>
      <c r="V46" s="385"/>
      <c r="W46" s="385"/>
      <c r="X46" s="385"/>
      <c r="Y46" s="385"/>
      <c r="Z46" s="385"/>
      <c r="AA46" s="385"/>
      <c r="AB46" s="385"/>
      <c r="AC46" s="385"/>
      <c r="AD46" s="385"/>
      <c r="AE46" s="385"/>
      <c r="AF46" s="385"/>
      <c r="AG46" s="385"/>
      <c r="AH46" s="385"/>
      <c r="AI46" s="385"/>
      <c r="AJ46" s="385"/>
      <c r="AK46" s="385"/>
      <c r="AL46" s="385"/>
      <c r="AM46" s="385"/>
      <c r="AN46" s="385"/>
      <c r="AO46" s="385"/>
      <c r="AP46" s="385"/>
      <c r="AQ46" s="385"/>
      <c r="AR46" s="385"/>
      <c r="AS46" s="385"/>
      <c r="AT46" s="385"/>
      <c r="AU46" s="385"/>
      <c r="AV46" s="385"/>
      <c r="AW46" s="385"/>
      <c r="AX46" s="385"/>
      <c r="AY46" s="385"/>
      <c r="AZ46" s="385"/>
      <c r="BA46" s="385"/>
      <c r="BB46" s="385"/>
      <c r="BC46" s="385"/>
      <c r="BD46" s="385"/>
      <c r="BE46" s="385"/>
      <c r="BF46" s="385"/>
      <c r="BG46" s="385"/>
      <c r="BH46" s="385"/>
      <c r="BI46" s="385"/>
      <c r="BJ46" s="385"/>
      <c r="BK46" s="385"/>
      <c r="BL46" s="385"/>
      <c r="BM46" s="385"/>
      <c r="BN46" s="385"/>
      <c r="BO46" s="385"/>
      <c r="BP46" s="385"/>
      <c r="BQ46" s="385"/>
      <c r="BR46" s="385"/>
      <c r="BS46" s="385"/>
      <c r="BT46" s="385"/>
      <c r="BU46" s="385"/>
      <c r="BV46" s="385"/>
      <c r="BW46" s="385"/>
      <c r="BX46" s="385"/>
      <c r="BY46" s="385"/>
      <c r="BZ46" s="385"/>
      <c r="CA46" s="385"/>
      <c r="CB46" s="385"/>
      <c r="CC46" s="385"/>
      <c r="CD46" s="385"/>
      <c r="CE46" s="385"/>
      <c r="CF46" s="385"/>
      <c r="CG46" s="385"/>
      <c r="CH46" s="385"/>
      <c r="CI46" s="385"/>
      <c r="CJ46" s="385"/>
      <c r="CK46" s="385"/>
      <c r="CL46" s="385"/>
      <c r="CM46" s="385"/>
      <c r="CN46" s="385"/>
      <c r="CO46" s="385"/>
      <c r="CP46" s="385"/>
      <c r="CQ46" s="385"/>
      <c r="CR46" s="385"/>
      <c r="CS46" s="385"/>
      <c r="CT46" s="385"/>
      <c r="CU46" s="385"/>
      <c r="CV46" s="385"/>
      <c r="CW46" s="385"/>
      <c r="CX46" s="385"/>
      <c r="CY46" s="385"/>
      <c r="CZ46" s="385"/>
      <c r="DA46" s="385"/>
      <c r="DB46" s="385"/>
      <c r="DC46" s="385"/>
      <c r="DD46" s="385"/>
      <c r="DE46" s="385"/>
      <c r="DF46" s="385"/>
      <c r="DG46" s="385"/>
      <c r="DH46" s="385"/>
      <c r="DI46" s="385"/>
      <c r="DJ46" s="385"/>
      <c r="DK46" s="385"/>
      <c r="DL46" s="385"/>
      <c r="DM46" s="385"/>
      <c r="DN46" s="385"/>
      <c r="DO46" s="385"/>
      <c r="DP46" s="385"/>
      <c r="DQ46" s="385"/>
      <c r="DR46" s="385"/>
      <c r="DS46" s="385"/>
      <c r="DT46" s="385"/>
      <c r="DU46" s="385"/>
      <c r="DV46" s="385"/>
      <c r="DW46" s="385"/>
      <c r="DX46" s="385"/>
      <c r="DY46" s="385"/>
      <c r="DZ46" s="385"/>
      <c r="EA46" s="385"/>
      <c r="EB46" s="385"/>
      <c r="EC46" s="385"/>
      <c r="ED46" s="385"/>
      <c r="EE46" s="385"/>
      <c r="EF46" s="385"/>
      <c r="EG46" s="385"/>
      <c r="EH46" s="385"/>
      <c r="EI46" s="385"/>
      <c r="EJ46" s="385"/>
      <c r="EK46" s="385"/>
      <c r="EL46" s="385"/>
      <c r="EM46" s="385"/>
      <c r="EN46" s="385"/>
      <c r="EO46" s="385"/>
    </row>
    <row r="47" spans="1:145">
      <c r="A47" s="385"/>
      <c r="B47" s="385"/>
      <c r="C47" s="385"/>
      <c r="D47" s="385"/>
      <c r="E47" s="385"/>
      <c r="F47" s="385"/>
      <c r="G47" s="385"/>
      <c r="H47" s="385"/>
      <c r="I47" s="385"/>
      <c r="J47" s="385"/>
      <c r="K47" s="385"/>
      <c r="L47" s="385"/>
      <c r="M47" s="385"/>
      <c r="N47" s="385"/>
      <c r="O47" s="385"/>
      <c r="P47" s="385"/>
      <c r="Q47" s="385"/>
      <c r="R47" s="385"/>
      <c r="S47" s="385"/>
      <c r="T47" s="385"/>
      <c r="U47" s="385"/>
      <c r="V47" s="385"/>
      <c r="W47" s="385"/>
      <c r="X47" s="385"/>
      <c r="Y47" s="385"/>
      <c r="Z47" s="385"/>
      <c r="AA47" s="385"/>
      <c r="AB47" s="385"/>
      <c r="AC47" s="385"/>
      <c r="AD47" s="385"/>
      <c r="AE47" s="385"/>
      <c r="AF47" s="385"/>
      <c r="AG47" s="385"/>
      <c r="AH47" s="385"/>
      <c r="AI47" s="385"/>
      <c r="AJ47" s="385"/>
      <c r="AK47" s="385"/>
      <c r="AL47" s="385"/>
      <c r="AM47" s="385"/>
      <c r="AN47" s="385"/>
      <c r="AO47" s="385"/>
      <c r="AP47" s="385"/>
      <c r="AQ47" s="385"/>
      <c r="AR47" s="385"/>
      <c r="AS47" s="385"/>
      <c r="AT47" s="385"/>
      <c r="AU47" s="385"/>
      <c r="AV47" s="385"/>
      <c r="AW47" s="385"/>
      <c r="AX47" s="385"/>
      <c r="AY47" s="385"/>
      <c r="AZ47" s="385"/>
      <c r="BA47" s="385"/>
      <c r="BB47" s="385"/>
      <c r="BC47" s="385"/>
      <c r="BD47" s="385"/>
      <c r="BE47" s="385"/>
      <c r="BF47" s="385"/>
      <c r="BG47" s="385"/>
      <c r="BH47" s="385"/>
      <c r="BI47" s="385"/>
      <c r="BJ47" s="385"/>
      <c r="BK47" s="385"/>
      <c r="BL47" s="385"/>
      <c r="BM47" s="385"/>
      <c r="BN47" s="385"/>
      <c r="BO47" s="385"/>
      <c r="BP47" s="385"/>
      <c r="BQ47" s="385"/>
      <c r="BR47" s="385"/>
      <c r="BS47" s="385"/>
      <c r="BT47" s="385"/>
      <c r="BU47" s="385"/>
      <c r="BV47" s="385"/>
      <c r="BW47" s="385"/>
      <c r="BX47" s="385"/>
      <c r="BY47" s="385"/>
      <c r="BZ47" s="385"/>
      <c r="CA47" s="385"/>
      <c r="CB47" s="385"/>
      <c r="CC47" s="385"/>
      <c r="CD47" s="385"/>
      <c r="CE47" s="385"/>
      <c r="CF47" s="385"/>
      <c r="CG47" s="385"/>
      <c r="CH47" s="385"/>
      <c r="CI47" s="385"/>
      <c r="CJ47" s="385"/>
      <c r="CK47" s="385"/>
      <c r="CL47" s="385"/>
      <c r="CM47" s="385"/>
      <c r="CN47" s="385"/>
      <c r="CO47" s="385"/>
      <c r="CP47" s="385"/>
      <c r="CQ47" s="385"/>
      <c r="CR47" s="385"/>
      <c r="CS47" s="385"/>
      <c r="CT47" s="385"/>
      <c r="CU47" s="385"/>
      <c r="CV47" s="385"/>
      <c r="CW47" s="385"/>
      <c r="CX47" s="385"/>
      <c r="CY47" s="385"/>
      <c r="CZ47" s="385"/>
      <c r="DA47" s="385"/>
      <c r="DB47" s="385"/>
      <c r="DC47" s="385"/>
      <c r="DD47" s="385"/>
      <c r="DE47" s="385"/>
      <c r="DF47" s="385"/>
      <c r="DG47" s="385"/>
      <c r="DH47" s="385"/>
      <c r="DI47" s="385"/>
      <c r="DJ47" s="385"/>
      <c r="DK47" s="385"/>
      <c r="DL47" s="385"/>
      <c r="DM47" s="385"/>
      <c r="DN47" s="385"/>
      <c r="DO47" s="385"/>
      <c r="DP47" s="385"/>
      <c r="DQ47" s="385"/>
      <c r="DR47" s="385"/>
      <c r="DS47" s="385"/>
      <c r="DT47" s="385"/>
      <c r="DU47" s="385"/>
      <c r="DV47" s="385"/>
      <c r="DW47" s="385"/>
      <c r="DX47" s="385"/>
      <c r="DY47" s="385"/>
      <c r="DZ47" s="385"/>
      <c r="EA47" s="385"/>
      <c r="EB47" s="385"/>
      <c r="EC47" s="385"/>
      <c r="ED47" s="385"/>
      <c r="EE47" s="385"/>
      <c r="EF47" s="385"/>
      <c r="EG47" s="385"/>
      <c r="EH47" s="385"/>
      <c r="EI47" s="385"/>
      <c r="EJ47" s="385"/>
      <c r="EK47" s="385"/>
      <c r="EL47" s="385"/>
      <c r="EM47" s="385"/>
      <c r="EN47" s="385"/>
      <c r="EO47" s="385"/>
    </row>
    <row r="48" spans="1:145">
      <c r="A48" s="385"/>
      <c r="B48" s="385"/>
      <c r="C48" s="385"/>
      <c r="D48" s="385"/>
      <c r="E48" s="385"/>
      <c r="F48" s="385"/>
      <c r="G48" s="385"/>
      <c r="H48" s="385"/>
      <c r="I48" s="385"/>
      <c r="J48" s="385"/>
      <c r="K48" s="385"/>
      <c r="L48" s="385"/>
      <c r="M48" s="385"/>
      <c r="N48" s="385"/>
      <c r="O48" s="385"/>
      <c r="P48" s="385"/>
      <c r="Q48" s="385"/>
      <c r="R48" s="385"/>
      <c r="S48" s="385"/>
      <c r="T48" s="385"/>
      <c r="U48" s="385"/>
      <c r="V48" s="385"/>
      <c r="W48" s="385"/>
      <c r="X48" s="385"/>
      <c r="Y48" s="385"/>
      <c r="Z48" s="385"/>
      <c r="AA48" s="385"/>
      <c r="AB48" s="385"/>
      <c r="AC48" s="385"/>
      <c r="AD48" s="385"/>
      <c r="AE48" s="385"/>
      <c r="AF48" s="385"/>
      <c r="AG48" s="385"/>
      <c r="AH48" s="385"/>
      <c r="AI48" s="385"/>
      <c r="AJ48" s="385"/>
      <c r="AK48" s="385"/>
      <c r="AL48" s="385"/>
      <c r="AM48" s="385"/>
      <c r="AN48" s="385"/>
      <c r="AO48" s="385"/>
      <c r="AP48" s="385"/>
      <c r="AQ48" s="385"/>
      <c r="AR48" s="385"/>
      <c r="AS48" s="385"/>
      <c r="AT48" s="385"/>
      <c r="AU48" s="385"/>
      <c r="AV48" s="385"/>
      <c r="AW48" s="385"/>
      <c r="AX48" s="385"/>
      <c r="AY48" s="385"/>
      <c r="AZ48" s="385"/>
      <c r="BA48" s="385"/>
      <c r="BB48" s="385"/>
      <c r="BC48" s="385"/>
      <c r="BD48" s="385"/>
      <c r="BE48" s="385"/>
      <c r="BF48" s="385"/>
      <c r="BG48" s="385"/>
      <c r="BH48" s="385"/>
      <c r="BI48" s="385"/>
      <c r="BJ48" s="385"/>
      <c r="BK48" s="385"/>
      <c r="BL48" s="385"/>
      <c r="BM48" s="385"/>
      <c r="BN48" s="385"/>
      <c r="BO48" s="385"/>
      <c r="BP48" s="385"/>
      <c r="BQ48" s="385"/>
      <c r="BR48" s="385"/>
      <c r="BS48" s="385"/>
      <c r="BT48" s="385"/>
      <c r="BU48" s="385"/>
      <c r="BV48" s="385"/>
      <c r="BW48" s="385"/>
      <c r="BX48" s="385"/>
      <c r="BY48" s="385"/>
      <c r="BZ48" s="385"/>
      <c r="CA48" s="385"/>
      <c r="CB48" s="385"/>
      <c r="CC48" s="385"/>
      <c r="CD48" s="385"/>
      <c r="CE48" s="385"/>
      <c r="CF48" s="385"/>
      <c r="CG48" s="385"/>
      <c r="CH48" s="385"/>
      <c r="CI48" s="385"/>
      <c r="CJ48" s="385"/>
      <c r="CK48" s="385"/>
      <c r="CL48" s="385"/>
      <c r="CM48" s="385"/>
      <c r="CN48" s="385"/>
      <c r="CO48" s="385"/>
      <c r="CP48" s="385"/>
      <c r="CQ48" s="385"/>
      <c r="CR48" s="385"/>
      <c r="CS48" s="385"/>
      <c r="CT48" s="385"/>
      <c r="CU48" s="385"/>
      <c r="CV48" s="385"/>
      <c r="CW48" s="385"/>
      <c r="CX48" s="385"/>
      <c r="CY48" s="385"/>
      <c r="CZ48" s="385"/>
      <c r="DA48" s="385"/>
      <c r="DB48" s="385"/>
      <c r="DC48" s="385"/>
      <c r="DD48" s="385"/>
      <c r="DE48" s="385"/>
      <c r="DF48" s="385"/>
      <c r="DG48" s="385"/>
      <c r="DH48" s="385"/>
      <c r="DI48" s="385"/>
      <c r="DJ48" s="385"/>
      <c r="DK48" s="385"/>
      <c r="DL48" s="385"/>
      <c r="DM48" s="385"/>
      <c r="DN48" s="385"/>
      <c r="DO48" s="385"/>
      <c r="DP48" s="385"/>
      <c r="DQ48" s="385"/>
      <c r="DR48" s="385"/>
      <c r="DS48" s="385"/>
      <c r="DT48" s="385"/>
      <c r="DU48" s="385"/>
      <c r="DV48" s="385"/>
      <c r="DW48" s="385"/>
      <c r="DX48" s="385"/>
      <c r="DY48" s="385"/>
      <c r="DZ48" s="385"/>
      <c r="EA48" s="385"/>
      <c r="EB48" s="385"/>
      <c r="EC48" s="385"/>
      <c r="ED48" s="385"/>
      <c r="EE48" s="385"/>
      <c r="EF48" s="385"/>
      <c r="EG48" s="385"/>
      <c r="EH48" s="385"/>
      <c r="EI48" s="385"/>
      <c r="EJ48" s="385"/>
      <c r="EK48" s="385"/>
      <c r="EL48" s="385"/>
      <c r="EM48" s="385"/>
      <c r="EN48" s="385"/>
      <c r="EO48" s="385"/>
    </row>
    <row r="49" spans="1:145">
      <c r="A49" s="385"/>
      <c r="B49" s="385"/>
      <c r="C49" s="385"/>
      <c r="D49" s="385"/>
      <c r="E49" s="385"/>
      <c r="F49" s="385"/>
      <c r="G49" s="385"/>
      <c r="H49" s="385"/>
      <c r="I49" s="385"/>
      <c r="J49" s="385"/>
      <c r="K49" s="385"/>
      <c r="L49" s="385"/>
      <c r="M49" s="385"/>
      <c r="N49" s="385"/>
      <c r="O49" s="385"/>
      <c r="P49" s="385"/>
      <c r="Q49" s="385"/>
      <c r="R49" s="385"/>
      <c r="S49" s="385"/>
      <c r="T49" s="385"/>
      <c r="U49" s="385"/>
      <c r="V49" s="385"/>
      <c r="W49" s="385"/>
      <c r="X49" s="385"/>
      <c r="Y49" s="385"/>
      <c r="Z49" s="385"/>
      <c r="AA49" s="385"/>
      <c r="AB49" s="385"/>
      <c r="AC49" s="385"/>
      <c r="AD49" s="385"/>
      <c r="AE49" s="385"/>
      <c r="AF49" s="385"/>
      <c r="AG49" s="385"/>
      <c r="AH49" s="385"/>
      <c r="AI49" s="385"/>
      <c r="AJ49" s="385"/>
      <c r="AK49" s="385"/>
      <c r="AL49" s="385"/>
      <c r="AM49" s="385"/>
      <c r="AN49" s="385"/>
      <c r="AO49" s="385"/>
      <c r="AP49" s="385"/>
      <c r="AQ49" s="385"/>
      <c r="AR49" s="385"/>
      <c r="AS49" s="385"/>
      <c r="AT49" s="385"/>
      <c r="AU49" s="385"/>
      <c r="AV49" s="385"/>
      <c r="AW49" s="385"/>
      <c r="AX49" s="385"/>
      <c r="AY49" s="385"/>
      <c r="AZ49" s="385"/>
      <c r="BA49" s="385"/>
      <c r="BB49" s="385"/>
      <c r="BC49" s="385"/>
      <c r="BD49" s="385"/>
      <c r="BE49" s="385"/>
      <c r="BF49" s="385"/>
      <c r="BG49" s="385"/>
      <c r="BH49" s="385"/>
      <c r="BI49" s="385"/>
      <c r="BJ49" s="385"/>
      <c r="BK49" s="385"/>
      <c r="BL49" s="385"/>
      <c r="BM49" s="385"/>
      <c r="BN49" s="385"/>
      <c r="BO49" s="385"/>
      <c r="BP49" s="385"/>
      <c r="BQ49" s="385"/>
      <c r="BR49" s="385"/>
      <c r="BS49" s="385"/>
      <c r="BT49" s="385"/>
      <c r="BU49" s="385"/>
      <c r="BV49" s="385"/>
      <c r="BW49" s="385"/>
      <c r="BX49" s="385"/>
      <c r="BY49" s="385"/>
      <c r="BZ49" s="385"/>
      <c r="CA49" s="385"/>
      <c r="CB49" s="385"/>
      <c r="CC49" s="385"/>
      <c r="CD49" s="385"/>
      <c r="CE49" s="385"/>
      <c r="CF49" s="385"/>
      <c r="CG49" s="385"/>
      <c r="CH49" s="385"/>
      <c r="CI49" s="385"/>
      <c r="CJ49" s="385"/>
      <c r="CK49" s="385"/>
      <c r="CL49" s="385"/>
      <c r="CM49" s="385"/>
      <c r="CN49" s="385"/>
      <c r="CO49" s="385"/>
      <c r="CP49" s="385"/>
      <c r="CQ49" s="385"/>
      <c r="CR49" s="385"/>
      <c r="CS49" s="385"/>
      <c r="CT49" s="385"/>
      <c r="CU49" s="385"/>
      <c r="CV49" s="385"/>
      <c r="CW49" s="385"/>
      <c r="CX49" s="385"/>
      <c r="CY49" s="385"/>
      <c r="CZ49" s="385"/>
      <c r="DA49" s="385"/>
      <c r="DB49" s="385"/>
      <c r="DC49" s="385"/>
      <c r="DD49" s="385"/>
      <c r="DE49" s="385"/>
      <c r="DF49" s="385"/>
      <c r="DG49" s="385"/>
      <c r="DH49" s="385"/>
      <c r="DI49" s="385"/>
      <c r="DJ49" s="385"/>
      <c r="DK49" s="385"/>
      <c r="DL49" s="385"/>
      <c r="DM49" s="385"/>
      <c r="DN49" s="385"/>
      <c r="DO49" s="385"/>
      <c r="DP49" s="385"/>
      <c r="DQ49" s="385"/>
      <c r="DR49" s="385"/>
      <c r="DS49" s="385"/>
      <c r="DT49" s="385"/>
      <c r="DU49" s="385"/>
      <c r="DV49" s="385"/>
      <c r="DW49" s="385"/>
      <c r="DX49" s="385"/>
      <c r="DY49" s="385"/>
      <c r="DZ49" s="385"/>
      <c r="EA49" s="385"/>
      <c r="EB49" s="385"/>
      <c r="EC49" s="385"/>
      <c r="ED49" s="385"/>
      <c r="EE49" s="385"/>
      <c r="EF49" s="385"/>
      <c r="EG49" s="385"/>
      <c r="EH49" s="385"/>
      <c r="EI49" s="385"/>
      <c r="EJ49" s="385"/>
      <c r="EK49" s="385"/>
      <c r="EL49" s="385"/>
      <c r="EM49" s="385"/>
      <c r="EN49" s="385"/>
      <c r="EO49" s="385"/>
    </row>
    <row r="50" spans="1:145">
      <c r="A50" s="385"/>
      <c r="B50" s="385"/>
      <c r="C50" s="385"/>
      <c r="D50" s="385"/>
      <c r="E50" s="385"/>
      <c r="F50" s="385"/>
      <c r="G50" s="385"/>
      <c r="H50" s="385"/>
      <c r="I50" s="385"/>
      <c r="J50" s="385"/>
      <c r="K50" s="385"/>
      <c r="L50" s="385"/>
      <c r="M50" s="385"/>
      <c r="N50" s="385"/>
      <c r="O50" s="385"/>
      <c r="P50" s="385"/>
      <c r="Q50" s="385"/>
      <c r="R50" s="385"/>
      <c r="S50" s="385"/>
      <c r="T50" s="385"/>
      <c r="U50" s="385"/>
      <c r="V50" s="385"/>
      <c r="W50" s="385"/>
      <c r="X50" s="385"/>
      <c r="Y50" s="385"/>
      <c r="Z50" s="385"/>
      <c r="AA50" s="385"/>
      <c r="AB50" s="385"/>
      <c r="AC50" s="385"/>
      <c r="AD50" s="385"/>
      <c r="AE50" s="385"/>
      <c r="AF50" s="385"/>
      <c r="AG50" s="385"/>
      <c r="AH50" s="385"/>
      <c r="AI50" s="385"/>
      <c r="AJ50" s="385"/>
      <c r="AK50" s="385"/>
      <c r="AL50" s="385"/>
      <c r="AM50" s="385"/>
      <c r="AN50" s="385"/>
      <c r="AO50" s="385"/>
      <c r="AP50" s="385"/>
      <c r="AQ50" s="385"/>
      <c r="AR50" s="385"/>
      <c r="AS50" s="385"/>
      <c r="AT50" s="385"/>
      <c r="AU50" s="385"/>
      <c r="AV50" s="385"/>
      <c r="AW50" s="385"/>
      <c r="AX50" s="385"/>
      <c r="AY50" s="385"/>
      <c r="AZ50" s="385"/>
      <c r="BA50" s="385"/>
      <c r="BB50" s="385"/>
      <c r="BC50" s="385"/>
      <c r="BD50" s="385"/>
      <c r="BE50" s="385"/>
      <c r="BF50" s="385"/>
      <c r="BG50" s="385"/>
      <c r="BH50" s="385"/>
      <c r="BI50" s="385"/>
      <c r="BJ50" s="385"/>
      <c r="BK50" s="385"/>
      <c r="BL50" s="385"/>
      <c r="BM50" s="385"/>
      <c r="BN50" s="385"/>
      <c r="BO50" s="385"/>
      <c r="BP50" s="385"/>
      <c r="BQ50" s="385"/>
      <c r="BR50" s="385"/>
      <c r="BS50" s="385"/>
      <c r="BT50" s="385"/>
      <c r="BU50" s="385"/>
      <c r="BV50" s="385"/>
      <c r="BW50" s="385"/>
      <c r="BX50" s="385"/>
      <c r="BY50" s="385"/>
      <c r="BZ50" s="385"/>
      <c r="CA50" s="385"/>
      <c r="CB50" s="385"/>
      <c r="CC50" s="385"/>
      <c r="CD50" s="385"/>
      <c r="CE50" s="385"/>
      <c r="CF50" s="385"/>
      <c r="CG50" s="385"/>
      <c r="CH50" s="385"/>
      <c r="CI50" s="385"/>
      <c r="CJ50" s="385"/>
      <c r="CK50" s="385"/>
      <c r="CL50" s="385"/>
      <c r="CM50" s="385"/>
      <c r="CN50" s="385"/>
      <c r="CO50" s="385"/>
      <c r="CP50" s="385"/>
      <c r="CQ50" s="385"/>
      <c r="CR50" s="385"/>
      <c r="CS50" s="385"/>
      <c r="CT50" s="385"/>
      <c r="CU50" s="385"/>
      <c r="CV50" s="385"/>
      <c r="CW50" s="385"/>
      <c r="CX50" s="385"/>
      <c r="CY50" s="385"/>
      <c r="CZ50" s="385"/>
      <c r="DA50" s="385"/>
      <c r="DB50" s="385"/>
      <c r="DC50" s="385"/>
      <c r="DD50" s="385"/>
      <c r="DE50" s="385"/>
      <c r="DF50" s="385"/>
      <c r="DG50" s="385"/>
      <c r="DH50" s="385"/>
      <c r="DI50" s="385"/>
      <c r="DJ50" s="385"/>
      <c r="DK50" s="385"/>
      <c r="DL50" s="385"/>
      <c r="DM50" s="385"/>
      <c r="DN50" s="385"/>
      <c r="DO50" s="385"/>
      <c r="DP50" s="385"/>
      <c r="DQ50" s="385"/>
      <c r="DR50" s="385"/>
      <c r="DS50" s="385"/>
      <c r="DT50" s="385"/>
      <c r="DU50" s="385"/>
      <c r="DV50" s="385"/>
      <c r="DW50" s="385"/>
      <c r="DX50" s="385"/>
      <c r="DY50" s="385"/>
      <c r="DZ50" s="385"/>
      <c r="EA50" s="385"/>
      <c r="EB50" s="385"/>
      <c r="EC50" s="385"/>
      <c r="ED50" s="385"/>
      <c r="EE50" s="385"/>
      <c r="EF50" s="385"/>
      <c r="EG50" s="385"/>
      <c r="EH50" s="385"/>
      <c r="EI50" s="385"/>
      <c r="EJ50" s="385"/>
      <c r="EK50" s="385"/>
      <c r="EL50" s="385"/>
      <c r="EM50" s="385"/>
      <c r="EN50" s="385"/>
      <c r="EO50" s="385"/>
    </row>
    <row r="51" spans="1:145">
      <c r="A51" s="385"/>
      <c r="B51" s="385"/>
      <c r="C51" s="385"/>
      <c r="D51" s="385"/>
      <c r="E51" s="385"/>
      <c r="F51" s="385"/>
      <c r="G51" s="385"/>
      <c r="H51" s="385"/>
      <c r="I51" s="385"/>
      <c r="J51" s="385"/>
      <c r="K51" s="385"/>
      <c r="L51" s="385"/>
      <c r="M51" s="385"/>
      <c r="N51" s="385"/>
      <c r="O51" s="385"/>
      <c r="P51" s="385"/>
      <c r="Q51" s="385"/>
      <c r="R51" s="385"/>
      <c r="S51" s="385"/>
      <c r="T51" s="385"/>
      <c r="U51" s="385"/>
      <c r="V51" s="385"/>
      <c r="W51" s="385"/>
      <c r="X51" s="385"/>
      <c r="Y51" s="385"/>
      <c r="Z51" s="385"/>
      <c r="AA51" s="385"/>
      <c r="AB51" s="385"/>
      <c r="AC51" s="385"/>
      <c r="AD51" s="385"/>
      <c r="AE51" s="385"/>
      <c r="AF51" s="385"/>
      <c r="AG51" s="385"/>
      <c r="AH51" s="385"/>
      <c r="AI51" s="385"/>
      <c r="AJ51" s="385"/>
      <c r="AK51" s="385"/>
      <c r="AL51" s="385"/>
      <c r="AM51" s="385"/>
      <c r="AN51" s="385"/>
      <c r="AO51" s="385"/>
      <c r="AP51" s="385"/>
      <c r="AQ51" s="385"/>
      <c r="AR51" s="385"/>
      <c r="AS51" s="385"/>
      <c r="AT51" s="385"/>
      <c r="AU51" s="385"/>
      <c r="AV51" s="385"/>
      <c r="AW51" s="385"/>
      <c r="AX51" s="385"/>
      <c r="AY51" s="385"/>
      <c r="AZ51" s="385"/>
      <c r="BA51" s="385"/>
      <c r="BB51" s="385"/>
      <c r="BC51" s="385"/>
      <c r="BD51" s="385"/>
      <c r="BE51" s="385"/>
      <c r="BF51" s="385"/>
      <c r="BG51" s="385"/>
      <c r="BH51" s="385"/>
      <c r="BI51" s="385"/>
      <c r="BJ51" s="385"/>
      <c r="BK51" s="385"/>
      <c r="BL51" s="385"/>
      <c r="BM51" s="385"/>
      <c r="BN51" s="385"/>
      <c r="BO51" s="385"/>
      <c r="BP51" s="385"/>
      <c r="BQ51" s="385"/>
      <c r="BR51" s="385"/>
      <c r="BS51" s="385"/>
      <c r="BT51" s="385"/>
      <c r="BU51" s="385"/>
      <c r="BV51" s="385"/>
      <c r="BW51" s="385"/>
      <c r="BX51" s="385"/>
      <c r="BY51" s="385"/>
      <c r="BZ51" s="385"/>
      <c r="CA51" s="385"/>
      <c r="CB51" s="385"/>
      <c r="CC51" s="385"/>
      <c r="CD51" s="385"/>
      <c r="CE51" s="385"/>
      <c r="CF51" s="385"/>
      <c r="CG51" s="385"/>
      <c r="CH51" s="385"/>
      <c r="CI51" s="385"/>
      <c r="CJ51" s="385"/>
      <c r="CK51" s="385"/>
      <c r="CL51" s="385"/>
      <c r="CM51" s="385"/>
      <c r="CN51" s="385"/>
      <c r="CO51" s="385"/>
      <c r="CP51" s="385"/>
      <c r="CQ51" s="385"/>
      <c r="CR51" s="385"/>
      <c r="CS51" s="385"/>
      <c r="CT51" s="385"/>
      <c r="CU51" s="385"/>
      <c r="CV51" s="385"/>
      <c r="CW51" s="385"/>
      <c r="CX51" s="385"/>
      <c r="CY51" s="385"/>
      <c r="CZ51" s="385"/>
      <c r="DA51" s="385"/>
      <c r="DB51" s="385"/>
      <c r="DC51" s="385"/>
      <c r="DD51" s="385"/>
      <c r="DE51" s="385"/>
      <c r="DF51" s="385"/>
      <c r="DG51" s="385"/>
      <c r="DH51" s="385"/>
      <c r="DI51" s="385"/>
      <c r="DJ51" s="385"/>
      <c r="DK51" s="385"/>
      <c r="DL51" s="385"/>
      <c r="DM51" s="385"/>
      <c r="DN51" s="385"/>
      <c r="DO51" s="385"/>
      <c r="DP51" s="385"/>
      <c r="DQ51" s="385"/>
      <c r="DR51" s="385"/>
      <c r="DS51" s="385"/>
      <c r="DT51" s="385"/>
      <c r="DU51" s="385"/>
      <c r="DV51" s="385"/>
      <c r="DW51" s="385"/>
      <c r="DX51" s="385"/>
      <c r="DY51" s="385"/>
      <c r="DZ51" s="385"/>
      <c r="EA51" s="385"/>
      <c r="EB51" s="385"/>
      <c r="EC51" s="385"/>
      <c r="ED51" s="385"/>
      <c r="EE51" s="385"/>
      <c r="EF51" s="385"/>
      <c r="EG51" s="385"/>
      <c r="EH51" s="385"/>
      <c r="EI51" s="385"/>
      <c r="EJ51" s="385"/>
      <c r="EK51" s="385"/>
      <c r="EL51" s="385"/>
      <c r="EM51" s="385"/>
      <c r="EN51" s="385"/>
      <c r="EO51" s="385"/>
    </row>
    <row r="52" spans="1:145">
      <c r="A52" s="385"/>
      <c r="B52" s="385"/>
      <c r="C52" s="385"/>
      <c r="D52" s="385"/>
      <c r="E52" s="385"/>
      <c r="F52" s="385"/>
      <c r="G52" s="385"/>
      <c r="H52" s="385"/>
      <c r="I52" s="385"/>
      <c r="J52" s="385"/>
      <c r="K52" s="385"/>
      <c r="L52" s="385"/>
      <c r="M52" s="385"/>
      <c r="N52" s="385"/>
      <c r="O52" s="385"/>
      <c r="P52" s="385"/>
      <c r="Q52" s="385"/>
      <c r="R52" s="385"/>
      <c r="S52" s="385"/>
      <c r="T52" s="385"/>
      <c r="U52" s="385"/>
      <c r="V52" s="385"/>
      <c r="W52" s="385"/>
      <c r="X52" s="385"/>
      <c r="Y52" s="385"/>
      <c r="Z52" s="385"/>
      <c r="AA52" s="385"/>
      <c r="AB52" s="385"/>
      <c r="AC52" s="385"/>
      <c r="AD52" s="385"/>
      <c r="AE52" s="385"/>
      <c r="AF52" s="385"/>
      <c r="AG52" s="385"/>
      <c r="AH52" s="385"/>
      <c r="AI52" s="385"/>
      <c r="AJ52" s="385"/>
      <c r="AK52" s="385"/>
      <c r="AL52" s="385"/>
      <c r="AM52" s="385"/>
      <c r="AN52" s="385"/>
      <c r="AO52" s="385"/>
      <c r="AP52" s="385"/>
      <c r="AQ52" s="385"/>
      <c r="AR52" s="385"/>
      <c r="AS52" s="385"/>
      <c r="AT52" s="385"/>
      <c r="AU52" s="385"/>
      <c r="AV52" s="385"/>
      <c r="AW52" s="385"/>
      <c r="AX52" s="385"/>
      <c r="AY52" s="385"/>
      <c r="AZ52" s="385"/>
      <c r="BA52" s="385"/>
      <c r="BB52" s="385"/>
      <c r="BC52" s="385"/>
      <c r="BD52" s="385"/>
      <c r="BE52" s="385"/>
      <c r="BF52" s="385"/>
      <c r="BG52" s="385"/>
      <c r="BH52" s="385"/>
      <c r="BI52" s="385"/>
      <c r="BJ52" s="385"/>
      <c r="BK52" s="385"/>
      <c r="BL52" s="385"/>
      <c r="BM52" s="385"/>
      <c r="BN52" s="385"/>
      <c r="BO52" s="385"/>
      <c r="BP52" s="385"/>
      <c r="BQ52" s="385"/>
      <c r="BR52" s="385"/>
      <c r="BS52" s="385"/>
      <c r="BT52" s="385"/>
      <c r="BU52" s="385"/>
      <c r="BV52" s="385"/>
      <c r="BW52" s="385"/>
      <c r="BX52" s="385"/>
      <c r="BY52" s="385"/>
      <c r="BZ52" s="385"/>
      <c r="CA52" s="385"/>
      <c r="CB52" s="385"/>
      <c r="CC52" s="385"/>
      <c r="CD52" s="385"/>
      <c r="CE52" s="385"/>
      <c r="CF52" s="385"/>
      <c r="CG52" s="385"/>
      <c r="CH52" s="385"/>
      <c r="CI52" s="385"/>
      <c r="CJ52" s="385"/>
      <c r="CK52" s="385"/>
      <c r="CL52" s="385"/>
      <c r="CM52" s="385"/>
      <c r="CN52" s="385"/>
      <c r="CO52" s="385"/>
      <c r="CP52" s="385"/>
      <c r="CQ52" s="385"/>
      <c r="CR52" s="385"/>
      <c r="CS52" s="385"/>
      <c r="CT52" s="385"/>
      <c r="CU52" s="385"/>
      <c r="CV52" s="385"/>
      <c r="CW52" s="385"/>
      <c r="CX52" s="385"/>
      <c r="CY52" s="385"/>
      <c r="CZ52" s="385"/>
      <c r="DA52" s="385"/>
      <c r="DB52" s="385"/>
      <c r="DC52" s="385"/>
      <c r="DD52" s="385"/>
      <c r="DE52" s="385"/>
      <c r="DF52" s="385"/>
      <c r="DG52" s="385"/>
      <c r="DH52" s="385"/>
      <c r="DI52" s="385"/>
      <c r="DJ52" s="385"/>
      <c r="DK52" s="385"/>
      <c r="DL52" s="385"/>
      <c r="DM52" s="385"/>
      <c r="DN52" s="385"/>
      <c r="DO52" s="385"/>
      <c r="DP52" s="385"/>
      <c r="DQ52" s="385"/>
      <c r="DR52" s="385"/>
      <c r="DS52" s="385"/>
      <c r="DT52" s="385"/>
      <c r="DU52" s="385"/>
      <c r="DV52" s="385"/>
      <c r="DW52" s="385"/>
      <c r="DX52" s="385"/>
      <c r="DY52" s="385"/>
      <c r="DZ52" s="385"/>
      <c r="EA52" s="385"/>
      <c r="EB52" s="385"/>
      <c r="EC52" s="385"/>
      <c r="ED52" s="385"/>
      <c r="EE52" s="385"/>
      <c r="EF52" s="385"/>
      <c r="EG52" s="385"/>
      <c r="EH52" s="385"/>
      <c r="EI52" s="385"/>
      <c r="EJ52" s="385"/>
      <c r="EK52" s="385"/>
      <c r="EL52" s="385"/>
      <c r="EM52" s="385"/>
      <c r="EN52" s="385"/>
      <c r="EO52" s="385"/>
    </row>
    <row r="53" spans="1:145">
      <c r="A53" s="385"/>
      <c r="B53" s="385"/>
      <c r="C53" s="385"/>
      <c r="D53" s="385"/>
      <c r="E53" s="385"/>
      <c r="F53" s="385"/>
      <c r="G53" s="385"/>
      <c r="H53" s="385"/>
      <c r="I53" s="385"/>
      <c r="J53" s="385"/>
      <c r="K53" s="385"/>
      <c r="L53" s="385"/>
      <c r="M53" s="385"/>
      <c r="N53" s="385"/>
      <c r="O53" s="385"/>
      <c r="P53" s="385"/>
      <c r="Q53" s="385"/>
      <c r="R53" s="385"/>
      <c r="S53" s="385"/>
      <c r="T53" s="385"/>
      <c r="U53" s="385"/>
      <c r="V53" s="385"/>
      <c r="W53" s="385"/>
      <c r="X53" s="385"/>
      <c r="Y53" s="385"/>
      <c r="Z53" s="385"/>
      <c r="AA53" s="385"/>
      <c r="AB53" s="385"/>
      <c r="AC53" s="385"/>
      <c r="AD53" s="385"/>
      <c r="AE53" s="385"/>
      <c r="AF53" s="385"/>
      <c r="AG53" s="385"/>
      <c r="AH53" s="385"/>
      <c r="AI53" s="385"/>
      <c r="AJ53" s="385"/>
      <c r="AK53" s="385"/>
      <c r="AL53" s="385"/>
      <c r="AM53" s="385"/>
      <c r="AN53" s="385"/>
      <c r="AO53" s="385"/>
      <c r="AP53" s="385"/>
      <c r="AQ53" s="385"/>
      <c r="AR53" s="385"/>
      <c r="AS53" s="385"/>
      <c r="AT53" s="385"/>
      <c r="AU53" s="385"/>
      <c r="AV53" s="385"/>
      <c r="AW53" s="385"/>
      <c r="AX53" s="385"/>
      <c r="AY53" s="385"/>
      <c r="AZ53" s="385"/>
      <c r="BA53" s="385"/>
      <c r="BB53" s="385"/>
      <c r="BC53" s="385"/>
      <c r="BD53" s="385"/>
      <c r="BE53" s="385"/>
      <c r="BF53" s="385"/>
      <c r="BG53" s="385"/>
      <c r="BH53" s="385"/>
      <c r="BI53" s="385"/>
      <c r="BJ53" s="385"/>
      <c r="BK53" s="385"/>
      <c r="BL53" s="385"/>
      <c r="BM53" s="385"/>
      <c r="BN53" s="385"/>
      <c r="BO53" s="385"/>
      <c r="BP53" s="385"/>
      <c r="BQ53" s="385"/>
      <c r="BR53" s="385"/>
      <c r="BS53" s="385"/>
      <c r="BT53" s="385"/>
      <c r="BU53" s="385"/>
      <c r="BV53" s="385"/>
      <c r="BW53" s="385"/>
      <c r="BX53" s="385"/>
      <c r="BY53" s="385"/>
      <c r="BZ53" s="385"/>
      <c r="CA53" s="385"/>
      <c r="CB53" s="385"/>
      <c r="CC53" s="385"/>
      <c r="CD53" s="385"/>
      <c r="CE53" s="385"/>
      <c r="CF53" s="385"/>
      <c r="CG53" s="385"/>
      <c r="CH53" s="385"/>
      <c r="CI53" s="385"/>
      <c r="CJ53" s="385"/>
      <c r="CK53" s="385"/>
      <c r="CL53" s="385"/>
      <c r="CM53" s="385"/>
      <c r="CN53" s="385"/>
      <c r="CO53" s="385"/>
      <c r="CP53" s="385"/>
      <c r="CQ53" s="385"/>
      <c r="CR53" s="385"/>
      <c r="CS53" s="385"/>
      <c r="CT53" s="385"/>
      <c r="CU53" s="385"/>
      <c r="CV53" s="385"/>
      <c r="CW53" s="385"/>
      <c r="CX53" s="385"/>
      <c r="CY53" s="385"/>
      <c r="CZ53" s="385"/>
      <c r="DA53" s="385"/>
      <c r="DB53" s="385"/>
      <c r="DC53" s="385"/>
      <c r="DD53" s="385"/>
      <c r="DE53" s="385"/>
      <c r="DF53" s="385"/>
      <c r="DG53" s="385"/>
      <c r="DH53" s="385"/>
      <c r="DI53" s="385"/>
      <c r="DJ53" s="385"/>
      <c r="DK53" s="385"/>
      <c r="DL53" s="385"/>
      <c r="DM53" s="385"/>
      <c r="DN53" s="385"/>
      <c r="DO53" s="385"/>
      <c r="DP53" s="385"/>
      <c r="DQ53" s="385"/>
      <c r="DR53" s="385"/>
      <c r="DS53" s="385"/>
      <c r="DT53" s="385"/>
      <c r="DU53" s="385"/>
      <c r="DV53" s="385"/>
      <c r="DW53" s="385"/>
      <c r="DX53" s="385"/>
      <c r="DY53" s="385"/>
      <c r="DZ53" s="385"/>
      <c r="EA53" s="385"/>
      <c r="EB53" s="385"/>
      <c r="EC53" s="385"/>
      <c r="ED53" s="385"/>
      <c r="EE53" s="385"/>
      <c r="EF53" s="385"/>
      <c r="EG53" s="385"/>
      <c r="EH53" s="385"/>
      <c r="EI53" s="385"/>
      <c r="EJ53" s="385"/>
      <c r="EK53" s="385"/>
      <c r="EL53" s="385"/>
      <c r="EM53" s="385"/>
      <c r="EN53" s="385"/>
      <c r="EO53" s="385"/>
    </row>
    <row r="54" spans="1:145">
      <c r="A54" s="385"/>
      <c r="B54" s="385"/>
      <c r="C54" s="385"/>
      <c r="D54" s="385"/>
      <c r="E54" s="385"/>
      <c r="F54" s="385"/>
      <c r="G54" s="385"/>
      <c r="H54" s="385"/>
      <c r="I54" s="385"/>
      <c r="J54" s="385"/>
      <c r="K54" s="385"/>
      <c r="L54" s="385"/>
      <c r="M54" s="385"/>
      <c r="N54" s="385"/>
      <c r="O54" s="385"/>
      <c r="P54" s="385"/>
      <c r="Q54" s="385"/>
      <c r="R54" s="385"/>
      <c r="S54" s="385"/>
      <c r="T54" s="385"/>
      <c r="U54" s="385"/>
      <c r="V54" s="385"/>
      <c r="W54" s="385"/>
      <c r="X54" s="385"/>
      <c r="Y54" s="385"/>
      <c r="Z54" s="385"/>
      <c r="AA54" s="385"/>
      <c r="AB54" s="385"/>
      <c r="AC54" s="385"/>
      <c r="AD54" s="385"/>
      <c r="AE54" s="385"/>
      <c r="AF54" s="385"/>
      <c r="AG54" s="385"/>
      <c r="AH54" s="385"/>
      <c r="AI54" s="385"/>
      <c r="AJ54" s="385"/>
      <c r="AK54" s="385"/>
      <c r="AL54" s="385"/>
      <c r="AM54" s="385"/>
      <c r="AN54" s="385"/>
      <c r="AO54" s="385"/>
      <c r="AP54" s="385"/>
      <c r="AQ54" s="385"/>
      <c r="AR54" s="385"/>
      <c r="AS54" s="385"/>
      <c r="AT54" s="385"/>
      <c r="AU54" s="385"/>
      <c r="AV54" s="385"/>
      <c r="AW54" s="385"/>
      <c r="AX54" s="385"/>
      <c r="AY54" s="385"/>
      <c r="AZ54" s="385"/>
      <c r="BA54" s="385"/>
      <c r="BB54" s="385"/>
      <c r="BC54" s="385"/>
      <c r="BD54" s="385"/>
      <c r="BE54" s="385"/>
      <c r="BF54" s="385"/>
      <c r="BG54" s="385"/>
      <c r="BH54" s="385"/>
      <c r="BI54" s="385"/>
      <c r="BJ54" s="385"/>
      <c r="BK54" s="385"/>
      <c r="BL54" s="385"/>
      <c r="BM54" s="385"/>
      <c r="BN54" s="385"/>
      <c r="BO54" s="385"/>
      <c r="BP54" s="385"/>
      <c r="BQ54" s="385"/>
      <c r="BR54" s="385"/>
      <c r="BS54" s="385"/>
      <c r="BT54" s="385"/>
      <c r="BU54" s="385"/>
      <c r="BV54" s="385"/>
      <c r="BW54" s="385"/>
      <c r="BX54" s="385"/>
      <c r="BY54" s="385"/>
      <c r="BZ54" s="385"/>
      <c r="CA54" s="385"/>
      <c r="CB54" s="385"/>
      <c r="CC54" s="385"/>
      <c r="CD54" s="385"/>
      <c r="CE54" s="385"/>
      <c r="CF54" s="385"/>
      <c r="CG54" s="385"/>
      <c r="CH54" s="385"/>
      <c r="CI54" s="385"/>
      <c r="CJ54" s="385"/>
      <c r="CK54" s="385"/>
      <c r="CL54" s="385"/>
      <c r="CM54" s="385"/>
      <c r="CN54" s="385"/>
      <c r="CO54" s="385"/>
      <c r="CP54" s="385"/>
      <c r="CQ54" s="385"/>
      <c r="CR54" s="385"/>
      <c r="CS54" s="385"/>
      <c r="CT54" s="385"/>
      <c r="CU54" s="385"/>
      <c r="CV54" s="385"/>
      <c r="CW54" s="385"/>
      <c r="CX54" s="385"/>
      <c r="CY54" s="385"/>
      <c r="CZ54" s="385"/>
      <c r="DA54" s="385"/>
      <c r="DB54" s="385"/>
      <c r="DC54" s="385"/>
      <c r="DD54" s="385"/>
      <c r="DE54" s="385"/>
      <c r="DF54" s="385"/>
      <c r="DG54" s="385"/>
      <c r="DH54" s="385"/>
      <c r="DI54" s="385"/>
      <c r="DJ54" s="385"/>
      <c r="DK54" s="385"/>
      <c r="DL54" s="385"/>
      <c r="DM54" s="385"/>
      <c r="DN54" s="385"/>
      <c r="DO54" s="385"/>
      <c r="DP54" s="385"/>
      <c r="DQ54" s="385"/>
      <c r="DR54" s="385"/>
      <c r="DS54" s="385"/>
      <c r="DT54" s="385"/>
      <c r="DU54" s="385"/>
      <c r="DV54" s="385"/>
      <c r="DW54" s="385"/>
      <c r="DX54" s="385"/>
      <c r="DY54" s="385"/>
      <c r="DZ54" s="385"/>
      <c r="EA54" s="385"/>
      <c r="EB54" s="385"/>
      <c r="EC54" s="385"/>
      <c r="ED54" s="385"/>
      <c r="EE54" s="385"/>
      <c r="EF54" s="385"/>
      <c r="EG54" s="385"/>
      <c r="EH54" s="385"/>
      <c r="EI54" s="385"/>
      <c r="EJ54" s="385"/>
      <c r="EK54" s="385"/>
      <c r="EL54" s="385"/>
      <c r="EM54" s="385"/>
      <c r="EN54" s="385"/>
      <c r="EO54" s="385"/>
    </row>
    <row r="55" spans="1:145">
      <c r="A55" s="385"/>
      <c r="B55" s="385"/>
      <c r="C55" s="385"/>
      <c r="D55" s="385"/>
      <c r="E55" s="385"/>
      <c r="F55" s="385"/>
      <c r="G55" s="385"/>
      <c r="H55" s="385"/>
      <c r="I55" s="385"/>
      <c r="J55" s="385"/>
      <c r="K55" s="385"/>
      <c r="L55" s="385"/>
      <c r="M55" s="385"/>
      <c r="N55" s="385"/>
      <c r="O55" s="385"/>
      <c r="P55" s="385"/>
      <c r="Q55" s="385"/>
      <c r="R55" s="385"/>
      <c r="S55" s="385"/>
      <c r="T55" s="385"/>
      <c r="U55" s="385"/>
      <c r="V55" s="385"/>
      <c r="W55" s="385"/>
      <c r="X55" s="385"/>
      <c r="Y55" s="385"/>
      <c r="Z55" s="385"/>
      <c r="AA55" s="385"/>
      <c r="AB55" s="385"/>
      <c r="AC55" s="385"/>
      <c r="AD55" s="385"/>
      <c r="AE55" s="385"/>
      <c r="AF55" s="385"/>
      <c r="AG55" s="385"/>
      <c r="AH55" s="385"/>
      <c r="AI55" s="385"/>
      <c r="AJ55" s="385"/>
      <c r="AK55" s="385"/>
      <c r="AL55" s="385"/>
      <c r="AM55" s="385"/>
      <c r="AN55" s="385"/>
      <c r="AO55" s="385"/>
      <c r="AP55" s="385"/>
      <c r="AQ55" s="385"/>
      <c r="AR55" s="385"/>
      <c r="AS55" s="385"/>
      <c r="AT55" s="385"/>
      <c r="AU55" s="385"/>
      <c r="AV55" s="385"/>
      <c r="AW55" s="385"/>
      <c r="AX55" s="385"/>
      <c r="AY55" s="385"/>
      <c r="AZ55" s="385"/>
      <c r="BA55" s="385"/>
      <c r="BB55" s="385"/>
      <c r="BC55" s="385"/>
      <c r="BD55" s="385"/>
      <c r="BE55" s="385"/>
      <c r="BF55" s="385"/>
      <c r="BG55" s="385"/>
      <c r="BH55" s="385"/>
      <c r="BI55" s="385"/>
      <c r="BJ55" s="385"/>
      <c r="BK55" s="385"/>
      <c r="BL55" s="385"/>
      <c r="BM55" s="385"/>
      <c r="BN55" s="385"/>
      <c r="BO55" s="385"/>
      <c r="BP55" s="385"/>
      <c r="BQ55" s="385"/>
      <c r="BR55" s="385"/>
      <c r="BS55" s="385"/>
      <c r="BT55" s="385"/>
      <c r="BU55" s="385"/>
      <c r="BV55" s="385"/>
      <c r="BW55" s="385"/>
      <c r="BX55" s="385"/>
      <c r="BY55" s="385"/>
      <c r="BZ55" s="385"/>
      <c r="CA55" s="385"/>
      <c r="CB55" s="385"/>
      <c r="CC55" s="385"/>
      <c r="CD55" s="385"/>
      <c r="CE55" s="385"/>
      <c r="CF55" s="385"/>
      <c r="CG55" s="385"/>
      <c r="CH55" s="385"/>
      <c r="CI55" s="385"/>
      <c r="CJ55" s="385"/>
      <c r="CK55" s="385"/>
      <c r="CL55" s="385"/>
      <c r="CM55" s="385"/>
      <c r="CN55" s="385"/>
      <c r="CO55" s="385"/>
      <c r="CP55" s="385"/>
      <c r="CQ55" s="385"/>
      <c r="CR55" s="385"/>
      <c r="CS55" s="385"/>
      <c r="CT55" s="385"/>
      <c r="CU55" s="385"/>
      <c r="CV55" s="385"/>
      <c r="CW55" s="385"/>
      <c r="CX55" s="385"/>
      <c r="CY55" s="385"/>
      <c r="CZ55" s="385"/>
      <c r="DA55" s="385"/>
      <c r="DB55" s="385"/>
      <c r="DC55" s="385"/>
      <c r="DD55" s="385"/>
      <c r="DE55" s="385"/>
      <c r="DF55" s="385"/>
      <c r="DG55" s="385"/>
      <c r="DH55" s="385"/>
      <c r="DI55" s="385"/>
      <c r="DJ55" s="385"/>
      <c r="DK55" s="385"/>
      <c r="DL55" s="385"/>
      <c r="DM55" s="385"/>
      <c r="DN55" s="385"/>
      <c r="DO55" s="385"/>
      <c r="DP55" s="385"/>
      <c r="DQ55" s="385"/>
      <c r="DR55" s="385"/>
      <c r="DS55" s="385"/>
      <c r="DT55" s="385"/>
      <c r="DU55" s="385"/>
      <c r="DV55" s="385"/>
      <c r="DW55" s="385"/>
      <c r="DX55" s="385"/>
      <c r="DY55" s="385"/>
      <c r="DZ55" s="385"/>
      <c r="EA55" s="385"/>
      <c r="EB55" s="385"/>
      <c r="EC55" s="385"/>
      <c r="ED55" s="385"/>
      <c r="EE55" s="385"/>
      <c r="EF55" s="385"/>
      <c r="EG55" s="385"/>
      <c r="EH55" s="385"/>
      <c r="EI55" s="385"/>
      <c r="EJ55" s="385"/>
      <c r="EK55" s="385"/>
      <c r="EL55" s="385"/>
      <c r="EM55" s="385"/>
      <c r="EN55" s="385"/>
      <c r="EO55" s="385"/>
    </row>
    <row r="56" spans="1:145">
      <c r="A56" s="385"/>
      <c r="B56" s="385"/>
      <c r="C56" s="385"/>
      <c r="D56" s="385"/>
      <c r="E56" s="385"/>
      <c r="F56" s="385"/>
      <c r="G56" s="385"/>
      <c r="H56" s="385"/>
      <c r="I56" s="385"/>
      <c r="J56" s="385"/>
      <c r="K56" s="385"/>
      <c r="L56" s="385"/>
      <c r="M56" s="385"/>
      <c r="N56" s="385"/>
      <c r="O56" s="385"/>
      <c r="P56" s="385"/>
      <c r="Q56" s="385"/>
      <c r="R56" s="385"/>
      <c r="S56" s="385"/>
      <c r="T56" s="385"/>
      <c r="U56" s="385"/>
      <c r="V56" s="385"/>
      <c r="W56" s="385"/>
      <c r="X56" s="385"/>
      <c r="Y56" s="385"/>
      <c r="Z56" s="385"/>
      <c r="AA56" s="385"/>
      <c r="AB56" s="385"/>
      <c r="AC56" s="385"/>
      <c r="AD56" s="385"/>
      <c r="AE56" s="385"/>
      <c r="AF56" s="385"/>
      <c r="AG56" s="385"/>
      <c r="AH56" s="385"/>
      <c r="AI56" s="385"/>
      <c r="AJ56" s="385"/>
      <c r="AK56" s="385"/>
      <c r="AL56" s="385"/>
      <c r="AM56" s="385"/>
      <c r="AN56" s="385"/>
      <c r="AO56" s="385"/>
      <c r="AP56" s="385"/>
      <c r="AQ56" s="385"/>
      <c r="AR56" s="385"/>
      <c r="AS56" s="385"/>
      <c r="AT56" s="385"/>
      <c r="AU56" s="385"/>
      <c r="AV56" s="385"/>
      <c r="AW56" s="385"/>
      <c r="AX56" s="385"/>
      <c r="AY56" s="385"/>
      <c r="AZ56" s="385"/>
      <c r="BA56" s="385"/>
      <c r="BB56" s="385"/>
      <c r="BC56" s="385"/>
      <c r="BD56" s="385"/>
      <c r="BE56" s="385"/>
      <c r="BF56" s="385"/>
      <c r="BG56" s="385"/>
      <c r="BH56" s="385"/>
      <c r="BI56" s="385"/>
      <c r="BJ56" s="385"/>
      <c r="BK56" s="385"/>
      <c r="BL56" s="385"/>
      <c r="BM56" s="385"/>
      <c r="BN56" s="385"/>
      <c r="BO56" s="385"/>
      <c r="BP56" s="385"/>
      <c r="BQ56" s="385"/>
      <c r="BR56" s="385"/>
      <c r="BS56" s="385"/>
      <c r="BT56" s="385"/>
      <c r="BU56" s="385"/>
      <c r="BV56" s="385"/>
      <c r="BW56" s="385"/>
      <c r="BX56" s="385"/>
      <c r="BY56" s="385"/>
      <c r="BZ56" s="385"/>
      <c r="CA56" s="385"/>
      <c r="CB56" s="385"/>
      <c r="CC56" s="385"/>
      <c r="CD56" s="385"/>
      <c r="CE56" s="385"/>
      <c r="CF56" s="385"/>
      <c r="CG56" s="385"/>
      <c r="CH56" s="385"/>
      <c r="CI56" s="385"/>
      <c r="CJ56" s="385"/>
      <c r="CK56" s="385"/>
      <c r="CL56" s="385"/>
      <c r="CM56" s="385"/>
      <c r="CN56" s="385"/>
      <c r="CO56" s="385"/>
      <c r="CP56" s="385"/>
      <c r="CQ56" s="385"/>
      <c r="CR56" s="385"/>
      <c r="CS56" s="385"/>
      <c r="CT56" s="385"/>
      <c r="CU56" s="385"/>
      <c r="CV56" s="385"/>
      <c r="CW56" s="385"/>
      <c r="CX56" s="385"/>
      <c r="CY56" s="385"/>
      <c r="CZ56" s="385"/>
      <c r="DA56" s="385"/>
      <c r="DB56" s="385"/>
      <c r="DC56" s="385"/>
      <c r="DD56" s="385"/>
      <c r="DE56" s="385"/>
      <c r="DF56" s="385"/>
      <c r="DG56" s="385"/>
      <c r="DH56" s="385"/>
      <c r="DI56" s="385"/>
      <c r="DJ56" s="385"/>
      <c r="DK56" s="385"/>
      <c r="DL56" s="385"/>
      <c r="DM56" s="385"/>
      <c r="DN56" s="385"/>
      <c r="DO56" s="385"/>
      <c r="DP56" s="385"/>
      <c r="DQ56" s="385"/>
      <c r="DR56" s="385"/>
      <c r="DS56" s="385"/>
      <c r="DT56" s="385"/>
      <c r="DU56" s="385"/>
      <c r="DV56" s="385"/>
      <c r="DW56" s="385"/>
      <c r="DX56" s="385"/>
      <c r="DY56" s="385"/>
      <c r="DZ56" s="385"/>
      <c r="EA56" s="385"/>
      <c r="EB56" s="385"/>
      <c r="EC56" s="385"/>
      <c r="ED56" s="385"/>
      <c r="EE56" s="385"/>
      <c r="EF56" s="385"/>
      <c r="EG56" s="385"/>
      <c r="EH56" s="385"/>
      <c r="EI56" s="385"/>
      <c r="EJ56" s="385"/>
      <c r="EK56" s="385"/>
      <c r="EL56" s="385"/>
      <c r="EM56" s="385"/>
      <c r="EN56" s="385"/>
      <c r="EO56" s="385"/>
    </row>
    <row r="57" spans="1:145">
      <c r="A57" s="385"/>
      <c r="B57" s="385"/>
      <c r="C57" s="385"/>
      <c r="D57" s="385"/>
      <c r="E57" s="385"/>
      <c r="F57" s="385"/>
      <c r="G57" s="385"/>
      <c r="H57" s="385"/>
      <c r="I57" s="385"/>
      <c r="J57" s="385"/>
      <c r="K57" s="385"/>
      <c r="L57" s="385"/>
      <c r="M57" s="385"/>
      <c r="N57" s="385"/>
      <c r="O57" s="385"/>
      <c r="P57" s="385"/>
      <c r="Q57" s="385"/>
      <c r="R57" s="385"/>
      <c r="S57" s="385"/>
      <c r="T57" s="385"/>
      <c r="U57" s="385"/>
      <c r="V57" s="385"/>
      <c r="W57" s="385"/>
      <c r="X57" s="385"/>
      <c r="Y57" s="385"/>
      <c r="Z57" s="385"/>
      <c r="AA57" s="385"/>
      <c r="AB57" s="385"/>
      <c r="AC57" s="385"/>
      <c r="AD57" s="385"/>
      <c r="AE57" s="385"/>
      <c r="AF57" s="385"/>
      <c r="AG57" s="385"/>
      <c r="AH57" s="385"/>
      <c r="AI57" s="385"/>
      <c r="AJ57" s="385"/>
      <c r="AK57" s="385"/>
      <c r="AL57" s="385"/>
      <c r="AM57" s="385"/>
      <c r="AN57" s="385"/>
      <c r="AO57" s="385"/>
      <c r="AP57" s="385"/>
      <c r="AQ57" s="385"/>
      <c r="AR57" s="385"/>
      <c r="AS57" s="385"/>
      <c r="AT57" s="385"/>
      <c r="AU57" s="385"/>
      <c r="AV57" s="385"/>
      <c r="AW57" s="385"/>
      <c r="AX57" s="385"/>
      <c r="AY57" s="385"/>
      <c r="AZ57" s="385"/>
      <c r="BA57" s="385"/>
      <c r="BB57" s="385"/>
      <c r="BC57" s="385"/>
      <c r="BD57" s="385"/>
      <c r="BE57" s="385"/>
      <c r="BF57" s="385"/>
      <c r="BG57" s="385"/>
      <c r="BH57" s="385"/>
      <c r="BI57" s="385"/>
      <c r="BJ57" s="385"/>
      <c r="BK57" s="385"/>
      <c r="BL57" s="385"/>
      <c r="BM57" s="385"/>
      <c r="BN57" s="385"/>
      <c r="BO57" s="385"/>
      <c r="BP57" s="385"/>
      <c r="BQ57" s="385"/>
      <c r="BR57" s="385"/>
      <c r="BS57" s="385"/>
      <c r="BT57" s="385"/>
      <c r="BU57" s="385"/>
      <c r="BV57" s="385"/>
      <c r="BW57" s="385"/>
      <c r="BX57" s="385"/>
      <c r="BY57" s="385"/>
      <c r="BZ57" s="385"/>
      <c r="CA57" s="385"/>
      <c r="CB57" s="385"/>
      <c r="CC57" s="385"/>
      <c r="CD57" s="385"/>
      <c r="CE57" s="385"/>
      <c r="CF57" s="385"/>
      <c r="CG57" s="385"/>
      <c r="CH57" s="385"/>
      <c r="CI57" s="385"/>
      <c r="CJ57" s="385"/>
      <c r="CK57" s="385"/>
      <c r="CL57" s="385"/>
      <c r="CM57" s="385"/>
      <c r="CN57" s="385"/>
      <c r="CO57" s="385"/>
      <c r="CP57" s="385"/>
      <c r="CQ57" s="385"/>
      <c r="CR57" s="385"/>
      <c r="CS57" s="385"/>
      <c r="CT57" s="385"/>
      <c r="CU57" s="385"/>
      <c r="CV57" s="385"/>
      <c r="CW57" s="385"/>
      <c r="CX57" s="385"/>
      <c r="CY57" s="385"/>
      <c r="CZ57" s="385"/>
      <c r="DA57" s="385"/>
      <c r="DB57" s="385"/>
      <c r="DC57" s="385"/>
      <c r="DD57" s="385"/>
      <c r="DE57" s="385"/>
      <c r="DF57" s="385"/>
      <c r="DG57" s="385"/>
      <c r="DH57" s="385"/>
      <c r="DI57" s="385"/>
      <c r="DJ57" s="385"/>
      <c r="DK57" s="385"/>
      <c r="DL57" s="385"/>
      <c r="DM57" s="385"/>
      <c r="DN57" s="385"/>
      <c r="DO57" s="385"/>
      <c r="DP57" s="385"/>
      <c r="DQ57" s="385"/>
      <c r="DR57" s="385"/>
      <c r="DS57" s="385"/>
      <c r="DT57" s="385"/>
      <c r="DU57" s="385"/>
      <c r="DV57" s="385"/>
      <c r="DW57" s="385"/>
      <c r="DX57" s="385"/>
      <c r="DY57" s="385"/>
      <c r="DZ57" s="385"/>
      <c r="EA57" s="385"/>
      <c r="EB57" s="385"/>
      <c r="EC57" s="385"/>
      <c r="ED57" s="385"/>
      <c r="EE57" s="385"/>
      <c r="EF57" s="385"/>
      <c r="EG57" s="385"/>
      <c r="EH57" s="385"/>
      <c r="EI57" s="385"/>
      <c r="EJ57" s="385"/>
      <c r="EK57" s="385"/>
      <c r="EL57" s="385"/>
      <c r="EM57" s="385"/>
      <c r="EN57" s="385"/>
      <c r="EO57" s="385"/>
    </row>
    <row r="58" spans="1:145">
      <c r="A58" s="385"/>
      <c r="B58" s="385"/>
      <c r="C58" s="385"/>
      <c r="D58" s="385"/>
      <c r="E58" s="385"/>
      <c r="F58" s="385"/>
      <c r="G58" s="385"/>
      <c r="H58" s="385"/>
      <c r="I58" s="385"/>
      <c r="J58" s="385"/>
      <c r="K58" s="385"/>
      <c r="L58" s="385"/>
      <c r="M58" s="385"/>
      <c r="N58" s="385"/>
      <c r="O58" s="385"/>
      <c r="P58" s="385"/>
      <c r="Q58" s="385"/>
      <c r="R58" s="385"/>
      <c r="S58" s="385"/>
      <c r="T58" s="385"/>
      <c r="U58" s="385"/>
      <c r="V58" s="385"/>
      <c r="W58" s="385"/>
      <c r="X58" s="385"/>
      <c r="Y58" s="385"/>
      <c r="Z58" s="385"/>
      <c r="AA58" s="385"/>
      <c r="AB58" s="385"/>
      <c r="AC58" s="385"/>
      <c r="AD58" s="385"/>
      <c r="AE58" s="385"/>
      <c r="AF58" s="385"/>
      <c r="AG58" s="385"/>
      <c r="AH58" s="385"/>
      <c r="AI58" s="385"/>
      <c r="AJ58" s="385"/>
      <c r="AK58" s="385"/>
      <c r="AL58" s="385"/>
      <c r="AM58" s="385"/>
      <c r="AN58" s="385"/>
      <c r="AO58" s="385"/>
      <c r="AP58" s="385"/>
      <c r="AQ58" s="385"/>
      <c r="AR58" s="385"/>
      <c r="AS58" s="385"/>
      <c r="AT58" s="385"/>
      <c r="AU58" s="385"/>
      <c r="AV58" s="385"/>
      <c r="AW58" s="385"/>
      <c r="AX58" s="385"/>
      <c r="AY58" s="385"/>
      <c r="AZ58" s="385"/>
      <c r="BA58" s="385"/>
      <c r="BB58" s="385"/>
      <c r="BC58" s="385"/>
      <c r="BD58" s="385"/>
      <c r="BE58" s="385"/>
      <c r="BF58" s="385"/>
      <c r="BG58" s="385"/>
      <c r="BH58" s="385"/>
      <c r="BI58" s="385"/>
      <c r="BJ58" s="385"/>
      <c r="BK58" s="385"/>
      <c r="BL58" s="385"/>
      <c r="BM58" s="385"/>
      <c r="BN58" s="385"/>
      <c r="BO58" s="385"/>
      <c r="BP58" s="385"/>
      <c r="BQ58" s="385"/>
      <c r="BR58" s="385"/>
      <c r="BS58" s="385"/>
      <c r="BT58" s="385"/>
      <c r="BU58" s="385"/>
      <c r="BV58" s="385"/>
      <c r="BW58" s="385"/>
      <c r="BX58" s="385"/>
      <c r="BY58" s="385"/>
      <c r="BZ58" s="385"/>
      <c r="CA58" s="385"/>
      <c r="CB58" s="385"/>
      <c r="CC58" s="385"/>
      <c r="CD58" s="385"/>
      <c r="CE58" s="385"/>
      <c r="CF58" s="385"/>
      <c r="CG58" s="385"/>
      <c r="CH58" s="385"/>
      <c r="CI58" s="385"/>
      <c r="CJ58" s="385"/>
      <c r="CK58" s="385"/>
      <c r="CL58" s="385"/>
      <c r="CM58" s="385"/>
      <c r="CN58" s="385"/>
      <c r="CO58" s="385"/>
      <c r="CP58" s="385"/>
      <c r="CQ58" s="385"/>
      <c r="CR58" s="385"/>
      <c r="CS58" s="385"/>
      <c r="CT58" s="385"/>
      <c r="CU58" s="385"/>
      <c r="CV58" s="385"/>
      <c r="CW58" s="385"/>
      <c r="CX58" s="385"/>
      <c r="CY58" s="385"/>
      <c r="CZ58" s="385"/>
      <c r="DA58" s="385"/>
      <c r="DB58" s="385"/>
      <c r="DC58" s="385"/>
      <c r="DD58" s="385"/>
      <c r="DE58" s="385"/>
      <c r="DF58" s="385"/>
      <c r="DG58" s="385"/>
      <c r="DH58" s="385"/>
      <c r="DI58" s="385"/>
      <c r="DJ58" s="385"/>
      <c r="DK58" s="385"/>
      <c r="DL58" s="385"/>
      <c r="DM58" s="385"/>
      <c r="DN58" s="385"/>
      <c r="DO58" s="385"/>
      <c r="DP58" s="385"/>
      <c r="DQ58" s="385"/>
      <c r="DR58" s="385"/>
      <c r="DS58" s="385"/>
      <c r="DT58" s="385"/>
      <c r="DU58" s="385"/>
      <c r="DV58" s="385"/>
      <c r="DW58" s="385"/>
      <c r="DX58" s="385"/>
      <c r="DY58" s="385"/>
      <c r="DZ58" s="385"/>
      <c r="EA58" s="385"/>
      <c r="EB58" s="385"/>
      <c r="EC58" s="385"/>
      <c r="ED58" s="385"/>
      <c r="EE58" s="385"/>
      <c r="EF58" s="385"/>
      <c r="EG58" s="385"/>
      <c r="EH58" s="385"/>
      <c r="EI58" s="385"/>
      <c r="EJ58" s="385"/>
      <c r="EK58" s="385"/>
      <c r="EL58" s="385"/>
      <c r="EM58" s="385"/>
      <c r="EN58" s="385"/>
      <c r="EO58" s="385"/>
    </row>
    <row r="59" spans="1:145">
      <c r="A59" s="385"/>
      <c r="B59" s="385"/>
      <c r="C59" s="385"/>
      <c r="D59" s="385"/>
      <c r="E59" s="385"/>
      <c r="F59" s="385"/>
      <c r="G59" s="385"/>
      <c r="H59" s="385"/>
      <c r="I59" s="385"/>
      <c r="J59" s="385"/>
      <c r="K59" s="385"/>
      <c r="L59" s="385"/>
      <c r="M59" s="385"/>
      <c r="N59" s="385"/>
      <c r="O59" s="385"/>
      <c r="P59" s="385"/>
      <c r="Q59" s="385"/>
      <c r="R59" s="385"/>
      <c r="S59" s="385"/>
      <c r="T59" s="385"/>
      <c r="U59" s="385"/>
      <c r="V59" s="385"/>
      <c r="W59" s="385"/>
      <c r="X59" s="385"/>
      <c r="Y59" s="385"/>
      <c r="Z59" s="385"/>
      <c r="AA59" s="385"/>
      <c r="AB59" s="385"/>
      <c r="AC59" s="385"/>
      <c r="AD59" s="385"/>
      <c r="AE59" s="385"/>
      <c r="AF59" s="385"/>
      <c r="AG59" s="385"/>
      <c r="AH59" s="385"/>
      <c r="AI59" s="385"/>
      <c r="AJ59" s="385"/>
      <c r="AK59" s="385"/>
      <c r="AL59" s="385"/>
      <c r="AM59" s="385"/>
      <c r="AN59" s="385"/>
      <c r="AO59" s="385"/>
      <c r="AP59" s="385"/>
      <c r="AQ59" s="385"/>
      <c r="AR59" s="385"/>
      <c r="AS59" s="385"/>
      <c r="AT59" s="385"/>
      <c r="AU59" s="385"/>
      <c r="AV59" s="385"/>
      <c r="AW59" s="385"/>
      <c r="AX59" s="385"/>
      <c r="AY59" s="385"/>
      <c r="AZ59" s="385"/>
      <c r="BA59" s="385"/>
      <c r="BB59" s="385"/>
      <c r="BC59" s="385"/>
      <c r="BD59" s="385"/>
      <c r="BE59" s="385"/>
      <c r="BF59" s="385"/>
      <c r="BG59" s="385"/>
      <c r="BH59" s="385"/>
      <c r="BI59" s="385"/>
      <c r="BJ59" s="385"/>
      <c r="BK59" s="385"/>
      <c r="BL59" s="385"/>
      <c r="BM59" s="385"/>
      <c r="BN59" s="385"/>
      <c r="BO59" s="385"/>
      <c r="BP59" s="385"/>
      <c r="BQ59" s="385"/>
      <c r="BR59" s="385"/>
      <c r="BS59" s="385"/>
      <c r="BT59" s="385"/>
      <c r="BU59" s="385"/>
      <c r="BV59" s="385"/>
      <c r="BW59" s="385"/>
      <c r="BX59" s="385"/>
      <c r="BY59" s="385"/>
      <c r="BZ59" s="385"/>
      <c r="CA59" s="385"/>
      <c r="CB59" s="385"/>
      <c r="CC59" s="385"/>
      <c r="CD59" s="385"/>
      <c r="CE59" s="385"/>
      <c r="CF59" s="385"/>
      <c r="CG59" s="385"/>
      <c r="CH59" s="385"/>
      <c r="CI59" s="385"/>
      <c r="CJ59" s="385"/>
      <c r="CK59" s="385"/>
      <c r="CL59" s="385"/>
      <c r="CM59" s="385"/>
      <c r="CN59" s="385"/>
      <c r="CO59" s="385"/>
      <c r="CP59" s="385"/>
      <c r="CQ59" s="385"/>
      <c r="CR59" s="385"/>
      <c r="CS59" s="385"/>
      <c r="CT59" s="385"/>
      <c r="CU59" s="385"/>
      <c r="CV59" s="385"/>
      <c r="CW59" s="385"/>
      <c r="CX59" s="385"/>
      <c r="CY59" s="385"/>
      <c r="CZ59" s="385"/>
      <c r="DA59" s="385"/>
      <c r="DB59" s="385"/>
      <c r="DC59" s="385"/>
      <c r="DD59" s="385"/>
      <c r="DE59" s="385"/>
      <c r="DF59" s="385"/>
      <c r="DG59" s="385"/>
      <c r="DH59" s="385"/>
      <c r="DI59" s="385"/>
      <c r="DJ59" s="385"/>
      <c r="DK59" s="385"/>
      <c r="DL59" s="385"/>
      <c r="DM59" s="385"/>
      <c r="DN59" s="385"/>
      <c r="DO59" s="385"/>
      <c r="DP59" s="385"/>
      <c r="DQ59" s="385"/>
      <c r="DR59" s="385"/>
      <c r="DS59" s="385"/>
      <c r="DT59" s="385"/>
      <c r="DU59" s="385"/>
      <c r="DV59" s="385"/>
      <c r="DW59" s="385"/>
      <c r="DX59" s="385"/>
      <c r="DY59" s="385"/>
      <c r="DZ59" s="385"/>
      <c r="EA59" s="385"/>
      <c r="EB59" s="385"/>
      <c r="EC59" s="385"/>
      <c r="ED59" s="385"/>
      <c r="EE59" s="385"/>
      <c r="EF59" s="385"/>
      <c r="EG59" s="385"/>
      <c r="EH59" s="385"/>
      <c r="EI59" s="385"/>
      <c r="EJ59" s="385"/>
      <c r="EK59" s="385"/>
      <c r="EL59" s="385"/>
      <c r="EM59" s="385"/>
      <c r="EN59" s="385"/>
      <c r="EO59" s="385"/>
    </row>
    <row r="60" spans="1:145">
      <c r="A60" s="385"/>
      <c r="B60" s="385"/>
      <c r="C60" s="385"/>
      <c r="D60" s="385"/>
      <c r="E60" s="385"/>
      <c r="F60" s="385"/>
      <c r="G60" s="385"/>
      <c r="H60" s="385"/>
      <c r="I60" s="385"/>
      <c r="J60" s="385"/>
      <c r="K60" s="385"/>
      <c r="L60" s="385"/>
      <c r="M60" s="385"/>
      <c r="N60" s="385"/>
      <c r="O60" s="385"/>
      <c r="P60" s="385"/>
      <c r="Q60" s="385"/>
      <c r="R60" s="385"/>
      <c r="S60" s="385"/>
      <c r="T60" s="385"/>
      <c r="U60" s="385"/>
      <c r="V60" s="385"/>
      <c r="W60" s="385"/>
      <c r="X60" s="385"/>
      <c r="Y60" s="385"/>
      <c r="Z60" s="385"/>
      <c r="AA60" s="385"/>
      <c r="AB60" s="385"/>
      <c r="AC60" s="385"/>
      <c r="AD60" s="385"/>
      <c r="AE60" s="385"/>
      <c r="AF60" s="385"/>
      <c r="AG60" s="385"/>
      <c r="AH60" s="385"/>
      <c r="AI60" s="385"/>
      <c r="AJ60" s="385"/>
      <c r="AK60" s="385"/>
      <c r="AL60" s="385"/>
      <c r="AM60" s="385"/>
      <c r="AN60" s="385"/>
      <c r="AO60" s="385"/>
      <c r="AP60" s="385"/>
      <c r="AQ60" s="385"/>
      <c r="AR60" s="385"/>
      <c r="AS60" s="385"/>
      <c r="AT60" s="385"/>
      <c r="AU60" s="385"/>
      <c r="AV60" s="385"/>
      <c r="AW60" s="385"/>
      <c r="AX60" s="385"/>
      <c r="AY60" s="385"/>
      <c r="AZ60" s="385"/>
      <c r="BA60" s="385"/>
      <c r="BB60" s="385"/>
      <c r="BC60" s="385"/>
      <c r="BD60" s="385"/>
      <c r="BE60" s="385"/>
      <c r="BF60" s="385"/>
      <c r="BG60" s="385"/>
      <c r="BH60" s="385"/>
      <c r="BI60" s="385"/>
      <c r="BJ60" s="385"/>
      <c r="BK60" s="385"/>
      <c r="BL60" s="385"/>
      <c r="BM60" s="385"/>
      <c r="BN60" s="385"/>
      <c r="BO60" s="385"/>
      <c r="BP60" s="385"/>
      <c r="BQ60" s="385"/>
      <c r="BR60" s="385"/>
      <c r="BS60" s="385"/>
      <c r="BT60" s="385"/>
      <c r="BU60" s="385"/>
      <c r="BV60" s="385"/>
      <c r="BW60" s="385"/>
      <c r="BX60" s="385"/>
      <c r="BY60" s="385"/>
      <c r="BZ60" s="385"/>
      <c r="CA60" s="385"/>
      <c r="CB60" s="385"/>
      <c r="CC60" s="385"/>
      <c r="CD60" s="385"/>
      <c r="CE60" s="385"/>
      <c r="CF60" s="385"/>
      <c r="CG60" s="385"/>
      <c r="CH60" s="385"/>
      <c r="CI60" s="385"/>
      <c r="CJ60" s="385"/>
      <c r="CK60" s="385"/>
      <c r="CL60" s="385"/>
      <c r="CM60" s="385"/>
      <c r="CN60" s="385"/>
      <c r="CO60" s="385"/>
      <c r="CP60" s="385"/>
      <c r="CQ60" s="385"/>
      <c r="CR60" s="385"/>
      <c r="CS60" s="385"/>
      <c r="CT60" s="385"/>
      <c r="CU60" s="385"/>
      <c r="CV60" s="385"/>
      <c r="CW60" s="385"/>
      <c r="CX60" s="385"/>
      <c r="CY60" s="385"/>
      <c r="CZ60" s="385"/>
      <c r="DA60" s="385"/>
      <c r="DB60" s="385"/>
      <c r="DC60" s="385"/>
      <c r="DD60" s="385"/>
      <c r="DE60" s="385"/>
      <c r="DF60" s="385"/>
      <c r="DG60" s="385"/>
      <c r="DH60" s="385"/>
      <c r="DI60" s="385"/>
      <c r="DJ60" s="385"/>
      <c r="DK60" s="385"/>
      <c r="DL60" s="385"/>
      <c r="DM60" s="385"/>
      <c r="DN60" s="385"/>
      <c r="DO60" s="385"/>
      <c r="DP60" s="385"/>
      <c r="DQ60" s="385"/>
      <c r="DR60" s="385"/>
      <c r="DS60" s="385"/>
      <c r="DT60" s="385"/>
      <c r="DU60" s="385"/>
      <c r="DV60" s="385"/>
      <c r="DW60" s="385"/>
      <c r="DX60" s="385"/>
      <c r="DY60" s="385"/>
      <c r="DZ60" s="385"/>
      <c r="EA60" s="385"/>
      <c r="EB60" s="385"/>
      <c r="EC60" s="385"/>
      <c r="ED60" s="385"/>
      <c r="EE60" s="385"/>
      <c r="EF60" s="385"/>
      <c r="EG60" s="385"/>
      <c r="EH60" s="385"/>
      <c r="EI60" s="385"/>
      <c r="EJ60" s="385"/>
      <c r="EK60" s="385"/>
      <c r="EL60" s="385"/>
      <c r="EM60" s="385"/>
      <c r="EN60" s="385"/>
      <c r="EO60" s="385"/>
    </row>
    <row r="61" spans="1:145">
      <c r="A61" s="385"/>
      <c r="B61" s="385"/>
      <c r="C61" s="385"/>
      <c r="D61" s="385"/>
      <c r="E61" s="385"/>
      <c r="F61" s="385"/>
      <c r="G61" s="385"/>
      <c r="H61" s="385"/>
      <c r="I61" s="385"/>
      <c r="J61" s="385"/>
      <c r="K61" s="385"/>
      <c r="L61" s="385"/>
      <c r="M61" s="385"/>
      <c r="N61" s="385"/>
      <c r="O61" s="385"/>
      <c r="P61" s="385"/>
      <c r="Q61" s="385"/>
      <c r="R61" s="385"/>
      <c r="S61" s="385"/>
      <c r="T61" s="385"/>
      <c r="U61" s="385"/>
      <c r="V61" s="385"/>
      <c r="W61" s="385"/>
      <c r="X61" s="385"/>
      <c r="Y61" s="385"/>
      <c r="Z61" s="385"/>
      <c r="AA61" s="385"/>
      <c r="AB61" s="385"/>
      <c r="AC61" s="385"/>
      <c r="AD61" s="385"/>
      <c r="AE61" s="385"/>
      <c r="AF61" s="385"/>
      <c r="AG61" s="385"/>
      <c r="AH61" s="385"/>
      <c r="AI61" s="385"/>
      <c r="AJ61" s="385"/>
      <c r="AK61" s="385"/>
      <c r="AL61" s="385"/>
      <c r="AM61" s="385"/>
      <c r="AN61" s="385"/>
      <c r="AO61" s="385"/>
      <c r="AP61" s="385"/>
      <c r="AQ61" s="385"/>
      <c r="AR61" s="385"/>
      <c r="AS61" s="385"/>
      <c r="AT61" s="385"/>
      <c r="AU61" s="385"/>
      <c r="AV61" s="385"/>
      <c r="AW61" s="385"/>
      <c r="AX61" s="385"/>
      <c r="AY61" s="385"/>
      <c r="AZ61" s="385"/>
      <c r="BA61" s="385"/>
      <c r="BB61" s="385"/>
      <c r="BC61" s="385"/>
      <c r="BD61" s="385"/>
      <c r="BE61" s="385"/>
      <c r="BF61" s="385"/>
      <c r="BG61" s="385"/>
      <c r="BH61" s="385"/>
      <c r="BI61" s="385"/>
      <c r="BJ61" s="385"/>
      <c r="BK61" s="385"/>
      <c r="BL61" s="385"/>
      <c r="BM61" s="385"/>
      <c r="BN61" s="385"/>
      <c r="BO61" s="385"/>
      <c r="BP61" s="385"/>
      <c r="BQ61" s="385"/>
      <c r="BR61" s="385"/>
      <c r="BS61" s="385"/>
      <c r="BT61" s="385"/>
      <c r="BU61" s="385"/>
      <c r="BV61" s="385"/>
      <c r="BW61" s="385"/>
      <c r="BX61" s="385"/>
      <c r="BY61" s="385"/>
      <c r="BZ61" s="385"/>
      <c r="CA61" s="385"/>
      <c r="CB61" s="385"/>
      <c r="CC61" s="385"/>
      <c r="CD61" s="385"/>
      <c r="CE61" s="385"/>
      <c r="CF61" s="385"/>
      <c r="CG61" s="385"/>
      <c r="CH61" s="385"/>
      <c r="CI61" s="385"/>
      <c r="CJ61" s="385"/>
      <c r="CK61" s="385"/>
      <c r="CL61" s="385"/>
      <c r="CM61" s="385"/>
      <c r="CN61" s="385"/>
      <c r="CO61" s="385"/>
      <c r="CP61" s="385"/>
      <c r="CQ61" s="385"/>
      <c r="CR61" s="385"/>
      <c r="CS61" s="385"/>
      <c r="CT61" s="385"/>
      <c r="CU61" s="385"/>
      <c r="CV61" s="385"/>
      <c r="CW61" s="385"/>
      <c r="CX61" s="385"/>
      <c r="CY61" s="385"/>
      <c r="CZ61" s="385"/>
      <c r="DA61" s="385"/>
      <c r="DB61" s="385"/>
      <c r="DC61" s="385"/>
      <c r="DD61" s="385"/>
      <c r="DE61" s="385"/>
      <c r="DF61" s="385"/>
      <c r="DG61" s="385"/>
      <c r="DH61" s="385"/>
      <c r="DI61" s="385"/>
      <c r="DJ61" s="385"/>
      <c r="DK61" s="385"/>
      <c r="DL61" s="385"/>
      <c r="DM61" s="385"/>
      <c r="DN61" s="385"/>
      <c r="DO61" s="385"/>
      <c r="DP61" s="385"/>
      <c r="DQ61" s="385"/>
      <c r="DR61" s="385"/>
      <c r="DS61" s="385"/>
      <c r="DT61" s="385"/>
      <c r="DU61" s="385"/>
      <c r="DV61" s="385"/>
      <c r="DW61" s="385"/>
      <c r="DX61" s="385"/>
      <c r="DY61" s="385"/>
      <c r="DZ61" s="385"/>
      <c r="EA61" s="385"/>
      <c r="EB61" s="385"/>
      <c r="EC61" s="385"/>
      <c r="ED61" s="385"/>
      <c r="EE61" s="385"/>
      <c r="EF61" s="385"/>
      <c r="EG61" s="385"/>
      <c r="EH61" s="385"/>
      <c r="EI61" s="385"/>
      <c r="EJ61" s="385"/>
      <c r="EK61" s="385"/>
      <c r="EL61" s="385"/>
      <c r="EM61" s="385"/>
      <c r="EN61" s="385"/>
      <c r="EO61" s="385"/>
    </row>
    <row r="62" spans="1:145">
      <c r="A62" s="385"/>
      <c r="B62" s="385"/>
      <c r="C62" s="385"/>
      <c r="D62" s="385"/>
      <c r="E62" s="385"/>
      <c r="F62" s="385"/>
      <c r="G62" s="385"/>
      <c r="H62" s="385"/>
      <c r="I62" s="385"/>
      <c r="J62" s="385"/>
      <c r="K62" s="385"/>
      <c r="L62" s="385"/>
      <c r="M62" s="385"/>
      <c r="N62" s="385"/>
      <c r="O62" s="385"/>
      <c r="P62" s="385"/>
      <c r="Q62" s="385"/>
      <c r="R62" s="385"/>
      <c r="S62" s="385"/>
      <c r="T62" s="385"/>
      <c r="U62" s="385"/>
      <c r="V62" s="385"/>
      <c r="W62" s="385"/>
      <c r="X62" s="385"/>
      <c r="Y62" s="385"/>
      <c r="Z62" s="385"/>
      <c r="AA62" s="385"/>
      <c r="AB62" s="385"/>
      <c r="AC62" s="385"/>
      <c r="AD62" s="385"/>
      <c r="AE62" s="385"/>
      <c r="AF62" s="385"/>
      <c r="AG62" s="385"/>
      <c r="AH62" s="385"/>
      <c r="AI62" s="385"/>
      <c r="AJ62" s="385"/>
      <c r="AK62" s="385"/>
      <c r="AL62" s="385"/>
      <c r="AM62" s="385"/>
      <c r="AN62" s="385"/>
      <c r="AO62" s="385"/>
      <c r="AP62" s="385"/>
      <c r="AQ62" s="385"/>
      <c r="AR62" s="385"/>
      <c r="AS62" s="385"/>
      <c r="AT62" s="385"/>
      <c r="AU62" s="385"/>
      <c r="AV62" s="385"/>
      <c r="AW62" s="385"/>
      <c r="AX62" s="385"/>
      <c r="AY62" s="385"/>
      <c r="AZ62" s="385"/>
      <c r="BA62" s="385"/>
      <c r="BB62" s="385"/>
      <c r="BC62" s="385"/>
      <c r="BD62" s="385"/>
      <c r="BE62" s="385"/>
      <c r="BF62" s="385"/>
      <c r="BG62" s="385"/>
      <c r="BH62" s="385"/>
      <c r="BI62" s="385"/>
      <c r="BJ62" s="385"/>
      <c r="BK62" s="385"/>
      <c r="BL62" s="385"/>
      <c r="BM62" s="385"/>
      <c r="BN62" s="385"/>
      <c r="BO62" s="385"/>
      <c r="BP62" s="385"/>
      <c r="BQ62" s="385"/>
      <c r="BR62" s="385"/>
      <c r="BS62" s="385"/>
      <c r="BT62" s="385"/>
      <c r="BU62" s="385"/>
      <c r="BV62" s="385"/>
      <c r="BW62" s="385"/>
      <c r="BX62" s="385"/>
      <c r="BY62" s="385"/>
      <c r="BZ62" s="385"/>
      <c r="CA62" s="385"/>
      <c r="CB62" s="385"/>
      <c r="CC62" s="385"/>
      <c r="CD62" s="385"/>
      <c r="CE62" s="385"/>
      <c r="CF62" s="385"/>
      <c r="CG62" s="385"/>
      <c r="CH62" s="385"/>
      <c r="CI62" s="385"/>
      <c r="CJ62" s="385"/>
      <c r="CK62" s="385"/>
      <c r="CL62" s="385"/>
      <c r="CM62" s="385"/>
      <c r="CN62" s="385"/>
      <c r="CO62" s="385"/>
      <c r="CP62" s="385"/>
      <c r="CQ62" s="385"/>
      <c r="CR62" s="385"/>
      <c r="CS62" s="385"/>
      <c r="CT62" s="385"/>
      <c r="CU62" s="385"/>
      <c r="CV62" s="385"/>
      <c r="CW62" s="385"/>
      <c r="CX62" s="385"/>
      <c r="CY62" s="385"/>
      <c r="CZ62" s="385"/>
      <c r="DA62" s="385"/>
      <c r="DB62" s="385"/>
      <c r="DC62" s="385"/>
      <c r="DD62" s="385"/>
      <c r="DE62" s="385"/>
      <c r="DF62" s="385"/>
      <c r="DG62" s="385"/>
      <c r="DH62" s="385"/>
      <c r="DI62" s="385"/>
      <c r="DJ62" s="385"/>
      <c r="DK62" s="385"/>
      <c r="DL62" s="385"/>
      <c r="DM62" s="385"/>
      <c r="DN62" s="385"/>
      <c r="DO62" s="385"/>
      <c r="DP62" s="385"/>
      <c r="DQ62" s="385"/>
      <c r="DR62" s="385"/>
      <c r="DS62" s="385"/>
      <c r="DT62" s="385"/>
      <c r="DU62" s="385"/>
      <c r="DV62" s="385"/>
      <c r="DW62" s="385"/>
      <c r="DX62" s="385"/>
      <c r="DY62" s="385"/>
      <c r="DZ62" s="385"/>
      <c r="EA62" s="385"/>
      <c r="EB62" s="385"/>
      <c r="EC62" s="385"/>
      <c r="ED62" s="385"/>
      <c r="EE62" s="385"/>
      <c r="EF62" s="385"/>
      <c r="EG62" s="385"/>
      <c r="EH62" s="385"/>
      <c r="EI62" s="385"/>
      <c r="EJ62" s="385"/>
      <c r="EK62" s="385"/>
      <c r="EL62" s="385"/>
      <c r="EM62" s="385"/>
      <c r="EN62" s="385"/>
      <c r="EO62" s="385"/>
    </row>
    <row r="63" spans="1:145">
      <c r="A63" s="385"/>
      <c r="B63" s="385"/>
      <c r="C63" s="385"/>
      <c r="D63" s="385"/>
      <c r="E63" s="385"/>
      <c r="F63" s="385"/>
      <c r="G63" s="385"/>
      <c r="H63" s="385"/>
      <c r="I63" s="385"/>
      <c r="J63" s="385"/>
      <c r="K63" s="385"/>
      <c r="L63" s="385"/>
      <c r="M63" s="385"/>
      <c r="N63" s="385"/>
      <c r="O63" s="385"/>
      <c r="P63" s="385"/>
      <c r="Q63" s="385"/>
      <c r="R63" s="385"/>
      <c r="S63" s="385"/>
      <c r="T63" s="385"/>
      <c r="U63" s="385"/>
      <c r="V63" s="385"/>
      <c r="W63" s="385"/>
      <c r="X63" s="385"/>
      <c r="Y63" s="385"/>
      <c r="Z63" s="385"/>
      <c r="AA63" s="385"/>
      <c r="AB63" s="385"/>
      <c r="AC63" s="385"/>
      <c r="AD63" s="385"/>
      <c r="AE63" s="385"/>
      <c r="AF63" s="385"/>
      <c r="AG63" s="385"/>
      <c r="AH63" s="385"/>
      <c r="AI63" s="385"/>
      <c r="AJ63" s="385"/>
      <c r="AK63" s="385"/>
      <c r="AL63" s="385"/>
      <c r="AM63" s="385"/>
      <c r="AN63" s="385"/>
      <c r="AO63" s="385"/>
      <c r="AP63" s="385"/>
      <c r="AQ63" s="385"/>
      <c r="AR63" s="385"/>
      <c r="AS63" s="385"/>
      <c r="AT63" s="385"/>
      <c r="AU63" s="385"/>
      <c r="AV63" s="385"/>
      <c r="AW63" s="385"/>
      <c r="AX63" s="385"/>
      <c r="AY63" s="385"/>
      <c r="AZ63" s="385"/>
      <c r="BA63" s="385"/>
      <c r="BB63" s="385"/>
      <c r="BC63" s="385"/>
      <c r="BD63" s="385"/>
      <c r="BE63" s="385"/>
      <c r="BF63" s="385"/>
      <c r="BG63" s="385"/>
      <c r="BH63" s="385"/>
      <c r="BI63" s="385"/>
      <c r="BJ63" s="385"/>
      <c r="BK63" s="385"/>
      <c r="BL63" s="385"/>
      <c r="BM63" s="385"/>
      <c r="BN63" s="385"/>
      <c r="BO63" s="385"/>
      <c r="BP63" s="385"/>
      <c r="BQ63" s="385"/>
      <c r="BR63" s="385"/>
      <c r="BS63" s="385"/>
      <c r="BT63" s="385"/>
      <c r="BU63" s="385"/>
      <c r="BV63" s="385"/>
      <c r="BW63" s="385"/>
      <c r="BX63" s="385"/>
      <c r="BY63" s="385"/>
      <c r="BZ63" s="385"/>
      <c r="CA63" s="385"/>
      <c r="CB63" s="385"/>
      <c r="CC63" s="385"/>
      <c r="CD63" s="385"/>
      <c r="CE63" s="385"/>
      <c r="CF63" s="385"/>
      <c r="CG63" s="385"/>
      <c r="CH63" s="385"/>
      <c r="CI63" s="385"/>
      <c r="CJ63" s="385"/>
      <c r="CK63" s="385"/>
      <c r="CL63" s="385"/>
      <c r="CM63" s="385"/>
      <c r="CN63" s="385"/>
      <c r="CO63" s="385"/>
      <c r="CP63" s="385"/>
      <c r="CQ63" s="385"/>
      <c r="CR63" s="385"/>
      <c r="CS63" s="385"/>
      <c r="CT63" s="385"/>
      <c r="CU63" s="385"/>
      <c r="CV63" s="385"/>
      <c r="CW63" s="385"/>
      <c r="CX63" s="385"/>
      <c r="CY63" s="385"/>
      <c r="CZ63" s="385"/>
      <c r="DA63" s="385"/>
      <c r="DB63" s="385"/>
      <c r="DC63" s="385"/>
      <c r="DD63" s="385"/>
      <c r="DE63" s="385"/>
      <c r="DF63" s="385"/>
      <c r="DG63" s="385"/>
      <c r="DH63" s="385"/>
      <c r="DI63" s="385"/>
      <c r="DJ63" s="385"/>
      <c r="DK63" s="385"/>
      <c r="DL63" s="385"/>
      <c r="DM63" s="385"/>
      <c r="DN63" s="385"/>
      <c r="DO63" s="385"/>
      <c r="DP63" s="385"/>
      <c r="DQ63" s="385"/>
      <c r="DR63" s="385"/>
      <c r="DS63" s="385"/>
      <c r="DT63" s="385"/>
      <c r="DU63" s="385"/>
      <c r="DV63" s="385"/>
      <c r="DW63" s="385"/>
      <c r="DX63" s="385"/>
      <c r="DY63" s="385"/>
      <c r="DZ63" s="385"/>
      <c r="EA63" s="385"/>
      <c r="EB63" s="385"/>
      <c r="EC63" s="385"/>
      <c r="ED63" s="385"/>
      <c r="EE63" s="385"/>
      <c r="EF63" s="385"/>
      <c r="EG63" s="385"/>
      <c r="EH63" s="385"/>
      <c r="EI63" s="385"/>
      <c r="EJ63" s="385"/>
      <c r="EK63" s="385"/>
      <c r="EL63" s="385"/>
      <c r="EM63" s="385"/>
      <c r="EN63" s="385"/>
      <c r="EO63" s="385"/>
    </row>
    <row r="64" spans="1:145">
      <c r="A64" s="385"/>
      <c r="B64" s="385"/>
      <c r="C64" s="385"/>
      <c r="D64" s="385"/>
      <c r="E64" s="385"/>
      <c r="F64" s="385"/>
      <c r="G64" s="385"/>
      <c r="H64" s="385"/>
      <c r="I64" s="385"/>
      <c r="J64" s="385"/>
      <c r="K64" s="385"/>
      <c r="L64" s="385"/>
      <c r="M64" s="385"/>
      <c r="N64" s="385"/>
      <c r="O64" s="385"/>
      <c r="P64" s="385"/>
      <c r="Q64" s="385"/>
      <c r="R64" s="385"/>
      <c r="S64" s="385"/>
      <c r="T64" s="385"/>
      <c r="U64" s="385"/>
      <c r="V64" s="385"/>
      <c r="W64" s="385"/>
      <c r="X64" s="385"/>
      <c r="Y64" s="385"/>
      <c r="Z64" s="385"/>
      <c r="AA64" s="385"/>
      <c r="AB64" s="385"/>
      <c r="AC64" s="385"/>
      <c r="AD64" s="385"/>
      <c r="AE64" s="385"/>
      <c r="AF64" s="385"/>
      <c r="AG64" s="385"/>
      <c r="AH64" s="385"/>
      <c r="AI64" s="385"/>
      <c r="AJ64" s="385"/>
      <c r="AK64" s="385"/>
      <c r="AL64" s="385"/>
      <c r="AM64" s="385"/>
      <c r="AN64" s="385"/>
      <c r="AO64" s="385"/>
      <c r="AP64" s="385"/>
      <c r="AQ64" s="385"/>
      <c r="AR64" s="385"/>
      <c r="AS64" s="385"/>
      <c r="AT64" s="385"/>
      <c r="AU64" s="385"/>
      <c r="AV64" s="385"/>
      <c r="AW64" s="385"/>
      <c r="AX64" s="385"/>
      <c r="AY64" s="385"/>
      <c r="AZ64" s="385"/>
      <c r="BA64" s="385"/>
      <c r="BB64" s="385"/>
      <c r="BC64" s="385"/>
      <c r="BD64" s="385"/>
      <c r="BE64" s="385"/>
      <c r="BF64" s="385"/>
      <c r="BG64" s="385"/>
      <c r="BH64" s="385"/>
      <c r="BI64" s="385"/>
      <c r="BJ64" s="385"/>
      <c r="BK64" s="385"/>
      <c r="BL64" s="385"/>
      <c r="BM64" s="385"/>
      <c r="BN64" s="385"/>
      <c r="BO64" s="385"/>
      <c r="BP64" s="385"/>
      <c r="BQ64" s="385"/>
      <c r="BR64" s="385"/>
      <c r="BS64" s="385"/>
      <c r="BT64" s="385"/>
      <c r="BU64" s="385"/>
      <c r="BV64" s="385"/>
      <c r="BW64" s="385"/>
      <c r="BX64" s="385"/>
      <c r="BY64" s="385"/>
      <c r="BZ64" s="385"/>
      <c r="CA64" s="385"/>
      <c r="CB64" s="385"/>
      <c r="CC64" s="385"/>
      <c r="CD64" s="385"/>
      <c r="CE64" s="385"/>
      <c r="CF64" s="385"/>
      <c r="CG64" s="385"/>
      <c r="CH64" s="385"/>
      <c r="CI64" s="385"/>
      <c r="CJ64" s="385"/>
      <c r="CK64" s="385"/>
      <c r="CL64" s="385"/>
      <c r="CM64" s="385"/>
      <c r="CN64" s="385"/>
      <c r="CO64" s="385"/>
      <c r="CP64" s="385"/>
      <c r="CQ64" s="385"/>
      <c r="CR64" s="385"/>
      <c r="CS64" s="385"/>
      <c r="CT64" s="385"/>
      <c r="CU64" s="385"/>
      <c r="CV64" s="385"/>
      <c r="CW64" s="385"/>
      <c r="CX64" s="385"/>
      <c r="CY64" s="385"/>
      <c r="CZ64" s="385"/>
      <c r="DA64" s="385"/>
      <c r="DB64" s="385"/>
      <c r="DC64" s="385"/>
      <c r="DD64" s="385"/>
      <c r="DE64" s="385"/>
      <c r="DF64" s="385"/>
      <c r="DG64" s="385"/>
      <c r="DH64" s="385"/>
      <c r="DI64" s="385"/>
      <c r="DJ64" s="385"/>
      <c r="DK64" s="385"/>
      <c r="DL64" s="385"/>
      <c r="DM64" s="385"/>
      <c r="DN64" s="385"/>
      <c r="DO64" s="385"/>
      <c r="DP64" s="385"/>
      <c r="DQ64" s="385"/>
      <c r="DR64" s="385"/>
      <c r="DS64" s="385"/>
      <c r="DT64" s="385"/>
      <c r="DU64" s="385"/>
      <c r="DV64" s="385"/>
      <c r="DW64" s="385"/>
      <c r="DX64" s="385"/>
      <c r="DY64" s="385"/>
      <c r="DZ64" s="385"/>
      <c r="EA64" s="385"/>
      <c r="EB64" s="385"/>
      <c r="EC64" s="385"/>
      <c r="ED64" s="385"/>
      <c r="EE64" s="385"/>
      <c r="EF64" s="385"/>
      <c r="EG64" s="385"/>
      <c r="EH64" s="385"/>
      <c r="EI64" s="385"/>
      <c r="EJ64" s="385"/>
      <c r="EK64" s="385"/>
      <c r="EL64" s="385"/>
      <c r="EM64" s="385"/>
      <c r="EN64" s="385"/>
      <c r="EO64" s="385"/>
    </row>
    <row r="65" spans="1:145">
      <c r="A65" s="385"/>
      <c r="B65" s="385"/>
      <c r="C65" s="385"/>
      <c r="D65" s="385"/>
      <c r="E65" s="385"/>
      <c r="F65" s="385"/>
      <c r="G65" s="385"/>
      <c r="H65" s="385"/>
      <c r="I65" s="385"/>
      <c r="J65" s="385"/>
      <c r="K65" s="385"/>
      <c r="L65" s="385"/>
      <c r="M65" s="385"/>
      <c r="N65" s="385"/>
      <c r="O65" s="385"/>
      <c r="P65" s="385"/>
      <c r="Q65" s="385"/>
      <c r="R65" s="385"/>
      <c r="S65" s="385"/>
      <c r="T65" s="385"/>
      <c r="U65" s="385"/>
      <c r="V65" s="385"/>
      <c r="W65" s="385"/>
      <c r="X65" s="385"/>
      <c r="Y65" s="385"/>
      <c r="Z65" s="385"/>
      <c r="AA65" s="385"/>
      <c r="AB65" s="385"/>
      <c r="AC65" s="385"/>
      <c r="AD65" s="385"/>
      <c r="AE65" s="385"/>
      <c r="AF65" s="385"/>
      <c r="AG65" s="385"/>
      <c r="AH65" s="385"/>
      <c r="AI65" s="385"/>
      <c r="AJ65" s="385"/>
      <c r="AK65" s="385"/>
      <c r="AL65" s="385"/>
      <c r="AM65" s="385"/>
      <c r="AN65" s="385"/>
      <c r="AO65" s="385"/>
      <c r="AP65" s="385"/>
      <c r="AQ65" s="385"/>
      <c r="AR65" s="385"/>
      <c r="AS65" s="385"/>
      <c r="AT65" s="385"/>
      <c r="AU65" s="385"/>
      <c r="AV65" s="385"/>
      <c r="AW65" s="385"/>
      <c r="AX65" s="385"/>
      <c r="AY65" s="385"/>
      <c r="AZ65" s="385"/>
      <c r="BA65" s="385"/>
      <c r="BB65" s="385"/>
      <c r="BC65" s="385"/>
      <c r="BD65" s="385"/>
      <c r="BE65" s="385"/>
      <c r="BF65" s="385"/>
      <c r="BG65" s="385"/>
      <c r="BH65" s="385"/>
      <c r="BI65" s="385"/>
      <c r="BJ65" s="385"/>
      <c r="BK65" s="385"/>
      <c r="BL65" s="385"/>
      <c r="BM65" s="385"/>
      <c r="BN65" s="385"/>
      <c r="BO65" s="385"/>
      <c r="BP65" s="385"/>
      <c r="BQ65" s="385"/>
      <c r="BR65" s="385"/>
      <c r="BS65" s="385"/>
      <c r="BT65" s="385"/>
      <c r="BU65" s="385"/>
      <c r="BV65" s="385"/>
      <c r="BW65" s="385"/>
      <c r="BX65" s="385"/>
      <c r="BY65" s="385"/>
      <c r="BZ65" s="385"/>
      <c r="CA65" s="385"/>
      <c r="CB65" s="385"/>
      <c r="CC65" s="385"/>
      <c r="CD65" s="385"/>
      <c r="CE65" s="385"/>
      <c r="CF65" s="385"/>
      <c r="CG65" s="385"/>
      <c r="CH65" s="385"/>
      <c r="CI65" s="385"/>
      <c r="CJ65" s="385"/>
      <c r="CK65" s="385"/>
      <c r="CL65" s="385"/>
      <c r="CM65" s="385"/>
      <c r="CN65" s="385"/>
      <c r="CO65" s="385"/>
      <c r="CP65" s="385"/>
      <c r="CQ65" s="385"/>
      <c r="CR65" s="385"/>
      <c r="CS65" s="385"/>
      <c r="CT65" s="385"/>
      <c r="CU65" s="385"/>
      <c r="CV65" s="385"/>
      <c r="CW65" s="385"/>
      <c r="CX65" s="385"/>
      <c r="CY65" s="385"/>
      <c r="CZ65" s="385"/>
      <c r="DA65" s="385"/>
      <c r="DB65" s="385"/>
      <c r="DC65" s="385"/>
      <c r="DD65" s="385"/>
      <c r="DE65" s="385"/>
      <c r="DF65" s="385"/>
      <c r="DG65" s="385"/>
      <c r="DH65" s="385"/>
      <c r="DI65" s="385"/>
      <c r="DJ65" s="385"/>
      <c r="DK65" s="385"/>
      <c r="DL65" s="385"/>
      <c r="DM65" s="385"/>
      <c r="DN65" s="385"/>
      <c r="DO65" s="385"/>
      <c r="DP65" s="385"/>
      <c r="DQ65" s="385"/>
      <c r="DR65" s="385"/>
      <c r="DS65" s="385"/>
      <c r="DT65" s="385"/>
      <c r="DU65" s="385"/>
      <c r="DV65" s="385"/>
      <c r="DW65" s="385"/>
      <c r="DX65" s="385"/>
      <c r="DY65" s="385"/>
      <c r="DZ65" s="385"/>
      <c r="EA65" s="385"/>
      <c r="EB65" s="385"/>
      <c r="EC65" s="385"/>
      <c r="ED65" s="385"/>
      <c r="EE65" s="385"/>
      <c r="EF65" s="385"/>
      <c r="EG65" s="385"/>
      <c r="EH65" s="385"/>
      <c r="EI65" s="385"/>
      <c r="EJ65" s="385"/>
      <c r="EK65" s="385"/>
      <c r="EL65" s="385"/>
      <c r="EM65" s="385"/>
      <c r="EN65" s="385"/>
      <c r="EO65" s="385"/>
    </row>
    <row r="66" spans="1:145">
      <c r="A66" s="385"/>
      <c r="B66" s="385"/>
      <c r="C66" s="385"/>
      <c r="D66" s="385"/>
      <c r="E66" s="385"/>
      <c r="F66" s="385"/>
      <c r="G66" s="385"/>
      <c r="H66" s="385"/>
      <c r="I66" s="385"/>
      <c r="J66" s="385"/>
      <c r="K66" s="385"/>
      <c r="L66" s="385"/>
      <c r="M66" s="385"/>
      <c r="N66" s="385"/>
      <c r="O66" s="385"/>
      <c r="P66" s="385"/>
      <c r="Q66" s="385"/>
      <c r="R66" s="385"/>
      <c r="S66" s="385"/>
      <c r="T66" s="385"/>
      <c r="U66" s="385"/>
      <c r="V66" s="385"/>
      <c r="W66" s="385"/>
      <c r="X66" s="385"/>
      <c r="Y66" s="385"/>
      <c r="Z66" s="385"/>
      <c r="AA66" s="385"/>
      <c r="AB66" s="385"/>
      <c r="AC66" s="385"/>
      <c r="AD66" s="385"/>
      <c r="AE66" s="385"/>
      <c r="AF66" s="385"/>
      <c r="AG66" s="385"/>
      <c r="AH66" s="385"/>
      <c r="AI66" s="385"/>
      <c r="AJ66" s="385"/>
      <c r="AK66" s="385"/>
      <c r="AL66" s="385"/>
      <c r="AM66" s="385"/>
      <c r="AN66" s="385"/>
      <c r="AO66" s="385"/>
      <c r="AP66" s="385"/>
      <c r="AQ66" s="385"/>
      <c r="AR66" s="385"/>
      <c r="AS66" s="385"/>
      <c r="AT66" s="385"/>
      <c r="AU66" s="385"/>
      <c r="AV66" s="385"/>
      <c r="AW66" s="385"/>
      <c r="AX66" s="385"/>
      <c r="AY66" s="385"/>
      <c r="AZ66" s="385"/>
      <c r="BA66" s="385"/>
      <c r="BB66" s="385"/>
      <c r="BC66" s="385"/>
      <c r="BD66" s="385"/>
      <c r="BE66" s="385"/>
      <c r="BF66" s="385"/>
      <c r="BG66" s="385"/>
      <c r="BH66" s="385"/>
      <c r="BI66" s="385"/>
      <c r="BJ66" s="385"/>
      <c r="BK66" s="385"/>
      <c r="BL66" s="385"/>
      <c r="BM66" s="385"/>
      <c r="BN66" s="385"/>
      <c r="BO66" s="385"/>
      <c r="BP66" s="385"/>
      <c r="BQ66" s="385"/>
      <c r="BR66" s="385"/>
      <c r="BS66" s="385"/>
      <c r="BT66" s="385"/>
      <c r="BU66" s="385"/>
      <c r="BV66" s="385"/>
      <c r="BW66" s="385"/>
      <c r="BX66" s="385"/>
      <c r="BY66" s="385"/>
      <c r="BZ66" s="385"/>
      <c r="CA66" s="385"/>
      <c r="CB66" s="385"/>
      <c r="CC66" s="385"/>
      <c r="CD66" s="385"/>
      <c r="CE66" s="385"/>
      <c r="CF66" s="385"/>
      <c r="CG66" s="385"/>
      <c r="CH66" s="385"/>
      <c r="CI66" s="385"/>
      <c r="CJ66" s="385"/>
      <c r="CK66" s="385"/>
      <c r="CL66" s="385"/>
      <c r="CM66" s="385"/>
      <c r="CN66" s="385"/>
      <c r="CO66" s="385"/>
      <c r="CP66" s="385"/>
      <c r="CQ66" s="385"/>
      <c r="CR66" s="385"/>
      <c r="CS66" s="385"/>
      <c r="CT66" s="385"/>
      <c r="CU66" s="385"/>
      <c r="CV66" s="385"/>
      <c r="CW66" s="385"/>
      <c r="CX66" s="385"/>
      <c r="CY66" s="385"/>
      <c r="CZ66" s="385"/>
      <c r="DA66" s="385"/>
      <c r="DB66" s="385"/>
      <c r="DC66" s="385"/>
      <c r="DD66" s="385"/>
      <c r="DE66" s="385"/>
      <c r="DF66" s="385"/>
      <c r="DG66" s="385"/>
      <c r="DH66" s="385"/>
      <c r="DI66" s="385"/>
      <c r="DJ66" s="385"/>
      <c r="DK66" s="385"/>
      <c r="DL66" s="385"/>
      <c r="DM66" s="385"/>
      <c r="DN66" s="385"/>
      <c r="DO66" s="385"/>
      <c r="DP66" s="385"/>
      <c r="DQ66" s="385"/>
      <c r="DR66" s="385"/>
      <c r="DS66" s="385"/>
      <c r="DT66" s="385"/>
      <c r="DU66" s="385"/>
      <c r="DV66" s="385"/>
      <c r="DW66" s="385"/>
      <c r="DX66" s="385"/>
      <c r="DY66" s="385"/>
      <c r="DZ66" s="385"/>
      <c r="EA66" s="385"/>
      <c r="EB66" s="385"/>
      <c r="EC66" s="385"/>
      <c r="ED66" s="385"/>
      <c r="EE66" s="385"/>
      <c r="EF66" s="385"/>
      <c r="EG66" s="385"/>
      <c r="EH66" s="385"/>
      <c r="EI66" s="385"/>
      <c r="EJ66" s="385"/>
      <c r="EK66" s="385"/>
      <c r="EL66" s="385"/>
      <c r="EM66" s="385"/>
      <c r="EN66" s="385"/>
      <c r="EO66" s="385"/>
    </row>
    <row r="67" spans="1:145">
      <c r="A67" s="385"/>
      <c r="B67" s="385"/>
      <c r="C67" s="385"/>
      <c r="D67" s="385"/>
      <c r="E67" s="385"/>
      <c r="F67" s="385"/>
      <c r="G67" s="385"/>
      <c r="H67" s="385"/>
      <c r="I67" s="385"/>
      <c r="J67" s="385"/>
      <c r="K67" s="385"/>
      <c r="L67" s="385"/>
      <c r="M67" s="385"/>
      <c r="N67" s="385"/>
      <c r="O67" s="385"/>
      <c r="P67" s="385"/>
      <c r="Q67" s="385"/>
      <c r="R67" s="385"/>
      <c r="S67" s="385"/>
      <c r="T67" s="385"/>
      <c r="U67" s="385"/>
      <c r="V67" s="385"/>
      <c r="W67" s="385"/>
      <c r="X67" s="385"/>
      <c r="Y67" s="385"/>
      <c r="Z67" s="385"/>
      <c r="AA67" s="385"/>
      <c r="AB67" s="385"/>
      <c r="AC67" s="385"/>
      <c r="AD67" s="385"/>
      <c r="AE67" s="385"/>
      <c r="AF67" s="385"/>
      <c r="AG67" s="385"/>
      <c r="AH67" s="385"/>
      <c r="AI67" s="385"/>
      <c r="AJ67" s="385"/>
      <c r="AK67" s="385"/>
      <c r="AL67" s="385"/>
      <c r="AM67" s="385"/>
      <c r="AN67" s="385"/>
      <c r="AO67" s="385"/>
      <c r="AP67" s="385"/>
      <c r="AQ67" s="385"/>
      <c r="AR67" s="385"/>
      <c r="AS67" s="385"/>
      <c r="AT67" s="385"/>
      <c r="AU67" s="385"/>
      <c r="AV67" s="385"/>
      <c r="AW67" s="385"/>
      <c r="AX67" s="385"/>
      <c r="AY67" s="385"/>
      <c r="AZ67" s="385"/>
      <c r="BA67" s="385"/>
      <c r="BB67" s="385"/>
      <c r="BC67" s="385"/>
      <c r="BD67" s="385"/>
      <c r="BE67" s="385"/>
      <c r="BF67" s="385"/>
      <c r="BG67" s="385"/>
      <c r="BH67" s="385"/>
      <c r="BI67" s="385"/>
      <c r="BJ67" s="385"/>
      <c r="BK67" s="385"/>
      <c r="BL67" s="385"/>
      <c r="BM67" s="385"/>
      <c r="BN67" s="385"/>
      <c r="BO67" s="385"/>
      <c r="BP67" s="385"/>
      <c r="BQ67" s="385"/>
      <c r="BR67" s="385"/>
      <c r="BS67" s="385"/>
      <c r="BT67" s="385"/>
      <c r="BU67" s="385"/>
      <c r="BV67" s="385"/>
      <c r="BW67" s="385"/>
      <c r="BX67" s="385"/>
      <c r="BY67" s="385"/>
      <c r="BZ67" s="385"/>
      <c r="CA67" s="385"/>
      <c r="CB67" s="385"/>
      <c r="CC67" s="385"/>
      <c r="CD67" s="385"/>
      <c r="CE67" s="385"/>
      <c r="CF67" s="385"/>
      <c r="CG67" s="385"/>
      <c r="CH67" s="385"/>
      <c r="CI67" s="385"/>
      <c r="CJ67" s="385"/>
      <c r="CK67" s="385"/>
      <c r="CL67" s="385"/>
      <c r="CM67" s="385"/>
      <c r="CN67" s="385"/>
      <c r="CO67" s="385"/>
      <c r="CP67" s="385"/>
      <c r="CQ67" s="385"/>
      <c r="CR67" s="385"/>
      <c r="CS67" s="385"/>
      <c r="CT67" s="385"/>
      <c r="CU67" s="385"/>
      <c r="CV67" s="385"/>
      <c r="CW67" s="385"/>
      <c r="CX67" s="385"/>
      <c r="CY67" s="385"/>
      <c r="CZ67" s="385"/>
      <c r="DA67" s="385"/>
      <c r="DB67" s="385"/>
      <c r="DC67" s="385"/>
      <c r="DD67" s="385"/>
      <c r="DE67" s="385"/>
      <c r="DF67" s="385"/>
      <c r="DG67" s="385"/>
      <c r="DH67" s="385"/>
      <c r="DI67" s="385"/>
      <c r="DJ67" s="385"/>
      <c r="DK67" s="385"/>
      <c r="DL67" s="385"/>
      <c r="DM67" s="385"/>
      <c r="DN67" s="385"/>
      <c r="DO67" s="385"/>
      <c r="DP67" s="385"/>
      <c r="DQ67" s="385"/>
      <c r="DR67" s="385"/>
      <c r="DS67" s="385"/>
      <c r="DT67" s="385"/>
      <c r="DU67" s="385"/>
      <c r="DV67" s="385"/>
      <c r="DW67" s="385"/>
      <c r="DX67" s="385"/>
      <c r="DY67" s="385"/>
      <c r="DZ67" s="385"/>
      <c r="EA67" s="385"/>
      <c r="EB67" s="385"/>
      <c r="EC67" s="385"/>
      <c r="ED67" s="385"/>
      <c r="EE67" s="385"/>
      <c r="EF67" s="385"/>
      <c r="EG67" s="385"/>
      <c r="EH67" s="385"/>
      <c r="EI67" s="385"/>
      <c r="EJ67" s="385"/>
      <c r="EK67" s="385"/>
      <c r="EL67" s="385"/>
      <c r="EM67" s="385"/>
      <c r="EN67" s="385"/>
      <c r="EO67" s="385"/>
    </row>
    <row r="68" spans="1:145">
      <c r="A68" s="385"/>
      <c r="B68" s="385"/>
      <c r="C68" s="385"/>
      <c r="D68" s="385"/>
      <c r="E68" s="385"/>
      <c r="F68" s="385"/>
      <c r="G68" s="385"/>
      <c r="H68" s="385"/>
      <c r="I68" s="385"/>
      <c r="J68" s="385"/>
      <c r="K68" s="385"/>
      <c r="L68" s="385"/>
      <c r="M68" s="385"/>
      <c r="N68" s="385"/>
      <c r="O68" s="385"/>
      <c r="P68" s="385"/>
      <c r="Q68" s="385"/>
      <c r="R68" s="385"/>
      <c r="S68" s="385"/>
      <c r="T68" s="385"/>
      <c r="U68" s="385"/>
      <c r="V68" s="385"/>
      <c r="W68" s="385"/>
      <c r="X68" s="385"/>
      <c r="Y68" s="385"/>
      <c r="Z68" s="385"/>
      <c r="AA68" s="385"/>
      <c r="AB68" s="385"/>
      <c r="AC68" s="385"/>
      <c r="AD68" s="385"/>
      <c r="AE68" s="385"/>
      <c r="AF68" s="385"/>
      <c r="AG68" s="385"/>
      <c r="AH68" s="385"/>
      <c r="AI68" s="385"/>
      <c r="AJ68" s="385"/>
      <c r="AK68" s="385"/>
      <c r="AL68" s="385"/>
      <c r="AM68" s="385"/>
      <c r="AN68" s="385"/>
      <c r="AO68" s="385"/>
      <c r="AP68" s="385"/>
      <c r="AQ68" s="385"/>
      <c r="AR68" s="385"/>
      <c r="AS68" s="385"/>
      <c r="AT68" s="385"/>
      <c r="AU68" s="385"/>
      <c r="AV68" s="385"/>
      <c r="AW68" s="385"/>
      <c r="AX68" s="385"/>
      <c r="AY68" s="385"/>
      <c r="AZ68" s="385"/>
      <c r="BA68" s="385"/>
      <c r="BB68" s="385"/>
      <c r="BC68" s="385"/>
      <c r="BD68" s="385"/>
      <c r="BE68" s="385"/>
      <c r="BF68" s="385"/>
      <c r="BG68" s="385"/>
      <c r="BH68" s="385"/>
      <c r="BI68" s="385"/>
      <c r="BJ68" s="385"/>
      <c r="BK68" s="385"/>
      <c r="BL68" s="385"/>
      <c r="BM68" s="385"/>
      <c r="BN68" s="385"/>
      <c r="BO68" s="385"/>
      <c r="BP68" s="385"/>
      <c r="BQ68" s="385"/>
      <c r="BR68" s="385"/>
      <c r="BS68" s="385"/>
      <c r="BT68" s="385"/>
      <c r="BU68" s="385"/>
      <c r="BV68" s="385"/>
      <c r="BW68" s="385"/>
      <c r="BX68" s="385"/>
      <c r="BY68" s="385"/>
      <c r="BZ68" s="385"/>
      <c r="CA68" s="385"/>
      <c r="CB68" s="385"/>
      <c r="CC68" s="385"/>
      <c r="CD68" s="385"/>
      <c r="CE68" s="385"/>
      <c r="CF68" s="385"/>
      <c r="CG68" s="385"/>
      <c r="CH68" s="385"/>
      <c r="CI68" s="385"/>
      <c r="CJ68" s="385"/>
      <c r="CK68" s="385"/>
      <c r="CL68" s="385"/>
      <c r="CM68" s="385"/>
      <c r="CN68" s="385"/>
      <c r="CO68" s="385"/>
      <c r="CP68" s="385"/>
      <c r="CQ68" s="385"/>
      <c r="CR68" s="385"/>
      <c r="CS68" s="385"/>
      <c r="CT68" s="385"/>
      <c r="CU68" s="385"/>
      <c r="CV68" s="385"/>
      <c r="CW68" s="385"/>
      <c r="CX68" s="385"/>
      <c r="CY68" s="385"/>
      <c r="CZ68" s="385"/>
      <c r="DA68" s="385"/>
      <c r="DB68" s="385"/>
      <c r="DC68" s="385"/>
      <c r="DD68" s="385"/>
      <c r="DE68" s="385"/>
      <c r="DF68" s="385"/>
      <c r="DG68" s="385"/>
      <c r="DH68" s="385"/>
      <c r="DI68" s="385"/>
      <c r="DJ68" s="385"/>
      <c r="DK68" s="385"/>
      <c r="DL68" s="385"/>
      <c r="DM68" s="385"/>
      <c r="DN68" s="385"/>
      <c r="DO68" s="385"/>
      <c r="DP68" s="385"/>
      <c r="DQ68" s="385"/>
      <c r="DR68" s="385"/>
      <c r="DS68" s="385"/>
      <c r="DT68" s="385"/>
      <c r="DU68" s="385"/>
      <c r="DV68" s="385"/>
      <c r="DW68" s="385"/>
      <c r="DX68" s="385"/>
      <c r="DY68" s="385"/>
      <c r="DZ68" s="385"/>
      <c r="EA68" s="385"/>
      <c r="EB68" s="385"/>
      <c r="EC68" s="385"/>
      <c r="ED68" s="385"/>
      <c r="EE68" s="385"/>
      <c r="EF68" s="385"/>
      <c r="EG68" s="385"/>
      <c r="EH68" s="385"/>
      <c r="EI68" s="385"/>
      <c r="EJ68" s="385"/>
      <c r="EK68" s="385"/>
      <c r="EL68" s="385"/>
      <c r="EM68" s="385"/>
      <c r="EN68" s="385"/>
      <c r="EO68" s="385"/>
    </row>
    <row r="69" spans="1:145">
      <c r="A69" s="385"/>
      <c r="B69" s="385"/>
      <c r="C69" s="385"/>
      <c r="D69" s="385"/>
      <c r="E69" s="385"/>
      <c r="F69" s="385"/>
      <c r="G69" s="385"/>
      <c r="H69" s="385"/>
      <c r="I69" s="385"/>
      <c r="J69" s="385"/>
      <c r="K69" s="385"/>
      <c r="L69" s="385"/>
      <c r="M69" s="385"/>
      <c r="N69" s="385"/>
      <c r="O69" s="385"/>
      <c r="P69" s="385"/>
      <c r="Q69" s="385"/>
      <c r="R69" s="385"/>
      <c r="S69" s="385"/>
      <c r="T69" s="385"/>
      <c r="U69" s="385"/>
      <c r="V69" s="385"/>
      <c r="W69" s="385"/>
      <c r="X69" s="385"/>
      <c r="Y69" s="385"/>
      <c r="Z69" s="385"/>
      <c r="AA69" s="385"/>
      <c r="AB69" s="385"/>
      <c r="AC69" s="385"/>
      <c r="AD69" s="385"/>
      <c r="AE69" s="385"/>
      <c r="AF69" s="385"/>
      <c r="AG69" s="385"/>
      <c r="AH69" s="385"/>
      <c r="AI69" s="385"/>
      <c r="AJ69" s="385"/>
      <c r="AK69" s="385"/>
      <c r="AL69" s="385"/>
      <c r="AM69" s="385"/>
      <c r="AN69" s="385"/>
      <c r="AO69" s="385"/>
      <c r="AP69" s="385"/>
      <c r="AQ69" s="385"/>
      <c r="AR69" s="385"/>
      <c r="AS69" s="385"/>
      <c r="AT69" s="385"/>
      <c r="AU69" s="385"/>
      <c r="AV69" s="385"/>
      <c r="AW69" s="385"/>
      <c r="AX69" s="385"/>
      <c r="AY69" s="385"/>
      <c r="AZ69" s="385"/>
      <c r="BA69" s="385"/>
      <c r="BB69" s="385"/>
      <c r="BC69" s="385"/>
      <c r="BD69" s="385"/>
      <c r="BE69" s="385"/>
      <c r="BF69" s="385"/>
      <c r="BG69" s="385"/>
      <c r="BH69" s="385"/>
      <c r="BI69" s="385"/>
      <c r="BJ69" s="385"/>
      <c r="BK69" s="385"/>
      <c r="BL69" s="385"/>
      <c r="BM69" s="385"/>
      <c r="BN69" s="385"/>
      <c r="BO69" s="385"/>
      <c r="BP69" s="385"/>
      <c r="BQ69" s="385"/>
      <c r="BR69" s="385"/>
      <c r="BS69" s="385"/>
      <c r="BT69" s="385"/>
      <c r="BU69" s="385"/>
      <c r="BV69" s="385"/>
      <c r="BW69" s="385"/>
      <c r="BX69" s="385"/>
      <c r="BY69" s="385"/>
      <c r="BZ69" s="385"/>
      <c r="CA69" s="385"/>
      <c r="CB69" s="385"/>
      <c r="CC69" s="385"/>
      <c r="CD69" s="385"/>
      <c r="CE69" s="385"/>
      <c r="CF69" s="385"/>
      <c r="CG69" s="385"/>
      <c r="CH69" s="385"/>
      <c r="CI69" s="385"/>
      <c r="CJ69" s="385"/>
      <c r="CK69" s="385"/>
      <c r="CL69" s="385"/>
      <c r="CM69" s="385"/>
      <c r="CN69" s="385"/>
      <c r="CO69" s="385"/>
      <c r="CP69" s="385"/>
      <c r="CQ69" s="385"/>
      <c r="CR69" s="385"/>
      <c r="CS69" s="385"/>
      <c r="CT69" s="385"/>
      <c r="CU69" s="385"/>
      <c r="CV69" s="385"/>
      <c r="CW69" s="385"/>
      <c r="CX69" s="385"/>
      <c r="CY69" s="385"/>
      <c r="CZ69" s="385"/>
      <c r="DA69" s="385"/>
      <c r="DB69" s="385"/>
      <c r="DC69" s="385"/>
      <c r="DD69" s="385"/>
      <c r="DE69" s="385"/>
      <c r="DF69" s="385"/>
      <c r="DG69" s="385"/>
      <c r="DH69" s="385"/>
      <c r="DI69" s="385"/>
      <c r="DJ69" s="385"/>
      <c r="DK69" s="385"/>
      <c r="DL69" s="385"/>
      <c r="DM69" s="385"/>
      <c r="DN69" s="385"/>
      <c r="DO69" s="385"/>
      <c r="DP69" s="385"/>
      <c r="DQ69" s="385"/>
      <c r="DR69" s="385"/>
      <c r="DS69" s="385"/>
      <c r="DT69" s="385"/>
      <c r="DU69" s="385"/>
      <c r="DV69" s="385"/>
      <c r="DW69" s="385"/>
      <c r="DX69" s="385"/>
      <c r="DY69" s="385"/>
      <c r="DZ69" s="385"/>
      <c r="EA69" s="385"/>
      <c r="EB69" s="385"/>
      <c r="EC69" s="385"/>
      <c r="ED69" s="385"/>
      <c r="EE69" s="385"/>
      <c r="EF69" s="385"/>
      <c r="EG69" s="385"/>
      <c r="EH69" s="385"/>
      <c r="EI69" s="385"/>
      <c r="EJ69" s="385"/>
      <c r="EK69" s="385"/>
      <c r="EL69" s="385"/>
      <c r="EM69" s="385"/>
      <c r="EN69" s="385"/>
      <c r="EO69" s="385"/>
    </row>
    <row r="70" spans="1:145">
      <c r="A70" s="385"/>
      <c r="B70" s="385"/>
      <c r="C70" s="385"/>
      <c r="D70" s="385"/>
      <c r="E70" s="385"/>
      <c r="F70" s="385"/>
      <c r="G70" s="385"/>
      <c r="H70" s="385"/>
      <c r="I70" s="385"/>
      <c r="J70" s="385"/>
      <c r="K70" s="385"/>
      <c r="L70" s="385"/>
      <c r="M70" s="385"/>
      <c r="N70" s="385"/>
      <c r="O70" s="385"/>
      <c r="P70" s="385"/>
      <c r="Q70" s="385"/>
      <c r="R70" s="385"/>
      <c r="S70" s="385"/>
      <c r="T70" s="385"/>
      <c r="U70" s="385"/>
      <c r="V70" s="385"/>
      <c r="W70" s="385"/>
      <c r="X70" s="385"/>
      <c r="Y70" s="385"/>
      <c r="Z70" s="385"/>
      <c r="AA70" s="385"/>
      <c r="AB70" s="385"/>
      <c r="AC70" s="385"/>
      <c r="AD70" s="385"/>
      <c r="AE70" s="385"/>
      <c r="AF70" s="385"/>
      <c r="AG70" s="385"/>
      <c r="AH70" s="385"/>
      <c r="AI70" s="385"/>
      <c r="AJ70" s="385"/>
      <c r="AK70" s="385"/>
      <c r="AL70" s="385"/>
      <c r="AM70" s="385"/>
      <c r="AN70" s="385"/>
      <c r="AO70" s="385"/>
      <c r="AP70" s="385"/>
      <c r="AQ70" s="385"/>
      <c r="AR70" s="385"/>
      <c r="AS70" s="385"/>
      <c r="AT70" s="385"/>
      <c r="AU70" s="385"/>
      <c r="AV70" s="385"/>
      <c r="AW70" s="385"/>
      <c r="AX70" s="385"/>
      <c r="AY70" s="385"/>
      <c r="AZ70" s="385"/>
      <c r="BA70" s="385"/>
      <c r="BB70" s="385"/>
      <c r="BC70" s="385"/>
      <c r="BD70" s="385"/>
      <c r="BE70" s="385"/>
      <c r="BF70" s="385"/>
      <c r="BG70" s="385"/>
      <c r="BH70" s="385"/>
      <c r="BI70" s="385"/>
      <c r="BJ70" s="385"/>
      <c r="BK70" s="385"/>
      <c r="BL70" s="385"/>
      <c r="BM70" s="385"/>
      <c r="BN70" s="385"/>
      <c r="BO70" s="385"/>
      <c r="BP70" s="385"/>
      <c r="BQ70" s="385"/>
      <c r="BR70" s="385"/>
      <c r="BS70" s="385"/>
      <c r="BT70" s="385"/>
      <c r="BU70" s="385"/>
      <c r="BV70" s="385"/>
      <c r="BW70" s="385"/>
      <c r="BX70" s="385"/>
      <c r="BY70" s="385"/>
      <c r="BZ70" s="385"/>
      <c r="CA70" s="385"/>
      <c r="CB70" s="385"/>
      <c r="CC70" s="385"/>
      <c r="CD70" s="385"/>
      <c r="CE70" s="385"/>
      <c r="CF70" s="385"/>
      <c r="CG70" s="385"/>
      <c r="CH70" s="385"/>
      <c r="CI70" s="385"/>
      <c r="CJ70" s="385"/>
      <c r="CK70" s="385"/>
      <c r="CL70" s="385"/>
      <c r="CM70" s="385"/>
      <c r="CN70" s="385"/>
      <c r="CO70" s="385"/>
      <c r="CP70" s="385"/>
      <c r="CQ70" s="385"/>
      <c r="CR70" s="385"/>
      <c r="CS70" s="385"/>
      <c r="CT70" s="385"/>
      <c r="CU70" s="385"/>
      <c r="CV70" s="385"/>
      <c r="CW70" s="385"/>
      <c r="CX70" s="385"/>
      <c r="CY70" s="385"/>
      <c r="CZ70" s="385"/>
      <c r="DA70" s="385"/>
      <c r="DB70" s="385"/>
      <c r="DC70" s="385"/>
      <c r="DD70" s="385"/>
      <c r="DE70" s="385"/>
      <c r="DF70" s="385"/>
      <c r="DG70" s="385"/>
      <c r="DH70" s="385"/>
      <c r="DI70" s="385"/>
      <c r="DJ70" s="385"/>
      <c r="DK70" s="385"/>
      <c r="DL70" s="385"/>
      <c r="DM70" s="385"/>
      <c r="DN70" s="385"/>
      <c r="DO70" s="385"/>
      <c r="DP70" s="385"/>
      <c r="DQ70" s="385"/>
      <c r="DR70" s="385"/>
      <c r="DS70" s="385"/>
      <c r="DT70" s="385"/>
      <c r="DU70" s="385"/>
      <c r="DV70" s="385"/>
      <c r="DW70" s="385"/>
      <c r="DX70" s="385"/>
      <c r="DY70" s="385"/>
      <c r="DZ70" s="385"/>
      <c r="EA70" s="385"/>
      <c r="EB70" s="385"/>
      <c r="EC70" s="385"/>
      <c r="ED70" s="385"/>
      <c r="EE70" s="385"/>
      <c r="EF70" s="385"/>
      <c r="EG70" s="385"/>
      <c r="EH70" s="385"/>
      <c r="EI70" s="385"/>
      <c r="EJ70" s="385"/>
      <c r="EK70" s="385"/>
      <c r="EL70" s="385"/>
      <c r="EM70" s="385"/>
      <c r="EN70" s="385"/>
      <c r="EO70" s="385"/>
    </row>
    <row r="71" spans="1:145">
      <c r="A71" s="385"/>
      <c r="B71" s="385"/>
      <c r="C71" s="385"/>
      <c r="D71" s="385"/>
      <c r="E71" s="385"/>
      <c r="F71" s="385"/>
      <c r="G71" s="385"/>
      <c r="H71" s="385"/>
      <c r="I71" s="385"/>
      <c r="J71" s="385"/>
      <c r="K71" s="385"/>
      <c r="L71" s="385"/>
      <c r="M71" s="385"/>
      <c r="N71" s="385"/>
      <c r="O71" s="385"/>
      <c r="P71" s="385"/>
      <c r="Q71" s="385"/>
      <c r="R71" s="385"/>
      <c r="S71" s="385"/>
      <c r="T71" s="385"/>
      <c r="U71" s="385"/>
      <c r="V71" s="385"/>
      <c r="W71" s="385"/>
      <c r="X71" s="385"/>
      <c r="Y71" s="385"/>
      <c r="Z71" s="385"/>
      <c r="AA71" s="385"/>
      <c r="AB71" s="385"/>
      <c r="AC71" s="385"/>
      <c r="AD71" s="385"/>
      <c r="AE71" s="385"/>
      <c r="AF71" s="385"/>
      <c r="AG71" s="385"/>
      <c r="AH71" s="385"/>
      <c r="AI71" s="385"/>
      <c r="AJ71" s="385"/>
      <c r="AK71" s="385"/>
      <c r="AL71" s="385"/>
      <c r="AM71" s="385"/>
      <c r="AN71" s="385"/>
      <c r="AO71" s="385"/>
      <c r="AP71" s="385"/>
      <c r="AQ71" s="385"/>
      <c r="AR71" s="385"/>
      <c r="AS71" s="385"/>
      <c r="AT71" s="385"/>
      <c r="AU71" s="385"/>
      <c r="AV71" s="385"/>
      <c r="AW71" s="385"/>
      <c r="AX71" s="385"/>
      <c r="AY71" s="385"/>
      <c r="AZ71" s="385"/>
      <c r="BA71" s="385"/>
      <c r="BB71" s="385"/>
      <c r="BC71" s="385"/>
      <c r="BD71" s="385"/>
      <c r="BE71" s="385"/>
      <c r="BF71" s="385"/>
      <c r="BG71" s="385"/>
      <c r="BH71" s="385"/>
      <c r="BI71" s="385"/>
      <c r="BJ71" s="385"/>
      <c r="BK71" s="385"/>
      <c r="BL71" s="385"/>
      <c r="BM71" s="385"/>
      <c r="BN71" s="385"/>
      <c r="BO71" s="385"/>
      <c r="BP71" s="385"/>
      <c r="BQ71" s="385"/>
      <c r="BR71" s="385"/>
      <c r="BS71" s="385"/>
      <c r="BT71" s="385"/>
      <c r="BU71" s="385"/>
      <c r="BV71" s="385"/>
      <c r="BW71" s="385"/>
      <c r="BX71" s="385"/>
      <c r="BY71" s="385"/>
      <c r="BZ71" s="385"/>
      <c r="CA71" s="385"/>
      <c r="CB71" s="385"/>
      <c r="CC71" s="385"/>
      <c r="CD71" s="385"/>
      <c r="CE71" s="385"/>
      <c r="CF71" s="385"/>
      <c r="CG71" s="385"/>
      <c r="CH71" s="385"/>
      <c r="CI71" s="385"/>
      <c r="CJ71" s="385"/>
      <c r="CK71" s="385"/>
      <c r="CL71" s="385"/>
      <c r="CM71" s="385"/>
      <c r="CN71" s="385"/>
      <c r="CO71" s="385"/>
      <c r="CP71" s="385"/>
      <c r="CQ71" s="385"/>
      <c r="CR71" s="385"/>
      <c r="CS71" s="385"/>
      <c r="CT71" s="385"/>
      <c r="CU71" s="385"/>
      <c r="CV71" s="385"/>
      <c r="CW71" s="385"/>
      <c r="CX71" s="385"/>
      <c r="CY71" s="385"/>
      <c r="CZ71" s="385"/>
      <c r="DA71" s="385"/>
      <c r="DB71" s="385"/>
      <c r="DC71" s="385"/>
      <c r="DD71" s="385"/>
      <c r="DE71" s="385"/>
      <c r="DF71" s="385"/>
      <c r="DG71" s="385"/>
      <c r="DH71" s="385"/>
      <c r="DI71" s="385"/>
      <c r="DJ71" s="385"/>
      <c r="DK71" s="385"/>
      <c r="DL71" s="385"/>
      <c r="DM71" s="385"/>
      <c r="DN71" s="385"/>
      <c r="DO71" s="385"/>
      <c r="DP71" s="385"/>
      <c r="DQ71" s="385"/>
      <c r="DR71" s="385"/>
      <c r="DS71" s="385"/>
      <c r="DT71" s="385"/>
      <c r="DU71" s="385"/>
      <c r="DV71" s="385"/>
      <c r="DW71" s="385"/>
      <c r="DX71" s="385"/>
      <c r="DY71" s="385"/>
      <c r="DZ71" s="385"/>
      <c r="EA71" s="385"/>
      <c r="EB71" s="385"/>
      <c r="EC71" s="385"/>
      <c r="ED71" s="385"/>
      <c r="EE71" s="385"/>
      <c r="EF71" s="385"/>
      <c r="EG71" s="385"/>
      <c r="EH71" s="385"/>
      <c r="EI71" s="385"/>
      <c r="EJ71" s="385"/>
      <c r="EK71" s="385"/>
      <c r="EL71" s="385"/>
      <c r="EM71" s="385"/>
      <c r="EN71" s="385"/>
      <c r="EO71" s="385"/>
    </row>
    <row r="72" spans="1:145">
      <c r="A72" s="385"/>
      <c r="B72" s="385"/>
      <c r="C72" s="385"/>
      <c r="D72" s="385"/>
      <c r="E72" s="385"/>
      <c r="F72" s="385"/>
      <c r="G72" s="385"/>
      <c r="H72" s="385"/>
      <c r="I72" s="385"/>
      <c r="J72" s="385"/>
      <c r="K72" s="385"/>
      <c r="L72" s="385"/>
      <c r="M72" s="385"/>
      <c r="N72" s="385"/>
      <c r="O72" s="385"/>
      <c r="P72" s="385"/>
      <c r="Q72" s="385"/>
      <c r="R72" s="385"/>
      <c r="S72" s="385"/>
      <c r="T72" s="385"/>
      <c r="U72" s="385"/>
      <c r="V72" s="385"/>
      <c r="W72" s="385"/>
      <c r="X72" s="385"/>
      <c r="Y72" s="385"/>
      <c r="Z72" s="385"/>
      <c r="AA72" s="385"/>
      <c r="AB72" s="385"/>
      <c r="AC72" s="385"/>
      <c r="AD72" s="385"/>
      <c r="AE72" s="385"/>
      <c r="AF72" s="385"/>
      <c r="AG72" s="385"/>
      <c r="AH72" s="385"/>
      <c r="AI72" s="385"/>
      <c r="AJ72" s="385"/>
      <c r="AK72" s="385"/>
      <c r="AL72" s="385"/>
      <c r="AM72" s="385"/>
      <c r="AN72" s="385"/>
      <c r="AO72" s="385"/>
      <c r="AP72" s="385"/>
      <c r="AQ72" s="385"/>
      <c r="AR72" s="385"/>
      <c r="AS72" s="385"/>
      <c r="AT72" s="385"/>
      <c r="AU72" s="385"/>
      <c r="AV72" s="385"/>
      <c r="AW72" s="385"/>
      <c r="AX72" s="385"/>
      <c r="AY72" s="385"/>
      <c r="AZ72" s="385"/>
      <c r="BA72" s="385"/>
      <c r="BB72" s="385"/>
      <c r="BC72" s="385"/>
      <c r="BD72" s="385"/>
      <c r="BE72" s="385"/>
      <c r="BF72" s="385"/>
      <c r="BG72" s="385"/>
      <c r="BH72" s="385"/>
      <c r="BI72" s="385"/>
      <c r="BJ72" s="385"/>
      <c r="BK72" s="385"/>
      <c r="BL72" s="385"/>
      <c r="BM72" s="385"/>
      <c r="BN72" s="385"/>
      <c r="BO72" s="385"/>
      <c r="BP72" s="385"/>
      <c r="BQ72" s="385"/>
      <c r="BR72" s="385"/>
      <c r="BS72" s="385"/>
      <c r="BT72" s="385"/>
      <c r="BU72" s="385"/>
      <c r="BV72" s="385"/>
      <c r="BW72" s="385"/>
      <c r="BX72" s="385"/>
      <c r="BY72" s="385"/>
      <c r="BZ72" s="385"/>
      <c r="CA72" s="385"/>
      <c r="CB72" s="385"/>
      <c r="CC72" s="385"/>
      <c r="CD72" s="385"/>
      <c r="CE72" s="385"/>
      <c r="CF72" s="385"/>
      <c r="CG72" s="385"/>
      <c r="CH72" s="385"/>
      <c r="CI72" s="385"/>
      <c r="CJ72" s="385"/>
      <c r="CK72" s="385"/>
      <c r="CL72" s="385"/>
      <c r="CM72" s="385"/>
      <c r="CN72" s="385"/>
      <c r="CO72" s="385"/>
      <c r="CP72" s="385"/>
      <c r="CQ72" s="385"/>
      <c r="CR72" s="385"/>
      <c r="CS72" s="385"/>
      <c r="CT72" s="385"/>
      <c r="CU72" s="385"/>
      <c r="CV72" s="385"/>
      <c r="CW72" s="385"/>
      <c r="CX72" s="385"/>
      <c r="CY72" s="385"/>
      <c r="CZ72" s="385"/>
      <c r="DA72" s="385"/>
      <c r="DB72" s="385"/>
      <c r="DC72" s="385"/>
      <c r="DD72" s="385"/>
      <c r="DE72" s="385"/>
      <c r="DF72" s="385"/>
      <c r="DG72" s="385"/>
      <c r="DH72" s="385"/>
      <c r="DI72" s="385"/>
      <c r="DJ72" s="385"/>
      <c r="DK72" s="385"/>
      <c r="DL72" s="385"/>
      <c r="DM72" s="385"/>
      <c r="DN72" s="385"/>
      <c r="DO72" s="385"/>
      <c r="DP72" s="385"/>
      <c r="DQ72" s="385"/>
      <c r="DR72" s="385"/>
      <c r="DS72" s="385"/>
      <c r="DT72" s="385"/>
      <c r="DU72" s="385"/>
      <c r="DV72" s="385"/>
      <c r="DW72" s="385"/>
      <c r="DX72" s="385"/>
      <c r="DY72" s="385"/>
      <c r="DZ72" s="385"/>
      <c r="EA72" s="385"/>
      <c r="EB72" s="385"/>
      <c r="EC72" s="385"/>
      <c r="ED72" s="385"/>
      <c r="EE72" s="385"/>
      <c r="EF72" s="385"/>
      <c r="EG72" s="385"/>
      <c r="EH72" s="385"/>
      <c r="EI72" s="385"/>
      <c r="EJ72" s="385"/>
      <c r="EK72" s="385"/>
      <c r="EL72" s="385"/>
      <c r="EM72" s="385"/>
      <c r="EN72" s="385"/>
      <c r="EO72" s="385"/>
    </row>
    <row r="73" spans="1:145">
      <c r="A73" s="385"/>
      <c r="B73" s="385"/>
      <c r="C73" s="385"/>
      <c r="D73" s="385"/>
      <c r="E73" s="385"/>
      <c r="F73" s="385"/>
      <c r="G73" s="385"/>
      <c r="H73" s="385"/>
      <c r="I73" s="385"/>
      <c r="J73" s="385"/>
      <c r="K73" s="385"/>
      <c r="L73" s="385"/>
      <c r="M73" s="385"/>
      <c r="N73" s="385"/>
      <c r="O73" s="385"/>
      <c r="P73" s="385"/>
      <c r="Q73" s="385"/>
      <c r="R73" s="385"/>
      <c r="S73" s="385"/>
      <c r="T73" s="385"/>
      <c r="U73" s="385"/>
      <c r="V73" s="385"/>
      <c r="W73" s="385"/>
      <c r="X73" s="385"/>
      <c r="Y73" s="385"/>
      <c r="Z73" s="385"/>
      <c r="AA73" s="385"/>
      <c r="AB73" s="385"/>
      <c r="AC73" s="385"/>
      <c r="AD73" s="385"/>
      <c r="AE73" s="385"/>
      <c r="AF73" s="385"/>
      <c r="AG73" s="385"/>
      <c r="AH73" s="385"/>
      <c r="AI73" s="385"/>
      <c r="AJ73" s="385"/>
      <c r="AK73" s="385"/>
      <c r="AL73" s="385"/>
      <c r="AM73" s="385"/>
      <c r="AN73" s="385"/>
      <c r="AO73" s="385"/>
      <c r="AP73" s="385"/>
      <c r="AQ73" s="385"/>
      <c r="AR73" s="385"/>
      <c r="AS73" s="385"/>
      <c r="AT73" s="385"/>
      <c r="AU73" s="385"/>
      <c r="AV73" s="385"/>
      <c r="AW73" s="385"/>
      <c r="AX73" s="385"/>
      <c r="AY73" s="385"/>
      <c r="AZ73" s="385"/>
      <c r="BA73" s="385"/>
      <c r="BB73" s="385"/>
      <c r="BC73" s="385"/>
      <c r="BD73" s="385"/>
      <c r="BE73" s="385"/>
      <c r="BF73" s="385"/>
      <c r="BG73" s="385"/>
      <c r="BH73" s="385"/>
      <c r="BI73" s="385"/>
      <c r="BJ73" s="385"/>
      <c r="BK73" s="385"/>
      <c r="BL73" s="385"/>
      <c r="BM73" s="385"/>
      <c r="BN73" s="385"/>
      <c r="BO73" s="385"/>
      <c r="BP73" s="385"/>
      <c r="BQ73" s="385"/>
      <c r="BR73" s="385"/>
      <c r="BS73" s="385"/>
      <c r="BT73" s="385"/>
      <c r="BU73" s="385"/>
      <c r="BV73" s="385"/>
      <c r="BW73" s="385"/>
      <c r="BX73" s="385"/>
      <c r="BY73" s="385"/>
      <c r="BZ73" s="385"/>
      <c r="CA73" s="385"/>
      <c r="CB73" s="385"/>
      <c r="CC73" s="385"/>
      <c r="CD73" s="385"/>
      <c r="CE73" s="385"/>
      <c r="CF73" s="385"/>
      <c r="CG73" s="385"/>
      <c r="CH73" s="385"/>
      <c r="CI73" s="385"/>
      <c r="CJ73" s="385"/>
      <c r="CK73" s="385"/>
      <c r="CL73" s="385"/>
      <c r="CM73" s="385"/>
      <c r="CN73" s="385"/>
      <c r="CO73" s="385"/>
      <c r="CP73" s="385"/>
      <c r="CQ73" s="385"/>
      <c r="CR73" s="385"/>
      <c r="CS73" s="385"/>
      <c r="CT73" s="385"/>
      <c r="CU73" s="385"/>
      <c r="CV73" s="385"/>
      <c r="CW73" s="385"/>
      <c r="CX73" s="385"/>
      <c r="CY73" s="385"/>
      <c r="CZ73" s="385"/>
      <c r="DA73" s="385"/>
      <c r="DB73" s="385"/>
      <c r="DC73" s="385"/>
      <c r="DD73" s="385"/>
      <c r="DE73" s="385"/>
      <c r="DF73" s="385"/>
      <c r="DG73" s="385"/>
      <c r="DH73" s="385"/>
      <c r="DI73" s="385"/>
      <c r="DJ73" s="385"/>
      <c r="DK73" s="385"/>
      <c r="DL73" s="385"/>
      <c r="DM73" s="385"/>
      <c r="DN73" s="385"/>
      <c r="DO73" s="385"/>
      <c r="DP73" s="385"/>
      <c r="DQ73" s="385"/>
      <c r="DR73" s="385"/>
      <c r="DS73" s="385"/>
      <c r="DT73" s="385"/>
      <c r="DU73" s="385"/>
      <c r="DV73" s="385"/>
      <c r="DW73" s="385"/>
      <c r="DX73" s="385"/>
      <c r="DY73" s="385"/>
      <c r="DZ73" s="385"/>
      <c r="EA73" s="385"/>
      <c r="EB73" s="385"/>
      <c r="EC73" s="385"/>
      <c r="ED73" s="385"/>
      <c r="EE73" s="385"/>
      <c r="EF73" s="385"/>
      <c r="EG73" s="385"/>
      <c r="EH73" s="385"/>
      <c r="EI73" s="385"/>
      <c r="EJ73" s="385"/>
      <c r="EK73" s="385"/>
      <c r="EL73" s="385"/>
      <c r="EM73" s="385"/>
      <c r="EN73" s="385"/>
      <c r="EO73" s="385"/>
    </row>
    <row r="74" spans="1:145">
      <c r="A74" s="385"/>
      <c r="B74" s="385"/>
      <c r="C74" s="385"/>
      <c r="D74" s="385"/>
      <c r="E74" s="385"/>
      <c r="F74" s="385"/>
      <c r="G74" s="385"/>
      <c r="H74" s="385"/>
      <c r="I74" s="385"/>
      <c r="J74" s="385"/>
      <c r="K74" s="385"/>
      <c r="L74" s="385"/>
      <c r="M74" s="385"/>
      <c r="N74" s="385"/>
      <c r="O74" s="385"/>
      <c r="P74" s="385"/>
      <c r="Q74" s="385"/>
      <c r="R74" s="385"/>
      <c r="S74" s="385"/>
      <c r="T74" s="385"/>
      <c r="U74" s="385"/>
      <c r="V74" s="385"/>
      <c r="W74" s="385"/>
      <c r="X74" s="385"/>
      <c r="Y74" s="385"/>
      <c r="Z74" s="385"/>
      <c r="AA74" s="385"/>
      <c r="AB74" s="385"/>
      <c r="AC74" s="385"/>
      <c r="AD74" s="385"/>
      <c r="AE74" s="385"/>
      <c r="AF74" s="385"/>
      <c r="AG74" s="385"/>
      <c r="AH74" s="385"/>
      <c r="AI74" s="385"/>
      <c r="AJ74" s="385"/>
      <c r="AK74" s="385"/>
      <c r="AL74" s="385"/>
      <c r="AM74" s="385"/>
      <c r="AN74" s="385"/>
      <c r="AO74" s="385"/>
      <c r="AP74" s="385"/>
      <c r="AQ74" s="385"/>
      <c r="AR74" s="385"/>
      <c r="AS74" s="385"/>
      <c r="AT74" s="385"/>
      <c r="AU74" s="385"/>
      <c r="AV74" s="385"/>
      <c r="AW74" s="385"/>
      <c r="AX74" s="385"/>
      <c r="AY74" s="385"/>
      <c r="AZ74" s="385"/>
      <c r="BA74" s="385"/>
      <c r="BB74" s="385"/>
      <c r="BC74" s="385"/>
      <c r="BD74" s="385"/>
      <c r="BE74" s="385"/>
      <c r="BF74" s="385"/>
      <c r="BG74" s="385"/>
      <c r="BH74" s="385"/>
      <c r="BI74" s="385"/>
      <c r="BJ74" s="385"/>
      <c r="BK74" s="385"/>
      <c r="BL74" s="385"/>
      <c r="BM74" s="385"/>
      <c r="BN74" s="385"/>
      <c r="BO74" s="385"/>
      <c r="BP74" s="385"/>
      <c r="BQ74" s="385"/>
      <c r="BR74" s="385"/>
      <c r="BS74" s="385"/>
      <c r="BT74" s="385"/>
      <c r="BU74" s="385"/>
      <c r="BV74" s="385"/>
      <c r="BW74" s="385"/>
      <c r="BX74" s="385"/>
      <c r="BY74" s="385"/>
      <c r="BZ74" s="385"/>
      <c r="CA74" s="385"/>
      <c r="CB74" s="385"/>
      <c r="CC74" s="385"/>
      <c r="CD74" s="385"/>
      <c r="CE74" s="385"/>
      <c r="CF74" s="385"/>
      <c r="CG74" s="385"/>
      <c r="CH74" s="385"/>
      <c r="CI74" s="385"/>
      <c r="CJ74" s="385"/>
      <c r="CK74" s="385"/>
      <c r="CL74" s="385"/>
      <c r="CM74" s="385"/>
      <c r="CN74" s="385"/>
      <c r="CO74" s="385"/>
      <c r="CP74" s="385"/>
      <c r="CQ74" s="385"/>
      <c r="CR74" s="385"/>
      <c r="CS74" s="385"/>
      <c r="CT74" s="385"/>
      <c r="CU74" s="385"/>
      <c r="CV74" s="385"/>
      <c r="CW74" s="385"/>
      <c r="CX74" s="385"/>
      <c r="CY74" s="385"/>
      <c r="CZ74" s="385"/>
      <c r="DA74" s="385"/>
      <c r="DB74" s="385"/>
      <c r="DC74" s="385"/>
      <c r="DD74" s="385"/>
      <c r="DE74" s="385"/>
      <c r="DF74" s="385"/>
      <c r="DG74" s="385"/>
      <c r="DH74" s="385"/>
      <c r="DI74" s="385"/>
      <c r="DJ74" s="385"/>
      <c r="DK74" s="385"/>
      <c r="DL74" s="385"/>
      <c r="DM74" s="385"/>
      <c r="DN74" s="385"/>
      <c r="DO74" s="385"/>
      <c r="DP74" s="385"/>
      <c r="DQ74" s="385"/>
      <c r="DR74" s="385"/>
      <c r="DS74" s="385"/>
      <c r="DT74" s="385"/>
      <c r="DU74" s="385"/>
      <c r="DV74" s="385"/>
      <c r="DW74" s="385"/>
      <c r="DX74" s="385"/>
      <c r="DY74" s="385"/>
      <c r="DZ74" s="385"/>
      <c r="EA74" s="385"/>
      <c r="EB74" s="385"/>
      <c r="EC74" s="385"/>
      <c r="ED74" s="385"/>
      <c r="EE74" s="385"/>
      <c r="EF74" s="385"/>
      <c r="EG74" s="385"/>
      <c r="EH74" s="385"/>
      <c r="EI74" s="385"/>
      <c r="EJ74" s="385"/>
      <c r="EK74" s="385"/>
      <c r="EL74" s="385"/>
      <c r="EM74" s="385"/>
      <c r="EN74" s="385"/>
      <c r="EO74" s="385"/>
    </row>
    <row r="75" spans="1:145">
      <c r="A75" s="385"/>
      <c r="B75" s="385"/>
      <c r="C75" s="385"/>
      <c r="D75" s="385"/>
      <c r="E75" s="385"/>
      <c r="F75" s="385"/>
      <c r="G75" s="385"/>
      <c r="H75" s="385"/>
      <c r="I75" s="385"/>
      <c r="J75" s="385"/>
      <c r="K75" s="385"/>
      <c r="L75" s="385"/>
      <c r="M75" s="385"/>
      <c r="N75" s="385"/>
      <c r="O75" s="385"/>
      <c r="P75" s="385"/>
      <c r="Q75" s="385"/>
      <c r="R75" s="385"/>
      <c r="S75" s="385"/>
      <c r="T75" s="385"/>
      <c r="U75" s="385"/>
      <c r="V75" s="385"/>
      <c r="W75" s="385"/>
      <c r="X75" s="385"/>
      <c r="Y75" s="385"/>
      <c r="Z75" s="385"/>
      <c r="AA75" s="385"/>
      <c r="AB75" s="385"/>
      <c r="AC75" s="385"/>
      <c r="AD75" s="385"/>
      <c r="AE75" s="385"/>
      <c r="AF75" s="385"/>
      <c r="AG75" s="385"/>
      <c r="AH75" s="385"/>
      <c r="AI75" s="385"/>
      <c r="AJ75" s="385"/>
      <c r="AK75" s="385"/>
      <c r="AL75" s="385"/>
      <c r="AM75" s="385"/>
      <c r="AN75" s="385"/>
      <c r="AO75" s="385"/>
      <c r="AP75" s="385"/>
      <c r="AQ75" s="385"/>
      <c r="AR75" s="385"/>
      <c r="AS75" s="385"/>
      <c r="AT75" s="385"/>
      <c r="AU75" s="385"/>
      <c r="AV75" s="385"/>
      <c r="AW75" s="385"/>
      <c r="AX75" s="385"/>
      <c r="AY75" s="385"/>
      <c r="AZ75" s="385"/>
      <c r="BA75" s="385"/>
      <c r="BB75" s="385"/>
      <c r="BC75" s="385"/>
      <c r="BD75" s="385"/>
      <c r="BE75" s="385"/>
      <c r="BF75" s="385"/>
      <c r="BG75" s="385"/>
      <c r="BH75" s="385"/>
      <c r="BI75" s="385"/>
      <c r="BJ75" s="385"/>
      <c r="BK75" s="385"/>
      <c r="BL75" s="385"/>
      <c r="BM75" s="385"/>
      <c r="BN75" s="385"/>
      <c r="BO75" s="385"/>
      <c r="BP75" s="385"/>
      <c r="BQ75" s="385"/>
      <c r="BR75" s="385"/>
      <c r="BS75" s="385"/>
      <c r="BT75" s="385"/>
      <c r="BU75" s="385"/>
      <c r="BV75" s="385"/>
      <c r="BW75" s="385"/>
      <c r="BX75" s="385"/>
      <c r="BY75" s="385"/>
      <c r="BZ75" s="385"/>
      <c r="CA75" s="385"/>
      <c r="CB75" s="385"/>
      <c r="CC75" s="385"/>
      <c r="CD75" s="385"/>
      <c r="CE75" s="385"/>
      <c r="CF75" s="385"/>
      <c r="CG75" s="385"/>
      <c r="CH75" s="385"/>
      <c r="CI75" s="385"/>
      <c r="CJ75" s="385"/>
      <c r="CK75" s="385"/>
      <c r="CL75" s="385"/>
      <c r="CM75" s="385"/>
      <c r="CN75" s="385"/>
      <c r="CO75" s="385"/>
      <c r="CP75" s="385"/>
      <c r="CQ75" s="385"/>
      <c r="CR75" s="385"/>
      <c r="CS75" s="385"/>
      <c r="CT75" s="385"/>
      <c r="CU75" s="385"/>
      <c r="CV75" s="385"/>
      <c r="CW75" s="385"/>
      <c r="CX75" s="385"/>
      <c r="CY75" s="385"/>
      <c r="CZ75" s="385"/>
      <c r="DA75" s="385"/>
      <c r="DB75" s="385"/>
      <c r="DC75" s="385"/>
      <c r="DD75" s="385"/>
      <c r="DE75" s="385"/>
      <c r="DF75" s="385"/>
      <c r="DG75" s="385"/>
      <c r="DH75" s="385"/>
      <c r="DI75" s="385"/>
      <c r="DJ75" s="385"/>
      <c r="DK75" s="385"/>
      <c r="DL75" s="385"/>
      <c r="DM75" s="385"/>
      <c r="DN75" s="385"/>
      <c r="DO75" s="385"/>
      <c r="DP75" s="385"/>
      <c r="DQ75" s="385"/>
      <c r="DR75" s="385"/>
      <c r="DS75" s="385"/>
      <c r="DT75" s="385"/>
      <c r="DU75" s="385"/>
      <c r="DV75" s="385"/>
      <c r="DW75" s="385"/>
      <c r="DX75" s="385"/>
      <c r="DY75" s="385"/>
      <c r="DZ75" s="385"/>
      <c r="EA75" s="385"/>
      <c r="EB75" s="385"/>
      <c r="EC75" s="385"/>
      <c r="ED75" s="385"/>
      <c r="EE75" s="385"/>
      <c r="EF75" s="385"/>
      <c r="EG75" s="385"/>
      <c r="EH75" s="385"/>
      <c r="EI75" s="385"/>
      <c r="EJ75" s="385"/>
      <c r="EK75" s="385"/>
      <c r="EL75" s="385"/>
      <c r="EM75" s="385"/>
      <c r="EN75" s="385"/>
      <c r="EO75" s="385"/>
    </row>
    <row r="76" spans="1:145">
      <c r="A76" s="385"/>
      <c r="B76" s="385"/>
      <c r="C76" s="385"/>
      <c r="D76" s="385"/>
      <c r="E76" s="385"/>
      <c r="F76" s="385"/>
      <c r="G76" s="385"/>
      <c r="H76" s="385"/>
      <c r="I76" s="385"/>
      <c r="J76" s="385"/>
      <c r="K76" s="385"/>
      <c r="L76" s="385"/>
      <c r="M76" s="385"/>
      <c r="N76" s="385"/>
      <c r="O76" s="385"/>
      <c r="P76" s="385"/>
      <c r="Q76" s="385"/>
      <c r="R76" s="385"/>
      <c r="S76" s="385"/>
      <c r="T76" s="385"/>
      <c r="U76" s="385"/>
      <c r="V76" s="385"/>
      <c r="W76" s="385"/>
      <c r="X76" s="385"/>
      <c r="Y76" s="385"/>
      <c r="Z76" s="385"/>
      <c r="AA76" s="385"/>
      <c r="AB76" s="385"/>
      <c r="AC76" s="385"/>
      <c r="AD76" s="385"/>
      <c r="AE76" s="385"/>
      <c r="AF76" s="385"/>
      <c r="AG76" s="385"/>
      <c r="AH76" s="385"/>
      <c r="AI76" s="385"/>
      <c r="AJ76" s="385"/>
      <c r="AK76" s="385"/>
      <c r="AL76" s="385"/>
      <c r="AM76" s="385"/>
      <c r="AN76" s="385"/>
      <c r="AO76" s="385"/>
      <c r="AP76" s="385"/>
      <c r="AQ76" s="385"/>
      <c r="AR76" s="385"/>
      <c r="AS76" s="385"/>
      <c r="AT76" s="385"/>
      <c r="AU76" s="385"/>
      <c r="AV76" s="385"/>
      <c r="AW76" s="385"/>
      <c r="AX76" s="385"/>
      <c r="AY76" s="385"/>
      <c r="AZ76" s="385"/>
      <c r="BA76" s="385"/>
      <c r="BB76" s="385"/>
      <c r="BC76" s="385"/>
      <c r="BD76" s="385"/>
      <c r="BE76" s="385"/>
      <c r="BF76" s="385"/>
      <c r="BG76" s="385"/>
      <c r="BH76" s="385"/>
      <c r="BI76" s="385"/>
      <c r="BJ76" s="385"/>
      <c r="BK76" s="385"/>
      <c r="BL76" s="385"/>
      <c r="BM76" s="385"/>
      <c r="BN76" s="385"/>
      <c r="BO76" s="385"/>
      <c r="BP76" s="385"/>
      <c r="BQ76" s="385"/>
      <c r="BR76" s="385"/>
      <c r="BS76" s="385"/>
      <c r="BT76" s="385"/>
      <c r="BU76" s="385"/>
      <c r="BV76" s="385"/>
      <c r="BW76" s="385"/>
      <c r="BX76" s="385"/>
      <c r="BY76" s="385"/>
      <c r="BZ76" s="385"/>
      <c r="CA76" s="385"/>
      <c r="CB76" s="385"/>
      <c r="CC76" s="385"/>
      <c r="CD76" s="385"/>
      <c r="CE76" s="385"/>
      <c r="CF76" s="385"/>
      <c r="CG76" s="385"/>
      <c r="CH76" s="385"/>
      <c r="CI76" s="385"/>
      <c r="CJ76" s="385"/>
      <c r="CK76" s="385"/>
      <c r="CL76" s="385"/>
      <c r="CM76" s="385"/>
      <c r="CN76" s="385"/>
      <c r="CO76" s="385"/>
      <c r="CP76" s="385"/>
      <c r="CQ76" s="385"/>
      <c r="CR76" s="385"/>
      <c r="CS76" s="385"/>
      <c r="CT76" s="385"/>
      <c r="CU76" s="385"/>
      <c r="CV76" s="385"/>
      <c r="CW76" s="385"/>
      <c r="CX76" s="385"/>
      <c r="CY76" s="385"/>
      <c r="CZ76" s="385"/>
      <c r="DA76" s="385"/>
      <c r="DB76" s="385"/>
      <c r="DC76" s="385"/>
      <c r="DD76" s="385"/>
      <c r="DE76" s="385"/>
      <c r="DF76" s="385"/>
      <c r="DG76" s="385"/>
      <c r="DH76" s="385"/>
      <c r="DI76" s="385"/>
      <c r="DJ76" s="385"/>
      <c r="DK76" s="385"/>
      <c r="DL76" s="385"/>
      <c r="DM76" s="385"/>
      <c r="DN76" s="385"/>
      <c r="DO76" s="385"/>
      <c r="DP76" s="385"/>
      <c r="DQ76" s="385"/>
      <c r="DR76" s="385"/>
      <c r="DS76" s="385"/>
      <c r="DT76" s="385"/>
      <c r="DU76" s="385"/>
      <c r="DV76" s="385"/>
      <c r="DW76" s="385"/>
      <c r="DX76" s="385"/>
      <c r="DY76" s="385"/>
      <c r="DZ76" s="385"/>
      <c r="EA76" s="385"/>
      <c r="EB76" s="385"/>
      <c r="EC76" s="385"/>
      <c r="ED76" s="385"/>
      <c r="EE76" s="385"/>
      <c r="EF76" s="385"/>
      <c r="EG76" s="385"/>
      <c r="EH76" s="385"/>
      <c r="EI76" s="385"/>
      <c r="EJ76" s="385"/>
      <c r="EK76" s="385"/>
      <c r="EL76" s="385"/>
      <c r="EM76" s="385"/>
      <c r="EN76" s="385"/>
      <c r="EO76" s="385"/>
    </row>
    <row r="77" spans="1:145">
      <c r="A77" s="385"/>
      <c r="B77" s="385"/>
      <c r="C77" s="385"/>
      <c r="D77" s="385"/>
      <c r="E77" s="385"/>
      <c r="F77" s="385"/>
      <c r="G77" s="385"/>
      <c r="H77" s="385"/>
      <c r="I77" s="385"/>
      <c r="J77" s="385"/>
      <c r="K77" s="385"/>
      <c r="L77" s="385"/>
      <c r="M77" s="385"/>
      <c r="N77" s="385"/>
      <c r="O77" s="385"/>
      <c r="P77" s="385"/>
      <c r="Q77" s="385"/>
      <c r="R77" s="385"/>
      <c r="S77" s="385"/>
      <c r="T77" s="385"/>
      <c r="U77" s="385"/>
      <c r="V77" s="385"/>
      <c r="W77" s="385"/>
      <c r="X77" s="385"/>
      <c r="Y77" s="385"/>
      <c r="Z77" s="385"/>
      <c r="AA77" s="385"/>
      <c r="AB77" s="385"/>
      <c r="AC77" s="385"/>
      <c r="AD77" s="385"/>
      <c r="AE77" s="385"/>
      <c r="AF77" s="385"/>
      <c r="AG77" s="385"/>
      <c r="AH77" s="385"/>
      <c r="AI77" s="385"/>
      <c r="AJ77" s="385"/>
      <c r="AK77" s="385"/>
      <c r="AL77" s="385"/>
      <c r="AM77" s="385"/>
      <c r="AN77" s="385"/>
      <c r="AO77" s="385"/>
      <c r="AP77" s="385"/>
      <c r="AQ77" s="385"/>
      <c r="AR77" s="385"/>
      <c r="AS77" s="385"/>
      <c r="AT77" s="385"/>
      <c r="AU77" s="385"/>
      <c r="AV77" s="385"/>
      <c r="AW77" s="385"/>
      <c r="AX77" s="385"/>
      <c r="AY77" s="385"/>
      <c r="AZ77" s="385"/>
      <c r="BA77" s="385"/>
      <c r="BB77" s="385"/>
      <c r="BC77" s="385"/>
      <c r="BD77" s="385"/>
      <c r="BE77" s="385"/>
      <c r="BF77" s="385"/>
      <c r="BG77" s="385"/>
      <c r="BH77" s="385"/>
      <c r="BI77" s="385"/>
      <c r="BJ77" s="385"/>
      <c r="BK77" s="385"/>
      <c r="BL77" s="385"/>
      <c r="BM77" s="385"/>
      <c r="BN77" s="385"/>
      <c r="BO77" s="385"/>
      <c r="BP77" s="385"/>
      <c r="BQ77" s="385"/>
      <c r="BR77" s="385"/>
      <c r="BS77" s="385"/>
      <c r="BT77" s="385"/>
      <c r="BU77" s="385"/>
      <c r="BV77" s="385"/>
      <c r="BW77" s="385"/>
      <c r="BX77" s="385"/>
      <c r="BY77" s="385"/>
      <c r="BZ77" s="385"/>
      <c r="CA77" s="385"/>
      <c r="CB77" s="385"/>
      <c r="CC77" s="385"/>
      <c r="CD77" s="385"/>
      <c r="CE77" s="385"/>
      <c r="CF77" s="385"/>
      <c r="CG77" s="385"/>
      <c r="CH77" s="385"/>
      <c r="CI77" s="385"/>
      <c r="CJ77" s="385"/>
      <c r="CK77" s="385"/>
      <c r="CL77" s="385"/>
      <c r="CM77" s="385"/>
      <c r="CN77" s="385"/>
      <c r="CO77" s="385"/>
      <c r="CP77" s="385"/>
      <c r="CQ77" s="385"/>
      <c r="CR77" s="385"/>
      <c r="CS77" s="385"/>
      <c r="CT77" s="385"/>
      <c r="CU77" s="385"/>
      <c r="CV77" s="385"/>
      <c r="CW77" s="385"/>
      <c r="CX77" s="385"/>
      <c r="CY77" s="385"/>
      <c r="CZ77" s="385"/>
      <c r="DA77" s="385"/>
      <c r="DB77" s="385"/>
      <c r="DC77" s="385"/>
      <c r="DD77" s="385"/>
      <c r="DE77" s="385"/>
      <c r="DF77" s="385"/>
      <c r="DG77" s="385"/>
      <c r="DH77" s="385"/>
      <c r="DI77" s="385"/>
      <c r="DJ77" s="385"/>
      <c r="DK77" s="385"/>
      <c r="DL77" s="385"/>
      <c r="DM77" s="385"/>
      <c r="DN77" s="385"/>
      <c r="DO77" s="385"/>
      <c r="DP77" s="385"/>
      <c r="DQ77" s="385"/>
      <c r="DR77" s="385"/>
      <c r="DS77" s="385"/>
      <c r="DT77" s="385"/>
      <c r="DU77" s="385"/>
      <c r="DV77" s="385"/>
      <c r="DW77" s="385"/>
      <c r="DX77" s="385"/>
      <c r="DY77" s="385"/>
      <c r="DZ77" s="385"/>
      <c r="EA77" s="385"/>
      <c r="EB77" s="385"/>
      <c r="EC77" s="385"/>
      <c r="ED77" s="385"/>
      <c r="EE77" s="385"/>
      <c r="EF77" s="385"/>
      <c r="EG77" s="385"/>
      <c r="EH77" s="385"/>
      <c r="EI77" s="385"/>
      <c r="EJ77" s="385"/>
      <c r="EK77" s="385"/>
      <c r="EL77" s="385"/>
      <c r="EM77" s="385"/>
      <c r="EN77" s="385"/>
      <c r="EO77" s="385"/>
    </row>
    <row r="78" spans="1:145">
      <c r="A78" s="385"/>
      <c r="B78" s="385"/>
      <c r="C78" s="385"/>
      <c r="D78" s="385"/>
      <c r="E78" s="385"/>
      <c r="F78" s="385"/>
      <c r="G78" s="385"/>
      <c r="H78" s="385"/>
      <c r="I78" s="385"/>
      <c r="J78" s="385"/>
      <c r="K78" s="385"/>
      <c r="L78" s="385"/>
      <c r="M78" s="385"/>
      <c r="N78" s="385"/>
      <c r="O78" s="385"/>
      <c r="P78" s="385"/>
      <c r="Q78" s="385"/>
      <c r="R78" s="385"/>
      <c r="S78" s="385"/>
      <c r="T78" s="385"/>
      <c r="U78" s="385"/>
      <c r="V78" s="385"/>
      <c r="W78" s="385"/>
      <c r="X78" s="385"/>
      <c r="Y78" s="385"/>
      <c r="Z78" s="385"/>
      <c r="AA78" s="385"/>
      <c r="AB78" s="385"/>
      <c r="AC78" s="385"/>
      <c r="AD78" s="385"/>
      <c r="AE78" s="385"/>
      <c r="AF78" s="385"/>
      <c r="AG78" s="385"/>
      <c r="AH78" s="385"/>
      <c r="AI78" s="385"/>
      <c r="AJ78" s="385"/>
      <c r="AK78" s="385"/>
      <c r="AL78" s="385"/>
      <c r="AM78" s="385"/>
      <c r="AN78" s="385"/>
      <c r="AO78" s="385"/>
      <c r="AP78" s="385"/>
      <c r="AQ78" s="385"/>
      <c r="AR78" s="385"/>
      <c r="AS78" s="385"/>
      <c r="AT78" s="385"/>
      <c r="AU78" s="385"/>
      <c r="AV78" s="385"/>
      <c r="AW78" s="385"/>
      <c r="AX78" s="385"/>
      <c r="AY78" s="385"/>
      <c r="AZ78" s="385"/>
      <c r="BA78" s="385"/>
      <c r="BB78" s="385"/>
      <c r="BC78" s="385"/>
      <c r="BD78" s="385"/>
      <c r="BE78" s="385"/>
      <c r="BF78" s="385"/>
      <c r="BG78" s="385"/>
      <c r="BH78" s="385"/>
      <c r="BI78" s="385"/>
      <c r="BJ78" s="385"/>
      <c r="BK78" s="385"/>
      <c r="BL78" s="385"/>
      <c r="BM78" s="385"/>
      <c r="BN78" s="385"/>
      <c r="BO78" s="385"/>
      <c r="BP78" s="385"/>
      <c r="BQ78" s="385"/>
      <c r="BR78" s="385"/>
      <c r="BS78" s="385"/>
      <c r="BT78" s="385"/>
      <c r="BU78" s="385"/>
      <c r="BV78" s="385"/>
      <c r="BW78" s="385"/>
      <c r="BX78" s="385"/>
      <c r="BY78" s="385"/>
      <c r="BZ78" s="385"/>
      <c r="CA78" s="385"/>
      <c r="CB78" s="385"/>
      <c r="CC78" s="385"/>
      <c r="CD78" s="385"/>
      <c r="CE78" s="385"/>
      <c r="CF78" s="385"/>
      <c r="CG78" s="385"/>
      <c r="CH78" s="385"/>
      <c r="CI78" s="385"/>
      <c r="CJ78" s="385"/>
      <c r="CK78" s="385"/>
      <c r="CL78" s="385"/>
      <c r="CM78" s="385"/>
      <c r="CN78" s="385"/>
      <c r="CO78" s="385"/>
      <c r="CP78" s="385"/>
      <c r="CQ78" s="385"/>
      <c r="CR78" s="385"/>
      <c r="CS78" s="385"/>
      <c r="CT78" s="385"/>
      <c r="CU78" s="385"/>
      <c r="CV78" s="385"/>
      <c r="CW78" s="385"/>
      <c r="CX78" s="385"/>
      <c r="CY78" s="385"/>
      <c r="CZ78" s="385"/>
      <c r="DA78" s="385"/>
      <c r="DB78" s="385"/>
      <c r="DC78" s="385"/>
      <c r="DD78" s="385"/>
      <c r="DE78" s="385"/>
      <c r="DF78" s="385"/>
      <c r="DG78" s="385"/>
      <c r="DH78" s="385"/>
      <c r="DI78" s="385"/>
      <c r="DJ78" s="385"/>
      <c r="DK78" s="385"/>
      <c r="DL78" s="385"/>
      <c r="DM78" s="385"/>
      <c r="DN78" s="385"/>
      <c r="DO78" s="385"/>
      <c r="DP78" s="385"/>
      <c r="DQ78" s="385"/>
      <c r="DR78" s="385"/>
      <c r="DS78" s="385"/>
      <c r="DT78" s="385"/>
      <c r="DU78" s="385"/>
      <c r="DV78" s="385"/>
      <c r="DW78" s="385"/>
      <c r="DX78" s="385"/>
      <c r="DY78" s="385"/>
      <c r="DZ78" s="385"/>
      <c r="EA78" s="385"/>
      <c r="EB78" s="385"/>
      <c r="EC78" s="385"/>
      <c r="ED78" s="385"/>
      <c r="EE78" s="385"/>
      <c r="EF78" s="385"/>
      <c r="EG78" s="385"/>
      <c r="EH78" s="385"/>
      <c r="EI78" s="385"/>
      <c r="EJ78" s="385"/>
      <c r="EK78" s="385"/>
      <c r="EL78" s="385"/>
      <c r="EM78" s="385"/>
      <c r="EN78" s="385"/>
      <c r="EO78" s="385"/>
    </row>
    <row r="79" spans="1:145">
      <c r="A79" s="385"/>
      <c r="B79" s="385"/>
      <c r="C79" s="385"/>
      <c r="D79" s="385"/>
      <c r="E79" s="385"/>
      <c r="F79" s="385"/>
      <c r="G79" s="385"/>
      <c r="H79" s="385"/>
      <c r="I79" s="385"/>
      <c r="J79" s="385"/>
      <c r="K79" s="385"/>
      <c r="L79" s="385"/>
      <c r="M79" s="385"/>
      <c r="N79" s="385"/>
      <c r="O79" s="385"/>
      <c r="P79" s="385"/>
      <c r="Q79" s="385"/>
      <c r="R79" s="385"/>
      <c r="S79" s="385"/>
      <c r="T79" s="385"/>
      <c r="U79" s="385"/>
      <c r="V79" s="385"/>
      <c r="W79" s="385"/>
      <c r="X79" s="385"/>
      <c r="Y79" s="385"/>
      <c r="Z79" s="385"/>
      <c r="AA79" s="385"/>
      <c r="AB79" s="385"/>
      <c r="AC79" s="385"/>
      <c r="AD79" s="385"/>
      <c r="AE79" s="385"/>
      <c r="AF79" s="385"/>
      <c r="AG79" s="385"/>
      <c r="AH79" s="385"/>
      <c r="AI79" s="385"/>
      <c r="AJ79" s="385"/>
      <c r="AK79" s="385"/>
      <c r="AL79" s="385"/>
      <c r="AM79" s="385"/>
      <c r="AN79" s="385"/>
      <c r="AO79" s="385"/>
      <c r="AP79" s="385"/>
      <c r="AQ79" s="385"/>
      <c r="AR79" s="385"/>
      <c r="AS79" s="385"/>
      <c r="AT79" s="385"/>
      <c r="AU79" s="385"/>
      <c r="AV79" s="385"/>
      <c r="AW79" s="385"/>
      <c r="AX79" s="385"/>
      <c r="AY79" s="385"/>
      <c r="AZ79" s="385"/>
      <c r="BA79" s="385"/>
      <c r="BB79" s="385"/>
      <c r="BC79" s="385"/>
      <c r="BD79" s="385"/>
      <c r="BE79" s="385"/>
      <c r="BF79" s="385"/>
      <c r="BG79" s="385"/>
      <c r="BH79" s="385"/>
      <c r="BI79" s="385"/>
      <c r="BJ79" s="385"/>
      <c r="BK79" s="385"/>
      <c r="BL79" s="385"/>
      <c r="BM79" s="385"/>
      <c r="BN79" s="385"/>
      <c r="BO79" s="385"/>
      <c r="BP79" s="385"/>
      <c r="BQ79" s="385"/>
      <c r="BR79" s="385"/>
      <c r="BS79" s="385"/>
      <c r="BT79" s="385"/>
      <c r="BU79" s="385"/>
      <c r="BV79" s="385"/>
      <c r="BW79" s="385"/>
      <c r="BX79" s="385"/>
      <c r="BY79" s="385"/>
      <c r="BZ79" s="385"/>
      <c r="CA79" s="385"/>
      <c r="CB79" s="385"/>
      <c r="CC79" s="385"/>
      <c r="CD79" s="385"/>
      <c r="CE79" s="385"/>
      <c r="CF79" s="385"/>
      <c r="CG79" s="385"/>
      <c r="CH79" s="385"/>
      <c r="CI79" s="385"/>
      <c r="CJ79" s="385"/>
      <c r="CK79" s="385"/>
      <c r="CL79" s="385"/>
      <c r="CM79" s="385"/>
      <c r="CN79" s="385"/>
      <c r="CO79" s="385"/>
      <c r="CP79" s="385"/>
      <c r="CQ79" s="385"/>
      <c r="CR79" s="385"/>
      <c r="CS79" s="385"/>
      <c r="CT79" s="385"/>
      <c r="CU79" s="385"/>
      <c r="CV79" s="385"/>
      <c r="CW79" s="385"/>
      <c r="CX79" s="385"/>
      <c r="CY79" s="385"/>
      <c r="CZ79" s="385"/>
      <c r="DA79" s="385"/>
      <c r="DB79" s="385"/>
      <c r="DC79" s="385"/>
      <c r="DD79" s="385"/>
      <c r="DE79" s="385"/>
      <c r="DF79" s="385"/>
      <c r="DG79" s="385"/>
      <c r="DH79" s="385"/>
      <c r="DI79" s="385"/>
      <c r="DJ79" s="385"/>
      <c r="DK79" s="385"/>
      <c r="DL79" s="385"/>
      <c r="DM79" s="385"/>
      <c r="DN79" s="385"/>
      <c r="DO79" s="385"/>
      <c r="DP79" s="385"/>
      <c r="DQ79" s="385"/>
      <c r="DR79" s="385"/>
      <c r="DS79" s="385"/>
      <c r="DT79" s="385"/>
      <c r="DU79" s="385"/>
      <c r="DV79" s="385"/>
      <c r="DW79" s="385"/>
      <c r="DX79" s="385"/>
      <c r="DY79" s="385"/>
      <c r="DZ79" s="385"/>
      <c r="EA79" s="385"/>
      <c r="EB79" s="385"/>
      <c r="EC79" s="385"/>
      <c r="ED79" s="385"/>
      <c r="EE79" s="385"/>
      <c r="EF79" s="385"/>
      <c r="EG79" s="385"/>
      <c r="EH79" s="385"/>
      <c r="EI79" s="385"/>
      <c r="EJ79" s="385"/>
      <c r="EK79" s="385"/>
      <c r="EL79" s="385"/>
      <c r="EM79" s="385"/>
      <c r="EN79" s="385"/>
      <c r="EO79" s="385"/>
    </row>
    <row r="80" spans="1:145">
      <c r="A80" s="385"/>
      <c r="B80" s="385"/>
      <c r="C80" s="385"/>
      <c r="D80" s="385"/>
      <c r="E80" s="385"/>
      <c r="F80" s="385"/>
      <c r="G80" s="385"/>
      <c r="H80" s="385"/>
      <c r="I80" s="385"/>
      <c r="J80" s="385"/>
      <c r="K80" s="385"/>
      <c r="L80" s="385"/>
      <c r="M80" s="385"/>
      <c r="N80" s="385"/>
      <c r="O80" s="385"/>
      <c r="P80" s="385"/>
      <c r="Q80" s="385"/>
      <c r="R80" s="385"/>
      <c r="S80" s="385"/>
      <c r="T80" s="385"/>
      <c r="U80" s="385"/>
      <c r="V80" s="385"/>
      <c r="W80" s="385"/>
      <c r="X80" s="385"/>
      <c r="Y80" s="385"/>
      <c r="Z80" s="385"/>
      <c r="AA80" s="385"/>
      <c r="AB80" s="385"/>
      <c r="AC80" s="385"/>
      <c r="AD80" s="385"/>
      <c r="AE80" s="385"/>
      <c r="AF80" s="385"/>
      <c r="AG80" s="385"/>
      <c r="AH80" s="385"/>
      <c r="AI80" s="385"/>
      <c r="AJ80" s="385"/>
      <c r="AK80" s="385"/>
      <c r="AL80" s="385"/>
      <c r="AM80" s="385"/>
      <c r="AN80" s="385"/>
      <c r="AO80" s="385"/>
      <c r="AP80" s="385"/>
      <c r="AQ80" s="385"/>
      <c r="AR80" s="385"/>
      <c r="AS80" s="385"/>
      <c r="AT80" s="385"/>
      <c r="AU80" s="385"/>
      <c r="AV80" s="385"/>
      <c r="AW80" s="385"/>
      <c r="AX80" s="385"/>
      <c r="AY80" s="385"/>
      <c r="AZ80" s="385"/>
      <c r="BA80" s="385"/>
      <c r="BB80" s="385"/>
      <c r="BC80" s="385"/>
      <c r="BD80" s="385"/>
      <c r="BE80" s="385"/>
      <c r="BF80" s="385"/>
      <c r="BG80" s="385"/>
      <c r="BH80" s="385"/>
      <c r="BI80" s="385"/>
      <c r="BJ80" s="385"/>
      <c r="BK80" s="385"/>
      <c r="BL80" s="385"/>
      <c r="BM80" s="385"/>
      <c r="BN80" s="385"/>
      <c r="BO80" s="385"/>
      <c r="BP80" s="385"/>
      <c r="BQ80" s="385"/>
      <c r="BR80" s="385"/>
      <c r="BS80" s="385"/>
      <c r="BT80" s="385"/>
      <c r="BU80" s="385"/>
      <c r="BV80" s="385"/>
      <c r="BW80" s="385"/>
      <c r="BX80" s="385"/>
      <c r="BY80" s="385"/>
      <c r="BZ80" s="385"/>
      <c r="CA80" s="385"/>
      <c r="CB80" s="385"/>
      <c r="CC80" s="385"/>
      <c r="CD80" s="385"/>
      <c r="CE80" s="385"/>
      <c r="CF80" s="385"/>
      <c r="CG80" s="385"/>
      <c r="CH80" s="385"/>
      <c r="CI80" s="385"/>
      <c r="CJ80" s="385"/>
      <c r="CK80" s="385"/>
      <c r="CL80" s="385"/>
      <c r="CM80" s="385"/>
      <c r="CN80" s="385"/>
      <c r="CO80" s="385"/>
      <c r="CP80" s="385"/>
      <c r="CQ80" s="385"/>
      <c r="CR80" s="385"/>
      <c r="CS80" s="385"/>
      <c r="CT80" s="385"/>
      <c r="CU80" s="385"/>
      <c r="CV80" s="385"/>
      <c r="CW80" s="385"/>
      <c r="CX80" s="385"/>
      <c r="CY80" s="385"/>
      <c r="CZ80" s="385"/>
      <c r="DA80" s="385"/>
      <c r="DB80" s="385"/>
      <c r="DC80" s="385"/>
      <c r="DD80" s="385"/>
      <c r="DE80" s="385"/>
      <c r="DF80" s="385"/>
      <c r="DG80" s="385"/>
      <c r="DH80" s="385"/>
      <c r="DI80" s="385"/>
      <c r="DJ80" s="385"/>
      <c r="DK80" s="385"/>
      <c r="DL80" s="385"/>
      <c r="DM80" s="385"/>
      <c r="DN80" s="385"/>
      <c r="DO80" s="385"/>
      <c r="DP80" s="385"/>
      <c r="DQ80" s="385"/>
      <c r="DR80" s="385"/>
      <c r="DS80" s="385"/>
      <c r="DT80" s="385"/>
      <c r="DU80" s="385"/>
      <c r="DV80" s="385"/>
      <c r="DW80" s="385"/>
      <c r="DX80" s="385"/>
      <c r="DY80" s="385"/>
      <c r="DZ80" s="385"/>
      <c r="EA80" s="385"/>
      <c r="EB80" s="385"/>
      <c r="EC80" s="385"/>
      <c r="ED80" s="385"/>
      <c r="EE80" s="385"/>
      <c r="EF80" s="385"/>
      <c r="EG80" s="385"/>
      <c r="EH80" s="385"/>
      <c r="EI80" s="385"/>
      <c r="EJ80" s="385"/>
      <c r="EK80" s="385"/>
      <c r="EL80" s="385"/>
      <c r="EM80" s="385"/>
      <c r="EN80" s="385"/>
      <c r="EO80" s="385"/>
    </row>
    <row r="81" spans="1:145">
      <c r="A81" s="385"/>
      <c r="B81" s="385"/>
      <c r="C81" s="385"/>
      <c r="D81" s="385"/>
      <c r="E81" s="385"/>
      <c r="F81" s="385"/>
      <c r="G81" s="385"/>
      <c r="H81" s="385"/>
      <c r="I81" s="385"/>
      <c r="J81" s="385"/>
      <c r="K81" s="385"/>
      <c r="L81" s="385"/>
      <c r="M81" s="385"/>
      <c r="N81" s="385"/>
      <c r="O81" s="385"/>
      <c r="P81" s="385"/>
      <c r="Q81" s="385"/>
      <c r="R81" s="385"/>
      <c r="S81" s="385"/>
      <c r="T81" s="385"/>
      <c r="U81" s="385"/>
      <c r="V81" s="385"/>
      <c r="W81" s="385"/>
      <c r="X81" s="385"/>
      <c r="Y81" s="385"/>
      <c r="Z81" s="385"/>
      <c r="AA81" s="385"/>
      <c r="AB81" s="385"/>
      <c r="AC81" s="385"/>
      <c r="AD81" s="385"/>
      <c r="AE81" s="385"/>
      <c r="AF81" s="385"/>
      <c r="AG81" s="385"/>
      <c r="AH81" s="385"/>
      <c r="AI81" s="385"/>
      <c r="AJ81" s="385"/>
      <c r="AK81" s="385"/>
      <c r="AL81" s="385"/>
      <c r="AM81" s="385"/>
      <c r="AN81" s="385"/>
      <c r="AO81" s="385"/>
      <c r="AP81" s="385"/>
      <c r="AQ81" s="385"/>
      <c r="AR81" s="385"/>
      <c r="AS81" s="385"/>
      <c r="AT81" s="385"/>
      <c r="AU81" s="385"/>
      <c r="AV81" s="385"/>
      <c r="AW81" s="385"/>
      <c r="AX81" s="385"/>
      <c r="AY81" s="385"/>
      <c r="AZ81" s="385"/>
      <c r="BA81" s="385"/>
      <c r="BB81" s="385"/>
      <c r="BC81" s="385"/>
      <c r="BD81" s="385"/>
      <c r="BE81" s="385"/>
      <c r="BF81" s="385"/>
      <c r="BG81" s="385"/>
      <c r="BH81" s="385"/>
      <c r="BI81" s="385"/>
      <c r="BJ81" s="385"/>
      <c r="BK81" s="385"/>
      <c r="BL81" s="385"/>
      <c r="BM81" s="385"/>
      <c r="BN81" s="385"/>
      <c r="BO81" s="385"/>
      <c r="BP81" s="385"/>
      <c r="BQ81" s="385"/>
      <c r="BR81" s="385"/>
      <c r="BS81" s="385"/>
      <c r="BT81" s="385"/>
      <c r="BU81" s="385"/>
      <c r="BV81" s="385"/>
      <c r="BW81" s="385"/>
      <c r="BX81" s="385"/>
      <c r="BY81" s="385"/>
      <c r="BZ81" s="385"/>
      <c r="CA81" s="385"/>
      <c r="CB81" s="385"/>
      <c r="CC81" s="385"/>
      <c r="CD81" s="385"/>
      <c r="CE81" s="385"/>
      <c r="CF81" s="385"/>
      <c r="CG81" s="385"/>
      <c r="CH81" s="385"/>
      <c r="CI81" s="385"/>
      <c r="CJ81" s="385"/>
      <c r="CK81" s="385"/>
      <c r="CL81" s="385"/>
      <c r="CM81" s="385"/>
      <c r="CN81" s="385"/>
      <c r="CO81" s="385"/>
      <c r="CP81" s="385"/>
      <c r="CQ81" s="385"/>
      <c r="CR81" s="385"/>
      <c r="CS81" s="385"/>
      <c r="CT81" s="385"/>
      <c r="CU81" s="385"/>
      <c r="CV81" s="385"/>
      <c r="CW81" s="385"/>
      <c r="CX81" s="385"/>
      <c r="CY81" s="385"/>
      <c r="CZ81" s="385"/>
      <c r="DA81" s="385"/>
      <c r="DB81" s="385"/>
      <c r="DC81" s="385"/>
      <c r="DD81" s="385"/>
      <c r="DE81" s="385"/>
      <c r="DF81" s="385"/>
      <c r="DG81" s="385"/>
      <c r="DH81" s="385"/>
      <c r="DI81" s="385"/>
      <c r="DJ81" s="385"/>
      <c r="DK81" s="385"/>
      <c r="DL81" s="385"/>
      <c r="DM81" s="385"/>
      <c r="DN81" s="385"/>
      <c r="DO81" s="385"/>
      <c r="DP81" s="385"/>
      <c r="DQ81" s="385"/>
      <c r="DR81" s="385"/>
      <c r="DS81" s="385"/>
      <c r="DT81" s="385"/>
      <c r="DU81" s="385"/>
      <c r="DV81" s="385"/>
      <c r="DW81" s="385"/>
      <c r="DX81" s="385"/>
      <c r="DY81" s="385"/>
      <c r="DZ81" s="385"/>
      <c r="EA81" s="385"/>
      <c r="EB81" s="385"/>
      <c r="EC81" s="385"/>
      <c r="ED81" s="385"/>
      <c r="EE81" s="385"/>
      <c r="EF81" s="385"/>
      <c r="EG81" s="385"/>
      <c r="EH81" s="385"/>
      <c r="EI81" s="385"/>
      <c r="EJ81" s="385"/>
      <c r="EK81" s="385"/>
      <c r="EL81" s="385"/>
      <c r="EM81" s="385"/>
      <c r="EN81" s="385"/>
      <c r="EO81" s="385"/>
    </row>
    <row r="82" spans="1:145">
      <c r="A82" s="385"/>
      <c r="B82" s="385"/>
      <c r="C82" s="385"/>
      <c r="D82" s="385"/>
      <c r="E82" s="385"/>
      <c r="F82" s="385"/>
      <c r="G82" s="385"/>
      <c r="H82" s="385"/>
      <c r="I82" s="385"/>
      <c r="J82" s="385"/>
      <c r="K82" s="385"/>
      <c r="L82" s="385"/>
      <c r="M82" s="385"/>
      <c r="N82" s="385"/>
      <c r="O82" s="385"/>
      <c r="P82" s="385"/>
      <c r="Q82" s="385"/>
      <c r="R82" s="385"/>
      <c r="S82" s="385"/>
      <c r="T82" s="385"/>
      <c r="U82" s="385"/>
      <c r="V82" s="385"/>
      <c r="W82" s="385"/>
      <c r="X82" s="385"/>
      <c r="Y82" s="385"/>
      <c r="Z82" s="385"/>
      <c r="AA82" s="385"/>
      <c r="AB82" s="385"/>
      <c r="AC82" s="385"/>
      <c r="AD82" s="385"/>
      <c r="AE82" s="385"/>
      <c r="AF82" s="385"/>
      <c r="AG82" s="385"/>
      <c r="AH82" s="385"/>
      <c r="AI82" s="385"/>
      <c r="AJ82" s="385"/>
      <c r="AK82" s="385"/>
      <c r="AL82" s="385"/>
      <c r="AM82" s="385"/>
      <c r="AN82" s="385"/>
      <c r="AO82" s="385"/>
      <c r="AP82" s="385"/>
      <c r="AQ82" s="385"/>
      <c r="AR82" s="385"/>
      <c r="AS82" s="385"/>
      <c r="AT82" s="385"/>
      <c r="AU82" s="385"/>
      <c r="AV82" s="385"/>
      <c r="AW82" s="385"/>
      <c r="AX82" s="385"/>
      <c r="AY82" s="385"/>
      <c r="AZ82" s="385"/>
      <c r="BA82" s="385"/>
      <c r="BB82" s="385"/>
      <c r="BC82" s="385"/>
      <c r="BD82" s="385"/>
      <c r="BE82" s="385"/>
      <c r="BF82" s="385"/>
      <c r="BG82" s="385"/>
      <c r="BH82" s="385"/>
      <c r="BI82" s="385"/>
      <c r="BJ82" s="385"/>
      <c r="BK82" s="385"/>
      <c r="BL82" s="385"/>
      <c r="BM82" s="385"/>
      <c r="BN82" s="385"/>
      <c r="BO82" s="385"/>
      <c r="BP82" s="385"/>
      <c r="BQ82" s="385"/>
      <c r="BR82" s="385"/>
      <c r="BS82" s="385"/>
      <c r="BT82" s="385"/>
      <c r="BU82" s="385"/>
      <c r="BV82" s="385"/>
      <c r="BW82" s="385"/>
      <c r="BX82" s="385"/>
      <c r="BY82" s="385"/>
      <c r="BZ82" s="385"/>
      <c r="CA82" s="385"/>
      <c r="CB82" s="385"/>
      <c r="CC82" s="385"/>
      <c r="CD82" s="385"/>
      <c r="CE82" s="385"/>
      <c r="CF82" s="385"/>
      <c r="CG82" s="385"/>
      <c r="CH82" s="385"/>
      <c r="CI82" s="385"/>
      <c r="CJ82" s="385"/>
      <c r="CK82" s="385"/>
      <c r="CL82" s="385"/>
      <c r="CM82" s="385"/>
      <c r="CN82" s="385"/>
      <c r="CO82" s="385"/>
      <c r="CP82" s="385"/>
      <c r="CQ82" s="385"/>
      <c r="CR82" s="385"/>
      <c r="CS82" s="385"/>
      <c r="CT82" s="385"/>
      <c r="CU82" s="385"/>
      <c r="CV82" s="385"/>
      <c r="CW82" s="385"/>
      <c r="CX82" s="385"/>
      <c r="CY82" s="385"/>
      <c r="CZ82" s="385"/>
      <c r="DA82" s="385"/>
      <c r="DB82" s="385"/>
      <c r="DC82" s="385"/>
      <c r="DD82" s="385"/>
      <c r="DE82" s="385"/>
      <c r="DF82" s="385"/>
      <c r="DG82" s="385"/>
      <c r="DH82" s="385"/>
      <c r="DI82" s="385"/>
      <c r="DJ82" s="385"/>
      <c r="DK82" s="385"/>
      <c r="DL82" s="385"/>
      <c r="DM82" s="385"/>
      <c r="DN82" s="385"/>
      <c r="DO82" s="385"/>
      <c r="DP82" s="385"/>
      <c r="DQ82" s="385"/>
      <c r="DR82" s="385"/>
      <c r="DS82" s="385"/>
      <c r="DT82" s="385"/>
      <c r="DU82" s="385"/>
      <c r="DV82" s="385"/>
      <c r="DW82" s="385"/>
      <c r="DX82" s="385"/>
      <c r="DY82" s="385"/>
      <c r="DZ82" s="385"/>
      <c r="EA82" s="385"/>
      <c r="EB82" s="385"/>
      <c r="EC82" s="385"/>
      <c r="ED82" s="385"/>
      <c r="EE82" s="385"/>
      <c r="EF82" s="385"/>
      <c r="EG82" s="385"/>
      <c r="EH82" s="385"/>
      <c r="EI82" s="385"/>
      <c r="EJ82" s="385"/>
      <c r="EK82" s="385"/>
      <c r="EL82" s="385"/>
      <c r="EM82" s="385"/>
      <c r="EN82" s="385"/>
      <c r="EO82" s="385"/>
    </row>
    <row r="83" spans="1:145">
      <c r="A83" s="385"/>
      <c r="B83" s="385"/>
      <c r="C83" s="385"/>
      <c r="D83" s="385"/>
      <c r="E83" s="385"/>
      <c r="F83" s="385"/>
      <c r="G83" s="385"/>
      <c r="H83" s="385"/>
      <c r="I83" s="385"/>
      <c r="J83" s="385"/>
      <c r="K83" s="385"/>
      <c r="L83" s="385"/>
      <c r="M83" s="385"/>
      <c r="N83" s="385"/>
      <c r="O83" s="385"/>
      <c r="P83" s="385"/>
      <c r="Q83" s="385"/>
      <c r="R83" s="385"/>
      <c r="S83" s="385"/>
      <c r="T83" s="385"/>
      <c r="U83" s="385"/>
      <c r="V83" s="385"/>
      <c r="W83" s="385"/>
      <c r="X83" s="385"/>
      <c r="Y83" s="385"/>
      <c r="Z83" s="385"/>
      <c r="AA83" s="385"/>
      <c r="AB83" s="385"/>
      <c r="AC83" s="385"/>
      <c r="AD83" s="385"/>
      <c r="AE83" s="385"/>
      <c r="AF83" s="385"/>
      <c r="AG83" s="385"/>
      <c r="AH83" s="385"/>
      <c r="AI83" s="385"/>
      <c r="AJ83" s="385"/>
      <c r="AK83" s="385"/>
      <c r="AL83" s="385"/>
      <c r="AM83" s="385"/>
      <c r="AN83" s="385"/>
      <c r="AO83" s="385"/>
      <c r="AP83" s="385"/>
      <c r="AQ83" s="385"/>
      <c r="AR83" s="385"/>
      <c r="AS83" s="385"/>
      <c r="AT83" s="385"/>
      <c r="AU83" s="385"/>
      <c r="AV83" s="385"/>
      <c r="AW83" s="385"/>
      <c r="AX83" s="385"/>
      <c r="AY83" s="385"/>
      <c r="AZ83" s="385"/>
      <c r="BA83" s="385"/>
      <c r="BB83" s="385"/>
      <c r="BC83" s="385"/>
      <c r="BD83" s="385"/>
      <c r="BE83" s="385"/>
      <c r="BF83" s="385"/>
      <c r="BG83" s="385"/>
      <c r="BH83" s="385"/>
      <c r="BI83" s="385"/>
      <c r="BJ83" s="385"/>
      <c r="BK83" s="385"/>
      <c r="BL83" s="385"/>
      <c r="BM83" s="385"/>
      <c r="BN83" s="385"/>
      <c r="BO83" s="385"/>
      <c r="BP83" s="385"/>
      <c r="BQ83" s="385"/>
      <c r="BR83" s="385"/>
      <c r="BS83" s="385"/>
      <c r="BT83" s="385"/>
      <c r="BU83" s="385"/>
      <c r="BV83" s="385"/>
      <c r="BW83" s="385"/>
      <c r="BX83" s="385"/>
      <c r="BY83" s="385"/>
      <c r="BZ83" s="385"/>
      <c r="CA83" s="385"/>
      <c r="CB83" s="385"/>
      <c r="CC83" s="385"/>
      <c r="CD83" s="385"/>
      <c r="CE83" s="385"/>
      <c r="CF83" s="385"/>
      <c r="CG83" s="385"/>
      <c r="CH83" s="385"/>
      <c r="CI83" s="385"/>
      <c r="CJ83" s="385"/>
      <c r="CK83" s="385"/>
      <c r="CL83" s="385"/>
      <c r="CM83" s="385"/>
      <c r="CN83" s="385"/>
      <c r="CO83" s="385"/>
      <c r="CP83" s="385"/>
      <c r="CQ83" s="385"/>
      <c r="CR83" s="385"/>
      <c r="CS83" s="385"/>
      <c r="CT83" s="385"/>
      <c r="CU83" s="385"/>
      <c r="CV83" s="385"/>
      <c r="CW83" s="385"/>
      <c r="CX83" s="385"/>
      <c r="CY83" s="385"/>
      <c r="CZ83" s="385"/>
      <c r="DA83" s="385"/>
      <c r="DB83" s="385"/>
      <c r="DC83" s="385"/>
      <c r="DD83" s="385"/>
      <c r="DE83" s="385"/>
      <c r="DF83" s="385"/>
      <c r="DG83" s="385"/>
      <c r="DH83" s="385"/>
      <c r="DI83" s="385"/>
      <c r="DJ83" s="385"/>
      <c r="DK83" s="385"/>
      <c r="DL83" s="385"/>
      <c r="DM83" s="385"/>
      <c r="DN83" s="385"/>
      <c r="DO83" s="385"/>
      <c r="DP83" s="385"/>
      <c r="DQ83" s="385"/>
      <c r="DR83" s="385"/>
      <c r="DS83" s="385"/>
      <c r="DT83" s="385"/>
      <c r="DU83" s="385"/>
      <c r="DV83" s="385"/>
      <c r="DW83" s="385"/>
      <c r="DX83" s="385"/>
      <c r="DY83" s="385"/>
      <c r="DZ83" s="385"/>
      <c r="EA83" s="385"/>
      <c r="EB83" s="385"/>
      <c r="EC83" s="385"/>
      <c r="ED83" s="385"/>
      <c r="EE83" s="385"/>
      <c r="EF83" s="385"/>
      <c r="EG83" s="385"/>
      <c r="EH83" s="385"/>
      <c r="EI83" s="385"/>
      <c r="EJ83" s="385"/>
      <c r="EK83" s="385"/>
      <c r="EL83" s="385"/>
      <c r="EM83" s="385"/>
      <c r="EN83" s="385"/>
      <c r="EO83" s="385"/>
    </row>
    <row r="84" spans="1:145">
      <c r="A84" s="385"/>
      <c r="B84" s="385"/>
      <c r="C84" s="385"/>
      <c r="D84" s="385"/>
      <c r="E84" s="385"/>
      <c r="F84" s="385"/>
      <c r="G84" s="385"/>
      <c r="H84" s="385"/>
      <c r="I84" s="385"/>
      <c r="J84" s="385"/>
      <c r="K84" s="385"/>
      <c r="L84" s="385"/>
      <c r="M84" s="385"/>
      <c r="N84" s="385"/>
      <c r="O84" s="385"/>
      <c r="P84" s="385"/>
      <c r="Q84" s="385"/>
      <c r="R84" s="385"/>
      <c r="S84" s="385"/>
      <c r="T84" s="385"/>
      <c r="U84" s="385"/>
      <c r="V84" s="385"/>
      <c r="W84" s="385"/>
      <c r="X84" s="385"/>
      <c r="Y84" s="385"/>
      <c r="Z84" s="385"/>
      <c r="AA84" s="385"/>
      <c r="AB84" s="385"/>
      <c r="AC84" s="385"/>
      <c r="AD84" s="385"/>
      <c r="AE84" s="385"/>
      <c r="AF84" s="385"/>
      <c r="AG84" s="385"/>
      <c r="AH84" s="385"/>
      <c r="AI84" s="385"/>
      <c r="AJ84" s="385"/>
      <c r="AK84" s="385"/>
      <c r="AL84" s="385"/>
      <c r="AM84" s="385"/>
      <c r="AN84" s="385"/>
      <c r="AO84" s="385"/>
      <c r="AP84" s="385"/>
      <c r="AQ84" s="385"/>
      <c r="AR84" s="385"/>
      <c r="AS84" s="385"/>
      <c r="AT84" s="385"/>
      <c r="AU84" s="385"/>
      <c r="AV84" s="385"/>
      <c r="AW84" s="385"/>
      <c r="AX84" s="385"/>
      <c r="AY84" s="385"/>
      <c r="AZ84" s="385"/>
      <c r="BA84" s="385"/>
      <c r="BB84" s="385"/>
      <c r="BC84" s="385"/>
      <c r="BD84" s="385"/>
      <c r="BE84" s="385"/>
      <c r="BF84" s="385"/>
      <c r="BG84" s="385"/>
      <c r="BH84" s="385"/>
      <c r="BI84" s="385"/>
      <c r="BJ84" s="385"/>
      <c r="BK84" s="385"/>
      <c r="BL84" s="385"/>
      <c r="BM84" s="385"/>
      <c r="BN84" s="385"/>
      <c r="BO84" s="385"/>
      <c r="BP84" s="385"/>
      <c r="BQ84" s="385"/>
      <c r="BR84" s="385"/>
      <c r="BS84" s="385"/>
      <c r="BT84" s="385"/>
      <c r="BU84" s="385"/>
      <c r="BV84" s="385"/>
      <c r="BW84" s="385"/>
      <c r="BX84" s="385"/>
      <c r="BY84" s="385"/>
      <c r="BZ84" s="385"/>
      <c r="CA84" s="385"/>
      <c r="CB84" s="385"/>
      <c r="CC84" s="385"/>
      <c r="CD84" s="385"/>
      <c r="CE84" s="385"/>
      <c r="CF84" s="385"/>
      <c r="CG84" s="385"/>
      <c r="CH84" s="385"/>
      <c r="CI84" s="385"/>
      <c r="CJ84" s="385"/>
      <c r="CK84" s="385"/>
      <c r="CL84" s="385"/>
      <c r="CM84" s="385"/>
      <c r="CN84" s="385"/>
      <c r="CO84" s="385"/>
      <c r="CP84" s="385"/>
      <c r="CQ84" s="385"/>
      <c r="CR84" s="385"/>
      <c r="CS84" s="385"/>
      <c r="CT84" s="385"/>
      <c r="CU84" s="385"/>
      <c r="CV84" s="385"/>
      <c r="CW84" s="385"/>
      <c r="CX84" s="385"/>
      <c r="CY84" s="385"/>
      <c r="CZ84" s="385"/>
      <c r="DA84" s="385"/>
      <c r="DB84" s="385"/>
      <c r="DC84" s="385"/>
      <c r="DD84" s="385"/>
      <c r="DE84" s="385"/>
      <c r="DF84" s="385"/>
      <c r="DG84" s="385"/>
      <c r="DH84" s="385"/>
      <c r="DI84" s="385"/>
      <c r="DJ84" s="385"/>
      <c r="DK84" s="385"/>
      <c r="DL84" s="385"/>
      <c r="DM84" s="385"/>
      <c r="DN84" s="385"/>
      <c r="DO84" s="385"/>
      <c r="DP84" s="385"/>
      <c r="DQ84" s="385"/>
      <c r="DR84" s="385"/>
      <c r="DS84" s="385"/>
      <c r="DT84" s="385"/>
      <c r="DU84" s="385"/>
      <c r="DV84" s="385"/>
      <c r="DW84" s="385"/>
      <c r="DX84" s="385"/>
      <c r="DY84" s="385"/>
      <c r="DZ84" s="385"/>
      <c r="EA84" s="385"/>
      <c r="EB84" s="385"/>
      <c r="EC84" s="385"/>
      <c r="ED84" s="385"/>
      <c r="EE84" s="385"/>
      <c r="EF84" s="385"/>
      <c r="EG84" s="385"/>
      <c r="EH84" s="385"/>
      <c r="EI84" s="385"/>
      <c r="EJ84" s="385"/>
      <c r="EK84" s="385"/>
      <c r="EL84" s="385"/>
      <c r="EM84" s="385"/>
      <c r="EN84" s="385"/>
      <c r="EO84" s="385"/>
    </row>
    <row r="85" spans="1:145">
      <c r="A85" s="385"/>
      <c r="B85" s="385"/>
      <c r="C85" s="385"/>
      <c r="D85" s="385"/>
      <c r="E85" s="385"/>
      <c r="F85" s="385"/>
      <c r="G85" s="385"/>
      <c r="H85" s="385"/>
      <c r="I85" s="385"/>
      <c r="J85" s="385"/>
      <c r="K85" s="385"/>
      <c r="L85" s="385"/>
      <c r="M85" s="385"/>
      <c r="N85" s="385"/>
      <c r="O85" s="385"/>
      <c r="P85" s="385"/>
      <c r="Q85" s="385"/>
      <c r="R85" s="385"/>
      <c r="S85" s="385"/>
      <c r="T85" s="385"/>
      <c r="U85" s="385"/>
      <c r="V85" s="385"/>
      <c r="W85" s="385"/>
      <c r="X85" s="385"/>
      <c r="Y85" s="385"/>
      <c r="Z85" s="385"/>
      <c r="AA85" s="385"/>
      <c r="AB85" s="385"/>
      <c r="AC85" s="385"/>
      <c r="AD85" s="385"/>
      <c r="AE85" s="385"/>
      <c r="AF85" s="385"/>
      <c r="AG85" s="385"/>
      <c r="AH85" s="385"/>
      <c r="AI85" s="385"/>
      <c r="AJ85" s="385"/>
      <c r="AK85" s="385"/>
      <c r="AL85" s="385"/>
      <c r="AM85" s="385"/>
      <c r="AN85" s="385"/>
      <c r="AO85" s="385"/>
      <c r="AP85" s="385"/>
      <c r="AQ85" s="385"/>
      <c r="AR85" s="385"/>
      <c r="AS85" s="385"/>
      <c r="AT85" s="385"/>
      <c r="AU85" s="385"/>
      <c r="AV85" s="385"/>
      <c r="AW85" s="385"/>
      <c r="AX85" s="385"/>
      <c r="AY85" s="385"/>
      <c r="AZ85" s="385"/>
      <c r="BA85" s="385"/>
      <c r="BB85" s="385"/>
      <c r="BC85" s="385"/>
      <c r="BD85" s="385"/>
      <c r="BE85" s="385"/>
      <c r="BF85" s="385"/>
      <c r="BG85" s="385"/>
      <c r="BH85" s="385"/>
      <c r="BI85" s="385"/>
      <c r="BJ85" s="385"/>
      <c r="BK85" s="385"/>
      <c r="BL85" s="385"/>
      <c r="BM85" s="385"/>
      <c r="BN85" s="385"/>
      <c r="BO85" s="385"/>
      <c r="BP85" s="385"/>
      <c r="BQ85" s="385"/>
      <c r="BR85" s="385"/>
      <c r="BS85" s="385"/>
      <c r="BT85" s="385"/>
      <c r="BU85" s="385"/>
      <c r="BV85" s="385"/>
      <c r="BW85" s="385"/>
      <c r="BX85" s="385"/>
      <c r="BY85" s="385"/>
      <c r="BZ85" s="385"/>
      <c r="CA85" s="385"/>
      <c r="CB85" s="385"/>
      <c r="CC85" s="385"/>
      <c r="CD85" s="385"/>
      <c r="CE85" s="385"/>
      <c r="CF85" s="385"/>
      <c r="CG85" s="385"/>
      <c r="CH85" s="385"/>
      <c r="CI85" s="385"/>
      <c r="CJ85" s="385"/>
      <c r="CK85" s="385"/>
      <c r="CL85" s="385"/>
      <c r="CM85" s="385"/>
      <c r="CN85" s="385"/>
      <c r="CO85" s="385"/>
      <c r="CP85" s="385"/>
      <c r="CQ85" s="385"/>
      <c r="CR85" s="385"/>
      <c r="CS85" s="385"/>
      <c r="CT85" s="385"/>
      <c r="CU85" s="385"/>
      <c r="CV85" s="385"/>
      <c r="CW85" s="385"/>
      <c r="CX85" s="385"/>
      <c r="CY85" s="385"/>
      <c r="CZ85" s="385"/>
      <c r="DA85" s="385"/>
      <c r="DB85" s="385"/>
      <c r="DC85" s="385"/>
      <c r="DD85" s="385"/>
      <c r="DE85" s="385"/>
      <c r="DF85" s="385"/>
      <c r="DG85" s="385"/>
      <c r="DH85" s="385"/>
      <c r="DI85" s="385"/>
      <c r="DJ85" s="385"/>
      <c r="DK85" s="385"/>
      <c r="DL85" s="385"/>
      <c r="DM85" s="385"/>
      <c r="DN85" s="385"/>
      <c r="DO85" s="385"/>
      <c r="DP85" s="385"/>
      <c r="DQ85" s="385"/>
      <c r="DR85" s="385"/>
      <c r="DS85" s="385"/>
      <c r="DT85" s="385"/>
      <c r="DU85" s="385"/>
      <c r="DV85" s="385"/>
      <c r="DW85" s="385"/>
      <c r="DX85" s="385"/>
      <c r="DY85" s="385"/>
      <c r="DZ85" s="385"/>
      <c r="EA85" s="385"/>
      <c r="EB85" s="385"/>
      <c r="EC85" s="385"/>
      <c r="ED85" s="385"/>
      <c r="EE85" s="385"/>
      <c r="EF85" s="385"/>
      <c r="EG85" s="385"/>
      <c r="EH85" s="385"/>
      <c r="EI85" s="385"/>
      <c r="EJ85" s="385"/>
      <c r="EK85" s="385"/>
      <c r="EL85" s="385"/>
      <c r="EM85" s="385"/>
      <c r="EN85" s="385"/>
      <c r="EO85" s="385"/>
    </row>
    <row r="86" spans="1:145">
      <c r="A86" s="385"/>
      <c r="B86" s="385"/>
      <c r="C86" s="385"/>
      <c r="D86" s="385"/>
      <c r="E86" s="385"/>
      <c r="F86" s="385"/>
      <c r="G86" s="385"/>
      <c r="H86" s="385"/>
      <c r="I86" s="385"/>
      <c r="J86" s="385"/>
      <c r="K86" s="385"/>
      <c r="L86" s="385"/>
      <c r="M86" s="385"/>
      <c r="N86" s="385"/>
      <c r="O86" s="385"/>
      <c r="P86" s="385"/>
      <c r="Q86" s="385"/>
      <c r="R86" s="385"/>
      <c r="S86" s="385"/>
      <c r="T86" s="385"/>
      <c r="U86" s="385"/>
      <c r="V86" s="385"/>
      <c r="W86" s="385"/>
      <c r="X86" s="385"/>
      <c r="Y86" s="385"/>
      <c r="Z86" s="385"/>
      <c r="AA86" s="385"/>
      <c r="AB86" s="385"/>
      <c r="AC86" s="385"/>
      <c r="AD86" s="385"/>
      <c r="AE86" s="385"/>
      <c r="AF86" s="385"/>
      <c r="AG86" s="385"/>
      <c r="AH86" s="385"/>
      <c r="AI86" s="385"/>
      <c r="AJ86" s="385"/>
      <c r="AK86" s="385"/>
      <c r="AL86" s="385"/>
      <c r="AM86" s="385"/>
      <c r="AN86" s="385"/>
      <c r="AO86" s="385"/>
      <c r="AP86" s="385"/>
      <c r="AQ86" s="385"/>
      <c r="AR86" s="385"/>
      <c r="AS86" s="385"/>
      <c r="AT86" s="385"/>
      <c r="AU86" s="385"/>
      <c r="AV86" s="385"/>
      <c r="AW86" s="385"/>
      <c r="AX86" s="385"/>
      <c r="AY86" s="385"/>
      <c r="AZ86" s="385"/>
      <c r="BA86" s="385"/>
      <c r="BB86" s="385"/>
      <c r="BC86" s="385"/>
      <c r="BD86" s="385"/>
      <c r="BE86" s="385"/>
      <c r="BF86" s="385"/>
      <c r="BG86" s="385"/>
      <c r="BH86" s="385"/>
      <c r="BI86" s="385"/>
      <c r="BJ86" s="385"/>
      <c r="BK86" s="385"/>
      <c r="BL86" s="385"/>
      <c r="BM86" s="385"/>
      <c r="BN86" s="385"/>
      <c r="BO86" s="385"/>
      <c r="BP86" s="385"/>
      <c r="BQ86" s="385"/>
      <c r="BR86" s="385"/>
      <c r="BS86" s="385"/>
      <c r="BT86" s="385"/>
      <c r="BU86" s="385"/>
      <c r="BV86" s="385"/>
      <c r="BW86" s="385"/>
      <c r="BX86" s="385"/>
      <c r="BY86" s="385"/>
      <c r="BZ86" s="385"/>
      <c r="CA86" s="385"/>
      <c r="CB86" s="385"/>
      <c r="CC86" s="385"/>
      <c r="CD86" s="385"/>
      <c r="CE86" s="385"/>
      <c r="CF86" s="385"/>
      <c r="CG86" s="385"/>
      <c r="CH86" s="385"/>
      <c r="CI86" s="385"/>
      <c r="CJ86" s="385"/>
      <c r="CK86" s="385"/>
      <c r="CL86" s="385"/>
      <c r="CM86" s="385"/>
      <c r="CN86" s="385"/>
      <c r="CO86" s="385"/>
      <c r="CP86" s="385"/>
      <c r="CQ86" s="385"/>
      <c r="CR86" s="385"/>
      <c r="CS86" s="385"/>
      <c r="CT86" s="385"/>
      <c r="CU86" s="385"/>
      <c r="CV86" s="385"/>
      <c r="CW86" s="385"/>
      <c r="CX86" s="385"/>
      <c r="CY86" s="385"/>
      <c r="CZ86" s="385"/>
      <c r="DA86" s="385"/>
      <c r="DB86" s="385"/>
      <c r="DC86" s="385"/>
      <c r="DD86" s="385"/>
      <c r="DE86" s="385"/>
      <c r="DF86" s="385"/>
      <c r="DG86" s="385"/>
      <c r="DH86" s="385"/>
      <c r="DI86" s="385"/>
      <c r="DJ86" s="385"/>
      <c r="DK86" s="385"/>
      <c r="DL86" s="385"/>
      <c r="DM86" s="385"/>
      <c r="DN86" s="385"/>
      <c r="DO86" s="385"/>
      <c r="DP86" s="385"/>
      <c r="DQ86" s="385"/>
      <c r="DR86" s="385"/>
      <c r="DS86" s="385"/>
      <c r="DT86" s="385"/>
      <c r="DU86" s="385"/>
      <c r="DV86" s="385"/>
      <c r="DW86" s="385"/>
      <c r="DX86" s="385"/>
      <c r="DY86" s="385"/>
      <c r="DZ86" s="385"/>
      <c r="EA86" s="385"/>
      <c r="EB86" s="385"/>
      <c r="EC86" s="385"/>
      <c r="ED86" s="385"/>
      <c r="EE86" s="385"/>
      <c r="EF86" s="385"/>
      <c r="EG86" s="385"/>
      <c r="EH86" s="385"/>
      <c r="EI86" s="385"/>
      <c r="EJ86" s="385"/>
      <c r="EK86" s="385"/>
      <c r="EL86" s="385"/>
      <c r="EM86" s="385"/>
      <c r="EN86" s="385"/>
      <c r="EO86" s="385"/>
    </row>
    <row r="87" spans="1:145">
      <c r="A87" s="385"/>
      <c r="B87" s="385"/>
      <c r="C87" s="385"/>
      <c r="D87" s="385"/>
      <c r="E87" s="385"/>
      <c r="F87" s="385"/>
      <c r="G87" s="385"/>
      <c r="H87" s="385"/>
      <c r="I87" s="385"/>
      <c r="J87" s="385"/>
      <c r="K87" s="385"/>
      <c r="L87" s="385"/>
      <c r="M87" s="385"/>
      <c r="N87" s="385"/>
      <c r="O87" s="385"/>
      <c r="P87" s="385"/>
      <c r="Q87" s="385"/>
      <c r="R87" s="385"/>
      <c r="S87" s="385"/>
      <c r="T87" s="385"/>
      <c r="U87" s="385"/>
      <c r="V87" s="385"/>
      <c r="W87" s="385"/>
      <c r="X87" s="385"/>
      <c r="Y87" s="385"/>
      <c r="Z87" s="385"/>
      <c r="AA87" s="385"/>
      <c r="AB87" s="385"/>
      <c r="AC87" s="385"/>
      <c r="AD87" s="385"/>
      <c r="AE87" s="385"/>
      <c r="AF87" s="385"/>
      <c r="AG87" s="385"/>
      <c r="AH87" s="385"/>
      <c r="AI87" s="385"/>
      <c r="AJ87" s="385"/>
      <c r="AK87" s="385"/>
      <c r="AL87" s="385"/>
      <c r="AM87" s="385"/>
      <c r="AN87" s="385"/>
      <c r="AO87" s="385"/>
      <c r="AP87" s="385"/>
      <c r="AQ87" s="385"/>
      <c r="AR87" s="385"/>
      <c r="AS87" s="385"/>
      <c r="AT87" s="385"/>
      <c r="AU87" s="385"/>
      <c r="AV87" s="385"/>
      <c r="AW87" s="385"/>
      <c r="AX87" s="385"/>
      <c r="AY87" s="385"/>
      <c r="AZ87" s="385"/>
      <c r="BA87" s="385"/>
      <c r="BB87" s="385"/>
      <c r="BC87" s="385"/>
      <c r="BD87" s="385"/>
      <c r="BE87" s="385"/>
      <c r="BF87" s="385"/>
      <c r="BG87" s="385"/>
      <c r="BH87" s="385"/>
      <c r="BI87" s="385"/>
      <c r="BJ87" s="385"/>
      <c r="BK87" s="385"/>
      <c r="BL87" s="385"/>
      <c r="BM87" s="385"/>
      <c r="BN87" s="385"/>
      <c r="BO87" s="385"/>
      <c r="BP87" s="385"/>
      <c r="BQ87" s="385"/>
      <c r="BR87" s="385"/>
      <c r="BS87" s="385"/>
      <c r="BT87" s="385"/>
      <c r="BU87" s="385"/>
      <c r="BV87" s="385"/>
      <c r="BW87" s="385"/>
      <c r="BX87" s="385"/>
      <c r="BY87" s="385"/>
      <c r="BZ87" s="385"/>
      <c r="CA87" s="385"/>
      <c r="CB87" s="385"/>
      <c r="CC87" s="385"/>
      <c r="CD87" s="385"/>
      <c r="CE87" s="385"/>
      <c r="CF87" s="385"/>
      <c r="CG87" s="385"/>
      <c r="CH87" s="385"/>
      <c r="CI87" s="385"/>
      <c r="CJ87" s="385"/>
      <c r="CK87" s="385"/>
      <c r="CL87" s="385"/>
      <c r="CM87" s="385"/>
      <c r="CN87" s="385"/>
      <c r="CO87" s="385"/>
      <c r="CP87" s="385"/>
      <c r="CQ87" s="385"/>
      <c r="CR87" s="385"/>
      <c r="CS87" s="385"/>
      <c r="CT87" s="385"/>
      <c r="CU87" s="385"/>
      <c r="CV87" s="385"/>
      <c r="CW87" s="385"/>
      <c r="CX87" s="385"/>
      <c r="CY87" s="385"/>
      <c r="CZ87" s="385"/>
      <c r="DA87" s="385"/>
      <c r="DB87" s="385"/>
      <c r="DC87" s="385"/>
      <c r="DD87" s="385"/>
      <c r="DE87" s="385"/>
      <c r="DF87" s="385"/>
      <c r="DG87" s="385"/>
      <c r="DH87" s="385"/>
      <c r="DI87" s="385"/>
      <c r="DJ87" s="385"/>
      <c r="DK87" s="385"/>
      <c r="DL87" s="385"/>
      <c r="DM87" s="385"/>
      <c r="DN87" s="385"/>
      <c r="DO87" s="385"/>
      <c r="DP87" s="385"/>
      <c r="DQ87" s="385"/>
      <c r="DR87" s="385"/>
      <c r="DS87" s="385"/>
      <c r="DT87" s="385"/>
      <c r="DU87" s="385"/>
      <c r="DV87" s="385"/>
      <c r="DW87" s="385"/>
      <c r="DX87" s="385"/>
      <c r="DY87" s="385"/>
      <c r="DZ87" s="385"/>
      <c r="EA87" s="385"/>
      <c r="EB87" s="385"/>
      <c r="EC87" s="385"/>
      <c r="ED87" s="385"/>
      <c r="EE87" s="385"/>
      <c r="EF87" s="385"/>
      <c r="EG87" s="385"/>
      <c r="EH87" s="385"/>
      <c r="EI87" s="385"/>
      <c r="EJ87" s="385"/>
      <c r="EK87" s="385"/>
      <c r="EL87" s="385"/>
      <c r="EM87" s="385"/>
      <c r="EN87" s="385"/>
      <c r="EO87" s="385"/>
    </row>
    <row r="88" spans="1:145">
      <c r="A88" s="385"/>
      <c r="B88" s="385"/>
      <c r="C88" s="385"/>
      <c r="D88" s="385"/>
      <c r="E88" s="385"/>
      <c r="F88" s="385"/>
      <c r="G88" s="385"/>
      <c r="H88" s="385"/>
      <c r="I88" s="385"/>
      <c r="J88" s="385"/>
      <c r="K88" s="385"/>
      <c r="L88" s="385"/>
      <c r="M88" s="385"/>
      <c r="N88" s="385"/>
      <c r="O88" s="385"/>
      <c r="P88" s="385"/>
      <c r="Q88" s="385"/>
      <c r="R88" s="385"/>
      <c r="S88" s="385"/>
      <c r="T88" s="385"/>
      <c r="U88" s="385"/>
      <c r="V88" s="385"/>
      <c r="W88" s="385"/>
      <c r="X88" s="385"/>
      <c r="Y88" s="385"/>
      <c r="Z88" s="385"/>
      <c r="AA88" s="385"/>
      <c r="AB88" s="385"/>
      <c r="AC88" s="385"/>
      <c r="AD88" s="385"/>
      <c r="AE88" s="385"/>
      <c r="AF88" s="385"/>
      <c r="AG88" s="385"/>
      <c r="AH88" s="385"/>
      <c r="AI88" s="385"/>
      <c r="AJ88" s="385"/>
      <c r="AK88" s="385"/>
      <c r="AL88" s="385"/>
      <c r="AM88" s="385"/>
      <c r="AN88" s="385"/>
      <c r="AO88" s="385"/>
      <c r="AP88" s="385"/>
      <c r="AQ88" s="385"/>
      <c r="AR88" s="385"/>
      <c r="AS88" s="385"/>
      <c r="AT88" s="385"/>
      <c r="AU88" s="385"/>
      <c r="AV88" s="385"/>
      <c r="AW88" s="385"/>
      <c r="AX88" s="385"/>
      <c r="AY88" s="385"/>
      <c r="AZ88" s="385"/>
      <c r="BA88" s="385"/>
      <c r="BB88" s="385"/>
      <c r="BC88" s="385"/>
      <c r="BD88" s="385"/>
      <c r="BE88" s="385"/>
      <c r="BF88" s="385"/>
      <c r="BG88" s="385"/>
      <c r="BH88" s="385"/>
      <c r="BI88" s="385"/>
      <c r="BJ88" s="385"/>
      <c r="BK88" s="385"/>
      <c r="BL88" s="385"/>
      <c r="BM88" s="385"/>
      <c r="BN88" s="385"/>
      <c r="BO88" s="385"/>
      <c r="BP88" s="385"/>
      <c r="BQ88" s="385"/>
      <c r="BR88" s="385"/>
      <c r="BS88" s="385"/>
      <c r="BT88" s="385"/>
      <c r="BU88" s="385"/>
      <c r="BV88" s="385"/>
      <c r="BW88" s="385"/>
      <c r="BX88" s="385"/>
      <c r="BY88" s="385"/>
      <c r="BZ88" s="385"/>
      <c r="CA88" s="385"/>
      <c r="CB88" s="385"/>
      <c r="CC88" s="385"/>
      <c r="CD88" s="385"/>
      <c r="CE88" s="385"/>
      <c r="CF88" s="385"/>
      <c r="CG88" s="385"/>
      <c r="CH88" s="385"/>
      <c r="CI88" s="385"/>
      <c r="CJ88" s="385"/>
      <c r="CK88" s="385"/>
      <c r="CL88" s="385"/>
      <c r="CM88" s="385"/>
      <c r="CN88" s="385"/>
      <c r="CO88" s="385"/>
      <c r="CP88" s="385"/>
      <c r="CQ88" s="385"/>
      <c r="CR88" s="385"/>
      <c r="CS88" s="385"/>
      <c r="CT88" s="385"/>
      <c r="CU88" s="385"/>
      <c r="CV88" s="385"/>
      <c r="CW88" s="385"/>
      <c r="CX88" s="385"/>
      <c r="CY88" s="385"/>
      <c r="CZ88" s="385"/>
      <c r="DA88" s="385"/>
      <c r="DB88" s="385"/>
      <c r="DC88" s="385"/>
      <c r="DD88" s="385"/>
      <c r="DE88" s="385"/>
      <c r="DF88" s="385"/>
      <c r="DG88" s="385"/>
      <c r="DH88" s="385"/>
      <c r="DI88" s="385"/>
      <c r="DJ88" s="385"/>
      <c r="DK88" s="385"/>
      <c r="DL88" s="385"/>
      <c r="DM88" s="385"/>
      <c r="DN88" s="385"/>
      <c r="DO88" s="385"/>
      <c r="DP88" s="385"/>
      <c r="DQ88" s="385"/>
      <c r="DR88" s="385"/>
      <c r="DS88" s="385"/>
      <c r="DT88" s="385"/>
      <c r="DU88" s="385"/>
      <c r="DV88" s="385"/>
      <c r="DW88" s="385"/>
      <c r="DX88" s="385"/>
      <c r="DY88" s="385"/>
      <c r="DZ88" s="385"/>
      <c r="EA88" s="385"/>
      <c r="EB88" s="385"/>
      <c r="EC88" s="385"/>
      <c r="ED88" s="385"/>
      <c r="EE88" s="385"/>
      <c r="EF88" s="385"/>
      <c r="EG88" s="385"/>
      <c r="EH88" s="385"/>
      <c r="EI88" s="385"/>
      <c r="EJ88" s="385"/>
      <c r="EK88" s="385"/>
      <c r="EL88" s="385"/>
      <c r="EM88" s="385"/>
      <c r="EN88" s="385"/>
      <c r="EO88" s="385"/>
    </row>
    <row r="89" spans="1:145">
      <c r="A89" s="385"/>
      <c r="B89" s="385"/>
      <c r="C89" s="385"/>
      <c r="D89" s="385"/>
      <c r="E89" s="385"/>
      <c r="F89" s="385"/>
      <c r="G89" s="385"/>
      <c r="H89" s="385"/>
      <c r="I89" s="385"/>
      <c r="J89" s="385"/>
      <c r="K89" s="385"/>
      <c r="L89" s="385"/>
      <c r="M89" s="385"/>
      <c r="N89" s="385"/>
      <c r="O89" s="385"/>
      <c r="P89" s="385"/>
      <c r="Q89" s="385"/>
      <c r="R89" s="385"/>
      <c r="S89" s="385"/>
      <c r="T89" s="385"/>
      <c r="U89" s="385"/>
      <c r="V89" s="385"/>
      <c r="W89" s="385"/>
      <c r="X89" s="385"/>
      <c r="Y89" s="385"/>
      <c r="Z89" s="385"/>
      <c r="AA89" s="385"/>
      <c r="AB89" s="385"/>
      <c r="AC89" s="385"/>
      <c r="AD89" s="385"/>
      <c r="AE89" s="385"/>
      <c r="AF89" s="385"/>
      <c r="AG89" s="385"/>
      <c r="AH89" s="385"/>
      <c r="AI89" s="385"/>
      <c r="AJ89" s="385"/>
      <c r="AK89" s="385"/>
      <c r="AL89" s="385"/>
      <c r="AM89" s="385"/>
      <c r="AN89" s="385"/>
      <c r="AO89" s="385"/>
      <c r="AP89" s="385"/>
      <c r="AQ89" s="385"/>
      <c r="AR89" s="385"/>
      <c r="AS89" s="385"/>
      <c r="AT89" s="385"/>
      <c r="AU89" s="385"/>
      <c r="AV89" s="385"/>
      <c r="AW89" s="385"/>
      <c r="AX89" s="385"/>
      <c r="AY89" s="385"/>
      <c r="AZ89" s="385"/>
      <c r="BA89" s="385"/>
      <c r="BB89" s="385"/>
      <c r="BC89" s="385"/>
      <c r="BD89" s="385"/>
      <c r="BE89" s="385"/>
      <c r="BF89" s="385"/>
      <c r="BG89" s="385"/>
      <c r="BH89" s="385"/>
      <c r="BI89" s="385"/>
      <c r="BJ89" s="385"/>
      <c r="BK89" s="385"/>
      <c r="BL89" s="385"/>
      <c r="BM89" s="385"/>
      <c r="BN89" s="385"/>
      <c r="BO89" s="385"/>
      <c r="BP89" s="385"/>
      <c r="BQ89" s="385"/>
      <c r="BR89" s="385"/>
      <c r="BS89" s="385"/>
      <c r="BT89" s="385"/>
      <c r="BU89" s="385"/>
      <c r="BV89" s="385"/>
      <c r="BW89" s="385"/>
      <c r="BX89" s="385"/>
      <c r="BY89" s="385"/>
      <c r="BZ89" s="385"/>
      <c r="CA89" s="385"/>
      <c r="CB89" s="385"/>
      <c r="CC89" s="385"/>
      <c r="CD89" s="385"/>
      <c r="CE89" s="385"/>
      <c r="CF89" s="385"/>
      <c r="CG89" s="385"/>
      <c r="CH89" s="385"/>
      <c r="CI89" s="385"/>
      <c r="CJ89" s="385"/>
      <c r="CK89" s="385"/>
      <c r="CL89" s="385"/>
      <c r="CM89" s="385"/>
      <c r="CN89" s="385"/>
      <c r="CO89" s="385"/>
      <c r="CP89" s="385"/>
      <c r="CQ89" s="385"/>
      <c r="CR89" s="385"/>
      <c r="CS89" s="385"/>
      <c r="CT89" s="385"/>
      <c r="CU89" s="385"/>
      <c r="CV89" s="385"/>
      <c r="CW89" s="385"/>
      <c r="CX89" s="385"/>
      <c r="CY89" s="385"/>
      <c r="CZ89" s="385"/>
      <c r="DA89" s="385"/>
      <c r="DB89" s="385"/>
      <c r="DC89" s="385"/>
      <c r="DD89" s="385"/>
      <c r="DE89" s="385"/>
      <c r="DF89" s="385"/>
      <c r="DG89" s="385"/>
      <c r="DH89" s="385"/>
      <c r="DI89" s="385"/>
      <c r="DJ89" s="385"/>
      <c r="DK89" s="385"/>
      <c r="DL89" s="385"/>
      <c r="DM89" s="385"/>
      <c r="DN89" s="385"/>
      <c r="DO89" s="385"/>
      <c r="DP89" s="385"/>
      <c r="DQ89" s="385"/>
      <c r="DR89" s="385"/>
      <c r="DS89" s="385"/>
      <c r="DT89" s="385"/>
      <c r="DU89" s="385"/>
      <c r="DV89" s="385"/>
      <c r="DW89" s="385"/>
      <c r="DX89" s="385"/>
      <c r="DY89" s="385"/>
      <c r="DZ89" s="385"/>
      <c r="EA89" s="385"/>
      <c r="EB89" s="385"/>
      <c r="EC89" s="385"/>
      <c r="ED89" s="385"/>
      <c r="EE89" s="385"/>
      <c r="EF89" s="385"/>
      <c r="EG89" s="385"/>
      <c r="EH89" s="385"/>
      <c r="EI89" s="385"/>
      <c r="EJ89" s="385"/>
      <c r="EK89" s="385"/>
      <c r="EL89" s="385"/>
      <c r="EM89" s="385"/>
      <c r="EN89" s="385"/>
      <c r="EO89" s="385"/>
    </row>
    <row r="90" spans="1:145">
      <c r="A90" s="385"/>
      <c r="B90" s="385"/>
      <c r="C90" s="385"/>
      <c r="D90" s="385"/>
      <c r="E90" s="385"/>
      <c r="F90" s="385"/>
      <c r="G90" s="385"/>
      <c r="H90" s="385"/>
      <c r="I90" s="385"/>
      <c r="J90" s="385"/>
      <c r="K90" s="385"/>
      <c r="L90" s="385"/>
      <c r="M90" s="385"/>
      <c r="N90" s="385"/>
      <c r="O90" s="385"/>
      <c r="P90" s="385"/>
      <c r="Q90" s="385"/>
      <c r="R90" s="385"/>
      <c r="S90" s="385"/>
      <c r="T90" s="385"/>
      <c r="U90" s="385"/>
      <c r="V90" s="385"/>
      <c r="W90" s="385"/>
      <c r="X90" s="385"/>
      <c r="Y90" s="385"/>
      <c r="Z90" s="385"/>
      <c r="AA90" s="385"/>
      <c r="AB90" s="385"/>
      <c r="AC90" s="385"/>
      <c r="AD90" s="385"/>
      <c r="AE90" s="385"/>
      <c r="AF90" s="385"/>
      <c r="AG90" s="385"/>
      <c r="AH90" s="385"/>
      <c r="AI90" s="385"/>
      <c r="AJ90" s="385"/>
      <c r="AK90" s="385"/>
      <c r="AL90" s="385"/>
      <c r="AM90" s="385"/>
      <c r="AN90" s="385"/>
      <c r="AO90" s="385"/>
      <c r="AP90" s="385"/>
      <c r="AQ90" s="385"/>
      <c r="AR90" s="385"/>
      <c r="AS90" s="385"/>
      <c r="AT90" s="385"/>
      <c r="AU90" s="385"/>
      <c r="AV90" s="385"/>
      <c r="AW90" s="385"/>
      <c r="AX90" s="385"/>
      <c r="AY90" s="385"/>
      <c r="AZ90" s="385"/>
      <c r="BA90" s="385"/>
      <c r="BB90" s="385"/>
      <c r="BC90" s="385"/>
      <c r="BD90" s="385"/>
      <c r="BE90" s="385"/>
      <c r="BF90" s="385"/>
      <c r="BG90" s="385"/>
      <c r="BH90" s="385"/>
      <c r="BI90" s="385"/>
      <c r="BJ90" s="385"/>
      <c r="BK90" s="385"/>
      <c r="BL90" s="385"/>
      <c r="BM90" s="385"/>
      <c r="BN90" s="385"/>
      <c r="BO90" s="385"/>
      <c r="BP90" s="385"/>
      <c r="BQ90" s="385"/>
      <c r="BR90" s="385"/>
      <c r="BS90" s="385"/>
      <c r="BT90" s="385"/>
      <c r="BU90" s="385"/>
      <c r="BV90" s="385"/>
      <c r="BW90" s="385"/>
      <c r="BX90" s="385"/>
      <c r="BY90" s="385"/>
      <c r="BZ90" s="385"/>
      <c r="CA90" s="385"/>
      <c r="CB90" s="385"/>
      <c r="CC90" s="385"/>
      <c r="CD90" s="385"/>
      <c r="CE90" s="385"/>
      <c r="CF90" s="385"/>
      <c r="CG90" s="385"/>
      <c r="CH90" s="385"/>
      <c r="CI90" s="385"/>
      <c r="CJ90" s="385"/>
      <c r="CK90" s="385"/>
      <c r="CL90" s="385"/>
      <c r="CM90" s="385"/>
      <c r="CN90" s="385"/>
      <c r="CO90" s="385"/>
      <c r="CP90" s="385"/>
      <c r="CQ90" s="385"/>
      <c r="CR90" s="385"/>
      <c r="CS90" s="385"/>
      <c r="CT90" s="385"/>
      <c r="CU90" s="385"/>
      <c r="CV90" s="385"/>
      <c r="CW90" s="385"/>
      <c r="CX90" s="385"/>
      <c r="CY90" s="385"/>
      <c r="CZ90" s="385"/>
      <c r="DA90" s="385"/>
      <c r="DB90" s="385"/>
      <c r="DC90" s="385"/>
      <c r="DD90" s="385"/>
      <c r="DE90" s="385"/>
      <c r="DF90" s="385"/>
      <c r="DG90" s="385"/>
      <c r="DH90" s="385"/>
      <c r="DI90" s="385"/>
      <c r="DJ90" s="385"/>
      <c r="DK90" s="385"/>
      <c r="DL90" s="385"/>
      <c r="DM90" s="385"/>
      <c r="DN90" s="385"/>
      <c r="DO90" s="385"/>
      <c r="DP90" s="385"/>
      <c r="DQ90" s="385"/>
      <c r="DR90" s="385"/>
      <c r="DS90" s="385"/>
      <c r="DT90" s="385"/>
      <c r="DU90" s="385"/>
      <c r="DV90" s="385"/>
      <c r="DW90" s="385"/>
      <c r="DX90" s="385"/>
      <c r="DY90" s="385"/>
      <c r="DZ90" s="385"/>
      <c r="EA90" s="385"/>
      <c r="EB90" s="385"/>
      <c r="EC90" s="385"/>
      <c r="ED90" s="385"/>
      <c r="EE90" s="385"/>
      <c r="EF90" s="385"/>
      <c r="EG90" s="385"/>
      <c r="EH90" s="385"/>
      <c r="EI90" s="385"/>
      <c r="EJ90" s="385"/>
      <c r="EK90" s="385"/>
      <c r="EL90" s="385"/>
      <c r="EM90" s="385"/>
      <c r="EN90" s="385"/>
      <c r="EO90" s="385"/>
    </row>
    <row r="91" spans="1:145">
      <c r="A91" s="385"/>
      <c r="B91" s="385"/>
      <c r="C91" s="385"/>
      <c r="D91" s="385"/>
      <c r="E91" s="385"/>
      <c r="F91" s="385"/>
      <c r="G91" s="385"/>
      <c r="H91" s="385"/>
      <c r="I91" s="385"/>
      <c r="J91" s="385"/>
      <c r="K91" s="385"/>
      <c r="L91" s="385"/>
      <c r="M91" s="385"/>
      <c r="N91" s="385"/>
      <c r="O91" s="385"/>
      <c r="P91" s="385"/>
      <c r="Q91" s="385"/>
      <c r="R91" s="385"/>
      <c r="S91" s="385"/>
      <c r="T91" s="385"/>
      <c r="U91" s="385"/>
      <c r="V91" s="385"/>
      <c r="W91" s="385"/>
      <c r="X91" s="385"/>
      <c r="Y91" s="385"/>
      <c r="Z91" s="385"/>
      <c r="AA91" s="385"/>
      <c r="AB91" s="385"/>
      <c r="AC91" s="385"/>
      <c r="AD91" s="385"/>
      <c r="AE91" s="385"/>
      <c r="AF91" s="385"/>
      <c r="AG91" s="385"/>
      <c r="AH91" s="385"/>
      <c r="AI91" s="385"/>
      <c r="AJ91" s="385"/>
      <c r="AK91" s="385"/>
      <c r="AL91" s="385"/>
      <c r="AM91" s="385"/>
      <c r="AN91" s="385"/>
      <c r="AO91" s="385"/>
      <c r="AP91" s="385"/>
      <c r="AQ91" s="385"/>
      <c r="AR91" s="385"/>
      <c r="AS91" s="385"/>
      <c r="AT91" s="385"/>
      <c r="AU91" s="385"/>
      <c r="AV91" s="385"/>
      <c r="AW91" s="385"/>
      <c r="AX91" s="385"/>
      <c r="AY91" s="385"/>
      <c r="AZ91" s="385"/>
      <c r="BA91" s="385"/>
      <c r="BB91" s="385"/>
      <c r="BC91" s="385"/>
      <c r="BD91" s="385"/>
      <c r="BE91" s="385"/>
      <c r="BF91" s="385"/>
      <c r="BG91" s="385"/>
      <c r="BH91" s="385"/>
      <c r="BI91" s="385"/>
      <c r="BJ91" s="385"/>
      <c r="BK91" s="385"/>
      <c r="BL91" s="385"/>
      <c r="BM91" s="385"/>
      <c r="BN91" s="385"/>
      <c r="BO91" s="385"/>
      <c r="BP91" s="385"/>
      <c r="BQ91" s="385"/>
      <c r="BR91" s="385"/>
      <c r="BS91" s="385"/>
      <c r="BT91" s="385"/>
      <c r="BU91" s="385"/>
      <c r="BV91" s="385"/>
      <c r="BW91" s="385"/>
      <c r="BX91" s="385"/>
      <c r="BY91" s="385"/>
      <c r="BZ91" s="385"/>
      <c r="CA91" s="385"/>
      <c r="CB91" s="385"/>
      <c r="CC91" s="385"/>
      <c r="CD91" s="385"/>
      <c r="CE91" s="385"/>
      <c r="CF91" s="385"/>
      <c r="CG91" s="385"/>
      <c r="CH91" s="385"/>
      <c r="CI91" s="385"/>
      <c r="CJ91" s="385"/>
      <c r="CK91" s="385"/>
      <c r="CL91" s="385"/>
      <c r="CM91" s="385"/>
      <c r="CN91" s="385"/>
      <c r="CO91" s="385"/>
      <c r="CP91" s="385"/>
      <c r="CQ91" s="385"/>
      <c r="CR91" s="385"/>
      <c r="CS91" s="385"/>
      <c r="CT91" s="385"/>
      <c r="CU91" s="385"/>
      <c r="CV91" s="385"/>
      <c r="CW91" s="385"/>
      <c r="CX91" s="385"/>
      <c r="CY91" s="385"/>
      <c r="CZ91" s="385"/>
      <c r="DA91" s="385"/>
      <c r="DB91" s="385"/>
      <c r="DC91" s="385"/>
      <c r="DD91" s="385"/>
      <c r="DE91" s="385"/>
      <c r="DF91" s="385"/>
      <c r="DG91" s="385"/>
      <c r="DH91" s="385"/>
      <c r="DI91" s="385"/>
      <c r="DJ91" s="385"/>
      <c r="DK91" s="385"/>
      <c r="DL91" s="385"/>
      <c r="DM91" s="385"/>
      <c r="DN91" s="385"/>
      <c r="DO91" s="385"/>
      <c r="DP91" s="385"/>
      <c r="DQ91" s="385"/>
      <c r="DR91" s="385"/>
      <c r="DS91" s="385"/>
      <c r="DT91" s="385"/>
      <c r="DU91" s="385"/>
      <c r="DV91" s="385"/>
      <c r="DW91" s="385"/>
      <c r="DX91" s="385"/>
      <c r="DY91" s="385"/>
      <c r="DZ91" s="385"/>
      <c r="EA91" s="385"/>
      <c r="EB91" s="385"/>
      <c r="EC91" s="385"/>
      <c r="ED91" s="385"/>
      <c r="EE91" s="385"/>
      <c r="EF91" s="385"/>
      <c r="EG91" s="385"/>
      <c r="EH91" s="385"/>
      <c r="EI91" s="385"/>
      <c r="EJ91" s="385"/>
      <c r="EK91" s="385"/>
      <c r="EL91" s="385"/>
      <c r="EM91" s="385"/>
      <c r="EN91" s="385"/>
      <c r="EO91" s="385"/>
    </row>
    <row r="92" spans="1:145">
      <c r="A92" s="385"/>
      <c r="B92" s="385"/>
      <c r="C92" s="385"/>
      <c r="D92" s="385"/>
      <c r="E92" s="385"/>
      <c r="F92" s="385"/>
      <c r="G92" s="385"/>
      <c r="H92" s="385"/>
      <c r="I92" s="385"/>
      <c r="J92" s="385"/>
      <c r="K92" s="385"/>
      <c r="L92" s="385"/>
      <c r="M92" s="385"/>
      <c r="N92" s="385"/>
      <c r="O92" s="385"/>
      <c r="P92" s="385"/>
      <c r="Q92" s="385"/>
      <c r="R92" s="385"/>
      <c r="S92" s="385"/>
      <c r="T92" s="385"/>
      <c r="U92" s="385"/>
      <c r="V92" s="385"/>
      <c r="W92" s="385"/>
      <c r="X92" s="385"/>
      <c r="Y92" s="385"/>
      <c r="Z92" s="385"/>
      <c r="AA92" s="385"/>
      <c r="AB92" s="385"/>
      <c r="AC92" s="385"/>
      <c r="AD92" s="385"/>
      <c r="AE92" s="385"/>
      <c r="AF92" s="385"/>
      <c r="AG92" s="385"/>
      <c r="AH92" s="385"/>
      <c r="AI92" s="385"/>
      <c r="AJ92" s="385"/>
      <c r="AK92" s="385"/>
      <c r="AL92" s="385"/>
      <c r="AM92" s="385"/>
      <c r="AN92" s="385"/>
      <c r="AO92" s="385"/>
      <c r="AP92" s="385"/>
      <c r="AQ92" s="385"/>
      <c r="AR92" s="385"/>
      <c r="AS92" s="385"/>
      <c r="AT92" s="385"/>
      <c r="AU92" s="385"/>
      <c r="AV92" s="385"/>
      <c r="AW92" s="385"/>
      <c r="AX92" s="385"/>
      <c r="AY92" s="385"/>
      <c r="AZ92" s="385"/>
      <c r="BA92" s="385"/>
      <c r="BB92" s="385"/>
      <c r="BC92" s="385"/>
      <c r="BD92" s="385"/>
      <c r="BE92" s="385"/>
      <c r="BF92" s="385"/>
      <c r="BG92" s="385"/>
      <c r="BH92" s="385"/>
      <c r="BI92" s="385"/>
      <c r="BJ92" s="385"/>
      <c r="BK92" s="385"/>
      <c r="BL92" s="385"/>
      <c r="BM92" s="385"/>
      <c r="BN92" s="385"/>
      <c r="BO92" s="385"/>
      <c r="BP92" s="385"/>
      <c r="BQ92" s="385"/>
      <c r="BR92" s="385"/>
      <c r="BS92" s="385"/>
      <c r="BT92" s="385"/>
      <c r="BU92" s="385"/>
      <c r="BV92" s="385"/>
      <c r="BW92" s="385"/>
      <c r="BX92" s="385"/>
      <c r="BY92" s="385"/>
      <c r="BZ92" s="385"/>
      <c r="CA92" s="385"/>
      <c r="CB92" s="385"/>
      <c r="CC92" s="385"/>
      <c r="CD92" s="385"/>
      <c r="CE92" s="385"/>
      <c r="CF92" s="385"/>
      <c r="CG92" s="385"/>
      <c r="CH92" s="385"/>
      <c r="CI92" s="385"/>
      <c r="CJ92" s="385"/>
      <c r="CK92" s="385"/>
      <c r="CL92" s="385"/>
      <c r="CM92" s="385"/>
      <c r="CN92" s="385"/>
      <c r="CO92" s="385"/>
      <c r="CP92" s="385"/>
      <c r="CQ92" s="385"/>
      <c r="CR92" s="385"/>
      <c r="CS92" s="385"/>
      <c r="CT92" s="385"/>
      <c r="CU92" s="385"/>
      <c r="CV92" s="385"/>
      <c r="CW92" s="385"/>
      <c r="CX92" s="385"/>
      <c r="CY92" s="385"/>
      <c r="CZ92" s="385"/>
      <c r="DA92" s="385"/>
      <c r="DB92" s="385"/>
      <c r="DC92" s="385"/>
      <c r="DD92" s="385"/>
      <c r="DE92" s="385"/>
      <c r="DF92" s="385"/>
      <c r="DG92" s="385"/>
      <c r="DH92" s="385"/>
      <c r="DI92" s="385"/>
      <c r="DJ92" s="385"/>
      <c r="DK92" s="385"/>
      <c r="DL92" s="385"/>
      <c r="DM92" s="385"/>
      <c r="DN92" s="385"/>
      <c r="DO92" s="385"/>
      <c r="DP92" s="385"/>
      <c r="DQ92" s="385"/>
      <c r="DR92" s="385"/>
      <c r="DS92" s="385"/>
      <c r="DT92" s="385"/>
      <c r="DU92" s="385"/>
      <c r="DV92" s="385"/>
      <c r="DW92" s="385"/>
      <c r="DX92" s="385"/>
      <c r="DY92" s="385"/>
      <c r="DZ92" s="385"/>
      <c r="EA92" s="385"/>
      <c r="EB92" s="385"/>
      <c r="EC92" s="385"/>
      <c r="ED92" s="385"/>
      <c r="EE92" s="385"/>
      <c r="EF92" s="385"/>
      <c r="EG92" s="385"/>
      <c r="EH92" s="385"/>
      <c r="EI92" s="385"/>
      <c r="EJ92" s="385"/>
      <c r="EK92" s="385"/>
      <c r="EL92" s="385"/>
      <c r="EM92" s="385"/>
      <c r="EN92" s="385"/>
      <c r="EO92" s="385"/>
    </row>
    <row r="93" spans="1:145">
      <c r="A93" s="385"/>
      <c r="B93" s="385"/>
      <c r="C93" s="385"/>
      <c r="D93" s="385"/>
      <c r="E93" s="385"/>
      <c r="F93" s="385"/>
      <c r="G93" s="385"/>
      <c r="H93" s="385"/>
      <c r="I93" s="385"/>
      <c r="J93" s="385"/>
      <c r="K93" s="385"/>
      <c r="L93" s="385"/>
      <c r="M93" s="385"/>
      <c r="N93" s="385"/>
      <c r="O93" s="385"/>
      <c r="P93" s="385"/>
      <c r="Q93" s="385"/>
      <c r="R93" s="385"/>
      <c r="S93" s="385"/>
      <c r="T93" s="385"/>
      <c r="U93" s="385"/>
      <c r="V93" s="385"/>
      <c r="W93" s="385"/>
      <c r="X93" s="385"/>
      <c r="Y93" s="385"/>
      <c r="Z93" s="385"/>
      <c r="AA93" s="385"/>
      <c r="AB93" s="385"/>
      <c r="AC93" s="385"/>
      <c r="AD93" s="385"/>
      <c r="AE93" s="385"/>
      <c r="AF93" s="385"/>
      <c r="AG93" s="385"/>
      <c r="AH93" s="385"/>
      <c r="AI93" s="385"/>
      <c r="AJ93" s="385"/>
      <c r="AK93" s="385"/>
      <c r="AL93" s="385"/>
      <c r="AM93" s="385"/>
      <c r="AN93" s="385"/>
      <c r="AO93" s="385"/>
      <c r="AP93" s="385"/>
      <c r="AQ93" s="385"/>
      <c r="AR93" s="385"/>
      <c r="AS93" s="385"/>
      <c r="AT93" s="385"/>
      <c r="AU93" s="385"/>
      <c r="AV93" s="385"/>
      <c r="AW93" s="385"/>
      <c r="AX93" s="385"/>
      <c r="AY93" s="385"/>
      <c r="AZ93" s="385"/>
      <c r="BA93" s="385"/>
      <c r="BB93" s="385"/>
      <c r="BC93" s="385"/>
      <c r="BD93" s="385"/>
      <c r="BE93" s="385"/>
      <c r="BF93" s="385"/>
      <c r="BG93" s="385"/>
      <c r="BH93" s="385"/>
      <c r="BI93" s="385"/>
      <c r="BJ93" s="385"/>
      <c r="BK93" s="385"/>
      <c r="BL93" s="385"/>
      <c r="BM93" s="385"/>
      <c r="BN93" s="385"/>
      <c r="BO93" s="385"/>
      <c r="BP93" s="385"/>
      <c r="BQ93" s="385"/>
      <c r="BR93" s="385"/>
      <c r="BS93" s="385"/>
      <c r="BT93" s="385"/>
      <c r="BU93" s="385"/>
      <c r="BV93" s="385"/>
      <c r="BW93" s="385"/>
      <c r="BX93" s="385"/>
      <c r="BY93" s="385"/>
      <c r="BZ93" s="385"/>
      <c r="CA93" s="385"/>
      <c r="CB93" s="385"/>
      <c r="CC93" s="385"/>
      <c r="CD93" s="385"/>
      <c r="CE93" s="385"/>
      <c r="CF93" s="385"/>
      <c r="CG93" s="385"/>
      <c r="CH93" s="385"/>
      <c r="CI93" s="385"/>
      <c r="CJ93" s="385"/>
      <c r="CK93" s="385"/>
      <c r="CL93" s="385"/>
      <c r="CM93" s="385"/>
      <c r="CN93" s="385"/>
      <c r="CO93" s="385"/>
      <c r="CP93" s="385"/>
      <c r="CQ93" s="385"/>
      <c r="CR93" s="385"/>
      <c r="CS93" s="385"/>
      <c r="CT93" s="385"/>
      <c r="CU93" s="385"/>
      <c r="CV93" s="385"/>
      <c r="CW93" s="385"/>
      <c r="CX93" s="385"/>
      <c r="CY93" s="385"/>
      <c r="CZ93" s="385"/>
      <c r="DA93" s="385"/>
      <c r="DB93" s="385"/>
      <c r="DC93" s="385"/>
      <c r="DD93" s="385"/>
      <c r="DE93" s="385"/>
      <c r="DF93" s="385"/>
      <c r="DG93" s="385"/>
      <c r="DH93" s="385"/>
      <c r="DI93" s="385"/>
      <c r="DJ93" s="385"/>
      <c r="DK93" s="385"/>
      <c r="DL93" s="385"/>
      <c r="DM93" s="385"/>
      <c r="DN93" s="385"/>
      <c r="DO93" s="385"/>
      <c r="DP93" s="385"/>
      <c r="DQ93" s="385"/>
      <c r="DR93" s="385"/>
      <c r="DS93" s="385"/>
      <c r="DT93" s="385"/>
      <c r="DU93" s="385"/>
      <c r="DV93" s="385"/>
      <c r="DW93" s="385"/>
      <c r="DX93" s="385"/>
      <c r="DY93" s="385"/>
      <c r="DZ93" s="385"/>
      <c r="EA93" s="385"/>
      <c r="EB93" s="385"/>
      <c r="EC93" s="385"/>
      <c r="ED93" s="385"/>
      <c r="EE93" s="385"/>
      <c r="EF93" s="385"/>
      <c r="EG93" s="385"/>
      <c r="EH93" s="385"/>
      <c r="EI93" s="385"/>
      <c r="EJ93" s="385"/>
      <c r="EK93" s="385"/>
      <c r="EL93" s="385"/>
      <c r="EM93" s="385"/>
      <c r="EN93" s="385"/>
      <c r="EO93" s="385"/>
    </row>
    <row r="94" spans="1:145">
      <c r="A94" s="385"/>
      <c r="B94" s="385"/>
      <c r="C94" s="385"/>
      <c r="D94" s="385"/>
      <c r="E94" s="385"/>
      <c r="F94" s="385"/>
      <c r="G94" s="385"/>
      <c r="H94" s="385"/>
      <c r="I94" s="385"/>
      <c r="J94" s="385"/>
      <c r="K94" s="385"/>
      <c r="L94" s="385"/>
      <c r="M94" s="385"/>
      <c r="N94" s="385"/>
      <c r="O94" s="385"/>
      <c r="P94" s="385"/>
      <c r="Q94" s="385"/>
      <c r="R94" s="385"/>
      <c r="S94" s="385"/>
      <c r="T94" s="385"/>
      <c r="U94" s="385"/>
      <c r="V94" s="385"/>
      <c r="W94" s="385"/>
      <c r="X94" s="385"/>
      <c r="Y94" s="385"/>
      <c r="Z94" s="385"/>
      <c r="AA94" s="385"/>
      <c r="AB94" s="385"/>
      <c r="AC94" s="385"/>
      <c r="AD94" s="385"/>
      <c r="AE94" s="385"/>
      <c r="AF94" s="385"/>
      <c r="AG94" s="385"/>
      <c r="AH94" s="385"/>
      <c r="AI94" s="385"/>
      <c r="AJ94" s="385"/>
      <c r="AK94" s="385"/>
      <c r="AL94" s="385"/>
      <c r="AM94" s="385"/>
      <c r="AN94" s="385"/>
      <c r="AO94" s="385"/>
      <c r="AP94" s="385"/>
      <c r="AQ94" s="385"/>
      <c r="AR94" s="385"/>
      <c r="AS94" s="385"/>
      <c r="AT94" s="385"/>
      <c r="AU94" s="385"/>
      <c r="AV94" s="385"/>
      <c r="AW94" s="385"/>
      <c r="AX94" s="385"/>
      <c r="AY94" s="385"/>
      <c r="AZ94" s="385"/>
      <c r="BA94" s="385"/>
      <c r="BB94" s="385"/>
      <c r="BC94" s="385"/>
      <c r="BD94" s="385"/>
      <c r="BE94" s="385"/>
      <c r="BF94" s="385"/>
      <c r="BG94" s="385"/>
      <c r="BH94" s="385"/>
      <c r="BI94" s="385"/>
      <c r="BJ94" s="385"/>
      <c r="BK94" s="385"/>
      <c r="BL94" s="385"/>
      <c r="BM94" s="385"/>
      <c r="BN94" s="385"/>
      <c r="BO94" s="385"/>
      <c r="BP94" s="385"/>
      <c r="BQ94" s="385"/>
      <c r="BR94" s="385"/>
      <c r="BS94" s="385"/>
      <c r="BT94" s="385"/>
      <c r="BU94" s="385"/>
      <c r="BV94" s="385"/>
      <c r="BW94" s="385"/>
      <c r="BX94" s="385"/>
      <c r="BY94" s="385"/>
      <c r="BZ94" s="385"/>
      <c r="CA94" s="385"/>
      <c r="CB94" s="385"/>
      <c r="CC94" s="385"/>
      <c r="CD94" s="385"/>
      <c r="CE94" s="385"/>
      <c r="CF94" s="385"/>
      <c r="CG94" s="385"/>
      <c r="CH94" s="385"/>
      <c r="CI94" s="385"/>
      <c r="CJ94" s="385"/>
      <c r="CK94" s="385"/>
      <c r="CL94" s="385"/>
      <c r="CM94" s="385"/>
      <c r="CN94" s="385"/>
      <c r="CO94" s="385"/>
      <c r="CP94" s="385"/>
      <c r="CQ94" s="385"/>
      <c r="CR94" s="385"/>
      <c r="CS94" s="385"/>
      <c r="CT94" s="385"/>
      <c r="CU94" s="385"/>
      <c r="CV94" s="385"/>
      <c r="CW94" s="385"/>
      <c r="CX94" s="385"/>
      <c r="CY94" s="385"/>
      <c r="CZ94" s="385"/>
      <c r="DA94" s="385"/>
      <c r="DB94" s="385"/>
      <c r="DC94" s="385"/>
      <c r="DD94" s="385"/>
      <c r="DE94" s="385"/>
      <c r="DF94" s="385"/>
      <c r="DG94" s="385"/>
      <c r="DH94" s="385"/>
      <c r="DI94" s="385"/>
      <c r="DJ94" s="385"/>
      <c r="DK94" s="385"/>
      <c r="DL94" s="385"/>
      <c r="DM94" s="385"/>
      <c r="DN94" s="385"/>
      <c r="DO94" s="385"/>
      <c r="DP94" s="385"/>
      <c r="DQ94" s="385"/>
      <c r="DR94" s="385"/>
      <c r="DS94" s="385"/>
      <c r="DT94" s="385"/>
      <c r="DU94" s="385"/>
      <c r="DV94" s="385"/>
      <c r="DW94" s="385"/>
      <c r="DX94" s="385"/>
      <c r="DY94" s="385"/>
      <c r="DZ94" s="385"/>
      <c r="EA94" s="385"/>
      <c r="EB94" s="385"/>
      <c r="EC94" s="385"/>
      <c r="ED94" s="385"/>
      <c r="EE94" s="385"/>
      <c r="EF94" s="385"/>
      <c r="EG94" s="385"/>
      <c r="EH94" s="385"/>
      <c r="EI94" s="385"/>
      <c r="EJ94" s="385"/>
      <c r="EK94" s="385"/>
      <c r="EL94" s="385"/>
      <c r="EM94" s="385"/>
      <c r="EN94" s="385"/>
      <c r="EO94" s="385"/>
    </row>
    <row r="95" spans="1:145">
      <c r="A95" s="385"/>
      <c r="B95" s="385"/>
      <c r="C95" s="385"/>
      <c r="D95" s="385"/>
      <c r="E95" s="385"/>
      <c r="F95" s="385"/>
      <c r="G95" s="385"/>
      <c r="H95" s="385"/>
      <c r="I95" s="385"/>
      <c r="J95" s="385"/>
      <c r="K95" s="385"/>
      <c r="L95" s="385"/>
      <c r="M95" s="385"/>
      <c r="N95" s="385"/>
      <c r="O95" s="385"/>
      <c r="P95" s="385"/>
      <c r="Q95" s="385"/>
      <c r="R95" s="385"/>
      <c r="S95" s="385"/>
      <c r="T95" s="385"/>
      <c r="U95" s="385"/>
      <c r="V95" s="385"/>
      <c r="W95" s="385"/>
      <c r="X95" s="385"/>
      <c r="Y95" s="385"/>
      <c r="Z95" s="385"/>
      <c r="AA95" s="385"/>
      <c r="AB95" s="385"/>
      <c r="AC95" s="385"/>
      <c r="AD95" s="385"/>
      <c r="AE95" s="385"/>
      <c r="AF95" s="385"/>
      <c r="AG95" s="385"/>
      <c r="AH95" s="385"/>
      <c r="AI95" s="385"/>
      <c r="AJ95" s="385"/>
      <c r="AK95" s="385"/>
      <c r="AL95" s="385"/>
      <c r="AM95" s="385"/>
      <c r="AN95" s="385"/>
      <c r="AO95" s="385"/>
      <c r="AP95" s="385"/>
      <c r="AQ95" s="385"/>
      <c r="AR95" s="385"/>
      <c r="AS95" s="385"/>
      <c r="AT95" s="385"/>
      <c r="AU95" s="385"/>
      <c r="AV95" s="385"/>
      <c r="AW95" s="385"/>
      <c r="AX95" s="385"/>
      <c r="AY95" s="385"/>
      <c r="AZ95" s="385"/>
      <c r="BA95" s="385"/>
      <c r="BB95" s="385"/>
      <c r="BC95" s="385"/>
      <c r="BD95" s="385"/>
      <c r="BE95" s="385"/>
      <c r="BF95" s="385"/>
      <c r="BG95" s="385"/>
      <c r="BH95" s="385"/>
      <c r="BI95" s="385"/>
      <c r="BJ95" s="385"/>
      <c r="BK95" s="385"/>
      <c r="BL95" s="385"/>
      <c r="BM95" s="385"/>
      <c r="BN95" s="385"/>
      <c r="BO95" s="385"/>
      <c r="BP95" s="385"/>
      <c r="BQ95" s="385"/>
      <c r="BR95" s="385"/>
      <c r="BS95" s="385"/>
      <c r="BT95" s="385"/>
      <c r="BU95" s="385"/>
      <c r="BV95" s="385"/>
      <c r="BW95" s="385"/>
      <c r="BX95" s="385"/>
      <c r="BY95" s="385"/>
      <c r="BZ95" s="385"/>
      <c r="CA95" s="385"/>
      <c r="CB95" s="385"/>
      <c r="CC95" s="385"/>
      <c r="CD95" s="385"/>
      <c r="CE95" s="385"/>
      <c r="CF95" s="385"/>
      <c r="CG95" s="385"/>
      <c r="CH95" s="385"/>
      <c r="CI95" s="385"/>
      <c r="CJ95" s="385"/>
      <c r="CK95" s="385"/>
      <c r="CL95" s="385"/>
      <c r="CM95" s="385"/>
      <c r="CN95" s="385"/>
      <c r="CO95" s="385"/>
      <c r="CP95" s="385"/>
      <c r="CQ95" s="385"/>
      <c r="CR95" s="385"/>
      <c r="CS95" s="385"/>
      <c r="CT95" s="385"/>
      <c r="CU95" s="385"/>
      <c r="CV95" s="385"/>
      <c r="CW95" s="385"/>
      <c r="CX95" s="385"/>
      <c r="CY95" s="385"/>
      <c r="CZ95" s="385"/>
      <c r="DA95" s="385"/>
      <c r="DB95" s="385"/>
      <c r="DC95" s="385"/>
      <c r="DD95" s="385"/>
      <c r="DE95" s="385"/>
      <c r="DF95" s="385"/>
      <c r="DG95" s="385"/>
      <c r="DH95" s="385"/>
      <c r="DI95" s="385"/>
      <c r="DJ95" s="385"/>
      <c r="DK95" s="385"/>
      <c r="DL95" s="385"/>
      <c r="DM95" s="385"/>
      <c r="DN95" s="385"/>
      <c r="DO95" s="385"/>
      <c r="DP95" s="385"/>
      <c r="DQ95" s="385"/>
      <c r="DR95" s="385"/>
      <c r="DS95" s="385"/>
      <c r="DT95" s="385"/>
      <c r="DU95" s="385"/>
      <c r="DV95" s="385"/>
      <c r="DW95" s="385"/>
      <c r="DX95" s="385"/>
      <c r="DY95" s="385"/>
      <c r="DZ95" s="385"/>
      <c r="EA95" s="385"/>
      <c r="EB95" s="385"/>
      <c r="EC95" s="385"/>
      <c r="ED95" s="385"/>
      <c r="EE95" s="385"/>
      <c r="EF95" s="385"/>
      <c r="EG95" s="385"/>
      <c r="EH95" s="385"/>
      <c r="EI95" s="385"/>
      <c r="EJ95" s="385"/>
      <c r="EK95" s="385"/>
      <c r="EL95" s="385"/>
      <c r="EM95" s="385"/>
      <c r="EN95" s="385"/>
      <c r="EO95" s="385"/>
    </row>
    <row r="96" spans="1:145">
      <c r="A96" s="385"/>
      <c r="B96" s="385"/>
      <c r="C96" s="385"/>
      <c r="D96" s="385"/>
      <c r="E96" s="385"/>
      <c r="F96" s="385"/>
      <c r="G96" s="385"/>
      <c r="H96" s="385"/>
      <c r="I96" s="385"/>
      <c r="J96" s="385"/>
      <c r="K96" s="385"/>
      <c r="L96" s="385"/>
      <c r="M96" s="385"/>
      <c r="N96" s="385"/>
      <c r="O96" s="385"/>
      <c r="P96" s="385"/>
      <c r="Q96" s="385"/>
      <c r="R96" s="385"/>
      <c r="S96" s="385"/>
      <c r="T96" s="385"/>
      <c r="U96" s="385"/>
      <c r="V96" s="385"/>
      <c r="W96" s="385"/>
      <c r="X96" s="385"/>
      <c r="Y96" s="385"/>
      <c r="Z96" s="385"/>
      <c r="AA96" s="385"/>
      <c r="AB96" s="385"/>
      <c r="AC96" s="385"/>
      <c r="AD96" s="385"/>
      <c r="AE96" s="385"/>
      <c r="AF96" s="385"/>
      <c r="AG96" s="385"/>
      <c r="AH96" s="385"/>
      <c r="AI96" s="385"/>
      <c r="AJ96" s="385"/>
      <c r="AK96" s="385"/>
      <c r="AL96" s="385"/>
      <c r="AM96" s="385"/>
      <c r="AN96" s="385"/>
      <c r="AO96" s="385"/>
      <c r="AP96" s="385"/>
      <c r="AQ96" s="385"/>
      <c r="AR96" s="385"/>
      <c r="AS96" s="385"/>
      <c r="AT96" s="385"/>
      <c r="AU96" s="385"/>
      <c r="AV96" s="385"/>
      <c r="AW96" s="385"/>
      <c r="AX96" s="385"/>
      <c r="AY96" s="385"/>
      <c r="AZ96" s="385"/>
      <c r="BA96" s="385"/>
      <c r="BB96" s="385"/>
      <c r="BC96" s="385"/>
      <c r="BD96" s="385"/>
      <c r="BE96" s="385"/>
      <c r="BF96" s="385"/>
      <c r="BG96" s="385"/>
      <c r="BH96" s="385"/>
      <c r="BI96" s="385"/>
      <c r="BJ96" s="385"/>
      <c r="BK96" s="385"/>
      <c r="BL96" s="385"/>
      <c r="BM96" s="385"/>
      <c r="BN96" s="385"/>
      <c r="BO96" s="385"/>
      <c r="BP96" s="385"/>
      <c r="BQ96" s="385"/>
      <c r="BR96" s="385"/>
      <c r="BS96" s="385"/>
      <c r="BT96" s="385"/>
      <c r="BU96" s="385"/>
      <c r="BV96" s="385"/>
      <c r="BW96" s="385"/>
      <c r="BX96" s="385"/>
      <c r="BY96" s="385"/>
      <c r="BZ96" s="385"/>
      <c r="CA96" s="385"/>
      <c r="CB96" s="385"/>
      <c r="CC96" s="385"/>
      <c r="CD96" s="385"/>
      <c r="CE96" s="385"/>
      <c r="CF96" s="385"/>
      <c r="CG96" s="385"/>
      <c r="CH96" s="385"/>
      <c r="CI96" s="385"/>
      <c r="CJ96" s="385"/>
      <c r="CK96" s="385"/>
      <c r="CL96" s="385"/>
      <c r="CM96" s="385"/>
      <c r="CN96" s="385"/>
      <c r="CO96" s="385"/>
      <c r="CP96" s="385"/>
      <c r="CQ96" s="385"/>
      <c r="CR96" s="385"/>
      <c r="CS96" s="385"/>
      <c r="CT96" s="385"/>
      <c r="CU96" s="385"/>
      <c r="CV96" s="385"/>
      <c r="CW96" s="385"/>
      <c r="CX96" s="385"/>
      <c r="CY96" s="385"/>
      <c r="CZ96" s="385"/>
      <c r="DA96" s="385"/>
      <c r="DB96" s="385"/>
      <c r="DC96" s="385"/>
      <c r="DD96" s="385"/>
      <c r="DE96" s="385"/>
      <c r="DF96" s="385"/>
      <c r="DG96" s="385"/>
      <c r="DH96" s="385"/>
      <c r="DI96" s="385"/>
      <c r="DJ96" s="385"/>
      <c r="DK96" s="385"/>
      <c r="DL96" s="385"/>
      <c r="DM96" s="385"/>
      <c r="DN96" s="385"/>
      <c r="DO96" s="385"/>
      <c r="DP96" s="385"/>
      <c r="DQ96" s="385"/>
      <c r="DR96" s="385"/>
      <c r="DS96" s="385"/>
      <c r="DT96" s="385"/>
      <c r="DU96" s="385"/>
      <c r="DV96" s="385"/>
      <c r="DW96" s="385"/>
      <c r="DX96" s="385"/>
      <c r="DY96" s="385"/>
      <c r="DZ96" s="385"/>
      <c r="EA96" s="385"/>
      <c r="EB96" s="385"/>
      <c r="EC96" s="385"/>
      <c r="ED96" s="385"/>
      <c r="EE96" s="385"/>
      <c r="EF96" s="385"/>
      <c r="EG96" s="385"/>
      <c r="EH96" s="385"/>
      <c r="EI96" s="385"/>
      <c r="EJ96" s="385"/>
      <c r="EK96" s="385"/>
      <c r="EL96" s="385"/>
      <c r="EM96" s="385"/>
      <c r="EN96" s="385"/>
      <c r="EO96" s="385"/>
    </row>
    <row r="97" spans="1:145">
      <c r="A97" s="385"/>
      <c r="B97" s="385"/>
      <c r="C97" s="385"/>
      <c r="D97" s="385"/>
      <c r="E97" s="385"/>
      <c r="F97" s="385"/>
      <c r="G97" s="385"/>
      <c r="H97" s="385"/>
      <c r="I97" s="385"/>
      <c r="J97" s="385"/>
      <c r="K97" s="385"/>
      <c r="L97" s="385"/>
      <c r="M97" s="385"/>
      <c r="N97" s="385"/>
      <c r="O97" s="385"/>
      <c r="P97" s="385"/>
      <c r="Q97" s="385"/>
      <c r="R97" s="385"/>
      <c r="S97" s="385"/>
      <c r="T97" s="385"/>
      <c r="U97" s="385"/>
      <c r="V97" s="385"/>
      <c r="W97" s="385"/>
      <c r="X97" s="385"/>
      <c r="Y97" s="385"/>
      <c r="Z97" s="385"/>
      <c r="AA97" s="385"/>
      <c r="AB97" s="385"/>
      <c r="AC97" s="385"/>
      <c r="AD97" s="385"/>
      <c r="AE97" s="385"/>
      <c r="AF97" s="385"/>
      <c r="AG97" s="385"/>
      <c r="AH97" s="385"/>
      <c r="AI97" s="385"/>
      <c r="AJ97" s="385"/>
      <c r="AK97" s="385"/>
      <c r="AL97" s="385"/>
      <c r="AM97" s="385"/>
      <c r="AN97" s="385"/>
      <c r="AO97" s="385"/>
      <c r="AP97" s="385"/>
      <c r="AQ97" s="385"/>
      <c r="AR97" s="385"/>
      <c r="AS97" s="385"/>
      <c r="AT97" s="385"/>
      <c r="AU97" s="385"/>
      <c r="AV97" s="385"/>
      <c r="AW97" s="385"/>
      <c r="AX97" s="385"/>
      <c r="AY97" s="385"/>
      <c r="AZ97" s="385"/>
      <c r="BA97" s="385"/>
      <c r="BB97" s="385"/>
      <c r="BC97" s="385"/>
      <c r="BD97" s="385"/>
      <c r="BE97" s="385"/>
      <c r="BF97" s="385"/>
      <c r="BG97" s="385"/>
      <c r="BH97" s="385"/>
      <c r="BI97" s="385"/>
      <c r="BJ97" s="385"/>
      <c r="BK97" s="385"/>
      <c r="BL97" s="385"/>
      <c r="BM97" s="385"/>
      <c r="BN97" s="385"/>
      <c r="BO97" s="385"/>
      <c r="BP97" s="385"/>
      <c r="BQ97" s="385"/>
      <c r="BR97" s="385"/>
      <c r="BS97" s="385"/>
      <c r="BT97" s="385"/>
      <c r="BU97" s="385"/>
      <c r="BV97" s="385"/>
      <c r="BW97" s="385"/>
      <c r="BX97" s="385"/>
      <c r="BY97" s="385"/>
      <c r="BZ97" s="385"/>
      <c r="CA97" s="385"/>
      <c r="CB97" s="385"/>
      <c r="CC97" s="385"/>
      <c r="CD97" s="385"/>
      <c r="CE97" s="385"/>
      <c r="CF97" s="385"/>
      <c r="CG97" s="385"/>
      <c r="CH97" s="385"/>
      <c r="CI97" s="385"/>
      <c r="CJ97" s="385"/>
      <c r="CK97" s="385"/>
      <c r="CL97" s="385"/>
      <c r="CM97" s="385"/>
      <c r="CN97" s="385"/>
      <c r="CO97" s="385"/>
      <c r="CP97" s="385"/>
      <c r="CQ97" s="385"/>
      <c r="CR97" s="385"/>
      <c r="CS97" s="385"/>
      <c r="CT97" s="385"/>
      <c r="CU97" s="385"/>
      <c r="CV97" s="385"/>
      <c r="CW97" s="385"/>
      <c r="CX97" s="385"/>
      <c r="CY97" s="385"/>
      <c r="CZ97" s="385"/>
      <c r="DA97" s="385"/>
      <c r="DB97" s="385"/>
      <c r="DC97" s="385"/>
      <c r="DD97" s="385"/>
      <c r="DE97" s="385"/>
      <c r="DF97" s="385"/>
      <c r="DG97" s="385"/>
      <c r="DH97" s="385"/>
      <c r="DI97" s="385"/>
      <c r="DJ97" s="385"/>
      <c r="DK97" s="385"/>
      <c r="DL97" s="385"/>
      <c r="DM97" s="385"/>
      <c r="DN97" s="385"/>
      <c r="DO97" s="385"/>
      <c r="DP97" s="385"/>
      <c r="DQ97" s="385"/>
      <c r="DR97" s="385"/>
      <c r="DS97" s="385"/>
      <c r="DT97" s="385"/>
      <c r="DU97" s="385"/>
      <c r="DV97" s="385"/>
      <c r="DW97" s="385"/>
      <c r="DX97" s="385"/>
      <c r="DY97" s="385"/>
      <c r="DZ97" s="385"/>
      <c r="EA97" s="385"/>
      <c r="EB97" s="385"/>
      <c r="EC97" s="385"/>
      <c r="ED97" s="385"/>
      <c r="EE97" s="385"/>
      <c r="EF97" s="385"/>
      <c r="EG97" s="385"/>
      <c r="EH97" s="385"/>
      <c r="EI97" s="385"/>
      <c r="EJ97" s="385"/>
      <c r="EK97" s="385"/>
      <c r="EL97" s="385"/>
      <c r="EM97" s="385"/>
      <c r="EN97" s="385"/>
      <c r="EO97" s="385"/>
    </row>
    <row r="98" spans="1:145">
      <c r="A98" s="385"/>
      <c r="B98" s="385"/>
      <c r="C98" s="385"/>
      <c r="D98" s="385"/>
      <c r="E98" s="385"/>
      <c r="F98" s="385"/>
      <c r="G98" s="385"/>
      <c r="H98" s="385"/>
      <c r="I98" s="385"/>
      <c r="J98" s="385"/>
      <c r="K98" s="385"/>
      <c r="L98" s="385"/>
      <c r="M98" s="385"/>
      <c r="N98" s="385"/>
      <c r="O98" s="385"/>
      <c r="P98" s="385"/>
      <c r="Q98" s="385"/>
      <c r="R98" s="385"/>
      <c r="S98" s="385"/>
      <c r="T98" s="385"/>
      <c r="U98" s="385"/>
      <c r="V98" s="385"/>
      <c r="W98" s="385"/>
      <c r="X98" s="385"/>
      <c r="Y98" s="385"/>
      <c r="Z98" s="385"/>
      <c r="AA98" s="385"/>
      <c r="AB98" s="385"/>
      <c r="AC98" s="385"/>
      <c r="AD98" s="385"/>
      <c r="AE98" s="385"/>
      <c r="AF98" s="385"/>
      <c r="AG98" s="385"/>
      <c r="AH98" s="385"/>
      <c r="AI98" s="385"/>
      <c r="AJ98" s="385"/>
      <c r="AK98" s="385"/>
      <c r="AL98" s="385"/>
      <c r="AM98" s="385"/>
      <c r="AN98" s="385"/>
      <c r="AO98" s="385"/>
      <c r="AP98" s="385"/>
      <c r="AQ98" s="385"/>
      <c r="AR98" s="385"/>
      <c r="AS98" s="385"/>
      <c r="AT98" s="385"/>
      <c r="AU98" s="385"/>
      <c r="AV98" s="385"/>
      <c r="AW98" s="385"/>
      <c r="AX98" s="385"/>
      <c r="AY98" s="385"/>
      <c r="AZ98" s="385"/>
      <c r="BA98" s="385"/>
      <c r="BB98" s="385"/>
      <c r="BC98" s="385"/>
      <c r="BD98" s="385"/>
      <c r="BE98" s="385"/>
      <c r="BF98" s="385"/>
      <c r="BG98" s="385"/>
      <c r="BH98" s="385"/>
      <c r="BI98" s="385"/>
      <c r="BJ98" s="385"/>
      <c r="BK98" s="385"/>
      <c r="BL98" s="385"/>
      <c r="BM98" s="385"/>
      <c r="BN98" s="385"/>
      <c r="BO98" s="385"/>
      <c r="BP98" s="385"/>
      <c r="BQ98" s="385"/>
      <c r="BR98" s="385"/>
      <c r="BS98" s="385"/>
      <c r="BT98" s="385"/>
      <c r="BU98" s="385"/>
      <c r="BV98" s="385"/>
      <c r="BW98" s="385"/>
      <c r="BX98" s="385"/>
      <c r="BY98" s="385"/>
      <c r="BZ98" s="385"/>
      <c r="CA98" s="385"/>
      <c r="CB98" s="385"/>
      <c r="CC98" s="385"/>
      <c r="CD98" s="385"/>
      <c r="CE98" s="385"/>
      <c r="CF98" s="385"/>
      <c r="CG98" s="385"/>
      <c r="CH98" s="385"/>
      <c r="CI98" s="385"/>
      <c r="CJ98" s="385"/>
      <c r="CK98" s="385"/>
      <c r="CL98" s="385"/>
      <c r="CM98" s="385"/>
      <c r="CN98" s="385"/>
      <c r="CO98" s="385"/>
      <c r="CP98" s="385"/>
      <c r="CQ98" s="385"/>
      <c r="CR98" s="385"/>
      <c r="CS98" s="385"/>
      <c r="CT98" s="385"/>
      <c r="CU98" s="385"/>
      <c r="CV98" s="385"/>
      <c r="CW98" s="385"/>
      <c r="CX98" s="385"/>
      <c r="CY98" s="385"/>
      <c r="CZ98" s="385"/>
      <c r="DA98" s="385"/>
      <c r="DB98" s="385"/>
      <c r="DC98" s="385"/>
      <c r="DD98" s="385"/>
      <c r="DE98" s="385"/>
      <c r="DF98" s="385"/>
      <c r="DG98" s="385"/>
      <c r="DH98" s="385"/>
      <c r="DI98" s="385"/>
      <c r="DJ98" s="385"/>
      <c r="DK98" s="385"/>
      <c r="DL98" s="385"/>
      <c r="DM98" s="385"/>
      <c r="DN98" s="385"/>
      <c r="DO98" s="385"/>
      <c r="DP98" s="385"/>
      <c r="DQ98" s="385"/>
      <c r="DR98" s="385"/>
      <c r="DS98" s="385"/>
      <c r="DT98" s="385"/>
      <c r="DU98" s="385"/>
      <c r="DV98" s="385"/>
      <c r="DW98" s="385"/>
      <c r="DX98" s="385"/>
      <c r="DY98" s="385"/>
      <c r="DZ98" s="385"/>
      <c r="EA98" s="385"/>
      <c r="EB98" s="385"/>
      <c r="EC98" s="385"/>
      <c r="ED98" s="385"/>
      <c r="EE98" s="385"/>
      <c r="EF98" s="385"/>
      <c r="EG98" s="385"/>
      <c r="EH98" s="385"/>
      <c r="EI98" s="385"/>
      <c r="EJ98" s="385"/>
      <c r="EK98" s="385"/>
      <c r="EL98" s="385"/>
      <c r="EM98" s="385"/>
      <c r="EN98" s="385"/>
      <c r="EO98" s="385"/>
    </row>
    <row r="99" spans="1:145">
      <c r="A99" s="385"/>
      <c r="B99" s="385"/>
      <c r="C99" s="385"/>
      <c r="D99" s="385"/>
      <c r="E99" s="385"/>
      <c r="F99" s="385"/>
      <c r="G99" s="385"/>
      <c r="H99" s="385"/>
      <c r="I99" s="385"/>
      <c r="J99" s="385"/>
      <c r="K99" s="385"/>
      <c r="L99" s="385"/>
      <c r="M99" s="385"/>
      <c r="N99" s="385"/>
      <c r="O99" s="385"/>
      <c r="P99" s="385"/>
      <c r="Q99" s="385"/>
      <c r="R99" s="385"/>
      <c r="S99" s="385"/>
      <c r="T99" s="385"/>
      <c r="U99" s="385"/>
      <c r="V99" s="385"/>
      <c r="W99" s="385"/>
      <c r="X99" s="385"/>
      <c r="Y99" s="385"/>
      <c r="Z99" s="385"/>
      <c r="AA99" s="385"/>
      <c r="AB99" s="385"/>
      <c r="AC99" s="385"/>
      <c r="AD99" s="385"/>
      <c r="AE99" s="385"/>
      <c r="AF99" s="385"/>
      <c r="AG99" s="385"/>
      <c r="AH99" s="385"/>
      <c r="AI99" s="385"/>
      <c r="AJ99" s="385"/>
      <c r="AK99" s="385"/>
      <c r="AL99" s="385"/>
      <c r="AM99" s="385"/>
      <c r="AN99" s="385"/>
      <c r="AO99" s="385"/>
      <c r="AP99" s="385"/>
      <c r="AQ99" s="385"/>
      <c r="AR99" s="385"/>
      <c r="AS99" s="385"/>
      <c r="AT99" s="385"/>
      <c r="AU99" s="385"/>
      <c r="AV99" s="385"/>
      <c r="AW99" s="385"/>
      <c r="AX99" s="385"/>
      <c r="AY99" s="385"/>
      <c r="AZ99" s="385"/>
      <c r="BA99" s="385"/>
      <c r="BB99" s="385"/>
      <c r="BC99" s="385"/>
      <c r="BD99" s="385"/>
      <c r="BE99" s="385"/>
      <c r="BF99" s="385"/>
      <c r="BG99" s="385"/>
      <c r="BH99" s="385"/>
      <c r="BI99" s="385"/>
      <c r="BJ99" s="385"/>
      <c r="BK99" s="385"/>
      <c r="BL99" s="385"/>
      <c r="BM99" s="385"/>
      <c r="BN99" s="385"/>
      <c r="BO99" s="385"/>
      <c r="BP99" s="385"/>
      <c r="BQ99" s="385"/>
      <c r="BR99" s="385"/>
      <c r="BS99" s="385"/>
      <c r="BT99" s="385"/>
      <c r="BU99" s="385"/>
      <c r="BV99" s="385"/>
      <c r="BW99" s="385"/>
      <c r="BX99" s="385"/>
      <c r="BY99" s="385"/>
      <c r="BZ99" s="385"/>
      <c r="CA99" s="385"/>
      <c r="CB99" s="385"/>
      <c r="CC99" s="385"/>
      <c r="CD99" s="385"/>
      <c r="CE99" s="385"/>
      <c r="CF99" s="385"/>
      <c r="CG99" s="385"/>
      <c r="CH99" s="385"/>
      <c r="CI99" s="385"/>
      <c r="CJ99" s="385"/>
      <c r="CK99" s="385"/>
      <c r="CL99" s="385"/>
      <c r="CM99" s="385"/>
      <c r="CN99" s="385"/>
      <c r="CO99" s="385"/>
      <c r="CP99" s="385"/>
      <c r="CQ99" s="385"/>
      <c r="CR99" s="385"/>
      <c r="CS99" s="385"/>
      <c r="CT99" s="385"/>
      <c r="CU99" s="385"/>
      <c r="CV99" s="385"/>
      <c r="CW99" s="385"/>
      <c r="CX99" s="385"/>
      <c r="CY99" s="385"/>
      <c r="CZ99" s="385"/>
      <c r="DA99" s="385"/>
      <c r="DB99" s="385"/>
      <c r="DC99" s="385"/>
      <c r="DD99" s="385"/>
      <c r="DE99" s="385"/>
      <c r="DF99" s="385"/>
      <c r="DG99" s="385"/>
      <c r="DH99" s="385"/>
      <c r="DI99" s="385"/>
      <c r="DJ99" s="385"/>
      <c r="DK99" s="385"/>
      <c r="DL99" s="385"/>
      <c r="DM99" s="385"/>
      <c r="DN99" s="385"/>
      <c r="DO99" s="385"/>
      <c r="DP99" s="385"/>
      <c r="DQ99" s="385"/>
      <c r="DR99" s="385"/>
      <c r="DS99" s="385"/>
      <c r="DT99" s="385"/>
      <c r="DU99" s="385"/>
      <c r="DV99" s="385"/>
      <c r="DW99" s="385"/>
      <c r="DX99" s="385"/>
      <c r="DY99" s="385"/>
      <c r="DZ99" s="385"/>
      <c r="EA99" s="385"/>
      <c r="EB99" s="385"/>
      <c r="EC99" s="385"/>
      <c r="ED99" s="385"/>
      <c r="EE99" s="385"/>
      <c r="EF99" s="385"/>
      <c r="EG99" s="385"/>
      <c r="EH99" s="385"/>
      <c r="EI99" s="385"/>
      <c r="EJ99" s="385"/>
      <c r="EK99" s="385"/>
      <c r="EL99" s="385"/>
      <c r="EM99" s="385"/>
      <c r="EN99" s="385"/>
      <c r="EO99" s="385"/>
    </row>
    <row r="100" spans="1:145">
      <c r="A100" s="385"/>
      <c r="B100" s="385"/>
      <c r="C100" s="385"/>
      <c r="D100" s="385"/>
      <c r="E100" s="385"/>
      <c r="F100" s="385"/>
      <c r="G100" s="385"/>
      <c r="H100" s="385"/>
      <c r="I100" s="385"/>
      <c r="J100" s="385"/>
      <c r="K100" s="385"/>
      <c r="L100" s="385"/>
      <c r="M100" s="385"/>
      <c r="N100" s="385"/>
      <c r="O100" s="385"/>
      <c r="P100" s="385"/>
      <c r="Q100" s="385"/>
      <c r="R100" s="385"/>
      <c r="S100" s="385"/>
      <c r="T100" s="385"/>
      <c r="U100" s="385"/>
      <c r="V100" s="385"/>
      <c r="W100" s="385"/>
      <c r="X100" s="385"/>
      <c r="Y100" s="385"/>
      <c r="Z100" s="385"/>
      <c r="AA100" s="385"/>
      <c r="AB100" s="385"/>
      <c r="AC100" s="385"/>
      <c r="AD100" s="385"/>
      <c r="AE100" s="385"/>
      <c r="AF100" s="385"/>
      <c r="AG100" s="385"/>
      <c r="AH100" s="385"/>
      <c r="AI100" s="385"/>
      <c r="AJ100" s="385"/>
      <c r="AK100" s="385"/>
      <c r="AL100" s="385"/>
      <c r="AM100" s="385"/>
      <c r="AN100" s="385"/>
      <c r="AO100" s="385"/>
      <c r="AP100" s="385"/>
      <c r="AQ100" s="385"/>
      <c r="AR100" s="385"/>
      <c r="AS100" s="385"/>
      <c r="AT100" s="385"/>
      <c r="AU100" s="385"/>
      <c r="AV100" s="385"/>
      <c r="AW100" s="385"/>
      <c r="AX100" s="385"/>
      <c r="AY100" s="385"/>
      <c r="AZ100" s="385"/>
      <c r="BA100" s="385"/>
      <c r="BB100" s="385"/>
      <c r="BC100" s="385"/>
      <c r="BD100" s="385"/>
      <c r="BE100" s="385"/>
      <c r="BF100" s="385"/>
      <c r="BG100" s="385"/>
      <c r="BH100" s="385"/>
      <c r="BI100" s="385"/>
      <c r="BJ100" s="385"/>
      <c r="BK100" s="385"/>
      <c r="BL100" s="385"/>
      <c r="BM100" s="385"/>
      <c r="BN100" s="385"/>
      <c r="BO100" s="385"/>
      <c r="BP100" s="385"/>
      <c r="BQ100" s="385"/>
      <c r="BR100" s="385"/>
      <c r="BS100" s="385"/>
      <c r="BT100" s="385"/>
      <c r="BU100" s="385"/>
      <c r="BV100" s="385"/>
      <c r="BW100" s="385"/>
      <c r="BX100" s="385"/>
      <c r="BY100" s="385"/>
      <c r="BZ100" s="385"/>
      <c r="CA100" s="385"/>
      <c r="CB100" s="385"/>
      <c r="CC100" s="385"/>
      <c r="CD100" s="385"/>
      <c r="CE100" s="385"/>
      <c r="CF100" s="385"/>
      <c r="CG100" s="385"/>
      <c r="CH100" s="385"/>
      <c r="CI100" s="385"/>
      <c r="CJ100" s="385"/>
      <c r="CK100" s="385"/>
      <c r="CL100" s="385"/>
      <c r="CM100" s="385"/>
      <c r="CN100" s="385"/>
      <c r="CO100" s="385"/>
      <c r="CP100" s="385"/>
      <c r="CQ100" s="385"/>
      <c r="CR100" s="385"/>
      <c r="CS100" s="385"/>
      <c r="CT100" s="385"/>
      <c r="CU100" s="385"/>
      <c r="CV100" s="385"/>
      <c r="CW100" s="385"/>
      <c r="CX100" s="385"/>
      <c r="CY100" s="385"/>
      <c r="CZ100" s="385"/>
      <c r="DA100" s="385"/>
      <c r="DB100" s="385"/>
      <c r="DC100" s="385"/>
      <c r="DD100" s="385"/>
      <c r="DE100" s="385"/>
      <c r="DF100" s="385"/>
      <c r="DG100" s="385"/>
      <c r="DH100" s="385"/>
      <c r="DI100" s="385"/>
      <c r="DJ100" s="385"/>
      <c r="DK100" s="385"/>
      <c r="DL100" s="385"/>
      <c r="DM100" s="385"/>
      <c r="DN100" s="385"/>
      <c r="DO100" s="385"/>
      <c r="DP100" s="385"/>
      <c r="DQ100" s="385"/>
      <c r="DR100" s="385"/>
      <c r="DS100" s="385"/>
      <c r="DT100" s="385"/>
      <c r="DU100" s="385"/>
      <c r="DV100" s="385"/>
      <c r="DW100" s="385"/>
      <c r="DX100" s="385"/>
      <c r="DY100" s="385"/>
      <c r="DZ100" s="385"/>
      <c r="EA100" s="385"/>
      <c r="EB100" s="385"/>
      <c r="EC100" s="385"/>
      <c r="ED100" s="385"/>
      <c r="EE100" s="385"/>
      <c r="EF100" s="385"/>
      <c r="EG100" s="385"/>
      <c r="EH100" s="385"/>
      <c r="EI100" s="385"/>
      <c r="EJ100" s="385"/>
      <c r="EK100" s="385"/>
      <c r="EL100" s="385"/>
      <c r="EM100" s="385"/>
      <c r="EN100" s="385"/>
      <c r="EO100" s="385"/>
    </row>
    <row r="101" spans="1:145">
      <c r="A101" s="385"/>
      <c r="B101" s="385"/>
      <c r="C101" s="385"/>
      <c r="D101" s="385"/>
      <c r="E101" s="385"/>
      <c r="F101" s="385"/>
      <c r="G101" s="385"/>
      <c r="H101" s="385"/>
      <c r="I101" s="385"/>
      <c r="J101" s="385"/>
      <c r="K101" s="385"/>
      <c r="L101" s="385"/>
      <c r="M101" s="385"/>
      <c r="N101" s="385"/>
      <c r="O101" s="385"/>
      <c r="P101" s="385"/>
      <c r="Q101" s="385"/>
      <c r="R101" s="385"/>
      <c r="S101" s="385"/>
      <c r="T101" s="385"/>
      <c r="U101" s="385"/>
      <c r="V101" s="385"/>
      <c r="W101" s="385"/>
      <c r="X101" s="385"/>
      <c r="Y101" s="385"/>
      <c r="Z101" s="385"/>
      <c r="AA101" s="385"/>
      <c r="AB101" s="385"/>
      <c r="AC101" s="385"/>
      <c r="AD101" s="385"/>
      <c r="AE101" s="385"/>
      <c r="AF101" s="385"/>
      <c r="AG101" s="385"/>
      <c r="AH101" s="385"/>
      <c r="AI101" s="385"/>
      <c r="AJ101" s="385"/>
      <c r="AK101" s="385"/>
      <c r="AL101" s="385"/>
      <c r="AM101" s="385"/>
      <c r="AN101" s="385"/>
      <c r="AO101" s="385"/>
      <c r="AP101" s="385"/>
      <c r="AQ101" s="385"/>
      <c r="AR101" s="385"/>
      <c r="AS101" s="385"/>
      <c r="AT101" s="385"/>
      <c r="AU101" s="385"/>
      <c r="AV101" s="385"/>
      <c r="AW101" s="385"/>
      <c r="AX101" s="385"/>
      <c r="AY101" s="385"/>
      <c r="AZ101" s="385"/>
      <c r="BA101" s="385"/>
      <c r="BB101" s="385"/>
      <c r="BC101" s="385"/>
      <c r="BD101" s="385"/>
      <c r="BE101" s="385"/>
      <c r="BF101" s="385"/>
      <c r="BG101" s="385"/>
      <c r="BH101" s="385"/>
      <c r="BI101" s="385"/>
      <c r="BJ101" s="385"/>
      <c r="BK101" s="385"/>
      <c r="BL101" s="385"/>
      <c r="BM101" s="385"/>
      <c r="BN101" s="385"/>
      <c r="BO101" s="385"/>
      <c r="BP101" s="385"/>
      <c r="BQ101" s="385"/>
      <c r="BR101" s="385"/>
      <c r="BS101" s="385"/>
      <c r="BT101" s="385"/>
      <c r="BU101" s="385"/>
      <c r="BV101" s="385"/>
      <c r="BW101" s="385"/>
      <c r="BX101" s="385"/>
      <c r="BY101" s="385"/>
      <c r="BZ101" s="385"/>
      <c r="CA101" s="385"/>
      <c r="CB101" s="385"/>
      <c r="CC101" s="385"/>
      <c r="CD101" s="385"/>
      <c r="CE101" s="385"/>
      <c r="CF101" s="385"/>
      <c r="CG101" s="385"/>
      <c r="CH101" s="385"/>
      <c r="CI101" s="385"/>
      <c r="CJ101" s="385"/>
      <c r="CK101" s="385"/>
      <c r="CL101" s="385"/>
      <c r="CM101" s="385"/>
      <c r="CN101" s="385"/>
      <c r="CO101" s="385"/>
      <c r="CP101" s="385"/>
      <c r="CQ101" s="385"/>
      <c r="CR101" s="385"/>
      <c r="CS101" s="385"/>
      <c r="CT101" s="385"/>
      <c r="CU101" s="385"/>
      <c r="CV101" s="385"/>
      <c r="CW101" s="385"/>
      <c r="CX101" s="385"/>
      <c r="CY101" s="385"/>
      <c r="CZ101" s="385"/>
      <c r="DA101" s="385"/>
      <c r="DB101" s="385"/>
      <c r="DC101" s="385"/>
      <c r="DD101" s="385"/>
      <c r="DE101" s="385"/>
      <c r="DF101" s="385"/>
      <c r="DG101" s="385"/>
      <c r="DH101" s="385"/>
      <c r="DI101" s="385"/>
      <c r="DJ101" s="385"/>
      <c r="DK101" s="385"/>
      <c r="DL101" s="385"/>
      <c r="DM101" s="385"/>
      <c r="DN101" s="385"/>
      <c r="DO101" s="385"/>
      <c r="DP101" s="385"/>
      <c r="DQ101" s="385"/>
      <c r="DR101" s="385"/>
      <c r="DS101" s="385"/>
      <c r="DT101" s="385"/>
      <c r="DU101" s="385"/>
      <c r="DV101" s="385"/>
      <c r="DW101" s="385"/>
      <c r="DX101" s="385"/>
      <c r="DY101" s="385"/>
      <c r="DZ101" s="385"/>
      <c r="EA101" s="385"/>
      <c r="EB101" s="385"/>
      <c r="EC101" s="385"/>
      <c r="ED101" s="385"/>
      <c r="EE101" s="385"/>
      <c r="EF101" s="385"/>
      <c r="EG101" s="385"/>
      <c r="EH101" s="385"/>
      <c r="EI101" s="385"/>
      <c r="EJ101" s="385"/>
      <c r="EK101" s="385"/>
      <c r="EL101" s="385"/>
      <c r="EM101" s="385"/>
      <c r="EN101" s="385"/>
      <c r="EO101" s="385"/>
    </row>
    <row r="102" spans="1:145">
      <c r="A102" s="385"/>
      <c r="B102" s="385"/>
      <c r="C102" s="385"/>
      <c r="D102" s="385"/>
      <c r="E102" s="385"/>
      <c r="F102" s="385"/>
      <c r="G102" s="385"/>
      <c r="H102" s="385"/>
      <c r="I102" s="385"/>
      <c r="J102" s="385"/>
      <c r="K102" s="385"/>
      <c r="L102" s="385"/>
      <c r="M102" s="385"/>
      <c r="N102" s="385"/>
      <c r="O102" s="385"/>
      <c r="P102" s="385"/>
      <c r="Q102" s="385"/>
      <c r="R102" s="385"/>
      <c r="S102" s="385"/>
      <c r="T102" s="385"/>
      <c r="U102" s="385"/>
      <c r="V102" s="385"/>
      <c r="W102" s="385"/>
      <c r="X102" s="385"/>
      <c r="Y102" s="385"/>
      <c r="Z102" s="385"/>
      <c r="AA102" s="385"/>
      <c r="AB102" s="385"/>
      <c r="AC102" s="385"/>
      <c r="AD102" s="385"/>
      <c r="AE102" s="385"/>
      <c r="AF102" s="385"/>
      <c r="AG102" s="385"/>
      <c r="AH102" s="385"/>
      <c r="AI102" s="385"/>
      <c r="AJ102" s="385"/>
      <c r="AK102" s="385"/>
      <c r="AL102" s="385"/>
      <c r="AM102" s="385"/>
      <c r="AN102" s="385"/>
      <c r="AO102" s="385"/>
      <c r="AP102" s="385"/>
      <c r="AQ102" s="385"/>
      <c r="AR102" s="385"/>
      <c r="AS102" s="385"/>
      <c r="AT102" s="385"/>
      <c r="AU102" s="385"/>
      <c r="AV102" s="385"/>
      <c r="AW102" s="385"/>
      <c r="AX102" s="385"/>
      <c r="AY102" s="385"/>
      <c r="AZ102" s="385"/>
      <c r="BA102" s="385"/>
      <c r="BB102" s="385"/>
      <c r="BC102" s="385"/>
      <c r="BD102" s="385"/>
      <c r="BE102" s="385"/>
      <c r="BF102" s="385"/>
      <c r="BG102" s="385"/>
      <c r="BH102" s="385"/>
      <c r="BI102" s="385"/>
      <c r="BJ102" s="385"/>
      <c r="BK102" s="385"/>
      <c r="BL102" s="385"/>
      <c r="BM102" s="385"/>
      <c r="BN102" s="385"/>
      <c r="BO102" s="385"/>
      <c r="BP102" s="385"/>
      <c r="BQ102" s="385"/>
      <c r="BR102" s="385"/>
      <c r="BS102" s="385"/>
      <c r="BT102" s="385"/>
      <c r="BU102" s="385"/>
      <c r="BV102" s="385"/>
      <c r="BW102" s="385"/>
      <c r="BX102" s="385"/>
      <c r="BY102" s="385"/>
      <c r="BZ102" s="385"/>
      <c r="CA102" s="385"/>
      <c r="CB102" s="385"/>
      <c r="CC102" s="385"/>
      <c r="CD102" s="385"/>
      <c r="CE102" s="385"/>
      <c r="CF102" s="385"/>
      <c r="CG102" s="385"/>
      <c r="CH102" s="385"/>
      <c r="CI102" s="385"/>
      <c r="CJ102" s="385"/>
      <c r="CK102" s="385"/>
      <c r="CL102" s="385"/>
      <c r="CM102" s="385"/>
      <c r="CN102" s="385"/>
      <c r="CO102" s="385"/>
      <c r="CP102" s="385"/>
      <c r="CQ102" s="385"/>
      <c r="CR102" s="385"/>
      <c r="CS102" s="385"/>
      <c r="CT102" s="385"/>
      <c r="CU102" s="385"/>
      <c r="CV102" s="385"/>
      <c r="CW102" s="385"/>
      <c r="CX102" s="385"/>
      <c r="CY102" s="385"/>
      <c r="CZ102" s="385"/>
      <c r="DA102" s="385"/>
      <c r="DB102" s="385"/>
      <c r="DC102" s="385"/>
      <c r="DD102" s="385"/>
      <c r="DE102" s="385"/>
      <c r="DF102" s="385"/>
      <c r="DG102" s="385"/>
      <c r="DH102" s="385"/>
      <c r="DI102" s="385"/>
      <c r="DJ102" s="385"/>
      <c r="DK102" s="385"/>
      <c r="DL102" s="385"/>
      <c r="DM102" s="385"/>
      <c r="DN102" s="385"/>
      <c r="DO102" s="385"/>
      <c r="DP102" s="385"/>
      <c r="DQ102" s="385"/>
      <c r="DR102" s="385"/>
      <c r="DS102" s="385"/>
      <c r="DT102" s="385"/>
      <c r="DU102" s="385"/>
      <c r="DV102" s="385"/>
      <c r="DW102" s="385"/>
      <c r="DX102" s="385"/>
      <c r="DY102" s="385"/>
      <c r="DZ102" s="385"/>
      <c r="EA102" s="385"/>
      <c r="EB102" s="385"/>
      <c r="EC102" s="385"/>
      <c r="ED102" s="385"/>
      <c r="EE102" s="385"/>
      <c r="EF102" s="385"/>
      <c r="EG102" s="385"/>
      <c r="EH102" s="385"/>
      <c r="EI102" s="385"/>
      <c r="EJ102" s="385"/>
      <c r="EK102" s="385"/>
      <c r="EL102" s="385"/>
      <c r="EM102" s="385"/>
      <c r="EN102" s="385"/>
      <c r="EO102" s="385"/>
    </row>
    <row r="350" spans="1:151">
      <c r="A350" s="340">
        <f>A2</f>
        <v>0</v>
      </c>
      <c r="B350" s="340" t="s">
        <v>1587</v>
      </c>
      <c r="C350" s="340" t="s">
        <v>1587</v>
      </c>
      <c r="D350" s="340" t="s">
        <v>1587</v>
      </c>
      <c r="E350" s="340">
        <v>11111</v>
      </c>
      <c r="F350" s="340" t="s">
        <v>66</v>
      </c>
      <c r="G350" s="340">
        <f>SUM(G2:G349)</f>
        <v>0</v>
      </c>
      <c r="H350" s="340">
        <f t="shared" ref="H350:BS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40">
        <f t="shared" si="0"/>
        <v>0</v>
      </c>
      <c r="R350" s="340">
        <f t="shared" si="0"/>
        <v>0</v>
      </c>
      <c r="S350" s="340">
        <f t="shared" si="0"/>
        <v>0</v>
      </c>
      <c r="T350" s="340">
        <f t="shared" si="0"/>
        <v>0</v>
      </c>
      <c r="U350" s="340">
        <f t="shared" si="0"/>
        <v>0</v>
      </c>
      <c r="V350" s="340">
        <f t="shared" si="0"/>
        <v>0</v>
      </c>
      <c r="W350" s="340">
        <f t="shared" si="0"/>
        <v>0</v>
      </c>
      <c r="X350" s="340">
        <f t="shared" si="0"/>
        <v>0</v>
      </c>
      <c r="Y350" s="340">
        <f t="shared" si="0"/>
        <v>0</v>
      </c>
      <c r="Z350" s="340">
        <f t="shared" si="0"/>
        <v>0</v>
      </c>
      <c r="AA350" s="340">
        <f t="shared" si="0"/>
        <v>0</v>
      </c>
      <c r="AB350" s="340">
        <f t="shared" si="0"/>
        <v>0</v>
      </c>
      <c r="AC350" s="340">
        <f t="shared" si="0"/>
        <v>0</v>
      </c>
      <c r="AD350" s="340">
        <f t="shared" si="0"/>
        <v>0</v>
      </c>
      <c r="AE350" s="340">
        <f t="shared" si="0"/>
        <v>0</v>
      </c>
      <c r="AF350" s="340">
        <f t="shared" si="0"/>
        <v>0</v>
      </c>
      <c r="AG350" s="340">
        <f t="shared" si="0"/>
        <v>0</v>
      </c>
      <c r="AH350" s="340">
        <f t="shared" si="0"/>
        <v>0</v>
      </c>
      <c r="AI350" s="340">
        <f t="shared" si="0"/>
        <v>0</v>
      </c>
      <c r="AJ350" s="340">
        <f t="shared" si="0"/>
        <v>0</v>
      </c>
      <c r="AK350" s="340">
        <f t="shared" si="0"/>
        <v>0</v>
      </c>
      <c r="AL350" s="340">
        <f t="shared" si="0"/>
        <v>0</v>
      </c>
      <c r="AM350" s="340">
        <f t="shared" si="0"/>
        <v>0</v>
      </c>
      <c r="AN350" s="340">
        <f t="shared" si="0"/>
        <v>0</v>
      </c>
      <c r="AO350" s="340">
        <f t="shared" si="0"/>
        <v>0</v>
      </c>
      <c r="AP350" s="340">
        <f t="shared" si="0"/>
        <v>0</v>
      </c>
      <c r="AQ350" s="340">
        <f t="shared" si="0"/>
        <v>0</v>
      </c>
      <c r="AR350" s="340">
        <f t="shared" si="0"/>
        <v>0</v>
      </c>
      <c r="AS350" s="340">
        <f t="shared" si="0"/>
        <v>0</v>
      </c>
      <c r="AT350" s="340">
        <f t="shared" si="0"/>
        <v>0</v>
      </c>
      <c r="AU350" s="340">
        <f t="shared" si="0"/>
        <v>0</v>
      </c>
      <c r="AV350" s="340">
        <f t="shared" si="0"/>
        <v>0</v>
      </c>
      <c r="AW350" s="340">
        <f t="shared" si="0"/>
        <v>0</v>
      </c>
      <c r="AX350" s="340">
        <f t="shared" si="0"/>
        <v>0</v>
      </c>
      <c r="AY350" s="340">
        <f t="shared" si="0"/>
        <v>0</v>
      </c>
      <c r="AZ350" s="340">
        <f t="shared" si="0"/>
        <v>0</v>
      </c>
      <c r="BA350" s="340">
        <f t="shared" si="0"/>
        <v>0</v>
      </c>
      <c r="BB350" s="340">
        <f t="shared" si="0"/>
        <v>0</v>
      </c>
      <c r="BC350" s="340">
        <f t="shared" si="0"/>
        <v>0</v>
      </c>
      <c r="BD350" s="340">
        <f t="shared" si="0"/>
        <v>0</v>
      </c>
      <c r="BE350" s="340">
        <f t="shared" si="0"/>
        <v>0</v>
      </c>
      <c r="BF350" s="340">
        <f t="shared" si="0"/>
        <v>0</v>
      </c>
      <c r="BG350" s="340">
        <f t="shared" si="0"/>
        <v>0</v>
      </c>
      <c r="BH350" s="340">
        <f t="shared" si="0"/>
        <v>0</v>
      </c>
      <c r="BI350" s="340">
        <f t="shared" si="0"/>
        <v>0</v>
      </c>
      <c r="BJ350" s="340">
        <f t="shared" si="0"/>
        <v>0</v>
      </c>
      <c r="BK350" s="340">
        <f t="shared" si="0"/>
        <v>0</v>
      </c>
      <c r="BL350" s="340">
        <f t="shared" si="0"/>
        <v>0</v>
      </c>
      <c r="BM350" s="340">
        <f t="shared" si="0"/>
        <v>0</v>
      </c>
      <c r="BN350" s="340">
        <f t="shared" si="0"/>
        <v>0</v>
      </c>
      <c r="BO350" s="340">
        <f t="shared" si="0"/>
        <v>0</v>
      </c>
      <c r="BP350" s="340">
        <f t="shared" si="0"/>
        <v>0</v>
      </c>
      <c r="BQ350" s="340">
        <f t="shared" si="0"/>
        <v>0</v>
      </c>
      <c r="BR350" s="340">
        <f t="shared" si="0"/>
        <v>0</v>
      </c>
      <c r="BS350" s="340">
        <f t="shared" si="0"/>
        <v>0</v>
      </c>
      <c r="BT350" s="340">
        <f t="shared" ref="BT350:EE350" si="1">SUM(BT2:BT349)</f>
        <v>0</v>
      </c>
      <c r="BU350" s="340">
        <f t="shared" si="1"/>
        <v>0</v>
      </c>
      <c r="BV350" s="340">
        <f t="shared" si="1"/>
        <v>0</v>
      </c>
      <c r="BW350" s="340">
        <f t="shared" si="1"/>
        <v>0</v>
      </c>
      <c r="BX350" s="340">
        <f t="shared" si="1"/>
        <v>0</v>
      </c>
      <c r="BY350" s="340">
        <f t="shared" si="1"/>
        <v>0</v>
      </c>
      <c r="BZ350" s="340">
        <f t="shared" si="1"/>
        <v>0</v>
      </c>
      <c r="CA350" s="340">
        <f t="shared" si="1"/>
        <v>0</v>
      </c>
      <c r="CB350" s="340">
        <f t="shared" si="1"/>
        <v>0</v>
      </c>
      <c r="CC350" s="340">
        <f t="shared" si="1"/>
        <v>0</v>
      </c>
      <c r="CD350" s="340">
        <f t="shared" si="1"/>
        <v>0</v>
      </c>
      <c r="CE350" s="340">
        <f t="shared" si="1"/>
        <v>0</v>
      </c>
      <c r="CF350" s="340">
        <f t="shared" si="1"/>
        <v>0</v>
      </c>
      <c r="CG350" s="340">
        <f t="shared" si="1"/>
        <v>0</v>
      </c>
      <c r="CH350" s="340">
        <f t="shared" si="1"/>
        <v>0</v>
      </c>
      <c r="CI350" s="340">
        <f t="shared" si="1"/>
        <v>0</v>
      </c>
      <c r="CJ350" s="340">
        <f t="shared" si="1"/>
        <v>0</v>
      </c>
      <c r="CK350" s="340">
        <f t="shared" si="1"/>
        <v>0</v>
      </c>
      <c r="CL350" s="340">
        <f t="shared" si="1"/>
        <v>0</v>
      </c>
      <c r="CM350" s="340">
        <f t="shared" si="1"/>
        <v>0</v>
      </c>
      <c r="CN350" s="340">
        <f t="shared" si="1"/>
        <v>0</v>
      </c>
      <c r="CO350" s="340">
        <f t="shared" si="1"/>
        <v>0</v>
      </c>
      <c r="CP350" s="340">
        <f t="shared" si="1"/>
        <v>0</v>
      </c>
      <c r="CQ350" s="340">
        <f t="shared" si="1"/>
        <v>0</v>
      </c>
      <c r="CR350" s="340">
        <f t="shared" si="1"/>
        <v>0</v>
      </c>
      <c r="CS350" s="340">
        <f t="shared" si="1"/>
        <v>0</v>
      </c>
      <c r="CT350" s="340">
        <f t="shared" si="1"/>
        <v>0</v>
      </c>
      <c r="CU350" s="340">
        <f t="shared" si="1"/>
        <v>0</v>
      </c>
      <c r="CV350" s="340">
        <f t="shared" si="1"/>
        <v>0</v>
      </c>
      <c r="CW350" s="340">
        <f t="shared" si="1"/>
        <v>0</v>
      </c>
      <c r="CX350" s="340">
        <f t="shared" si="1"/>
        <v>0</v>
      </c>
      <c r="CY350" s="340">
        <f t="shared" si="1"/>
        <v>0</v>
      </c>
      <c r="CZ350" s="340">
        <f t="shared" si="1"/>
        <v>0</v>
      </c>
      <c r="DA350" s="340">
        <f t="shared" si="1"/>
        <v>0</v>
      </c>
      <c r="DB350" s="340">
        <f t="shared" si="1"/>
        <v>0</v>
      </c>
      <c r="DC350" s="340">
        <f t="shared" si="1"/>
        <v>0</v>
      </c>
      <c r="DD350" s="340">
        <f t="shared" si="1"/>
        <v>0</v>
      </c>
      <c r="DE350" s="340">
        <f t="shared" si="1"/>
        <v>0</v>
      </c>
      <c r="DF350" s="340">
        <f t="shared" si="1"/>
        <v>0</v>
      </c>
      <c r="DG350" s="340">
        <f t="shared" si="1"/>
        <v>0</v>
      </c>
      <c r="DH350" s="340">
        <f t="shared" si="1"/>
        <v>0</v>
      </c>
      <c r="DI350" s="340">
        <f t="shared" si="1"/>
        <v>0</v>
      </c>
      <c r="DJ350" s="340">
        <f t="shared" si="1"/>
        <v>0</v>
      </c>
      <c r="DK350" s="340">
        <f t="shared" si="1"/>
        <v>0</v>
      </c>
      <c r="DL350" s="340">
        <f t="shared" si="1"/>
        <v>0</v>
      </c>
      <c r="DM350" s="340">
        <f t="shared" si="1"/>
        <v>0</v>
      </c>
      <c r="DN350" s="340">
        <f t="shared" si="1"/>
        <v>0</v>
      </c>
      <c r="DO350" s="340">
        <f t="shared" si="1"/>
        <v>0</v>
      </c>
      <c r="DP350" s="340">
        <f t="shared" si="1"/>
        <v>0</v>
      </c>
      <c r="DQ350" s="340">
        <f t="shared" si="1"/>
        <v>0</v>
      </c>
      <c r="DR350" s="340">
        <f t="shared" si="1"/>
        <v>0</v>
      </c>
      <c r="DS350" s="340">
        <f t="shared" si="1"/>
        <v>0</v>
      </c>
      <c r="DT350" s="340">
        <f t="shared" si="1"/>
        <v>0</v>
      </c>
      <c r="DU350" s="340">
        <f t="shared" si="1"/>
        <v>0</v>
      </c>
      <c r="DV350" s="340">
        <f t="shared" si="1"/>
        <v>0</v>
      </c>
      <c r="DW350" s="340">
        <f t="shared" si="1"/>
        <v>0</v>
      </c>
      <c r="DX350" s="340">
        <f t="shared" si="1"/>
        <v>0</v>
      </c>
      <c r="DY350" s="340">
        <f t="shared" si="1"/>
        <v>0</v>
      </c>
      <c r="DZ350" s="340">
        <f t="shared" si="1"/>
        <v>0</v>
      </c>
      <c r="EA350" s="340">
        <f t="shared" si="1"/>
        <v>0</v>
      </c>
      <c r="EB350" s="340">
        <f t="shared" si="1"/>
        <v>0</v>
      </c>
      <c r="EC350" s="340">
        <f t="shared" si="1"/>
        <v>0</v>
      </c>
      <c r="ED350" s="340">
        <f t="shared" si="1"/>
        <v>0</v>
      </c>
      <c r="EE350" s="340">
        <f t="shared" si="1"/>
        <v>0</v>
      </c>
      <c r="EF350" s="340">
        <f t="shared" ref="EF350:ER350" si="2">SUM(EF2:EF349)</f>
        <v>0</v>
      </c>
      <c r="EG350" s="340">
        <f t="shared" si="2"/>
        <v>0</v>
      </c>
      <c r="EH350" s="340">
        <f t="shared" si="2"/>
        <v>0</v>
      </c>
      <c r="EI350" s="340">
        <f t="shared" si="2"/>
        <v>0</v>
      </c>
      <c r="EJ350" s="340">
        <f t="shared" si="2"/>
        <v>0</v>
      </c>
      <c r="EK350" s="340">
        <f t="shared" si="2"/>
        <v>0</v>
      </c>
      <c r="EL350" s="357">
        <f t="shared" si="2"/>
        <v>0</v>
      </c>
      <c r="EM350" s="357">
        <f t="shared" si="2"/>
        <v>0</v>
      </c>
      <c r="EN350" s="357">
        <f t="shared" si="2"/>
        <v>0</v>
      </c>
      <c r="EO350" s="357">
        <f t="shared" si="2"/>
        <v>0</v>
      </c>
      <c r="EP350" s="357">
        <f t="shared" si="2"/>
        <v>0</v>
      </c>
      <c r="EQ350" s="357">
        <f t="shared" si="2"/>
        <v>0</v>
      </c>
      <c r="ER350" s="357">
        <f t="shared" si="2"/>
        <v>0</v>
      </c>
      <c r="ES350" s="362">
        <v>1</v>
      </c>
      <c r="ET350" s="362">
        <v>1</v>
      </c>
      <c r="EU350" s="362">
        <v>1</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tabColor rgb="FF92D050"/>
  </sheetPr>
  <dimension ref="A1:BC350"/>
  <sheetViews>
    <sheetView showGridLines="0" workbookViewId="0">
      <pane ySplit="1" topLeftCell="A2" activePane="bottomLeft" state="frozen"/>
      <selection activeCell="B3" sqref="B3:P3"/>
      <selection pane="bottomLeft" activeCell="H10" sqref="H10"/>
    </sheetView>
  </sheetViews>
  <sheetFormatPr defaultColWidth="9.140625" defaultRowHeight="15"/>
  <cols>
    <col min="1" max="1" width="13.5703125" style="143" bestFit="1" customWidth="1"/>
    <col min="2" max="2" width="10.140625" style="143" customWidth="1"/>
    <col min="3" max="3" width="16.42578125" style="143" bestFit="1" customWidth="1"/>
    <col min="4" max="4" width="38.7109375" style="143" bestFit="1" customWidth="1"/>
    <col min="5" max="5" width="12.28515625" style="143" customWidth="1"/>
    <col min="6" max="6" width="16.5703125" style="143" customWidth="1"/>
    <col min="7" max="7" width="14" style="143" customWidth="1"/>
    <col min="8" max="8" width="31.140625" style="143" customWidth="1"/>
    <col min="9" max="16" width="23.28515625" style="143" customWidth="1"/>
    <col min="17" max="17" width="21.28515625" style="143" customWidth="1"/>
    <col min="18" max="18" width="31.85546875" style="143" customWidth="1"/>
    <col min="19" max="26" width="24" style="143" customWidth="1"/>
    <col min="27" max="27" width="22" style="143" customWidth="1"/>
    <col min="28" max="28" width="32.85546875" style="143" customWidth="1"/>
    <col min="29" max="36" width="25" style="143" customWidth="1"/>
    <col min="37" max="37" width="23" style="143" customWidth="1"/>
    <col min="38" max="38" width="33.5703125" style="143" customWidth="1"/>
    <col min="39" max="46" width="25.7109375" style="143" customWidth="1"/>
    <col min="47" max="47" width="23.7109375" style="143" customWidth="1"/>
    <col min="48" max="48" width="16.5703125" style="143" customWidth="1"/>
    <col min="49" max="49" width="24.28515625" style="143" bestFit="1" customWidth="1"/>
    <col min="50" max="50" width="32.42578125" style="143" bestFit="1" customWidth="1"/>
    <col min="51" max="51" width="26.140625" style="143" bestFit="1" customWidth="1"/>
    <col min="52" max="52" width="26.140625" style="143" customWidth="1"/>
    <col min="53" max="54" width="20.7109375" style="143" customWidth="1"/>
    <col min="55" max="55" width="23.7109375" style="143" customWidth="1"/>
    <col min="56" max="56" width="19.5703125" style="143" customWidth="1"/>
    <col min="57" max="16384" width="9.140625" style="143"/>
  </cols>
  <sheetData>
    <row r="1" spans="1:55" ht="29.25">
      <c r="A1" s="365" t="s">
        <v>140</v>
      </c>
      <c r="B1" s="365" t="s">
        <v>141</v>
      </c>
      <c r="C1" s="365" t="s">
        <v>211</v>
      </c>
      <c r="D1" s="365" t="s">
        <v>212</v>
      </c>
      <c r="E1" s="359" t="s">
        <v>213</v>
      </c>
      <c r="F1" s="359" t="s">
        <v>65</v>
      </c>
      <c r="G1" s="359" t="s">
        <v>2</v>
      </c>
      <c r="H1" s="359" t="s">
        <v>679</v>
      </c>
      <c r="I1" s="359" t="s">
        <v>680</v>
      </c>
      <c r="J1" s="359" t="s">
        <v>681</v>
      </c>
      <c r="K1" s="359" t="s">
        <v>682</v>
      </c>
      <c r="L1" s="359" t="s">
        <v>683</v>
      </c>
      <c r="M1" s="359" t="s">
        <v>684</v>
      </c>
      <c r="N1" s="359" t="s">
        <v>685</v>
      </c>
      <c r="O1" s="359" t="s">
        <v>686</v>
      </c>
      <c r="P1" s="359" t="s">
        <v>687</v>
      </c>
      <c r="Q1" s="359" t="s">
        <v>688</v>
      </c>
      <c r="R1" s="359" t="s">
        <v>689</v>
      </c>
      <c r="S1" s="359" t="s">
        <v>690</v>
      </c>
      <c r="T1" s="359" t="s">
        <v>691</v>
      </c>
      <c r="U1" s="359" t="s">
        <v>692</v>
      </c>
      <c r="V1" s="359" t="s">
        <v>693</v>
      </c>
      <c r="W1" s="359" t="s">
        <v>694</v>
      </c>
      <c r="X1" s="359" t="s">
        <v>695</v>
      </c>
      <c r="Y1" s="359" t="s">
        <v>696</v>
      </c>
      <c r="Z1" s="359" t="s">
        <v>697</v>
      </c>
      <c r="AA1" s="359" t="s">
        <v>698</v>
      </c>
      <c r="AB1" s="359" t="s">
        <v>699</v>
      </c>
      <c r="AC1" s="359" t="s">
        <v>700</v>
      </c>
      <c r="AD1" s="359" t="s">
        <v>701</v>
      </c>
      <c r="AE1" s="359" t="s">
        <v>702</v>
      </c>
      <c r="AF1" s="359" t="s">
        <v>703</v>
      </c>
      <c r="AG1" s="359" t="s">
        <v>704</v>
      </c>
      <c r="AH1" s="359" t="s">
        <v>705</v>
      </c>
      <c r="AI1" s="359" t="s">
        <v>706</v>
      </c>
      <c r="AJ1" s="359" t="s">
        <v>707</v>
      </c>
      <c r="AK1" s="359" t="s">
        <v>708</v>
      </c>
      <c r="AL1" s="359" t="s">
        <v>709</v>
      </c>
      <c r="AM1" s="359" t="s">
        <v>710</v>
      </c>
      <c r="AN1" s="359" t="s">
        <v>711</v>
      </c>
      <c r="AO1" s="359" t="s">
        <v>712</v>
      </c>
      <c r="AP1" s="359" t="s">
        <v>713</v>
      </c>
      <c r="AQ1" s="359" t="s">
        <v>714</v>
      </c>
      <c r="AR1" s="359" t="s">
        <v>715</v>
      </c>
      <c r="AS1" s="359" t="s">
        <v>716</v>
      </c>
      <c r="AT1" s="359" t="s">
        <v>717</v>
      </c>
      <c r="AU1" s="359" t="s">
        <v>718</v>
      </c>
      <c r="AV1" s="359" t="s">
        <v>92</v>
      </c>
      <c r="AW1" s="359" t="s">
        <v>719</v>
      </c>
      <c r="AX1" s="359" t="s">
        <v>720</v>
      </c>
      <c r="AY1" s="359" t="s">
        <v>2300</v>
      </c>
      <c r="AZ1" s="359" t="s">
        <v>2302</v>
      </c>
      <c r="BA1" s="359" t="s">
        <v>259</v>
      </c>
      <c r="BB1" s="359" t="s">
        <v>260</v>
      </c>
      <c r="BC1" s="360" t="s">
        <v>261</v>
      </c>
    </row>
    <row r="2" spans="1:55">
      <c r="A2" s="398"/>
      <c r="B2" s="398"/>
      <c r="C2" s="398"/>
      <c r="D2" s="398"/>
      <c r="E2" s="399"/>
      <c r="F2" s="399"/>
      <c r="G2" s="399"/>
      <c r="H2" s="399"/>
      <c r="I2" s="399"/>
      <c r="J2" s="399"/>
      <c r="K2" s="399"/>
      <c r="L2" s="399"/>
      <c r="M2" s="399"/>
      <c r="N2" s="399"/>
      <c r="O2" s="399"/>
      <c r="P2" s="399"/>
      <c r="Q2" s="399"/>
      <c r="R2" s="399"/>
      <c r="S2" s="399"/>
      <c r="T2" s="399"/>
      <c r="U2" s="399"/>
      <c r="V2" s="399"/>
      <c r="W2" s="399"/>
      <c r="X2" s="399"/>
      <c r="Y2" s="399"/>
      <c r="Z2" s="399"/>
      <c r="AA2" s="399"/>
      <c r="AB2" s="399"/>
      <c r="AC2" s="399"/>
      <c r="AD2" s="399"/>
      <c r="AE2" s="399"/>
      <c r="AF2" s="399"/>
      <c r="AG2" s="399"/>
      <c r="AH2" s="399"/>
      <c r="AI2" s="399"/>
      <c r="AJ2" s="399"/>
      <c r="AK2" s="399"/>
      <c r="AL2" s="399"/>
      <c r="AM2" s="399"/>
      <c r="AN2" s="399"/>
      <c r="AO2" s="399"/>
      <c r="AP2" s="399"/>
      <c r="AQ2" s="399"/>
      <c r="AR2" s="399"/>
      <c r="AS2" s="399"/>
      <c r="AT2" s="399"/>
      <c r="AU2" s="399"/>
      <c r="AV2" s="399"/>
      <c r="AW2" s="399"/>
      <c r="AX2" s="399"/>
      <c r="AY2" s="399"/>
      <c r="AZ2" s="399"/>
      <c r="BA2" s="399"/>
      <c r="BB2" s="399"/>
      <c r="BC2" s="399"/>
    </row>
    <row r="3" spans="1:55">
      <c r="A3" s="398"/>
      <c r="B3" s="398"/>
      <c r="C3" s="398"/>
      <c r="D3" s="398"/>
      <c r="E3" s="399"/>
      <c r="F3" s="399"/>
      <c r="G3" s="399"/>
      <c r="H3" s="399"/>
      <c r="I3" s="399"/>
      <c r="J3" s="399"/>
      <c r="K3" s="399"/>
      <c r="L3" s="399"/>
      <c r="M3" s="399"/>
      <c r="N3" s="399"/>
      <c r="O3" s="399"/>
      <c r="P3" s="399"/>
      <c r="Q3" s="399"/>
      <c r="R3" s="399"/>
      <c r="S3" s="399"/>
      <c r="T3" s="399"/>
      <c r="U3" s="399"/>
      <c r="V3" s="399"/>
      <c r="W3" s="399"/>
      <c r="X3" s="399"/>
      <c r="Y3" s="399"/>
      <c r="Z3" s="399"/>
      <c r="AA3" s="399"/>
      <c r="AB3" s="399"/>
      <c r="AC3" s="399"/>
      <c r="AD3" s="399"/>
      <c r="AE3" s="399"/>
      <c r="AF3" s="399"/>
      <c r="AG3" s="399"/>
      <c r="AH3" s="399"/>
      <c r="AI3" s="399"/>
      <c r="AJ3" s="399"/>
      <c r="AK3" s="399"/>
      <c r="AL3" s="399"/>
      <c r="AM3" s="399"/>
      <c r="AN3" s="399"/>
      <c r="AO3" s="399"/>
      <c r="AP3" s="399"/>
      <c r="AQ3" s="399"/>
      <c r="AR3" s="399"/>
      <c r="AS3" s="399"/>
      <c r="AT3" s="399"/>
      <c r="AU3" s="399"/>
      <c r="AV3" s="399"/>
      <c r="AW3" s="399"/>
      <c r="AX3" s="399"/>
      <c r="AY3" s="399"/>
      <c r="AZ3" s="399"/>
      <c r="BA3" s="399"/>
      <c r="BB3" s="399"/>
      <c r="BC3" s="399"/>
    </row>
    <row r="4" spans="1:55">
      <c r="A4" s="398"/>
      <c r="B4" s="398"/>
      <c r="C4" s="398"/>
      <c r="D4" s="398"/>
      <c r="E4" s="399"/>
      <c r="F4" s="399"/>
      <c r="G4" s="399"/>
      <c r="H4" s="399"/>
      <c r="I4" s="399"/>
      <c r="J4" s="399"/>
      <c r="K4" s="399"/>
      <c r="L4" s="399"/>
      <c r="M4" s="399"/>
      <c r="N4" s="399"/>
      <c r="O4" s="399"/>
      <c r="P4" s="399"/>
      <c r="Q4" s="399"/>
      <c r="R4" s="399"/>
      <c r="S4" s="399"/>
      <c r="T4" s="399"/>
      <c r="U4" s="399"/>
      <c r="V4" s="399"/>
      <c r="W4" s="399"/>
      <c r="X4" s="399"/>
      <c r="Y4" s="399"/>
      <c r="Z4" s="399"/>
      <c r="AA4" s="399"/>
      <c r="AB4" s="399"/>
      <c r="AC4" s="399"/>
      <c r="AD4" s="399"/>
      <c r="AE4" s="399"/>
      <c r="AF4" s="399"/>
      <c r="AG4" s="399"/>
      <c r="AH4" s="399"/>
      <c r="AI4" s="399"/>
      <c r="AJ4" s="399"/>
      <c r="AK4" s="399"/>
      <c r="AL4" s="399"/>
      <c r="AM4" s="399"/>
      <c r="AN4" s="399"/>
      <c r="AO4" s="399"/>
      <c r="AP4" s="399"/>
      <c r="AQ4" s="399"/>
      <c r="AR4" s="399"/>
      <c r="AS4" s="399"/>
      <c r="AT4" s="399"/>
      <c r="AU4" s="399"/>
      <c r="AV4" s="399"/>
      <c r="AW4" s="399"/>
      <c r="AX4" s="399"/>
      <c r="AY4" s="399"/>
      <c r="AZ4" s="399"/>
      <c r="BA4" s="399"/>
      <c r="BB4" s="399"/>
      <c r="BC4" s="399"/>
    </row>
    <row r="5" spans="1:55">
      <c r="A5" s="398"/>
      <c r="B5" s="398"/>
      <c r="C5" s="398"/>
      <c r="D5" s="398"/>
      <c r="E5" s="399"/>
      <c r="F5" s="399"/>
      <c r="G5" s="399"/>
      <c r="H5" s="399"/>
      <c r="I5" s="399"/>
      <c r="J5" s="399"/>
      <c r="K5" s="399"/>
      <c r="L5" s="399"/>
      <c r="M5" s="399"/>
      <c r="N5" s="399"/>
      <c r="O5" s="399"/>
      <c r="P5" s="399"/>
      <c r="Q5" s="399"/>
      <c r="R5" s="399"/>
      <c r="S5" s="399"/>
      <c r="T5" s="399"/>
      <c r="U5" s="399"/>
      <c r="V5" s="399"/>
      <c r="W5" s="399"/>
      <c r="X5" s="399"/>
      <c r="Y5" s="399"/>
      <c r="Z5" s="399"/>
      <c r="AA5" s="399"/>
      <c r="AB5" s="399"/>
      <c r="AC5" s="399"/>
      <c r="AD5" s="399"/>
      <c r="AE5" s="399"/>
      <c r="AF5" s="399"/>
      <c r="AG5" s="399"/>
      <c r="AH5" s="399"/>
      <c r="AI5" s="399"/>
      <c r="AJ5" s="399"/>
      <c r="AK5" s="399"/>
      <c r="AL5" s="399"/>
      <c r="AM5" s="399"/>
      <c r="AN5" s="399"/>
      <c r="AO5" s="399"/>
      <c r="AP5" s="399"/>
      <c r="AQ5" s="399"/>
      <c r="AR5" s="399"/>
      <c r="AS5" s="399"/>
      <c r="AT5" s="399"/>
      <c r="AU5" s="399"/>
      <c r="AV5" s="399"/>
      <c r="AW5" s="399"/>
      <c r="AX5" s="399"/>
      <c r="AY5" s="399"/>
      <c r="AZ5" s="399"/>
      <c r="BA5" s="399"/>
      <c r="BB5" s="399"/>
      <c r="BC5" s="399"/>
    </row>
    <row r="6" spans="1:55">
      <c r="A6" s="398"/>
      <c r="B6" s="398"/>
      <c r="C6" s="398"/>
      <c r="D6" s="398"/>
      <c r="E6" s="399"/>
      <c r="F6" s="399"/>
      <c r="G6" s="399"/>
      <c r="H6" s="399"/>
      <c r="I6" s="399"/>
      <c r="J6" s="399"/>
      <c r="K6" s="399"/>
      <c r="L6" s="399"/>
      <c r="M6" s="399"/>
      <c r="N6" s="399"/>
      <c r="O6" s="399"/>
      <c r="P6" s="399"/>
      <c r="Q6" s="399"/>
      <c r="R6" s="399"/>
      <c r="S6" s="399"/>
      <c r="T6" s="399"/>
      <c r="U6" s="399"/>
      <c r="V6" s="399"/>
      <c r="W6" s="399"/>
      <c r="X6" s="399"/>
      <c r="Y6" s="399"/>
      <c r="Z6" s="399"/>
      <c r="AA6" s="399"/>
      <c r="AB6" s="399"/>
      <c r="AC6" s="399"/>
      <c r="AD6" s="399"/>
      <c r="AE6" s="399"/>
      <c r="AF6" s="399"/>
      <c r="AG6" s="399"/>
      <c r="AH6" s="399"/>
      <c r="AI6" s="399"/>
      <c r="AJ6" s="399"/>
      <c r="AK6" s="399"/>
      <c r="AL6" s="399"/>
      <c r="AM6" s="399"/>
      <c r="AN6" s="399"/>
      <c r="AO6" s="399"/>
      <c r="AP6" s="399"/>
      <c r="AQ6" s="399"/>
      <c r="AR6" s="399"/>
      <c r="AS6" s="399"/>
      <c r="AT6" s="399"/>
      <c r="AU6" s="399"/>
      <c r="AV6" s="399"/>
      <c r="AW6" s="399"/>
      <c r="AX6" s="399"/>
      <c r="AY6" s="399"/>
      <c r="AZ6" s="399"/>
      <c r="BA6" s="399"/>
      <c r="BB6" s="399"/>
      <c r="BC6" s="399"/>
    </row>
    <row r="7" spans="1:55">
      <c r="A7" s="398"/>
      <c r="B7" s="398"/>
      <c r="C7" s="398"/>
      <c r="D7" s="398"/>
      <c r="E7" s="399"/>
      <c r="F7" s="399"/>
      <c r="G7" s="399"/>
      <c r="H7" s="399"/>
      <c r="I7" s="399"/>
      <c r="J7" s="399"/>
      <c r="K7" s="399"/>
      <c r="L7" s="399"/>
      <c r="M7" s="399"/>
      <c r="N7" s="399"/>
      <c r="O7" s="399"/>
      <c r="P7" s="399"/>
      <c r="Q7" s="399"/>
      <c r="R7" s="399"/>
      <c r="S7" s="399"/>
      <c r="T7" s="399"/>
      <c r="U7" s="399"/>
      <c r="V7" s="399"/>
      <c r="W7" s="399"/>
      <c r="X7" s="399"/>
      <c r="Y7" s="399"/>
      <c r="Z7" s="399"/>
      <c r="AA7" s="399"/>
      <c r="AB7" s="399"/>
      <c r="AC7" s="399"/>
      <c r="AD7" s="399"/>
      <c r="AE7" s="399"/>
      <c r="AF7" s="399"/>
      <c r="AG7" s="399"/>
      <c r="AH7" s="399"/>
      <c r="AI7" s="399"/>
      <c r="AJ7" s="399"/>
      <c r="AK7" s="399"/>
      <c r="AL7" s="399"/>
      <c r="AM7" s="399"/>
      <c r="AN7" s="399"/>
      <c r="AO7" s="399"/>
      <c r="AP7" s="399"/>
      <c r="AQ7" s="399"/>
      <c r="AR7" s="399"/>
      <c r="AS7" s="399"/>
      <c r="AT7" s="399"/>
      <c r="AU7" s="399"/>
      <c r="AV7" s="399"/>
      <c r="AW7" s="399"/>
      <c r="AX7" s="399"/>
      <c r="AY7" s="399"/>
      <c r="AZ7" s="399"/>
      <c r="BA7" s="399"/>
      <c r="BB7" s="399"/>
      <c r="BC7" s="399"/>
    </row>
    <row r="8" spans="1:55">
      <c r="A8" s="398"/>
      <c r="B8" s="398"/>
      <c r="C8" s="398"/>
      <c r="D8" s="398"/>
      <c r="E8" s="399"/>
      <c r="F8" s="399"/>
      <c r="G8" s="399"/>
      <c r="H8" s="399"/>
      <c r="I8" s="399"/>
      <c r="J8" s="399"/>
      <c r="K8" s="399"/>
      <c r="L8" s="399"/>
      <c r="M8" s="399"/>
      <c r="N8" s="399"/>
      <c r="O8" s="399"/>
      <c r="P8" s="399"/>
      <c r="Q8" s="399"/>
      <c r="R8" s="399"/>
      <c r="S8" s="399"/>
      <c r="T8" s="399"/>
      <c r="U8" s="399"/>
      <c r="V8" s="399"/>
      <c r="W8" s="399"/>
      <c r="X8" s="399"/>
      <c r="Y8" s="399"/>
      <c r="Z8" s="399"/>
      <c r="AA8" s="399"/>
      <c r="AB8" s="399"/>
      <c r="AC8" s="399"/>
      <c r="AD8" s="399"/>
      <c r="AE8" s="399"/>
      <c r="AF8" s="399"/>
      <c r="AG8" s="399"/>
      <c r="AH8" s="399"/>
      <c r="AI8" s="399"/>
      <c r="AJ8" s="399"/>
      <c r="AK8" s="399"/>
      <c r="AL8" s="399"/>
      <c r="AM8" s="399"/>
      <c r="AN8" s="399"/>
      <c r="AO8" s="399"/>
      <c r="AP8" s="399"/>
      <c r="AQ8" s="399"/>
      <c r="AR8" s="399"/>
      <c r="AS8" s="399"/>
      <c r="AT8" s="399"/>
      <c r="AU8" s="399"/>
      <c r="AV8" s="399"/>
      <c r="AW8" s="399"/>
      <c r="AX8" s="399"/>
      <c r="AY8" s="399"/>
      <c r="AZ8" s="399"/>
      <c r="BA8" s="399"/>
      <c r="BB8" s="399"/>
      <c r="BC8" s="399"/>
    </row>
    <row r="9" spans="1:55">
      <c r="A9" s="398"/>
      <c r="B9" s="398"/>
      <c r="C9" s="398"/>
      <c r="D9" s="398"/>
      <c r="E9" s="399"/>
      <c r="F9" s="399"/>
      <c r="G9" s="399"/>
      <c r="H9" s="399"/>
      <c r="I9" s="399"/>
      <c r="J9" s="399"/>
      <c r="K9" s="399"/>
      <c r="L9" s="399"/>
      <c r="M9" s="399"/>
      <c r="N9" s="399"/>
      <c r="O9" s="399"/>
      <c r="P9" s="399"/>
      <c r="Q9" s="399"/>
      <c r="R9" s="399"/>
      <c r="S9" s="399"/>
      <c r="T9" s="399"/>
      <c r="U9" s="399"/>
      <c r="V9" s="399"/>
      <c r="W9" s="399"/>
      <c r="X9" s="399"/>
      <c r="Y9" s="399"/>
      <c r="Z9" s="399"/>
      <c r="AA9" s="399"/>
      <c r="AB9" s="399"/>
      <c r="AC9" s="399"/>
      <c r="AD9" s="399"/>
      <c r="AE9" s="399"/>
      <c r="AF9" s="399"/>
      <c r="AG9" s="399"/>
      <c r="AH9" s="399"/>
      <c r="AI9" s="399"/>
      <c r="AJ9" s="399"/>
      <c r="AK9" s="399"/>
      <c r="AL9" s="399"/>
      <c r="AM9" s="399"/>
      <c r="AN9" s="399"/>
      <c r="AO9" s="399"/>
      <c r="AP9" s="399"/>
      <c r="AQ9" s="399"/>
      <c r="AR9" s="399"/>
      <c r="AS9" s="399"/>
      <c r="AT9" s="399"/>
      <c r="AU9" s="399"/>
      <c r="AV9" s="399"/>
      <c r="AW9" s="399"/>
      <c r="AX9" s="399"/>
      <c r="AY9" s="399"/>
      <c r="AZ9" s="399"/>
      <c r="BA9" s="399"/>
      <c r="BB9" s="399"/>
      <c r="BC9" s="399"/>
    </row>
    <row r="10" spans="1:55">
      <c r="A10" s="398"/>
      <c r="B10" s="398"/>
      <c r="C10" s="398"/>
      <c r="D10" s="398"/>
      <c r="E10" s="399"/>
      <c r="F10" s="399"/>
      <c r="G10" s="399"/>
      <c r="H10" s="399"/>
      <c r="I10" s="399"/>
      <c r="J10" s="399"/>
      <c r="K10" s="399"/>
      <c r="L10" s="399"/>
      <c r="M10" s="399"/>
      <c r="N10" s="399"/>
      <c r="O10" s="399"/>
      <c r="P10" s="399"/>
      <c r="Q10" s="399"/>
      <c r="R10" s="399"/>
      <c r="S10" s="399"/>
      <c r="T10" s="399"/>
      <c r="U10" s="399"/>
      <c r="V10" s="399"/>
      <c r="W10" s="399"/>
      <c r="X10" s="399"/>
      <c r="Y10" s="399"/>
      <c r="Z10" s="399"/>
      <c r="AA10" s="399"/>
      <c r="AB10" s="399"/>
      <c r="AC10" s="399"/>
      <c r="AD10" s="399"/>
      <c r="AE10" s="399"/>
      <c r="AF10" s="399"/>
      <c r="AG10" s="399"/>
      <c r="AH10" s="399"/>
      <c r="AI10" s="399"/>
      <c r="AJ10" s="399"/>
      <c r="AK10" s="399"/>
      <c r="AL10" s="399"/>
      <c r="AM10" s="399"/>
      <c r="AN10" s="399"/>
      <c r="AO10" s="399"/>
      <c r="AP10" s="399"/>
      <c r="AQ10" s="399"/>
      <c r="AR10" s="399"/>
      <c r="AS10" s="399"/>
      <c r="AT10" s="399"/>
      <c r="AU10" s="399"/>
      <c r="AV10" s="399"/>
      <c r="AW10" s="399"/>
      <c r="AX10" s="399"/>
      <c r="AY10" s="399"/>
      <c r="AZ10" s="399"/>
      <c r="BA10" s="399"/>
      <c r="BB10" s="399"/>
      <c r="BC10" s="399"/>
    </row>
    <row r="11" spans="1:55">
      <c r="A11" s="398"/>
      <c r="B11" s="398"/>
      <c r="C11" s="398"/>
      <c r="D11" s="398"/>
      <c r="E11" s="399"/>
      <c r="F11" s="399"/>
      <c r="G11" s="399"/>
      <c r="H11" s="399"/>
      <c r="I11" s="399"/>
      <c r="J11" s="399"/>
      <c r="K11" s="399"/>
      <c r="L11" s="399"/>
      <c r="M11" s="399"/>
      <c r="N11" s="399"/>
      <c r="O11" s="399"/>
      <c r="P11" s="399"/>
      <c r="Q11" s="399"/>
      <c r="R11" s="399"/>
      <c r="S11" s="399"/>
      <c r="T11" s="399"/>
      <c r="U11" s="399"/>
      <c r="V11" s="399"/>
      <c r="W11" s="399"/>
      <c r="X11" s="399"/>
      <c r="Y11" s="399"/>
      <c r="Z11" s="399"/>
      <c r="AA11" s="399"/>
      <c r="AB11" s="399"/>
      <c r="AC11" s="399"/>
      <c r="AD11" s="399"/>
      <c r="AE11" s="399"/>
      <c r="AF11" s="399"/>
      <c r="AG11" s="399"/>
      <c r="AH11" s="399"/>
      <c r="AI11" s="399"/>
      <c r="AJ11" s="399"/>
      <c r="AK11" s="399"/>
      <c r="AL11" s="399"/>
      <c r="AM11" s="399"/>
      <c r="AN11" s="399"/>
      <c r="AO11" s="399"/>
      <c r="AP11" s="399"/>
      <c r="AQ11" s="399"/>
      <c r="AR11" s="399"/>
      <c r="AS11" s="399"/>
      <c r="AT11" s="399"/>
      <c r="AU11" s="399"/>
      <c r="AV11" s="399"/>
      <c r="AW11" s="399"/>
      <c r="AX11" s="399"/>
      <c r="AY11" s="399"/>
      <c r="AZ11" s="399"/>
      <c r="BA11" s="399"/>
      <c r="BB11" s="399"/>
      <c r="BC11" s="399"/>
    </row>
    <row r="12" spans="1:55">
      <c r="A12" s="398"/>
      <c r="B12" s="398"/>
      <c r="C12" s="398"/>
      <c r="D12" s="398"/>
      <c r="E12" s="399"/>
      <c r="F12" s="399"/>
      <c r="G12" s="399"/>
      <c r="H12" s="399"/>
      <c r="I12" s="399"/>
      <c r="J12" s="399"/>
      <c r="K12" s="399"/>
      <c r="L12" s="399"/>
      <c r="M12" s="399"/>
      <c r="N12" s="399"/>
      <c r="O12" s="399"/>
      <c r="P12" s="399"/>
      <c r="Q12" s="399"/>
      <c r="R12" s="399"/>
      <c r="S12" s="399"/>
      <c r="T12" s="399"/>
      <c r="U12" s="399"/>
      <c r="V12" s="399"/>
      <c r="W12" s="399"/>
      <c r="X12" s="399"/>
      <c r="Y12" s="399"/>
      <c r="Z12" s="399"/>
      <c r="AA12" s="399"/>
      <c r="AB12" s="399"/>
      <c r="AC12" s="399"/>
      <c r="AD12" s="399"/>
      <c r="AE12" s="399"/>
      <c r="AF12" s="399"/>
      <c r="AG12" s="399"/>
      <c r="AH12" s="399"/>
      <c r="AI12" s="399"/>
      <c r="AJ12" s="399"/>
      <c r="AK12" s="399"/>
      <c r="AL12" s="399"/>
      <c r="AM12" s="399"/>
      <c r="AN12" s="399"/>
      <c r="AO12" s="399"/>
      <c r="AP12" s="399"/>
      <c r="AQ12" s="399"/>
      <c r="AR12" s="399"/>
      <c r="AS12" s="399"/>
      <c r="AT12" s="399"/>
      <c r="AU12" s="399"/>
      <c r="AV12" s="399"/>
      <c r="AW12" s="399"/>
      <c r="AX12" s="399"/>
      <c r="AY12" s="399"/>
      <c r="AZ12" s="399"/>
      <c r="BA12" s="399"/>
      <c r="BB12" s="399"/>
      <c r="BC12" s="399"/>
    </row>
    <row r="13" spans="1:55">
      <c r="A13" s="398"/>
      <c r="B13" s="398"/>
      <c r="C13" s="398"/>
      <c r="D13" s="398"/>
      <c r="E13" s="399"/>
      <c r="F13" s="399"/>
      <c r="G13" s="399"/>
      <c r="H13" s="399"/>
      <c r="I13" s="399"/>
      <c r="J13" s="399"/>
      <c r="K13" s="399"/>
      <c r="L13" s="399"/>
      <c r="M13" s="399"/>
      <c r="N13" s="399"/>
      <c r="O13" s="399"/>
      <c r="P13" s="399"/>
      <c r="Q13" s="399"/>
      <c r="R13" s="399"/>
      <c r="S13" s="399"/>
      <c r="T13" s="399"/>
      <c r="U13" s="399"/>
      <c r="V13" s="399"/>
      <c r="W13" s="399"/>
      <c r="X13" s="399"/>
      <c r="Y13" s="399"/>
      <c r="Z13" s="399"/>
      <c r="AA13" s="399"/>
      <c r="AB13" s="399"/>
      <c r="AC13" s="399"/>
      <c r="AD13" s="399"/>
      <c r="AE13" s="399"/>
      <c r="AF13" s="399"/>
      <c r="AG13" s="399"/>
      <c r="AH13" s="399"/>
      <c r="AI13" s="399"/>
      <c r="AJ13" s="399"/>
      <c r="AK13" s="399"/>
      <c r="AL13" s="399"/>
      <c r="AM13" s="399"/>
      <c r="AN13" s="399"/>
      <c r="AO13" s="399"/>
      <c r="AP13" s="399"/>
      <c r="AQ13" s="399"/>
      <c r="AR13" s="399"/>
      <c r="AS13" s="399"/>
      <c r="AT13" s="399"/>
      <c r="AU13" s="399"/>
      <c r="AV13" s="399"/>
      <c r="AW13" s="399"/>
      <c r="AX13" s="399"/>
      <c r="AY13" s="399"/>
      <c r="AZ13" s="399"/>
      <c r="BA13" s="399"/>
      <c r="BB13" s="399"/>
      <c r="BC13" s="399"/>
    </row>
    <row r="14" spans="1:55">
      <c r="A14" s="398"/>
      <c r="B14" s="398"/>
      <c r="C14" s="398"/>
      <c r="D14" s="398"/>
      <c r="E14" s="399"/>
      <c r="F14" s="399"/>
      <c r="G14" s="399"/>
      <c r="H14" s="399"/>
      <c r="I14" s="399"/>
      <c r="J14" s="399"/>
      <c r="K14" s="399"/>
      <c r="L14" s="399"/>
      <c r="M14" s="399"/>
      <c r="N14" s="399"/>
      <c r="O14" s="399"/>
      <c r="P14" s="399"/>
      <c r="Q14" s="399"/>
      <c r="R14" s="399"/>
      <c r="S14" s="399"/>
      <c r="T14" s="399"/>
      <c r="U14" s="399"/>
      <c r="V14" s="399"/>
      <c r="W14" s="399"/>
      <c r="X14" s="399"/>
      <c r="Y14" s="399"/>
      <c r="Z14" s="399"/>
      <c r="AA14" s="399"/>
      <c r="AB14" s="399"/>
      <c r="AC14" s="399"/>
      <c r="AD14" s="399"/>
      <c r="AE14" s="399"/>
      <c r="AF14" s="399"/>
      <c r="AG14" s="399"/>
      <c r="AH14" s="399"/>
      <c r="AI14" s="399"/>
      <c r="AJ14" s="399"/>
      <c r="AK14" s="399"/>
      <c r="AL14" s="399"/>
      <c r="AM14" s="399"/>
      <c r="AN14" s="399"/>
      <c r="AO14" s="399"/>
      <c r="AP14" s="399"/>
      <c r="AQ14" s="399"/>
      <c r="AR14" s="399"/>
      <c r="AS14" s="399"/>
      <c r="AT14" s="399"/>
      <c r="AU14" s="399"/>
      <c r="AV14" s="399"/>
      <c r="AW14" s="399"/>
      <c r="AX14" s="399"/>
      <c r="AY14" s="399"/>
      <c r="AZ14" s="399"/>
      <c r="BA14" s="399"/>
      <c r="BB14" s="399"/>
      <c r="BC14" s="399"/>
    </row>
    <row r="15" spans="1:55">
      <c r="A15" s="398"/>
      <c r="B15" s="398"/>
      <c r="C15" s="398"/>
      <c r="D15" s="398"/>
      <c r="E15" s="399"/>
      <c r="F15" s="399"/>
      <c r="G15" s="399"/>
      <c r="H15" s="399"/>
      <c r="I15" s="399"/>
      <c r="J15" s="399"/>
      <c r="K15" s="399"/>
      <c r="L15" s="399"/>
      <c r="M15" s="399"/>
      <c r="N15" s="399"/>
      <c r="O15" s="399"/>
      <c r="P15" s="399"/>
      <c r="Q15" s="399"/>
      <c r="R15" s="399"/>
      <c r="S15" s="399"/>
      <c r="T15" s="399"/>
      <c r="U15" s="399"/>
      <c r="V15" s="399"/>
      <c r="W15" s="399"/>
      <c r="X15" s="399"/>
      <c r="Y15" s="399"/>
      <c r="Z15" s="399"/>
      <c r="AA15" s="399"/>
      <c r="AB15" s="399"/>
      <c r="AC15" s="399"/>
      <c r="AD15" s="399"/>
      <c r="AE15" s="399"/>
      <c r="AF15" s="399"/>
      <c r="AG15" s="399"/>
      <c r="AH15" s="399"/>
      <c r="AI15" s="399"/>
      <c r="AJ15" s="399"/>
      <c r="AK15" s="399"/>
      <c r="AL15" s="399"/>
      <c r="AM15" s="399"/>
      <c r="AN15" s="399"/>
      <c r="AO15" s="399"/>
      <c r="AP15" s="399"/>
      <c r="AQ15" s="399"/>
      <c r="AR15" s="399"/>
      <c r="AS15" s="399"/>
      <c r="AT15" s="399"/>
      <c r="AU15" s="399"/>
      <c r="AV15" s="399"/>
      <c r="AW15" s="399"/>
      <c r="AX15" s="399"/>
      <c r="AY15" s="399"/>
      <c r="AZ15" s="399"/>
      <c r="BA15" s="399"/>
      <c r="BB15" s="399"/>
      <c r="BC15" s="399"/>
    </row>
    <row r="16" spans="1:55">
      <c r="A16" s="398"/>
      <c r="B16" s="398"/>
      <c r="C16" s="398"/>
      <c r="D16" s="398"/>
      <c r="E16" s="399"/>
      <c r="F16" s="399"/>
      <c r="G16" s="399"/>
      <c r="H16" s="399"/>
      <c r="I16" s="399"/>
      <c r="J16" s="399"/>
      <c r="K16" s="399"/>
      <c r="L16" s="399"/>
      <c r="M16" s="399"/>
      <c r="N16" s="399"/>
      <c r="O16" s="399"/>
      <c r="P16" s="399"/>
      <c r="Q16" s="399"/>
      <c r="R16" s="399"/>
      <c r="S16" s="399"/>
      <c r="T16" s="399"/>
      <c r="U16" s="399"/>
      <c r="V16" s="399"/>
      <c r="W16" s="399"/>
      <c r="X16" s="399"/>
      <c r="Y16" s="399"/>
      <c r="Z16" s="399"/>
      <c r="AA16" s="399"/>
      <c r="AB16" s="399"/>
      <c r="AC16" s="399"/>
      <c r="AD16" s="399"/>
      <c r="AE16" s="399"/>
      <c r="AF16" s="399"/>
      <c r="AG16" s="399"/>
      <c r="AH16" s="399"/>
      <c r="AI16" s="399"/>
      <c r="AJ16" s="399"/>
      <c r="AK16" s="399"/>
      <c r="AL16" s="399"/>
      <c r="AM16" s="399"/>
      <c r="AN16" s="399"/>
      <c r="AO16" s="399"/>
      <c r="AP16" s="399"/>
      <c r="AQ16" s="399"/>
      <c r="AR16" s="399"/>
      <c r="AS16" s="399"/>
      <c r="AT16" s="399"/>
      <c r="AU16" s="399"/>
      <c r="AV16" s="399"/>
      <c r="AW16" s="399"/>
      <c r="AX16" s="399"/>
      <c r="AY16" s="399"/>
      <c r="AZ16" s="399"/>
      <c r="BA16" s="399"/>
      <c r="BB16" s="399"/>
      <c r="BC16" s="399"/>
    </row>
    <row r="17" spans="1:55">
      <c r="A17" s="398"/>
      <c r="B17" s="398"/>
      <c r="C17" s="398"/>
      <c r="D17" s="398"/>
      <c r="E17" s="399"/>
      <c r="F17" s="399"/>
      <c r="G17" s="399"/>
      <c r="H17" s="399"/>
      <c r="I17" s="399"/>
      <c r="J17" s="399"/>
      <c r="K17" s="399"/>
      <c r="L17" s="399"/>
      <c r="M17" s="399"/>
      <c r="N17" s="399"/>
      <c r="O17" s="399"/>
      <c r="P17" s="399"/>
      <c r="Q17" s="399"/>
      <c r="R17" s="399"/>
      <c r="S17" s="399"/>
      <c r="T17" s="399"/>
      <c r="U17" s="399"/>
      <c r="V17" s="399"/>
      <c r="W17" s="399"/>
      <c r="X17" s="399"/>
      <c r="Y17" s="399"/>
      <c r="Z17" s="399"/>
      <c r="AA17" s="399"/>
      <c r="AB17" s="399"/>
      <c r="AC17" s="399"/>
      <c r="AD17" s="399"/>
      <c r="AE17" s="399"/>
      <c r="AF17" s="399"/>
      <c r="AG17" s="399"/>
      <c r="AH17" s="399"/>
      <c r="AI17" s="399"/>
      <c r="AJ17" s="399"/>
      <c r="AK17" s="399"/>
      <c r="AL17" s="399"/>
      <c r="AM17" s="399"/>
      <c r="AN17" s="399"/>
      <c r="AO17" s="399"/>
      <c r="AP17" s="399"/>
      <c r="AQ17" s="399"/>
      <c r="AR17" s="399"/>
      <c r="AS17" s="399"/>
      <c r="AT17" s="399"/>
      <c r="AU17" s="399"/>
      <c r="AV17" s="399"/>
      <c r="AW17" s="399"/>
      <c r="AX17" s="399"/>
      <c r="AY17" s="399"/>
      <c r="AZ17" s="399"/>
      <c r="BA17" s="399"/>
      <c r="BB17" s="399"/>
      <c r="BC17" s="399"/>
    </row>
    <row r="18" spans="1:55">
      <c r="A18" s="398"/>
      <c r="B18" s="398"/>
      <c r="C18" s="398"/>
      <c r="D18" s="398"/>
      <c r="E18" s="399"/>
      <c r="F18" s="399"/>
      <c r="G18" s="399"/>
      <c r="H18" s="399"/>
      <c r="I18" s="399"/>
      <c r="J18" s="399"/>
      <c r="K18" s="399"/>
      <c r="L18" s="399"/>
      <c r="M18" s="399"/>
      <c r="N18" s="399"/>
      <c r="O18" s="399"/>
      <c r="P18" s="399"/>
      <c r="Q18" s="399"/>
      <c r="R18" s="399"/>
      <c r="S18" s="399"/>
      <c r="T18" s="399"/>
      <c r="U18" s="399"/>
      <c r="V18" s="399"/>
      <c r="W18" s="399"/>
      <c r="X18" s="399"/>
      <c r="Y18" s="399"/>
      <c r="Z18" s="399"/>
      <c r="AA18" s="399"/>
      <c r="AB18" s="399"/>
      <c r="AC18" s="399"/>
      <c r="AD18" s="399"/>
      <c r="AE18" s="399"/>
      <c r="AF18" s="399"/>
      <c r="AG18" s="399"/>
      <c r="AH18" s="399"/>
      <c r="AI18" s="399"/>
      <c r="AJ18" s="399"/>
      <c r="AK18" s="399"/>
      <c r="AL18" s="399"/>
      <c r="AM18" s="399"/>
      <c r="AN18" s="399"/>
      <c r="AO18" s="399"/>
      <c r="AP18" s="399"/>
      <c r="AQ18" s="399"/>
      <c r="AR18" s="399"/>
      <c r="AS18" s="399"/>
      <c r="AT18" s="399"/>
      <c r="AU18" s="399"/>
      <c r="AV18" s="399"/>
      <c r="AW18" s="399"/>
      <c r="AX18" s="399"/>
      <c r="AY18" s="399"/>
      <c r="AZ18" s="399"/>
      <c r="BA18" s="399"/>
      <c r="BB18" s="399"/>
      <c r="BC18" s="399"/>
    </row>
    <row r="19" spans="1:55">
      <c r="A19" s="398"/>
      <c r="B19" s="398"/>
      <c r="C19" s="398"/>
      <c r="D19" s="398"/>
      <c r="E19" s="399"/>
      <c r="F19" s="399"/>
      <c r="G19" s="399"/>
      <c r="H19" s="399"/>
      <c r="I19" s="399"/>
      <c r="J19" s="399"/>
      <c r="K19" s="399"/>
      <c r="L19" s="399"/>
      <c r="M19" s="399"/>
      <c r="N19" s="399"/>
      <c r="O19" s="399"/>
      <c r="P19" s="399"/>
      <c r="Q19" s="399"/>
      <c r="R19" s="399"/>
      <c r="S19" s="399"/>
      <c r="T19" s="399"/>
      <c r="U19" s="399"/>
      <c r="V19" s="399"/>
      <c r="W19" s="399"/>
      <c r="X19" s="399"/>
      <c r="Y19" s="399"/>
      <c r="Z19" s="399"/>
      <c r="AA19" s="399"/>
      <c r="AB19" s="399"/>
      <c r="AC19" s="399"/>
      <c r="AD19" s="399"/>
      <c r="AE19" s="399"/>
      <c r="AF19" s="399"/>
      <c r="AG19" s="399"/>
      <c r="AH19" s="399"/>
      <c r="AI19" s="399"/>
      <c r="AJ19" s="399"/>
      <c r="AK19" s="399"/>
      <c r="AL19" s="399"/>
      <c r="AM19" s="399"/>
      <c r="AN19" s="399"/>
      <c r="AO19" s="399"/>
      <c r="AP19" s="399"/>
      <c r="AQ19" s="399"/>
      <c r="AR19" s="399"/>
      <c r="AS19" s="399"/>
      <c r="AT19" s="399"/>
      <c r="AU19" s="399"/>
      <c r="AV19" s="399"/>
      <c r="AW19" s="399"/>
      <c r="AX19" s="399"/>
      <c r="AY19" s="399"/>
      <c r="AZ19" s="399"/>
      <c r="BA19" s="399"/>
      <c r="BB19" s="399"/>
      <c r="BC19" s="399"/>
    </row>
    <row r="20" spans="1:55">
      <c r="A20" s="398"/>
      <c r="B20" s="398"/>
      <c r="C20" s="398"/>
      <c r="D20" s="398"/>
      <c r="E20" s="399"/>
      <c r="F20" s="399"/>
      <c r="G20" s="399"/>
      <c r="H20" s="399"/>
      <c r="I20" s="399"/>
      <c r="J20" s="399"/>
      <c r="K20" s="399"/>
      <c r="L20" s="399"/>
      <c r="M20" s="399"/>
      <c r="N20" s="399"/>
      <c r="O20" s="399"/>
      <c r="P20" s="399"/>
      <c r="Q20" s="399"/>
      <c r="R20" s="399"/>
      <c r="S20" s="399"/>
      <c r="T20" s="399"/>
      <c r="U20" s="399"/>
      <c r="V20" s="399"/>
      <c r="W20" s="399"/>
      <c r="X20" s="399"/>
      <c r="Y20" s="399"/>
      <c r="Z20" s="399"/>
      <c r="AA20" s="399"/>
      <c r="AB20" s="399"/>
      <c r="AC20" s="399"/>
      <c r="AD20" s="399"/>
      <c r="AE20" s="399"/>
      <c r="AF20" s="399"/>
      <c r="AG20" s="399"/>
      <c r="AH20" s="399"/>
      <c r="AI20" s="399"/>
      <c r="AJ20" s="399"/>
      <c r="AK20" s="399"/>
      <c r="AL20" s="399"/>
      <c r="AM20" s="399"/>
      <c r="AN20" s="399"/>
      <c r="AO20" s="399"/>
      <c r="AP20" s="399"/>
      <c r="AQ20" s="399"/>
      <c r="AR20" s="399"/>
      <c r="AS20" s="399"/>
      <c r="AT20" s="399"/>
      <c r="AU20" s="399"/>
      <c r="AV20" s="399"/>
      <c r="AW20" s="399"/>
      <c r="AX20" s="399"/>
      <c r="AY20" s="399"/>
      <c r="AZ20" s="399"/>
      <c r="BA20" s="399"/>
      <c r="BB20" s="399"/>
      <c r="BC20" s="399"/>
    </row>
    <row r="21" spans="1:55">
      <c r="A21" s="398"/>
      <c r="B21" s="398"/>
      <c r="C21" s="398"/>
      <c r="D21" s="398"/>
      <c r="E21" s="399"/>
      <c r="F21" s="399"/>
      <c r="G21" s="399"/>
      <c r="H21" s="399"/>
      <c r="I21" s="399"/>
      <c r="J21" s="399"/>
      <c r="K21" s="399"/>
      <c r="L21" s="399"/>
      <c r="M21" s="399"/>
      <c r="N21" s="399"/>
      <c r="O21" s="399"/>
      <c r="P21" s="399"/>
      <c r="Q21" s="399"/>
      <c r="R21" s="399"/>
      <c r="S21" s="399"/>
      <c r="T21" s="399"/>
      <c r="U21" s="399"/>
      <c r="V21" s="399"/>
      <c r="W21" s="399"/>
      <c r="X21" s="399"/>
      <c r="Y21" s="399"/>
      <c r="Z21" s="399"/>
      <c r="AA21" s="399"/>
      <c r="AB21" s="399"/>
      <c r="AC21" s="399"/>
      <c r="AD21" s="399"/>
      <c r="AE21" s="399"/>
      <c r="AF21" s="399"/>
      <c r="AG21" s="399"/>
      <c r="AH21" s="399"/>
      <c r="AI21" s="399"/>
      <c r="AJ21" s="399"/>
      <c r="AK21" s="399"/>
      <c r="AL21" s="399"/>
      <c r="AM21" s="399"/>
      <c r="AN21" s="399"/>
      <c r="AO21" s="399"/>
      <c r="AP21" s="399"/>
      <c r="AQ21" s="399"/>
      <c r="AR21" s="399"/>
      <c r="AS21" s="399"/>
      <c r="AT21" s="399"/>
      <c r="AU21" s="399"/>
      <c r="AV21" s="399"/>
      <c r="AW21" s="399"/>
      <c r="AX21" s="399"/>
      <c r="AY21" s="399"/>
      <c r="AZ21" s="399"/>
      <c r="BA21" s="399"/>
      <c r="BB21" s="399"/>
      <c r="BC21" s="399"/>
    </row>
    <row r="22" spans="1:55">
      <c r="A22" s="398"/>
      <c r="B22" s="398"/>
      <c r="C22" s="398"/>
      <c r="D22" s="398"/>
      <c r="E22" s="399"/>
      <c r="F22" s="399"/>
      <c r="G22" s="399"/>
      <c r="H22" s="399"/>
      <c r="I22" s="399"/>
      <c r="J22" s="399"/>
      <c r="K22" s="399"/>
      <c r="L22" s="399"/>
      <c r="M22" s="399"/>
      <c r="N22" s="399"/>
      <c r="O22" s="399"/>
      <c r="P22" s="399"/>
      <c r="Q22" s="399"/>
      <c r="R22" s="399"/>
      <c r="S22" s="399"/>
      <c r="T22" s="399"/>
      <c r="U22" s="399"/>
      <c r="V22" s="399"/>
      <c r="W22" s="399"/>
      <c r="X22" s="399"/>
      <c r="Y22" s="399"/>
      <c r="Z22" s="399"/>
      <c r="AA22" s="399"/>
      <c r="AB22" s="399"/>
      <c r="AC22" s="399"/>
      <c r="AD22" s="399"/>
      <c r="AE22" s="399"/>
      <c r="AF22" s="399"/>
      <c r="AG22" s="399"/>
      <c r="AH22" s="399"/>
      <c r="AI22" s="399"/>
      <c r="AJ22" s="399"/>
      <c r="AK22" s="399"/>
      <c r="AL22" s="399"/>
      <c r="AM22" s="399"/>
      <c r="AN22" s="399"/>
      <c r="AO22" s="399"/>
      <c r="AP22" s="399"/>
      <c r="AQ22" s="399"/>
      <c r="AR22" s="399"/>
      <c r="AS22" s="399"/>
      <c r="AT22" s="399"/>
      <c r="AU22" s="399"/>
      <c r="AV22" s="399"/>
      <c r="AW22" s="399"/>
      <c r="AX22" s="399"/>
      <c r="AY22" s="399"/>
      <c r="AZ22" s="399"/>
      <c r="BA22" s="399"/>
      <c r="BB22" s="399"/>
      <c r="BC22" s="399"/>
    </row>
    <row r="23" spans="1:55">
      <c r="A23" s="398"/>
      <c r="B23" s="398"/>
      <c r="C23" s="398"/>
      <c r="D23" s="398"/>
      <c r="E23" s="399"/>
      <c r="F23" s="399"/>
      <c r="G23" s="399"/>
      <c r="H23" s="399"/>
      <c r="I23" s="399"/>
      <c r="J23" s="399"/>
      <c r="K23" s="399"/>
      <c r="L23" s="399"/>
      <c r="M23" s="399"/>
      <c r="N23" s="399"/>
      <c r="O23" s="399"/>
      <c r="P23" s="399"/>
      <c r="Q23" s="399"/>
      <c r="R23" s="399"/>
      <c r="S23" s="399"/>
      <c r="T23" s="399"/>
      <c r="U23" s="399"/>
      <c r="V23" s="399"/>
      <c r="W23" s="399"/>
      <c r="X23" s="399"/>
      <c r="Y23" s="399"/>
      <c r="Z23" s="399"/>
      <c r="AA23" s="399"/>
      <c r="AB23" s="399"/>
      <c r="AC23" s="399"/>
      <c r="AD23" s="399"/>
      <c r="AE23" s="399"/>
      <c r="AF23" s="399"/>
      <c r="AG23" s="399"/>
      <c r="AH23" s="399"/>
      <c r="AI23" s="399"/>
      <c r="AJ23" s="399"/>
      <c r="AK23" s="399"/>
      <c r="AL23" s="399"/>
      <c r="AM23" s="399"/>
      <c r="AN23" s="399"/>
      <c r="AO23" s="399"/>
      <c r="AP23" s="399"/>
      <c r="AQ23" s="399"/>
      <c r="AR23" s="399"/>
      <c r="AS23" s="399"/>
      <c r="AT23" s="399"/>
      <c r="AU23" s="399"/>
      <c r="AV23" s="399"/>
      <c r="AW23" s="399"/>
      <c r="AX23" s="399"/>
      <c r="AY23" s="399"/>
      <c r="AZ23" s="399"/>
      <c r="BA23" s="399"/>
      <c r="BB23" s="399"/>
      <c r="BC23" s="399"/>
    </row>
    <row r="24" spans="1:55">
      <c r="A24" s="398"/>
      <c r="B24" s="398"/>
      <c r="C24" s="398"/>
      <c r="D24" s="398"/>
      <c r="E24" s="399"/>
      <c r="F24" s="399"/>
      <c r="G24" s="399"/>
      <c r="H24" s="399"/>
      <c r="I24" s="399"/>
      <c r="J24" s="399"/>
      <c r="K24" s="399"/>
      <c r="L24" s="399"/>
      <c r="M24" s="399"/>
      <c r="N24" s="399"/>
      <c r="O24" s="399"/>
      <c r="P24" s="399"/>
      <c r="Q24" s="399"/>
      <c r="R24" s="399"/>
      <c r="S24" s="399"/>
      <c r="T24" s="399"/>
      <c r="U24" s="399"/>
      <c r="V24" s="399"/>
      <c r="W24" s="399"/>
      <c r="X24" s="399"/>
      <c r="Y24" s="399"/>
      <c r="Z24" s="399"/>
      <c r="AA24" s="399"/>
      <c r="AB24" s="399"/>
      <c r="AC24" s="399"/>
      <c r="AD24" s="399"/>
      <c r="AE24" s="399"/>
      <c r="AF24" s="399"/>
      <c r="AG24" s="399"/>
      <c r="AH24" s="399"/>
      <c r="AI24" s="399"/>
      <c r="AJ24" s="399"/>
      <c r="AK24" s="399"/>
      <c r="AL24" s="399"/>
      <c r="AM24" s="399"/>
      <c r="AN24" s="399"/>
      <c r="AO24" s="399"/>
      <c r="AP24" s="399"/>
      <c r="AQ24" s="399"/>
      <c r="AR24" s="399"/>
      <c r="AS24" s="399"/>
      <c r="AT24" s="399"/>
      <c r="AU24" s="399"/>
      <c r="AV24" s="399"/>
      <c r="AW24" s="399"/>
      <c r="AX24" s="399"/>
      <c r="AY24" s="399"/>
      <c r="AZ24" s="399"/>
      <c r="BA24" s="399"/>
      <c r="BB24" s="399"/>
      <c r="BC24" s="399"/>
    </row>
    <row r="25" spans="1:55">
      <c r="A25" s="398"/>
      <c r="B25" s="398"/>
      <c r="C25" s="398"/>
      <c r="D25" s="398"/>
      <c r="E25" s="399"/>
      <c r="F25" s="399"/>
      <c r="G25" s="399"/>
      <c r="H25" s="399"/>
      <c r="I25" s="399"/>
      <c r="J25" s="399"/>
      <c r="K25" s="399"/>
      <c r="L25" s="399"/>
      <c r="M25" s="399"/>
      <c r="N25" s="399"/>
      <c r="O25" s="399"/>
      <c r="P25" s="399"/>
      <c r="Q25" s="399"/>
      <c r="R25" s="399"/>
      <c r="S25" s="399"/>
      <c r="T25" s="399"/>
      <c r="U25" s="399"/>
      <c r="V25" s="399"/>
      <c r="W25" s="399"/>
      <c r="X25" s="399"/>
      <c r="Y25" s="399"/>
      <c r="Z25" s="399"/>
      <c r="AA25" s="399"/>
      <c r="AB25" s="399"/>
      <c r="AC25" s="399"/>
      <c r="AD25" s="399"/>
      <c r="AE25" s="399"/>
      <c r="AF25" s="399"/>
      <c r="AG25" s="399"/>
      <c r="AH25" s="399"/>
      <c r="AI25" s="399"/>
      <c r="AJ25" s="399"/>
      <c r="AK25" s="399"/>
      <c r="AL25" s="399"/>
      <c r="AM25" s="399"/>
      <c r="AN25" s="399"/>
      <c r="AO25" s="399"/>
      <c r="AP25" s="399"/>
      <c r="AQ25" s="399"/>
      <c r="AR25" s="399"/>
      <c r="AS25" s="399"/>
      <c r="AT25" s="399"/>
      <c r="AU25" s="399"/>
      <c r="AV25" s="399"/>
      <c r="AW25" s="399"/>
      <c r="AX25" s="399"/>
      <c r="AY25" s="399"/>
      <c r="AZ25" s="399"/>
      <c r="BA25" s="399"/>
      <c r="BB25" s="399"/>
      <c r="BC25" s="399"/>
    </row>
    <row r="26" spans="1:55">
      <c r="A26" s="398"/>
      <c r="B26" s="398"/>
      <c r="C26" s="398"/>
      <c r="D26" s="398"/>
      <c r="E26" s="399"/>
      <c r="F26" s="399"/>
      <c r="G26" s="399"/>
      <c r="H26" s="399"/>
      <c r="I26" s="399"/>
      <c r="J26" s="399"/>
      <c r="K26" s="399"/>
      <c r="L26" s="399"/>
      <c r="M26" s="399"/>
      <c r="N26" s="399"/>
      <c r="O26" s="399"/>
      <c r="P26" s="399"/>
      <c r="Q26" s="399"/>
      <c r="R26" s="399"/>
      <c r="S26" s="399"/>
      <c r="T26" s="399"/>
      <c r="U26" s="399"/>
      <c r="V26" s="399"/>
      <c r="W26" s="399"/>
      <c r="X26" s="399"/>
      <c r="Y26" s="399"/>
      <c r="Z26" s="399"/>
      <c r="AA26" s="399"/>
      <c r="AB26" s="399"/>
      <c r="AC26" s="399"/>
      <c r="AD26" s="399"/>
      <c r="AE26" s="399"/>
      <c r="AF26" s="399"/>
      <c r="AG26" s="399"/>
      <c r="AH26" s="399"/>
      <c r="AI26" s="399"/>
      <c r="AJ26" s="399"/>
      <c r="AK26" s="399"/>
      <c r="AL26" s="399"/>
      <c r="AM26" s="399"/>
      <c r="AN26" s="399"/>
      <c r="AO26" s="399"/>
      <c r="AP26" s="399"/>
      <c r="AQ26" s="399"/>
      <c r="AR26" s="399"/>
      <c r="AS26" s="399"/>
      <c r="AT26" s="399"/>
      <c r="AU26" s="399"/>
      <c r="AV26" s="399"/>
      <c r="AW26" s="399"/>
      <c r="AX26" s="399"/>
      <c r="AY26" s="399"/>
      <c r="AZ26" s="399"/>
      <c r="BA26" s="399"/>
      <c r="BB26" s="399"/>
      <c r="BC26" s="399"/>
    </row>
    <row r="27" spans="1:55">
      <c r="A27" s="398"/>
      <c r="B27" s="398"/>
      <c r="C27" s="398"/>
      <c r="D27" s="398"/>
      <c r="E27" s="399"/>
      <c r="F27" s="399"/>
      <c r="G27" s="399"/>
      <c r="H27" s="399"/>
      <c r="I27" s="399"/>
      <c r="J27" s="399"/>
      <c r="K27" s="399"/>
      <c r="L27" s="399"/>
      <c r="M27" s="399"/>
      <c r="N27" s="399"/>
      <c r="O27" s="399"/>
      <c r="P27" s="399"/>
      <c r="Q27" s="399"/>
      <c r="R27" s="399"/>
      <c r="S27" s="399"/>
      <c r="T27" s="399"/>
      <c r="U27" s="399"/>
      <c r="V27" s="399"/>
      <c r="W27" s="399"/>
      <c r="X27" s="399"/>
      <c r="Y27" s="399"/>
      <c r="Z27" s="399"/>
      <c r="AA27" s="399"/>
      <c r="AB27" s="399"/>
      <c r="AC27" s="399"/>
      <c r="AD27" s="399"/>
      <c r="AE27" s="399"/>
      <c r="AF27" s="399"/>
      <c r="AG27" s="399"/>
      <c r="AH27" s="399"/>
      <c r="AI27" s="399"/>
      <c r="AJ27" s="399"/>
      <c r="AK27" s="399"/>
      <c r="AL27" s="399"/>
      <c r="AM27" s="399"/>
      <c r="AN27" s="399"/>
      <c r="AO27" s="399"/>
      <c r="AP27" s="399"/>
      <c r="AQ27" s="399"/>
      <c r="AR27" s="399"/>
      <c r="AS27" s="399"/>
      <c r="AT27" s="399"/>
      <c r="AU27" s="399"/>
      <c r="AV27" s="399"/>
      <c r="AW27" s="399"/>
      <c r="AX27" s="399"/>
      <c r="AY27" s="399"/>
      <c r="AZ27" s="399"/>
      <c r="BA27" s="399"/>
      <c r="BB27" s="399"/>
      <c r="BC27" s="399"/>
    </row>
    <row r="28" spans="1:55">
      <c r="A28" s="398"/>
      <c r="B28" s="398"/>
      <c r="C28" s="398"/>
      <c r="D28" s="398"/>
      <c r="E28" s="399"/>
      <c r="F28" s="399"/>
      <c r="G28" s="399"/>
      <c r="H28" s="399"/>
      <c r="I28" s="399"/>
      <c r="J28" s="399"/>
      <c r="K28" s="399"/>
      <c r="L28" s="399"/>
      <c r="M28" s="399"/>
      <c r="N28" s="399"/>
      <c r="O28" s="399"/>
      <c r="P28" s="399"/>
      <c r="Q28" s="399"/>
      <c r="R28" s="399"/>
      <c r="S28" s="399"/>
      <c r="T28" s="399"/>
      <c r="U28" s="399"/>
      <c r="V28" s="399"/>
      <c r="W28" s="399"/>
      <c r="X28" s="399"/>
      <c r="Y28" s="399"/>
      <c r="Z28" s="399"/>
      <c r="AA28" s="399"/>
      <c r="AB28" s="399"/>
      <c r="AC28" s="399"/>
      <c r="AD28" s="399"/>
      <c r="AE28" s="399"/>
      <c r="AF28" s="399"/>
      <c r="AG28" s="399"/>
      <c r="AH28" s="399"/>
      <c r="AI28" s="399"/>
      <c r="AJ28" s="399"/>
      <c r="AK28" s="399"/>
      <c r="AL28" s="399"/>
      <c r="AM28" s="399"/>
      <c r="AN28" s="399"/>
      <c r="AO28" s="399"/>
      <c r="AP28" s="399"/>
      <c r="AQ28" s="399"/>
      <c r="AR28" s="399"/>
      <c r="AS28" s="399"/>
      <c r="AT28" s="399"/>
      <c r="AU28" s="399"/>
      <c r="AV28" s="399"/>
      <c r="AW28" s="399"/>
      <c r="AX28" s="399"/>
      <c r="AY28" s="399"/>
      <c r="AZ28" s="399"/>
      <c r="BA28" s="399"/>
      <c r="BB28" s="399"/>
      <c r="BC28" s="399"/>
    </row>
    <row r="29" spans="1:55">
      <c r="A29" s="398"/>
      <c r="B29" s="398"/>
      <c r="C29" s="398"/>
      <c r="D29" s="398"/>
      <c r="E29" s="399"/>
      <c r="F29" s="399"/>
      <c r="G29" s="399"/>
      <c r="H29" s="399"/>
      <c r="I29" s="399"/>
      <c r="J29" s="399"/>
      <c r="K29" s="399"/>
      <c r="L29" s="399"/>
      <c r="M29" s="399"/>
      <c r="N29" s="399"/>
      <c r="O29" s="399"/>
      <c r="P29" s="399"/>
      <c r="Q29" s="399"/>
      <c r="R29" s="399"/>
      <c r="S29" s="399"/>
      <c r="T29" s="399"/>
      <c r="U29" s="399"/>
      <c r="V29" s="399"/>
      <c r="W29" s="399"/>
      <c r="X29" s="399"/>
      <c r="Y29" s="399"/>
      <c r="Z29" s="399"/>
      <c r="AA29" s="399"/>
      <c r="AB29" s="399"/>
      <c r="AC29" s="399"/>
      <c r="AD29" s="399"/>
      <c r="AE29" s="399"/>
      <c r="AF29" s="399"/>
      <c r="AG29" s="399"/>
      <c r="AH29" s="399"/>
      <c r="AI29" s="399"/>
      <c r="AJ29" s="399"/>
      <c r="AK29" s="399"/>
      <c r="AL29" s="399"/>
      <c r="AM29" s="399"/>
      <c r="AN29" s="399"/>
      <c r="AO29" s="399"/>
      <c r="AP29" s="399"/>
      <c r="AQ29" s="399"/>
      <c r="AR29" s="399"/>
      <c r="AS29" s="399"/>
      <c r="AT29" s="399"/>
      <c r="AU29" s="399"/>
      <c r="AV29" s="399"/>
      <c r="AW29" s="399"/>
      <c r="AX29" s="399"/>
      <c r="AY29" s="399"/>
      <c r="AZ29" s="399"/>
      <c r="BA29" s="399"/>
      <c r="BB29" s="399"/>
      <c r="BC29" s="399"/>
    </row>
    <row r="30" spans="1:55">
      <c r="A30" s="398"/>
      <c r="B30" s="398"/>
      <c r="C30" s="398"/>
      <c r="D30" s="398"/>
      <c r="E30" s="399"/>
      <c r="F30" s="399"/>
      <c r="G30" s="399"/>
      <c r="H30" s="399"/>
      <c r="I30" s="399"/>
      <c r="J30" s="399"/>
      <c r="K30" s="399"/>
      <c r="L30" s="399"/>
      <c r="M30" s="399"/>
      <c r="N30" s="399"/>
      <c r="O30" s="399"/>
      <c r="P30" s="399"/>
      <c r="Q30" s="399"/>
      <c r="R30" s="399"/>
      <c r="S30" s="399"/>
      <c r="T30" s="399"/>
      <c r="U30" s="399"/>
      <c r="V30" s="399"/>
      <c r="W30" s="399"/>
      <c r="X30" s="399"/>
      <c r="Y30" s="399"/>
      <c r="Z30" s="399"/>
      <c r="AA30" s="399"/>
      <c r="AB30" s="399"/>
      <c r="AC30" s="399"/>
      <c r="AD30" s="399"/>
      <c r="AE30" s="399"/>
      <c r="AF30" s="399"/>
      <c r="AG30" s="399"/>
      <c r="AH30" s="399"/>
      <c r="AI30" s="399"/>
      <c r="AJ30" s="399"/>
      <c r="AK30" s="399"/>
      <c r="AL30" s="399"/>
      <c r="AM30" s="399"/>
      <c r="AN30" s="399"/>
      <c r="AO30" s="399"/>
      <c r="AP30" s="399"/>
      <c r="AQ30" s="399"/>
      <c r="AR30" s="399"/>
      <c r="AS30" s="399"/>
      <c r="AT30" s="399"/>
      <c r="AU30" s="399"/>
      <c r="AV30" s="399"/>
      <c r="AW30" s="399"/>
      <c r="AX30" s="399"/>
      <c r="AY30" s="399"/>
      <c r="AZ30" s="399"/>
      <c r="BA30" s="399"/>
      <c r="BB30" s="399"/>
      <c r="BC30" s="399"/>
    </row>
    <row r="31" spans="1:55">
      <c r="A31" s="398"/>
      <c r="B31" s="398"/>
      <c r="C31" s="398"/>
      <c r="D31" s="398"/>
      <c r="E31" s="399"/>
      <c r="F31" s="399"/>
      <c r="G31" s="399"/>
      <c r="H31" s="399"/>
      <c r="I31" s="399"/>
      <c r="J31" s="399"/>
      <c r="K31" s="399"/>
      <c r="L31" s="399"/>
      <c r="M31" s="399"/>
      <c r="N31" s="399"/>
      <c r="O31" s="399"/>
      <c r="P31" s="399"/>
      <c r="Q31" s="399"/>
      <c r="R31" s="399"/>
      <c r="S31" s="399"/>
      <c r="T31" s="399"/>
      <c r="U31" s="399"/>
      <c r="V31" s="399"/>
      <c r="W31" s="399"/>
      <c r="X31" s="399"/>
      <c r="Y31" s="399"/>
      <c r="Z31" s="399"/>
      <c r="AA31" s="399"/>
      <c r="AB31" s="399"/>
      <c r="AC31" s="399"/>
      <c r="AD31" s="399"/>
      <c r="AE31" s="399"/>
      <c r="AF31" s="399"/>
      <c r="AG31" s="399"/>
      <c r="AH31" s="399"/>
      <c r="AI31" s="399"/>
      <c r="AJ31" s="399"/>
      <c r="AK31" s="399"/>
      <c r="AL31" s="399"/>
      <c r="AM31" s="399"/>
      <c r="AN31" s="399"/>
      <c r="AO31" s="399"/>
      <c r="AP31" s="399"/>
      <c r="AQ31" s="399"/>
      <c r="AR31" s="399"/>
      <c r="AS31" s="399"/>
      <c r="AT31" s="399"/>
      <c r="AU31" s="399"/>
      <c r="AV31" s="399"/>
      <c r="AW31" s="399"/>
      <c r="AX31" s="399"/>
      <c r="AY31" s="399"/>
      <c r="AZ31" s="399"/>
      <c r="BA31" s="399"/>
      <c r="BB31" s="399"/>
      <c r="BC31" s="399"/>
    </row>
    <row r="32" spans="1:55">
      <c r="A32" s="398"/>
      <c r="B32" s="398"/>
      <c r="C32" s="398"/>
      <c r="D32" s="398"/>
      <c r="E32" s="399"/>
      <c r="F32" s="399"/>
      <c r="G32" s="399"/>
      <c r="H32" s="399"/>
      <c r="I32" s="399"/>
      <c r="J32" s="399"/>
      <c r="K32" s="399"/>
      <c r="L32" s="399"/>
      <c r="M32" s="399"/>
      <c r="N32" s="399"/>
      <c r="O32" s="399"/>
      <c r="P32" s="399"/>
      <c r="Q32" s="399"/>
      <c r="R32" s="399"/>
      <c r="S32" s="399"/>
      <c r="T32" s="399"/>
      <c r="U32" s="399"/>
      <c r="V32" s="399"/>
      <c r="W32" s="399"/>
      <c r="X32" s="399"/>
      <c r="Y32" s="399"/>
      <c r="Z32" s="399"/>
      <c r="AA32" s="399"/>
      <c r="AB32" s="399"/>
      <c r="AC32" s="399"/>
      <c r="AD32" s="399"/>
      <c r="AE32" s="399"/>
      <c r="AF32" s="399"/>
      <c r="AG32" s="399"/>
      <c r="AH32" s="399"/>
      <c r="AI32" s="399"/>
      <c r="AJ32" s="399"/>
      <c r="AK32" s="399"/>
      <c r="AL32" s="399"/>
      <c r="AM32" s="399"/>
      <c r="AN32" s="399"/>
      <c r="AO32" s="399"/>
      <c r="AP32" s="399"/>
      <c r="AQ32" s="399"/>
      <c r="AR32" s="399"/>
      <c r="AS32" s="399"/>
      <c r="AT32" s="399"/>
      <c r="AU32" s="399"/>
      <c r="AV32" s="399"/>
      <c r="AW32" s="399"/>
      <c r="AX32" s="399"/>
      <c r="AY32" s="399"/>
      <c r="AZ32" s="399"/>
      <c r="BA32" s="399"/>
      <c r="BB32" s="399"/>
      <c r="BC32" s="399"/>
    </row>
    <row r="33" spans="1:55">
      <c r="A33" s="398"/>
      <c r="B33" s="398"/>
      <c r="C33" s="398"/>
      <c r="D33" s="398"/>
      <c r="E33" s="399"/>
      <c r="F33" s="399"/>
      <c r="G33" s="399"/>
      <c r="H33" s="399"/>
      <c r="I33" s="399"/>
      <c r="J33" s="399"/>
      <c r="K33" s="399"/>
      <c r="L33" s="399"/>
      <c r="M33" s="399"/>
      <c r="N33" s="399"/>
      <c r="O33" s="399"/>
      <c r="P33" s="399"/>
      <c r="Q33" s="399"/>
      <c r="R33" s="399"/>
      <c r="S33" s="399"/>
      <c r="T33" s="399"/>
      <c r="U33" s="399"/>
      <c r="V33" s="399"/>
      <c r="W33" s="399"/>
      <c r="X33" s="399"/>
      <c r="Y33" s="399"/>
      <c r="Z33" s="399"/>
      <c r="AA33" s="399"/>
      <c r="AB33" s="399"/>
      <c r="AC33" s="399"/>
      <c r="AD33" s="399"/>
      <c r="AE33" s="399"/>
      <c r="AF33" s="399"/>
      <c r="AG33" s="399"/>
      <c r="AH33" s="399"/>
      <c r="AI33" s="399"/>
      <c r="AJ33" s="399"/>
      <c r="AK33" s="399"/>
      <c r="AL33" s="399"/>
      <c r="AM33" s="399"/>
      <c r="AN33" s="399"/>
      <c r="AO33" s="399"/>
      <c r="AP33" s="399"/>
      <c r="AQ33" s="399"/>
      <c r="AR33" s="399"/>
      <c r="AS33" s="399"/>
      <c r="AT33" s="399"/>
      <c r="AU33" s="399"/>
      <c r="AV33" s="399"/>
      <c r="AW33" s="399"/>
      <c r="AX33" s="399"/>
      <c r="AY33" s="399"/>
      <c r="AZ33" s="399"/>
      <c r="BA33" s="399"/>
      <c r="BB33" s="399"/>
      <c r="BC33" s="399"/>
    </row>
    <row r="34" spans="1:55">
      <c r="A34" s="398"/>
      <c r="B34" s="398"/>
      <c r="C34" s="398"/>
      <c r="D34" s="398"/>
      <c r="E34" s="399"/>
      <c r="F34" s="399"/>
      <c r="G34" s="399"/>
      <c r="H34" s="399"/>
      <c r="I34" s="399"/>
      <c r="J34" s="399"/>
      <c r="K34" s="399"/>
      <c r="L34" s="399"/>
      <c r="M34" s="399"/>
      <c r="N34" s="399"/>
      <c r="O34" s="399"/>
      <c r="P34" s="399"/>
      <c r="Q34" s="399"/>
      <c r="R34" s="399"/>
      <c r="S34" s="399"/>
      <c r="T34" s="399"/>
      <c r="U34" s="399"/>
      <c r="V34" s="399"/>
      <c r="W34" s="399"/>
      <c r="X34" s="399"/>
      <c r="Y34" s="399"/>
      <c r="Z34" s="399"/>
      <c r="AA34" s="399"/>
      <c r="AB34" s="399"/>
      <c r="AC34" s="399"/>
      <c r="AD34" s="399"/>
      <c r="AE34" s="399"/>
      <c r="AF34" s="399"/>
      <c r="AG34" s="399"/>
      <c r="AH34" s="399"/>
      <c r="AI34" s="399"/>
      <c r="AJ34" s="399"/>
      <c r="AK34" s="399"/>
      <c r="AL34" s="399"/>
      <c r="AM34" s="399"/>
      <c r="AN34" s="399"/>
      <c r="AO34" s="399"/>
      <c r="AP34" s="399"/>
      <c r="AQ34" s="399"/>
      <c r="AR34" s="399"/>
      <c r="AS34" s="399"/>
      <c r="AT34" s="399"/>
      <c r="AU34" s="399"/>
      <c r="AV34" s="399"/>
      <c r="AW34" s="399"/>
      <c r="AX34" s="399"/>
      <c r="AY34" s="399"/>
      <c r="AZ34" s="399"/>
      <c r="BA34" s="399"/>
      <c r="BB34" s="399"/>
      <c r="BC34" s="399"/>
    </row>
    <row r="35" spans="1:55">
      <c r="A35" s="398"/>
      <c r="B35" s="398"/>
      <c r="C35" s="398"/>
      <c r="D35" s="398"/>
      <c r="E35" s="399"/>
      <c r="F35" s="399"/>
      <c r="G35" s="399"/>
      <c r="H35" s="399"/>
      <c r="I35" s="399"/>
      <c r="J35" s="399"/>
      <c r="K35" s="399"/>
      <c r="L35" s="399"/>
      <c r="M35" s="399"/>
      <c r="N35" s="399"/>
      <c r="O35" s="399"/>
      <c r="P35" s="399"/>
      <c r="Q35" s="399"/>
      <c r="R35" s="399"/>
      <c r="S35" s="399"/>
      <c r="T35" s="399"/>
      <c r="U35" s="399"/>
      <c r="V35" s="399"/>
      <c r="W35" s="399"/>
      <c r="X35" s="399"/>
      <c r="Y35" s="399"/>
      <c r="Z35" s="399"/>
      <c r="AA35" s="399"/>
      <c r="AB35" s="399"/>
      <c r="AC35" s="399"/>
      <c r="AD35" s="399"/>
      <c r="AE35" s="399"/>
      <c r="AF35" s="399"/>
      <c r="AG35" s="399"/>
      <c r="AH35" s="399"/>
      <c r="AI35" s="399"/>
      <c r="AJ35" s="399"/>
      <c r="AK35" s="399"/>
      <c r="AL35" s="399"/>
      <c r="AM35" s="399"/>
      <c r="AN35" s="399"/>
      <c r="AO35" s="399"/>
      <c r="AP35" s="399"/>
      <c r="AQ35" s="399"/>
      <c r="AR35" s="399"/>
      <c r="AS35" s="399"/>
      <c r="AT35" s="399"/>
      <c r="AU35" s="399"/>
      <c r="AV35" s="399"/>
      <c r="AW35" s="399"/>
      <c r="AX35" s="399"/>
      <c r="AY35" s="399"/>
      <c r="AZ35" s="399"/>
      <c r="BA35" s="399"/>
      <c r="BB35" s="399"/>
      <c r="BC35" s="399"/>
    </row>
    <row r="36" spans="1:55">
      <c r="A36" s="398"/>
      <c r="B36" s="398"/>
      <c r="C36" s="398"/>
      <c r="D36" s="398"/>
      <c r="E36" s="399"/>
      <c r="F36" s="399"/>
      <c r="G36" s="399"/>
      <c r="H36" s="399"/>
      <c r="I36" s="399"/>
      <c r="J36" s="399"/>
      <c r="K36" s="399"/>
      <c r="L36" s="399"/>
      <c r="M36" s="399"/>
      <c r="N36" s="399"/>
      <c r="O36" s="399"/>
      <c r="P36" s="399"/>
      <c r="Q36" s="399"/>
      <c r="R36" s="399"/>
      <c r="S36" s="399"/>
      <c r="T36" s="399"/>
      <c r="U36" s="399"/>
      <c r="V36" s="399"/>
      <c r="W36" s="399"/>
      <c r="X36" s="399"/>
      <c r="Y36" s="399"/>
      <c r="Z36" s="399"/>
      <c r="AA36" s="399"/>
      <c r="AB36" s="399"/>
      <c r="AC36" s="399"/>
      <c r="AD36" s="399"/>
      <c r="AE36" s="399"/>
      <c r="AF36" s="399"/>
      <c r="AG36" s="399"/>
      <c r="AH36" s="399"/>
      <c r="AI36" s="399"/>
      <c r="AJ36" s="399"/>
      <c r="AK36" s="399"/>
      <c r="AL36" s="399"/>
      <c r="AM36" s="399"/>
      <c r="AN36" s="399"/>
      <c r="AO36" s="399"/>
      <c r="AP36" s="399"/>
      <c r="AQ36" s="399"/>
      <c r="AR36" s="399"/>
      <c r="AS36" s="399"/>
      <c r="AT36" s="399"/>
      <c r="AU36" s="399"/>
      <c r="AV36" s="399"/>
      <c r="AW36" s="399"/>
      <c r="AX36" s="399"/>
      <c r="AY36" s="399"/>
      <c r="AZ36" s="399"/>
      <c r="BA36" s="399"/>
      <c r="BB36" s="399"/>
      <c r="BC36" s="399"/>
    </row>
    <row r="37" spans="1:55">
      <c r="A37" s="398"/>
      <c r="B37" s="398"/>
      <c r="C37" s="398"/>
      <c r="D37" s="398"/>
      <c r="E37" s="399"/>
      <c r="F37" s="399"/>
      <c r="G37" s="399"/>
      <c r="H37" s="399"/>
      <c r="I37" s="399"/>
      <c r="J37" s="399"/>
      <c r="K37" s="399"/>
      <c r="L37" s="399"/>
      <c r="M37" s="399"/>
      <c r="N37" s="399"/>
      <c r="O37" s="399"/>
      <c r="P37" s="399"/>
      <c r="Q37" s="399"/>
      <c r="R37" s="399"/>
      <c r="S37" s="399"/>
      <c r="T37" s="399"/>
      <c r="U37" s="399"/>
      <c r="V37" s="399"/>
      <c r="W37" s="399"/>
      <c r="X37" s="399"/>
      <c r="Y37" s="399"/>
      <c r="Z37" s="399"/>
      <c r="AA37" s="399"/>
      <c r="AB37" s="399"/>
      <c r="AC37" s="399"/>
      <c r="AD37" s="399"/>
      <c r="AE37" s="399"/>
      <c r="AF37" s="399"/>
      <c r="AG37" s="399"/>
      <c r="AH37" s="399"/>
      <c r="AI37" s="399"/>
      <c r="AJ37" s="399"/>
      <c r="AK37" s="399"/>
      <c r="AL37" s="399"/>
      <c r="AM37" s="399"/>
      <c r="AN37" s="399"/>
      <c r="AO37" s="399"/>
      <c r="AP37" s="399"/>
      <c r="AQ37" s="399"/>
      <c r="AR37" s="399"/>
      <c r="AS37" s="399"/>
      <c r="AT37" s="399"/>
      <c r="AU37" s="399"/>
      <c r="AV37" s="399"/>
      <c r="AW37" s="399"/>
      <c r="AX37" s="399"/>
      <c r="AY37" s="399"/>
      <c r="AZ37" s="399"/>
      <c r="BA37" s="399"/>
      <c r="BB37" s="399"/>
      <c r="BC37" s="399"/>
    </row>
    <row r="38" spans="1:55">
      <c r="A38" s="398"/>
      <c r="B38" s="398"/>
      <c r="C38" s="398"/>
      <c r="D38" s="398"/>
      <c r="E38" s="399"/>
      <c r="F38" s="399"/>
      <c r="G38" s="399"/>
      <c r="H38" s="399"/>
      <c r="I38" s="399"/>
      <c r="J38" s="399"/>
      <c r="K38" s="399"/>
      <c r="L38" s="399"/>
      <c r="M38" s="399"/>
      <c r="N38" s="399"/>
      <c r="O38" s="399"/>
      <c r="P38" s="399"/>
      <c r="Q38" s="399"/>
      <c r="R38" s="399"/>
      <c r="S38" s="399"/>
      <c r="T38" s="399"/>
      <c r="U38" s="399"/>
      <c r="V38" s="399"/>
      <c r="W38" s="399"/>
      <c r="X38" s="399"/>
      <c r="Y38" s="399"/>
      <c r="Z38" s="399"/>
      <c r="AA38" s="399"/>
      <c r="AB38" s="399"/>
      <c r="AC38" s="399"/>
      <c r="AD38" s="399"/>
      <c r="AE38" s="399"/>
      <c r="AF38" s="399"/>
      <c r="AG38" s="399"/>
      <c r="AH38" s="399"/>
      <c r="AI38" s="399"/>
      <c r="AJ38" s="399"/>
      <c r="AK38" s="399"/>
      <c r="AL38" s="399"/>
      <c r="AM38" s="399"/>
      <c r="AN38" s="399"/>
      <c r="AO38" s="399"/>
      <c r="AP38" s="399"/>
      <c r="AQ38" s="399"/>
      <c r="AR38" s="399"/>
      <c r="AS38" s="399"/>
      <c r="AT38" s="399"/>
      <c r="AU38" s="399"/>
      <c r="AV38" s="399"/>
      <c r="AW38" s="399"/>
      <c r="AX38" s="399"/>
      <c r="AY38" s="399"/>
      <c r="AZ38" s="399"/>
      <c r="BA38" s="399"/>
      <c r="BB38" s="399"/>
      <c r="BC38" s="399"/>
    </row>
    <row r="39" spans="1:55">
      <c r="A39" s="398"/>
      <c r="B39" s="398"/>
      <c r="C39" s="398"/>
      <c r="D39" s="398"/>
      <c r="E39" s="399"/>
      <c r="F39" s="399"/>
      <c r="G39" s="399"/>
      <c r="H39" s="399"/>
      <c r="I39" s="399"/>
      <c r="J39" s="399"/>
      <c r="K39" s="399"/>
      <c r="L39" s="399"/>
      <c r="M39" s="399"/>
      <c r="N39" s="399"/>
      <c r="O39" s="399"/>
      <c r="P39" s="399"/>
      <c r="Q39" s="399"/>
      <c r="R39" s="399"/>
      <c r="S39" s="399"/>
      <c r="T39" s="399"/>
      <c r="U39" s="399"/>
      <c r="V39" s="399"/>
      <c r="W39" s="399"/>
      <c r="X39" s="399"/>
      <c r="Y39" s="399"/>
      <c r="Z39" s="399"/>
      <c r="AA39" s="399"/>
      <c r="AB39" s="399"/>
      <c r="AC39" s="399"/>
      <c r="AD39" s="399"/>
      <c r="AE39" s="399"/>
      <c r="AF39" s="399"/>
      <c r="AG39" s="399"/>
      <c r="AH39" s="399"/>
      <c r="AI39" s="399"/>
      <c r="AJ39" s="399"/>
      <c r="AK39" s="399"/>
      <c r="AL39" s="399"/>
      <c r="AM39" s="399"/>
      <c r="AN39" s="399"/>
      <c r="AO39" s="399"/>
      <c r="AP39" s="399"/>
      <c r="AQ39" s="399"/>
      <c r="AR39" s="399"/>
      <c r="AS39" s="399"/>
      <c r="AT39" s="399"/>
      <c r="AU39" s="399"/>
      <c r="AV39" s="399"/>
      <c r="AW39" s="399"/>
      <c r="AX39" s="399"/>
      <c r="AY39" s="399"/>
      <c r="AZ39" s="399"/>
      <c r="BA39" s="399"/>
      <c r="BB39" s="399"/>
      <c r="BC39" s="399"/>
    </row>
    <row r="40" spans="1:55">
      <c r="A40" s="398"/>
      <c r="B40" s="398"/>
      <c r="C40" s="398"/>
      <c r="D40" s="398"/>
      <c r="E40" s="399"/>
      <c r="F40" s="399"/>
      <c r="G40" s="399"/>
      <c r="H40" s="399"/>
      <c r="I40" s="399"/>
      <c r="J40" s="399"/>
      <c r="K40" s="399"/>
      <c r="L40" s="399"/>
      <c r="M40" s="399"/>
      <c r="N40" s="399"/>
      <c r="O40" s="399"/>
      <c r="P40" s="399"/>
      <c r="Q40" s="399"/>
      <c r="R40" s="399"/>
      <c r="S40" s="399"/>
      <c r="T40" s="399"/>
      <c r="U40" s="399"/>
      <c r="V40" s="399"/>
      <c r="W40" s="399"/>
      <c r="X40" s="399"/>
      <c r="Y40" s="399"/>
      <c r="Z40" s="399"/>
      <c r="AA40" s="399"/>
      <c r="AB40" s="399"/>
      <c r="AC40" s="399"/>
      <c r="AD40" s="399"/>
      <c r="AE40" s="399"/>
      <c r="AF40" s="399"/>
      <c r="AG40" s="399"/>
      <c r="AH40" s="399"/>
      <c r="AI40" s="399"/>
      <c r="AJ40" s="399"/>
      <c r="AK40" s="399"/>
      <c r="AL40" s="399"/>
      <c r="AM40" s="399"/>
      <c r="AN40" s="399"/>
      <c r="AO40" s="399"/>
      <c r="AP40" s="399"/>
      <c r="AQ40" s="399"/>
      <c r="AR40" s="399"/>
      <c r="AS40" s="399"/>
      <c r="AT40" s="399"/>
      <c r="AU40" s="399"/>
      <c r="AV40" s="399"/>
      <c r="AW40" s="399"/>
      <c r="AX40" s="399"/>
      <c r="AY40" s="399"/>
      <c r="AZ40" s="399"/>
      <c r="BA40" s="399"/>
      <c r="BB40" s="399"/>
      <c r="BC40" s="399"/>
    </row>
    <row r="41" spans="1:55">
      <c r="A41" s="398"/>
      <c r="B41" s="398"/>
      <c r="C41" s="398"/>
      <c r="D41" s="398"/>
      <c r="E41" s="399"/>
      <c r="F41" s="399"/>
      <c r="G41" s="399"/>
      <c r="H41" s="399"/>
      <c r="I41" s="399"/>
      <c r="J41" s="399"/>
      <c r="K41" s="399"/>
      <c r="L41" s="399"/>
      <c r="M41" s="399"/>
      <c r="N41" s="399"/>
      <c r="O41" s="399"/>
      <c r="P41" s="399"/>
      <c r="Q41" s="399"/>
      <c r="R41" s="399"/>
      <c r="S41" s="399"/>
      <c r="T41" s="399"/>
      <c r="U41" s="399"/>
      <c r="V41" s="399"/>
      <c r="W41" s="399"/>
      <c r="X41" s="399"/>
      <c r="Y41" s="399"/>
      <c r="Z41" s="399"/>
      <c r="AA41" s="399"/>
      <c r="AB41" s="399"/>
      <c r="AC41" s="399"/>
      <c r="AD41" s="399"/>
      <c r="AE41" s="399"/>
      <c r="AF41" s="399"/>
      <c r="AG41" s="399"/>
      <c r="AH41" s="399"/>
      <c r="AI41" s="399"/>
      <c r="AJ41" s="399"/>
      <c r="AK41" s="399"/>
      <c r="AL41" s="399"/>
      <c r="AM41" s="399"/>
      <c r="AN41" s="399"/>
      <c r="AO41" s="399"/>
      <c r="AP41" s="399"/>
      <c r="AQ41" s="399"/>
      <c r="AR41" s="399"/>
      <c r="AS41" s="399"/>
      <c r="AT41" s="399"/>
      <c r="AU41" s="399"/>
      <c r="AV41" s="399"/>
      <c r="AW41" s="399"/>
      <c r="AX41" s="399"/>
      <c r="AY41" s="399"/>
      <c r="AZ41" s="399"/>
      <c r="BA41" s="399"/>
      <c r="BB41" s="399"/>
      <c r="BC41" s="399"/>
    </row>
    <row r="42" spans="1:55">
      <c r="A42" s="398"/>
      <c r="B42" s="398"/>
      <c r="C42" s="398"/>
      <c r="D42" s="398"/>
      <c r="E42" s="399"/>
      <c r="F42" s="399"/>
      <c r="G42" s="399"/>
      <c r="H42" s="399"/>
      <c r="I42" s="399"/>
      <c r="J42" s="399"/>
      <c r="K42" s="399"/>
      <c r="L42" s="399"/>
      <c r="M42" s="399"/>
      <c r="N42" s="399"/>
      <c r="O42" s="399"/>
      <c r="P42" s="399"/>
      <c r="Q42" s="399"/>
      <c r="R42" s="399"/>
      <c r="S42" s="399"/>
      <c r="T42" s="399"/>
      <c r="U42" s="399"/>
      <c r="V42" s="399"/>
      <c r="W42" s="399"/>
      <c r="X42" s="399"/>
      <c r="Y42" s="399"/>
      <c r="Z42" s="399"/>
      <c r="AA42" s="399"/>
      <c r="AB42" s="399"/>
      <c r="AC42" s="399"/>
      <c r="AD42" s="399"/>
      <c r="AE42" s="399"/>
      <c r="AF42" s="399"/>
      <c r="AG42" s="399"/>
      <c r="AH42" s="399"/>
      <c r="AI42" s="399"/>
      <c r="AJ42" s="399"/>
      <c r="AK42" s="399"/>
      <c r="AL42" s="399"/>
      <c r="AM42" s="399"/>
      <c r="AN42" s="399"/>
      <c r="AO42" s="399"/>
      <c r="AP42" s="399"/>
      <c r="AQ42" s="399"/>
      <c r="AR42" s="399"/>
      <c r="AS42" s="399"/>
      <c r="AT42" s="399"/>
      <c r="AU42" s="399"/>
      <c r="AV42" s="399"/>
      <c r="AW42" s="399"/>
      <c r="AX42" s="399"/>
      <c r="AY42" s="399"/>
      <c r="AZ42" s="399"/>
      <c r="BA42" s="399"/>
      <c r="BB42" s="399"/>
      <c r="BC42" s="399"/>
    </row>
    <row r="43" spans="1:55">
      <c r="A43" s="398"/>
      <c r="B43" s="398"/>
      <c r="C43" s="398"/>
      <c r="D43" s="398"/>
      <c r="E43" s="399"/>
      <c r="F43" s="399"/>
      <c r="G43" s="399"/>
      <c r="H43" s="399"/>
      <c r="I43" s="399"/>
      <c r="J43" s="399"/>
      <c r="K43" s="399"/>
      <c r="L43" s="399"/>
      <c r="M43" s="399"/>
      <c r="N43" s="399"/>
      <c r="O43" s="399"/>
      <c r="P43" s="399"/>
      <c r="Q43" s="399"/>
      <c r="R43" s="399"/>
      <c r="S43" s="399"/>
      <c r="T43" s="399"/>
      <c r="U43" s="399"/>
      <c r="V43" s="399"/>
      <c r="W43" s="399"/>
      <c r="X43" s="399"/>
      <c r="Y43" s="399"/>
      <c r="Z43" s="399"/>
      <c r="AA43" s="399"/>
      <c r="AB43" s="399"/>
      <c r="AC43" s="399"/>
      <c r="AD43" s="399"/>
      <c r="AE43" s="399"/>
      <c r="AF43" s="399"/>
      <c r="AG43" s="399"/>
      <c r="AH43" s="399"/>
      <c r="AI43" s="399"/>
      <c r="AJ43" s="399"/>
      <c r="AK43" s="399"/>
      <c r="AL43" s="399"/>
      <c r="AM43" s="399"/>
      <c r="AN43" s="399"/>
      <c r="AO43" s="399"/>
      <c r="AP43" s="399"/>
      <c r="AQ43" s="399"/>
      <c r="AR43" s="399"/>
      <c r="AS43" s="399"/>
      <c r="AT43" s="399"/>
      <c r="AU43" s="399"/>
      <c r="AV43" s="399"/>
      <c r="AW43" s="399"/>
      <c r="AX43" s="399"/>
      <c r="AY43" s="399"/>
      <c r="AZ43" s="399"/>
      <c r="BA43" s="399"/>
      <c r="BB43" s="399"/>
      <c r="BC43" s="399"/>
    </row>
    <row r="44" spans="1:55">
      <c r="A44" s="398"/>
      <c r="B44" s="398"/>
      <c r="C44" s="398"/>
      <c r="D44" s="398"/>
      <c r="E44" s="399"/>
      <c r="F44" s="399"/>
      <c r="G44" s="399"/>
      <c r="H44" s="399"/>
      <c r="I44" s="399"/>
      <c r="J44" s="399"/>
      <c r="K44" s="399"/>
      <c r="L44" s="399"/>
      <c r="M44" s="399"/>
      <c r="N44" s="399"/>
      <c r="O44" s="399"/>
      <c r="P44" s="399"/>
      <c r="Q44" s="399"/>
      <c r="R44" s="399"/>
      <c r="S44" s="399"/>
      <c r="T44" s="399"/>
      <c r="U44" s="399"/>
      <c r="V44" s="399"/>
      <c r="W44" s="399"/>
      <c r="X44" s="399"/>
      <c r="Y44" s="399"/>
      <c r="Z44" s="399"/>
      <c r="AA44" s="399"/>
      <c r="AB44" s="399"/>
      <c r="AC44" s="399"/>
      <c r="AD44" s="399"/>
      <c r="AE44" s="399"/>
      <c r="AF44" s="399"/>
      <c r="AG44" s="399"/>
      <c r="AH44" s="399"/>
      <c r="AI44" s="399"/>
      <c r="AJ44" s="399"/>
      <c r="AK44" s="399"/>
      <c r="AL44" s="399"/>
      <c r="AM44" s="399"/>
      <c r="AN44" s="399"/>
      <c r="AO44" s="399"/>
      <c r="AP44" s="399"/>
      <c r="AQ44" s="399"/>
      <c r="AR44" s="399"/>
      <c r="AS44" s="399"/>
      <c r="AT44" s="399"/>
      <c r="AU44" s="399"/>
      <c r="AV44" s="399"/>
      <c r="AW44" s="399"/>
      <c r="AX44" s="399"/>
      <c r="AY44" s="399"/>
      <c r="AZ44" s="399"/>
      <c r="BA44" s="399"/>
      <c r="BB44" s="399"/>
      <c r="BC44" s="399"/>
    </row>
    <row r="45" spans="1:55">
      <c r="A45" s="398"/>
      <c r="B45" s="398"/>
      <c r="C45" s="398"/>
      <c r="D45" s="398"/>
      <c r="E45" s="399"/>
      <c r="F45" s="399"/>
      <c r="G45" s="399"/>
      <c r="H45" s="399"/>
      <c r="I45" s="399"/>
      <c r="J45" s="399"/>
      <c r="K45" s="399"/>
      <c r="L45" s="399"/>
      <c r="M45" s="399"/>
      <c r="N45" s="399"/>
      <c r="O45" s="399"/>
      <c r="P45" s="399"/>
      <c r="Q45" s="399"/>
      <c r="R45" s="399"/>
      <c r="S45" s="399"/>
      <c r="T45" s="399"/>
      <c r="U45" s="399"/>
      <c r="V45" s="399"/>
      <c r="W45" s="399"/>
      <c r="X45" s="399"/>
      <c r="Y45" s="399"/>
      <c r="Z45" s="399"/>
      <c r="AA45" s="399"/>
      <c r="AB45" s="399"/>
      <c r="AC45" s="399"/>
      <c r="AD45" s="399"/>
      <c r="AE45" s="399"/>
      <c r="AF45" s="399"/>
      <c r="AG45" s="399"/>
      <c r="AH45" s="399"/>
      <c r="AI45" s="399"/>
      <c r="AJ45" s="399"/>
      <c r="AK45" s="399"/>
      <c r="AL45" s="399"/>
      <c r="AM45" s="399"/>
      <c r="AN45" s="399"/>
      <c r="AO45" s="399"/>
      <c r="AP45" s="399"/>
      <c r="AQ45" s="399"/>
      <c r="AR45" s="399"/>
      <c r="AS45" s="399"/>
      <c r="AT45" s="399"/>
      <c r="AU45" s="399"/>
      <c r="AV45" s="399"/>
      <c r="AW45" s="399"/>
      <c r="AX45" s="399"/>
      <c r="AY45" s="399"/>
      <c r="AZ45" s="399"/>
      <c r="BA45" s="399"/>
      <c r="BB45" s="399"/>
      <c r="BC45" s="399"/>
    </row>
    <row r="46" spans="1:55">
      <c r="A46" s="398"/>
      <c r="B46" s="398"/>
      <c r="C46" s="398"/>
      <c r="D46" s="398"/>
      <c r="E46" s="399"/>
      <c r="F46" s="399"/>
      <c r="G46" s="399"/>
      <c r="H46" s="399"/>
      <c r="I46" s="399"/>
      <c r="J46" s="399"/>
      <c r="K46" s="399"/>
      <c r="L46" s="399"/>
      <c r="M46" s="399"/>
      <c r="N46" s="399"/>
      <c r="O46" s="399"/>
      <c r="P46" s="399"/>
      <c r="Q46" s="399"/>
      <c r="R46" s="399"/>
      <c r="S46" s="399"/>
      <c r="T46" s="399"/>
      <c r="U46" s="399"/>
      <c r="V46" s="399"/>
      <c r="W46" s="399"/>
      <c r="X46" s="399"/>
      <c r="Y46" s="399"/>
      <c r="Z46" s="399"/>
      <c r="AA46" s="399"/>
      <c r="AB46" s="399"/>
      <c r="AC46" s="399"/>
      <c r="AD46" s="399"/>
      <c r="AE46" s="399"/>
      <c r="AF46" s="399"/>
      <c r="AG46" s="399"/>
      <c r="AH46" s="399"/>
      <c r="AI46" s="399"/>
      <c r="AJ46" s="399"/>
      <c r="AK46" s="399"/>
      <c r="AL46" s="399"/>
      <c r="AM46" s="399"/>
      <c r="AN46" s="399"/>
      <c r="AO46" s="399"/>
      <c r="AP46" s="399"/>
      <c r="AQ46" s="399"/>
      <c r="AR46" s="399"/>
      <c r="AS46" s="399"/>
      <c r="AT46" s="399"/>
      <c r="AU46" s="399"/>
      <c r="AV46" s="399"/>
      <c r="AW46" s="399"/>
      <c r="AX46" s="399"/>
      <c r="AY46" s="399"/>
      <c r="AZ46" s="399"/>
      <c r="BA46" s="399"/>
      <c r="BB46" s="399"/>
      <c r="BC46" s="399"/>
    </row>
    <row r="47" spans="1:55">
      <c r="A47" s="398"/>
      <c r="B47" s="398"/>
      <c r="C47" s="398"/>
      <c r="D47" s="398"/>
      <c r="E47" s="399"/>
      <c r="F47" s="399"/>
      <c r="G47" s="399"/>
      <c r="H47" s="399"/>
      <c r="I47" s="399"/>
      <c r="J47" s="399"/>
      <c r="K47" s="399"/>
      <c r="L47" s="399"/>
      <c r="M47" s="399"/>
      <c r="N47" s="399"/>
      <c r="O47" s="399"/>
      <c r="P47" s="399"/>
      <c r="Q47" s="399"/>
      <c r="R47" s="399"/>
      <c r="S47" s="399"/>
      <c r="T47" s="399"/>
      <c r="U47" s="399"/>
      <c r="V47" s="399"/>
      <c r="W47" s="399"/>
      <c r="X47" s="399"/>
      <c r="Y47" s="399"/>
      <c r="Z47" s="399"/>
      <c r="AA47" s="399"/>
      <c r="AB47" s="399"/>
      <c r="AC47" s="399"/>
      <c r="AD47" s="399"/>
      <c r="AE47" s="399"/>
      <c r="AF47" s="399"/>
      <c r="AG47" s="399"/>
      <c r="AH47" s="399"/>
      <c r="AI47" s="399"/>
      <c r="AJ47" s="399"/>
      <c r="AK47" s="399"/>
      <c r="AL47" s="399"/>
      <c r="AM47" s="399"/>
      <c r="AN47" s="399"/>
      <c r="AO47" s="399"/>
      <c r="AP47" s="399"/>
      <c r="AQ47" s="399"/>
      <c r="AR47" s="399"/>
      <c r="AS47" s="399"/>
      <c r="AT47" s="399"/>
      <c r="AU47" s="399"/>
      <c r="AV47" s="399"/>
      <c r="AW47" s="399"/>
      <c r="AX47" s="399"/>
      <c r="AY47" s="399"/>
      <c r="AZ47" s="399"/>
      <c r="BA47" s="399"/>
      <c r="BB47" s="399"/>
      <c r="BC47" s="399"/>
    </row>
    <row r="48" spans="1:55">
      <c r="A48" s="398"/>
      <c r="B48" s="398"/>
      <c r="C48" s="398"/>
      <c r="D48" s="398"/>
      <c r="E48" s="399"/>
      <c r="F48" s="399"/>
      <c r="G48" s="399"/>
      <c r="H48" s="399"/>
      <c r="I48" s="399"/>
      <c r="J48" s="399"/>
      <c r="K48" s="399"/>
      <c r="L48" s="399"/>
      <c r="M48" s="399"/>
      <c r="N48" s="399"/>
      <c r="O48" s="399"/>
      <c r="P48" s="399"/>
      <c r="Q48" s="399"/>
      <c r="R48" s="399"/>
      <c r="S48" s="399"/>
      <c r="T48" s="399"/>
      <c r="U48" s="399"/>
      <c r="V48" s="399"/>
      <c r="W48" s="399"/>
      <c r="X48" s="399"/>
      <c r="Y48" s="399"/>
      <c r="Z48" s="399"/>
      <c r="AA48" s="399"/>
      <c r="AB48" s="399"/>
      <c r="AC48" s="399"/>
      <c r="AD48" s="399"/>
      <c r="AE48" s="399"/>
      <c r="AF48" s="399"/>
      <c r="AG48" s="399"/>
      <c r="AH48" s="399"/>
      <c r="AI48" s="399"/>
      <c r="AJ48" s="399"/>
      <c r="AK48" s="399"/>
      <c r="AL48" s="399"/>
      <c r="AM48" s="399"/>
      <c r="AN48" s="399"/>
      <c r="AO48" s="399"/>
      <c r="AP48" s="399"/>
      <c r="AQ48" s="399"/>
      <c r="AR48" s="399"/>
      <c r="AS48" s="399"/>
      <c r="AT48" s="399"/>
      <c r="AU48" s="399"/>
      <c r="AV48" s="399"/>
      <c r="AW48" s="399"/>
      <c r="AX48" s="399"/>
      <c r="AY48" s="399"/>
      <c r="AZ48" s="399"/>
      <c r="BA48" s="399"/>
      <c r="BB48" s="399"/>
      <c r="BC48" s="399"/>
    </row>
    <row r="49" spans="1:55">
      <c r="A49" s="398"/>
      <c r="B49" s="398"/>
      <c r="C49" s="398"/>
      <c r="D49" s="398"/>
      <c r="E49" s="399"/>
      <c r="F49" s="399"/>
      <c r="G49" s="399"/>
      <c r="H49" s="399"/>
      <c r="I49" s="399"/>
      <c r="J49" s="399"/>
      <c r="K49" s="399"/>
      <c r="L49" s="399"/>
      <c r="M49" s="399"/>
      <c r="N49" s="399"/>
      <c r="O49" s="399"/>
      <c r="P49" s="399"/>
      <c r="Q49" s="399"/>
      <c r="R49" s="399"/>
      <c r="S49" s="399"/>
      <c r="T49" s="399"/>
      <c r="U49" s="399"/>
      <c r="V49" s="399"/>
      <c r="W49" s="399"/>
      <c r="X49" s="399"/>
      <c r="Y49" s="399"/>
      <c r="Z49" s="399"/>
      <c r="AA49" s="399"/>
      <c r="AB49" s="399"/>
      <c r="AC49" s="399"/>
      <c r="AD49" s="399"/>
      <c r="AE49" s="399"/>
      <c r="AF49" s="399"/>
      <c r="AG49" s="399"/>
      <c r="AH49" s="399"/>
      <c r="AI49" s="399"/>
      <c r="AJ49" s="399"/>
      <c r="AK49" s="399"/>
      <c r="AL49" s="399"/>
      <c r="AM49" s="399"/>
      <c r="AN49" s="399"/>
      <c r="AO49" s="399"/>
      <c r="AP49" s="399"/>
      <c r="AQ49" s="399"/>
      <c r="AR49" s="399"/>
      <c r="AS49" s="399"/>
      <c r="AT49" s="399"/>
      <c r="AU49" s="399"/>
      <c r="AV49" s="399"/>
      <c r="AW49" s="399"/>
      <c r="AX49" s="399"/>
      <c r="AY49" s="399"/>
      <c r="AZ49" s="399"/>
      <c r="BA49" s="399"/>
      <c r="BB49" s="399"/>
      <c r="BC49" s="399"/>
    </row>
    <row r="50" spans="1:55">
      <c r="A50" s="398"/>
      <c r="B50" s="398"/>
      <c r="C50" s="398"/>
      <c r="D50" s="398"/>
      <c r="E50" s="399"/>
      <c r="F50" s="399"/>
      <c r="G50" s="399"/>
      <c r="H50" s="399"/>
      <c r="I50" s="399"/>
      <c r="J50" s="399"/>
      <c r="K50" s="399"/>
      <c r="L50" s="399"/>
      <c r="M50" s="399"/>
      <c r="N50" s="399"/>
      <c r="O50" s="399"/>
      <c r="P50" s="399"/>
      <c r="Q50" s="399"/>
      <c r="R50" s="399"/>
      <c r="S50" s="399"/>
      <c r="T50" s="399"/>
      <c r="U50" s="399"/>
      <c r="V50" s="399"/>
      <c r="W50" s="399"/>
      <c r="X50" s="399"/>
      <c r="Y50" s="399"/>
      <c r="Z50" s="399"/>
      <c r="AA50" s="399"/>
      <c r="AB50" s="399"/>
      <c r="AC50" s="399"/>
      <c r="AD50" s="399"/>
      <c r="AE50" s="399"/>
      <c r="AF50" s="399"/>
      <c r="AG50" s="399"/>
      <c r="AH50" s="399"/>
      <c r="AI50" s="399"/>
      <c r="AJ50" s="399"/>
      <c r="AK50" s="399"/>
      <c r="AL50" s="399"/>
      <c r="AM50" s="399"/>
      <c r="AN50" s="399"/>
      <c r="AO50" s="399"/>
      <c r="AP50" s="399"/>
      <c r="AQ50" s="399"/>
      <c r="AR50" s="399"/>
      <c r="AS50" s="399"/>
      <c r="AT50" s="399"/>
      <c r="AU50" s="399"/>
      <c r="AV50" s="399"/>
      <c r="AW50" s="399"/>
      <c r="AX50" s="399"/>
      <c r="AY50" s="399"/>
      <c r="AZ50" s="399"/>
      <c r="BA50" s="399"/>
      <c r="BB50" s="399"/>
      <c r="BC50" s="399"/>
    </row>
    <row r="51" spans="1:55">
      <c r="A51" s="398"/>
      <c r="B51" s="398"/>
      <c r="C51" s="398"/>
      <c r="D51" s="398"/>
      <c r="E51" s="399"/>
      <c r="F51" s="399"/>
      <c r="G51" s="399"/>
      <c r="H51" s="399"/>
      <c r="I51" s="399"/>
      <c r="J51" s="399"/>
      <c r="K51" s="399"/>
      <c r="L51" s="399"/>
      <c r="M51" s="399"/>
      <c r="N51" s="399"/>
      <c r="O51" s="399"/>
      <c r="P51" s="399"/>
      <c r="Q51" s="399"/>
      <c r="R51" s="399"/>
      <c r="S51" s="399"/>
      <c r="T51" s="399"/>
      <c r="U51" s="399"/>
      <c r="V51" s="399"/>
      <c r="W51" s="399"/>
      <c r="X51" s="399"/>
      <c r="Y51" s="399"/>
      <c r="Z51" s="399"/>
      <c r="AA51" s="399"/>
      <c r="AB51" s="399"/>
      <c r="AC51" s="399"/>
      <c r="AD51" s="399"/>
      <c r="AE51" s="399"/>
      <c r="AF51" s="399"/>
      <c r="AG51" s="399"/>
      <c r="AH51" s="399"/>
      <c r="AI51" s="399"/>
      <c r="AJ51" s="399"/>
      <c r="AK51" s="399"/>
      <c r="AL51" s="399"/>
      <c r="AM51" s="399"/>
      <c r="AN51" s="399"/>
      <c r="AO51" s="399"/>
      <c r="AP51" s="399"/>
      <c r="AQ51" s="399"/>
      <c r="AR51" s="399"/>
      <c r="AS51" s="399"/>
      <c r="AT51" s="399"/>
      <c r="AU51" s="399"/>
      <c r="AV51" s="399"/>
      <c r="AW51" s="399"/>
      <c r="AX51" s="399"/>
      <c r="AY51" s="399"/>
      <c r="AZ51" s="399"/>
      <c r="BA51" s="399"/>
      <c r="BB51" s="399"/>
      <c r="BC51" s="399"/>
    </row>
    <row r="52" spans="1:55">
      <c r="A52" s="398"/>
      <c r="B52" s="398"/>
      <c r="C52" s="398"/>
      <c r="D52" s="398"/>
      <c r="E52" s="399"/>
      <c r="F52" s="399"/>
      <c r="G52" s="399"/>
      <c r="H52" s="399"/>
      <c r="I52" s="399"/>
      <c r="J52" s="399"/>
      <c r="K52" s="399"/>
      <c r="L52" s="399"/>
      <c r="M52" s="399"/>
      <c r="N52" s="399"/>
      <c r="O52" s="399"/>
      <c r="P52" s="399"/>
      <c r="Q52" s="399"/>
      <c r="R52" s="399"/>
      <c r="S52" s="399"/>
      <c r="T52" s="399"/>
      <c r="U52" s="399"/>
      <c r="V52" s="399"/>
      <c r="W52" s="399"/>
      <c r="X52" s="399"/>
      <c r="Y52" s="399"/>
      <c r="Z52" s="399"/>
      <c r="AA52" s="399"/>
      <c r="AB52" s="399"/>
      <c r="AC52" s="399"/>
      <c r="AD52" s="399"/>
      <c r="AE52" s="399"/>
      <c r="AF52" s="399"/>
      <c r="AG52" s="399"/>
      <c r="AH52" s="399"/>
      <c r="AI52" s="399"/>
      <c r="AJ52" s="399"/>
      <c r="AK52" s="399"/>
      <c r="AL52" s="399"/>
      <c r="AM52" s="399"/>
      <c r="AN52" s="399"/>
      <c r="AO52" s="399"/>
      <c r="AP52" s="399"/>
      <c r="AQ52" s="399"/>
      <c r="AR52" s="399"/>
      <c r="AS52" s="399"/>
      <c r="AT52" s="399"/>
      <c r="AU52" s="399"/>
      <c r="AV52" s="399"/>
      <c r="AW52" s="399"/>
      <c r="AX52" s="399"/>
      <c r="AY52" s="399"/>
      <c r="AZ52" s="399"/>
      <c r="BA52" s="399"/>
      <c r="BB52" s="399"/>
      <c r="BC52" s="399"/>
    </row>
    <row r="53" spans="1:55">
      <c r="A53" s="398"/>
      <c r="B53" s="398"/>
      <c r="C53" s="398"/>
      <c r="D53" s="398"/>
      <c r="E53" s="399"/>
      <c r="F53" s="399"/>
      <c r="G53" s="399"/>
      <c r="H53" s="399"/>
      <c r="I53" s="399"/>
      <c r="J53" s="399"/>
      <c r="K53" s="399"/>
      <c r="L53" s="399"/>
      <c r="M53" s="399"/>
      <c r="N53" s="399"/>
      <c r="O53" s="399"/>
      <c r="P53" s="399"/>
      <c r="Q53" s="399"/>
      <c r="R53" s="399"/>
      <c r="S53" s="399"/>
      <c r="T53" s="399"/>
      <c r="U53" s="399"/>
      <c r="V53" s="399"/>
      <c r="W53" s="399"/>
      <c r="X53" s="399"/>
      <c r="Y53" s="399"/>
      <c r="Z53" s="399"/>
      <c r="AA53" s="399"/>
      <c r="AB53" s="399"/>
      <c r="AC53" s="399"/>
      <c r="AD53" s="399"/>
      <c r="AE53" s="399"/>
      <c r="AF53" s="399"/>
      <c r="AG53" s="399"/>
      <c r="AH53" s="399"/>
      <c r="AI53" s="399"/>
      <c r="AJ53" s="399"/>
      <c r="AK53" s="399"/>
      <c r="AL53" s="399"/>
      <c r="AM53" s="399"/>
      <c r="AN53" s="399"/>
      <c r="AO53" s="399"/>
      <c r="AP53" s="399"/>
      <c r="AQ53" s="399"/>
      <c r="AR53" s="399"/>
      <c r="AS53" s="399"/>
      <c r="AT53" s="399"/>
      <c r="AU53" s="399"/>
      <c r="AV53" s="399"/>
      <c r="AW53" s="399"/>
      <c r="AX53" s="399"/>
      <c r="AY53" s="399"/>
      <c r="AZ53" s="399"/>
      <c r="BA53" s="399"/>
      <c r="BB53" s="399"/>
      <c r="BC53" s="399"/>
    </row>
    <row r="54" spans="1:55">
      <c r="A54" s="398"/>
      <c r="B54" s="398"/>
      <c r="C54" s="398"/>
      <c r="D54" s="398"/>
      <c r="E54" s="399"/>
      <c r="F54" s="399"/>
      <c r="G54" s="399"/>
      <c r="H54" s="399"/>
      <c r="I54" s="399"/>
      <c r="J54" s="399"/>
      <c r="K54" s="399"/>
      <c r="L54" s="399"/>
      <c r="M54" s="399"/>
      <c r="N54" s="399"/>
      <c r="O54" s="399"/>
      <c r="P54" s="399"/>
      <c r="Q54" s="399"/>
      <c r="R54" s="399"/>
      <c r="S54" s="399"/>
      <c r="T54" s="399"/>
      <c r="U54" s="399"/>
      <c r="V54" s="399"/>
      <c r="W54" s="399"/>
      <c r="X54" s="399"/>
      <c r="Y54" s="399"/>
      <c r="Z54" s="399"/>
      <c r="AA54" s="399"/>
      <c r="AB54" s="399"/>
      <c r="AC54" s="399"/>
      <c r="AD54" s="399"/>
      <c r="AE54" s="399"/>
      <c r="AF54" s="399"/>
      <c r="AG54" s="399"/>
      <c r="AH54" s="399"/>
      <c r="AI54" s="399"/>
      <c r="AJ54" s="399"/>
      <c r="AK54" s="399"/>
      <c r="AL54" s="399"/>
      <c r="AM54" s="399"/>
      <c r="AN54" s="399"/>
      <c r="AO54" s="399"/>
      <c r="AP54" s="399"/>
      <c r="AQ54" s="399"/>
      <c r="AR54" s="399"/>
      <c r="AS54" s="399"/>
      <c r="AT54" s="399"/>
      <c r="AU54" s="399"/>
      <c r="AV54" s="399"/>
      <c r="AW54" s="399"/>
      <c r="AX54" s="399"/>
      <c r="AY54" s="399"/>
      <c r="AZ54" s="399"/>
      <c r="BA54" s="399"/>
      <c r="BB54" s="399"/>
      <c r="BC54" s="399"/>
    </row>
    <row r="55" spans="1:55">
      <c r="A55" s="398"/>
      <c r="B55" s="398"/>
      <c r="C55" s="398"/>
      <c r="D55" s="398"/>
      <c r="E55" s="399"/>
      <c r="F55" s="399"/>
      <c r="G55" s="399"/>
      <c r="H55" s="399"/>
      <c r="I55" s="399"/>
      <c r="J55" s="399"/>
      <c r="K55" s="399"/>
      <c r="L55" s="399"/>
      <c r="M55" s="399"/>
      <c r="N55" s="399"/>
      <c r="O55" s="399"/>
      <c r="P55" s="399"/>
      <c r="Q55" s="399"/>
      <c r="R55" s="399"/>
      <c r="S55" s="399"/>
      <c r="T55" s="399"/>
      <c r="U55" s="399"/>
      <c r="V55" s="399"/>
      <c r="W55" s="399"/>
      <c r="X55" s="399"/>
      <c r="Y55" s="399"/>
      <c r="Z55" s="399"/>
      <c r="AA55" s="399"/>
      <c r="AB55" s="399"/>
      <c r="AC55" s="399"/>
      <c r="AD55" s="399"/>
      <c r="AE55" s="399"/>
      <c r="AF55" s="399"/>
      <c r="AG55" s="399"/>
      <c r="AH55" s="399"/>
      <c r="AI55" s="399"/>
      <c r="AJ55" s="399"/>
      <c r="AK55" s="399"/>
      <c r="AL55" s="399"/>
      <c r="AM55" s="399"/>
      <c r="AN55" s="399"/>
      <c r="AO55" s="399"/>
      <c r="AP55" s="399"/>
      <c r="AQ55" s="399"/>
      <c r="AR55" s="399"/>
      <c r="AS55" s="399"/>
      <c r="AT55" s="399"/>
      <c r="AU55" s="399"/>
      <c r="AV55" s="399"/>
      <c r="AW55" s="399"/>
      <c r="AX55" s="399"/>
      <c r="AY55" s="399"/>
      <c r="AZ55" s="399"/>
      <c r="BA55" s="399"/>
      <c r="BB55" s="399"/>
      <c r="BC55" s="399"/>
    </row>
    <row r="56" spans="1:55">
      <c r="A56" s="398"/>
      <c r="B56" s="398"/>
      <c r="C56" s="398"/>
      <c r="D56" s="398"/>
      <c r="E56" s="399"/>
      <c r="F56" s="399"/>
      <c r="G56" s="399"/>
      <c r="H56" s="399"/>
      <c r="I56" s="399"/>
      <c r="J56" s="399"/>
      <c r="K56" s="399"/>
      <c r="L56" s="399"/>
      <c r="M56" s="399"/>
      <c r="N56" s="399"/>
      <c r="O56" s="399"/>
      <c r="P56" s="399"/>
      <c r="Q56" s="399"/>
      <c r="R56" s="399"/>
      <c r="S56" s="399"/>
      <c r="T56" s="399"/>
      <c r="U56" s="399"/>
      <c r="V56" s="399"/>
      <c r="W56" s="399"/>
      <c r="X56" s="399"/>
      <c r="Y56" s="399"/>
      <c r="Z56" s="399"/>
      <c r="AA56" s="399"/>
      <c r="AB56" s="399"/>
      <c r="AC56" s="399"/>
      <c r="AD56" s="399"/>
      <c r="AE56" s="399"/>
      <c r="AF56" s="399"/>
      <c r="AG56" s="399"/>
      <c r="AH56" s="399"/>
      <c r="AI56" s="399"/>
      <c r="AJ56" s="399"/>
      <c r="AK56" s="399"/>
      <c r="AL56" s="399"/>
      <c r="AM56" s="399"/>
      <c r="AN56" s="399"/>
      <c r="AO56" s="399"/>
      <c r="AP56" s="399"/>
      <c r="AQ56" s="399"/>
      <c r="AR56" s="399"/>
      <c r="AS56" s="399"/>
      <c r="AT56" s="399"/>
      <c r="AU56" s="399"/>
      <c r="AV56" s="399"/>
      <c r="AW56" s="399"/>
      <c r="AX56" s="399"/>
      <c r="AY56" s="399"/>
      <c r="AZ56" s="399"/>
      <c r="BA56" s="399"/>
      <c r="BB56" s="399"/>
      <c r="BC56" s="399"/>
    </row>
    <row r="57" spans="1:55">
      <c r="A57" s="398"/>
      <c r="B57" s="398"/>
      <c r="C57" s="398"/>
      <c r="D57" s="398"/>
      <c r="E57" s="399"/>
      <c r="F57" s="399"/>
      <c r="G57" s="399"/>
      <c r="H57" s="399"/>
      <c r="I57" s="399"/>
      <c r="J57" s="399"/>
      <c r="K57" s="399"/>
      <c r="L57" s="399"/>
      <c r="M57" s="399"/>
      <c r="N57" s="399"/>
      <c r="O57" s="399"/>
      <c r="P57" s="399"/>
      <c r="Q57" s="399"/>
      <c r="R57" s="399"/>
      <c r="S57" s="399"/>
      <c r="T57" s="399"/>
      <c r="U57" s="399"/>
      <c r="V57" s="399"/>
      <c r="W57" s="399"/>
      <c r="X57" s="399"/>
      <c r="Y57" s="399"/>
      <c r="Z57" s="399"/>
      <c r="AA57" s="399"/>
      <c r="AB57" s="399"/>
      <c r="AC57" s="399"/>
      <c r="AD57" s="399"/>
      <c r="AE57" s="399"/>
      <c r="AF57" s="399"/>
      <c r="AG57" s="399"/>
      <c r="AH57" s="399"/>
      <c r="AI57" s="399"/>
      <c r="AJ57" s="399"/>
      <c r="AK57" s="399"/>
      <c r="AL57" s="399"/>
      <c r="AM57" s="399"/>
      <c r="AN57" s="399"/>
      <c r="AO57" s="399"/>
      <c r="AP57" s="399"/>
      <c r="AQ57" s="399"/>
      <c r="AR57" s="399"/>
      <c r="AS57" s="399"/>
      <c r="AT57" s="399"/>
      <c r="AU57" s="399"/>
      <c r="AV57" s="399"/>
      <c r="AW57" s="399"/>
      <c r="AX57" s="399"/>
      <c r="AY57" s="399"/>
      <c r="AZ57" s="399"/>
      <c r="BA57" s="399"/>
      <c r="BB57" s="399"/>
      <c r="BC57" s="399"/>
    </row>
    <row r="58" spans="1:55">
      <c r="A58" s="398"/>
      <c r="B58" s="398"/>
      <c r="C58" s="398"/>
      <c r="D58" s="398"/>
      <c r="E58" s="399"/>
      <c r="F58" s="399"/>
      <c r="G58" s="399"/>
      <c r="H58" s="399"/>
      <c r="I58" s="399"/>
      <c r="J58" s="399"/>
      <c r="K58" s="399"/>
      <c r="L58" s="399"/>
      <c r="M58" s="399"/>
      <c r="N58" s="399"/>
      <c r="O58" s="399"/>
      <c r="P58" s="399"/>
      <c r="Q58" s="399"/>
      <c r="R58" s="399"/>
      <c r="S58" s="399"/>
      <c r="T58" s="399"/>
      <c r="U58" s="399"/>
      <c r="V58" s="399"/>
      <c r="W58" s="399"/>
      <c r="X58" s="399"/>
      <c r="Y58" s="399"/>
      <c r="Z58" s="399"/>
      <c r="AA58" s="399"/>
      <c r="AB58" s="399"/>
      <c r="AC58" s="399"/>
      <c r="AD58" s="399"/>
      <c r="AE58" s="399"/>
      <c r="AF58" s="399"/>
      <c r="AG58" s="399"/>
      <c r="AH58" s="399"/>
      <c r="AI58" s="399"/>
      <c r="AJ58" s="399"/>
      <c r="AK58" s="399"/>
      <c r="AL58" s="399"/>
      <c r="AM58" s="399"/>
      <c r="AN58" s="399"/>
      <c r="AO58" s="399"/>
      <c r="AP58" s="399"/>
      <c r="AQ58" s="399"/>
      <c r="AR58" s="399"/>
      <c r="AS58" s="399"/>
      <c r="AT58" s="399"/>
      <c r="AU58" s="399"/>
      <c r="AV58" s="399"/>
      <c r="AW58" s="399"/>
      <c r="AX58" s="399"/>
      <c r="AY58" s="399"/>
      <c r="AZ58" s="399"/>
      <c r="BA58" s="399"/>
      <c r="BB58" s="399"/>
      <c r="BC58" s="399"/>
    </row>
    <row r="59" spans="1:55">
      <c r="A59" s="398"/>
      <c r="B59" s="398"/>
      <c r="C59" s="398"/>
      <c r="D59" s="398"/>
      <c r="E59" s="399"/>
      <c r="F59" s="399"/>
      <c r="G59" s="399"/>
      <c r="H59" s="399"/>
      <c r="I59" s="399"/>
      <c r="J59" s="399"/>
      <c r="K59" s="399"/>
      <c r="L59" s="399"/>
      <c r="M59" s="399"/>
      <c r="N59" s="399"/>
      <c r="O59" s="399"/>
      <c r="P59" s="399"/>
      <c r="Q59" s="399"/>
      <c r="R59" s="399"/>
      <c r="S59" s="399"/>
      <c r="T59" s="399"/>
      <c r="U59" s="399"/>
      <c r="V59" s="399"/>
      <c r="W59" s="399"/>
      <c r="X59" s="399"/>
      <c r="Y59" s="399"/>
      <c r="Z59" s="399"/>
      <c r="AA59" s="399"/>
      <c r="AB59" s="399"/>
      <c r="AC59" s="399"/>
      <c r="AD59" s="399"/>
      <c r="AE59" s="399"/>
      <c r="AF59" s="399"/>
      <c r="AG59" s="399"/>
      <c r="AH59" s="399"/>
      <c r="AI59" s="399"/>
      <c r="AJ59" s="399"/>
      <c r="AK59" s="399"/>
      <c r="AL59" s="399"/>
      <c r="AM59" s="399"/>
      <c r="AN59" s="399"/>
      <c r="AO59" s="399"/>
      <c r="AP59" s="399"/>
      <c r="AQ59" s="399"/>
      <c r="AR59" s="399"/>
      <c r="AS59" s="399"/>
      <c r="AT59" s="399"/>
      <c r="AU59" s="399"/>
      <c r="AV59" s="399"/>
      <c r="AW59" s="399"/>
      <c r="AX59" s="399"/>
      <c r="AY59" s="399"/>
      <c r="AZ59" s="399"/>
      <c r="BA59" s="399"/>
      <c r="BB59" s="399"/>
      <c r="BC59" s="399"/>
    </row>
    <row r="60" spans="1:55">
      <c r="A60" s="398"/>
      <c r="B60" s="398"/>
      <c r="C60" s="398"/>
      <c r="D60" s="398"/>
      <c r="E60" s="399"/>
      <c r="F60" s="399"/>
      <c r="G60" s="399"/>
      <c r="H60" s="399"/>
      <c r="I60" s="399"/>
      <c r="J60" s="399"/>
      <c r="K60" s="399"/>
      <c r="L60" s="399"/>
      <c r="M60" s="399"/>
      <c r="N60" s="399"/>
      <c r="O60" s="399"/>
      <c r="P60" s="399"/>
      <c r="Q60" s="399"/>
      <c r="R60" s="399"/>
      <c r="S60" s="399"/>
      <c r="T60" s="399"/>
      <c r="U60" s="399"/>
      <c r="V60" s="399"/>
      <c r="W60" s="399"/>
      <c r="X60" s="399"/>
      <c r="Y60" s="399"/>
      <c r="Z60" s="399"/>
      <c r="AA60" s="399"/>
      <c r="AB60" s="399"/>
      <c r="AC60" s="399"/>
      <c r="AD60" s="399"/>
      <c r="AE60" s="399"/>
      <c r="AF60" s="399"/>
      <c r="AG60" s="399"/>
      <c r="AH60" s="399"/>
      <c r="AI60" s="399"/>
      <c r="AJ60" s="399"/>
      <c r="AK60" s="399"/>
      <c r="AL60" s="399"/>
      <c r="AM60" s="399"/>
      <c r="AN60" s="399"/>
      <c r="AO60" s="399"/>
      <c r="AP60" s="399"/>
      <c r="AQ60" s="399"/>
      <c r="AR60" s="399"/>
      <c r="AS60" s="399"/>
      <c r="AT60" s="399"/>
      <c r="AU60" s="399"/>
      <c r="AV60" s="399"/>
      <c r="AW60" s="399"/>
      <c r="AX60" s="399"/>
      <c r="AY60" s="399"/>
      <c r="AZ60" s="399"/>
      <c r="BA60" s="399"/>
      <c r="BB60" s="399"/>
      <c r="BC60" s="399"/>
    </row>
    <row r="61" spans="1:55">
      <c r="A61" s="398"/>
      <c r="B61" s="398"/>
      <c r="C61" s="398"/>
      <c r="D61" s="398"/>
      <c r="E61" s="399"/>
      <c r="F61" s="399"/>
      <c r="G61" s="399"/>
      <c r="H61" s="399"/>
      <c r="I61" s="399"/>
      <c r="J61" s="399"/>
      <c r="K61" s="399"/>
      <c r="L61" s="399"/>
      <c r="M61" s="399"/>
      <c r="N61" s="399"/>
      <c r="O61" s="399"/>
      <c r="P61" s="399"/>
      <c r="Q61" s="399"/>
      <c r="R61" s="399"/>
      <c r="S61" s="399"/>
      <c r="T61" s="399"/>
      <c r="U61" s="399"/>
      <c r="V61" s="399"/>
      <c r="W61" s="399"/>
      <c r="X61" s="399"/>
      <c r="Y61" s="399"/>
      <c r="Z61" s="399"/>
      <c r="AA61" s="399"/>
      <c r="AB61" s="399"/>
      <c r="AC61" s="399"/>
      <c r="AD61" s="399"/>
      <c r="AE61" s="399"/>
      <c r="AF61" s="399"/>
      <c r="AG61" s="399"/>
      <c r="AH61" s="399"/>
      <c r="AI61" s="399"/>
      <c r="AJ61" s="399"/>
      <c r="AK61" s="399"/>
      <c r="AL61" s="399"/>
      <c r="AM61" s="399"/>
      <c r="AN61" s="399"/>
      <c r="AO61" s="399"/>
      <c r="AP61" s="399"/>
      <c r="AQ61" s="399"/>
      <c r="AR61" s="399"/>
      <c r="AS61" s="399"/>
      <c r="AT61" s="399"/>
      <c r="AU61" s="399"/>
      <c r="AV61" s="399"/>
      <c r="AW61" s="399"/>
      <c r="AX61" s="399"/>
      <c r="AY61" s="399"/>
      <c r="AZ61" s="399"/>
      <c r="BA61" s="399"/>
      <c r="BB61" s="399"/>
      <c r="BC61" s="399"/>
    </row>
    <row r="62" spans="1:55">
      <c r="A62" s="398"/>
      <c r="B62" s="398"/>
      <c r="C62" s="398"/>
      <c r="D62" s="398"/>
      <c r="E62" s="399"/>
      <c r="F62" s="399"/>
      <c r="G62" s="399"/>
      <c r="H62" s="399"/>
      <c r="I62" s="399"/>
      <c r="J62" s="399"/>
      <c r="K62" s="399"/>
      <c r="L62" s="399"/>
      <c r="M62" s="399"/>
      <c r="N62" s="399"/>
      <c r="O62" s="399"/>
      <c r="P62" s="399"/>
      <c r="Q62" s="399"/>
      <c r="R62" s="399"/>
      <c r="S62" s="399"/>
      <c r="T62" s="399"/>
      <c r="U62" s="399"/>
      <c r="V62" s="399"/>
      <c r="W62" s="399"/>
      <c r="X62" s="399"/>
      <c r="Y62" s="399"/>
      <c r="Z62" s="399"/>
      <c r="AA62" s="399"/>
      <c r="AB62" s="399"/>
      <c r="AC62" s="399"/>
      <c r="AD62" s="399"/>
      <c r="AE62" s="399"/>
      <c r="AF62" s="399"/>
      <c r="AG62" s="399"/>
      <c r="AH62" s="399"/>
      <c r="AI62" s="399"/>
      <c r="AJ62" s="399"/>
      <c r="AK62" s="399"/>
      <c r="AL62" s="399"/>
      <c r="AM62" s="399"/>
      <c r="AN62" s="399"/>
      <c r="AO62" s="399"/>
      <c r="AP62" s="399"/>
      <c r="AQ62" s="399"/>
      <c r="AR62" s="399"/>
      <c r="AS62" s="399"/>
      <c r="AT62" s="399"/>
      <c r="AU62" s="399"/>
      <c r="AV62" s="399"/>
      <c r="AW62" s="399"/>
      <c r="AX62" s="399"/>
      <c r="AY62" s="399"/>
      <c r="AZ62" s="399"/>
      <c r="BA62" s="399"/>
      <c r="BB62" s="399"/>
      <c r="BC62" s="399"/>
    </row>
    <row r="63" spans="1:55">
      <c r="A63" s="398"/>
      <c r="B63" s="398"/>
      <c r="C63" s="398"/>
      <c r="D63" s="398"/>
      <c r="E63" s="399"/>
      <c r="F63" s="399"/>
      <c r="G63" s="399"/>
      <c r="H63" s="399"/>
      <c r="I63" s="399"/>
      <c r="J63" s="399"/>
      <c r="K63" s="399"/>
      <c r="L63" s="399"/>
      <c r="M63" s="399"/>
      <c r="N63" s="399"/>
      <c r="O63" s="399"/>
      <c r="P63" s="399"/>
      <c r="Q63" s="399"/>
      <c r="R63" s="399"/>
      <c r="S63" s="399"/>
      <c r="T63" s="399"/>
      <c r="U63" s="399"/>
      <c r="V63" s="399"/>
      <c r="W63" s="399"/>
      <c r="X63" s="399"/>
      <c r="Y63" s="399"/>
      <c r="Z63" s="399"/>
      <c r="AA63" s="399"/>
      <c r="AB63" s="399"/>
      <c r="AC63" s="399"/>
      <c r="AD63" s="399"/>
      <c r="AE63" s="399"/>
      <c r="AF63" s="399"/>
      <c r="AG63" s="399"/>
      <c r="AH63" s="399"/>
      <c r="AI63" s="399"/>
      <c r="AJ63" s="399"/>
      <c r="AK63" s="399"/>
      <c r="AL63" s="399"/>
      <c r="AM63" s="399"/>
      <c r="AN63" s="399"/>
      <c r="AO63" s="399"/>
      <c r="AP63" s="399"/>
      <c r="AQ63" s="399"/>
      <c r="AR63" s="399"/>
      <c r="AS63" s="399"/>
      <c r="AT63" s="399"/>
      <c r="AU63" s="399"/>
      <c r="AV63" s="399"/>
      <c r="AW63" s="399"/>
      <c r="AX63" s="399"/>
      <c r="AY63" s="399"/>
      <c r="AZ63" s="399"/>
      <c r="BA63" s="399"/>
      <c r="BB63" s="399"/>
      <c r="BC63" s="399"/>
    </row>
    <row r="64" spans="1:55">
      <c r="A64" s="398"/>
      <c r="B64" s="398"/>
      <c r="C64" s="398"/>
      <c r="D64" s="398"/>
      <c r="E64" s="399"/>
      <c r="F64" s="399"/>
      <c r="G64" s="399"/>
      <c r="H64" s="399"/>
      <c r="I64" s="399"/>
      <c r="J64" s="399"/>
      <c r="K64" s="399"/>
      <c r="L64" s="399"/>
      <c r="M64" s="399"/>
      <c r="N64" s="399"/>
      <c r="O64" s="399"/>
      <c r="P64" s="399"/>
      <c r="Q64" s="399"/>
      <c r="R64" s="399"/>
      <c r="S64" s="399"/>
      <c r="T64" s="399"/>
      <c r="U64" s="399"/>
      <c r="V64" s="399"/>
      <c r="W64" s="399"/>
      <c r="X64" s="399"/>
      <c r="Y64" s="399"/>
      <c r="Z64" s="399"/>
      <c r="AA64" s="399"/>
      <c r="AB64" s="399"/>
      <c r="AC64" s="399"/>
      <c r="AD64" s="399"/>
      <c r="AE64" s="399"/>
      <c r="AF64" s="399"/>
      <c r="AG64" s="399"/>
      <c r="AH64" s="399"/>
      <c r="AI64" s="399"/>
      <c r="AJ64" s="399"/>
      <c r="AK64" s="399"/>
      <c r="AL64" s="399"/>
      <c r="AM64" s="399"/>
      <c r="AN64" s="399"/>
      <c r="AO64" s="399"/>
      <c r="AP64" s="399"/>
      <c r="AQ64" s="399"/>
      <c r="AR64" s="399"/>
      <c r="AS64" s="399"/>
      <c r="AT64" s="399"/>
      <c r="AU64" s="399"/>
      <c r="AV64" s="399"/>
      <c r="AW64" s="399"/>
      <c r="AX64" s="399"/>
      <c r="AY64" s="399"/>
      <c r="AZ64" s="399"/>
      <c r="BA64" s="399"/>
      <c r="BB64" s="399"/>
      <c r="BC64" s="399"/>
    </row>
    <row r="65" spans="1:55">
      <c r="A65" s="398"/>
      <c r="B65" s="398"/>
      <c r="C65" s="398"/>
      <c r="D65" s="398"/>
      <c r="E65" s="399"/>
      <c r="F65" s="399"/>
      <c r="G65" s="399"/>
      <c r="H65" s="399"/>
      <c r="I65" s="399"/>
      <c r="J65" s="399"/>
      <c r="K65" s="399"/>
      <c r="L65" s="399"/>
      <c r="M65" s="399"/>
      <c r="N65" s="399"/>
      <c r="O65" s="399"/>
      <c r="P65" s="399"/>
      <c r="Q65" s="399"/>
      <c r="R65" s="399"/>
      <c r="S65" s="399"/>
      <c r="T65" s="399"/>
      <c r="U65" s="399"/>
      <c r="V65" s="399"/>
      <c r="W65" s="399"/>
      <c r="X65" s="399"/>
      <c r="Y65" s="399"/>
      <c r="Z65" s="399"/>
      <c r="AA65" s="399"/>
      <c r="AB65" s="399"/>
      <c r="AC65" s="399"/>
      <c r="AD65" s="399"/>
      <c r="AE65" s="399"/>
      <c r="AF65" s="399"/>
      <c r="AG65" s="399"/>
      <c r="AH65" s="399"/>
      <c r="AI65" s="399"/>
      <c r="AJ65" s="399"/>
      <c r="AK65" s="399"/>
      <c r="AL65" s="399"/>
      <c r="AM65" s="399"/>
      <c r="AN65" s="399"/>
      <c r="AO65" s="399"/>
      <c r="AP65" s="399"/>
      <c r="AQ65" s="399"/>
      <c r="AR65" s="399"/>
      <c r="AS65" s="399"/>
      <c r="AT65" s="399"/>
      <c r="AU65" s="399"/>
      <c r="AV65" s="399"/>
      <c r="AW65" s="399"/>
      <c r="AX65" s="399"/>
      <c r="AY65" s="399"/>
      <c r="AZ65" s="399"/>
      <c r="BA65" s="399"/>
      <c r="BB65" s="399"/>
      <c r="BC65" s="399"/>
    </row>
    <row r="66" spans="1:55">
      <c r="A66" s="398"/>
      <c r="B66" s="398"/>
      <c r="C66" s="398"/>
      <c r="D66" s="398"/>
      <c r="E66" s="399"/>
      <c r="F66" s="399"/>
      <c r="G66" s="399"/>
      <c r="H66" s="399"/>
      <c r="I66" s="399"/>
      <c r="J66" s="399"/>
      <c r="K66" s="399"/>
      <c r="L66" s="399"/>
      <c r="M66" s="399"/>
      <c r="N66" s="399"/>
      <c r="O66" s="399"/>
      <c r="P66" s="399"/>
      <c r="Q66" s="399"/>
      <c r="R66" s="399"/>
      <c r="S66" s="399"/>
      <c r="T66" s="399"/>
      <c r="U66" s="399"/>
      <c r="V66" s="399"/>
      <c r="W66" s="399"/>
      <c r="X66" s="399"/>
      <c r="Y66" s="399"/>
      <c r="Z66" s="399"/>
      <c r="AA66" s="399"/>
      <c r="AB66" s="399"/>
      <c r="AC66" s="399"/>
      <c r="AD66" s="399"/>
      <c r="AE66" s="399"/>
      <c r="AF66" s="399"/>
      <c r="AG66" s="399"/>
      <c r="AH66" s="399"/>
      <c r="AI66" s="399"/>
      <c r="AJ66" s="399"/>
      <c r="AK66" s="399"/>
      <c r="AL66" s="399"/>
      <c r="AM66" s="399"/>
      <c r="AN66" s="399"/>
      <c r="AO66" s="399"/>
      <c r="AP66" s="399"/>
      <c r="AQ66" s="399"/>
      <c r="AR66" s="399"/>
      <c r="AS66" s="399"/>
      <c r="AT66" s="399"/>
      <c r="AU66" s="399"/>
      <c r="AV66" s="399"/>
      <c r="AW66" s="399"/>
      <c r="AX66" s="399"/>
      <c r="AY66" s="399"/>
      <c r="AZ66" s="399"/>
      <c r="BA66" s="399"/>
      <c r="BB66" s="399"/>
      <c r="BC66" s="399"/>
    </row>
    <row r="67" spans="1:55">
      <c r="A67" s="398"/>
      <c r="B67" s="398"/>
      <c r="C67" s="398"/>
      <c r="D67" s="398"/>
      <c r="E67" s="399"/>
      <c r="F67" s="399"/>
      <c r="G67" s="399"/>
      <c r="H67" s="399"/>
      <c r="I67" s="399"/>
      <c r="J67" s="399"/>
      <c r="K67" s="399"/>
      <c r="L67" s="399"/>
      <c r="M67" s="399"/>
      <c r="N67" s="399"/>
      <c r="O67" s="399"/>
      <c r="P67" s="399"/>
      <c r="Q67" s="399"/>
      <c r="R67" s="399"/>
      <c r="S67" s="399"/>
      <c r="T67" s="399"/>
      <c r="U67" s="399"/>
      <c r="V67" s="399"/>
      <c r="W67" s="399"/>
      <c r="X67" s="399"/>
      <c r="Y67" s="399"/>
      <c r="Z67" s="399"/>
      <c r="AA67" s="399"/>
      <c r="AB67" s="399"/>
      <c r="AC67" s="399"/>
      <c r="AD67" s="399"/>
      <c r="AE67" s="399"/>
      <c r="AF67" s="399"/>
      <c r="AG67" s="399"/>
      <c r="AH67" s="399"/>
      <c r="AI67" s="399"/>
      <c r="AJ67" s="399"/>
      <c r="AK67" s="399"/>
      <c r="AL67" s="399"/>
      <c r="AM67" s="399"/>
      <c r="AN67" s="399"/>
      <c r="AO67" s="399"/>
      <c r="AP67" s="399"/>
      <c r="AQ67" s="399"/>
      <c r="AR67" s="399"/>
      <c r="AS67" s="399"/>
      <c r="AT67" s="399"/>
      <c r="AU67" s="399"/>
      <c r="AV67" s="399"/>
      <c r="AW67" s="399"/>
      <c r="AX67" s="399"/>
      <c r="AY67" s="399"/>
      <c r="AZ67" s="399"/>
      <c r="BA67" s="399"/>
      <c r="BB67" s="399"/>
      <c r="BC67" s="399"/>
    </row>
    <row r="68" spans="1:55">
      <c r="A68" s="398"/>
      <c r="B68" s="398"/>
      <c r="C68" s="398"/>
      <c r="D68" s="398"/>
      <c r="E68" s="399"/>
      <c r="F68" s="399"/>
      <c r="G68" s="399"/>
      <c r="H68" s="399"/>
      <c r="I68" s="399"/>
      <c r="J68" s="399"/>
      <c r="K68" s="399"/>
      <c r="L68" s="399"/>
      <c r="M68" s="399"/>
      <c r="N68" s="399"/>
      <c r="O68" s="399"/>
      <c r="P68" s="399"/>
      <c r="Q68" s="399"/>
      <c r="R68" s="399"/>
      <c r="S68" s="399"/>
      <c r="T68" s="399"/>
      <c r="U68" s="399"/>
      <c r="V68" s="399"/>
      <c r="W68" s="399"/>
      <c r="X68" s="399"/>
      <c r="Y68" s="399"/>
      <c r="Z68" s="399"/>
      <c r="AA68" s="399"/>
      <c r="AB68" s="399"/>
      <c r="AC68" s="399"/>
      <c r="AD68" s="399"/>
      <c r="AE68" s="399"/>
      <c r="AF68" s="399"/>
      <c r="AG68" s="399"/>
      <c r="AH68" s="399"/>
      <c r="AI68" s="399"/>
      <c r="AJ68" s="399"/>
      <c r="AK68" s="399"/>
      <c r="AL68" s="399"/>
      <c r="AM68" s="399"/>
      <c r="AN68" s="399"/>
      <c r="AO68" s="399"/>
      <c r="AP68" s="399"/>
      <c r="AQ68" s="399"/>
      <c r="AR68" s="399"/>
      <c r="AS68" s="399"/>
      <c r="AT68" s="399"/>
      <c r="AU68" s="399"/>
      <c r="AV68" s="399"/>
      <c r="AW68" s="399"/>
      <c r="AX68" s="399"/>
      <c r="AY68" s="399"/>
      <c r="AZ68" s="399"/>
      <c r="BA68" s="399"/>
      <c r="BB68" s="399"/>
      <c r="BC68" s="399"/>
    </row>
    <row r="69" spans="1:55">
      <c r="A69" s="398"/>
      <c r="B69" s="398"/>
      <c r="C69" s="398"/>
      <c r="D69" s="398"/>
      <c r="E69" s="399"/>
      <c r="F69" s="399"/>
      <c r="G69" s="399"/>
      <c r="H69" s="399"/>
      <c r="I69" s="399"/>
      <c r="J69" s="399"/>
      <c r="K69" s="399"/>
      <c r="L69" s="399"/>
      <c r="M69" s="399"/>
      <c r="N69" s="399"/>
      <c r="O69" s="399"/>
      <c r="P69" s="399"/>
      <c r="Q69" s="399"/>
      <c r="R69" s="399"/>
      <c r="S69" s="399"/>
      <c r="T69" s="399"/>
      <c r="U69" s="399"/>
      <c r="V69" s="399"/>
      <c r="W69" s="399"/>
      <c r="X69" s="399"/>
      <c r="Y69" s="399"/>
      <c r="Z69" s="399"/>
      <c r="AA69" s="399"/>
      <c r="AB69" s="399"/>
      <c r="AC69" s="399"/>
      <c r="AD69" s="399"/>
      <c r="AE69" s="399"/>
      <c r="AF69" s="399"/>
      <c r="AG69" s="399"/>
      <c r="AH69" s="399"/>
      <c r="AI69" s="399"/>
      <c r="AJ69" s="399"/>
      <c r="AK69" s="399"/>
      <c r="AL69" s="399"/>
      <c r="AM69" s="399"/>
      <c r="AN69" s="399"/>
      <c r="AO69" s="399"/>
      <c r="AP69" s="399"/>
      <c r="AQ69" s="399"/>
      <c r="AR69" s="399"/>
      <c r="AS69" s="399"/>
      <c r="AT69" s="399"/>
      <c r="AU69" s="399"/>
      <c r="AV69" s="399"/>
      <c r="AW69" s="399"/>
      <c r="AX69" s="399"/>
      <c r="AY69" s="399"/>
      <c r="AZ69" s="399"/>
      <c r="BA69" s="399"/>
      <c r="BB69" s="399"/>
      <c r="BC69" s="399"/>
    </row>
    <row r="70" spans="1:55">
      <c r="A70" s="398"/>
      <c r="B70" s="398"/>
      <c r="C70" s="398"/>
      <c r="D70" s="398"/>
      <c r="E70" s="399"/>
      <c r="F70" s="399"/>
      <c r="G70" s="399"/>
      <c r="H70" s="399"/>
      <c r="I70" s="399"/>
      <c r="J70" s="399"/>
      <c r="K70" s="399"/>
      <c r="L70" s="399"/>
      <c r="M70" s="399"/>
      <c r="N70" s="399"/>
      <c r="O70" s="399"/>
      <c r="P70" s="399"/>
      <c r="Q70" s="399"/>
      <c r="R70" s="399"/>
      <c r="S70" s="399"/>
      <c r="T70" s="399"/>
      <c r="U70" s="399"/>
      <c r="V70" s="399"/>
      <c r="W70" s="399"/>
      <c r="X70" s="399"/>
      <c r="Y70" s="399"/>
      <c r="Z70" s="399"/>
      <c r="AA70" s="399"/>
      <c r="AB70" s="399"/>
      <c r="AC70" s="399"/>
      <c r="AD70" s="399"/>
      <c r="AE70" s="399"/>
      <c r="AF70" s="399"/>
      <c r="AG70" s="399"/>
      <c r="AH70" s="399"/>
      <c r="AI70" s="399"/>
      <c r="AJ70" s="399"/>
      <c r="AK70" s="399"/>
      <c r="AL70" s="399"/>
      <c r="AM70" s="399"/>
      <c r="AN70" s="399"/>
      <c r="AO70" s="399"/>
      <c r="AP70" s="399"/>
      <c r="AQ70" s="399"/>
      <c r="AR70" s="399"/>
      <c r="AS70" s="399"/>
      <c r="AT70" s="399"/>
      <c r="AU70" s="399"/>
      <c r="AV70" s="399"/>
      <c r="AW70" s="399"/>
      <c r="AX70" s="399"/>
      <c r="AY70" s="399"/>
      <c r="AZ70" s="399"/>
      <c r="BA70" s="399"/>
      <c r="BB70" s="399"/>
      <c r="BC70" s="399"/>
    </row>
    <row r="71" spans="1:55">
      <c r="A71" s="398"/>
      <c r="B71" s="398"/>
      <c r="C71" s="398"/>
      <c r="D71" s="398"/>
      <c r="E71" s="399"/>
      <c r="F71" s="399"/>
      <c r="G71" s="399"/>
      <c r="H71" s="399"/>
      <c r="I71" s="399"/>
      <c r="J71" s="399"/>
      <c r="K71" s="399"/>
      <c r="L71" s="399"/>
      <c r="M71" s="399"/>
      <c r="N71" s="399"/>
      <c r="O71" s="399"/>
      <c r="P71" s="399"/>
      <c r="Q71" s="399"/>
      <c r="R71" s="399"/>
      <c r="S71" s="399"/>
      <c r="T71" s="399"/>
      <c r="U71" s="399"/>
      <c r="V71" s="399"/>
      <c r="W71" s="399"/>
      <c r="X71" s="399"/>
      <c r="Y71" s="399"/>
      <c r="Z71" s="399"/>
      <c r="AA71" s="399"/>
      <c r="AB71" s="399"/>
      <c r="AC71" s="399"/>
      <c r="AD71" s="399"/>
      <c r="AE71" s="399"/>
      <c r="AF71" s="399"/>
      <c r="AG71" s="399"/>
      <c r="AH71" s="399"/>
      <c r="AI71" s="399"/>
      <c r="AJ71" s="399"/>
      <c r="AK71" s="399"/>
      <c r="AL71" s="399"/>
      <c r="AM71" s="399"/>
      <c r="AN71" s="399"/>
      <c r="AO71" s="399"/>
      <c r="AP71" s="399"/>
      <c r="AQ71" s="399"/>
      <c r="AR71" s="399"/>
      <c r="AS71" s="399"/>
      <c r="AT71" s="399"/>
      <c r="AU71" s="399"/>
      <c r="AV71" s="399"/>
      <c r="AW71" s="399"/>
      <c r="AX71" s="399"/>
      <c r="AY71" s="399"/>
      <c r="AZ71" s="399"/>
      <c r="BA71" s="399"/>
      <c r="BB71" s="399"/>
      <c r="BC71" s="399"/>
    </row>
    <row r="72" spans="1:55">
      <c r="A72" s="398"/>
      <c r="B72" s="398"/>
      <c r="C72" s="398"/>
      <c r="D72" s="398"/>
      <c r="E72" s="399"/>
      <c r="F72" s="399"/>
      <c r="G72" s="399"/>
      <c r="H72" s="399"/>
      <c r="I72" s="399"/>
      <c r="J72" s="399"/>
      <c r="K72" s="399"/>
      <c r="L72" s="399"/>
      <c r="M72" s="399"/>
      <c r="N72" s="399"/>
      <c r="O72" s="399"/>
      <c r="P72" s="399"/>
      <c r="Q72" s="399"/>
      <c r="R72" s="399"/>
      <c r="S72" s="399"/>
      <c r="T72" s="399"/>
      <c r="U72" s="399"/>
      <c r="V72" s="399"/>
      <c r="W72" s="399"/>
      <c r="X72" s="399"/>
      <c r="Y72" s="399"/>
      <c r="Z72" s="399"/>
      <c r="AA72" s="399"/>
      <c r="AB72" s="399"/>
      <c r="AC72" s="399"/>
      <c r="AD72" s="399"/>
      <c r="AE72" s="399"/>
      <c r="AF72" s="399"/>
      <c r="AG72" s="399"/>
      <c r="AH72" s="399"/>
      <c r="AI72" s="399"/>
      <c r="AJ72" s="399"/>
      <c r="AK72" s="399"/>
      <c r="AL72" s="399"/>
      <c r="AM72" s="399"/>
      <c r="AN72" s="399"/>
      <c r="AO72" s="399"/>
      <c r="AP72" s="399"/>
      <c r="AQ72" s="399"/>
      <c r="AR72" s="399"/>
      <c r="AS72" s="399"/>
      <c r="AT72" s="399"/>
      <c r="AU72" s="399"/>
      <c r="AV72" s="399"/>
      <c r="AW72" s="399"/>
      <c r="AX72" s="399"/>
      <c r="AY72" s="399"/>
      <c r="AZ72" s="399"/>
      <c r="BA72" s="399"/>
      <c r="BB72" s="399"/>
      <c r="BC72" s="399"/>
    </row>
    <row r="73" spans="1:55">
      <c r="A73" s="398"/>
      <c r="B73" s="398"/>
      <c r="C73" s="398"/>
      <c r="D73" s="398"/>
      <c r="E73" s="399"/>
      <c r="F73" s="399"/>
      <c r="G73" s="399"/>
      <c r="H73" s="399"/>
      <c r="I73" s="399"/>
      <c r="J73" s="399"/>
      <c r="K73" s="399"/>
      <c r="L73" s="399"/>
      <c r="M73" s="399"/>
      <c r="N73" s="399"/>
      <c r="O73" s="399"/>
      <c r="P73" s="399"/>
      <c r="Q73" s="399"/>
      <c r="R73" s="399"/>
      <c r="S73" s="399"/>
      <c r="T73" s="399"/>
      <c r="U73" s="399"/>
      <c r="V73" s="399"/>
      <c r="W73" s="399"/>
      <c r="X73" s="399"/>
      <c r="Y73" s="399"/>
      <c r="Z73" s="399"/>
      <c r="AA73" s="399"/>
      <c r="AB73" s="399"/>
      <c r="AC73" s="399"/>
      <c r="AD73" s="399"/>
      <c r="AE73" s="399"/>
      <c r="AF73" s="399"/>
      <c r="AG73" s="399"/>
      <c r="AH73" s="399"/>
      <c r="AI73" s="399"/>
      <c r="AJ73" s="399"/>
      <c r="AK73" s="399"/>
      <c r="AL73" s="399"/>
      <c r="AM73" s="399"/>
      <c r="AN73" s="399"/>
      <c r="AO73" s="399"/>
      <c r="AP73" s="399"/>
      <c r="AQ73" s="399"/>
      <c r="AR73" s="399"/>
      <c r="AS73" s="399"/>
      <c r="AT73" s="399"/>
      <c r="AU73" s="399"/>
      <c r="AV73" s="399"/>
      <c r="AW73" s="399"/>
      <c r="AX73" s="399"/>
      <c r="AY73" s="399"/>
      <c r="AZ73" s="399"/>
      <c r="BA73" s="399"/>
      <c r="BB73" s="399"/>
      <c r="BC73" s="399"/>
    </row>
    <row r="74" spans="1:55">
      <c r="A74" s="398"/>
      <c r="B74" s="398"/>
      <c r="C74" s="398"/>
      <c r="D74" s="398"/>
      <c r="E74" s="399"/>
      <c r="F74" s="399"/>
      <c r="G74" s="399"/>
      <c r="H74" s="399"/>
      <c r="I74" s="399"/>
      <c r="J74" s="399"/>
      <c r="K74" s="399"/>
      <c r="L74" s="399"/>
      <c r="M74" s="399"/>
      <c r="N74" s="399"/>
      <c r="O74" s="399"/>
      <c r="P74" s="399"/>
      <c r="Q74" s="399"/>
      <c r="R74" s="399"/>
      <c r="S74" s="399"/>
      <c r="T74" s="399"/>
      <c r="U74" s="399"/>
      <c r="V74" s="399"/>
      <c r="W74" s="399"/>
      <c r="X74" s="399"/>
      <c r="Y74" s="399"/>
      <c r="Z74" s="399"/>
      <c r="AA74" s="399"/>
      <c r="AB74" s="399"/>
      <c r="AC74" s="399"/>
      <c r="AD74" s="399"/>
      <c r="AE74" s="399"/>
      <c r="AF74" s="399"/>
      <c r="AG74" s="399"/>
      <c r="AH74" s="399"/>
      <c r="AI74" s="399"/>
      <c r="AJ74" s="399"/>
      <c r="AK74" s="399"/>
      <c r="AL74" s="399"/>
      <c r="AM74" s="399"/>
      <c r="AN74" s="399"/>
      <c r="AO74" s="399"/>
      <c r="AP74" s="399"/>
      <c r="AQ74" s="399"/>
      <c r="AR74" s="399"/>
      <c r="AS74" s="399"/>
      <c r="AT74" s="399"/>
      <c r="AU74" s="399"/>
      <c r="AV74" s="399"/>
      <c r="AW74" s="399"/>
      <c r="AX74" s="399"/>
      <c r="AY74" s="399"/>
      <c r="AZ74" s="399"/>
      <c r="BA74" s="399"/>
      <c r="BB74" s="399"/>
      <c r="BC74" s="399"/>
    </row>
    <row r="75" spans="1:55">
      <c r="A75" s="398"/>
      <c r="B75" s="398"/>
      <c r="C75" s="398"/>
      <c r="D75" s="398"/>
      <c r="E75" s="399"/>
      <c r="F75" s="399"/>
      <c r="G75" s="399"/>
      <c r="H75" s="399"/>
      <c r="I75" s="399"/>
      <c r="J75" s="399"/>
      <c r="K75" s="399"/>
      <c r="L75" s="399"/>
      <c r="M75" s="399"/>
      <c r="N75" s="399"/>
      <c r="O75" s="399"/>
      <c r="P75" s="399"/>
      <c r="Q75" s="399"/>
      <c r="R75" s="399"/>
      <c r="S75" s="399"/>
      <c r="T75" s="399"/>
      <c r="U75" s="399"/>
      <c r="V75" s="399"/>
      <c r="W75" s="399"/>
      <c r="X75" s="399"/>
      <c r="Y75" s="399"/>
      <c r="Z75" s="399"/>
      <c r="AA75" s="399"/>
      <c r="AB75" s="399"/>
      <c r="AC75" s="399"/>
      <c r="AD75" s="399"/>
      <c r="AE75" s="399"/>
      <c r="AF75" s="399"/>
      <c r="AG75" s="399"/>
      <c r="AH75" s="399"/>
      <c r="AI75" s="399"/>
      <c r="AJ75" s="399"/>
      <c r="AK75" s="399"/>
      <c r="AL75" s="399"/>
      <c r="AM75" s="399"/>
      <c r="AN75" s="399"/>
      <c r="AO75" s="399"/>
      <c r="AP75" s="399"/>
      <c r="AQ75" s="399"/>
      <c r="AR75" s="399"/>
      <c r="AS75" s="399"/>
      <c r="AT75" s="399"/>
      <c r="AU75" s="399"/>
      <c r="AV75" s="399"/>
      <c r="AW75" s="399"/>
      <c r="AX75" s="399"/>
      <c r="AY75" s="399"/>
      <c r="AZ75" s="399"/>
      <c r="BA75" s="399"/>
      <c r="BB75" s="399"/>
      <c r="BC75" s="399"/>
    </row>
    <row r="76" spans="1:55">
      <c r="A76" s="398"/>
      <c r="B76" s="398"/>
      <c r="C76" s="398"/>
      <c r="D76" s="398"/>
      <c r="E76" s="399"/>
      <c r="F76" s="399"/>
      <c r="G76" s="399"/>
      <c r="H76" s="399"/>
      <c r="I76" s="399"/>
      <c r="J76" s="399"/>
      <c r="K76" s="399"/>
      <c r="L76" s="399"/>
      <c r="M76" s="399"/>
      <c r="N76" s="399"/>
      <c r="O76" s="399"/>
      <c r="P76" s="399"/>
      <c r="Q76" s="399"/>
      <c r="R76" s="399"/>
      <c r="S76" s="399"/>
      <c r="T76" s="399"/>
      <c r="U76" s="399"/>
      <c r="V76" s="399"/>
      <c r="W76" s="399"/>
      <c r="X76" s="399"/>
      <c r="Y76" s="399"/>
      <c r="Z76" s="399"/>
      <c r="AA76" s="399"/>
      <c r="AB76" s="399"/>
      <c r="AC76" s="399"/>
      <c r="AD76" s="399"/>
      <c r="AE76" s="399"/>
      <c r="AF76" s="399"/>
      <c r="AG76" s="399"/>
      <c r="AH76" s="399"/>
      <c r="AI76" s="399"/>
      <c r="AJ76" s="399"/>
      <c r="AK76" s="399"/>
      <c r="AL76" s="399"/>
      <c r="AM76" s="399"/>
      <c r="AN76" s="399"/>
      <c r="AO76" s="399"/>
      <c r="AP76" s="399"/>
      <c r="AQ76" s="399"/>
      <c r="AR76" s="399"/>
      <c r="AS76" s="399"/>
      <c r="AT76" s="399"/>
      <c r="AU76" s="399"/>
      <c r="AV76" s="399"/>
      <c r="AW76" s="399"/>
      <c r="AX76" s="399"/>
      <c r="AY76" s="399"/>
      <c r="AZ76" s="399"/>
      <c r="BA76" s="399"/>
      <c r="BB76" s="399"/>
      <c r="BC76" s="399"/>
    </row>
    <row r="77" spans="1:55">
      <c r="A77" s="398"/>
      <c r="B77" s="398"/>
      <c r="C77" s="398"/>
      <c r="D77" s="398"/>
      <c r="E77" s="399"/>
      <c r="F77" s="399"/>
      <c r="G77" s="399"/>
      <c r="H77" s="399"/>
      <c r="I77" s="399"/>
      <c r="J77" s="399"/>
      <c r="K77" s="399"/>
      <c r="L77" s="399"/>
      <c r="M77" s="399"/>
      <c r="N77" s="399"/>
      <c r="O77" s="399"/>
      <c r="P77" s="399"/>
      <c r="Q77" s="399"/>
      <c r="R77" s="399"/>
      <c r="S77" s="399"/>
      <c r="T77" s="399"/>
      <c r="U77" s="399"/>
      <c r="V77" s="399"/>
      <c r="W77" s="399"/>
      <c r="X77" s="399"/>
      <c r="Y77" s="399"/>
      <c r="Z77" s="399"/>
      <c r="AA77" s="399"/>
      <c r="AB77" s="399"/>
      <c r="AC77" s="399"/>
      <c r="AD77" s="399"/>
      <c r="AE77" s="399"/>
      <c r="AF77" s="399"/>
      <c r="AG77" s="399"/>
      <c r="AH77" s="399"/>
      <c r="AI77" s="399"/>
      <c r="AJ77" s="399"/>
      <c r="AK77" s="399"/>
      <c r="AL77" s="399"/>
      <c r="AM77" s="399"/>
      <c r="AN77" s="399"/>
      <c r="AO77" s="399"/>
      <c r="AP77" s="399"/>
      <c r="AQ77" s="399"/>
      <c r="AR77" s="399"/>
      <c r="AS77" s="399"/>
      <c r="AT77" s="399"/>
      <c r="AU77" s="399"/>
      <c r="AV77" s="399"/>
      <c r="AW77" s="399"/>
      <c r="AX77" s="399"/>
      <c r="AY77" s="399"/>
      <c r="AZ77" s="399"/>
      <c r="BA77" s="399"/>
      <c r="BB77" s="399"/>
      <c r="BC77" s="399"/>
    </row>
    <row r="78" spans="1:55">
      <c r="A78" s="398"/>
      <c r="B78" s="398"/>
      <c r="C78" s="398"/>
      <c r="D78" s="398"/>
      <c r="E78" s="399"/>
      <c r="F78" s="399"/>
      <c r="G78" s="399"/>
      <c r="H78" s="399"/>
      <c r="I78" s="399"/>
      <c r="J78" s="399"/>
      <c r="K78" s="399"/>
      <c r="L78" s="399"/>
      <c r="M78" s="399"/>
      <c r="N78" s="399"/>
      <c r="O78" s="399"/>
      <c r="P78" s="399"/>
      <c r="Q78" s="399"/>
      <c r="R78" s="399"/>
      <c r="S78" s="399"/>
      <c r="T78" s="399"/>
      <c r="U78" s="399"/>
      <c r="V78" s="399"/>
      <c r="W78" s="399"/>
      <c r="X78" s="399"/>
      <c r="Y78" s="399"/>
      <c r="Z78" s="399"/>
      <c r="AA78" s="399"/>
      <c r="AB78" s="399"/>
      <c r="AC78" s="399"/>
      <c r="AD78" s="399"/>
      <c r="AE78" s="399"/>
      <c r="AF78" s="399"/>
      <c r="AG78" s="399"/>
      <c r="AH78" s="399"/>
      <c r="AI78" s="399"/>
      <c r="AJ78" s="399"/>
      <c r="AK78" s="399"/>
      <c r="AL78" s="399"/>
      <c r="AM78" s="399"/>
      <c r="AN78" s="399"/>
      <c r="AO78" s="399"/>
      <c r="AP78" s="399"/>
      <c r="AQ78" s="399"/>
      <c r="AR78" s="399"/>
      <c r="AS78" s="399"/>
      <c r="AT78" s="399"/>
      <c r="AU78" s="399"/>
      <c r="AV78" s="399"/>
      <c r="AW78" s="399"/>
      <c r="AX78" s="399"/>
      <c r="AY78" s="399"/>
      <c r="AZ78" s="399"/>
      <c r="BA78" s="399"/>
      <c r="BB78" s="399"/>
      <c r="BC78" s="399"/>
    </row>
    <row r="79" spans="1:55">
      <c r="A79" s="398"/>
      <c r="B79" s="398"/>
      <c r="C79" s="398"/>
      <c r="D79" s="398"/>
      <c r="E79" s="399"/>
      <c r="F79" s="399"/>
      <c r="G79" s="399"/>
      <c r="H79" s="399"/>
      <c r="I79" s="399"/>
      <c r="J79" s="399"/>
      <c r="K79" s="399"/>
      <c r="L79" s="399"/>
      <c r="M79" s="399"/>
      <c r="N79" s="399"/>
      <c r="O79" s="399"/>
      <c r="P79" s="399"/>
      <c r="Q79" s="399"/>
      <c r="R79" s="399"/>
      <c r="S79" s="399"/>
      <c r="T79" s="399"/>
      <c r="U79" s="399"/>
      <c r="V79" s="399"/>
      <c r="W79" s="399"/>
      <c r="X79" s="399"/>
      <c r="Y79" s="399"/>
      <c r="Z79" s="399"/>
      <c r="AA79" s="399"/>
      <c r="AB79" s="399"/>
      <c r="AC79" s="399"/>
      <c r="AD79" s="399"/>
      <c r="AE79" s="399"/>
      <c r="AF79" s="399"/>
      <c r="AG79" s="399"/>
      <c r="AH79" s="399"/>
      <c r="AI79" s="399"/>
      <c r="AJ79" s="399"/>
      <c r="AK79" s="399"/>
      <c r="AL79" s="399"/>
      <c r="AM79" s="399"/>
      <c r="AN79" s="399"/>
      <c r="AO79" s="399"/>
      <c r="AP79" s="399"/>
      <c r="AQ79" s="399"/>
      <c r="AR79" s="399"/>
      <c r="AS79" s="399"/>
      <c r="AT79" s="399"/>
      <c r="AU79" s="399"/>
      <c r="AV79" s="399"/>
      <c r="AW79" s="399"/>
      <c r="AX79" s="399"/>
      <c r="AY79" s="399"/>
      <c r="AZ79" s="399"/>
      <c r="BA79" s="399"/>
      <c r="BB79" s="399"/>
      <c r="BC79" s="399"/>
    </row>
    <row r="80" spans="1:55">
      <c r="A80" s="398"/>
      <c r="B80" s="398"/>
      <c r="C80" s="398"/>
      <c r="D80" s="398"/>
      <c r="E80" s="399"/>
      <c r="F80" s="399"/>
      <c r="G80" s="399"/>
      <c r="H80" s="399"/>
      <c r="I80" s="399"/>
      <c r="J80" s="399"/>
      <c r="K80" s="399"/>
      <c r="L80" s="399"/>
      <c r="M80" s="399"/>
      <c r="N80" s="399"/>
      <c r="O80" s="399"/>
      <c r="P80" s="399"/>
      <c r="Q80" s="399"/>
      <c r="R80" s="399"/>
      <c r="S80" s="399"/>
      <c r="T80" s="399"/>
      <c r="U80" s="399"/>
      <c r="V80" s="399"/>
      <c r="W80" s="399"/>
      <c r="X80" s="399"/>
      <c r="Y80" s="399"/>
      <c r="Z80" s="399"/>
      <c r="AA80" s="399"/>
      <c r="AB80" s="399"/>
      <c r="AC80" s="399"/>
      <c r="AD80" s="399"/>
      <c r="AE80" s="399"/>
      <c r="AF80" s="399"/>
      <c r="AG80" s="399"/>
      <c r="AH80" s="399"/>
      <c r="AI80" s="399"/>
      <c r="AJ80" s="399"/>
      <c r="AK80" s="399"/>
      <c r="AL80" s="399"/>
      <c r="AM80" s="399"/>
      <c r="AN80" s="399"/>
      <c r="AO80" s="399"/>
      <c r="AP80" s="399"/>
      <c r="AQ80" s="399"/>
      <c r="AR80" s="399"/>
      <c r="AS80" s="399"/>
      <c r="AT80" s="399"/>
      <c r="AU80" s="399"/>
      <c r="AV80" s="399"/>
      <c r="AW80" s="399"/>
      <c r="AX80" s="399"/>
      <c r="AY80" s="399"/>
      <c r="AZ80" s="399"/>
      <c r="BA80" s="399"/>
      <c r="BB80" s="399"/>
      <c r="BC80" s="399"/>
    </row>
    <row r="81" spans="1:55">
      <c r="A81" s="398"/>
      <c r="B81" s="398"/>
      <c r="C81" s="398"/>
      <c r="D81" s="398"/>
      <c r="E81" s="399"/>
      <c r="F81" s="399"/>
      <c r="G81" s="399"/>
      <c r="H81" s="399"/>
      <c r="I81" s="399"/>
      <c r="J81" s="399"/>
      <c r="K81" s="399"/>
      <c r="L81" s="399"/>
      <c r="M81" s="399"/>
      <c r="N81" s="399"/>
      <c r="O81" s="399"/>
      <c r="P81" s="399"/>
      <c r="Q81" s="399"/>
      <c r="R81" s="399"/>
      <c r="S81" s="399"/>
      <c r="T81" s="399"/>
      <c r="U81" s="399"/>
      <c r="V81" s="399"/>
      <c r="W81" s="399"/>
      <c r="X81" s="399"/>
      <c r="Y81" s="399"/>
      <c r="Z81" s="399"/>
      <c r="AA81" s="399"/>
      <c r="AB81" s="399"/>
      <c r="AC81" s="399"/>
      <c r="AD81" s="399"/>
      <c r="AE81" s="399"/>
      <c r="AF81" s="399"/>
      <c r="AG81" s="399"/>
      <c r="AH81" s="399"/>
      <c r="AI81" s="399"/>
      <c r="AJ81" s="399"/>
      <c r="AK81" s="399"/>
      <c r="AL81" s="399"/>
      <c r="AM81" s="399"/>
      <c r="AN81" s="399"/>
      <c r="AO81" s="399"/>
      <c r="AP81" s="399"/>
      <c r="AQ81" s="399"/>
      <c r="AR81" s="399"/>
      <c r="AS81" s="399"/>
      <c r="AT81" s="399"/>
      <c r="AU81" s="399"/>
      <c r="AV81" s="399"/>
      <c r="AW81" s="399"/>
      <c r="AX81" s="399"/>
      <c r="AY81" s="399"/>
      <c r="AZ81" s="399"/>
      <c r="BA81" s="399"/>
      <c r="BB81" s="399"/>
      <c r="BC81" s="399"/>
    </row>
    <row r="82" spans="1:55">
      <c r="A82" s="398"/>
      <c r="B82" s="398"/>
      <c r="C82" s="398"/>
      <c r="D82" s="398"/>
      <c r="E82" s="399"/>
      <c r="F82" s="399"/>
      <c r="G82" s="399"/>
      <c r="H82" s="399"/>
      <c r="I82" s="399"/>
      <c r="J82" s="399"/>
      <c r="K82" s="399"/>
      <c r="L82" s="399"/>
      <c r="M82" s="399"/>
      <c r="N82" s="399"/>
      <c r="O82" s="399"/>
      <c r="P82" s="399"/>
      <c r="Q82" s="399"/>
      <c r="R82" s="399"/>
      <c r="S82" s="399"/>
      <c r="T82" s="399"/>
      <c r="U82" s="399"/>
      <c r="V82" s="399"/>
      <c r="W82" s="399"/>
      <c r="X82" s="399"/>
      <c r="Y82" s="399"/>
      <c r="Z82" s="399"/>
      <c r="AA82" s="399"/>
      <c r="AB82" s="399"/>
      <c r="AC82" s="399"/>
      <c r="AD82" s="399"/>
      <c r="AE82" s="399"/>
      <c r="AF82" s="399"/>
      <c r="AG82" s="399"/>
      <c r="AH82" s="399"/>
      <c r="AI82" s="399"/>
      <c r="AJ82" s="399"/>
      <c r="AK82" s="399"/>
      <c r="AL82" s="399"/>
      <c r="AM82" s="399"/>
      <c r="AN82" s="399"/>
      <c r="AO82" s="399"/>
      <c r="AP82" s="399"/>
      <c r="AQ82" s="399"/>
      <c r="AR82" s="399"/>
      <c r="AS82" s="399"/>
      <c r="AT82" s="399"/>
      <c r="AU82" s="399"/>
      <c r="AV82" s="399"/>
      <c r="AW82" s="399"/>
      <c r="AX82" s="399"/>
      <c r="AY82" s="399"/>
      <c r="AZ82" s="399"/>
      <c r="BA82" s="399"/>
      <c r="BB82" s="399"/>
      <c r="BC82" s="399"/>
    </row>
    <row r="83" spans="1:55">
      <c r="A83" s="398"/>
      <c r="B83" s="398"/>
      <c r="C83" s="398"/>
      <c r="D83" s="398"/>
      <c r="E83" s="399"/>
      <c r="F83" s="399"/>
      <c r="G83" s="399"/>
      <c r="H83" s="399"/>
      <c r="I83" s="399"/>
      <c r="J83" s="399"/>
      <c r="K83" s="399"/>
      <c r="L83" s="399"/>
      <c r="M83" s="399"/>
      <c r="N83" s="399"/>
      <c r="O83" s="399"/>
      <c r="P83" s="399"/>
      <c r="Q83" s="399"/>
      <c r="R83" s="399"/>
      <c r="S83" s="399"/>
      <c r="T83" s="399"/>
      <c r="U83" s="399"/>
      <c r="V83" s="399"/>
      <c r="W83" s="399"/>
      <c r="X83" s="399"/>
      <c r="Y83" s="399"/>
      <c r="Z83" s="399"/>
      <c r="AA83" s="399"/>
      <c r="AB83" s="399"/>
      <c r="AC83" s="399"/>
      <c r="AD83" s="399"/>
      <c r="AE83" s="399"/>
      <c r="AF83" s="399"/>
      <c r="AG83" s="399"/>
      <c r="AH83" s="399"/>
      <c r="AI83" s="399"/>
      <c r="AJ83" s="399"/>
      <c r="AK83" s="399"/>
      <c r="AL83" s="399"/>
      <c r="AM83" s="399"/>
      <c r="AN83" s="399"/>
      <c r="AO83" s="399"/>
      <c r="AP83" s="399"/>
      <c r="AQ83" s="399"/>
      <c r="AR83" s="399"/>
      <c r="AS83" s="399"/>
      <c r="AT83" s="399"/>
      <c r="AU83" s="399"/>
      <c r="AV83" s="399"/>
      <c r="AW83" s="399"/>
      <c r="AX83" s="399"/>
      <c r="AY83" s="399"/>
      <c r="AZ83" s="399"/>
      <c r="BA83" s="399"/>
      <c r="BB83" s="399"/>
      <c r="BC83" s="399"/>
    </row>
    <row r="84" spans="1:55">
      <c r="A84" s="398"/>
      <c r="B84" s="398"/>
      <c r="C84" s="398"/>
      <c r="D84" s="398"/>
      <c r="E84" s="399"/>
      <c r="F84" s="399"/>
      <c r="G84" s="399"/>
      <c r="H84" s="399"/>
      <c r="I84" s="399"/>
      <c r="J84" s="399"/>
      <c r="K84" s="399"/>
      <c r="L84" s="399"/>
      <c r="M84" s="399"/>
      <c r="N84" s="399"/>
      <c r="O84" s="399"/>
      <c r="P84" s="399"/>
      <c r="Q84" s="399"/>
      <c r="R84" s="399"/>
      <c r="S84" s="399"/>
      <c r="T84" s="399"/>
      <c r="U84" s="399"/>
      <c r="V84" s="399"/>
      <c r="W84" s="399"/>
      <c r="X84" s="399"/>
      <c r="Y84" s="399"/>
      <c r="Z84" s="399"/>
      <c r="AA84" s="399"/>
      <c r="AB84" s="399"/>
      <c r="AC84" s="399"/>
      <c r="AD84" s="399"/>
      <c r="AE84" s="399"/>
      <c r="AF84" s="399"/>
      <c r="AG84" s="399"/>
      <c r="AH84" s="399"/>
      <c r="AI84" s="399"/>
      <c r="AJ84" s="399"/>
      <c r="AK84" s="399"/>
      <c r="AL84" s="399"/>
      <c r="AM84" s="399"/>
      <c r="AN84" s="399"/>
      <c r="AO84" s="399"/>
      <c r="AP84" s="399"/>
      <c r="AQ84" s="399"/>
      <c r="AR84" s="399"/>
      <c r="AS84" s="399"/>
      <c r="AT84" s="399"/>
      <c r="AU84" s="399"/>
      <c r="AV84" s="399"/>
      <c r="AW84" s="399"/>
      <c r="AX84" s="399"/>
      <c r="AY84" s="399"/>
      <c r="AZ84" s="399"/>
      <c r="BA84" s="399"/>
      <c r="BB84" s="399"/>
      <c r="BC84" s="399"/>
    </row>
    <row r="85" spans="1:55">
      <c r="A85" s="398"/>
      <c r="B85" s="398"/>
      <c r="C85" s="398"/>
      <c r="D85" s="398"/>
      <c r="E85" s="399"/>
      <c r="F85" s="399"/>
      <c r="G85" s="399"/>
      <c r="H85" s="399"/>
      <c r="I85" s="399"/>
      <c r="J85" s="399"/>
      <c r="K85" s="399"/>
      <c r="L85" s="399"/>
      <c r="M85" s="399"/>
      <c r="N85" s="399"/>
      <c r="O85" s="399"/>
      <c r="P85" s="399"/>
      <c r="Q85" s="399"/>
      <c r="R85" s="399"/>
      <c r="S85" s="399"/>
      <c r="T85" s="399"/>
      <c r="U85" s="399"/>
      <c r="V85" s="399"/>
      <c r="W85" s="399"/>
      <c r="X85" s="399"/>
      <c r="Y85" s="399"/>
      <c r="Z85" s="399"/>
      <c r="AA85" s="399"/>
      <c r="AB85" s="399"/>
      <c r="AC85" s="399"/>
      <c r="AD85" s="399"/>
      <c r="AE85" s="399"/>
      <c r="AF85" s="399"/>
      <c r="AG85" s="399"/>
      <c r="AH85" s="399"/>
      <c r="AI85" s="399"/>
      <c r="AJ85" s="399"/>
      <c r="AK85" s="399"/>
      <c r="AL85" s="399"/>
      <c r="AM85" s="399"/>
      <c r="AN85" s="399"/>
      <c r="AO85" s="399"/>
      <c r="AP85" s="399"/>
      <c r="AQ85" s="399"/>
      <c r="AR85" s="399"/>
      <c r="AS85" s="399"/>
      <c r="AT85" s="399"/>
      <c r="AU85" s="399"/>
      <c r="AV85" s="399"/>
      <c r="AW85" s="399"/>
      <c r="AX85" s="399"/>
      <c r="AY85" s="399"/>
      <c r="AZ85" s="399"/>
      <c r="BA85" s="399"/>
      <c r="BB85" s="399"/>
      <c r="BC85" s="399"/>
    </row>
    <row r="86" spans="1:55">
      <c r="A86" s="398"/>
      <c r="B86" s="398"/>
      <c r="C86" s="398"/>
      <c r="D86" s="398"/>
      <c r="E86" s="399"/>
      <c r="F86" s="399"/>
      <c r="G86" s="399"/>
      <c r="H86" s="399"/>
      <c r="I86" s="399"/>
      <c r="J86" s="399"/>
      <c r="K86" s="399"/>
      <c r="L86" s="399"/>
      <c r="M86" s="399"/>
      <c r="N86" s="399"/>
      <c r="O86" s="399"/>
      <c r="P86" s="399"/>
      <c r="Q86" s="399"/>
      <c r="R86" s="399"/>
      <c r="S86" s="399"/>
      <c r="T86" s="399"/>
      <c r="U86" s="399"/>
      <c r="V86" s="399"/>
      <c r="W86" s="399"/>
      <c r="X86" s="399"/>
      <c r="Y86" s="399"/>
      <c r="Z86" s="399"/>
      <c r="AA86" s="399"/>
      <c r="AB86" s="399"/>
      <c r="AC86" s="399"/>
      <c r="AD86" s="399"/>
      <c r="AE86" s="399"/>
      <c r="AF86" s="399"/>
      <c r="AG86" s="399"/>
      <c r="AH86" s="399"/>
      <c r="AI86" s="399"/>
      <c r="AJ86" s="399"/>
      <c r="AK86" s="399"/>
      <c r="AL86" s="399"/>
      <c r="AM86" s="399"/>
      <c r="AN86" s="399"/>
      <c r="AO86" s="399"/>
      <c r="AP86" s="399"/>
      <c r="AQ86" s="399"/>
      <c r="AR86" s="399"/>
      <c r="AS86" s="399"/>
      <c r="AT86" s="399"/>
      <c r="AU86" s="399"/>
      <c r="AV86" s="399"/>
      <c r="AW86" s="399"/>
      <c r="AX86" s="399"/>
      <c r="AY86" s="399"/>
      <c r="AZ86" s="399"/>
      <c r="BA86" s="399"/>
      <c r="BB86" s="399"/>
      <c r="BC86" s="399"/>
    </row>
    <row r="87" spans="1:55">
      <c r="A87" s="398"/>
      <c r="B87" s="398"/>
      <c r="C87" s="398"/>
      <c r="D87" s="398"/>
      <c r="E87" s="399"/>
      <c r="F87" s="399"/>
      <c r="G87" s="399"/>
      <c r="H87" s="399"/>
      <c r="I87" s="399"/>
      <c r="J87" s="399"/>
      <c r="K87" s="399"/>
      <c r="L87" s="399"/>
      <c r="M87" s="399"/>
      <c r="N87" s="399"/>
      <c r="O87" s="399"/>
      <c r="P87" s="399"/>
      <c r="Q87" s="399"/>
      <c r="R87" s="399"/>
      <c r="S87" s="399"/>
      <c r="T87" s="399"/>
      <c r="U87" s="399"/>
      <c r="V87" s="399"/>
      <c r="W87" s="399"/>
      <c r="X87" s="399"/>
      <c r="Y87" s="399"/>
      <c r="Z87" s="399"/>
      <c r="AA87" s="399"/>
      <c r="AB87" s="399"/>
      <c r="AC87" s="399"/>
      <c r="AD87" s="399"/>
      <c r="AE87" s="399"/>
      <c r="AF87" s="399"/>
      <c r="AG87" s="399"/>
      <c r="AH87" s="399"/>
      <c r="AI87" s="399"/>
      <c r="AJ87" s="399"/>
      <c r="AK87" s="399"/>
      <c r="AL87" s="399"/>
      <c r="AM87" s="399"/>
      <c r="AN87" s="399"/>
      <c r="AO87" s="399"/>
      <c r="AP87" s="399"/>
      <c r="AQ87" s="399"/>
      <c r="AR87" s="399"/>
      <c r="AS87" s="399"/>
      <c r="AT87" s="399"/>
      <c r="AU87" s="399"/>
      <c r="AV87" s="399"/>
      <c r="AW87" s="399"/>
      <c r="AX87" s="399"/>
      <c r="AY87" s="399"/>
      <c r="AZ87" s="399"/>
      <c r="BA87" s="399"/>
      <c r="BB87" s="399"/>
      <c r="BC87" s="399"/>
    </row>
    <row r="88" spans="1:55">
      <c r="A88" s="398"/>
      <c r="B88" s="398"/>
      <c r="C88" s="398"/>
      <c r="D88" s="398"/>
      <c r="E88" s="399"/>
      <c r="F88" s="399"/>
      <c r="G88" s="399"/>
      <c r="H88" s="399"/>
      <c r="I88" s="399"/>
      <c r="J88" s="399"/>
      <c r="K88" s="399"/>
      <c r="L88" s="399"/>
      <c r="M88" s="399"/>
      <c r="N88" s="399"/>
      <c r="O88" s="399"/>
      <c r="P88" s="399"/>
      <c r="Q88" s="399"/>
      <c r="R88" s="399"/>
      <c r="S88" s="399"/>
      <c r="T88" s="399"/>
      <c r="U88" s="399"/>
      <c r="V88" s="399"/>
      <c r="W88" s="399"/>
      <c r="X88" s="399"/>
      <c r="Y88" s="399"/>
      <c r="Z88" s="399"/>
      <c r="AA88" s="399"/>
      <c r="AB88" s="399"/>
      <c r="AC88" s="399"/>
      <c r="AD88" s="399"/>
      <c r="AE88" s="399"/>
      <c r="AF88" s="399"/>
      <c r="AG88" s="399"/>
      <c r="AH88" s="399"/>
      <c r="AI88" s="399"/>
      <c r="AJ88" s="399"/>
      <c r="AK88" s="399"/>
      <c r="AL88" s="399"/>
      <c r="AM88" s="399"/>
      <c r="AN88" s="399"/>
      <c r="AO88" s="399"/>
      <c r="AP88" s="399"/>
      <c r="AQ88" s="399"/>
      <c r="AR88" s="399"/>
      <c r="AS88" s="399"/>
      <c r="AT88" s="399"/>
      <c r="AU88" s="399"/>
      <c r="AV88" s="399"/>
      <c r="AW88" s="399"/>
      <c r="AX88" s="399"/>
      <c r="AY88" s="399"/>
      <c r="AZ88" s="399"/>
      <c r="BA88" s="399"/>
      <c r="BB88" s="399"/>
      <c r="BC88" s="399"/>
    </row>
    <row r="89" spans="1:55">
      <c r="A89" s="398"/>
      <c r="B89" s="398"/>
      <c r="C89" s="398"/>
      <c r="D89" s="398"/>
      <c r="E89" s="399"/>
      <c r="F89" s="399"/>
      <c r="G89" s="399"/>
      <c r="H89" s="399"/>
      <c r="I89" s="399"/>
      <c r="J89" s="399"/>
      <c r="K89" s="399"/>
      <c r="L89" s="399"/>
      <c r="M89" s="399"/>
      <c r="N89" s="399"/>
      <c r="O89" s="399"/>
      <c r="P89" s="399"/>
      <c r="Q89" s="399"/>
      <c r="R89" s="399"/>
      <c r="S89" s="399"/>
      <c r="T89" s="399"/>
      <c r="U89" s="399"/>
      <c r="V89" s="399"/>
      <c r="W89" s="399"/>
      <c r="X89" s="399"/>
      <c r="Y89" s="399"/>
      <c r="Z89" s="399"/>
      <c r="AA89" s="399"/>
      <c r="AB89" s="399"/>
      <c r="AC89" s="399"/>
      <c r="AD89" s="399"/>
      <c r="AE89" s="399"/>
      <c r="AF89" s="399"/>
      <c r="AG89" s="399"/>
      <c r="AH89" s="399"/>
      <c r="AI89" s="399"/>
      <c r="AJ89" s="399"/>
      <c r="AK89" s="399"/>
      <c r="AL89" s="399"/>
      <c r="AM89" s="399"/>
      <c r="AN89" s="399"/>
      <c r="AO89" s="399"/>
      <c r="AP89" s="399"/>
      <c r="AQ89" s="399"/>
      <c r="AR89" s="399"/>
      <c r="AS89" s="399"/>
      <c r="AT89" s="399"/>
      <c r="AU89" s="399"/>
      <c r="AV89" s="399"/>
      <c r="AW89" s="399"/>
      <c r="AX89" s="399"/>
      <c r="AY89" s="399"/>
      <c r="AZ89" s="399"/>
      <c r="BA89" s="399"/>
      <c r="BB89" s="399"/>
      <c r="BC89" s="399"/>
    </row>
    <row r="90" spans="1:55">
      <c r="A90" s="398"/>
      <c r="B90" s="398"/>
      <c r="C90" s="398"/>
      <c r="D90" s="398"/>
      <c r="E90" s="399"/>
      <c r="F90" s="399"/>
      <c r="G90" s="399"/>
      <c r="H90" s="399"/>
      <c r="I90" s="399"/>
      <c r="J90" s="399"/>
      <c r="K90" s="399"/>
      <c r="L90" s="399"/>
      <c r="M90" s="399"/>
      <c r="N90" s="399"/>
      <c r="O90" s="399"/>
      <c r="P90" s="399"/>
      <c r="Q90" s="399"/>
      <c r="R90" s="399"/>
      <c r="S90" s="399"/>
      <c r="T90" s="399"/>
      <c r="U90" s="399"/>
      <c r="V90" s="399"/>
      <c r="W90" s="399"/>
      <c r="X90" s="399"/>
      <c r="Y90" s="399"/>
      <c r="Z90" s="399"/>
      <c r="AA90" s="399"/>
      <c r="AB90" s="399"/>
      <c r="AC90" s="399"/>
      <c r="AD90" s="399"/>
      <c r="AE90" s="399"/>
      <c r="AF90" s="399"/>
      <c r="AG90" s="399"/>
      <c r="AH90" s="399"/>
      <c r="AI90" s="399"/>
      <c r="AJ90" s="399"/>
      <c r="AK90" s="399"/>
      <c r="AL90" s="399"/>
      <c r="AM90" s="399"/>
      <c r="AN90" s="399"/>
      <c r="AO90" s="399"/>
      <c r="AP90" s="399"/>
      <c r="AQ90" s="399"/>
      <c r="AR90" s="399"/>
      <c r="AS90" s="399"/>
      <c r="AT90" s="399"/>
      <c r="AU90" s="399"/>
      <c r="AV90" s="399"/>
      <c r="AW90" s="399"/>
      <c r="AX90" s="399"/>
      <c r="AY90" s="399"/>
      <c r="AZ90" s="399"/>
      <c r="BA90" s="399"/>
      <c r="BB90" s="399"/>
      <c r="BC90" s="399"/>
    </row>
    <row r="91" spans="1:55">
      <c r="A91" s="398"/>
      <c r="B91" s="398"/>
      <c r="C91" s="398"/>
      <c r="D91" s="398"/>
      <c r="E91" s="399"/>
      <c r="F91" s="399"/>
      <c r="G91" s="399"/>
      <c r="H91" s="399"/>
      <c r="I91" s="399"/>
      <c r="J91" s="399"/>
      <c r="K91" s="399"/>
      <c r="L91" s="399"/>
      <c r="M91" s="399"/>
      <c r="N91" s="399"/>
      <c r="O91" s="399"/>
      <c r="P91" s="399"/>
      <c r="Q91" s="399"/>
      <c r="R91" s="399"/>
      <c r="S91" s="399"/>
      <c r="T91" s="399"/>
      <c r="U91" s="399"/>
      <c r="V91" s="399"/>
      <c r="W91" s="399"/>
      <c r="X91" s="399"/>
      <c r="Y91" s="399"/>
      <c r="Z91" s="399"/>
      <c r="AA91" s="399"/>
      <c r="AB91" s="399"/>
      <c r="AC91" s="399"/>
      <c r="AD91" s="399"/>
      <c r="AE91" s="399"/>
      <c r="AF91" s="399"/>
      <c r="AG91" s="399"/>
      <c r="AH91" s="399"/>
      <c r="AI91" s="399"/>
      <c r="AJ91" s="399"/>
      <c r="AK91" s="399"/>
      <c r="AL91" s="399"/>
      <c r="AM91" s="399"/>
      <c r="AN91" s="399"/>
      <c r="AO91" s="399"/>
      <c r="AP91" s="399"/>
      <c r="AQ91" s="399"/>
      <c r="AR91" s="399"/>
      <c r="AS91" s="399"/>
      <c r="AT91" s="399"/>
      <c r="AU91" s="399"/>
      <c r="AV91" s="399"/>
      <c r="AW91" s="399"/>
      <c r="AX91" s="399"/>
      <c r="AY91" s="399"/>
      <c r="AZ91" s="399"/>
      <c r="BA91" s="399"/>
      <c r="BB91" s="399"/>
      <c r="BC91" s="399"/>
    </row>
    <row r="92" spans="1:55">
      <c r="A92" s="398"/>
      <c r="B92" s="398"/>
      <c r="C92" s="398"/>
      <c r="D92" s="398"/>
      <c r="E92" s="399"/>
      <c r="F92" s="399"/>
      <c r="G92" s="399"/>
      <c r="H92" s="399"/>
      <c r="I92" s="399"/>
      <c r="J92" s="399"/>
      <c r="K92" s="399"/>
      <c r="L92" s="399"/>
      <c r="M92" s="399"/>
      <c r="N92" s="399"/>
      <c r="O92" s="399"/>
      <c r="P92" s="399"/>
      <c r="Q92" s="399"/>
      <c r="R92" s="399"/>
      <c r="S92" s="399"/>
      <c r="T92" s="399"/>
      <c r="U92" s="399"/>
      <c r="V92" s="399"/>
      <c r="W92" s="399"/>
      <c r="X92" s="399"/>
      <c r="Y92" s="399"/>
      <c r="Z92" s="399"/>
      <c r="AA92" s="399"/>
      <c r="AB92" s="399"/>
      <c r="AC92" s="399"/>
      <c r="AD92" s="399"/>
      <c r="AE92" s="399"/>
      <c r="AF92" s="399"/>
      <c r="AG92" s="399"/>
      <c r="AH92" s="399"/>
      <c r="AI92" s="399"/>
      <c r="AJ92" s="399"/>
      <c r="AK92" s="399"/>
      <c r="AL92" s="399"/>
      <c r="AM92" s="399"/>
      <c r="AN92" s="399"/>
      <c r="AO92" s="399"/>
      <c r="AP92" s="399"/>
      <c r="AQ92" s="399"/>
      <c r="AR92" s="399"/>
      <c r="AS92" s="399"/>
      <c r="AT92" s="399"/>
      <c r="AU92" s="399"/>
      <c r="AV92" s="399"/>
      <c r="AW92" s="399"/>
      <c r="AX92" s="399"/>
      <c r="AY92" s="399"/>
      <c r="AZ92" s="399"/>
      <c r="BA92" s="399"/>
      <c r="BB92" s="399"/>
      <c r="BC92" s="399"/>
    </row>
    <row r="93" spans="1:55">
      <c r="A93" s="398"/>
      <c r="B93" s="398"/>
      <c r="C93" s="398"/>
      <c r="D93" s="398"/>
      <c r="E93" s="399"/>
      <c r="F93" s="399"/>
      <c r="G93" s="399"/>
      <c r="H93" s="399"/>
      <c r="I93" s="399"/>
      <c r="J93" s="399"/>
      <c r="K93" s="399"/>
      <c r="L93" s="399"/>
      <c r="M93" s="399"/>
      <c r="N93" s="399"/>
      <c r="O93" s="399"/>
      <c r="P93" s="399"/>
      <c r="Q93" s="399"/>
      <c r="R93" s="399"/>
      <c r="S93" s="399"/>
      <c r="T93" s="399"/>
      <c r="U93" s="399"/>
      <c r="V93" s="399"/>
      <c r="W93" s="399"/>
      <c r="X93" s="399"/>
      <c r="Y93" s="399"/>
      <c r="Z93" s="399"/>
      <c r="AA93" s="399"/>
      <c r="AB93" s="399"/>
      <c r="AC93" s="399"/>
      <c r="AD93" s="399"/>
      <c r="AE93" s="399"/>
      <c r="AF93" s="399"/>
      <c r="AG93" s="399"/>
      <c r="AH93" s="399"/>
      <c r="AI93" s="399"/>
      <c r="AJ93" s="399"/>
      <c r="AK93" s="399"/>
      <c r="AL93" s="399"/>
      <c r="AM93" s="399"/>
      <c r="AN93" s="399"/>
      <c r="AO93" s="399"/>
      <c r="AP93" s="399"/>
      <c r="AQ93" s="399"/>
      <c r="AR93" s="399"/>
      <c r="AS93" s="399"/>
      <c r="AT93" s="399"/>
      <c r="AU93" s="399"/>
      <c r="AV93" s="399"/>
      <c r="AW93" s="399"/>
      <c r="AX93" s="399"/>
      <c r="AY93" s="399"/>
      <c r="AZ93" s="399"/>
      <c r="BA93" s="399"/>
      <c r="BB93" s="399"/>
      <c r="BC93" s="399"/>
    </row>
    <row r="94" spans="1:55">
      <c r="A94" s="398"/>
      <c r="B94" s="398"/>
      <c r="C94" s="398"/>
      <c r="D94" s="398"/>
      <c r="E94" s="399"/>
      <c r="F94" s="399"/>
      <c r="G94" s="399"/>
      <c r="H94" s="399"/>
      <c r="I94" s="399"/>
      <c r="J94" s="399"/>
      <c r="K94" s="399"/>
      <c r="L94" s="399"/>
      <c r="M94" s="399"/>
      <c r="N94" s="399"/>
      <c r="O94" s="399"/>
      <c r="P94" s="399"/>
      <c r="Q94" s="399"/>
      <c r="R94" s="399"/>
      <c r="S94" s="399"/>
      <c r="T94" s="399"/>
      <c r="U94" s="399"/>
      <c r="V94" s="399"/>
      <c r="W94" s="399"/>
      <c r="X94" s="399"/>
      <c r="Y94" s="399"/>
      <c r="Z94" s="399"/>
      <c r="AA94" s="399"/>
      <c r="AB94" s="399"/>
      <c r="AC94" s="399"/>
      <c r="AD94" s="399"/>
      <c r="AE94" s="399"/>
      <c r="AF94" s="399"/>
      <c r="AG94" s="399"/>
      <c r="AH94" s="399"/>
      <c r="AI94" s="399"/>
      <c r="AJ94" s="399"/>
      <c r="AK94" s="399"/>
      <c r="AL94" s="399"/>
      <c r="AM94" s="399"/>
      <c r="AN94" s="399"/>
      <c r="AO94" s="399"/>
      <c r="AP94" s="399"/>
      <c r="AQ94" s="399"/>
      <c r="AR94" s="399"/>
      <c r="AS94" s="399"/>
      <c r="AT94" s="399"/>
      <c r="AU94" s="399"/>
      <c r="AV94" s="399"/>
      <c r="AW94" s="399"/>
      <c r="AX94" s="399"/>
      <c r="AY94" s="399"/>
      <c r="AZ94" s="399"/>
      <c r="BA94" s="399"/>
      <c r="BB94" s="399"/>
      <c r="BC94" s="399"/>
    </row>
    <row r="95" spans="1:55">
      <c r="A95" s="398"/>
      <c r="B95" s="398"/>
      <c r="C95" s="398"/>
      <c r="D95" s="398"/>
      <c r="E95" s="399"/>
      <c r="F95" s="399"/>
      <c r="G95" s="399"/>
      <c r="H95" s="399"/>
      <c r="I95" s="399"/>
      <c r="J95" s="399"/>
      <c r="K95" s="399"/>
      <c r="L95" s="399"/>
      <c r="M95" s="399"/>
      <c r="N95" s="399"/>
      <c r="O95" s="399"/>
      <c r="P95" s="399"/>
      <c r="Q95" s="399"/>
      <c r="R95" s="399"/>
      <c r="S95" s="399"/>
      <c r="T95" s="399"/>
      <c r="U95" s="399"/>
      <c r="V95" s="399"/>
      <c r="W95" s="399"/>
      <c r="X95" s="399"/>
      <c r="Y95" s="399"/>
      <c r="Z95" s="399"/>
      <c r="AA95" s="399"/>
      <c r="AB95" s="399"/>
      <c r="AC95" s="399"/>
      <c r="AD95" s="399"/>
      <c r="AE95" s="399"/>
      <c r="AF95" s="399"/>
      <c r="AG95" s="399"/>
      <c r="AH95" s="399"/>
      <c r="AI95" s="399"/>
      <c r="AJ95" s="399"/>
      <c r="AK95" s="399"/>
      <c r="AL95" s="399"/>
      <c r="AM95" s="399"/>
      <c r="AN95" s="399"/>
      <c r="AO95" s="399"/>
      <c r="AP95" s="399"/>
      <c r="AQ95" s="399"/>
      <c r="AR95" s="399"/>
      <c r="AS95" s="399"/>
      <c r="AT95" s="399"/>
      <c r="AU95" s="399"/>
      <c r="AV95" s="399"/>
      <c r="AW95" s="399"/>
      <c r="AX95" s="399"/>
      <c r="AY95" s="399"/>
      <c r="AZ95" s="399"/>
      <c r="BA95" s="399"/>
      <c r="BB95" s="399"/>
      <c r="BC95" s="399"/>
    </row>
    <row r="96" spans="1:55">
      <c r="A96" s="398"/>
      <c r="B96" s="398"/>
      <c r="C96" s="398"/>
      <c r="D96" s="398"/>
      <c r="E96" s="399"/>
      <c r="F96" s="399"/>
      <c r="G96" s="399"/>
      <c r="H96" s="399"/>
      <c r="I96" s="399"/>
      <c r="J96" s="399"/>
      <c r="K96" s="399"/>
      <c r="L96" s="399"/>
      <c r="M96" s="399"/>
      <c r="N96" s="399"/>
      <c r="O96" s="399"/>
      <c r="P96" s="399"/>
      <c r="Q96" s="399"/>
      <c r="R96" s="399"/>
      <c r="S96" s="399"/>
      <c r="T96" s="399"/>
      <c r="U96" s="399"/>
      <c r="V96" s="399"/>
      <c r="W96" s="399"/>
      <c r="X96" s="399"/>
      <c r="Y96" s="399"/>
      <c r="Z96" s="399"/>
      <c r="AA96" s="399"/>
      <c r="AB96" s="399"/>
      <c r="AC96" s="399"/>
      <c r="AD96" s="399"/>
      <c r="AE96" s="399"/>
      <c r="AF96" s="399"/>
      <c r="AG96" s="399"/>
      <c r="AH96" s="399"/>
      <c r="AI96" s="399"/>
      <c r="AJ96" s="399"/>
      <c r="AK96" s="399"/>
      <c r="AL96" s="399"/>
      <c r="AM96" s="399"/>
      <c r="AN96" s="399"/>
      <c r="AO96" s="399"/>
      <c r="AP96" s="399"/>
      <c r="AQ96" s="399"/>
      <c r="AR96" s="399"/>
      <c r="AS96" s="399"/>
      <c r="AT96" s="399"/>
      <c r="AU96" s="399"/>
      <c r="AV96" s="399"/>
      <c r="AW96" s="399"/>
      <c r="AX96" s="399"/>
      <c r="AY96" s="399"/>
      <c r="AZ96" s="399"/>
      <c r="BA96" s="399"/>
      <c r="BB96" s="399"/>
      <c r="BC96" s="399"/>
    </row>
    <row r="97" spans="1:55">
      <c r="A97" s="398"/>
      <c r="B97" s="398"/>
      <c r="C97" s="398"/>
      <c r="D97" s="398"/>
      <c r="E97" s="399"/>
      <c r="F97" s="399"/>
      <c r="G97" s="399"/>
      <c r="H97" s="399"/>
      <c r="I97" s="399"/>
      <c r="J97" s="399"/>
      <c r="K97" s="399"/>
      <c r="L97" s="399"/>
      <c r="M97" s="399"/>
      <c r="N97" s="399"/>
      <c r="O97" s="399"/>
      <c r="P97" s="399"/>
      <c r="Q97" s="399"/>
      <c r="R97" s="399"/>
      <c r="S97" s="399"/>
      <c r="T97" s="399"/>
      <c r="U97" s="399"/>
      <c r="V97" s="399"/>
      <c r="W97" s="399"/>
      <c r="X97" s="399"/>
      <c r="Y97" s="399"/>
      <c r="Z97" s="399"/>
      <c r="AA97" s="399"/>
      <c r="AB97" s="399"/>
      <c r="AC97" s="399"/>
      <c r="AD97" s="399"/>
      <c r="AE97" s="399"/>
      <c r="AF97" s="399"/>
      <c r="AG97" s="399"/>
      <c r="AH97" s="399"/>
      <c r="AI97" s="399"/>
      <c r="AJ97" s="399"/>
      <c r="AK97" s="399"/>
      <c r="AL97" s="399"/>
      <c r="AM97" s="399"/>
      <c r="AN97" s="399"/>
      <c r="AO97" s="399"/>
      <c r="AP97" s="399"/>
      <c r="AQ97" s="399"/>
      <c r="AR97" s="399"/>
      <c r="AS97" s="399"/>
      <c r="AT97" s="399"/>
      <c r="AU97" s="399"/>
      <c r="AV97" s="399"/>
      <c r="AW97" s="399"/>
      <c r="AX97" s="399"/>
      <c r="AY97" s="399"/>
      <c r="AZ97" s="399"/>
      <c r="BA97" s="399"/>
      <c r="BB97" s="399"/>
      <c r="BC97" s="399"/>
    </row>
    <row r="98" spans="1:55">
      <c r="A98" s="398"/>
      <c r="B98" s="398"/>
      <c r="C98" s="398"/>
      <c r="D98" s="398"/>
      <c r="E98" s="399"/>
      <c r="F98" s="399"/>
      <c r="G98" s="399"/>
      <c r="H98" s="399"/>
      <c r="I98" s="399"/>
      <c r="J98" s="399"/>
      <c r="K98" s="399"/>
      <c r="L98" s="399"/>
      <c r="M98" s="399"/>
      <c r="N98" s="399"/>
      <c r="O98" s="399"/>
      <c r="P98" s="399"/>
      <c r="Q98" s="399"/>
      <c r="R98" s="399"/>
      <c r="S98" s="399"/>
      <c r="T98" s="399"/>
      <c r="U98" s="399"/>
      <c r="V98" s="399"/>
      <c r="W98" s="399"/>
      <c r="X98" s="399"/>
      <c r="Y98" s="399"/>
      <c r="Z98" s="399"/>
      <c r="AA98" s="399"/>
      <c r="AB98" s="399"/>
      <c r="AC98" s="399"/>
      <c r="AD98" s="399"/>
      <c r="AE98" s="399"/>
      <c r="AF98" s="399"/>
      <c r="AG98" s="399"/>
      <c r="AH98" s="399"/>
      <c r="AI98" s="399"/>
      <c r="AJ98" s="399"/>
      <c r="AK98" s="399"/>
      <c r="AL98" s="399"/>
      <c r="AM98" s="399"/>
      <c r="AN98" s="399"/>
      <c r="AO98" s="399"/>
      <c r="AP98" s="399"/>
      <c r="AQ98" s="399"/>
      <c r="AR98" s="399"/>
      <c r="AS98" s="399"/>
      <c r="AT98" s="399"/>
      <c r="AU98" s="399"/>
      <c r="AV98" s="399"/>
      <c r="AW98" s="399"/>
      <c r="AX98" s="399"/>
      <c r="AY98" s="399"/>
      <c r="AZ98" s="399"/>
      <c r="BA98" s="399"/>
      <c r="BB98" s="399"/>
      <c r="BC98" s="399"/>
    </row>
    <row r="99" spans="1:55">
      <c r="A99" s="398"/>
      <c r="B99" s="398"/>
      <c r="C99" s="398"/>
      <c r="D99" s="398"/>
      <c r="E99" s="399"/>
      <c r="F99" s="399"/>
      <c r="G99" s="399"/>
      <c r="H99" s="399"/>
      <c r="I99" s="399"/>
      <c r="J99" s="399"/>
      <c r="K99" s="399"/>
      <c r="L99" s="399"/>
      <c r="M99" s="399"/>
      <c r="N99" s="399"/>
      <c r="O99" s="399"/>
      <c r="P99" s="399"/>
      <c r="Q99" s="399"/>
      <c r="R99" s="399"/>
      <c r="S99" s="399"/>
      <c r="T99" s="399"/>
      <c r="U99" s="399"/>
      <c r="V99" s="399"/>
      <c r="W99" s="399"/>
      <c r="X99" s="399"/>
      <c r="Y99" s="399"/>
      <c r="Z99" s="399"/>
      <c r="AA99" s="399"/>
      <c r="AB99" s="399"/>
      <c r="AC99" s="399"/>
      <c r="AD99" s="399"/>
      <c r="AE99" s="399"/>
      <c r="AF99" s="399"/>
      <c r="AG99" s="399"/>
      <c r="AH99" s="399"/>
      <c r="AI99" s="399"/>
      <c r="AJ99" s="399"/>
      <c r="AK99" s="399"/>
      <c r="AL99" s="399"/>
      <c r="AM99" s="399"/>
      <c r="AN99" s="399"/>
      <c r="AO99" s="399"/>
      <c r="AP99" s="399"/>
      <c r="AQ99" s="399"/>
      <c r="AR99" s="399"/>
      <c r="AS99" s="399"/>
      <c r="AT99" s="399"/>
      <c r="AU99" s="399"/>
      <c r="AV99" s="399"/>
      <c r="AW99" s="399"/>
      <c r="AX99" s="399"/>
      <c r="AY99" s="399"/>
      <c r="AZ99" s="399"/>
      <c r="BA99" s="399"/>
      <c r="BB99" s="399"/>
      <c r="BC99" s="399"/>
    </row>
    <row r="100" spans="1:55">
      <c r="A100" s="398"/>
      <c r="B100" s="398"/>
      <c r="C100" s="398"/>
      <c r="D100" s="398"/>
      <c r="E100" s="399"/>
      <c r="F100" s="399"/>
      <c r="G100" s="399"/>
      <c r="H100" s="399"/>
      <c r="I100" s="399"/>
      <c r="J100" s="399"/>
      <c r="K100" s="399"/>
      <c r="L100" s="399"/>
      <c r="M100" s="399"/>
      <c r="N100" s="399"/>
      <c r="O100" s="399"/>
      <c r="P100" s="399"/>
      <c r="Q100" s="399"/>
      <c r="R100" s="399"/>
      <c r="S100" s="399"/>
      <c r="T100" s="399"/>
      <c r="U100" s="399"/>
      <c r="V100" s="399"/>
      <c r="W100" s="399"/>
      <c r="X100" s="399"/>
      <c r="Y100" s="399"/>
      <c r="Z100" s="399"/>
      <c r="AA100" s="399"/>
      <c r="AB100" s="399"/>
      <c r="AC100" s="399"/>
      <c r="AD100" s="399"/>
      <c r="AE100" s="399"/>
      <c r="AF100" s="399"/>
      <c r="AG100" s="399"/>
      <c r="AH100" s="399"/>
      <c r="AI100" s="399"/>
      <c r="AJ100" s="399"/>
      <c r="AK100" s="399"/>
      <c r="AL100" s="399"/>
      <c r="AM100" s="399"/>
      <c r="AN100" s="399"/>
      <c r="AO100" s="399"/>
      <c r="AP100" s="399"/>
      <c r="AQ100" s="399"/>
      <c r="AR100" s="399"/>
      <c r="AS100" s="399"/>
      <c r="AT100" s="399"/>
      <c r="AU100" s="399"/>
      <c r="AV100" s="399"/>
      <c r="AW100" s="399"/>
      <c r="AX100" s="399"/>
      <c r="AY100" s="399"/>
      <c r="AZ100" s="399"/>
      <c r="BA100" s="399"/>
      <c r="BB100" s="399"/>
      <c r="BC100" s="399"/>
    </row>
    <row r="101" spans="1:55">
      <c r="A101" s="398"/>
      <c r="B101" s="398"/>
      <c r="C101" s="398"/>
      <c r="D101" s="398"/>
      <c r="E101" s="399"/>
      <c r="F101" s="399"/>
      <c r="G101" s="399"/>
      <c r="H101" s="399"/>
      <c r="I101" s="399"/>
      <c r="J101" s="399"/>
      <c r="K101" s="399"/>
      <c r="L101" s="399"/>
      <c r="M101" s="399"/>
      <c r="N101" s="399"/>
      <c r="O101" s="399"/>
      <c r="P101" s="399"/>
      <c r="Q101" s="399"/>
      <c r="R101" s="399"/>
      <c r="S101" s="399"/>
      <c r="T101" s="399"/>
      <c r="U101" s="399"/>
      <c r="V101" s="399"/>
      <c r="W101" s="399"/>
      <c r="X101" s="399"/>
      <c r="Y101" s="399"/>
      <c r="Z101" s="399"/>
      <c r="AA101" s="399"/>
      <c r="AB101" s="399"/>
      <c r="AC101" s="399"/>
      <c r="AD101" s="399"/>
      <c r="AE101" s="399"/>
      <c r="AF101" s="399"/>
      <c r="AG101" s="399"/>
      <c r="AH101" s="399"/>
      <c r="AI101" s="399"/>
      <c r="AJ101" s="399"/>
      <c r="AK101" s="399"/>
      <c r="AL101" s="399"/>
      <c r="AM101" s="399"/>
      <c r="AN101" s="399"/>
      <c r="AO101" s="399"/>
      <c r="AP101" s="399"/>
      <c r="AQ101" s="399"/>
      <c r="AR101" s="399"/>
      <c r="AS101" s="399"/>
      <c r="AT101" s="399"/>
      <c r="AU101" s="399"/>
      <c r="AV101" s="399"/>
      <c r="AW101" s="399"/>
      <c r="AX101" s="399"/>
      <c r="AY101" s="399"/>
      <c r="AZ101" s="399"/>
      <c r="BA101" s="399"/>
      <c r="BB101" s="399"/>
      <c r="BC101" s="399"/>
    </row>
    <row r="102" spans="1:55">
      <c r="A102" s="398"/>
      <c r="B102" s="398"/>
      <c r="C102" s="398"/>
      <c r="D102" s="398"/>
      <c r="E102" s="399"/>
      <c r="F102" s="399"/>
      <c r="G102" s="399"/>
      <c r="H102" s="399"/>
      <c r="I102" s="399"/>
      <c r="J102" s="399"/>
      <c r="K102" s="399"/>
      <c r="L102" s="399"/>
      <c r="M102" s="399"/>
      <c r="N102" s="399"/>
      <c r="O102" s="399"/>
      <c r="P102" s="399"/>
      <c r="Q102" s="399"/>
      <c r="R102" s="399"/>
      <c r="S102" s="399"/>
      <c r="T102" s="399"/>
      <c r="U102" s="399"/>
      <c r="V102" s="399"/>
      <c r="W102" s="399"/>
      <c r="X102" s="399"/>
      <c r="Y102" s="399"/>
      <c r="Z102" s="399"/>
      <c r="AA102" s="399"/>
      <c r="AB102" s="399"/>
      <c r="AC102" s="399"/>
      <c r="AD102" s="399"/>
      <c r="AE102" s="399"/>
      <c r="AF102" s="399"/>
      <c r="AG102" s="399"/>
      <c r="AH102" s="399"/>
      <c r="AI102" s="399"/>
      <c r="AJ102" s="399"/>
      <c r="AK102" s="399"/>
      <c r="AL102" s="399"/>
      <c r="AM102" s="399"/>
      <c r="AN102" s="399"/>
      <c r="AO102" s="399"/>
      <c r="AP102" s="399"/>
      <c r="AQ102" s="399"/>
      <c r="AR102" s="399"/>
      <c r="AS102" s="399"/>
      <c r="AT102" s="399"/>
      <c r="AU102" s="399"/>
      <c r="AV102" s="399"/>
      <c r="AW102" s="399"/>
      <c r="AX102" s="399"/>
      <c r="AY102" s="399"/>
      <c r="AZ102" s="399"/>
      <c r="BA102" s="399"/>
      <c r="BB102" s="399"/>
      <c r="BC102" s="399"/>
    </row>
    <row r="103" spans="1:55">
      <c r="A103" s="398"/>
      <c r="B103" s="398"/>
      <c r="C103" s="398"/>
      <c r="D103" s="398"/>
      <c r="E103" s="399"/>
      <c r="F103" s="399"/>
      <c r="G103" s="399"/>
      <c r="H103" s="399"/>
      <c r="I103" s="399"/>
      <c r="J103" s="399"/>
      <c r="K103" s="399"/>
      <c r="L103" s="399"/>
      <c r="M103" s="399"/>
      <c r="N103" s="399"/>
      <c r="O103" s="399"/>
      <c r="P103" s="399"/>
      <c r="Q103" s="399"/>
      <c r="R103" s="399"/>
      <c r="S103" s="399"/>
      <c r="T103" s="399"/>
      <c r="U103" s="399"/>
      <c r="V103" s="399"/>
      <c r="W103" s="399"/>
      <c r="X103" s="399"/>
      <c r="Y103" s="399"/>
      <c r="Z103" s="399"/>
      <c r="AA103" s="399"/>
      <c r="AB103" s="399"/>
      <c r="AC103" s="399"/>
      <c r="AD103" s="399"/>
      <c r="AE103" s="399"/>
      <c r="AF103" s="399"/>
      <c r="AG103" s="399"/>
      <c r="AH103" s="399"/>
      <c r="AI103" s="399"/>
      <c r="AJ103" s="399"/>
      <c r="AK103" s="399"/>
      <c r="AL103" s="399"/>
      <c r="AM103" s="399"/>
      <c r="AN103" s="399"/>
      <c r="AO103" s="399"/>
      <c r="AP103" s="399"/>
      <c r="AQ103" s="399"/>
      <c r="AR103" s="399"/>
      <c r="AS103" s="399"/>
      <c r="AT103" s="399"/>
      <c r="AU103" s="399"/>
      <c r="AV103" s="399"/>
      <c r="AW103" s="399"/>
      <c r="AX103" s="399"/>
      <c r="AY103" s="399"/>
      <c r="AZ103" s="399"/>
      <c r="BA103" s="399"/>
      <c r="BB103" s="399"/>
      <c r="BC103" s="399"/>
    </row>
    <row r="104" spans="1:55">
      <c r="A104" s="398"/>
      <c r="B104" s="398"/>
      <c r="C104" s="398"/>
      <c r="D104" s="398"/>
      <c r="E104" s="399"/>
      <c r="F104" s="399"/>
      <c r="G104" s="399"/>
      <c r="H104" s="399"/>
      <c r="I104" s="399"/>
      <c r="J104" s="399"/>
      <c r="K104" s="399"/>
      <c r="L104" s="399"/>
      <c r="M104" s="399"/>
      <c r="N104" s="399"/>
      <c r="O104" s="399"/>
      <c r="P104" s="399"/>
      <c r="Q104" s="399"/>
      <c r="R104" s="399"/>
      <c r="S104" s="399"/>
      <c r="T104" s="399"/>
      <c r="U104" s="399"/>
      <c r="V104" s="399"/>
      <c r="W104" s="399"/>
      <c r="X104" s="399"/>
      <c r="Y104" s="399"/>
      <c r="Z104" s="399"/>
      <c r="AA104" s="399"/>
      <c r="AB104" s="399"/>
      <c r="AC104" s="399"/>
      <c r="AD104" s="399"/>
      <c r="AE104" s="399"/>
      <c r="AF104" s="399"/>
      <c r="AG104" s="399"/>
      <c r="AH104" s="399"/>
      <c r="AI104" s="399"/>
      <c r="AJ104" s="399"/>
      <c r="AK104" s="399"/>
      <c r="AL104" s="399"/>
      <c r="AM104" s="399"/>
      <c r="AN104" s="399"/>
      <c r="AO104" s="399"/>
      <c r="AP104" s="399"/>
      <c r="AQ104" s="399"/>
      <c r="AR104" s="399"/>
      <c r="AS104" s="399"/>
      <c r="AT104" s="399"/>
      <c r="AU104" s="399"/>
      <c r="AV104" s="399"/>
      <c r="AW104" s="399"/>
      <c r="AX104" s="399"/>
      <c r="AY104" s="399"/>
      <c r="AZ104" s="399"/>
      <c r="BA104" s="399"/>
      <c r="BB104" s="399"/>
      <c r="BC104" s="399"/>
    </row>
    <row r="105" spans="1:55">
      <c r="A105" s="398"/>
      <c r="B105" s="398"/>
      <c r="C105" s="398"/>
      <c r="D105" s="398"/>
      <c r="E105" s="399"/>
      <c r="F105" s="399"/>
      <c r="G105" s="399"/>
      <c r="H105" s="399"/>
      <c r="I105" s="399"/>
      <c r="J105" s="399"/>
      <c r="K105" s="399"/>
      <c r="L105" s="399"/>
      <c r="M105" s="399"/>
      <c r="N105" s="399"/>
      <c r="O105" s="399"/>
      <c r="P105" s="399"/>
      <c r="Q105" s="399"/>
      <c r="R105" s="399"/>
      <c r="S105" s="399"/>
      <c r="T105" s="399"/>
      <c r="U105" s="399"/>
      <c r="V105" s="399"/>
      <c r="W105" s="399"/>
      <c r="X105" s="399"/>
      <c r="Y105" s="399"/>
      <c r="Z105" s="399"/>
      <c r="AA105" s="399"/>
      <c r="AB105" s="399"/>
      <c r="AC105" s="399"/>
      <c r="AD105" s="399"/>
      <c r="AE105" s="399"/>
      <c r="AF105" s="399"/>
      <c r="AG105" s="399"/>
      <c r="AH105" s="399"/>
      <c r="AI105" s="399"/>
      <c r="AJ105" s="399"/>
      <c r="AK105" s="399"/>
      <c r="AL105" s="399"/>
      <c r="AM105" s="399"/>
      <c r="AN105" s="399"/>
      <c r="AO105" s="399"/>
      <c r="AP105" s="399"/>
      <c r="AQ105" s="399"/>
      <c r="AR105" s="399"/>
      <c r="AS105" s="399"/>
      <c r="AT105" s="399"/>
      <c r="AU105" s="399"/>
      <c r="AV105" s="399"/>
      <c r="AW105" s="399"/>
      <c r="AX105" s="399"/>
      <c r="AY105" s="399"/>
      <c r="AZ105" s="399"/>
      <c r="BA105" s="399"/>
      <c r="BB105" s="399"/>
      <c r="BC105" s="399"/>
    </row>
    <row r="106" spans="1:55">
      <c r="A106" s="398"/>
      <c r="B106" s="398"/>
      <c r="C106" s="398"/>
      <c r="D106" s="398"/>
      <c r="E106" s="399"/>
      <c r="F106" s="399"/>
      <c r="G106" s="399"/>
      <c r="H106" s="399"/>
      <c r="I106" s="399"/>
      <c r="J106" s="399"/>
      <c r="K106" s="399"/>
      <c r="L106" s="399"/>
      <c r="M106" s="399"/>
      <c r="N106" s="399"/>
      <c r="O106" s="399"/>
      <c r="P106" s="399"/>
      <c r="Q106" s="399"/>
      <c r="R106" s="399"/>
      <c r="S106" s="399"/>
      <c r="T106" s="399"/>
      <c r="U106" s="399"/>
      <c r="V106" s="399"/>
      <c r="W106" s="399"/>
      <c r="X106" s="399"/>
      <c r="Y106" s="399"/>
      <c r="Z106" s="399"/>
      <c r="AA106" s="399"/>
      <c r="AB106" s="399"/>
      <c r="AC106" s="399"/>
      <c r="AD106" s="399"/>
      <c r="AE106" s="399"/>
      <c r="AF106" s="399"/>
      <c r="AG106" s="399"/>
      <c r="AH106" s="399"/>
      <c r="AI106" s="399"/>
      <c r="AJ106" s="399"/>
      <c r="AK106" s="399"/>
      <c r="AL106" s="399"/>
      <c r="AM106" s="399"/>
      <c r="AN106" s="399"/>
      <c r="AO106" s="399"/>
      <c r="AP106" s="399"/>
      <c r="AQ106" s="399"/>
      <c r="AR106" s="399"/>
      <c r="AS106" s="399"/>
      <c r="AT106" s="399"/>
      <c r="AU106" s="399"/>
      <c r="AV106" s="399"/>
      <c r="AW106" s="399"/>
      <c r="AX106" s="399"/>
      <c r="AY106" s="399"/>
      <c r="AZ106" s="399"/>
      <c r="BA106" s="399"/>
      <c r="BB106" s="399"/>
      <c r="BC106" s="399"/>
    </row>
    <row r="107" spans="1:55">
      <c r="A107" s="398"/>
      <c r="B107" s="398"/>
      <c r="C107" s="398"/>
      <c r="D107" s="398"/>
      <c r="E107" s="399"/>
      <c r="F107" s="399"/>
      <c r="G107" s="399"/>
      <c r="H107" s="399"/>
      <c r="I107" s="399"/>
      <c r="J107" s="399"/>
      <c r="K107" s="399"/>
      <c r="L107" s="399"/>
      <c r="M107" s="399"/>
      <c r="N107" s="399"/>
      <c r="O107" s="399"/>
      <c r="P107" s="399"/>
      <c r="Q107" s="399"/>
      <c r="R107" s="399"/>
      <c r="S107" s="399"/>
      <c r="T107" s="399"/>
      <c r="U107" s="399"/>
      <c r="V107" s="399"/>
      <c r="W107" s="399"/>
      <c r="X107" s="399"/>
      <c r="Y107" s="399"/>
      <c r="Z107" s="399"/>
      <c r="AA107" s="399"/>
      <c r="AB107" s="399"/>
      <c r="AC107" s="399"/>
      <c r="AD107" s="399"/>
      <c r="AE107" s="399"/>
      <c r="AF107" s="399"/>
      <c r="AG107" s="399"/>
      <c r="AH107" s="399"/>
      <c r="AI107" s="399"/>
      <c r="AJ107" s="399"/>
      <c r="AK107" s="399"/>
      <c r="AL107" s="399"/>
      <c r="AM107" s="399"/>
      <c r="AN107" s="399"/>
      <c r="AO107" s="399"/>
      <c r="AP107" s="399"/>
      <c r="AQ107" s="399"/>
      <c r="AR107" s="399"/>
      <c r="AS107" s="399"/>
      <c r="AT107" s="399"/>
      <c r="AU107" s="399"/>
      <c r="AV107" s="399"/>
      <c r="AW107" s="399"/>
      <c r="AX107" s="399"/>
      <c r="AY107" s="399"/>
      <c r="AZ107" s="399"/>
      <c r="BA107" s="399"/>
      <c r="BB107" s="399"/>
      <c r="BC107" s="399"/>
    </row>
    <row r="108" spans="1:55">
      <c r="A108" s="398"/>
      <c r="B108" s="398"/>
      <c r="C108" s="398"/>
      <c r="D108" s="398"/>
      <c r="E108" s="399"/>
      <c r="F108" s="399"/>
      <c r="G108" s="399"/>
      <c r="H108" s="399"/>
      <c r="I108" s="399"/>
      <c r="J108" s="399"/>
      <c r="K108" s="399"/>
      <c r="L108" s="399"/>
      <c r="M108" s="399"/>
      <c r="N108" s="399"/>
      <c r="O108" s="399"/>
      <c r="P108" s="399"/>
      <c r="Q108" s="399"/>
      <c r="R108" s="399"/>
      <c r="S108" s="399"/>
      <c r="T108" s="399"/>
      <c r="U108" s="399"/>
      <c r="V108" s="399"/>
      <c r="W108" s="399"/>
      <c r="X108" s="399"/>
      <c r="Y108" s="399"/>
      <c r="Z108" s="399"/>
      <c r="AA108" s="399"/>
      <c r="AB108" s="399"/>
      <c r="AC108" s="399"/>
      <c r="AD108" s="399"/>
      <c r="AE108" s="399"/>
      <c r="AF108" s="399"/>
      <c r="AG108" s="399"/>
      <c r="AH108" s="399"/>
      <c r="AI108" s="399"/>
      <c r="AJ108" s="399"/>
      <c r="AK108" s="399"/>
      <c r="AL108" s="399"/>
      <c r="AM108" s="399"/>
      <c r="AN108" s="399"/>
      <c r="AO108" s="399"/>
      <c r="AP108" s="399"/>
      <c r="AQ108" s="399"/>
      <c r="AR108" s="399"/>
      <c r="AS108" s="399"/>
      <c r="AT108" s="399"/>
      <c r="AU108" s="399"/>
      <c r="AV108" s="399"/>
      <c r="AW108" s="399"/>
      <c r="AX108" s="399"/>
      <c r="AY108" s="399"/>
      <c r="AZ108" s="399"/>
      <c r="BA108" s="399"/>
      <c r="BB108" s="399"/>
      <c r="BC108" s="399"/>
    </row>
    <row r="109" spans="1:55">
      <c r="A109" s="398"/>
      <c r="B109" s="398"/>
      <c r="C109" s="398"/>
      <c r="D109" s="398"/>
      <c r="E109" s="399"/>
      <c r="F109" s="399"/>
      <c r="G109" s="399"/>
      <c r="H109" s="399"/>
      <c r="I109" s="399"/>
      <c r="J109" s="399"/>
      <c r="K109" s="399"/>
      <c r="L109" s="399"/>
      <c r="M109" s="399"/>
      <c r="N109" s="399"/>
      <c r="O109" s="399"/>
      <c r="P109" s="399"/>
      <c r="Q109" s="399"/>
      <c r="R109" s="399"/>
      <c r="S109" s="399"/>
      <c r="T109" s="399"/>
      <c r="U109" s="399"/>
      <c r="V109" s="399"/>
      <c r="W109" s="399"/>
      <c r="X109" s="399"/>
      <c r="Y109" s="399"/>
      <c r="Z109" s="399"/>
      <c r="AA109" s="399"/>
      <c r="AB109" s="399"/>
      <c r="AC109" s="399"/>
      <c r="AD109" s="399"/>
      <c r="AE109" s="399"/>
      <c r="AF109" s="399"/>
      <c r="AG109" s="399"/>
      <c r="AH109" s="399"/>
      <c r="AI109" s="399"/>
      <c r="AJ109" s="399"/>
      <c r="AK109" s="399"/>
      <c r="AL109" s="399"/>
      <c r="AM109" s="399"/>
      <c r="AN109" s="399"/>
      <c r="AO109" s="399"/>
      <c r="AP109" s="399"/>
      <c r="AQ109" s="399"/>
      <c r="AR109" s="399"/>
      <c r="AS109" s="399"/>
      <c r="AT109" s="399"/>
      <c r="AU109" s="399"/>
      <c r="AV109" s="399"/>
      <c r="AW109" s="399"/>
      <c r="AX109" s="399"/>
      <c r="AY109" s="399"/>
      <c r="AZ109" s="399"/>
      <c r="BA109" s="399"/>
      <c r="BB109" s="399"/>
      <c r="BC109" s="399"/>
    </row>
    <row r="110" spans="1:55">
      <c r="A110" s="398"/>
      <c r="B110" s="398"/>
      <c r="C110" s="398"/>
      <c r="D110" s="398"/>
      <c r="E110" s="399"/>
      <c r="F110" s="399"/>
      <c r="G110" s="399"/>
      <c r="H110" s="399"/>
      <c r="I110" s="399"/>
      <c r="J110" s="399"/>
      <c r="K110" s="399"/>
      <c r="L110" s="399"/>
      <c r="M110" s="399"/>
      <c r="N110" s="399"/>
      <c r="O110" s="399"/>
      <c r="P110" s="399"/>
      <c r="Q110" s="399"/>
      <c r="R110" s="399"/>
      <c r="S110" s="399"/>
      <c r="T110" s="399"/>
      <c r="U110" s="399"/>
      <c r="V110" s="399"/>
      <c r="W110" s="399"/>
      <c r="X110" s="399"/>
      <c r="Y110" s="399"/>
      <c r="Z110" s="399"/>
      <c r="AA110" s="399"/>
      <c r="AB110" s="399"/>
      <c r="AC110" s="399"/>
      <c r="AD110" s="399"/>
      <c r="AE110" s="399"/>
      <c r="AF110" s="399"/>
      <c r="AG110" s="399"/>
      <c r="AH110" s="399"/>
      <c r="AI110" s="399"/>
      <c r="AJ110" s="399"/>
      <c r="AK110" s="399"/>
      <c r="AL110" s="399"/>
      <c r="AM110" s="399"/>
      <c r="AN110" s="399"/>
      <c r="AO110" s="399"/>
      <c r="AP110" s="399"/>
      <c r="AQ110" s="399"/>
      <c r="AR110" s="399"/>
      <c r="AS110" s="399"/>
      <c r="AT110" s="399"/>
      <c r="AU110" s="399"/>
      <c r="AV110" s="399"/>
      <c r="AW110" s="399"/>
      <c r="AX110" s="399"/>
      <c r="AY110" s="399"/>
      <c r="AZ110" s="399"/>
      <c r="BA110" s="399"/>
      <c r="BB110" s="399"/>
      <c r="BC110" s="399"/>
    </row>
    <row r="111" spans="1:55">
      <c r="A111" s="398"/>
      <c r="B111" s="398"/>
      <c r="C111" s="398"/>
      <c r="D111" s="398"/>
      <c r="E111" s="399"/>
      <c r="F111" s="399"/>
      <c r="G111" s="399"/>
      <c r="H111" s="399"/>
      <c r="I111" s="399"/>
      <c r="J111" s="399"/>
      <c r="K111" s="399"/>
      <c r="L111" s="399"/>
      <c r="M111" s="399"/>
      <c r="N111" s="399"/>
      <c r="O111" s="399"/>
      <c r="P111" s="399"/>
      <c r="Q111" s="399"/>
      <c r="R111" s="399"/>
      <c r="S111" s="399"/>
      <c r="T111" s="399"/>
      <c r="U111" s="399"/>
      <c r="V111" s="399"/>
      <c r="W111" s="399"/>
      <c r="X111" s="399"/>
      <c r="Y111" s="399"/>
      <c r="Z111" s="399"/>
      <c r="AA111" s="399"/>
      <c r="AB111" s="399"/>
      <c r="AC111" s="399"/>
      <c r="AD111" s="399"/>
      <c r="AE111" s="399"/>
      <c r="AF111" s="399"/>
      <c r="AG111" s="399"/>
      <c r="AH111" s="399"/>
      <c r="AI111" s="399"/>
      <c r="AJ111" s="399"/>
      <c r="AK111" s="399"/>
      <c r="AL111" s="399"/>
      <c r="AM111" s="399"/>
      <c r="AN111" s="399"/>
      <c r="AO111" s="399"/>
      <c r="AP111" s="399"/>
      <c r="AQ111" s="399"/>
      <c r="AR111" s="399"/>
      <c r="AS111" s="399"/>
      <c r="AT111" s="399"/>
      <c r="AU111" s="399"/>
      <c r="AV111" s="399"/>
      <c r="AW111" s="399"/>
      <c r="AX111" s="399"/>
      <c r="AY111" s="399"/>
      <c r="AZ111" s="399"/>
      <c r="BA111" s="399"/>
      <c r="BB111" s="399"/>
      <c r="BC111" s="399"/>
    </row>
    <row r="112" spans="1:55">
      <c r="A112" s="398"/>
      <c r="B112" s="398"/>
      <c r="C112" s="398"/>
      <c r="D112" s="398"/>
      <c r="E112" s="399"/>
      <c r="F112" s="399"/>
      <c r="G112" s="399"/>
      <c r="H112" s="399"/>
      <c r="I112" s="399"/>
      <c r="J112" s="399"/>
      <c r="K112" s="399"/>
      <c r="L112" s="399"/>
      <c r="M112" s="399"/>
      <c r="N112" s="399"/>
      <c r="O112" s="399"/>
      <c r="P112" s="399"/>
      <c r="Q112" s="399"/>
      <c r="R112" s="399"/>
      <c r="S112" s="399"/>
      <c r="T112" s="399"/>
      <c r="U112" s="399"/>
      <c r="V112" s="399"/>
      <c r="W112" s="399"/>
      <c r="X112" s="399"/>
      <c r="Y112" s="399"/>
      <c r="Z112" s="399"/>
      <c r="AA112" s="399"/>
      <c r="AB112" s="399"/>
      <c r="AC112" s="399"/>
      <c r="AD112" s="399"/>
      <c r="AE112" s="399"/>
      <c r="AF112" s="399"/>
      <c r="AG112" s="399"/>
      <c r="AH112" s="399"/>
      <c r="AI112" s="399"/>
      <c r="AJ112" s="399"/>
      <c r="AK112" s="399"/>
      <c r="AL112" s="399"/>
      <c r="AM112" s="399"/>
      <c r="AN112" s="399"/>
      <c r="AO112" s="399"/>
      <c r="AP112" s="399"/>
      <c r="AQ112" s="399"/>
      <c r="AR112" s="399"/>
      <c r="AS112" s="399"/>
      <c r="AT112" s="399"/>
      <c r="AU112" s="399"/>
      <c r="AV112" s="399"/>
      <c r="AW112" s="399"/>
      <c r="AX112" s="399"/>
      <c r="AY112" s="399"/>
      <c r="AZ112" s="399"/>
      <c r="BA112" s="399"/>
      <c r="BB112" s="399"/>
      <c r="BC112" s="399"/>
    </row>
    <row r="113" spans="1:55">
      <c r="A113" s="398"/>
      <c r="B113" s="398"/>
      <c r="C113" s="398"/>
      <c r="D113" s="398"/>
      <c r="E113" s="399"/>
      <c r="F113" s="399"/>
      <c r="G113" s="399"/>
      <c r="H113" s="399"/>
      <c r="I113" s="399"/>
      <c r="J113" s="399"/>
      <c r="K113" s="399"/>
      <c r="L113" s="399"/>
      <c r="M113" s="399"/>
      <c r="N113" s="399"/>
      <c r="O113" s="399"/>
      <c r="P113" s="399"/>
      <c r="Q113" s="399"/>
      <c r="R113" s="399"/>
      <c r="S113" s="399"/>
      <c r="T113" s="399"/>
      <c r="U113" s="399"/>
      <c r="V113" s="399"/>
      <c r="W113" s="399"/>
      <c r="X113" s="399"/>
      <c r="Y113" s="399"/>
      <c r="Z113" s="399"/>
      <c r="AA113" s="399"/>
      <c r="AB113" s="399"/>
      <c r="AC113" s="399"/>
      <c r="AD113" s="399"/>
      <c r="AE113" s="399"/>
      <c r="AF113" s="399"/>
      <c r="AG113" s="399"/>
      <c r="AH113" s="399"/>
      <c r="AI113" s="399"/>
      <c r="AJ113" s="399"/>
      <c r="AK113" s="399"/>
      <c r="AL113" s="399"/>
      <c r="AM113" s="399"/>
      <c r="AN113" s="399"/>
      <c r="AO113" s="399"/>
      <c r="AP113" s="399"/>
      <c r="AQ113" s="399"/>
      <c r="AR113" s="399"/>
      <c r="AS113" s="399"/>
      <c r="AT113" s="399"/>
      <c r="AU113" s="399"/>
      <c r="AV113" s="399"/>
      <c r="AW113" s="399"/>
      <c r="AX113" s="399"/>
      <c r="AY113" s="399"/>
      <c r="AZ113" s="399"/>
      <c r="BA113" s="399"/>
      <c r="BB113" s="399"/>
      <c r="BC113" s="399"/>
    </row>
    <row r="114" spans="1:55">
      <c r="A114" s="398"/>
      <c r="B114" s="398"/>
      <c r="C114" s="398"/>
      <c r="D114" s="398"/>
      <c r="E114" s="399"/>
      <c r="F114" s="399"/>
      <c r="G114" s="399"/>
      <c r="H114" s="399"/>
      <c r="I114" s="399"/>
      <c r="J114" s="399"/>
      <c r="K114" s="399"/>
      <c r="L114" s="399"/>
      <c r="M114" s="399"/>
      <c r="N114" s="399"/>
      <c r="O114" s="399"/>
      <c r="P114" s="399"/>
      <c r="Q114" s="399"/>
      <c r="R114" s="399"/>
      <c r="S114" s="399"/>
      <c r="T114" s="399"/>
      <c r="U114" s="399"/>
      <c r="V114" s="399"/>
      <c r="W114" s="399"/>
      <c r="X114" s="399"/>
      <c r="Y114" s="399"/>
      <c r="Z114" s="399"/>
      <c r="AA114" s="399"/>
      <c r="AB114" s="399"/>
      <c r="AC114" s="399"/>
      <c r="AD114" s="399"/>
      <c r="AE114" s="399"/>
      <c r="AF114" s="399"/>
      <c r="AG114" s="399"/>
      <c r="AH114" s="399"/>
      <c r="AI114" s="399"/>
      <c r="AJ114" s="399"/>
      <c r="AK114" s="399"/>
      <c r="AL114" s="399"/>
      <c r="AM114" s="399"/>
      <c r="AN114" s="399"/>
      <c r="AO114" s="399"/>
      <c r="AP114" s="399"/>
      <c r="AQ114" s="399"/>
      <c r="AR114" s="399"/>
      <c r="AS114" s="399"/>
      <c r="AT114" s="399"/>
      <c r="AU114" s="399"/>
      <c r="AV114" s="399"/>
      <c r="AW114" s="399"/>
      <c r="AX114" s="399"/>
      <c r="AY114" s="399"/>
      <c r="AZ114" s="399"/>
      <c r="BA114" s="399"/>
      <c r="BB114" s="399"/>
      <c r="BC114" s="399"/>
    </row>
    <row r="115" spans="1:55">
      <c r="A115" s="398"/>
      <c r="B115" s="398"/>
      <c r="C115" s="398"/>
      <c r="D115" s="398"/>
      <c r="E115" s="399"/>
      <c r="F115" s="399"/>
      <c r="G115" s="399"/>
      <c r="H115" s="399"/>
      <c r="I115" s="399"/>
      <c r="J115" s="399"/>
      <c r="K115" s="399"/>
      <c r="L115" s="399"/>
      <c r="M115" s="399"/>
      <c r="N115" s="399"/>
      <c r="O115" s="399"/>
      <c r="P115" s="399"/>
      <c r="Q115" s="399"/>
      <c r="R115" s="399"/>
      <c r="S115" s="399"/>
      <c r="T115" s="399"/>
      <c r="U115" s="399"/>
      <c r="V115" s="399"/>
      <c r="W115" s="399"/>
      <c r="X115" s="399"/>
      <c r="Y115" s="399"/>
      <c r="Z115" s="399"/>
      <c r="AA115" s="399"/>
      <c r="AB115" s="399"/>
      <c r="AC115" s="399"/>
      <c r="AD115" s="399"/>
      <c r="AE115" s="399"/>
      <c r="AF115" s="399"/>
      <c r="AG115" s="399"/>
      <c r="AH115" s="399"/>
      <c r="AI115" s="399"/>
      <c r="AJ115" s="399"/>
      <c r="AK115" s="399"/>
      <c r="AL115" s="399"/>
      <c r="AM115" s="399"/>
      <c r="AN115" s="399"/>
      <c r="AO115" s="399"/>
      <c r="AP115" s="399"/>
      <c r="AQ115" s="399"/>
      <c r="AR115" s="399"/>
      <c r="AS115" s="399"/>
      <c r="AT115" s="399"/>
      <c r="AU115" s="399"/>
      <c r="AV115" s="399"/>
      <c r="AW115" s="399"/>
      <c r="AX115" s="399"/>
      <c r="AY115" s="399"/>
      <c r="AZ115" s="399"/>
      <c r="BA115" s="399"/>
      <c r="BB115" s="399"/>
      <c r="BC115" s="399"/>
    </row>
    <row r="116" spans="1:55">
      <c r="A116" s="398"/>
      <c r="B116" s="398"/>
      <c r="C116" s="398"/>
      <c r="D116" s="398"/>
      <c r="E116" s="399"/>
      <c r="F116" s="399"/>
      <c r="G116" s="399"/>
      <c r="H116" s="399"/>
      <c r="I116" s="399"/>
      <c r="J116" s="399"/>
      <c r="K116" s="399"/>
      <c r="L116" s="399"/>
      <c r="M116" s="399"/>
      <c r="N116" s="399"/>
      <c r="O116" s="399"/>
      <c r="P116" s="399"/>
      <c r="Q116" s="399"/>
      <c r="R116" s="399"/>
      <c r="S116" s="399"/>
      <c r="T116" s="399"/>
      <c r="U116" s="399"/>
      <c r="V116" s="399"/>
      <c r="W116" s="399"/>
      <c r="X116" s="399"/>
      <c r="Y116" s="399"/>
      <c r="Z116" s="399"/>
      <c r="AA116" s="399"/>
      <c r="AB116" s="399"/>
      <c r="AC116" s="399"/>
      <c r="AD116" s="399"/>
      <c r="AE116" s="399"/>
      <c r="AF116" s="399"/>
      <c r="AG116" s="399"/>
      <c r="AH116" s="399"/>
      <c r="AI116" s="399"/>
      <c r="AJ116" s="399"/>
      <c r="AK116" s="399"/>
      <c r="AL116" s="399"/>
      <c r="AM116" s="399"/>
      <c r="AN116" s="399"/>
      <c r="AO116" s="399"/>
      <c r="AP116" s="399"/>
      <c r="AQ116" s="399"/>
      <c r="AR116" s="399"/>
      <c r="AS116" s="399"/>
      <c r="AT116" s="399"/>
      <c r="AU116" s="399"/>
      <c r="AV116" s="399"/>
      <c r="AW116" s="399"/>
      <c r="AX116" s="399"/>
      <c r="AY116" s="399"/>
      <c r="AZ116" s="399"/>
      <c r="BA116" s="399"/>
      <c r="BB116" s="399"/>
      <c r="BC116" s="399"/>
    </row>
    <row r="117" spans="1:55">
      <c r="A117" s="398"/>
      <c r="B117" s="398"/>
      <c r="C117" s="398"/>
      <c r="D117" s="398"/>
      <c r="E117" s="399"/>
      <c r="F117" s="399"/>
      <c r="G117" s="399"/>
      <c r="H117" s="399"/>
      <c r="I117" s="399"/>
      <c r="J117" s="399"/>
      <c r="K117" s="399"/>
      <c r="L117" s="399"/>
      <c r="M117" s="399"/>
      <c r="N117" s="399"/>
      <c r="O117" s="399"/>
      <c r="P117" s="399"/>
      <c r="Q117" s="399"/>
      <c r="R117" s="399"/>
      <c r="S117" s="399"/>
      <c r="T117" s="399"/>
      <c r="U117" s="399"/>
      <c r="V117" s="399"/>
      <c r="W117" s="399"/>
      <c r="X117" s="399"/>
      <c r="Y117" s="399"/>
      <c r="Z117" s="399"/>
      <c r="AA117" s="399"/>
      <c r="AB117" s="399"/>
      <c r="AC117" s="399"/>
      <c r="AD117" s="399"/>
      <c r="AE117" s="399"/>
      <c r="AF117" s="399"/>
      <c r="AG117" s="399"/>
      <c r="AH117" s="399"/>
      <c r="AI117" s="399"/>
      <c r="AJ117" s="399"/>
      <c r="AK117" s="399"/>
      <c r="AL117" s="399"/>
      <c r="AM117" s="399"/>
      <c r="AN117" s="399"/>
      <c r="AO117" s="399"/>
      <c r="AP117" s="399"/>
      <c r="AQ117" s="399"/>
      <c r="AR117" s="399"/>
      <c r="AS117" s="399"/>
      <c r="AT117" s="399"/>
      <c r="AU117" s="399"/>
      <c r="AV117" s="399"/>
      <c r="AW117" s="399"/>
      <c r="AX117" s="399"/>
      <c r="AY117" s="399"/>
      <c r="AZ117" s="399"/>
      <c r="BA117" s="399"/>
      <c r="BB117" s="399"/>
      <c r="BC117" s="399"/>
    </row>
    <row r="118" spans="1:55">
      <c r="A118" s="398"/>
      <c r="B118" s="398"/>
      <c r="C118" s="398"/>
      <c r="D118" s="398"/>
      <c r="E118" s="399"/>
      <c r="F118" s="399"/>
      <c r="G118" s="399"/>
      <c r="H118" s="399"/>
      <c r="I118" s="399"/>
      <c r="J118" s="399"/>
      <c r="K118" s="399"/>
      <c r="L118" s="399"/>
      <c r="M118" s="399"/>
      <c r="N118" s="399"/>
      <c r="O118" s="399"/>
      <c r="P118" s="399"/>
      <c r="Q118" s="399"/>
      <c r="R118" s="399"/>
      <c r="S118" s="399"/>
      <c r="T118" s="399"/>
      <c r="U118" s="399"/>
      <c r="V118" s="399"/>
      <c r="W118" s="399"/>
      <c r="X118" s="399"/>
      <c r="Y118" s="399"/>
      <c r="Z118" s="399"/>
      <c r="AA118" s="399"/>
      <c r="AB118" s="399"/>
      <c r="AC118" s="399"/>
      <c r="AD118" s="399"/>
      <c r="AE118" s="399"/>
      <c r="AF118" s="399"/>
      <c r="AG118" s="399"/>
      <c r="AH118" s="399"/>
      <c r="AI118" s="399"/>
      <c r="AJ118" s="399"/>
      <c r="AK118" s="399"/>
      <c r="AL118" s="399"/>
      <c r="AM118" s="399"/>
      <c r="AN118" s="399"/>
      <c r="AO118" s="399"/>
      <c r="AP118" s="399"/>
      <c r="AQ118" s="399"/>
      <c r="AR118" s="399"/>
      <c r="AS118" s="399"/>
      <c r="AT118" s="399"/>
      <c r="AU118" s="399"/>
      <c r="AV118" s="399"/>
      <c r="AW118" s="399"/>
      <c r="AX118" s="399"/>
      <c r="AY118" s="399"/>
      <c r="AZ118" s="399"/>
      <c r="BA118" s="399"/>
      <c r="BB118" s="399"/>
      <c r="BC118" s="399"/>
    </row>
    <row r="119" spans="1:55">
      <c r="A119" s="398"/>
      <c r="B119" s="398"/>
      <c r="C119" s="398"/>
      <c r="D119" s="398"/>
      <c r="E119" s="399"/>
      <c r="F119" s="399"/>
      <c r="G119" s="399"/>
      <c r="H119" s="399"/>
      <c r="I119" s="399"/>
      <c r="J119" s="399"/>
      <c r="K119" s="399"/>
      <c r="L119" s="399"/>
      <c r="M119" s="399"/>
      <c r="N119" s="399"/>
      <c r="O119" s="399"/>
      <c r="P119" s="399"/>
      <c r="Q119" s="399"/>
      <c r="R119" s="399"/>
      <c r="S119" s="399"/>
      <c r="T119" s="399"/>
      <c r="U119" s="399"/>
      <c r="V119" s="399"/>
      <c r="W119" s="399"/>
      <c r="X119" s="399"/>
      <c r="Y119" s="399"/>
      <c r="Z119" s="399"/>
      <c r="AA119" s="399"/>
      <c r="AB119" s="399"/>
      <c r="AC119" s="399"/>
      <c r="AD119" s="399"/>
      <c r="AE119" s="399"/>
      <c r="AF119" s="399"/>
      <c r="AG119" s="399"/>
      <c r="AH119" s="399"/>
      <c r="AI119" s="399"/>
      <c r="AJ119" s="399"/>
      <c r="AK119" s="399"/>
      <c r="AL119" s="399"/>
      <c r="AM119" s="399"/>
      <c r="AN119" s="399"/>
      <c r="AO119" s="399"/>
      <c r="AP119" s="399"/>
      <c r="AQ119" s="399"/>
      <c r="AR119" s="399"/>
      <c r="AS119" s="399"/>
      <c r="AT119" s="399"/>
      <c r="AU119" s="399"/>
      <c r="AV119" s="399"/>
      <c r="AW119" s="399"/>
      <c r="AX119" s="399"/>
      <c r="AY119" s="399"/>
      <c r="AZ119" s="399"/>
      <c r="BA119" s="399"/>
      <c r="BB119" s="399"/>
      <c r="BC119" s="399"/>
    </row>
    <row r="350" spans="1:55">
      <c r="A350" s="366">
        <f>A2</f>
        <v>0</v>
      </c>
      <c r="B350" s="366" t="s">
        <v>1587</v>
      </c>
      <c r="C350" s="366" t="s">
        <v>1587</v>
      </c>
      <c r="D350" s="366" t="s">
        <v>1587</v>
      </c>
      <c r="E350" s="340">
        <v>11111</v>
      </c>
      <c r="F350" s="340" t="s">
        <v>66</v>
      </c>
      <c r="G350" s="340">
        <f>SUM(G2:G349)</f>
        <v>0</v>
      </c>
      <c r="H350" s="340">
        <f t="shared" ref="H350:AZ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40">
        <f t="shared" si="0"/>
        <v>0</v>
      </c>
      <c r="R350" s="340">
        <f t="shared" si="0"/>
        <v>0</v>
      </c>
      <c r="S350" s="340">
        <f t="shared" si="0"/>
        <v>0</v>
      </c>
      <c r="T350" s="340">
        <f t="shared" si="0"/>
        <v>0</v>
      </c>
      <c r="U350" s="340">
        <f t="shared" si="0"/>
        <v>0</v>
      </c>
      <c r="V350" s="340">
        <f t="shared" si="0"/>
        <v>0</v>
      </c>
      <c r="W350" s="340">
        <f t="shared" si="0"/>
        <v>0</v>
      </c>
      <c r="X350" s="340">
        <f t="shared" si="0"/>
        <v>0</v>
      </c>
      <c r="Y350" s="340">
        <f t="shared" si="0"/>
        <v>0</v>
      </c>
      <c r="Z350" s="340">
        <f t="shared" si="0"/>
        <v>0</v>
      </c>
      <c r="AA350" s="340">
        <f t="shared" si="0"/>
        <v>0</v>
      </c>
      <c r="AB350" s="340">
        <f t="shared" si="0"/>
        <v>0</v>
      </c>
      <c r="AC350" s="340">
        <f t="shared" si="0"/>
        <v>0</v>
      </c>
      <c r="AD350" s="340">
        <f t="shared" si="0"/>
        <v>0</v>
      </c>
      <c r="AE350" s="340">
        <f t="shared" si="0"/>
        <v>0</v>
      </c>
      <c r="AF350" s="340">
        <f t="shared" si="0"/>
        <v>0</v>
      </c>
      <c r="AG350" s="340">
        <f t="shared" si="0"/>
        <v>0</v>
      </c>
      <c r="AH350" s="340">
        <f t="shared" si="0"/>
        <v>0</v>
      </c>
      <c r="AI350" s="340">
        <f t="shared" si="0"/>
        <v>0</v>
      </c>
      <c r="AJ350" s="340">
        <f t="shared" si="0"/>
        <v>0</v>
      </c>
      <c r="AK350" s="340">
        <f t="shared" si="0"/>
        <v>0</v>
      </c>
      <c r="AL350" s="340">
        <f t="shared" si="0"/>
        <v>0</v>
      </c>
      <c r="AM350" s="340">
        <f t="shared" si="0"/>
        <v>0</v>
      </c>
      <c r="AN350" s="340">
        <f t="shared" si="0"/>
        <v>0</v>
      </c>
      <c r="AO350" s="340">
        <f t="shared" si="0"/>
        <v>0</v>
      </c>
      <c r="AP350" s="340">
        <f t="shared" si="0"/>
        <v>0</v>
      </c>
      <c r="AQ350" s="340">
        <f t="shared" si="0"/>
        <v>0</v>
      </c>
      <c r="AR350" s="340">
        <f t="shared" si="0"/>
        <v>0</v>
      </c>
      <c r="AS350" s="340">
        <f t="shared" si="0"/>
        <v>0</v>
      </c>
      <c r="AT350" s="340">
        <f t="shared" si="0"/>
        <v>0</v>
      </c>
      <c r="AU350" s="340">
        <f t="shared" si="0"/>
        <v>0</v>
      </c>
      <c r="AV350" s="340">
        <f t="shared" si="0"/>
        <v>0</v>
      </c>
      <c r="AW350" s="340">
        <f t="shared" si="0"/>
        <v>0</v>
      </c>
      <c r="AX350" s="340">
        <f t="shared" si="0"/>
        <v>0</v>
      </c>
      <c r="AY350" s="340">
        <f t="shared" si="0"/>
        <v>0</v>
      </c>
      <c r="AZ350" s="340">
        <f t="shared" si="0"/>
        <v>0</v>
      </c>
      <c r="BA350" s="559">
        <v>1</v>
      </c>
      <c r="BB350" s="559">
        <v>1</v>
      </c>
      <c r="BC350" s="559">
        <v>1</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rgb="FF92D050"/>
  </sheetPr>
  <dimension ref="A1:BM350"/>
  <sheetViews>
    <sheetView showGridLines="0" workbookViewId="0">
      <pane ySplit="1" topLeftCell="A2" activePane="bottomLeft" state="frozen"/>
      <selection activeCell="B3" sqref="B3:P3"/>
      <selection pane="bottomLeft" activeCell="D19" sqref="D19"/>
    </sheetView>
  </sheetViews>
  <sheetFormatPr defaultColWidth="9.140625" defaultRowHeight="15"/>
  <cols>
    <col min="1" max="1" width="13.5703125" style="143" bestFit="1" customWidth="1"/>
    <col min="2" max="2" width="10.140625" style="143" customWidth="1"/>
    <col min="3" max="3" width="16.42578125" style="143" bestFit="1" customWidth="1"/>
    <col min="4" max="4" width="40.7109375" style="143" bestFit="1" customWidth="1"/>
    <col min="5" max="5" width="12.28515625" style="143" customWidth="1"/>
    <col min="6" max="6" width="16.5703125" style="143" customWidth="1"/>
    <col min="7" max="7" width="21.42578125" style="143" customWidth="1"/>
    <col min="8" max="8" width="16.140625" style="143" customWidth="1"/>
    <col min="9" max="9" width="11.7109375" style="143" customWidth="1"/>
    <col min="10" max="17" width="13.7109375" style="143" customWidth="1"/>
    <col min="18" max="18" width="11.7109375" style="143" customWidth="1"/>
    <col min="19" max="19" width="16.140625" style="143" customWidth="1"/>
    <col min="20" max="20" width="11.7109375" style="143" customWidth="1"/>
    <col min="21" max="28" width="13.7109375" style="143" customWidth="1"/>
    <col min="29" max="29" width="11.7109375" style="143" customWidth="1"/>
    <col min="30" max="30" width="16.28515625" style="143" customWidth="1"/>
    <col min="31" max="31" width="11.85546875" style="143" customWidth="1"/>
    <col min="32" max="39" width="13.85546875" style="143" customWidth="1"/>
    <col min="40" max="40" width="11.85546875" style="143" customWidth="1"/>
    <col min="41" max="41" width="16.28515625" style="143" customWidth="1"/>
    <col min="42" max="42" width="11.85546875" style="143" customWidth="1"/>
    <col min="43" max="50" width="13.85546875" style="143" customWidth="1"/>
    <col min="51" max="51" width="11.85546875" style="143" customWidth="1"/>
    <col min="52" max="52" width="17.42578125" style="143" customWidth="1"/>
    <col min="53" max="53" width="13" style="143" customWidth="1"/>
    <col min="54" max="61" width="15" style="143" customWidth="1"/>
    <col min="62" max="62" width="13" style="143" customWidth="1"/>
    <col min="63" max="64" width="20.7109375" style="143" customWidth="1"/>
    <col min="65" max="65" width="23.7109375" style="143" customWidth="1"/>
    <col min="66" max="66" width="19.5703125" style="143" customWidth="1"/>
    <col min="67" max="16384" width="9.140625" style="143"/>
  </cols>
  <sheetData>
    <row r="1" spans="1:65">
      <c r="A1" s="363" t="s">
        <v>140</v>
      </c>
      <c r="B1" s="363" t="s">
        <v>141</v>
      </c>
      <c r="C1" s="363" t="s">
        <v>211</v>
      </c>
      <c r="D1" s="363" t="s">
        <v>212</v>
      </c>
      <c r="E1" s="363" t="s">
        <v>213</v>
      </c>
      <c r="F1" s="363" t="s">
        <v>65</v>
      </c>
      <c r="G1" s="363" t="s">
        <v>728</v>
      </c>
      <c r="H1" s="363" t="s">
        <v>729</v>
      </c>
      <c r="I1" s="363" t="s">
        <v>730</v>
      </c>
      <c r="J1" s="363" t="s">
        <v>552</v>
      </c>
      <c r="K1" s="363" t="s">
        <v>553</v>
      </c>
      <c r="L1" s="363" t="s">
        <v>554</v>
      </c>
      <c r="M1" s="363" t="s">
        <v>555</v>
      </c>
      <c r="N1" s="363" t="s">
        <v>556</v>
      </c>
      <c r="O1" s="363" t="s">
        <v>557</v>
      </c>
      <c r="P1" s="363" t="s">
        <v>558</v>
      </c>
      <c r="Q1" s="363" t="s">
        <v>559</v>
      </c>
      <c r="R1" s="363" t="s">
        <v>560</v>
      </c>
      <c r="S1" s="363" t="s">
        <v>731</v>
      </c>
      <c r="T1" s="363" t="s">
        <v>732</v>
      </c>
      <c r="U1" s="363" t="s">
        <v>578</v>
      </c>
      <c r="V1" s="363" t="s">
        <v>579</v>
      </c>
      <c r="W1" s="363" t="s">
        <v>580</v>
      </c>
      <c r="X1" s="363" t="s">
        <v>581</v>
      </c>
      <c r="Y1" s="363" t="s">
        <v>582</v>
      </c>
      <c r="Z1" s="363" t="s">
        <v>583</v>
      </c>
      <c r="AA1" s="363" t="s">
        <v>584</v>
      </c>
      <c r="AB1" s="363" t="s">
        <v>585</v>
      </c>
      <c r="AC1" s="363" t="s">
        <v>586</v>
      </c>
      <c r="AD1" s="363" t="s">
        <v>733</v>
      </c>
      <c r="AE1" s="363" t="s">
        <v>734</v>
      </c>
      <c r="AF1" s="363" t="s">
        <v>604</v>
      </c>
      <c r="AG1" s="363" t="s">
        <v>605</v>
      </c>
      <c r="AH1" s="363" t="s">
        <v>606</v>
      </c>
      <c r="AI1" s="363" t="s">
        <v>607</v>
      </c>
      <c r="AJ1" s="363" t="s">
        <v>608</v>
      </c>
      <c r="AK1" s="363" t="s">
        <v>609</v>
      </c>
      <c r="AL1" s="363" t="s">
        <v>610</v>
      </c>
      <c r="AM1" s="363" t="s">
        <v>611</v>
      </c>
      <c r="AN1" s="363" t="s">
        <v>612</v>
      </c>
      <c r="AO1" s="363" t="s">
        <v>735</v>
      </c>
      <c r="AP1" s="363" t="s">
        <v>736</v>
      </c>
      <c r="AQ1" s="363" t="s">
        <v>737</v>
      </c>
      <c r="AR1" s="363" t="s">
        <v>738</v>
      </c>
      <c r="AS1" s="363" t="s">
        <v>739</v>
      </c>
      <c r="AT1" s="363" t="s">
        <v>740</v>
      </c>
      <c r="AU1" s="363" t="s">
        <v>741</v>
      </c>
      <c r="AV1" s="363" t="s">
        <v>742</v>
      </c>
      <c r="AW1" s="363" t="s">
        <v>743</v>
      </c>
      <c r="AX1" s="363" t="s">
        <v>744</v>
      </c>
      <c r="AY1" s="363" t="s">
        <v>745</v>
      </c>
      <c r="AZ1" s="363" t="s">
        <v>746</v>
      </c>
      <c r="BA1" s="363" t="s">
        <v>747</v>
      </c>
      <c r="BB1" s="363" t="s">
        <v>748</v>
      </c>
      <c r="BC1" s="363" t="s">
        <v>749</v>
      </c>
      <c r="BD1" s="363" t="s">
        <v>750</v>
      </c>
      <c r="BE1" s="363" t="s">
        <v>751</v>
      </c>
      <c r="BF1" s="363" t="s">
        <v>752</v>
      </c>
      <c r="BG1" s="363" t="s">
        <v>753</v>
      </c>
      <c r="BH1" s="363" t="s">
        <v>754</v>
      </c>
      <c r="BI1" s="363" t="s">
        <v>755</v>
      </c>
      <c r="BJ1" s="363" t="s">
        <v>756</v>
      </c>
      <c r="BK1" s="363" t="s">
        <v>259</v>
      </c>
      <c r="BL1" s="363" t="s">
        <v>260</v>
      </c>
      <c r="BM1" s="364" t="s">
        <v>261</v>
      </c>
    </row>
    <row r="2" spans="1:65">
      <c r="A2" s="385"/>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c r="BC2" s="385"/>
      <c r="BD2" s="385"/>
      <c r="BE2" s="385"/>
      <c r="BF2" s="385"/>
      <c r="BG2" s="385"/>
      <c r="BH2" s="385"/>
      <c r="BI2" s="385"/>
      <c r="BJ2" s="385"/>
      <c r="BK2" s="385"/>
      <c r="BL2" s="385"/>
      <c r="BM2" s="385"/>
    </row>
    <row r="3" spans="1:65">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5"/>
      <c r="AW3" s="385"/>
      <c r="AX3" s="385"/>
      <c r="AY3" s="385"/>
      <c r="AZ3" s="385"/>
      <c r="BA3" s="385"/>
      <c r="BB3" s="385"/>
      <c r="BC3" s="385"/>
      <c r="BD3" s="385"/>
      <c r="BE3" s="385"/>
      <c r="BF3" s="385"/>
      <c r="BG3" s="385"/>
      <c r="BH3" s="385"/>
      <c r="BI3" s="385"/>
      <c r="BJ3" s="385"/>
      <c r="BK3" s="385"/>
      <c r="BL3" s="385"/>
      <c r="BM3" s="385"/>
    </row>
    <row r="4" spans="1:65">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5"/>
      <c r="AW4" s="385"/>
      <c r="AX4" s="385"/>
      <c r="AY4" s="385"/>
      <c r="AZ4" s="385"/>
      <c r="BA4" s="385"/>
      <c r="BB4" s="385"/>
      <c r="BC4" s="385"/>
      <c r="BD4" s="385"/>
      <c r="BE4" s="385"/>
      <c r="BF4" s="385"/>
      <c r="BG4" s="385"/>
      <c r="BH4" s="385"/>
      <c r="BI4" s="385"/>
      <c r="BJ4" s="385"/>
      <c r="BK4" s="385"/>
      <c r="BL4" s="385"/>
      <c r="BM4" s="385"/>
    </row>
    <row r="5" spans="1:65">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c r="AE5" s="385"/>
      <c r="AF5" s="385"/>
      <c r="AG5" s="385"/>
      <c r="AH5" s="385"/>
      <c r="AI5" s="385"/>
      <c r="AJ5" s="385"/>
      <c r="AK5" s="385"/>
      <c r="AL5" s="385"/>
      <c r="AM5" s="385"/>
      <c r="AN5" s="385"/>
      <c r="AO5" s="385"/>
      <c r="AP5" s="385"/>
      <c r="AQ5" s="385"/>
      <c r="AR5" s="385"/>
      <c r="AS5" s="385"/>
      <c r="AT5" s="385"/>
      <c r="AU5" s="385"/>
      <c r="AV5" s="385"/>
      <c r="AW5" s="385"/>
      <c r="AX5" s="385"/>
      <c r="AY5" s="385"/>
      <c r="AZ5" s="385"/>
      <c r="BA5" s="385"/>
      <c r="BB5" s="385"/>
      <c r="BC5" s="385"/>
      <c r="BD5" s="385"/>
      <c r="BE5" s="385"/>
      <c r="BF5" s="385"/>
      <c r="BG5" s="385"/>
      <c r="BH5" s="385"/>
      <c r="BI5" s="385"/>
      <c r="BJ5" s="385"/>
      <c r="BK5" s="385"/>
      <c r="BL5" s="385"/>
      <c r="BM5" s="385"/>
    </row>
    <row r="6" spans="1:65">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c r="AE6" s="385"/>
      <c r="AF6" s="385"/>
      <c r="AG6" s="385"/>
      <c r="AH6" s="385"/>
      <c r="AI6" s="385"/>
      <c r="AJ6" s="385"/>
      <c r="AK6" s="385"/>
      <c r="AL6" s="385"/>
      <c r="AM6" s="385"/>
      <c r="AN6" s="385"/>
      <c r="AO6" s="385"/>
      <c r="AP6" s="385"/>
      <c r="AQ6" s="385"/>
      <c r="AR6" s="385"/>
      <c r="AS6" s="385"/>
      <c r="AT6" s="385"/>
      <c r="AU6" s="385"/>
      <c r="AV6" s="385"/>
      <c r="AW6" s="385"/>
      <c r="AX6" s="385"/>
      <c r="AY6" s="385"/>
      <c r="AZ6" s="385"/>
      <c r="BA6" s="385"/>
      <c r="BB6" s="385"/>
      <c r="BC6" s="385"/>
      <c r="BD6" s="385"/>
      <c r="BE6" s="385"/>
      <c r="BF6" s="385"/>
      <c r="BG6" s="385"/>
      <c r="BH6" s="385"/>
      <c r="BI6" s="385"/>
      <c r="BJ6" s="385"/>
      <c r="BK6" s="385"/>
      <c r="BL6" s="385"/>
      <c r="BM6" s="385"/>
    </row>
    <row r="7" spans="1:65">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385"/>
      <c r="BB7" s="385"/>
      <c r="BC7" s="385"/>
      <c r="BD7" s="385"/>
      <c r="BE7" s="385"/>
      <c r="BF7" s="385"/>
      <c r="BG7" s="385"/>
      <c r="BH7" s="385"/>
      <c r="BI7" s="385"/>
      <c r="BJ7" s="385"/>
      <c r="BK7" s="385"/>
      <c r="BL7" s="385"/>
      <c r="BM7" s="385"/>
    </row>
    <row r="8" spans="1:65">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c r="BK8" s="385"/>
      <c r="BL8" s="385"/>
      <c r="BM8" s="385"/>
    </row>
    <row r="9" spans="1:65">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c r="AE9" s="385"/>
      <c r="AF9" s="385"/>
      <c r="AG9" s="385"/>
      <c r="AH9" s="385"/>
      <c r="AI9" s="385"/>
      <c r="AJ9" s="385"/>
      <c r="AK9" s="385"/>
      <c r="AL9" s="385"/>
      <c r="AM9" s="385"/>
      <c r="AN9" s="385"/>
      <c r="AO9" s="385"/>
      <c r="AP9" s="385"/>
      <c r="AQ9" s="385"/>
      <c r="AR9" s="385"/>
      <c r="AS9" s="385"/>
      <c r="AT9" s="385"/>
      <c r="AU9" s="385"/>
      <c r="AV9" s="385"/>
      <c r="AW9" s="385"/>
      <c r="AX9" s="385"/>
      <c r="AY9" s="385"/>
      <c r="AZ9" s="385"/>
      <c r="BA9" s="385"/>
      <c r="BB9" s="385"/>
      <c r="BC9" s="385"/>
      <c r="BD9" s="385"/>
      <c r="BE9" s="385"/>
      <c r="BF9" s="385"/>
      <c r="BG9" s="385"/>
      <c r="BH9" s="385"/>
      <c r="BI9" s="385"/>
      <c r="BJ9" s="385"/>
      <c r="BK9" s="385"/>
      <c r="BL9" s="385"/>
      <c r="BM9" s="385"/>
    </row>
    <row r="10" spans="1:65">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c r="BC10" s="385"/>
      <c r="BD10" s="385"/>
      <c r="BE10" s="385"/>
      <c r="BF10" s="385"/>
      <c r="BG10" s="385"/>
      <c r="BH10" s="385"/>
      <c r="BI10" s="385"/>
      <c r="BJ10" s="385"/>
      <c r="BK10" s="385"/>
      <c r="BL10" s="385"/>
      <c r="BM10" s="385"/>
    </row>
    <row r="11" spans="1:65">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c r="BH11" s="385"/>
      <c r="BI11" s="385"/>
      <c r="BJ11" s="385"/>
      <c r="BK11" s="385"/>
      <c r="BL11" s="385"/>
      <c r="BM11" s="385"/>
    </row>
    <row r="12" spans="1:65">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c r="BK12" s="385"/>
      <c r="BL12" s="385"/>
      <c r="BM12" s="385"/>
    </row>
    <row r="13" spans="1:65">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c r="BK13" s="385"/>
      <c r="BL13" s="385"/>
      <c r="BM13" s="385"/>
    </row>
    <row r="14" spans="1:65">
      <c r="A14" s="385"/>
      <c r="B14" s="385"/>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c r="BC14" s="385"/>
      <c r="BD14" s="385"/>
      <c r="BE14" s="385"/>
      <c r="BF14" s="385"/>
      <c r="BG14" s="385"/>
      <c r="BH14" s="385"/>
      <c r="BI14" s="385"/>
      <c r="BJ14" s="385"/>
      <c r="BK14" s="385"/>
      <c r="BL14" s="385"/>
      <c r="BM14" s="385"/>
    </row>
    <row r="15" spans="1:65">
      <c r="A15" s="385"/>
      <c r="B15" s="385"/>
      <c r="C15" s="385"/>
      <c r="D15" s="385"/>
      <c r="E15" s="385"/>
      <c r="F15" s="385"/>
      <c r="G15" s="385"/>
      <c r="H15" s="385"/>
      <c r="I15" s="385"/>
      <c r="J15" s="385"/>
      <c r="K15" s="385"/>
      <c r="L15" s="385"/>
      <c r="M15" s="385"/>
      <c r="N15" s="385"/>
      <c r="O15" s="385"/>
      <c r="P15" s="385"/>
      <c r="Q15" s="385"/>
      <c r="R15" s="385"/>
      <c r="S15" s="385"/>
      <c r="T15" s="385"/>
      <c r="U15" s="385"/>
      <c r="V15" s="385"/>
      <c r="W15" s="385"/>
      <c r="X15" s="385"/>
      <c r="Y15" s="385"/>
      <c r="Z15" s="385"/>
      <c r="AA15" s="385"/>
      <c r="AB15" s="385"/>
      <c r="AC15" s="385"/>
      <c r="AD15" s="385"/>
      <c r="AE15" s="385"/>
      <c r="AF15" s="385"/>
      <c r="AG15" s="385"/>
      <c r="AH15" s="385"/>
      <c r="AI15" s="385"/>
      <c r="AJ15" s="385"/>
      <c r="AK15" s="385"/>
      <c r="AL15" s="385"/>
      <c r="AM15" s="385"/>
      <c r="AN15" s="385"/>
      <c r="AO15" s="385"/>
      <c r="AP15" s="385"/>
      <c r="AQ15" s="385"/>
      <c r="AR15" s="385"/>
      <c r="AS15" s="385"/>
      <c r="AT15" s="385"/>
      <c r="AU15" s="385"/>
      <c r="AV15" s="385"/>
      <c r="AW15" s="385"/>
      <c r="AX15" s="385"/>
      <c r="AY15" s="385"/>
      <c r="AZ15" s="385"/>
      <c r="BA15" s="385"/>
      <c r="BB15" s="385"/>
      <c r="BC15" s="385"/>
      <c r="BD15" s="385"/>
      <c r="BE15" s="385"/>
      <c r="BF15" s="385"/>
      <c r="BG15" s="385"/>
      <c r="BH15" s="385"/>
      <c r="BI15" s="385"/>
      <c r="BJ15" s="385"/>
      <c r="BK15" s="385"/>
      <c r="BL15" s="385"/>
      <c r="BM15" s="385"/>
    </row>
    <row r="16" spans="1:65">
      <c r="A16" s="385"/>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c r="AE16" s="385"/>
      <c r="AF16" s="385"/>
      <c r="AG16" s="385"/>
      <c r="AH16" s="385"/>
      <c r="AI16" s="385"/>
      <c r="AJ16" s="385"/>
      <c r="AK16" s="385"/>
      <c r="AL16" s="385"/>
      <c r="AM16" s="385"/>
      <c r="AN16" s="385"/>
      <c r="AO16" s="385"/>
      <c r="AP16" s="385"/>
      <c r="AQ16" s="385"/>
      <c r="AR16" s="385"/>
      <c r="AS16" s="385"/>
      <c r="AT16" s="385"/>
      <c r="AU16" s="385"/>
      <c r="AV16" s="385"/>
      <c r="AW16" s="385"/>
      <c r="AX16" s="385"/>
      <c r="AY16" s="385"/>
      <c r="AZ16" s="385"/>
      <c r="BA16" s="385"/>
      <c r="BB16" s="385"/>
      <c r="BC16" s="385"/>
      <c r="BD16" s="385"/>
      <c r="BE16" s="385"/>
      <c r="BF16" s="385"/>
      <c r="BG16" s="385"/>
      <c r="BH16" s="385"/>
      <c r="BI16" s="385"/>
      <c r="BJ16" s="385"/>
      <c r="BK16" s="385"/>
      <c r="BL16" s="385"/>
      <c r="BM16" s="385"/>
    </row>
    <row r="17" spans="1:65">
      <c r="A17" s="385"/>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c r="BF17" s="385"/>
      <c r="BG17" s="385"/>
      <c r="BH17" s="385"/>
      <c r="BI17" s="385"/>
      <c r="BJ17" s="385"/>
      <c r="BK17" s="385"/>
      <c r="BL17" s="385"/>
      <c r="BM17" s="385"/>
    </row>
    <row r="18" spans="1:65">
      <c r="A18" s="385"/>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385"/>
      <c r="AC18" s="385"/>
      <c r="AD18" s="385"/>
      <c r="AE18" s="385"/>
      <c r="AF18" s="385"/>
      <c r="AG18" s="385"/>
      <c r="AH18" s="385"/>
      <c r="AI18" s="385"/>
      <c r="AJ18" s="385"/>
      <c r="AK18" s="385"/>
      <c r="AL18" s="385"/>
      <c r="AM18" s="385"/>
      <c r="AN18" s="385"/>
      <c r="AO18" s="385"/>
      <c r="AP18" s="385"/>
      <c r="AQ18" s="385"/>
      <c r="AR18" s="385"/>
      <c r="AS18" s="385"/>
      <c r="AT18" s="385"/>
      <c r="AU18" s="385"/>
      <c r="AV18" s="385"/>
      <c r="AW18" s="385"/>
      <c r="AX18" s="385"/>
      <c r="AY18" s="385"/>
      <c r="AZ18" s="385"/>
      <c r="BA18" s="385"/>
      <c r="BB18" s="385"/>
      <c r="BC18" s="385"/>
      <c r="BD18" s="385"/>
      <c r="BE18" s="385"/>
      <c r="BF18" s="385"/>
      <c r="BG18" s="385"/>
      <c r="BH18" s="385"/>
      <c r="BI18" s="385"/>
      <c r="BJ18" s="385"/>
      <c r="BK18" s="385"/>
      <c r="BL18" s="385"/>
      <c r="BM18" s="385"/>
    </row>
    <row r="19" spans="1:65">
      <c r="A19" s="385"/>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c r="AA19" s="385"/>
      <c r="AB19" s="385"/>
      <c r="AC19" s="385"/>
      <c r="AD19" s="385"/>
      <c r="AE19" s="385"/>
      <c r="AF19" s="385"/>
      <c r="AG19" s="385"/>
      <c r="AH19" s="385"/>
      <c r="AI19" s="385"/>
      <c r="AJ19" s="385"/>
      <c r="AK19" s="385"/>
      <c r="AL19" s="385"/>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5"/>
      <c r="BK19" s="385"/>
      <c r="BL19" s="385"/>
      <c r="BM19" s="385"/>
    </row>
    <row r="20" spans="1:65">
      <c r="A20" s="385"/>
      <c r="B20" s="385"/>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c r="AE20" s="385"/>
      <c r="AF20" s="385"/>
      <c r="AG20" s="385"/>
      <c r="AH20" s="385"/>
      <c r="AI20" s="385"/>
      <c r="AJ20" s="385"/>
      <c r="AK20" s="385"/>
      <c r="AL20" s="385"/>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5"/>
      <c r="BK20" s="385"/>
      <c r="BL20" s="385"/>
      <c r="BM20" s="385"/>
    </row>
    <row r="21" spans="1:65">
      <c r="A21" s="385"/>
      <c r="B21" s="385"/>
      <c r="C21" s="385"/>
      <c r="D21" s="385"/>
      <c r="E21" s="385"/>
      <c r="F21" s="385"/>
      <c r="G21" s="385"/>
      <c r="H21" s="385"/>
      <c r="I21" s="385"/>
      <c r="J21" s="385"/>
      <c r="K21" s="385"/>
      <c r="L21" s="385"/>
      <c r="M21" s="385"/>
      <c r="N21" s="385"/>
      <c r="O21" s="385"/>
      <c r="P21" s="385"/>
      <c r="Q21" s="385"/>
      <c r="R21" s="385"/>
      <c r="S21" s="385"/>
      <c r="T21" s="385"/>
      <c r="U21" s="385"/>
      <c r="V21" s="385"/>
      <c r="W21" s="385"/>
      <c r="X21" s="385"/>
      <c r="Y21" s="385"/>
      <c r="Z21" s="385"/>
      <c r="AA21" s="385"/>
      <c r="AB21" s="385"/>
      <c r="AC21" s="385"/>
      <c r="AD21" s="385"/>
      <c r="AE21" s="385"/>
      <c r="AF21" s="385"/>
      <c r="AG21" s="385"/>
      <c r="AH21" s="385"/>
      <c r="AI21" s="385"/>
      <c r="AJ21" s="385"/>
      <c r="AK21" s="385"/>
      <c r="AL21" s="385"/>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5"/>
      <c r="BK21" s="385"/>
      <c r="BL21" s="385"/>
      <c r="BM21" s="385"/>
    </row>
    <row r="22" spans="1:65">
      <c r="A22" s="385"/>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Y22" s="385"/>
      <c r="Z22" s="385"/>
      <c r="AA22" s="385"/>
      <c r="AB22" s="385"/>
      <c r="AC22" s="385"/>
      <c r="AD22" s="385"/>
      <c r="AE22" s="385"/>
      <c r="AF22" s="385"/>
      <c r="AG22" s="385"/>
      <c r="AH22" s="385"/>
      <c r="AI22" s="385"/>
      <c r="AJ22" s="385"/>
      <c r="AK22" s="385"/>
      <c r="AL22" s="385"/>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5"/>
      <c r="BK22" s="385"/>
      <c r="BL22" s="385"/>
      <c r="BM22" s="385"/>
    </row>
    <row r="23" spans="1:65">
      <c r="A23" s="385"/>
      <c r="B23" s="385"/>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c r="AE23" s="385"/>
      <c r="AF23" s="385"/>
      <c r="AG23" s="385"/>
      <c r="AH23" s="385"/>
      <c r="AI23" s="385"/>
      <c r="AJ23" s="385"/>
      <c r="AK23" s="385"/>
      <c r="AL23" s="385"/>
      <c r="AM23" s="385"/>
      <c r="AN23" s="385"/>
      <c r="AO23" s="385"/>
      <c r="AP23" s="385"/>
      <c r="AQ23" s="385"/>
      <c r="AR23" s="385"/>
      <c r="AS23" s="385"/>
      <c r="AT23" s="385"/>
      <c r="AU23" s="385"/>
      <c r="AV23" s="385"/>
      <c r="AW23" s="385"/>
      <c r="AX23" s="385"/>
      <c r="AY23" s="385"/>
      <c r="AZ23" s="385"/>
      <c r="BA23" s="385"/>
      <c r="BB23" s="385"/>
      <c r="BC23" s="385"/>
      <c r="BD23" s="385"/>
      <c r="BE23" s="385"/>
      <c r="BF23" s="385"/>
      <c r="BG23" s="385"/>
      <c r="BH23" s="385"/>
      <c r="BI23" s="385"/>
      <c r="BJ23" s="385"/>
      <c r="BK23" s="385"/>
      <c r="BL23" s="385"/>
      <c r="BM23" s="385"/>
    </row>
    <row r="24" spans="1:65">
      <c r="A24" s="385"/>
      <c r="B24" s="385"/>
      <c r="C24" s="385"/>
      <c r="D24" s="385"/>
      <c r="E24" s="385"/>
      <c r="F24" s="385"/>
      <c r="G24" s="385"/>
      <c r="H24" s="385"/>
      <c r="I24" s="385"/>
      <c r="J24" s="385"/>
      <c r="K24" s="385"/>
      <c r="L24" s="385"/>
      <c r="M24" s="385"/>
      <c r="N24" s="385"/>
      <c r="O24" s="385"/>
      <c r="P24" s="385"/>
      <c r="Q24" s="385"/>
      <c r="R24" s="385"/>
      <c r="S24" s="385"/>
      <c r="T24" s="385"/>
      <c r="U24" s="385"/>
      <c r="V24" s="385"/>
      <c r="W24" s="385"/>
      <c r="X24" s="385"/>
      <c r="Y24" s="385"/>
      <c r="Z24" s="385"/>
      <c r="AA24" s="385"/>
      <c r="AB24" s="385"/>
      <c r="AC24" s="385"/>
      <c r="AD24" s="385"/>
      <c r="AE24" s="385"/>
      <c r="AF24" s="385"/>
      <c r="AG24" s="385"/>
      <c r="AH24" s="385"/>
      <c r="AI24" s="385"/>
      <c r="AJ24" s="385"/>
      <c r="AK24" s="385"/>
      <c r="AL24" s="385"/>
      <c r="AM24" s="385"/>
      <c r="AN24" s="385"/>
      <c r="AO24" s="385"/>
      <c r="AP24" s="385"/>
      <c r="AQ24" s="385"/>
      <c r="AR24" s="385"/>
      <c r="AS24" s="385"/>
      <c r="AT24" s="385"/>
      <c r="AU24" s="385"/>
      <c r="AV24" s="385"/>
      <c r="AW24" s="385"/>
      <c r="AX24" s="385"/>
      <c r="AY24" s="385"/>
      <c r="AZ24" s="385"/>
      <c r="BA24" s="385"/>
      <c r="BB24" s="385"/>
      <c r="BC24" s="385"/>
      <c r="BD24" s="385"/>
      <c r="BE24" s="385"/>
      <c r="BF24" s="385"/>
      <c r="BG24" s="385"/>
      <c r="BH24" s="385"/>
      <c r="BI24" s="385"/>
      <c r="BJ24" s="385"/>
      <c r="BK24" s="385"/>
      <c r="BL24" s="385"/>
      <c r="BM24" s="385"/>
    </row>
    <row r="25" spans="1:65">
      <c r="A25" s="385"/>
      <c r="B25" s="385"/>
      <c r="C25" s="385"/>
      <c r="D25" s="385"/>
      <c r="E25" s="385"/>
      <c r="F25" s="385"/>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H25" s="385"/>
      <c r="AI25" s="385"/>
      <c r="AJ25" s="385"/>
      <c r="AK25" s="385"/>
      <c r="AL25" s="385"/>
      <c r="AM25" s="385"/>
      <c r="AN25" s="385"/>
      <c r="AO25" s="385"/>
      <c r="AP25" s="385"/>
      <c r="AQ25" s="385"/>
      <c r="AR25" s="385"/>
      <c r="AS25" s="385"/>
      <c r="AT25" s="385"/>
      <c r="AU25" s="385"/>
      <c r="AV25" s="385"/>
      <c r="AW25" s="385"/>
      <c r="AX25" s="385"/>
      <c r="AY25" s="385"/>
      <c r="AZ25" s="385"/>
      <c r="BA25" s="385"/>
      <c r="BB25" s="385"/>
      <c r="BC25" s="385"/>
      <c r="BD25" s="385"/>
      <c r="BE25" s="385"/>
      <c r="BF25" s="385"/>
      <c r="BG25" s="385"/>
      <c r="BH25" s="385"/>
      <c r="BI25" s="385"/>
      <c r="BJ25" s="385"/>
      <c r="BK25" s="385"/>
      <c r="BL25" s="385"/>
      <c r="BM25" s="385"/>
    </row>
    <row r="26" spans="1:65">
      <c r="A26" s="385"/>
      <c r="B26" s="385"/>
      <c r="C26" s="385"/>
      <c r="D26" s="385"/>
      <c r="E26" s="385"/>
      <c r="F26" s="385"/>
      <c r="G26" s="385"/>
      <c r="H26" s="385"/>
      <c r="I26" s="385"/>
      <c r="J26" s="385"/>
      <c r="K26" s="385"/>
      <c r="L26" s="385"/>
      <c r="M26" s="385"/>
      <c r="N26" s="385"/>
      <c r="O26" s="385"/>
      <c r="P26" s="385"/>
      <c r="Q26" s="385"/>
      <c r="R26" s="385"/>
      <c r="S26" s="385"/>
      <c r="T26" s="385"/>
      <c r="U26" s="385"/>
      <c r="V26" s="385"/>
      <c r="W26" s="385"/>
      <c r="X26" s="385"/>
      <c r="Y26" s="385"/>
      <c r="Z26" s="385"/>
      <c r="AA26" s="385"/>
      <c r="AB26" s="385"/>
      <c r="AC26" s="385"/>
      <c r="AD26" s="385"/>
      <c r="AE26" s="385"/>
      <c r="AF26" s="385"/>
      <c r="AG26" s="385"/>
      <c r="AH26" s="385"/>
      <c r="AI26" s="385"/>
      <c r="AJ26" s="385"/>
      <c r="AK26" s="385"/>
      <c r="AL26" s="385"/>
      <c r="AM26" s="385"/>
      <c r="AN26" s="385"/>
      <c r="AO26" s="385"/>
      <c r="AP26" s="385"/>
      <c r="AQ26" s="385"/>
      <c r="AR26" s="385"/>
      <c r="AS26" s="385"/>
      <c r="AT26" s="385"/>
      <c r="AU26" s="385"/>
      <c r="AV26" s="385"/>
      <c r="AW26" s="385"/>
      <c r="AX26" s="385"/>
      <c r="AY26" s="385"/>
      <c r="AZ26" s="385"/>
      <c r="BA26" s="385"/>
      <c r="BB26" s="385"/>
      <c r="BC26" s="385"/>
      <c r="BD26" s="385"/>
      <c r="BE26" s="385"/>
      <c r="BF26" s="385"/>
      <c r="BG26" s="385"/>
      <c r="BH26" s="385"/>
      <c r="BI26" s="385"/>
      <c r="BJ26" s="385"/>
      <c r="BK26" s="385"/>
      <c r="BL26" s="385"/>
      <c r="BM26" s="385"/>
    </row>
    <row r="27" spans="1:65">
      <c r="A27" s="385"/>
      <c r="B27" s="385"/>
      <c r="C27" s="385"/>
      <c r="D27" s="385"/>
      <c r="E27" s="385"/>
      <c r="F27" s="385"/>
      <c r="G27" s="385"/>
      <c r="H27" s="385"/>
      <c r="I27" s="385"/>
      <c r="J27" s="385"/>
      <c r="K27" s="385"/>
      <c r="L27" s="385"/>
      <c r="M27" s="385"/>
      <c r="N27" s="385"/>
      <c r="O27" s="385"/>
      <c r="P27" s="385"/>
      <c r="Q27" s="385"/>
      <c r="R27" s="385"/>
      <c r="S27" s="385"/>
      <c r="T27" s="385"/>
      <c r="U27" s="385"/>
      <c r="V27" s="385"/>
      <c r="W27" s="385"/>
      <c r="X27" s="385"/>
      <c r="Y27" s="385"/>
      <c r="Z27" s="385"/>
      <c r="AA27" s="385"/>
      <c r="AB27" s="385"/>
      <c r="AC27" s="385"/>
      <c r="AD27" s="385"/>
      <c r="AE27" s="385"/>
      <c r="AF27" s="385"/>
      <c r="AG27" s="385"/>
      <c r="AH27" s="385"/>
      <c r="AI27" s="385"/>
      <c r="AJ27" s="385"/>
      <c r="AK27" s="385"/>
      <c r="AL27" s="385"/>
      <c r="AM27" s="385"/>
      <c r="AN27" s="385"/>
      <c r="AO27" s="385"/>
      <c r="AP27" s="385"/>
      <c r="AQ27" s="385"/>
      <c r="AR27" s="385"/>
      <c r="AS27" s="385"/>
      <c r="AT27" s="385"/>
      <c r="AU27" s="385"/>
      <c r="AV27" s="385"/>
      <c r="AW27" s="385"/>
      <c r="AX27" s="385"/>
      <c r="AY27" s="385"/>
      <c r="AZ27" s="385"/>
      <c r="BA27" s="385"/>
      <c r="BB27" s="385"/>
      <c r="BC27" s="385"/>
      <c r="BD27" s="385"/>
      <c r="BE27" s="385"/>
      <c r="BF27" s="385"/>
      <c r="BG27" s="385"/>
      <c r="BH27" s="385"/>
      <c r="BI27" s="385"/>
      <c r="BJ27" s="385"/>
      <c r="BK27" s="385"/>
      <c r="BL27" s="385"/>
      <c r="BM27" s="385"/>
    </row>
    <row r="28" spans="1:65">
      <c r="A28" s="385"/>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E28" s="385"/>
      <c r="AF28" s="385"/>
      <c r="AG28" s="385"/>
      <c r="AH28" s="385"/>
      <c r="AI28" s="385"/>
      <c r="AJ28" s="385"/>
      <c r="AK28" s="385"/>
      <c r="AL28" s="385"/>
      <c r="AM28" s="385"/>
      <c r="AN28" s="385"/>
      <c r="AO28" s="385"/>
      <c r="AP28" s="385"/>
      <c r="AQ28" s="385"/>
      <c r="AR28" s="385"/>
      <c r="AS28" s="385"/>
      <c r="AT28" s="385"/>
      <c r="AU28" s="385"/>
      <c r="AV28" s="385"/>
      <c r="AW28" s="385"/>
      <c r="AX28" s="385"/>
      <c r="AY28" s="385"/>
      <c r="AZ28" s="385"/>
      <c r="BA28" s="385"/>
      <c r="BB28" s="385"/>
      <c r="BC28" s="385"/>
      <c r="BD28" s="385"/>
      <c r="BE28" s="385"/>
      <c r="BF28" s="385"/>
      <c r="BG28" s="385"/>
      <c r="BH28" s="385"/>
      <c r="BI28" s="385"/>
      <c r="BJ28" s="385"/>
      <c r="BK28" s="385"/>
      <c r="BL28" s="385"/>
      <c r="BM28" s="385"/>
    </row>
    <row r="29" spans="1:65">
      <c r="A29" s="385"/>
      <c r="B29" s="385"/>
      <c r="C29" s="385"/>
      <c r="D29" s="385"/>
      <c r="E29" s="385"/>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E29" s="385"/>
      <c r="AF29" s="385"/>
      <c r="AG29" s="385"/>
      <c r="AH29" s="385"/>
      <c r="AI29" s="385"/>
      <c r="AJ29" s="385"/>
      <c r="AK29" s="385"/>
      <c r="AL29" s="385"/>
      <c r="AM29" s="385"/>
      <c r="AN29" s="385"/>
      <c r="AO29" s="385"/>
      <c r="AP29" s="385"/>
      <c r="AQ29" s="385"/>
      <c r="AR29" s="385"/>
      <c r="AS29" s="385"/>
      <c r="AT29" s="385"/>
      <c r="AU29" s="385"/>
      <c r="AV29" s="385"/>
      <c r="AW29" s="385"/>
      <c r="AX29" s="385"/>
      <c r="AY29" s="385"/>
      <c r="AZ29" s="385"/>
      <c r="BA29" s="385"/>
      <c r="BB29" s="385"/>
      <c r="BC29" s="385"/>
      <c r="BD29" s="385"/>
      <c r="BE29" s="385"/>
      <c r="BF29" s="385"/>
      <c r="BG29" s="385"/>
      <c r="BH29" s="385"/>
      <c r="BI29" s="385"/>
      <c r="BJ29" s="385"/>
      <c r="BK29" s="385"/>
      <c r="BL29" s="385"/>
      <c r="BM29" s="385"/>
    </row>
    <row r="30" spans="1:65">
      <c r="A30" s="385"/>
      <c r="B30" s="385"/>
      <c r="C30" s="385"/>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c r="AE30" s="385"/>
      <c r="AF30" s="385"/>
      <c r="AG30" s="385"/>
      <c r="AH30" s="385"/>
      <c r="AI30" s="385"/>
      <c r="AJ30" s="385"/>
      <c r="AK30" s="385"/>
      <c r="AL30" s="385"/>
      <c r="AM30" s="385"/>
      <c r="AN30" s="385"/>
      <c r="AO30" s="385"/>
      <c r="AP30" s="385"/>
      <c r="AQ30" s="385"/>
      <c r="AR30" s="385"/>
      <c r="AS30" s="385"/>
      <c r="AT30" s="385"/>
      <c r="AU30" s="385"/>
      <c r="AV30" s="385"/>
      <c r="AW30" s="385"/>
      <c r="AX30" s="385"/>
      <c r="AY30" s="385"/>
      <c r="AZ30" s="385"/>
      <c r="BA30" s="385"/>
      <c r="BB30" s="385"/>
      <c r="BC30" s="385"/>
      <c r="BD30" s="385"/>
      <c r="BE30" s="385"/>
      <c r="BF30" s="385"/>
      <c r="BG30" s="385"/>
      <c r="BH30" s="385"/>
      <c r="BI30" s="385"/>
      <c r="BJ30" s="385"/>
      <c r="BK30" s="385"/>
      <c r="BL30" s="385"/>
      <c r="BM30" s="385"/>
    </row>
    <row r="31" spans="1:65">
      <c r="A31" s="385"/>
      <c r="B31" s="385"/>
      <c r="C31" s="385"/>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c r="AE31" s="385"/>
      <c r="AF31" s="385"/>
      <c r="AG31" s="385"/>
      <c r="AH31" s="385"/>
      <c r="AI31" s="385"/>
      <c r="AJ31" s="385"/>
      <c r="AK31" s="385"/>
      <c r="AL31" s="385"/>
      <c r="AM31" s="385"/>
      <c r="AN31" s="385"/>
      <c r="AO31" s="385"/>
      <c r="AP31" s="385"/>
      <c r="AQ31" s="385"/>
      <c r="AR31" s="385"/>
      <c r="AS31" s="385"/>
      <c r="AT31" s="385"/>
      <c r="AU31" s="385"/>
      <c r="AV31" s="385"/>
      <c r="AW31" s="385"/>
      <c r="AX31" s="385"/>
      <c r="AY31" s="385"/>
      <c r="AZ31" s="385"/>
      <c r="BA31" s="385"/>
      <c r="BB31" s="385"/>
      <c r="BC31" s="385"/>
      <c r="BD31" s="385"/>
      <c r="BE31" s="385"/>
      <c r="BF31" s="385"/>
      <c r="BG31" s="385"/>
      <c r="BH31" s="385"/>
      <c r="BI31" s="385"/>
      <c r="BJ31" s="385"/>
      <c r="BK31" s="385"/>
      <c r="BL31" s="385"/>
      <c r="BM31" s="385"/>
    </row>
    <row r="32" spans="1:65">
      <c r="A32" s="385"/>
      <c r="B32" s="385"/>
      <c r="C32" s="385"/>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c r="AE32" s="385"/>
      <c r="AF32" s="385"/>
      <c r="AG32" s="385"/>
      <c r="AH32" s="385"/>
      <c r="AI32" s="385"/>
      <c r="AJ32" s="385"/>
      <c r="AK32" s="385"/>
      <c r="AL32" s="385"/>
      <c r="AM32" s="385"/>
      <c r="AN32" s="385"/>
      <c r="AO32" s="385"/>
      <c r="AP32" s="385"/>
      <c r="AQ32" s="385"/>
      <c r="AR32" s="385"/>
      <c r="AS32" s="385"/>
      <c r="AT32" s="385"/>
      <c r="AU32" s="385"/>
      <c r="AV32" s="385"/>
      <c r="AW32" s="385"/>
      <c r="AX32" s="385"/>
      <c r="AY32" s="385"/>
      <c r="AZ32" s="385"/>
      <c r="BA32" s="385"/>
      <c r="BB32" s="385"/>
      <c r="BC32" s="385"/>
      <c r="BD32" s="385"/>
      <c r="BE32" s="385"/>
      <c r="BF32" s="385"/>
      <c r="BG32" s="385"/>
      <c r="BH32" s="385"/>
      <c r="BI32" s="385"/>
      <c r="BJ32" s="385"/>
      <c r="BK32" s="385"/>
      <c r="BL32" s="385"/>
      <c r="BM32" s="385"/>
    </row>
    <row r="33" spans="1:65">
      <c r="A33" s="385"/>
      <c r="B33" s="385"/>
      <c r="C33" s="385"/>
      <c r="D33" s="385"/>
      <c r="E33" s="385"/>
      <c r="F33" s="385"/>
      <c r="G33" s="385"/>
      <c r="H33" s="385"/>
      <c r="I33" s="385"/>
      <c r="J33" s="385"/>
      <c r="K33" s="385"/>
      <c r="L33" s="385"/>
      <c r="M33" s="385"/>
      <c r="N33" s="385"/>
      <c r="O33" s="385"/>
      <c r="P33" s="385"/>
      <c r="Q33" s="385"/>
      <c r="R33" s="385"/>
      <c r="S33" s="385"/>
      <c r="T33" s="385"/>
      <c r="U33" s="385"/>
      <c r="V33" s="385"/>
      <c r="W33" s="385"/>
      <c r="X33" s="385"/>
      <c r="Y33" s="385"/>
      <c r="Z33" s="385"/>
      <c r="AA33" s="385"/>
      <c r="AB33" s="385"/>
      <c r="AC33" s="385"/>
      <c r="AD33" s="385"/>
      <c r="AE33" s="385"/>
      <c r="AF33" s="385"/>
      <c r="AG33" s="385"/>
      <c r="AH33" s="385"/>
      <c r="AI33" s="385"/>
      <c r="AJ33" s="385"/>
      <c r="AK33" s="385"/>
      <c r="AL33" s="385"/>
      <c r="AM33" s="385"/>
      <c r="AN33" s="385"/>
      <c r="AO33" s="385"/>
      <c r="AP33" s="385"/>
      <c r="AQ33" s="385"/>
      <c r="AR33" s="385"/>
      <c r="AS33" s="385"/>
      <c r="AT33" s="385"/>
      <c r="AU33" s="385"/>
      <c r="AV33" s="385"/>
      <c r="AW33" s="385"/>
      <c r="AX33" s="385"/>
      <c r="AY33" s="385"/>
      <c r="AZ33" s="385"/>
      <c r="BA33" s="385"/>
      <c r="BB33" s="385"/>
      <c r="BC33" s="385"/>
      <c r="BD33" s="385"/>
      <c r="BE33" s="385"/>
      <c r="BF33" s="385"/>
      <c r="BG33" s="385"/>
      <c r="BH33" s="385"/>
      <c r="BI33" s="385"/>
      <c r="BJ33" s="385"/>
      <c r="BK33" s="385"/>
      <c r="BL33" s="385"/>
      <c r="BM33" s="385"/>
    </row>
    <row r="34" spans="1:65">
      <c r="A34" s="385"/>
      <c r="B34" s="385"/>
      <c r="C34" s="385"/>
      <c r="D34" s="385"/>
      <c r="E34" s="385"/>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c r="AE34" s="385"/>
      <c r="AF34" s="385"/>
      <c r="AG34" s="385"/>
      <c r="AH34" s="385"/>
      <c r="AI34" s="385"/>
      <c r="AJ34" s="385"/>
      <c r="AK34" s="385"/>
      <c r="AL34" s="385"/>
      <c r="AM34" s="385"/>
      <c r="AN34" s="385"/>
      <c r="AO34" s="385"/>
      <c r="AP34" s="385"/>
      <c r="AQ34" s="385"/>
      <c r="AR34" s="385"/>
      <c r="AS34" s="385"/>
      <c r="AT34" s="385"/>
      <c r="AU34" s="385"/>
      <c r="AV34" s="385"/>
      <c r="AW34" s="385"/>
      <c r="AX34" s="385"/>
      <c r="AY34" s="385"/>
      <c r="AZ34" s="385"/>
      <c r="BA34" s="385"/>
      <c r="BB34" s="385"/>
      <c r="BC34" s="385"/>
      <c r="BD34" s="385"/>
      <c r="BE34" s="385"/>
      <c r="BF34" s="385"/>
      <c r="BG34" s="385"/>
      <c r="BH34" s="385"/>
      <c r="BI34" s="385"/>
      <c r="BJ34" s="385"/>
      <c r="BK34" s="385"/>
      <c r="BL34" s="385"/>
      <c r="BM34" s="385"/>
    </row>
    <row r="35" spans="1:65">
      <c r="A35" s="385"/>
      <c r="B35" s="385"/>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E35" s="385"/>
      <c r="AF35" s="385"/>
      <c r="AG35" s="385"/>
      <c r="AH35" s="385"/>
      <c r="AI35" s="385"/>
      <c r="AJ35" s="385"/>
      <c r="AK35" s="385"/>
      <c r="AL35" s="385"/>
      <c r="AM35" s="385"/>
      <c r="AN35" s="385"/>
      <c r="AO35" s="385"/>
      <c r="AP35" s="385"/>
      <c r="AQ35" s="385"/>
      <c r="AR35" s="385"/>
      <c r="AS35" s="385"/>
      <c r="AT35" s="385"/>
      <c r="AU35" s="385"/>
      <c r="AV35" s="385"/>
      <c r="AW35" s="385"/>
      <c r="AX35" s="385"/>
      <c r="AY35" s="385"/>
      <c r="AZ35" s="385"/>
      <c r="BA35" s="385"/>
      <c r="BB35" s="385"/>
      <c r="BC35" s="385"/>
      <c r="BD35" s="385"/>
      <c r="BE35" s="385"/>
      <c r="BF35" s="385"/>
      <c r="BG35" s="385"/>
      <c r="BH35" s="385"/>
      <c r="BI35" s="385"/>
      <c r="BJ35" s="385"/>
      <c r="BK35" s="385"/>
      <c r="BL35" s="385"/>
      <c r="BM35" s="385"/>
    </row>
    <row r="36" spans="1:65">
      <c r="A36" s="385"/>
      <c r="B36" s="385"/>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c r="AE36" s="385"/>
      <c r="AF36" s="385"/>
      <c r="AG36" s="385"/>
      <c r="AH36" s="385"/>
      <c r="AI36" s="385"/>
      <c r="AJ36" s="385"/>
      <c r="AK36" s="385"/>
      <c r="AL36" s="385"/>
      <c r="AM36" s="385"/>
      <c r="AN36" s="385"/>
      <c r="AO36" s="385"/>
      <c r="AP36" s="385"/>
      <c r="AQ36" s="385"/>
      <c r="AR36" s="385"/>
      <c r="AS36" s="385"/>
      <c r="AT36" s="385"/>
      <c r="AU36" s="385"/>
      <c r="AV36" s="385"/>
      <c r="AW36" s="385"/>
      <c r="AX36" s="385"/>
      <c r="AY36" s="385"/>
      <c r="AZ36" s="385"/>
      <c r="BA36" s="385"/>
      <c r="BB36" s="385"/>
      <c r="BC36" s="385"/>
      <c r="BD36" s="385"/>
      <c r="BE36" s="385"/>
      <c r="BF36" s="385"/>
      <c r="BG36" s="385"/>
      <c r="BH36" s="385"/>
      <c r="BI36" s="385"/>
      <c r="BJ36" s="385"/>
      <c r="BK36" s="385"/>
      <c r="BL36" s="385"/>
      <c r="BM36" s="385"/>
    </row>
    <row r="37" spans="1:65">
      <c r="A37" s="385"/>
      <c r="B37" s="385"/>
      <c r="C37" s="385"/>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c r="AE37" s="385"/>
      <c r="AF37" s="385"/>
      <c r="AG37" s="385"/>
      <c r="AH37" s="385"/>
      <c r="AI37" s="385"/>
      <c r="AJ37" s="385"/>
      <c r="AK37" s="385"/>
      <c r="AL37" s="385"/>
      <c r="AM37" s="385"/>
      <c r="AN37" s="385"/>
      <c r="AO37" s="385"/>
      <c r="AP37" s="385"/>
      <c r="AQ37" s="385"/>
      <c r="AR37" s="385"/>
      <c r="AS37" s="385"/>
      <c r="AT37" s="385"/>
      <c r="AU37" s="385"/>
      <c r="AV37" s="385"/>
      <c r="AW37" s="385"/>
      <c r="AX37" s="385"/>
      <c r="AY37" s="385"/>
      <c r="AZ37" s="385"/>
      <c r="BA37" s="385"/>
      <c r="BB37" s="385"/>
      <c r="BC37" s="385"/>
      <c r="BD37" s="385"/>
      <c r="BE37" s="385"/>
      <c r="BF37" s="385"/>
      <c r="BG37" s="385"/>
      <c r="BH37" s="385"/>
      <c r="BI37" s="385"/>
      <c r="BJ37" s="385"/>
      <c r="BK37" s="385"/>
      <c r="BL37" s="385"/>
      <c r="BM37" s="385"/>
    </row>
    <row r="38" spans="1:65">
      <c r="A38" s="385"/>
      <c r="B38" s="385"/>
      <c r="C38" s="385"/>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c r="AE38" s="385"/>
      <c r="AF38" s="385"/>
      <c r="AG38" s="385"/>
      <c r="AH38" s="385"/>
      <c r="AI38" s="385"/>
      <c r="AJ38" s="385"/>
      <c r="AK38" s="385"/>
      <c r="AL38" s="385"/>
      <c r="AM38" s="385"/>
      <c r="AN38" s="385"/>
      <c r="AO38" s="385"/>
      <c r="AP38" s="385"/>
      <c r="AQ38" s="385"/>
      <c r="AR38" s="385"/>
      <c r="AS38" s="385"/>
      <c r="AT38" s="385"/>
      <c r="AU38" s="385"/>
      <c r="AV38" s="385"/>
      <c r="AW38" s="385"/>
      <c r="AX38" s="385"/>
      <c r="AY38" s="385"/>
      <c r="AZ38" s="385"/>
      <c r="BA38" s="385"/>
      <c r="BB38" s="385"/>
      <c r="BC38" s="385"/>
      <c r="BD38" s="385"/>
      <c r="BE38" s="385"/>
      <c r="BF38" s="385"/>
      <c r="BG38" s="385"/>
      <c r="BH38" s="385"/>
      <c r="BI38" s="385"/>
      <c r="BJ38" s="385"/>
      <c r="BK38" s="385"/>
      <c r="BL38" s="385"/>
      <c r="BM38" s="385"/>
    </row>
    <row r="39" spans="1:65">
      <c r="A39" s="385"/>
      <c r="B39" s="385"/>
      <c r="C39" s="385"/>
      <c r="D39" s="385"/>
      <c r="E39" s="385"/>
      <c r="F39" s="385"/>
      <c r="G39" s="385"/>
      <c r="H39" s="385"/>
      <c r="I39" s="385"/>
      <c r="J39" s="385"/>
      <c r="K39" s="385"/>
      <c r="L39" s="385"/>
      <c r="M39" s="385"/>
      <c r="N39" s="385"/>
      <c r="O39" s="385"/>
      <c r="P39" s="385"/>
      <c r="Q39" s="385"/>
      <c r="R39" s="385"/>
      <c r="S39" s="385"/>
      <c r="T39" s="385"/>
      <c r="U39" s="385"/>
      <c r="V39" s="385"/>
      <c r="W39" s="385"/>
      <c r="X39" s="385"/>
      <c r="Y39" s="385"/>
      <c r="Z39" s="385"/>
      <c r="AA39" s="385"/>
      <c r="AB39" s="385"/>
      <c r="AC39" s="385"/>
      <c r="AD39" s="385"/>
      <c r="AE39" s="385"/>
      <c r="AF39" s="385"/>
      <c r="AG39" s="385"/>
      <c r="AH39" s="385"/>
      <c r="AI39" s="385"/>
      <c r="AJ39" s="385"/>
      <c r="AK39" s="385"/>
      <c r="AL39" s="385"/>
      <c r="AM39" s="385"/>
      <c r="AN39" s="385"/>
      <c r="AO39" s="385"/>
      <c r="AP39" s="385"/>
      <c r="AQ39" s="385"/>
      <c r="AR39" s="385"/>
      <c r="AS39" s="385"/>
      <c r="AT39" s="385"/>
      <c r="AU39" s="385"/>
      <c r="AV39" s="385"/>
      <c r="AW39" s="385"/>
      <c r="AX39" s="385"/>
      <c r="AY39" s="385"/>
      <c r="AZ39" s="385"/>
      <c r="BA39" s="385"/>
      <c r="BB39" s="385"/>
      <c r="BC39" s="385"/>
      <c r="BD39" s="385"/>
      <c r="BE39" s="385"/>
      <c r="BF39" s="385"/>
      <c r="BG39" s="385"/>
      <c r="BH39" s="385"/>
      <c r="BI39" s="385"/>
      <c r="BJ39" s="385"/>
      <c r="BK39" s="385"/>
      <c r="BL39" s="385"/>
      <c r="BM39" s="385"/>
    </row>
    <row r="40" spans="1:65">
      <c r="A40" s="385"/>
      <c r="B40" s="385"/>
      <c r="C40" s="385"/>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c r="AE40" s="385"/>
      <c r="AF40" s="385"/>
      <c r="AG40" s="385"/>
      <c r="AH40" s="385"/>
      <c r="AI40" s="385"/>
      <c r="AJ40" s="385"/>
      <c r="AK40" s="385"/>
      <c r="AL40" s="385"/>
      <c r="AM40" s="385"/>
      <c r="AN40" s="385"/>
      <c r="AO40" s="385"/>
      <c r="AP40" s="385"/>
      <c r="AQ40" s="385"/>
      <c r="AR40" s="385"/>
      <c r="AS40" s="385"/>
      <c r="AT40" s="385"/>
      <c r="AU40" s="385"/>
      <c r="AV40" s="385"/>
      <c r="AW40" s="385"/>
      <c r="AX40" s="385"/>
      <c r="AY40" s="385"/>
      <c r="AZ40" s="385"/>
      <c r="BA40" s="385"/>
      <c r="BB40" s="385"/>
      <c r="BC40" s="385"/>
      <c r="BD40" s="385"/>
      <c r="BE40" s="385"/>
      <c r="BF40" s="385"/>
      <c r="BG40" s="385"/>
      <c r="BH40" s="385"/>
      <c r="BI40" s="385"/>
      <c r="BJ40" s="385"/>
      <c r="BK40" s="385"/>
      <c r="BL40" s="385"/>
      <c r="BM40" s="385"/>
    </row>
    <row r="41" spans="1:65">
      <c r="A41" s="385"/>
      <c r="B41" s="385"/>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c r="AE41" s="385"/>
      <c r="AF41" s="385"/>
      <c r="AG41" s="385"/>
      <c r="AH41" s="385"/>
      <c r="AI41" s="385"/>
      <c r="AJ41" s="385"/>
      <c r="AK41" s="385"/>
      <c r="AL41" s="385"/>
      <c r="AM41" s="385"/>
      <c r="AN41" s="385"/>
      <c r="AO41" s="385"/>
      <c r="AP41" s="385"/>
      <c r="AQ41" s="385"/>
      <c r="AR41" s="385"/>
      <c r="AS41" s="385"/>
      <c r="AT41" s="385"/>
      <c r="AU41" s="385"/>
      <c r="AV41" s="385"/>
      <c r="AW41" s="385"/>
      <c r="AX41" s="385"/>
      <c r="AY41" s="385"/>
      <c r="AZ41" s="385"/>
      <c r="BA41" s="385"/>
      <c r="BB41" s="385"/>
      <c r="BC41" s="385"/>
      <c r="BD41" s="385"/>
      <c r="BE41" s="385"/>
      <c r="BF41" s="385"/>
      <c r="BG41" s="385"/>
      <c r="BH41" s="385"/>
      <c r="BI41" s="385"/>
      <c r="BJ41" s="385"/>
      <c r="BK41" s="385"/>
      <c r="BL41" s="385"/>
      <c r="BM41" s="385"/>
    </row>
    <row r="42" spans="1:65">
      <c r="A42" s="385"/>
      <c r="B42" s="385"/>
      <c r="C42" s="385"/>
      <c r="D42" s="385"/>
      <c r="E42" s="385"/>
      <c r="F42" s="385"/>
      <c r="G42" s="385"/>
      <c r="H42" s="385"/>
      <c r="I42" s="385"/>
      <c r="J42" s="385"/>
      <c r="K42" s="385"/>
      <c r="L42" s="385"/>
      <c r="M42" s="385"/>
      <c r="N42" s="385"/>
      <c r="O42" s="385"/>
      <c r="P42" s="385"/>
      <c r="Q42" s="385"/>
      <c r="R42" s="385"/>
      <c r="S42" s="385"/>
      <c r="T42" s="385"/>
      <c r="U42" s="385"/>
      <c r="V42" s="385"/>
      <c r="W42" s="385"/>
      <c r="X42" s="385"/>
      <c r="Y42" s="385"/>
      <c r="Z42" s="385"/>
      <c r="AA42" s="385"/>
      <c r="AB42" s="385"/>
      <c r="AC42" s="385"/>
      <c r="AD42" s="385"/>
      <c r="AE42" s="385"/>
      <c r="AF42" s="385"/>
      <c r="AG42" s="385"/>
      <c r="AH42" s="385"/>
      <c r="AI42" s="385"/>
      <c r="AJ42" s="385"/>
      <c r="AK42" s="385"/>
      <c r="AL42" s="385"/>
      <c r="AM42" s="385"/>
      <c r="AN42" s="385"/>
      <c r="AO42" s="385"/>
      <c r="AP42" s="385"/>
      <c r="AQ42" s="385"/>
      <c r="AR42" s="385"/>
      <c r="AS42" s="385"/>
      <c r="AT42" s="385"/>
      <c r="AU42" s="385"/>
      <c r="AV42" s="385"/>
      <c r="AW42" s="385"/>
      <c r="AX42" s="385"/>
      <c r="AY42" s="385"/>
      <c r="AZ42" s="385"/>
      <c r="BA42" s="385"/>
      <c r="BB42" s="385"/>
      <c r="BC42" s="385"/>
      <c r="BD42" s="385"/>
      <c r="BE42" s="385"/>
      <c r="BF42" s="385"/>
      <c r="BG42" s="385"/>
      <c r="BH42" s="385"/>
      <c r="BI42" s="385"/>
      <c r="BJ42" s="385"/>
      <c r="BK42" s="385"/>
      <c r="BL42" s="385"/>
      <c r="BM42" s="385"/>
    </row>
    <row r="43" spans="1:65">
      <c r="A43" s="385"/>
      <c r="B43" s="385"/>
      <c r="C43" s="385"/>
      <c r="D43" s="385"/>
      <c r="E43" s="385"/>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c r="AE43" s="385"/>
      <c r="AF43" s="385"/>
      <c r="AG43" s="385"/>
      <c r="AH43" s="385"/>
      <c r="AI43" s="385"/>
      <c r="AJ43" s="385"/>
      <c r="AK43" s="385"/>
      <c r="AL43" s="385"/>
      <c r="AM43" s="385"/>
      <c r="AN43" s="385"/>
      <c r="AO43" s="385"/>
      <c r="AP43" s="385"/>
      <c r="AQ43" s="385"/>
      <c r="AR43" s="385"/>
      <c r="AS43" s="385"/>
      <c r="AT43" s="385"/>
      <c r="AU43" s="385"/>
      <c r="AV43" s="385"/>
      <c r="AW43" s="385"/>
      <c r="AX43" s="385"/>
      <c r="AY43" s="385"/>
      <c r="AZ43" s="385"/>
      <c r="BA43" s="385"/>
      <c r="BB43" s="385"/>
      <c r="BC43" s="385"/>
      <c r="BD43" s="385"/>
      <c r="BE43" s="385"/>
      <c r="BF43" s="385"/>
      <c r="BG43" s="385"/>
      <c r="BH43" s="385"/>
      <c r="BI43" s="385"/>
      <c r="BJ43" s="385"/>
      <c r="BK43" s="385"/>
      <c r="BL43" s="385"/>
      <c r="BM43" s="385"/>
    </row>
    <row r="44" spans="1:65">
      <c r="A44" s="385"/>
      <c r="B44" s="385"/>
      <c r="C44" s="385"/>
      <c r="D44" s="385"/>
      <c r="E44" s="385"/>
      <c r="F44" s="385"/>
      <c r="G44" s="385"/>
      <c r="H44" s="385"/>
      <c r="I44" s="385"/>
      <c r="J44" s="385"/>
      <c r="K44" s="385"/>
      <c r="L44" s="385"/>
      <c r="M44" s="385"/>
      <c r="N44" s="385"/>
      <c r="O44" s="385"/>
      <c r="P44" s="385"/>
      <c r="Q44" s="385"/>
      <c r="R44" s="385"/>
      <c r="S44" s="385"/>
      <c r="T44" s="385"/>
      <c r="U44" s="385"/>
      <c r="V44" s="385"/>
      <c r="W44" s="385"/>
      <c r="X44" s="385"/>
      <c r="Y44" s="385"/>
      <c r="Z44" s="385"/>
      <c r="AA44" s="385"/>
      <c r="AB44" s="385"/>
      <c r="AC44" s="385"/>
      <c r="AD44" s="385"/>
      <c r="AE44" s="385"/>
      <c r="AF44" s="385"/>
      <c r="AG44" s="385"/>
      <c r="AH44" s="385"/>
      <c r="AI44" s="385"/>
      <c r="AJ44" s="385"/>
      <c r="AK44" s="385"/>
      <c r="AL44" s="385"/>
      <c r="AM44" s="385"/>
      <c r="AN44" s="385"/>
      <c r="AO44" s="385"/>
      <c r="AP44" s="385"/>
      <c r="AQ44" s="385"/>
      <c r="AR44" s="385"/>
      <c r="AS44" s="385"/>
      <c r="AT44" s="385"/>
      <c r="AU44" s="385"/>
      <c r="AV44" s="385"/>
      <c r="AW44" s="385"/>
      <c r="AX44" s="385"/>
      <c r="AY44" s="385"/>
      <c r="AZ44" s="385"/>
      <c r="BA44" s="385"/>
      <c r="BB44" s="385"/>
      <c r="BC44" s="385"/>
      <c r="BD44" s="385"/>
      <c r="BE44" s="385"/>
      <c r="BF44" s="385"/>
      <c r="BG44" s="385"/>
      <c r="BH44" s="385"/>
      <c r="BI44" s="385"/>
      <c r="BJ44" s="385"/>
      <c r="BK44" s="385"/>
      <c r="BL44" s="385"/>
      <c r="BM44" s="385"/>
    </row>
    <row r="45" spans="1:65">
      <c r="A45" s="385"/>
      <c r="B45" s="385"/>
      <c r="C45" s="385"/>
      <c r="D45" s="385"/>
      <c r="E45" s="385"/>
      <c r="F45" s="385"/>
      <c r="G45" s="385"/>
      <c r="H45" s="385"/>
      <c r="I45" s="385"/>
      <c r="J45" s="385"/>
      <c r="K45" s="385"/>
      <c r="L45" s="385"/>
      <c r="M45" s="385"/>
      <c r="N45" s="385"/>
      <c r="O45" s="385"/>
      <c r="P45" s="385"/>
      <c r="Q45" s="385"/>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c r="BC45" s="385"/>
      <c r="BD45" s="385"/>
      <c r="BE45" s="385"/>
      <c r="BF45" s="385"/>
      <c r="BG45" s="385"/>
      <c r="BH45" s="385"/>
      <c r="BI45" s="385"/>
      <c r="BJ45" s="385"/>
      <c r="BK45" s="385"/>
      <c r="BL45" s="385"/>
      <c r="BM45" s="385"/>
    </row>
    <row r="46" spans="1:65">
      <c r="A46" s="385"/>
      <c r="B46" s="385"/>
      <c r="C46" s="385"/>
      <c r="D46" s="385"/>
      <c r="E46" s="385"/>
      <c r="F46" s="385"/>
      <c r="G46" s="385"/>
      <c r="H46" s="385"/>
      <c r="I46" s="385"/>
      <c r="J46" s="385"/>
      <c r="K46" s="385"/>
      <c r="L46" s="385"/>
      <c r="M46" s="385"/>
      <c r="N46" s="385"/>
      <c r="O46" s="385"/>
      <c r="P46" s="385"/>
      <c r="Q46" s="385"/>
      <c r="R46" s="385"/>
      <c r="S46" s="385"/>
      <c r="T46" s="385"/>
      <c r="U46" s="385"/>
      <c r="V46" s="385"/>
      <c r="W46" s="385"/>
      <c r="X46" s="385"/>
      <c r="Y46" s="385"/>
      <c r="Z46" s="385"/>
      <c r="AA46" s="385"/>
      <c r="AB46" s="385"/>
      <c r="AC46" s="385"/>
      <c r="AD46" s="385"/>
      <c r="AE46" s="385"/>
      <c r="AF46" s="385"/>
      <c r="AG46" s="385"/>
      <c r="AH46" s="385"/>
      <c r="AI46" s="385"/>
      <c r="AJ46" s="385"/>
      <c r="AK46" s="385"/>
      <c r="AL46" s="385"/>
      <c r="AM46" s="385"/>
      <c r="AN46" s="385"/>
      <c r="AO46" s="385"/>
      <c r="AP46" s="385"/>
      <c r="AQ46" s="385"/>
      <c r="AR46" s="385"/>
      <c r="AS46" s="385"/>
      <c r="AT46" s="385"/>
      <c r="AU46" s="385"/>
      <c r="AV46" s="385"/>
      <c r="AW46" s="385"/>
      <c r="AX46" s="385"/>
      <c r="AY46" s="385"/>
      <c r="AZ46" s="385"/>
      <c r="BA46" s="385"/>
      <c r="BB46" s="385"/>
      <c r="BC46" s="385"/>
      <c r="BD46" s="385"/>
      <c r="BE46" s="385"/>
      <c r="BF46" s="385"/>
      <c r="BG46" s="385"/>
      <c r="BH46" s="385"/>
      <c r="BI46" s="385"/>
      <c r="BJ46" s="385"/>
      <c r="BK46" s="385"/>
      <c r="BL46" s="385"/>
      <c r="BM46" s="385"/>
    </row>
    <row r="47" spans="1:65">
      <c r="A47" s="385"/>
      <c r="B47" s="385"/>
      <c r="C47" s="385"/>
      <c r="D47" s="385"/>
      <c r="E47" s="385"/>
      <c r="F47" s="385"/>
      <c r="G47" s="385"/>
      <c r="H47" s="385"/>
      <c r="I47" s="385"/>
      <c r="J47" s="385"/>
      <c r="K47" s="385"/>
      <c r="L47" s="385"/>
      <c r="M47" s="385"/>
      <c r="N47" s="385"/>
      <c r="O47" s="385"/>
      <c r="P47" s="385"/>
      <c r="Q47" s="385"/>
      <c r="R47" s="385"/>
      <c r="S47" s="385"/>
      <c r="T47" s="385"/>
      <c r="U47" s="385"/>
      <c r="V47" s="385"/>
      <c r="W47" s="385"/>
      <c r="X47" s="385"/>
      <c r="Y47" s="385"/>
      <c r="Z47" s="385"/>
      <c r="AA47" s="385"/>
      <c r="AB47" s="385"/>
      <c r="AC47" s="385"/>
      <c r="AD47" s="385"/>
      <c r="AE47" s="385"/>
      <c r="AF47" s="385"/>
      <c r="AG47" s="385"/>
      <c r="AH47" s="385"/>
      <c r="AI47" s="385"/>
      <c r="AJ47" s="385"/>
      <c r="AK47" s="385"/>
      <c r="AL47" s="385"/>
      <c r="AM47" s="385"/>
      <c r="AN47" s="385"/>
      <c r="AO47" s="385"/>
      <c r="AP47" s="385"/>
      <c r="AQ47" s="385"/>
      <c r="AR47" s="385"/>
      <c r="AS47" s="385"/>
      <c r="AT47" s="385"/>
      <c r="AU47" s="385"/>
      <c r="AV47" s="385"/>
      <c r="AW47" s="385"/>
      <c r="AX47" s="385"/>
      <c r="AY47" s="385"/>
      <c r="AZ47" s="385"/>
      <c r="BA47" s="385"/>
      <c r="BB47" s="385"/>
      <c r="BC47" s="385"/>
      <c r="BD47" s="385"/>
      <c r="BE47" s="385"/>
      <c r="BF47" s="385"/>
      <c r="BG47" s="385"/>
      <c r="BH47" s="385"/>
      <c r="BI47" s="385"/>
      <c r="BJ47" s="385"/>
      <c r="BK47" s="385"/>
      <c r="BL47" s="385"/>
      <c r="BM47" s="385"/>
    </row>
    <row r="48" spans="1:65">
      <c r="A48" s="385"/>
      <c r="B48" s="385"/>
      <c r="C48" s="385"/>
      <c r="D48" s="385"/>
      <c r="E48" s="385"/>
      <c r="F48" s="385"/>
      <c r="G48" s="385"/>
      <c r="H48" s="385"/>
      <c r="I48" s="385"/>
      <c r="J48" s="385"/>
      <c r="K48" s="385"/>
      <c r="L48" s="385"/>
      <c r="M48" s="385"/>
      <c r="N48" s="385"/>
      <c r="O48" s="385"/>
      <c r="P48" s="385"/>
      <c r="Q48" s="385"/>
      <c r="R48" s="385"/>
      <c r="S48" s="385"/>
      <c r="T48" s="385"/>
      <c r="U48" s="385"/>
      <c r="V48" s="385"/>
      <c r="W48" s="385"/>
      <c r="X48" s="385"/>
      <c r="Y48" s="385"/>
      <c r="Z48" s="385"/>
      <c r="AA48" s="385"/>
      <c r="AB48" s="385"/>
      <c r="AC48" s="385"/>
      <c r="AD48" s="385"/>
      <c r="AE48" s="385"/>
      <c r="AF48" s="385"/>
      <c r="AG48" s="385"/>
      <c r="AH48" s="385"/>
      <c r="AI48" s="385"/>
      <c r="AJ48" s="385"/>
      <c r="AK48" s="385"/>
      <c r="AL48" s="385"/>
      <c r="AM48" s="385"/>
      <c r="AN48" s="385"/>
      <c r="AO48" s="385"/>
      <c r="AP48" s="385"/>
      <c r="AQ48" s="385"/>
      <c r="AR48" s="385"/>
      <c r="AS48" s="385"/>
      <c r="AT48" s="385"/>
      <c r="AU48" s="385"/>
      <c r="AV48" s="385"/>
      <c r="AW48" s="385"/>
      <c r="AX48" s="385"/>
      <c r="AY48" s="385"/>
      <c r="AZ48" s="385"/>
      <c r="BA48" s="385"/>
      <c r="BB48" s="385"/>
      <c r="BC48" s="385"/>
      <c r="BD48" s="385"/>
      <c r="BE48" s="385"/>
      <c r="BF48" s="385"/>
      <c r="BG48" s="385"/>
      <c r="BH48" s="385"/>
      <c r="BI48" s="385"/>
      <c r="BJ48" s="385"/>
      <c r="BK48" s="385"/>
      <c r="BL48" s="385"/>
      <c r="BM48" s="385"/>
    </row>
    <row r="49" spans="1:65">
      <c r="A49" s="385"/>
      <c r="B49" s="385"/>
      <c r="C49" s="385"/>
      <c r="D49" s="385"/>
      <c r="E49" s="385"/>
      <c r="F49" s="385"/>
      <c r="G49" s="385"/>
      <c r="H49" s="385"/>
      <c r="I49" s="385"/>
      <c r="J49" s="385"/>
      <c r="K49" s="385"/>
      <c r="L49" s="385"/>
      <c r="M49" s="385"/>
      <c r="N49" s="385"/>
      <c r="O49" s="385"/>
      <c r="P49" s="385"/>
      <c r="Q49" s="385"/>
      <c r="R49" s="385"/>
      <c r="S49" s="385"/>
      <c r="T49" s="385"/>
      <c r="U49" s="385"/>
      <c r="V49" s="385"/>
      <c r="W49" s="385"/>
      <c r="X49" s="385"/>
      <c r="Y49" s="385"/>
      <c r="Z49" s="385"/>
      <c r="AA49" s="385"/>
      <c r="AB49" s="385"/>
      <c r="AC49" s="385"/>
      <c r="AD49" s="385"/>
      <c r="AE49" s="385"/>
      <c r="AF49" s="385"/>
      <c r="AG49" s="385"/>
      <c r="AH49" s="385"/>
      <c r="AI49" s="385"/>
      <c r="AJ49" s="385"/>
      <c r="AK49" s="385"/>
      <c r="AL49" s="385"/>
      <c r="AM49" s="385"/>
      <c r="AN49" s="385"/>
      <c r="AO49" s="385"/>
      <c r="AP49" s="385"/>
      <c r="AQ49" s="385"/>
      <c r="AR49" s="385"/>
      <c r="AS49" s="385"/>
      <c r="AT49" s="385"/>
      <c r="AU49" s="385"/>
      <c r="AV49" s="385"/>
      <c r="AW49" s="385"/>
      <c r="AX49" s="385"/>
      <c r="AY49" s="385"/>
      <c r="AZ49" s="385"/>
      <c r="BA49" s="385"/>
      <c r="BB49" s="385"/>
      <c r="BC49" s="385"/>
      <c r="BD49" s="385"/>
      <c r="BE49" s="385"/>
      <c r="BF49" s="385"/>
      <c r="BG49" s="385"/>
      <c r="BH49" s="385"/>
      <c r="BI49" s="385"/>
      <c r="BJ49" s="385"/>
      <c r="BK49" s="385"/>
      <c r="BL49" s="385"/>
      <c r="BM49" s="385"/>
    </row>
    <row r="50" spans="1:65">
      <c r="A50" s="385"/>
      <c r="B50" s="385"/>
      <c r="C50" s="385"/>
      <c r="D50" s="385"/>
      <c r="E50" s="385"/>
      <c r="F50" s="385"/>
      <c r="G50" s="385"/>
      <c r="H50" s="385"/>
      <c r="I50" s="385"/>
      <c r="J50" s="385"/>
      <c r="K50" s="385"/>
      <c r="L50" s="385"/>
      <c r="M50" s="385"/>
      <c r="N50" s="385"/>
      <c r="O50" s="385"/>
      <c r="P50" s="385"/>
      <c r="Q50" s="385"/>
      <c r="R50" s="385"/>
      <c r="S50" s="385"/>
      <c r="T50" s="385"/>
      <c r="U50" s="385"/>
      <c r="V50" s="385"/>
      <c r="W50" s="385"/>
      <c r="X50" s="385"/>
      <c r="Y50" s="385"/>
      <c r="Z50" s="385"/>
      <c r="AA50" s="385"/>
      <c r="AB50" s="385"/>
      <c r="AC50" s="385"/>
      <c r="AD50" s="385"/>
      <c r="AE50" s="385"/>
      <c r="AF50" s="385"/>
      <c r="AG50" s="385"/>
      <c r="AH50" s="385"/>
      <c r="AI50" s="385"/>
      <c r="AJ50" s="385"/>
      <c r="AK50" s="385"/>
      <c r="AL50" s="385"/>
      <c r="AM50" s="385"/>
      <c r="AN50" s="385"/>
      <c r="AO50" s="385"/>
      <c r="AP50" s="385"/>
      <c r="AQ50" s="385"/>
      <c r="AR50" s="385"/>
      <c r="AS50" s="385"/>
      <c r="AT50" s="385"/>
      <c r="AU50" s="385"/>
      <c r="AV50" s="385"/>
      <c r="AW50" s="385"/>
      <c r="AX50" s="385"/>
      <c r="AY50" s="385"/>
      <c r="AZ50" s="385"/>
      <c r="BA50" s="385"/>
      <c r="BB50" s="385"/>
      <c r="BC50" s="385"/>
      <c r="BD50" s="385"/>
      <c r="BE50" s="385"/>
      <c r="BF50" s="385"/>
      <c r="BG50" s="385"/>
      <c r="BH50" s="385"/>
      <c r="BI50" s="385"/>
      <c r="BJ50" s="385"/>
      <c r="BK50" s="385"/>
      <c r="BL50" s="385"/>
      <c r="BM50" s="385"/>
    </row>
    <row r="51" spans="1:65">
      <c r="A51" s="385"/>
      <c r="B51" s="385"/>
      <c r="C51" s="385"/>
      <c r="D51" s="385"/>
      <c r="E51" s="385"/>
      <c r="F51" s="385"/>
      <c r="G51" s="385"/>
      <c r="H51" s="385"/>
      <c r="I51" s="385"/>
      <c r="J51" s="385"/>
      <c r="K51" s="385"/>
      <c r="L51" s="385"/>
      <c r="M51" s="385"/>
      <c r="N51" s="385"/>
      <c r="O51" s="385"/>
      <c r="P51" s="385"/>
      <c r="Q51" s="385"/>
      <c r="R51" s="385"/>
      <c r="S51" s="385"/>
      <c r="T51" s="385"/>
      <c r="U51" s="385"/>
      <c r="V51" s="385"/>
      <c r="W51" s="385"/>
      <c r="X51" s="385"/>
      <c r="Y51" s="385"/>
      <c r="Z51" s="385"/>
      <c r="AA51" s="385"/>
      <c r="AB51" s="385"/>
      <c r="AC51" s="385"/>
      <c r="AD51" s="385"/>
      <c r="AE51" s="385"/>
      <c r="AF51" s="385"/>
      <c r="AG51" s="385"/>
      <c r="AH51" s="385"/>
      <c r="AI51" s="385"/>
      <c r="AJ51" s="385"/>
      <c r="AK51" s="385"/>
      <c r="AL51" s="385"/>
      <c r="AM51" s="385"/>
      <c r="AN51" s="385"/>
      <c r="AO51" s="385"/>
      <c r="AP51" s="385"/>
      <c r="AQ51" s="385"/>
      <c r="AR51" s="385"/>
      <c r="AS51" s="385"/>
      <c r="AT51" s="385"/>
      <c r="AU51" s="385"/>
      <c r="AV51" s="385"/>
      <c r="AW51" s="385"/>
      <c r="AX51" s="385"/>
      <c r="AY51" s="385"/>
      <c r="AZ51" s="385"/>
      <c r="BA51" s="385"/>
      <c r="BB51" s="385"/>
      <c r="BC51" s="385"/>
      <c r="BD51" s="385"/>
      <c r="BE51" s="385"/>
      <c r="BF51" s="385"/>
      <c r="BG51" s="385"/>
      <c r="BH51" s="385"/>
      <c r="BI51" s="385"/>
      <c r="BJ51" s="385"/>
      <c r="BK51" s="385"/>
      <c r="BL51" s="385"/>
      <c r="BM51" s="385"/>
    </row>
    <row r="52" spans="1:65">
      <c r="A52" s="385"/>
      <c r="B52" s="385"/>
      <c r="C52" s="385"/>
      <c r="D52" s="385"/>
      <c r="E52" s="385"/>
      <c r="F52" s="385"/>
      <c r="G52" s="385"/>
      <c r="H52" s="385"/>
      <c r="I52" s="385"/>
      <c r="J52" s="385"/>
      <c r="K52" s="385"/>
      <c r="L52" s="385"/>
      <c r="M52" s="385"/>
      <c r="N52" s="385"/>
      <c r="O52" s="385"/>
      <c r="P52" s="385"/>
      <c r="Q52" s="385"/>
      <c r="R52" s="385"/>
      <c r="S52" s="385"/>
      <c r="T52" s="385"/>
      <c r="U52" s="385"/>
      <c r="V52" s="385"/>
      <c r="W52" s="385"/>
      <c r="X52" s="385"/>
      <c r="Y52" s="385"/>
      <c r="Z52" s="385"/>
      <c r="AA52" s="385"/>
      <c r="AB52" s="385"/>
      <c r="AC52" s="385"/>
      <c r="AD52" s="385"/>
      <c r="AE52" s="385"/>
      <c r="AF52" s="385"/>
      <c r="AG52" s="385"/>
      <c r="AH52" s="385"/>
      <c r="AI52" s="385"/>
      <c r="AJ52" s="385"/>
      <c r="AK52" s="385"/>
      <c r="AL52" s="385"/>
      <c r="AM52" s="385"/>
      <c r="AN52" s="385"/>
      <c r="AO52" s="385"/>
      <c r="AP52" s="385"/>
      <c r="AQ52" s="385"/>
      <c r="AR52" s="385"/>
      <c r="AS52" s="385"/>
      <c r="AT52" s="385"/>
      <c r="AU52" s="385"/>
      <c r="AV52" s="385"/>
      <c r="AW52" s="385"/>
      <c r="AX52" s="385"/>
      <c r="AY52" s="385"/>
      <c r="AZ52" s="385"/>
      <c r="BA52" s="385"/>
      <c r="BB52" s="385"/>
      <c r="BC52" s="385"/>
      <c r="BD52" s="385"/>
      <c r="BE52" s="385"/>
      <c r="BF52" s="385"/>
      <c r="BG52" s="385"/>
      <c r="BH52" s="385"/>
      <c r="BI52" s="385"/>
      <c r="BJ52" s="385"/>
      <c r="BK52" s="385"/>
      <c r="BL52" s="385"/>
      <c r="BM52" s="385"/>
    </row>
    <row r="53" spans="1:65">
      <c r="A53" s="385"/>
      <c r="B53" s="385"/>
      <c r="C53" s="385"/>
      <c r="D53" s="385"/>
      <c r="E53" s="385"/>
      <c r="F53" s="385"/>
      <c r="G53" s="385"/>
      <c r="H53" s="385"/>
      <c r="I53" s="385"/>
      <c r="J53" s="385"/>
      <c r="K53" s="385"/>
      <c r="L53" s="385"/>
      <c r="M53" s="385"/>
      <c r="N53" s="385"/>
      <c r="O53" s="385"/>
      <c r="P53" s="385"/>
      <c r="Q53" s="385"/>
      <c r="R53" s="385"/>
      <c r="S53" s="385"/>
      <c r="T53" s="385"/>
      <c r="U53" s="385"/>
      <c r="V53" s="385"/>
      <c r="W53" s="385"/>
      <c r="X53" s="385"/>
      <c r="Y53" s="385"/>
      <c r="Z53" s="385"/>
      <c r="AA53" s="385"/>
      <c r="AB53" s="385"/>
      <c r="AC53" s="385"/>
      <c r="AD53" s="385"/>
      <c r="AE53" s="385"/>
      <c r="AF53" s="385"/>
      <c r="AG53" s="385"/>
      <c r="AH53" s="385"/>
      <c r="AI53" s="385"/>
      <c r="AJ53" s="385"/>
      <c r="AK53" s="385"/>
      <c r="AL53" s="385"/>
      <c r="AM53" s="385"/>
      <c r="AN53" s="385"/>
      <c r="AO53" s="385"/>
      <c r="AP53" s="385"/>
      <c r="AQ53" s="385"/>
      <c r="AR53" s="385"/>
      <c r="AS53" s="385"/>
      <c r="AT53" s="385"/>
      <c r="AU53" s="385"/>
      <c r="AV53" s="385"/>
      <c r="AW53" s="385"/>
      <c r="AX53" s="385"/>
      <c r="AY53" s="385"/>
      <c r="AZ53" s="385"/>
      <c r="BA53" s="385"/>
      <c r="BB53" s="385"/>
      <c r="BC53" s="385"/>
      <c r="BD53" s="385"/>
      <c r="BE53" s="385"/>
      <c r="BF53" s="385"/>
      <c r="BG53" s="385"/>
      <c r="BH53" s="385"/>
      <c r="BI53" s="385"/>
      <c r="BJ53" s="385"/>
      <c r="BK53" s="385"/>
      <c r="BL53" s="385"/>
      <c r="BM53" s="385"/>
    </row>
    <row r="54" spans="1:65">
      <c r="A54" s="385"/>
      <c r="B54" s="385"/>
      <c r="C54" s="385"/>
      <c r="D54" s="385"/>
      <c r="E54" s="385"/>
      <c r="F54" s="385"/>
      <c r="G54" s="385"/>
      <c r="H54" s="385"/>
      <c r="I54" s="385"/>
      <c r="J54" s="385"/>
      <c r="K54" s="385"/>
      <c r="L54" s="385"/>
      <c r="M54" s="385"/>
      <c r="N54" s="385"/>
      <c r="O54" s="385"/>
      <c r="P54" s="385"/>
      <c r="Q54" s="385"/>
      <c r="R54" s="385"/>
      <c r="S54" s="385"/>
      <c r="T54" s="385"/>
      <c r="U54" s="385"/>
      <c r="V54" s="385"/>
      <c r="W54" s="385"/>
      <c r="X54" s="385"/>
      <c r="Y54" s="385"/>
      <c r="Z54" s="385"/>
      <c r="AA54" s="385"/>
      <c r="AB54" s="385"/>
      <c r="AC54" s="385"/>
      <c r="AD54" s="385"/>
      <c r="AE54" s="385"/>
      <c r="AF54" s="385"/>
      <c r="AG54" s="385"/>
      <c r="AH54" s="385"/>
      <c r="AI54" s="385"/>
      <c r="AJ54" s="385"/>
      <c r="AK54" s="385"/>
      <c r="AL54" s="385"/>
      <c r="AM54" s="385"/>
      <c r="AN54" s="385"/>
      <c r="AO54" s="385"/>
      <c r="AP54" s="385"/>
      <c r="AQ54" s="385"/>
      <c r="AR54" s="385"/>
      <c r="AS54" s="385"/>
      <c r="AT54" s="385"/>
      <c r="AU54" s="385"/>
      <c r="AV54" s="385"/>
      <c r="AW54" s="385"/>
      <c r="AX54" s="385"/>
      <c r="AY54" s="385"/>
      <c r="AZ54" s="385"/>
      <c r="BA54" s="385"/>
      <c r="BB54" s="385"/>
      <c r="BC54" s="385"/>
      <c r="BD54" s="385"/>
      <c r="BE54" s="385"/>
      <c r="BF54" s="385"/>
      <c r="BG54" s="385"/>
      <c r="BH54" s="385"/>
      <c r="BI54" s="385"/>
      <c r="BJ54" s="385"/>
      <c r="BK54" s="385"/>
      <c r="BL54" s="385"/>
      <c r="BM54" s="385"/>
    </row>
    <row r="55" spans="1:65">
      <c r="A55" s="385"/>
      <c r="B55" s="385"/>
      <c r="C55" s="385"/>
      <c r="D55" s="385"/>
      <c r="E55" s="385"/>
      <c r="F55" s="385"/>
      <c r="G55" s="385"/>
      <c r="H55" s="385"/>
      <c r="I55" s="385"/>
      <c r="J55" s="385"/>
      <c r="K55" s="385"/>
      <c r="L55" s="385"/>
      <c r="M55" s="385"/>
      <c r="N55" s="385"/>
      <c r="O55" s="385"/>
      <c r="P55" s="385"/>
      <c r="Q55" s="385"/>
      <c r="R55" s="385"/>
      <c r="S55" s="385"/>
      <c r="T55" s="385"/>
      <c r="U55" s="385"/>
      <c r="V55" s="385"/>
      <c r="W55" s="385"/>
      <c r="X55" s="385"/>
      <c r="Y55" s="385"/>
      <c r="Z55" s="385"/>
      <c r="AA55" s="385"/>
      <c r="AB55" s="385"/>
      <c r="AC55" s="385"/>
      <c r="AD55" s="385"/>
      <c r="AE55" s="385"/>
      <c r="AF55" s="385"/>
      <c r="AG55" s="385"/>
      <c r="AH55" s="385"/>
      <c r="AI55" s="385"/>
      <c r="AJ55" s="385"/>
      <c r="AK55" s="385"/>
      <c r="AL55" s="385"/>
      <c r="AM55" s="385"/>
      <c r="AN55" s="385"/>
      <c r="AO55" s="385"/>
      <c r="AP55" s="385"/>
      <c r="AQ55" s="385"/>
      <c r="AR55" s="385"/>
      <c r="AS55" s="385"/>
      <c r="AT55" s="385"/>
      <c r="AU55" s="385"/>
      <c r="AV55" s="385"/>
      <c r="AW55" s="385"/>
      <c r="AX55" s="385"/>
      <c r="AY55" s="385"/>
      <c r="AZ55" s="385"/>
      <c r="BA55" s="385"/>
      <c r="BB55" s="385"/>
      <c r="BC55" s="385"/>
      <c r="BD55" s="385"/>
      <c r="BE55" s="385"/>
      <c r="BF55" s="385"/>
      <c r="BG55" s="385"/>
      <c r="BH55" s="385"/>
      <c r="BI55" s="385"/>
      <c r="BJ55" s="385"/>
      <c r="BK55" s="385"/>
      <c r="BL55" s="385"/>
      <c r="BM55" s="385"/>
    </row>
    <row r="56" spans="1:65">
      <c r="A56" s="385"/>
      <c r="B56" s="385"/>
      <c r="C56" s="385"/>
      <c r="D56" s="385"/>
      <c r="E56" s="385"/>
      <c r="F56" s="385"/>
      <c r="G56" s="385"/>
      <c r="H56" s="385"/>
      <c r="I56" s="385"/>
      <c r="J56" s="385"/>
      <c r="K56" s="385"/>
      <c r="L56" s="385"/>
      <c r="M56" s="385"/>
      <c r="N56" s="385"/>
      <c r="O56" s="385"/>
      <c r="P56" s="385"/>
      <c r="Q56" s="385"/>
      <c r="R56" s="385"/>
      <c r="S56" s="385"/>
      <c r="T56" s="385"/>
      <c r="U56" s="385"/>
      <c r="V56" s="385"/>
      <c r="W56" s="385"/>
      <c r="X56" s="385"/>
      <c r="Y56" s="385"/>
      <c r="Z56" s="385"/>
      <c r="AA56" s="385"/>
      <c r="AB56" s="385"/>
      <c r="AC56" s="385"/>
      <c r="AD56" s="385"/>
      <c r="AE56" s="385"/>
      <c r="AF56" s="385"/>
      <c r="AG56" s="385"/>
      <c r="AH56" s="385"/>
      <c r="AI56" s="385"/>
      <c r="AJ56" s="385"/>
      <c r="AK56" s="385"/>
      <c r="AL56" s="385"/>
      <c r="AM56" s="385"/>
      <c r="AN56" s="385"/>
      <c r="AO56" s="385"/>
      <c r="AP56" s="385"/>
      <c r="AQ56" s="385"/>
      <c r="AR56" s="385"/>
      <c r="AS56" s="385"/>
      <c r="AT56" s="385"/>
      <c r="AU56" s="385"/>
      <c r="AV56" s="385"/>
      <c r="AW56" s="385"/>
      <c r="AX56" s="385"/>
      <c r="AY56" s="385"/>
      <c r="AZ56" s="385"/>
      <c r="BA56" s="385"/>
      <c r="BB56" s="385"/>
      <c r="BC56" s="385"/>
      <c r="BD56" s="385"/>
      <c r="BE56" s="385"/>
      <c r="BF56" s="385"/>
      <c r="BG56" s="385"/>
      <c r="BH56" s="385"/>
      <c r="BI56" s="385"/>
      <c r="BJ56" s="385"/>
      <c r="BK56" s="385"/>
      <c r="BL56" s="385"/>
      <c r="BM56" s="385"/>
    </row>
    <row r="57" spans="1:65">
      <c r="A57" s="385"/>
      <c r="B57" s="385"/>
      <c r="C57" s="385"/>
      <c r="D57" s="385"/>
      <c r="E57" s="385"/>
      <c r="F57" s="385"/>
      <c r="G57" s="385"/>
      <c r="H57" s="385"/>
      <c r="I57" s="385"/>
      <c r="J57" s="385"/>
      <c r="K57" s="385"/>
      <c r="L57" s="385"/>
      <c r="M57" s="385"/>
      <c r="N57" s="385"/>
      <c r="O57" s="385"/>
      <c r="P57" s="385"/>
      <c r="Q57" s="385"/>
      <c r="R57" s="385"/>
      <c r="S57" s="385"/>
      <c r="T57" s="385"/>
      <c r="U57" s="385"/>
      <c r="V57" s="385"/>
      <c r="W57" s="385"/>
      <c r="X57" s="385"/>
      <c r="Y57" s="385"/>
      <c r="Z57" s="385"/>
      <c r="AA57" s="385"/>
      <c r="AB57" s="385"/>
      <c r="AC57" s="385"/>
      <c r="AD57" s="385"/>
      <c r="AE57" s="385"/>
      <c r="AF57" s="385"/>
      <c r="AG57" s="385"/>
      <c r="AH57" s="385"/>
      <c r="AI57" s="385"/>
      <c r="AJ57" s="385"/>
      <c r="AK57" s="385"/>
      <c r="AL57" s="385"/>
      <c r="AM57" s="385"/>
      <c r="AN57" s="385"/>
      <c r="AO57" s="385"/>
      <c r="AP57" s="385"/>
      <c r="AQ57" s="385"/>
      <c r="AR57" s="385"/>
      <c r="AS57" s="385"/>
      <c r="AT57" s="385"/>
      <c r="AU57" s="385"/>
      <c r="AV57" s="385"/>
      <c r="AW57" s="385"/>
      <c r="AX57" s="385"/>
      <c r="AY57" s="385"/>
      <c r="AZ57" s="385"/>
      <c r="BA57" s="385"/>
      <c r="BB57" s="385"/>
      <c r="BC57" s="385"/>
      <c r="BD57" s="385"/>
      <c r="BE57" s="385"/>
      <c r="BF57" s="385"/>
      <c r="BG57" s="385"/>
      <c r="BH57" s="385"/>
      <c r="BI57" s="385"/>
      <c r="BJ57" s="385"/>
      <c r="BK57" s="385"/>
      <c r="BL57" s="385"/>
      <c r="BM57" s="385"/>
    </row>
    <row r="58" spans="1:65">
      <c r="A58" s="385"/>
      <c r="B58" s="385"/>
      <c r="C58" s="385"/>
      <c r="D58" s="385"/>
      <c r="E58" s="385"/>
      <c r="F58" s="385"/>
      <c r="G58" s="385"/>
      <c r="H58" s="385"/>
      <c r="I58" s="385"/>
      <c r="J58" s="385"/>
      <c r="K58" s="385"/>
      <c r="L58" s="385"/>
      <c r="M58" s="385"/>
      <c r="N58" s="385"/>
      <c r="O58" s="385"/>
      <c r="P58" s="385"/>
      <c r="Q58" s="385"/>
      <c r="R58" s="385"/>
      <c r="S58" s="385"/>
      <c r="T58" s="385"/>
      <c r="U58" s="385"/>
      <c r="V58" s="385"/>
      <c r="W58" s="385"/>
      <c r="X58" s="385"/>
      <c r="Y58" s="385"/>
      <c r="Z58" s="385"/>
      <c r="AA58" s="385"/>
      <c r="AB58" s="385"/>
      <c r="AC58" s="385"/>
      <c r="AD58" s="385"/>
      <c r="AE58" s="385"/>
      <c r="AF58" s="385"/>
      <c r="AG58" s="385"/>
      <c r="AH58" s="385"/>
      <c r="AI58" s="385"/>
      <c r="AJ58" s="385"/>
      <c r="AK58" s="385"/>
      <c r="AL58" s="385"/>
      <c r="AM58" s="385"/>
      <c r="AN58" s="385"/>
      <c r="AO58" s="385"/>
      <c r="AP58" s="385"/>
      <c r="AQ58" s="385"/>
      <c r="AR58" s="385"/>
      <c r="AS58" s="385"/>
      <c r="AT58" s="385"/>
      <c r="AU58" s="385"/>
      <c r="AV58" s="385"/>
      <c r="AW58" s="385"/>
      <c r="AX58" s="385"/>
      <c r="AY58" s="385"/>
      <c r="AZ58" s="385"/>
      <c r="BA58" s="385"/>
      <c r="BB58" s="385"/>
      <c r="BC58" s="385"/>
      <c r="BD58" s="385"/>
      <c r="BE58" s="385"/>
      <c r="BF58" s="385"/>
      <c r="BG58" s="385"/>
      <c r="BH58" s="385"/>
      <c r="BI58" s="385"/>
      <c r="BJ58" s="385"/>
      <c r="BK58" s="385"/>
      <c r="BL58" s="385"/>
      <c r="BM58" s="385"/>
    </row>
    <row r="59" spans="1:65">
      <c r="A59" s="385"/>
      <c r="B59" s="385"/>
      <c r="C59" s="385"/>
      <c r="D59" s="385"/>
      <c r="E59" s="385"/>
      <c r="F59" s="385"/>
      <c r="G59" s="385"/>
      <c r="H59" s="385"/>
      <c r="I59" s="385"/>
      <c r="J59" s="385"/>
      <c r="K59" s="385"/>
      <c r="L59" s="385"/>
      <c r="M59" s="385"/>
      <c r="N59" s="385"/>
      <c r="O59" s="385"/>
      <c r="P59" s="385"/>
      <c r="Q59" s="385"/>
      <c r="R59" s="385"/>
      <c r="S59" s="385"/>
      <c r="T59" s="385"/>
      <c r="U59" s="385"/>
      <c r="V59" s="385"/>
      <c r="W59" s="385"/>
      <c r="X59" s="385"/>
      <c r="Y59" s="385"/>
      <c r="Z59" s="385"/>
      <c r="AA59" s="385"/>
      <c r="AB59" s="385"/>
      <c r="AC59" s="385"/>
      <c r="AD59" s="385"/>
      <c r="AE59" s="385"/>
      <c r="AF59" s="385"/>
      <c r="AG59" s="385"/>
      <c r="AH59" s="385"/>
      <c r="AI59" s="385"/>
      <c r="AJ59" s="385"/>
      <c r="AK59" s="385"/>
      <c r="AL59" s="385"/>
      <c r="AM59" s="385"/>
      <c r="AN59" s="385"/>
      <c r="AO59" s="385"/>
      <c r="AP59" s="385"/>
      <c r="AQ59" s="385"/>
      <c r="AR59" s="385"/>
      <c r="AS59" s="385"/>
      <c r="AT59" s="385"/>
      <c r="AU59" s="385"/>
      <c r="AV59" s="385"/>
      <c r="AW59" s="385"/>
      <c r="AX59" s="385"/>
      <c r="AY59" s="385"/>
      <c r="AZ59" s="385"/>
      <c r="BA59" s="385"/>
      <c r="BB59" s="385"/>
      <c r="BC59" s="385"/>
      <c r="BD59" s="385"/>
      <c r="BE59" s="385"/>
      <c r="BF59" s="385"/>
      <c r="BG59" s="385"/>
      <c r="BH59" s="385"/>
      <c r="BI59" s="385"/>
      <c r="BJ59" s="385"/>
      <c r="BK59" s="385"/>
      <c r="BL59" s="385"/>
      <c r="BM59" s="385"/>
    </row>
    <row r="60" spans="1:65">
      <c r="A60" s="385"/>
      <c r="B60" s="385"/>
      <c r="C60" s="385"/>
      <c r="D60" s="385"/>
      <c r="E60" s="385"/>
      <c r="F60" s="385"/>
      <c r="G60" s="385"/>
      <c r="H60" s="385"/>
      <c r="I60" s="385"/>
      <c r="J60" s="385"/>
      <c r="K60" s="385"/>
      <c r="L60" s="385"/>
      <c r="M60" s="385"/>
      <c r="N60" s="385"/>
      <c r="O60" s="385"/>
      <c r="P60" s="385"/>
      <c r="Q60" s="385"/>
      <c r="R60" s="385"/>
      <c r="S60" s="385"/>
      <c r="T60" s="385"/>
      <c r="U60" s="385"/>
      <c r="V60" s="385"/>
      <c r="W60" s="385"/>
      <c r="X60" s="385"/>
      <c r="Y60" s="385"/>
      <c r="Z60" s="385"/>
      <c r="AA60" s="385"/>
      <c r="AB60" s="385"/>
      <c r="AC60" s="385"/>
      <c r="AD60" s="385"/>
      <c r="AE60" s="385"/>
      <c r="AF60" s="385"/>
      <c r="AG60" s="385"/>
      <c r="AH60" s="385"/>
      <c r="AI60" s="385"/>
      <c r="AJ60" s="385"/>
      <c r="AK60" s="385"/>
      <c r="AL60" s="385"/>
      <c r="AM60" s="385"/>
      <c r="AN60" s="385"/>
      <c r="AO60" s="385"/>
      <c r="AP60" s="385"/>
      <c r="AQ60" s="385"/>
      <c r="AR60" s="385"/>
      <c r="AS60" s="385"/>
      <c r="AT60" s="385"/>
      <c r="AU60" s="385"/>
      <c r="AV60" s="385"/>
      <c r="AW60" s="385"/>
      <c r="AX60" s="385"/>
      <c r="AY60" s="385"/>
      <c r="AZ60" s="385"/>
      <c r="BA60" s="385"/>
      <c r="BB60" s="385"/>
      <c r="BC60" s="385"/>
      <c r="BD60" s="385"/>
      <c r="BE60" s="385"/>
      <c r="BF60" s="385"/>
      <c r="BG60" s="385"/>
      <c r="BH60" s="385"/>
      <c r="BI60" s="385"/>
      <c r="BJ60" s="385"/>
      <c r="BK60" s="385"/>
      <c r="BL60" s="385"/>
      <c r="BM60" s="385"/>
    </row>
    <row r="61" spans="1:65">
      <c r="A61" s="385"/>
      <c r="B61" s="385"/>
      <c r="C61" s="385"/>
      <c r="D61" s="385"/>
      <c r="E61" s="385"/>
      <c r="F61" s="385"/>
      <c r="G61" s="385"/>
      <c r="H61" s="385"/>
      <c r="I61" s="385"/>
      <c r="J61" s="385"/>
      <c r="K61" s="385"/>
      <c r="L61" s="385"/>
      <c r="M61" s="385"/>
      <c r="N61" s="385"/>
      <c r="O61" s="385"/>
      <c r="P61" s="385"/>
      <c r="Q61" s="385"/>
      <c r="R61" s="385"/>
      <c r="S61" s="385"/>
      <c r="T61" s="385"/>
      <c r="U61" s="385"/>
      <c r="V61" s="385"/>
      <c r="W61" s="385"/>
      <c r="X61" s="385"/>
      <c r="Y61" s="385"/>
      <c r="Z61" s="385"/>
      <c r="AA61" s="385"/>
      <c r="AB61" s="385"/>
      <c r="AC61" s="385"/>
      <c r="AD61" s="385"/>
      <c r="AE61" s="385"/>
      <c r="AF61" s="385"/>
      <c r="AG61" s="385"/>
      <c r="AH61" s="385"/>
      <c r="AI61" s="385"/>
      <c r="AJ61" s="385"/>
      <c r="AK61" s="385"/>
      <c r="AL61" s="385"/>
      <c r="AM61" s="385"/>
      <c r="AN61" s="385"/>
      <c r="AO61" s="385"/>
      <c r="AP61" s="385"/>
      <c r="AQ61" s="385"/>
      <c r="AR61" s="385"/>
      <c r="AS61" s="385"/>
      <c r="AT61" s="385"/>
      <c r="AU61" s="385"/>
      <c r="AV61" s="385"/>
      <c r="AW61" s="385"/>
      <c r="AX61" s="385"/>
      <c r="AY61" s="385"/>
      <c r="AZ61" s="385"/>
      <c r="BA61" s="385"/>
      <c r="BB61" s="385"/>
      <c r="BC61" s="385"/>
      <c r="BD61" s="385"/>
      <c r="BE61" s="385"/>
      <c r="BF61" s="385"/>
      <c r="BG61" s="385"/>
      <c r="BH61" s="385"/>
      <c r="BI61" s="385"/>
      <c r="BJ61" s="385"/>
      <c r="BK61" s="385"/>
      <c r="BL61" s="385"/>
      <c r="BM61" s="385"/>
    </row>
    <row r="62" spans="1:65">
      <c r="A62" s="385"/>
      <c r="B62" s="385"/>
      <c r="C62" s="385"/>
      <c r="D62" s="385"/>
      <c r="E62" s="385"/>
      <c r="F62" s="385"/>
      <c r="G62" s="385"/>
      <c r="H62" s="385"/>
      <c r="I62" s="385"/>
      <c r="J62" s="385"/>
      <c r="K62" s="385"/>
      <c r="L62" s="385"/>
      <c r="M62" s="385"/>
      <c r="N62" s="385"/>
      <c r="O62" s="385"/>
      <c r="P62" s="385"/>
      <c r="Q62" s="385"/>
      <c r="R62" s="385"/>
      <c r="S62" s="385"/>
      <c r="T62" s="385"/>
      <c r="U62" s="385"/>
      <c r="V62" s="385"/>
      <c r="W62" s="385"/>
      <c r="X62" s="385"/>
      <c r="Y62" s="385"/>
      <c r="Z62" s="385"/>
      <c r="AA62" s="385"/>
      <c r="AB62" s="385"/>
      <c r="AC62" s="385"/>
      <c r="AD62" s="385"/>
      <c r="AE62" s="385"/>
      <c r="AF62" s="385"/>
      <c r="AG62" s="385"/>
      <c r="AH62" s="385"/>
      <c r="AI62" s="385"/>
      <c r="AJ62" s="385"/>
      <c r="AK62" s="385"/>
      <c r="AL62" s="385"/>
      <c r="AM62" s="385"/>
      <c r="AN62" s="385"/>
      <c r="AO62" s="385"/>
      <c r="AP62" s="385"/>
      <c r="AQ62" s="385"/>
      <c r="AR62" s="385"/>
      <c r="AS62" s="385"/>
      <c r="AT62" s="385"/>
      <c r="AU62" s="385"/>
      <c r="AV62" s="385"/>
      <c r="AW62" s="385"/>
      <c r="AX62" s="385"/>
      <c r="AY62" s="385"/>
      <c r="AZ62" s="385"/>
      <c r="BA62" s="385"/>
      <c r="BB62" s="385"/>
      <c r="BC62" s="385"/>
      <c r="BD62" s="385"/>
      <c r="BE62" s="385"/>
      <c r="BF62" s="385"/>
      <c r="BG62" s="385"/>
      <c r="BH62" s="385"/>
      <c r="BI62" s="385"/>
      <c r="BJ62" s="385"/>
      <c r="BK62" s="385"/>
      <c r="BL62" s="385"/>
      <c r="BM62" s="385"/>
    </row>
    <row r="63" spans="1:65">
      <c r="A63" s="385"/>
      <c r="B63" s="385"/>
      <c r="C63" s="385"/>
      <c r="D63" s="385"/>
      <c r="E63" s="385"/>
      <c r="F63" s="385"/>
      <c r="G63" s="385"/>
      <c r="H63" s="385"/>
      <c r="I63" s="385"/>
      <c r="J63" s="385"/>
      <c r="K63" s="385"/>
      <c r="L63" s="385"/>
      <c r="M63" s="385"/>
      <c r="N63" s="385"/>
      <c r="O63" s="385"/>
      <c r="P63" s="385"/>
      <c r="Q63" s="385"/>
      <c r="R63" s="385"/>
      <c r="S63" s="385"/>
      <c r="T63" s="385"/>
      <c r="U63" s="385"/>
      <c r="V63" s="385"/>
      <c r="W63" s="385"/>
      <c r="X63" s="385"/>
      <c r="Y63" s="385"/>
      <c r="Z63" s="385"/>
      <c r="AA63" s="385"/>
      <c r="AB63" s="385"/>
      <c r="AC63" s="385"/>
      <c r="AD63" s="385"/>
      <c r="AE63" s="385"/>
      <c r="AF63" s="385"/>
      <c r="AG63" s="385"/>
      <c r="AH63" s="385"/>
      <c r="AI63" s="385"/>
      <c r="AJ63" s="385"/>
      <c r="AK63" s="385"/>
      <c r="AL63" s="385"/>
      <c r="AM63" s="385"/>
      <c r="AN63" s="385"/>
      <c r="AO63" s="385"/>
      <c r="AP63" s="385"/>
      <c r="AQ63" s="385"/>
      <c r="AR63" s="385"/>
      <c r="AS63" s="385"/>
      <c r="AT63" s="385"/>
      <c r="AU63" s="385"/>
      <c r="AV63" s="385"/>
      <c r="AW63" s="385"/>
      <c r="AX63" s="385"/>
      <c r="AY63" s="385"/>
      <c r="AZ63" s="385"/>
      <c r="BA63" s="385"/>
      <c r="BB63" s="385"/>
      <c r="BC63" s="385"/>
      <c r="BD63" s="385"/>
      <c r="BE63" s="385"/>
      <c r="BF63" s="385"/>
      <c r="BG63" s="385"/>
      <c r="BH63" s="385"/>
      <c r="BI63" s="385"/>
      <c r="BJ63" s="385"/>
      <c r="BK63" s="385"/>
      <c r="BL63" s="385"/>
      <c r="BM63" s="385"/>
    </row>
    <row r="64" spans="1:65">
      <c r="A64" s="385"/>
      <c r="B64" s="385"/>
      <c r="C64" s="385"/>
      <c r="D64" s="385"/>
      <c r="E64" s="385"/>
      <c r="F64" s="385"/>
      <c r="G64" s="385"/>
      <c r="H64" s="385"/>
      <c r="I64" s="385"/>
      <c r="J64" s="385"/>
      <c r="K64" s="385"/>
      <c r="L64" s="385"/>
      <c r="M64" s="385"/>
      <c r="N64" s="385"/>
      <c r="O64" s="385"/>
      <c r="P64" s="385"/>
      <c r="Q64" s="385"/>
      <c r="R64" s="385"/>
      <c r="S64" s="385"/>
      <c r="T64" s="385"/>
      <c r="U64" s="385"/>
      <c r="V64" s="385"/>
      <c r="W64" s="385"/>
      <c r="X64" s="385"/>
      <c r="Y64" s="385"/>
      <c r="Z64" s="385"/>
      <c r="AA64" s="385"/>
      <c r="AB64" s="385"/>
      <c r="AC64" s="385"/>
      <c r="AD64" s="385"/>
      <c r="AE64" s="385"/>
      <c r="AF64" s="385"/>
      <c r="AG64" s="385"/>
      <c r="AH64" s="385"/>
      <c r="AI64" s="385"/>
      <c r="AJ64" s="385"/>
      <c r="AK64" s="385"/>
      <c r="AL64" s="385"/>
      <c r="AM64" s="385"/>
      <c r="AN64" s="385"/>
      <c r="AO64" s="385"/>
      <c r="AP64" s="385"/>
      <c r="AQ64" s="385"/>
      <c r="AR64" s="385"/>
      <c r="AS64" s="385"/>
      <c r="AT64" s="385"/>
      <c r="AU64" s="385"/>
      <c r="AV64" s="385"/>
      <c r="AW64" s="385"/>
      <c r="AX64" s="385"/>
      <c r="AY64" s="385"/>
      <c r="AZ64" s="385"/>
      <c r="BA64" s="385"/>
      <c r="BB64" s="385"/>
      <c r="BC64" s="385"/>
      <c r="BD64" s="385"/>
      <c r="BE64" s="385"/>
      <c r="BF64" s="385"/>
      <c r="BG64" s="385"/>
      <c r="BH64" s="385"/>
      <c r="BI64" s="385"/>
      <c r="BJ64" s="385"/>
      <c r="BK64" s="385"/>
      <c r="BL64" s="385"/>
      <c r="BM64" s="385"/>
    </row>
    <row r="65" spans="1:65">
      <c r="A65" s="385"/>
      <c r="B65" s="385"/>
      <c r="C65" s="385"/>
      <c r="D65" s="385"/>
      <c r="E65" s="385"/>
      <c r="F65" s="385"/>
      <c r="G65" s="385"/>
      <c r="H65" s="385"/>
      <c r="I65" s="385"/>
      <c r="J65" s="385"/>
      <c r="K65" s="385"/>
      <c r="L65" s="385"/>
      <c r="M65" s="385"/>
      <c r="N65" s="385"/>
      <c r="O65" s="385"/>
      <c r="P65" s="385"/>
      <c r="Q65" s="385"/>
      <c r="R65" s="385"/>
      <c r="S65" s="385"/>
      <c r="T65" s="385"/>
      <c r="U65" s="385"/>
      <c r="V65" s="385"/>
      <c r="W65" s="385"/>
      <c r="X65" s="385"/>
      <c r="Y65" s="385"/>
      <c r="Z65" s="385"/>
      <c r="AA65" s="385"/>
      <c r="AB65" s="385"/>
      <c r="AC65" s="385"/>
      <c r="AD65" s="385"/>
      <c r="AE65" s="385"/>
      <c r="AF65" s="385"/>
      <c r="AG65" s="385"/>
      <c r="AH65" s="385"/>
      <c r="AI65" s="385"/>
      <c r="AJ65" s="385"/>
      <c r="AK65" s="385"/>
      <c r="AL65" s="385"/>
      <c r="AM65" s="385"/>
      <c r="AN65" s="385"/>
      <c r="AO65" s="385"/>
      <c r="AP65" s="385"/>
      <c r="AQ65" s="385"/>
      <c r="AR65" s="385"/>
      <c r="AS65" s="385"/>
      <c r="AT65" s="385"/>
      <c r="AU65" s="385"/>
      <c r="AV65" s="385"/>
      <c r="AW65" s="385"/>
      <c r="AX65" s="385"/>
      <c r="AY65" s="385"/>
      <c r="AZ65" s="385"/>
      <c r="BA65" s="385"/>
      <c r="BB65" s="385"/>
      <c r="BC65" s="385"/>
      <c r="BD65" s="385"/>
      <c r="BE65" s="385"/>
      <c r="BF65" s="385"/>
      <c r="BG65" s="385"/>
      <c r="BH65" s="385"/>
      <c r="BI65" s="385"/>
      <c r="BJ65" s="385"/>
      <c r="BK65" s="385"/>
      <c r="BL65" s="385"/>
      <c r="BM65" s="385"/>
    </row>
    <row r="66" spans="1:65">
      <c r="A66" s="385"/>
      <c r="B66" s="385"/>
      <c r="C66" s="385"/>
      <c r="D66" s="385"/>
      <c r="E66" s="385"/>
      <c r="F66" s="385"/>
      <c r="G66" s="385"/>
      <c r="H66" s="385"/>
      <c r="I66" s="385"/>
      <c r="J66" s="385"/>
      <c r="K66" s="385"/>
      <c r="L66" s="385"/>
      <c r="M66" s="385"/>
      <c r="N66" s="385"/>
      <c r="O66" s="385"/>
      <c r="P66" s="385"/>
      <c r="Q66" s="385"/>
      <c r="R66" s="385"/>
      <c r="S66" s="385"/>
      <c r="T66" s="385"/>
      <c r="U66" s="385"/>
      <c r="V66" s="385"/>
      <c r="W66" s="385"/>
      <c r="X66" s="385"/>
      <c r="Y66" s="385"/>
      <c r="Z66" s="385"/>
      <c r="AA66" s="385"/>
      <c r="AB66" s="385"/>
      <c r="AC66" s="385"/>
      <c r="AD66" s="385"/>
      <c r="AE66" s="385"/>
      <c r="AF66" s="385"/>
      <c r="AG66" s="385"/>
      <c r="AH66" s="385"/>
      <c r="AI66" s="385"/>
      <c r="AJ66" s="385"/>
      <c r="AK66" s="385"/>
      <c r="AL66" s="385"/>
      <c r="AM66" s="385"/>
      <c r="AN66" s="385"/>
      <c r="AO66" s="385"/>
      <c r="AP66" s="385"/>
      <c r="AQ66" s="385"/>
      <c r="AR66" s="385"/>
      <c r="AS66" s="385"/>
      <c r="AT66" s="385"/>
      <c r="AU66" s="385"/>
      <c r="AV66" s="385"/>
      <c r="AW66" s="385"/>
      <c r="AX66" s="385"/>
      <c r="AY66" s="385"/>
      <c r="AZ66" s="385"/>
      <c r="BA66" s="385"/>
      <c r="BB66" s="385"/>
      <c r="BC66" s="385"/>
      <c r="BD66" s="385"/>
      <c r="BE66" s="385"/>
      <c r="BF66" s="385"/>
      <c r="BG66" s="385"/>
      <c r="BH66" s="385"/>
      <c r="BI66" s="385"/>
      <c r="BJ66" s="385"/>
      <c r="BK66" s="385"/>
      <c r="BL66" s="385"/>
      <c r="BM66" s="385"/>
    </row>
    <row r="67" spans="1:65">
      <c r="A67" s="385"/>
      <c r="B67" s="385"/>
      <c r="C67" s="385"/>
      <c r="D67" s="385"/>
      <c r="E67" s="385"/>
      <c r="F67" s="385"/>
      <c r="G67" s="385"/>
      <c r="H67" s="385"/>
      <c r="I67" s="385"/>
      <c r="J67" s="385"/>
      <c r="K67" s="385"/>
      <c r="L67" s="385"/>
      <c r="M67" s="385"/>
      <c r="N67" s="385"/>
      <c r="O67" s="385"/>
      <c r="P67" s="385"/>
      <c r="Q67" s="385"/>
      <c r="R67" s="385"/>
      <c r="S67" s="385"/>
      <c r="T67" s="385"/>
      <c r="U67" s="385"/>
      <c r="V67" s="385"/>
      <c r="W67" s="385"/>
      <c r="X67" s="385"/>
      <c r="Y67" s="385"/>
      <c r="Z67" s="385"/>
      <c r="AA67" s="385"/>
      <c r="AB67" s="385"/>
      <c r="AC67" s="385"/>
      <c r="AD67" s="385"/>
      <c r="AE67" s="385"/>
      <c r="AF67" s="385"/>
      <c r="AG67" s="385"/>
      <c r="AH67" s="385"/>
      <c r="AI67" s="385"/>
      <c r="AJ67" s="385"/>
      <c r="AK67" s="385"/>
      <c r="AL67" s="385"/>
      <c r="AM67" s="385"/>
      <c r="AN67" s="385"/>
      <c r="AO67" s="385"/>
      <c r="AP67" s="385"/>
      <c r="AQ67" s="385"/>
      <c r="AR67" s="385"/>
      <c r="AS67" s="385"/>
      <c r="AT67" s="385"/>
      <c r="AU67" s="385"/>
      <c r="AV67" s="385"/>
      <c r="AW67" s="385"/>
      <c r="AX67" s="385"/>
      <c r="AY67" s="385"/>
      <c r="AZ67" s="385"/>
      <c r="BA67" s="385"/>
      <c r="BB67" s="385"/>
      <c r="BC67" s="385"/>
      <c r="BD67" s="385"/>
      <c r="BE67" s="385"/>
      <c r="BF67" s="385"/>
      <c r="BG67" s="385"/>
      <c r="BH67" s="385"/>
      <c r="BI67" s="385"/>
      <c r="BJ67" s="385"/>
      <c r="BK67" s="385"/>
      <c r="BL67" s="385"/>
      <c r="BM67" s="385"/>
    </row>
    <row r="68" spans="1:65">
      <c r="A68" s="385"/>
      <c r="B68" s="385"/>
      <c r="C68" s="385"/>
      <c r="D68" s="385"/>
      <c r="E68" s="385"/>
      <c r="F68" s="385"/>
      <c r="G68" s="385"/>
      <c r="H68" s="385"/>
      <c r="I68" s="385"/>
      <c r="J68" s="385"/>
      <c r="K68" s="385"/>
      <c r="L68" s="385"/>
      <c r="M68" s="385"/>
      <c r="N68" s="385"/>
      <c r="O68" s="385"/>
      <c r="P68" s="385"/>
      <c r="Q68" s="385"/>
      <c r="R68" s="385"/>
      <c r="S68" s="385"/>
      <c r="T68" s="385"/>
      <c r="U68" s="385"/>
      <c r="V68" s="385"/>
      <c r="W68" s="385"/>
      <c r="X68" s="385"/>
      <c r="Y68" s="385"/>
      <c r="Z68" s="385"/>
      <c r="AA68" s="385"/>
      <c r="AB68" s="385"/>
      <c r="AC68" s="385"/>
      <c r="AD68" s="385"/>
      <c r="AE68" s="385"/>
      <c r="AF68" s="385"/>
      <c r="AG68" s="385"/>
      <c r="AH68" s="385"/>
      <c r="AI68" s="385"/>
      <c r="AJ68" s="385"/>
      <c r="AK68" s="385"/>
      <c r="AL68" s="385"/>
      <c r="AM68" s="385"/>
      <c r="AN68" s="385"/>
      <c r="AO68" s="385"/>
      <c r="AP68" s="385"/>
      <c r="AQ68" s="385"/>
      <c r="AR68" s="385"/>
      <c r="AS68" s="385"/>
      <c r="AT68" s="385"/>
      <c r="AU68" s="385"/>
      <c r="AV68" s="385"/>
      <c r="AW68" s="385"/>
      <c r="AX68" s="385"/>
      <c r="AY68" s="385"/>
      <c r="AZ68" s="385"/>
      <c r="BA68" s="385"/>
      <c r="BB68" s="385"/>
      <c r="BC68" s="385"/>
      <c r="BD68" s="385"/>
      <c r="BE68" s="385"/>
      <c r="BF68" s="385"/>
      <c r="BG68" s="385"/>
      <c r="BH68" s="385"/>
      <c r="BI68" s="385"/>
      <c r="BJ68" s="385"/>
      <c r="BK68" s="385"/>
      <c r="BL68" s="385"/>
      <c r="BM68" s="385"/>
    </row>
    <row r="69" spans="1:65">
      <c r="A69" s="385"/>
      <c r="B69" s="385"/>
      <c r="C69" s="385"/>
      <c r="D69" s="385"/>
      <c r="E69" s="385"/>
      <c r="F69" s="385"/>
      <c r="G69" s="385"/>
      <c r="H69" s="385"/>
      <c r="I69" s="385"/>
      <c r="J69" s="385"/>
      <c r="K69" s="385"/>
      <c r="L69" s="385"/>
      <c r="M69" s="385"/>
      <c r="N69" s="385"/>
      <c r="O69" s="385"/>
      <c r="P69" s="385"/>
      <c r="Q69" s="385"/>
      <c r="R69" s="385"/>
      <c r="S69" s="385"/>
      <c r="T69" s="385"/>
      <c r="U69" s="385"/>
      <c r="V69" s="385"/>
      <c r="W69" s="385"/>
      <c r="X69" s="385"/>
      <c r="Y69" s="385"/>
      <c r="Z69" s="385"/>
      <c r="AA69" s="385"/>
      <c r="AB69" s="385"/>
      <c r="AC69" s="385"/>
      <c r="AD69" s="385"/>
      <c r="AE69" s="385"/>
      <c r="AF69" s="385"/>
      <c r="AG69" s="385"/>
      <c r="AH69" s="385"/>
      <c r="AI69" s="385"/>
      <c r="AJ69" s="385"/>
      <c r="AK69" s="385"/>
      <c r="AL69" s="385"/>
      <c r="AM69" s="385"/>
      <c r="AN69" s="385"/>
      <c r="AO69" s="385"/>
      <c r="AP69" s="385"/>
      <c r="AQ69" s="385"/>
      <c r="AR69" s="385"/>
      <c r="AS69" s="385"/>
      <c r="AT69" s="385"/>
      <c r="AU69" s="385"/>
      <c r="AV69" s="385"/>
      <c r="AW69" s="385"/>
      <c r="AX69" s="385"/>
      <c r="AY69" s="385"/>
      <c r="AZ69" s="385"/>
      <c r="BA69" s="385"/>
      <c r="BB69" s="385"/>
      <c r="BC69" s="385"/>
      <c r="BD69" s="385"/>
      <c r="BE69" s="385"/>
      <c r="BF69" s="385"/>
      <c r="BG69" s="385"/>
      <c r="BH69" s="385"/>
      <c r="BI69" s="385"/>
      <c r="BJ69" s="385"/>
      <c r="BK69" s="385"/>
      <c r="BL69" s="385"/>
      <c r="BM69" s="385"/>
    </row>
    <row r="70" spans="1:65">
      <c r="A70" s="385"/>
      <c r="B70" s="385"/>
      <c r="C70" s="385"/>
      <c r="D70" s="385"/>
      <c r="E70" s="385"/>
      <c r="F70" s="385"/>
      <c r="G70" s="385"/>
      <c r="H70" s="385"/>
      <c r="I70" s="385"/>
      <c r="J70" s="385"/>
      <c r="K70" s="385"/>
      <c r="L70" s="385"/>
      <c r="M70" s="385"/>
      <c r="N70" s="385"/>
      <c r="O70" s="385"/>
      <c r="P70" s="385"/>
      <c r="Q70" s="385"/>
      <c r="R70" s="385"/>
      <c r="S70" s="385"/>
      <c r="T70" s="385"/>
      <c r="U70" s="385"/>
      <c r="V70" s="385"/>
      <c r="W70" s="385"/>
      <c r="X70" s="385"/>
      <c r="Y70" s="385"/>
      <c r="Z70" s="385"/>
      <c r="AA70" s="385"/>
      <c r="AB70" s="385"/>
      <c r="AC70" s="385"/>
      <c r="AD70" s="385"/>
      <c r="AE70" s="385"/>
      <c r="AF70" s="385"/>
      <c r="AG70" s="385"/>
      <c r="AH70" s="385"/>
      <c r="AI70" s="385"/>
      <c r="AJ70" s="385"/>
      <c r="AK70" s="385"/>
      <c r="AL70" s="385"/>
      <c r="AM70" s="385"/>
      <c r="AN70" s="385"/>
      <c r="AO70" s="385"/>
      <c r="AP70" s="385"/>
      <c r="AQ70" s="385"/>
      <c r="AR70" s="385"/>
      <c r="AS70" s="385"/>
      <c r="AT70" s="385"/>
      <c r="AU70" s="385"/>
      <c r="AV70" s="385"/>
      <c r="AW70" s="385"/>
      <c r="AX70" s="385"/>
      <c r="AY70" s="385"/>
      <c r="AZ70" s="385"/>
      <c r="BA70" s="385"/>
      <c r="BB70" s="385"/>
      <c r="BC70" s="385"/>
      <c r="BD70" s="385"/>
      <c r="BE70" s="385"/>
      <c r="BF70" s="385"/>
      <c r="BG70" s="385"/>
      <c r="BH70" s="385"/>
      <c r="BI70" s="385"/>
      <c r="BJ70" s="385"/>
      <c r="BK70" s="385"/>
      <c r="BL70" s="385"/>
      <c r="BM70" s="385"/>
    </row>
    <row r="71" spans="1:65">
      <c r="A71" s="385"/>
      <c r="B71" s="385"/>
      <c r="C71" s="385"/>
      <c r="D71" s="385"/>
      <c r="E71" s="385"/>
      <c r="F71" s="385"/>
      <c r="G71" s="385"/>
      <c r="H71" s="385"/>
      <c r="I71" s="385"/>
      <c r="J71" s="385"/>
      <c r="K71" s="385"/>
      <c r="L71" s="385"/>
      <c r="M71" s="385"/>
      <c r="N71" s="385"/>
      <c r="O71" s="385"/>
      <c r="P71" s="385"/>
      <c r="Q71" s="385"/>
      <c r="R71" s="385"/>
      <c r="S71" s="385"/>
      <c r="T71" s="385"/>
      <c r="U71" s="385"/>
      <c r="V71" s="385"/>
      <c r="W71" s="385"/>
      <c r="X71" s="385"/>
      <c r="Y71" s="385"/>
      <c r="Z71" s="385"/>
      <c r="AA71" s="385"/>
      <c r="AB71" s="385"/>
      <c r="AC71" s="385"/>
      <c r="AD71" s="385"/>
      <c r="AE71" s="385"/>
      <c r="AF71" s="385"/>
      <c r="AG71" s="385"/>
      <c r="AH71" s="385"/>
      <c r="AI71" s="385"/>
      <c r="AJ71" s="385"/>
      <c r="AK71" s="385"/>
      <c r="AL71" s="385"/>
      <c r="AM71" s="385"/>
      <c r="AN71" s="385"/>
      <c r="AO71" s="385"/>
      <c r="AP71" s="385"/>
      <c r="AQ71" s="385"/>
      <c r="AR71" s="385"/>
      <c r="AS71" s="385"/>
      <c r="AT71" s="385"/>
      <c r="AU71" s="385"/>
      <c r="AV71" s="385"/>
      <c r="AW71" s="385"/>
      <c r="AX71" s="385"/>
      <c r="AY71" s="385"/>
      <c r="AZ71" s="385"/>
      <c r="BA71" s="385"/>
      <c r="BB71" s="385"/>
      <c r="BC71" s="385"/>
      <c r="BD71" s="385"/>
      <c r="BE71" s="385"/>
      <c r="BF71" s="385"/>
      <c r="BG71" s="385"/>
      <c r="BH71" s="385"/>
      <c r="BI71" s="385"/>
      <c r="BJ71" s="385"/>
      <c r="BK71" s="385"/>
      <c r="BL71" s="385"/>
      <c r="BM71" s="385"/>
    </row>
    <row r="72" spans="1:65">
      <c r="A72" s="385"/>
      <c r="B72" s="385"/>
      <c r="C72" s="385"/>
      <c r="D72" s="385"/>
      <c r="E72" s="385"/>
      <c r="F72" s="385"/>
      <c r="G72" s="385"/>
      <c r="H72" s="385"/>
      <c r="I72" s="385"/>
      <c r="J72" s="385"/>
      <c r="K72" s="385"/>
      <c r="L72" s="385"/>
      <c r="M72" s="385"/>
      <c r="N72" s="385"/>
      <c r="O72" s="385"/>
      <c r="P72" s="385"/>
      <c r="Q72" s="385"/>
      <c r="R72" s="385"/>
      <c r="S72" s="385"/>
      <c r="T72" s="385"/>
      <c r="U72" s="385"/>
      <c r="V72" s="385"/>
      <c r="W72" s="385"/>
      <c r="X72" s="385"/>
      <c r="Y72" s="385"/>
      <c r="Z72" s="385"/>
      <c r="AA72" s="385"/>
      <c r="AB72" s="385"/>
      <c r="AC72" s="385"/>
      <c r="AD72" s="385"/>
      <c r="AE72" s="385"/>
      <c r="AF72" s="385"/>
      <c r="AG72" s="385"/>
      <c r="AH72" s="385"/>
      <c r="AI72" s="385"/>
      <c r="AJ72" s="385"/>
      <c r="AK72" s="385"/>
      <c r="AL72" s="385"/>
      <c r="AM72" s="385"/>
      <c r="AN72" s="385"/>
      <c r="AO72" s="385"/>
      <c r="AP72" s="385"/>
      <c r="AQ72" s="385"/>
      <c r="AR72" s="385"/>
      <c r="AS72" s="385"/>
      <c r="AT72" s="385"/>
      <c r="AU72" s="385"/>
      <c r="AV72" s="385"/>
      <c r="AW72" s="385"/>
      <c r="AX72" s="385"/>
      <c r="AY72" s="385"/>
      <c r="AZ72" s="385"/>
      <c r="BA72" s="385"/>
      <c r="BB72" s="385"/>
      <c r="BC72" s="385"/>
      <c r="BD72" s="385"/>
      <c r="BE72" s="385"/>
      <c r="BF72" s="385"/>
      <c r="BG72" s="385"/>
      <c r="BH72" s="385"/>
      <c r="BI72" s="385"/>
      <c r="BJ72" s="385"/>
      <c r="BK72" s="385"/>
      <c r="BL72" s="385"/>
      <c r="BM72" s="385"/>
    </row>
    <row r="73" spans="1:65">
      <c r="A73" s="385"/>
      <c r="B73" s="385"/>
      <c r="C73" s="385"/>
      <c r="D73" s="385"/>
      <c r="E73" s="385"/>
      <c r="F73" s="385"/>
      <c r="G73" s="385"/>
      <c r="H73" s="385"/>
      <c r="I73" s="385"/>
      <c r="J73" s="385"/>
      <c r="K73" s="385"/>
      <c r="L73" s="385"/>
      <c r="M73" s="385"/>
      <c r="N73" s="385"/>
      <c r="O73" s="385"/>
      <c r="P73" s="385"/>
      <c r="Q73" s="385"/>
      <c r="R73" s="385"/>
      <c r="S73" s="385"/>
      <c r="T73" s="385"/>
      <c r="U73" s="385"/>
      <c r="V73" s="385"/>
      <c r="W73" s="385"/>
      <c r="X73" s="385"/>
      <c r="Y73" s="385"/>
      <c r="Z73" s="385"/>
      <c r="AA73" s="385"/>
      <c r="AB73" s="385"/>
      <c r="AC73" s="385"/>
      <c r="AD73" s="385"/>
      <c r="AE73" s="385"/>
      <c r="AF73" s="385"/>
      <c r="AG73" s="385"/>
      <c r="AH73" s="385"/>
      <c r="AI73" s="385"/>
      <c r="AJ73" s="385"/>
      <c r="AK73" s="385"/>
      <c r="AL73" s="385"/>
      <c r="AM73" s="385"/>
      <c r="AN73" s="385"/>
      <c r="AO73" s="385"/>
      <c r="AP73" s="385"/>
      <c r="AQ73" s="385"/>
      <c r="AR73" s="385"/>
      <c r="AS73" s="385"/>
      <c r="AT73" s="385"/>
      <c r="AU73" s="385"/>
      <c r="AV73" s="385"/>
      <c r="AW73" s="385"/>
      <c r="AX73" s="385"/>
      <c r="AY73" s="385"/>
      <c r="AZ73" s="385"/>
      <c r="BA73" s="385"/>
      <c r="BB73" s="385"/>
      <c r="BC73" s="385"/>
      <c r="BD73" s="385"/>
      <c r="BE73" s="385"/>
      <c r="BF73" s="385"/>
      <c r="BG73" s="385"/>
      <c r="BH73" s="385"/>
      <c r="BI73" s="385"/>
      <c r="BJ73" s="385"/>
      <c r="BK73" s="385"/>
      <c r="BL73" s="385"/>
      <c r="BM73" s="385"/>
    </row>
    <row r="74" spans="1:65">
      <c r="A74" s="385"/>
      <c r="B74" s="385"/>
      <c r="C74" s="385"/>
      <c r="D74" s="385"/>
      <c r="E74" s="385"/>
      <c r="F74" s="385"/>
      <c r="G74" s="385"/>
      <c r="H74" s="385"/>
      <c r="I74" s="385"/>
      <c r="J74" s="385"/>
      <c r="K74" s="385"/>
      <c r="L74" s="385"/>
      <c r="M74" s="385"/>
      <c r="N74" s="385"/>
      <c r="O74" s="385"/>
      <c r="P74" s="385"/>
      <c r="Q74" s="385"/>
      <c r="R74" s="385"/>
      <c r="S74" s="385"/>
      <c r="T74" s="385"/>
      <c r="U74" s="385"/>
      <c r="V74" s="385"/>
      <c r="W74" s="385"/>
      <c r="X74" s="385"/>
      <c r="Y74" s="385"/>
      <c r="Z74" s="385"/>
      <c r="AA74" s="385"/>
      <c r="AB74" s="385"/>
      <c r="AC74" s="385"/>
      <c r="AD74" s="385"/>
      <c r="AE74" s="385"/>
      <c r="AF74" s="385"/>
      <c r="AG74" s="385"/>
      <c r="AH74" s="385"/>
      <c r="AI74" s="385"/>
      <c r="AJ74" s="385"/>
      <c r="AK74" s="385"/>
      <c r="AL74" s="385"/>
      <c r="AM74" s="385"/>
      <c r="AN74" s="385"/>
      <c r="AO74" s="385"/>
      <c r="AP74" s="385"/>
      <c r="AQ74" s="385"/>
      <c r="AR74" s="385"/>
      <c r="AS74" s="385"/>
      <c r="AT74" s="385"/>
      <c r="AU74" s="385"/>
      <c r="AV74" s="385"/>
      <c r="AW74" s="385"/>
      <c r="AX74" s="385"/>
      <c r="AY74" s="385"/>
      <c r="AZ74" s="385"/>
      <c r="BA74" s="385"/>
      <c r="BB74" s="385"/>
      <c r="BC74" s="385"/>
      <c r="BD74" s="385"/>
      <c r="BE74" s="385"/>
      <c r="BF74" s="385"/>
      <c r="BG74" s="385"/>
      <c r="BH74" s="385"/>
      <c r="BI74" s="385"/>
      <c r="BJ74" s="385"/>
      <c r="BK74" s="385"/>
      <c r="BL74" s="385"/>
      <c r="BM74" s="385"/>
    </row>
    <row r="75" spans="1:65">
      <c r="A75" s="385"/>
      <c r="B75" s="385"/>
      <c r="C75" s="385"/>
      <c r="D75" s="385"/>
      <c r="E75" s="385"/>
      <c r="F75" s="385"/>
      <c r="G75" s="385"/>
      <c r="H75" s="385"/>
      <c r="I75" s="385"/>
      <c r="J75" s="385"/>
      <c r="K75" s="385"/>
      <c r="L75" s="385"/>
      <c r="M75" s="385"/>
      <c r="N75" s="385"/>
      <c r="O75" s="385"/>
      <c r="P75" s="385"/>
      <c r="Q75" s="385"/>
      <c r="R75" s="385"/>
      <c r="S75" s="385"/>
      <c r="T75" s="385"/>
      <c r="U75" s="385"/>
      <c r="V75" s="385"/>
      <c r="W75" s="385"/>
      <c r="X75" s="385"/>
      <c r="Y75" s="385"/>
      <c r="Z75" s="385"/>
      <c r="AA75" s="385"/>
      <c r="AB75" s="385"/>
      <c r="AC75" s="385"/>
      <c r="AD75" s="385"/>
      <c r="AE75" s="385"/>
      <c r="AF75" s="385"/>
      <c r="AG75" s="385"/>
      <c r="AH75" s="385"/>
      <c r="AI75" s="385"/>
      <c r="AJ75" s="385"/>
      <c r="AK75" s="385"/>
      <c r="AL75" s="385"/>
      <c r="AM75" s="385"/>
      <c r="AN75" s="385"/>
      <c r="AO75" s="385"/>
      <c r="AP75" s="385"/>
      <c r="AQ75" s="385"/>
      <c r="AR75" s="385"/>
      <c r="AS75" s="385"/>
      <c r="AT75" s="385"/>
      <c r="AU75" s="385"/>
      <c r="AV75" s="385"/>
      <c r="AW75" s="385"/>
      <c r="AX75" s="385"/>
      <c r="AY75" s="385"/>
      <c r="AZ75" s="385"/>
      <c r="BA75" s="385"/>
      <c r="BB75" s="385"/>
      <c r="BC75" s="385"/>
      <c r="BD75" s="385"/>
      <c r="BE75" s="385"/>
      <c r="BF75" s="385"/>
      <c r="BG75" s="385"/>
      <c r="BH75" s="385"/>
      <c r="BI75" s="385"/>
      <c r="BJ75" s="385"/>
      <c r="BK75" s="385"/>
      <c r="BL75" s="385"/>
      <c r="BM75" s="385"/>
    </row>
    <row r="76" spans="1:65">
      <c r="A76" s="385"/>
      <c r="B76" s="385"/>
      <c r="C76" s="385"/>
      <c r="D76" s="385"/>
      <c r="E76" s="385"/>
      <c r="F76" s="385"/>
      <c r="G76" s="385"/>
      <c r="H76" s="385"/>
      <c r="I76" s="385"/>
      <c r="J76" s="385"/>
      <c r="K76" s="385"/>
      <c r="L76" s="385"/>
      <c r="M76" s="385"/>
      <c r="N76" s="385"/>
      <c r="O76" s="385"/>
      <c r="P76" s="385"/>
      <c r="Q76" s="385"/>
      <c r="R76" s="385"/>
      <c r="S76" s="385"/>
      <c r="T76" s="385"/>
      <c r="U76" s="385"/>
      <c r="V76" s="385"/>
      <c r="W76" s="385"/>
      <c r="X76" s="385"/>
      <c r="Y76" s="385"/>
      <c r="Z76" s="385"/>
      <c r="AA76" s="385"/>
      <c r="AB76" s="385"/>
      <c r="AC76" s="385"/>
      <c r="AD76" s="385"/>
      <c r="AE76" s="385"/>
      <c r="AF76" s="385"/>
      <c r="AG76" s="385"/>
      <c r="AH76" s="385"/>
      <c r="AI76" s="385"/>
      <c r="AJ76" s="385"/>
      <c r="AK76" s="385"/>
      <c r="AL76" s="385"/>
      <c r="AM76" s="385"/>
      <c r="AN76" s="385"/>
      <c r="AO76" s="385"/>
      <c r="AP76" s="385"/>
      <c r="AQ76" s="385"/>
      <c r="AR76" s="385"/>
      <c r="AS76" s="385"/>
      <c r="AT76" s="385"/>
      <c r="AU76" s="385"/>
      <c r="AV76" s="385"/>
      <c r="AW76" s="385"/>
      <c r="AX76" s="385"/>
      <c r="AY76" s="385"/>
      <c r="AZ76" s="385"/>
      <c r="BA76" s="385"/>
      <c r="BB76" s="385"/>
      <c r="BC76" s="385"/>
      <c r="BD76" s="385"/>
      <c r="BE76" s="385"/>
      <c r="BF76" s="385"/>
      <c r="BG76" s="385"/>
      <c r="BH76" s="385"/>
      <c r="BI76" s="385"/>
      <c r="BJ76" s="385"/>
      <c r="BK76" s="385"/>
      <c r="BL76" s="385"/>
      <c r="BM76" s="385"/>
    </row>
    <row r="77" spans="1:65">
      <c r="A77" s="385"/>
      <c r="B77" s="385"/>
      <c r="C77" s="385"/>
      <c r="D77" s="385"/>
      <c r="E77" s="385"/>
      <c r="F77" s="385"/>
      <c r="G77" s="385"/>
      <c r="H77" s="385"/>
      <c r="I77" s="385"/>
      <c r="J77" s="385"/>
      <c r="K77" s="385"/>
      <c r="L77" s="385"/>
      <c r="M77" s="385"/>
      <c r="N77" s="385"/>
      <c r="O77" s="385"/>
      <c r="P77" s="385"/>
      <c r="Q77" s="385"/>
      <c r="R77" s="385"/>
      <c r="S77" s="385"/>
      <c r="T77" s="385"/>
      <c r="U77" s="385"/>
      <c r="V77" s="385"/>
      <c r="W77" s="385"/>
      <c r="X77" s="385"/>
      <c r="Y77" s="385"/>
      <c r="Z77" s="385"/>
      <c r="AA77" s="385"/>
      <c r="AB77" s="385"/>
      <c r="AC77" s="385"/>
      <c r="AD77" s="385"/>
      <c r="AE77" s="385"/>
      <c r="AF77" s="385"/>
      <c r="AG77" s="385"/>
      <c r="AH77" s="385"/>
      <c r="AI77" s="385"/>
      <c r="AJ77" s="385"/>
      <c r="AK77" s="385"/>
      <c r="AL77" s="385"/>
      <c r="AM77" s="385"/>
      <c r="AN77" s="385"/>
      <c r="AO77" s="385"/>
      <c r="AP77" s="385"/>
      <c r="AQ77" s="385"/>
      <c r="AR77" s="385"/>
      <c r="AS77" s="385"/>
      <c r="AT77" s="385"/>
      <c r="AU77" s="385"/>
      <c r="AV77" s="385"/>
      <c r="AW77" s="385"/>
      <c r="AX77" s="385"/>
      <c r="AY77" s="385"/>
      <c r="AZ77" s="385"/>
      <c r="BA77" s="385"/>
      <c r="BB77" s="385"/>
      <c r="BC77" s="385"/>
      <c r="BD77" s="385"/>
      <c r="BE77" s="385"/>
      <c r="BF77" s="385"/>
      <c r="BG77" s="385"/>
      <c r="BH77" s="385"/>
      <c r="BI77" s="385"/>
      <c r="BJ77" s="385"/>
      <c r="BK77" s="385"/>
      <c r="BL77" s="385"/>
      <c r="BM77" s="385"/>
    </row>
    <row r="78" spans="1:65">
      <c r="A78" s="385"/>
      <c r="B78" s="385"/>
      <c r="C78" s="385"/>
      <c r="D78" s="385"/>
      <c r="E78" s="385"/>
      <c r="F78" s="385"/>
      <c r="G78" s="385"/>
      <c r="H78" s="385"/>
      <c r="I78" s="385"/>
      <c r="J78" s="385"/>
      <c r="K78" s="385"/>
      <c r="L78" s="385"/>
      <c r="M78" s="385"/>
      <c r="N78" s="385"/>
      <c r="O78" s="385"/>
      <c r="P78" s="385"/>
      <c r="Q78" s="385"/>
      <c r="R78" s="385"/>
      <c r="S78" s="385"/>
      <c r="T78" s="385"/>
      <c r="U78" s="385"/>
      <c r="V78" s="385"/>
      <c r="W78" s="385"/>
      <c r="X78" s="385"/>
      <c r="Y78" s="385"/>
      <c r="Z78" s="385"/>
      <c r="AA78" s="385"/>
      <c r="AB78" s="385"/>
      <c r="AC78" s="385"/>
      <c r="AD78" s="385"/>
      <c r="AE78" s="385"/>
      <c r="AF78" s="385"/>
      <c r="AG78" s="385"/>
      <c r="AH78" s="385"/>
      <c r="AI78" s="385"/>
      <c r="AJ78" s="385"/>
      <c r="AK78" s="385"/>
      <c r="AL78" s="385"/>
      <c r="AM78" s="385"/>
      <c r="AN78" s="385"/>
      <c r="AO78" s="385"/>
      <c r="AP78" s="385"/>
      <c r="AQ78" s="385"/>
      <c r="AR78" s="385"/>
      <c r="AS78" s="385"/>
      <c r="AT78" s="385"/>
      <c r="AU78" s="385"/>
      <c r="AV78" s="385"/>
      <c r="AW78" s="385"/>
      <c r="AX78" s="385"/>
      <c r="AY78" s="385"/>
      <c r="AZ78" s="385"/>
      <c r="BA78" s="385"/>
      <c r="BB78" s="385"/>
      <c r="BC78" s="385"/>
      <c r="BD78" s="385"/>
      <c r="BE78" s="385"/>
      <c r="BF78" s="385"/>
      <c r="BG78" s="385"/>
      <c r="BH78" s="385"/>
      <c r="BI78" s="385"/>
      <c r="BJ78" s="385"/>
      <c r="BK78" s="385"/>
      <c r="BL78" s="385"/>
      <c r="BM78" s="385"/>
    </row>
    <row r="79" spans="1:65">
      <c r="A79" s="385"/>
      <c r="B79" s="385"/>
      <c r="C79" s="385"/>
      <c r="D79" s="385"/>
      <c r="E79" s="385"/>
      <c r="F79" s="385"/>
      <c r="G79" s="385"/>
      <c r="H79" s="385"/>
      <c r="I79" s="385"/>
      <c r="J79" s="385"/>
      <c r="K79" s="385"/>
      <c r="L79" s="385"/>
      <c r="M79" s="385"/>
      <c r="N79" s="385"/>
      <c r="O79" s="385"/>
      <c r="P79" s="385"/>
      <c r="Q79" s="385"/>
      <c r="R79" s="385"/>
      <c r="S79" s="385"/>
      <c r="T79" s="385"/>
      <c r="U79" s="385"/>
      <c r="V79" s="385"/>
      <c r="W79" s="385"/>
      <c r="X79" s="385"/>
      <c r="Y79" s="385"/>
      <c r="Z79" s="385"/>
      <c r="AA79" s="385"/>
      <c r="AB79" s="385"/>
      <c r="AC79" s="385"/>
      <c r="AD79" s="385"/>
      <c r="AE79" s="385"/>
      <c r="AF79" s="385"/>
      <c r="AG79" s="385"/>
      <c r="AH79" s="385"/>
      <c r="AI79" s="385"/>
      <c r="AJ79" s="385"/>
      <c r="AK79" s="385"/>
      <c r="AL79" s="385"/>
      <c r="AM79" s="385"/>
      <c r="AN79" s="385"/>
      <c r="AO79" s="385"/>
      <c r="AP79" s="385"/>
      <c r="AQ79" s="385"/>
      <c r="AR79" s="385"/>
      <c r="AS79" s="385"/>
      <c r="AT79" s="385"/>
      <c r="AU79" s="385"/>
      <c r="AV79" s="385"/>
      <c r="AW79" s="385"/>
      <c r="AX79" s="385"/>
      <c r="AY79" s="385"/>
      <c r="AZ79" s="385"/>
      <c r="BA79" s="385"/>
      <c r="BB79" s="385"/>
      <c r="BC79" s="385"/>
      <c r="BD79" s="385"/>
      <c r="BE79" s="385"/>
      <c r="BF79" s="385"/>
      <c r="BG79" s="385"/>
      <c r="BH79" s="385"/>
      <c r="BI79" s="385"/>
      <c r="BJ79" s="385"/>
      <c r="BK79" s="385"/>
      <c r="BL79" s="385"/>
      <c r="BM79" s="385"/>
    </row>
    <row r="80" spans="1:65">
      <c r="A80" s="385"/>
      <c r="B80" s="385"/>
      <c r="C80" s="385"/>
      <c r="D80" s="385"/>
      <c r="E80" s="385"/>
      <c r="F80" s="385"/>
      <c r="G80" s="385"/>
      <c r="H80" s="385"/>
      <c r="I80" s="385"/>
      <c r="J80" s="385"/>
      <c r="K80" s="385"/>
      <c r="L80" s="385"/>
      <c r="M80" s="385"/>
      <c r="N80" s="385"/>
      <c r="O80" s="385"/>
      <c r="P80" s="385"/>
      <c r="Q80" s="385"/>
      <c r="R80" s="385"/>
      <c r="S80" s="385"/>
      <c r="T80" s="385"/>
      <c r="U80" s="385"/>
      <c r="V80" s="385"/>
      <c r="W80" s="385"/>
      <c r="X80" s="385"/>
      <c r="Y80" s="385"/>
      <c r="Z80" s="385"/>
      <c r="AA80" s="385"/>
      <c r="AB80" s="385"/>
      <c r="AC80" s="385"/>
      <c r="AD80" s="385"/>
      <c r="AE80" s="385"/>
      <c r="AF80" s="385"/>
      <c r="AG80" s="385"/>
      <c r="AH80" s="385"/>
      <c r="AI80" s="385"/>
      <c r="AJ80" s="385"/>
      <c r="AK80" s="385"/>
      <c r="AL80" s="385"/>
      <c r="AM80" s="385"/>
      <c r="AN80" s="385"/>
      <c r="AO80" s="385"/>
      <c r="AP80" s="385"/>
      <c r="AQ80" s="385"/>
      <c r="AR80" s="385"/>
      <c r="AS80" s="385"/>
      <c r="AT80" s="385"/>
      <c r="AU80" s="385"/>
      <c r="AV80" s="385"/>
      <c r="AW80" s="385"/>
      <c r="AX80" s="385"/>
      <c r="AY80" s="385"/>
      <c r="AZ80" s="385"/>
      <c r="BA80" s="385"/>
      <c r="BB80" s="385"/>
      <c r="BC80" s="385"/>
      <c r="BD80" s="385"/>
      <c r="BE80" s="385"/>
      <c r="BF80" s="385"/>
      <c r="BG80" s="385"/>
      <c r="BH80" s="385"/>
      <c r="BI80" s="385"/>
      <c r="BJ80" s="385"/>
      <c r="BK80" s="385"/>
      <c r="BL80" s="385"/>
      <c r="BM80" s="385"/>
    </row>
    <row r="81" spans="1:65">
      <c r="A81" s="385"/>
      <c r="B81" s="385"/>
      <c r="C81" s="385"/>
      <c r="D81" s="385"/>
      <c r="E81" s="385"/>
      <c r="F81" s="385"/>
      <c r="G81" s="385"/>
      <c r="H81" s="385"/>
      <c r="I81" s="385"/>
      <c r="J81" s="385"/>
      <c r="K81" s="385"/>
      <c r="L81" s="385"/>
      <c r="M81" s="385"/>
      <c r="N81" s="385"/>
      <c r="O81" s="385"/>
      <c r="P81" s="385"/>
      <c r="Q81" s="385"/>
      <c r="R81" s="385"/>
      <c r="S81" s="385"/>
      <c r="T81" s="385"/>
      <c r="U81" s="385"/>
      <c r="V81" s="385"/>
      <c r="W81" s="385"/>
      <c r="X81" s="385"/>
      <c r="Y81" s="385"/>
      <c r="Z81" s="385"/>
      <c r="AA81" s="385"/>
      <c r="AB81" s="385"/>
      <c r="AC81" s="385"/>
      <c r="AD81" s="385"/>
      <c r="AE81" s="385"/>
      <c r="AF81" s="385"/>
      <c r="AG81" s="385"/>
      <c r="AH81" s="385"/>
      <c r="AI81" s="385"/>
      <c r="AJ81" s="385"/>
      <c r="AK81" s="385"/>
      <c r="AL81" s="385"/>
      <c r="AM81" s="385"/>
      <c r="AN81" s="385"/>
      <c r="AO81" s="385"/>
      <c r="AP81" s="385"/>
      <c r="AQ81" s="385"/>
      <c r="AR81" s="385"/>
      <c r="AS81" s="385"/>
      <c r="AT81" s="385"/>
      <c r="AU81" s="385"/>
      <c r="AV81" s="385"/>
      <c r="AW81" s="385"/>
      <c r="AX81" s="385"/>
      <c r="AY81" s="385"/>
      <c r="AZ81" s="385"/>
      <c r="BA81" s="385"/>
      <c r="BB81" s="385"/>
      <c r="BC81" s="385"/>
      <c r="BD81" s="385"/>
      <c r="BE81" s="385"/>
      <c r="BF81" s="385"/>
      <c r="BG81" s="385"/>
      <c r="BH81" s="385"/>
      <c r="BI81" s="385"/>
      <c r="BJ81" s="385"/>
      <c r="BK81" s="385"/>
      <c r="BL81" s="385"/>
      <c r="BM81" s="385"/>
    </row>
    <row r="82" spans="1:65">
      <c r="A82" s="385"/>
      <c r="B82" s="385"/>
      <c r="C82" s="385"/>
      <c r="D82" s="385"/>
      <c r="E82" s="385"/>
      <c r="F82" s="385"/>
      <c r="G82" s="385"/>
      <c r="H82" s="385"/>
      <c r="I82" s="385"/>
      <c r="J82" s="385"/>
      <c r="K82" s="385"/>
      <c r="L82" s="385"/>
      <c r="M82" s="385"/>
      <c r="N82" s="385"/>
      <c r="O82" s="385"/>
      <c r="P82" s="385"/>
      <c r="Q82" s="385"/>
      <c r="R82" s="385"/>
      <c r="S82" s="385"/>
      <c r="T82" s="385"/>
      <c r="U82" s="385"/>
      <c r="V82" s="385"/>
      <c r="W82" s="385"/>
      <c r="X82" s="385"/>
      <c r="Y82" s="385"/>
      <c r="Z82" s="385"/>
      <c r="AA82" s="385"/>
      <c r="AB82" s="385"/>
      <c r="AC82" s="385"/>
      <c r="AD82" s="385"/>
      <c r="AE82" s="385"/>
      <c r="AF82" s="385"/>
      <c r="AG82" s="385"/>
      <c r="AH82" s="385"/>
      <c r="AI82" s="385"/>
      <c r="AJ82" s="385"/>
      <c r="AK82" s="385"/>
      <c r="AL82" s="385"/>
      <c r="AM82" s="385"/>
      <c r="AN82" s="385"/>
      <c r="AO82" s="385"/>
      <c r="AP82" s="385"/>
      <c r="AQ82" s="385"/>
      <c r="AR82" s="385"/>
      <c r="AS82" s="385"/>
      <c r="AT82" s="385"/>
      <c r="AU82" s="385"/>
      <c r="AV82" s="385"/>
      <c r="AW82" s="385"/>
      <c r="AX82" s="385"/>
      <c r="AY82" s="385"/>
      <c r="AZ82" s="385"/>
      <c r="BA82" s="385"/>
      <c r="BB82" s="385"/>
      <c r="BC82" s="385"/>
      <c r="BD82" s="385"/>
      <c r="BE82" s="385"/>
      <c r="BF82" s="385"/>
      <c r="BG82" s="385"/>
      <c r="BH82" s="385"/>
      <c r="BI82" s="385"/>
      <c r="BJ82" s="385"/>
      <c r="BK82" s="385"/>
      <c r="BL82" s="385"/>
      <c r="BM82" s="385"/>
    </row>
    <row r="83" spans="1:65">
      <c r="A83" s="385"/>
      <c r="B83" s="385"/>
      <c r="C83" s="385"/>
      <c r="D83" s="385"/>
      <c r="E83" s="385"/>
      <c r="F83" s="385"/>
      <c r="G83" s="385"/>
      <c r="H83" s="385"/>
      <c r="I83" s="385"/>
      <c r="J83" s="385"/>
      <c r="K83" s="385"/>
      <c r="L83" s="385"/>
      <c r="M83" s="385"/>
      <c r="N83" s="385"/>
      <c r="O83" s="385"/>
      <c r="P83" s="385"/>
      <c r="Q83" s="385"/>
      <c r="R83" s="385"/>
      <c r="S83" s="385"/>
      <c r="T83" s="385"/>
      <c r="U83" s="385"/>
      <c r="V83" s="385"/>
      <c r="W83" s="385"/>
      <c r="X83" s="385"/>
      <c r="Y83" s="385"/>
      <c r="Z83" s="385"/>
      <c r="AA83" s="385"/>
      <c r="AB83" s="385"/>
      <c r="AC83" s="385"/>
      <c r="AD83" s="385"/>
      <c r="AE83" s="385"/>
      <c r="AF83" s="385"/>
      <c r="AG83" s="385"/>
      <c r="AH83" s="385"/>
      <c r="AI83" s="385"/>
      <c r="AJ83" s="385"/>
      <c r="AK83" s="385"/>
      <c r="AL83" s="385"/>
      <c r="AM83" s="385"/>
      <c r="AN83" s="385"/>
      <c r="AO83" s="385"/>
      <c r="AP83" s="385"/>
      <c r="AQ83" s="385"/>
      <c r="AR83" s="385"/>
      <c r="AS83" s="385"/>
      <c r="AT83" s="385"/>
      <c r="AU83" s="385"/>
      <c r="AV83" s="385"/>
      <c r="AW83" s="385"/>
      <c r="AX83" s="385"/>
      <c r="AY83" s="385"/>
      <c r="AZ83" s="385"/>
      <c r="BA83" s="385"/>
      <c r="BB83" s="385"/>
      <c r="BC83" s="385"/>
      <c r="BD83" s="385"/>
      <c r="BE83" s="385"/>
      <c r="BF83" s="385"/>
      <c r="BG83" s="385"/>
      <c r="BH83" s="385"/>
      <c r="BI83" s="385"/>
      <c r="BJ83" s="385"/>
      <c r="BK83" s="385"/>
      <c r="BL83" s="385"/>
      <c r="BM83" s="385"/>
    </row>
    <row r="84" spans="1:65">
      <c r="A84" s="385"/>
      <c r="B84" s="385"/>
      <c r="C84" s="385"/>
      <c r="D84" s="385"/>
      <c r="E84" s="385"/>
      <c r="F84" s="385"/>
      <c r="G84" s="385"/>
      <c r="H84" s="385"/>
      <c r="I84" s="385"/>
      <c r="J84" s="385"/>
      <c r="K84" s="385"/>
      <c r="L84" s="385"/>
      <c r="M84" s="385"/>
      <c r="N84" s="385"/>
      <c r="O84" s="385"/>
      <c r="P84" s="385"/>
      <c r="Q84" s="385"/>
      <c r="R84" s="385"/>
      <c r="S84" s="385"/>
      <c r="T84" s="385"/>
      <c r="U84" s="385"/>
      <c r="V84" s="385"/>
      <c r="W84" s="385"/>
      <c r="X84" s="385"/>
      <c r="Y84" s="385"/>
      <c r="Z84" s="385"/>
      <c r="AA84" s="385"/>
      <c r="AB84" s="385"/>
      <c r="AC84" s="385"/>
      <c r="AD84" s="385"/>
      <c r="AE84" s="385"/>
      <c r="AF84" s="385"/>
      <c r="AG84" s="385"/>
      <c r="AH84" s="385"/>
      <c r="AI84" s="385"/>
      <c r="AJ84" s="385"/>
      <c r="AK84" s="385"/>
      <c r="AL84" s="385"/>
      <c r="AM84" s="385"/>
      <c r="AN84" s="385"/>
      <c r="AO84" s="385"/>
      <c r="AP84" s="385"/>
      <c r="AQ84" s="385"/>
      <c r="AR84" s="385"/>
      <c r="AS84" s="385"/>
      <c r="AT84" s="385"/>
      <c r="AU84" s="385"/>
      <c r="AV84" s="385"/>
      <c r="AW84" s="385"/>
      <c r="AX84" s="385"/>
      <c r="AY84" s="385"/>
      <c r="AZ84" s="385"/>
      <c r="BA84" s="385"/>
      <c r="BB84" s="385"/>
      <c r="BC84" s="385"/>
      <c r="BD84" s="385"/>
      <c r="BE84" s="385"/>
      <c r="BF84" s="385"/>
      <c r="BG84" s="385"/>
      <c r="BH84" s="385"/>
      <c r="BI84" s="385"/>
      <c r="BJ84" s="385"/>
      <c r="BK84" s="385"/>
      <c r="BL84" s="385"/>
      <c r="BM84" s="385"/>
    </row>
    <row r="85" spans="1:65">
      <c r="A85" s="385"/>
      <c r="B85" s="385"/>
      <c r="C85" s="385"/>
      <c r="D85" s="385"/>
      <c r="E85" s="385"/>
      <c r="F85" s="385"/>
      <c r="G85" s="385"/>
      <c r="H85" s="385"/>
      <c r="I85" s="385"/>
      <c r="J85" s="385"/>
      <c r="K85" s="385"/>
      <c r="L85" s="385"/>
      <c r="M85" s="385"/>
      <c r="N85" s="385"/>
      <c r="O85" s="385"/>
      <c r="P85" s="385"/>
      <c r="Q85" s="385"/>
      <c r="R85" s="385"/>
      <c r="S85" s="385"/>
      <c r="T85" s="385"/>
      <c r="U85" s="385"/>
      <c r="V85" s="385"/>
      <c r="W85" s="385"/>
      <c r="X85" s="385"/>
      <c r="Y85" s="385"/>
      <c r="Z85" s="385"/>
      <c r="AA85" s="385"/>
      <c r="AB85" s="385"/>
      <c r="AC85" s="385"/>
      <c r="AD85" s="385"/>
      <c r="AE85" s="385"/>
      <c r="AF85" s="385"/>
      <c r="AG85" s="385"/>
      <c r="AH85" s="385"/>
      <c r="AI85" s="385"/>
      <c r="AJ85" s="385"/>
      <c r="AK85" s="385"/>
      <c r="AL85" s="385"/>
      <c r="AM85" s="385"/>
      <c r="AN85" s="385"/>
      <c r="AO85" s="385"/>
      <c r="AP85" s="385"/>
      <c r="AQ85" s="385"/>
      <c r="AR85" s="385"/>
      <c r="AS85" s="385"/>
      <c r="AT85" s="385"/>
      <c r="AU85" s="385"/>
      <c r="AV85" s="385"/>
      <c r="AW85" s="385"/>
      <c r="AX85" s="385"/>
      <c r="AY85" s="385"/>
      <c r="AZ85" s="385"/>
      <c r="BA85" s="385"/>
      <c r="BB85" s="385"/>
      <c r="BC85" s="385"/>
      <c r="BD85" s="385"/>
      <c r="BE85" s="385"/>
      <c r="BF85" s="385"/>
      <c r="BG85" s="385"/>
      <c r="BH85" s="385"/>
      <c r="BI85" s="385"/>
      <c r="BJ85" s="385"/>
      <c r="BK85" s="385"/>
      <c r="BL85" s="385"/>
      <c r="BM85" s="385"/>
    </row>
    <row r="86" spans="1:65">
      <c r="A86" s="385"/>
      <c r="B86" s="385"/>
      <c r="C86" s="385"/>
      <c r="D86" s="385"/>
      <c r="E86" s="385"/>
      <c r="F86" s="385"/>
      <c r="G86" s="385"/>
      <c r="H86" s="385"/>
      <c r="I86" s="385"/>
      <c r="J86" s="385"/>
      <c r="K86" s="385"/>
      <c r="L86" s="385"/>
      <c r="M86" s="385"/>
      <c r="N86" s="385"/>
      <c r="O86" s="385"/>
      <c r="P86" s="385"/>
      <c r="Q86" s="385"/>
      <c r="R86" s="385"/>
      <c r="S86" s="385"/>
      <c r="T86" s="385"/>
      <c r="U86" s="385"/>
      <c r="V86" s="385"/>
      <c r="W86" s="385"/>
      <c r="X86" s="385"/>
      <c r="Y86" s="385"/>
      <c r="Z86" s="385"/>
      <c r="AA86" s="385"/>
      <c r="AB86" s="385"/>
      <c r="AC86" s="385"/>
      <c r="AD86" s="385"/>
      <c r="AE86" s="385"/>
      <c r="AF86" s="385"/>
      <c r="AG86" s="385"/>
      <c r="AH86" s="385"/>
      <c r="AI86" s="385"/>
      <c r="AJ86" s="385"/>
      <c r="AK86" s="385"/>
      <c r="AL86" s="385"/>
      <c r="AM86" s="385"/>
      <c r="AN86" s="385"/>
      <c r="AO86" s="385"/>
      <c r="AP86" s="385"/>
      <c r="AQ86" s="385"/>
      <c r="AR86" s="385"/>
      <c r="AS86" s="385"/>
      <c r="AT86" s="385"/>
      <c r="AU86" s="385"/>
      <c r="AV86" s="385"/>
      <c r="AW86" s="385"/>
      <c r="AX86" s="385"/>
      <c r="AY86" s="385"/>
      <c r="AZ86" s="385"/>
      <c r="BA86" s="385"/>
      <c r="BB86" s="385"/>
      <c r="BC86" s="385"/>
      <c r="BD86" s="385"/>
      <c r="BE86" s="385"/>
      <c r="BF86" s="385"/>
      <c r="BG86" s="385"/>
      <c r="BH86" s="385"/>
      <c r="BI86" s="385"/>
      <c r="BJ86" s="385"/>
      <c r="BK86" s="385"/>
      <c r="BL86" s="385"/>
      <c r="BM86" s="385"/>
    </row>
    <row r="87" spans="1:65">
      <c r="A87" s="385"/>
      <c r="B87" s="385"/>
      <c r="C87" s="385"/>
      <c r="D87" s="385"/>
      <c r="E87" s="385"/>
      <c r="F87" s="385"/>
      <c r="G87" s="385"/>
      <c r="H87" s="385"/>
      <c r="I87" s="385"/>
      <c r="J87" s="385"/>
      <c r="K87" s="385"/>
      <c r="L87" s="385"/>
      <c r="M87" s="385"/>
      <c r="N87" s="385"/>
      <c r="O87" s="385"/>
      <c r="P87" s="385"/>
      <c r="Q87" s="385"/>
      <c r="R87" s="385"/>
      <c r="S87" s="385"/>
      <c r="T87" s="385"/>
      <c r="U87" s="385"/>
      <c r="V87" s="385"/>
      <c r="W87" s="385"/>
      <c r="X87" s="385"/>
      <c r="Y87" s="385"/>
      <c r="Z87" s="385"/>
      <c r="AA87" s="385"/>
      <c r="AB87" s="385"/>
      <c r="AC87" s="385"/>
      <c r="AD87" s="385"/>
      <c r="AE87" s="385"/>
      <c r="AF87" s="385"/>
      <c r="AG87" s="385"/>
      <c r="AH87" s="385"/>
      <c r="AI87" s="385"/>
      <c r="AJ87" s="385"/>
      <c r="AK87" s="385"/>
      <c r="AL87" s="385"/>
      <c r="AM87" s="385"/>
      <c r="AN87" s="385"/>
      <c r="AO87" s="385"/>
      <c r="AP87" s="385"/>
      <c r="AQ87" s="385"/>
      <c r="AR87" s="385"/>
      <c r="AS87" s="385"/>
      <c r="AT87" s="385"/>
      <c r="AU87" s="385"/>
      <c r="AV87" s="385"/>
      <c r="AW87" s="385"/>
      <c r="AX87" s="385"/>
      <c r="AY87" s="385"/>
      <c r="AZ87" s="385"/>
      <c r="BA87" s="385"/>
      <c r="BB87" s="385"/>
      <c r="BC87" s="385"/>
      <c r="BD87" s="385"/>
      <c r="BE87" s="385"/>
      <c r="BF87" s="385"/>
      <c r="BG87" s="385"/>
      <c r="BH87" s="385"/>
      <c r="BI87" s="385"/>
      <c r="BJ87" s="385"/>
      <c r="BK87" s="385"/>
      <c r="BL87" s="385"/>
      <c r="BM87" s="385"/>
    </row>
    <row r="88" spans="1:65">
      <c r="A88" s="385"/>
      <c r="B88" s="385"/>
      <c r="C88" s="385"/>
      <c r="D88" s="385"/>
      <c r="E88" s="385"/>
      <c r="F88" s="385"/>
      <c r="G88" s="385"/>
      <c r="H88" s="385"/>
      <c r="I88" s="385"/>
      <c r="J88" s="385"/>
      <c r="K88" s="385"/>
      <c r="L88" s="385"/>
      <c r="M88" s="385"/>
      <c r="N88" s="385"/>
      <c r="O88" s="385"/>
      <c r="P88" s="385"/>
      <c r="Q88" s="385"/>
      <c r="R88" s="385"/>
      <c r="S88" s="385"/>
      <c r="T88" s="385"/>
      <c r="U88" s="385"/>
      <c r="V88" s="385"/>
      <c r="W88" s="385"/>
      <c r="X88" s="385"/>
      <c r="Y88" s="385"/>
      <c r="Z88" s="385"/>
      <c r="AA88" s="385"/>
      <c r="AB88" s="385"/>
      <c r="AC88" s="385"/>
      <c r="AD88" s="385"/>
      <c r="AE88" s="385"/>
      <c r="AF88" s="385"/>
      <c r="AG88" s="385"/>
      <c r="AH88" s="385"/>
      <c r="AI88" s="385"/>
      <c r="AJ88" s="385"/>
      <c r="AK88" s="385"/>
      <c r="AL88" s="385"/>
      <c r="AM88" s="385"/>
      <c r="AN88" s="385"/>
      <c r="AO88" s="385"/>
      <c r="AP88" s="385"/>
      <c r="AQ88" s="385"/>
      <c r="AR88" s="385"/>
      <c r="AS88" s="385"/>
      <c r="AT88" s="385"/>
      <c r="AU88" s="385"/>
      <c r="AV88" s="385"/>
      <c r="AW88" s="385"/>
      <c r="AX88" s="385"/>
      <c r="AY88" s="385"/>
      <c r="AZ88" s="385"/>
      <c r="BA88" s="385"/>
      <c r="BB88" s="385"/>
      <c r="BC88" s="385"/>
      <c r="BD88" s="385"/>
      <c r="BE88" s="385"/>
      <c r="BF88" s="385"/>
      <c r="BG88" s="385"/>
      <c r="BH88" s="385"/>
      <c r="BI88" s="385"/>
      <c r="BJ88" s="385"/>
      <c r="BK88" s="385"/>
      <c r="BL88" s="385"/>
      <c r="BM88" s="385"/>
    </row>
    <row r="89" spans="1:65">
      <c r="A89" s="385"/>
      <c r="B89" s="385"/>
      <c r="C89" s="385"/>
      <c r="D89" s="385"/>
      <c r="E89" s="385"/>
      <c r="F89" s="385"/>
      <c r="G89" s="385"/>
      <c r="H89" s="385"/>
      <c r="I89" s="385"/>
      <c r="J89" s="385"/>
      <c r="K89" s="385"/>
      <c r="L89" s="385"/>
      <c r="M89" s="385"/>
      <c r="N89" s="385"/>
      <c r="O89" s="385"/>
      <c r="P89" s="385"/>
      <c r="Q89" s="385"/>
      <c r="R89" s="385"/>
      <c r="S89" s="385"/>
      <c r="T89" s="385"/>
      <c r="U89" s="385"/>
      <c r="V89" s="385"/>
      <c r="W89" s="385"/>
      <c r="X89" s="385"/>
      <c r="Y89" s="385"/>
      <c r="Z89" s="385"/>
      <c r="AA89" s="385"/>
      <c r="AB89" s="385"/>
      <c r="AC89" s="385"/>
      <c r="AD89" s="385"/>
      <c r="AE89" s="385"/>
      <c r="AF89" s="385"/>
      <c r="AG89" s="385"/>
      <c r="AH89" s="385"/>
      <c r="AI89" s="385"/>
      <c r="AJ89" s="385"/>
      <c r="AK89" s="385"/>
      <c r="AL89" s="385"/>
      <c r="AM89" s="385"/>
      <c r="AN89" s="385"/>
      <c r="AO89" s="385"/>
      <c r="AP89" s="385"/>
      <c r="AQ89" s="385"/>
      <c r="AR89" s="385"/>
      <c r="AS89" s="385"/>
      <c r="AT89" s="385"/>
      <c r="AU89" s="385"/>
      <c r="AV89" s="385"/>
      <c r="AW89" s="385"/>
      <c r="AX89" s="385"/>
      <c r="AY89" s="385"/>
      <c r="AZ89" s="385"/>
      <c r="BA89" s="385"/>
      <c r="BB89" s="385"/>
      <c r="BC89" s="385"/>
      <c r="BD89" s="385"/>
      <c r="BE89" s="385"/>
      <c r="BF89" s="385"/>
      <c r="BG89" s="385"/>
      <c r="BH89" s="385"/>
      <c r="BI89" s="385"/>
      <c r="BJ89" s="385"/>
      <c r="BK89" s="385"/>
      <c r="BL89" s="385"/>
      <c r="BM89" s="385"/>
    </row>
    <row r="90" spans="1:65">
      <c r="A90" s="385"/>
      <c r="B90" s="385"/>
      <c r="C90" s="385"/>
      <c r="D90" s="385"/>
      <c r="E90" s="385"/>
      <c r="F90" s="385"/>
      <c r="G90" s="385"/>
      <c r="H90" s="385"/>
      <c r="I90" s="385"/>
      <c r="J90" s="385"/>
      <c r="K90" s="385"/>
      <c r="L90" s="385"/>
      <c r="M90" s="385"/>
      <c r="N90" s="385"/>
      <c r="O90" s="385"/>
      <c r="P90" s="385"/>
      <c r="Q90" s="385"/>
      <c r="R90" s="385"/>
      <c r="S90" s="385"/>
      <c r="T90" s="385"/>
      <c r="U90" s="385"/>
      <c r="V90" s="385"/>
      <c r="W90" s="385"/>
      <c r="X90" s="385"/>
      <c r="Y90" s="385"/>
      <c r="Z90" s="385"/>
      <c r="AA90" s="385"/>
      <c r="AB90" s="385"/>
      <c r="AC90" s="385"/>
      <c r="AD90" s="385"/>
      <c r="AE90" s="385"/>
      <c r="AF90" s="385"/>
      <c r="AG90" s="385"/>
      <c r="AH90" s="385"/>
      <c r="AI90" s="385"/>
      <c r="AJ90" s="385"/>
      <c r="AK90" s="385"/>
      <c r="AL90" s="385"/>
      <c r="AM90" s="385"/>
      <c r="AN90" s="385"/>
      <c r="AO90" s="385"/>
      <c r="AP90" s="385"/>
      <c r="AQ90" s="385"/>
      <c r="AR90" s="385"/>
      <c r="AS90" s="385"/>
      <c r="AT90" s="385"/>
      <c r="AU90" s="385"/>
      <c r="AV90" s="385"/>
      <c r="AW90" s="385"/>
      <c r="AX90" s="385"/>
      <c r="AY90" s="385"/>
      <c r="AZ90" s="385"/>
      <c r="BA90" s="385"/>
      <c r="BB90" s="385"/>
      <c r="BC90" s="385"/>
      <c r="BD90" s="385"/>
      <c r="BE90" s="385"/>
      <c r="BF90" s="385"/>
      <c r="BG90" s="385"/>
      <c r="BH90" s="385"/>
      <c r="BI90" s="385"/>
      <c r="BJ90" s="385"/>
      <c r="BK90" s="385"/>
      <c r="BL90" s="385"/>
      <c r="BM90" s="385"/>
    </row>
    <row r="91" spans="1:65">
      <c r="A91" s="385"/>
      <c r="B91" s="385"/>
      <c r="C91" s="385"/>
      <c r="D91" s="385"/>
      <c r="E91" s="385"/>
      <c r="F91" s="385"/>
      <c r="G91" s="385"/>
      <c r="H91" s="385"/>
      <c r="I91" s="385"/>
      <c r="J91" s="385"/>
      <c r="K91" s="385"/>
      <c r="L91" s="385"/>
      <c r="M91" s="385"/>
      <c r="N91" s="385"/>
      <c r="O91" s="385"/>
      <c r="P91" s="385"/>
      <c r="Q91" s="385"/>
      <c r="R91" s="385"/>
      <c r="S91" s="385"/>
      <c r="T91" s="385"/>
      <c r="U91" s="385"/>
      <c r="V91" s="385"/>
      <c r="W91" s="385"/>
      <c r="X91" s="385"/>
      <c r="Y91" s="385"/>
      <c r="Z91" s="385"/>
      <c r="AA91" s="385"/>
      <c r="AB91" s="385"/>
      <c r="AC91" s="385"/>
      <c r="AD91" s="385"/>
      <c r="AE91" s="385"/>
      <c r="AF91" s="385"/>
      <c r="AG91" s="385"/>
      <c r="AH91" s="385"/>
      <c r="AI91" s="385"/>
      <c r="AJ91" s="385"/>
      <c r="AK91" s="385"/>
      <c r="AL91" s="385"/>
      <c r="AM91" s="385"/>
      <c r="AN91" s="385"/>
      <c r="AO91" s="385"/>
      <c r="AP91" s="385"/>
      <c r="AQ91" s="385"/>
      <c r="AR91" s="385"/>
      <c r="AS91" s="385"/>
      <c r="AT91" s="385"/>
      <c r="AU91" s="385"/>
      <c r="AV91" s="385"/>
      <c r="AW91" s="385"/>
      <c r="AX91" s="385"/>
      <c r="AY91" s="385"/>
      <c r="AZ91" s="385"/>
      <c r="BA91" s="385"/>
      <c r="BB91" s="385"/>
      <c r="BC91" s="385"/>
      <c r="BD91" s="385"/>
      <c r="BE91" s="385"/>
      <c r="BF91" s="385"/>
      <c r="BG91" s="385"/>
      <c r="BH91" s="385"/>
      <c r="BI91" s="385"/>
      <c r="BJ91" s="385"/>
      <c r="BK91" s="385"/>
      <c r="BL91" s="385"/>
      <c r="BM91" s="385"/>
    </row>
    <row r="92" spans="1:65">
      <c r="A92" s="385"/>
      <c r="B92" s="385"/>
      <c r="C92" s="385"/>
      <c r="D92" s="385"/>
      <c r="E92" s="385"/>
      <c r="F92" s="385"/>
      <c r="G92" s="385"/>
      <c r="H92" s="385"/>
      <c r="I92" s="385"/>
      <c r="J92" s="385"/>
      <c r="K92" s="385"/>
      <c r="L92" s="385"/>
      <c r="M92" s="385"/>
      <c r="N92" s="385"/>
      <c r="O92" s="385"/>
      <c r="P92" s="385"/>
      <c r="Q92" s="385"/>
      <c r="R92" s="385"/>
      <c r="S92" s="385"/>
      <c r="T92" s="385"/>
      <c r="U92" s="385"/>
      <c r="V92" s="385"/>
      <c r="W92" s="385"/>
      <c r="X92" s="385"/>
      <c r="Y92" s="385"/>
      <c r="Z92" s="385"/>
      <c r="AA92" s="385"/>
      <c r="AB92" s="385"/>
      <c r="AC92" s="385"/>
      <c r="AD92" s="385"/>
      <c r="AE92" s="385"/>
      <c r="AF92" s="385"/>
      <c r="AG92" s="385"/>
      <c r="AH92" s="385"/>
      <c r="AI92" s="385"/>
      <c r="AJ92" s="385"/>
      <c r="AK92" s="385"/>
      <c r="AL92" s="385"/>
      <c r="AM92" s="385"/>
      <c r="AN92" s="385"/>
      <c r="AO92" s="385"/>
      <c r="AP92" s="385"/>
      <c r="AQ92" s="385"/>
      <c r="AR92" s="385"/>
      <c r="AS92" s="385"/>
      <c r="AT92" s="385"/>
      <c r="AU92" s="385"/>
      <c r="AV92" s="385"/>
      <c r="AW92" s="385"/>
      <c r="AX92" s="385"/>
      <c r="AY92" s="385"/>
      <c r="AZ92" s="385"/>
      <c r="BA92" s="385"/>
      <c r="BB92" s="385"/>
      <c r="BC92" s="385"/>
      <c r="BD92" s="385"/>
      <c r="BE92" s="385"/>
      <c r="BF92" s="385"/>
      <c r="BG92" s="385"/>
      <c r="BH92" s="385"/>
      <c r="BI92" s="385"/>
      <c r="BJ92" s="385"/>
      <c r="BK92" s="385"/>
      <c r="BL92" s="385"/>
      <c r="BM92" s="385"/>
    </row>
    <row r="93" spans="1:65">
      <c r="A93" s="385"/>
      <c r="B93" s="385"/>
      <c r="C93" s="385"/>
      <c r="D93" s="385"/>
      <c r="E93" s="385"/>
      <c r="F93" s="385"/>
      <c r="G93" s="385"/>
      <c r="H93" s="385"/>
      <c r="I93" s="385"/>
      <c r="J93" s="385"/>
      <c r="K93" s="385"/>
      <c r="L93" s="385"/>
      <c r="M93" s="385"/>
      <c r="N93" s="385"/>
      <c r="O93" s="385"/>
      <c r="P93" s="385"/>
      <c r="Q93" s="385"/>
      <c r="R93" s="385"/>
      <c r="S93" s="385"/>
      <c r="T93" s="385"/>
      <c r="U93" s="385"/>
      <c r="V93" s="385"/>
      <c r="W93" s="385"/>
      <c r="X93" s="385"/>
      <c r="Y93" s="385"/>
      <c r="Z93" s="385"/>
      <c r="AA93" s="385"/>
      <c r="AB93" s="385"/>
      <c r="AC93" s="385"/>
      <c r="AD93" s="385"/>
      <c r="AE93" s="385"/>
      <c r="AF93" s="385"/>
      <c r="AG93" s="385"/>
      <c r="AH93" s="385"/>
      <c r="AI93" s="385"/>
      <c r="AJ93" s="385"/>
      <c r="AK93" s="385"/>
      <c r="AL93" s="385"/>
      <c r="AM93" s="385"/>
      <c r="AN93" s="385"/>
      <c r="AO93" s="385"/>
      <c r="AP93" s="385"/>
      <c r="AQ93" s="385"/>
      <c r="AR93" s="385"/>
      <c r="AS93" s="385"/>
      <c r="AT93" s="385"/>
      <c r="AU93" s="385"/>
      <c r="AV93" s="385"/>
      <c r="AW93" s="385"/>
      <c r="AX93" s="385"/>
      <c r="AY93" s="385"/>
      <c r="AZ93" s="385"/>
      <c r="BA93" s="385"/>
      <c r="BB93" s="385"/>
      <c r="BC93" s="385"/>
      <c r="BD93" s="385"/>
      <c r="BE93" s="385"/>
      <c r="BF93" s="385"/>
      <c r="BG93" s="385"/>
      <c r="BH93" s="385"/>
      <c r="BI93" s="385"/>
      <c r="BJ93" s="385"/>
      <c r="BK93" s="385"/>
      <c r="BL93" s="385"/>
      <c r="BM93" s="385"/>
    </row>
    <row r="94" spans="1:65">
      <c r="A94" s="385"/>
      <c r="B94" s="385"/>
      <c r="C94" s="385"/>
      <c r="D94" s="385"/>
      <c r="E94" s="385"/>
      <c r="F94" s="385"/>
      <c r="G94" s="385"/>
      <c r="H94" s="385"/>
      <c r="I94" s="385"/>
      <c r="J94" s="385"/>
      <c r="K94" s="385"/>
      <c r="L94" s="385"/>
      <c r="M94" s="385"/>
      <c r="N94" s="385"/>
      <c r="O94" s="385"/>
      <c r="P94" s="385"/>
      <c r="Q94" s="385"/>
      <c r="R94" s="385"/>
      <c r="S94" s="385"/>
      <c r="T94" s="385"/>
      <c r="U94" s="385"/>
      <c r="V94" s="385"/>
      <c r="W94" s="385"/>
      <c r="X94" s="385"/>
      <c r="Y94" s="385"/>
      <c r="Z94" s="385"/>
      <c r="AA94" s="385"/>
      <c r="AB94" s="385"/>
      <c r="AC94" s="385"/>
      <c r="AD94" s="385"/>
      <c r="AE94" s="385"/>
      <c r="AF94" s="385"/>
      <c r="AG94" s="385"/>
      <c r="AH94" s="385"/>
      <c r="AI94" s="385"/>
      <c r="AJ94" s="385"/>
      <c r="AK94" s="385"/>
      <c r="AL94" s="385"/>
      <c r="AM94" s="385"/>
      <c r="AN94" s="385"/>
      <c r="AO94" s="385"/>
      <c r="AP94" s="385"/>
      <c r="AQ94" s="385"/>
      <c r="AR94" s="385"/>
      <c r="AS94" s="385"/>
      <c r="AT94" s="385"/>
      <c r="AU94" s="385"/>
      <c r="AV94" s="385"/>
      <c r="AW94" s="385"/>
      <c r="AX94" s="385"/>
      <c r="AY94" s="385"/>
      <c r="AZ94" s="385"/>
      <c r="BA94" s="385"/>
      <c r="BB94" s="385"/>
      <c r="BC94" s="385"/>
      <c r="BD94" s="385"/>
      <c r="BE94" s="385"/>
      <c r="BF94" s="385"/>
      <c r="BG94" s="385"/>
      <c r="BH94" s="385"/>
      <c r="BI94" s="385"/>
      <c r="BJ94" s="385"/>
      <c r="BK94" s="385"/>
      <c r="BL94" s="385"/>
      <c r="BM94" s="385"/>
    </row>
    <row r="95" spans="1:65">
      <c r="A95" s="385"/>
      <c r="B95" s="385"/>
      <c r="C95" s="385"/>
      <c r="D95" s="385"/>
      <c r="E95" s="385"/>
      <c r="F95" s="385"/>
      <c r="G95" s="385"/>
      <c r="H95" s="385"/>
      <c r="I95" s="385"/>
      <c r="J95" s="385"/>
      <c r="K95" s="385"/>
      <c r="L95" s="385"/>
      <c r="M95" s="385"/>
      <c r="N95" s="385"/>
      <c r="O95" s="385"/>
      <c r="P95" s="385"/>
      <c r="Q95" s="385"/>
      <c r="R95" s="385"/>
      <c r="S95" s="385"/>
      <c r="T95" s="385"/>
      <c r="U95" s="385"/>
      <c r="V95" s="385"/>
      <c r="W95" s="385"/>
      <c r="X95" s="385"/>
      <c r="Y95" s="385"/>
      <c r="Z95" s="385"/>
      <c r="AA95" s="385"/>
      <c r="AB95" s="385"/>
      <c r="AC95" s="385"/>
      <c r="AD95" s="385"/>
      <c r="AE95" s="385"/>
      <c r="AF95" s="385"/>
      <c r="AG95" s="385"/>
      <c r="AH95" s="385"/>
      <c r="AI95" s="385"/>
      <c r="AJ95" s="385"/>
      <c r="AK95" s="385"/>
      <c r="AL95" s="385"/>
      <c r="AM95" s="385"/>
      <c r="AN95" s="385"/>
      <c r="AO95" s="385"/>
      <c r="AP95" s="385"/>
      <c r="AQ95" s="385"/>
      <c r="AR95" s="385"/>
      <c r="AS95" s="385"/>
      <c r="AT95" s="385"/>
      <c r="AU95" s="385"/>
      <c r="AV95" s="385"/>
      <c r="AW95" s="385"/>
      <c r="AX95" s="385"/>
      <c r="AY95" s="385"/>
      <c r="AZ95" s="385"/>
      <c r="BA95" s="385"/>
      <c r="BB95" s="385"/>
      <c r="BC95" s="385"/>
      <c r="BD95" s="385"/>
      <c r="BE95" s="385"/>
      <c r="BF95" s="385"/>
      <c r="BG95" s="385"/>
      <c r="BH95" s="385"/>
      <c r="BI95" s="385"/>
      <c r="BJ95" s="385"/>
      <c r="BK95" s="385"/>
      <c r="BL95" s="385"/>
      <c r="BM95" s="385"/>
    </row>
    <row r="96" spans="1:65">
      <c r="A96" s="385"/>
      <c r="B96" s="385"/>
      <c r="C96" s="385"/>
      <c r="D96" s="385"/>
      <c r="E96" s="385"/>
      <c r="F96" s="385"/>
      <c r="G96" s="385"/>
      <c r="H96" s="385"/>
      <c r="I96" s="385"/>
      <c r="J96" s="385"/>
      <c r="K96" s="385"/>
      <c r="L96" s="385"/>
      <c r="M96" s="385"/>
      <c r="N96" s="385"/>
      <c r="O96" s="385"/>
      <c r="P96" s="385"/>
      <c r="Q96" s="385"/>
      <c r="R96" s="385"/>
      <c r="S96" s="385"/>
      <c r="T96" s="385"/>
      <c r="U96" s="385"/>
      <c r="V96" s="385"/>
      <c r="W96" s="385"/>
      <c r="X96" s="385"/>
      <c r="Y96" s="385"/>
      <c r="Z96" s="385"/>
      <c r="AA96" s="385"/>
      <c r="AB96" s="385"/>
      <c r="AC96" s="385"/>
      <c r="AD96" s="385"/>
      <c r="AE96" s="385"/>
      <c r="AF96" s="385"/>
      <c r="AG96" s="385"/>
      <c r="AH96" s="385"/>
      <c r="AI96" s="385"/>
      <c r="AJ96" s="385"/>
      <c r="AK96" s="385"/>
      <c r="AL96" s="385"/>
      <c r="AM96" s="385"/>
      <c r="AN96" s="385"/>
      <c r="AO96" s="385"/>
      <c r="AP96" s="385"/>
      <c r="AQ96" s="385"/>
      <c r="AR96" s="385"/>
      <c r="AS96" s="385"/>
      <c r="AT96" s="385"/>
      <c r="AU96" s="385"/>
      <c r="AV96" s="385"/>
      <c r="AW96" s="385"/>
      <c r="AX96" s="385"/>
      <c r="AY96" s="385"/>
      <c r="AZ96" s="385"/>
      <c r="BA96" s="385"/>
      <c r="BB96" s="385"/>
      <c r="BC96" s="385"/>
      <c r="BD96" s="385"/>
      <c r="BE96" s="385"/>
      <c r="BF96" s="385"/>
      <c r="BG96" s="385"/>
      <c r="BH96" s="385"/>
      <c r="BI96" s="385"/>
      <c r="BJ96" s="385"/>
      <c r="BK96" s="385"/>
      <c r="BL96" s="385"/>
      <c r="BM96" s="385"/>
    </row>
    <row r="97" spans="1:65">
      <c r="A97" s="385"/>
      <c r="B97" s="385"/>
      <c r="C97" s="385"/>
      <c r="D97" s="385"/>
      <c r="E97" s="385"/>
      <c r="F97" s="385"/>
      <c r="G97" s="385"/>
      <c r="H97" s="385"/>
      <c r="I97" s="385"/>
      <c r="J97" s="385"/>
      <c r="K97" s="385"/>
      <c r="L97" s="385"/>
      <c r="M97" s="385"/>
      <c r="N97" s="385"/>
      <c r="O97" s="385"/>
      <c r="P97" s="385"/>
      <c r="Q97" s="385"/>
      <c r="R97" s="385"/>
      <c r="S97" s="385"/>
      <c r="T97" s="385"/>
      <c r="U97" s="385"/>
      <c r="V97" s="385"/>
      <c r="W97" s="385"/>
      <c r="X97" s="385"/>
      <c r="Y97" s="385"/>
      <c r="Z97" s="385"/>
      <c r="AA97" s="385"/>
      <c r="AB97" s="385"/>
      <c r="AC97" s="385"/>
      <c r="AD97" s="385"/>
      <c r="AE97" s="385"/>
      <c r="AF97" s="385"/>
      <c r="AG97" s="385"/>
      <c r="AH97" s="385"/>
      <c r="AI97" s="385"/>
      <c r="AJ97" s="385"/>
      <c r="AK97" s="385"/>
      <c r="AL97" s="385"/>
      <c r="AM97" s="385"/>
      <c r="AN97" s="385"/>
      <c r="AO97" s="385"/>
      <c r="AP97" s="385"/>
      <c r="AQ97" s="385"/>
      <c r="AR97" s="385"/>
      <c r="AS97" s="385"/>
      <c r="AT97" s="385"/>
      <c r="AU97" s="385"/>
      <c r="AV97" s="385"/>
      <c r="AW97" s="385"/>
      <c r="AX97" s="385"/>
      <c r="AY97" s="385"/>
      <c r="AZ97" s="385"/>
      <c r="BA97" s="385"/>
      <c r="BB97" s="385"/>
      <c r="BC97" s="385"/>
      <c r="BD97" s="385"/>
      <c r="BE97" s="385"/>
      <c r="BF97" s="385"/>
      <c r="BG97" s="385"/>
      <c r="BH97" s="385"/>
      <c r="BI97" s="385"/>
      <c r="BJ97" s="385"/>
      <c r="BK97" s="385"/>
      <c r="BL97" s="385"/>
      <c r="BM97" s="385"/>
    </row>
    <row r="98" spans="1:65">
      <c r="A98" s="385"/>
      <c r="B98" s="385"/>
      <c r="C98" s="385"/>
      <c r="D98" s="385"/>
      <c r="E98" s="385"/>
      <c r="F98" s="385"/>
      <c r="G98" s="385"/>
      <c r="H98" s="385"/>
      <c r="I98" s="385"/>
      <c r="J98" s="385"/>
      <c r="K98" s="385"/>
      <c r="L98" s="385"/>
      <c r="M98" s="385"/>
      <c r="N98" s="385"/>
      <c r="O98" s="385"/>
      <c r="P98" s="385"/>
      <c r="Q98" s="385"/>
      <c r="R98" s="385"/>
      <c r="S98" s="385"/>
      <c r="T98" s="385"/>
      <c r="U98" s="385"/>
      <c r="V98" s="385"/>
      <c r="W98" s="385"/>
      <c r="X98" s="385"/>
      <c r="Y98" s="385"/>
      <c r="Z98" s="385"/>
      <c r="AA98" s="385"/>
      <c r="AB98" s="385"/>
      <c r="AC98" s="385"/>
      <c r="AD98" s="385"/>
      <c r="AE98" s="385"/>
      <c r="AF98" s="385"/>
      <c r="AG98" s="385"/>
      <c r="AH98" s="385"/>
      <c r="AI98" s="385"/>
      <c r="AJ98" s="385"/>
      <c r="AK98" s="385"/>
      <c r="AL98" s="385"/>
      <c r="AM98" s="385"/>
      <c r="AN98" s="385"/>
      <c r="AO98" s="385"/>
      <c r="AP98" s="385"/>
      <c r="AQ98" s="385"/>
      <c r="AR98" s="385"/>
      <c r="AS98" s="385"/>
      <c r="AT98" s="385"/>
      <c r="AU98" s="385"/>
      <c r="AV98" s="385"/>
      <c r="AW98" s="385"/>
      <c r="AX98" s="385"/>
      <c r="AY98" s="385"/>
      <c r="AZ98" s="385"/>
      <c r="BA98" s="385"/>
      <c r="BB98" s="385"/>
      <c r="BC98" s="385"/>
      <c r="BD98" s="385"/>
      <c r="BE98" s="385"/>
      <c r="BF98" s="385"/>
      <c r="BG98" s="385"/>
      <c r="BH98" s="385"/>
      <c r="BI98" s="385"/>
      <c r="BJ98" s="385"/>
      <c r="BK98" s="385"/>
      <c r="BL98" s="385"/>
      <c r="BM98" s="385"/>
    </row>
    <row r="99" spans="1:65">
      <c r="A99" s="385"/>
      <c r="B99" s="385"/>
      <c r="C99" s="385"/>
      <c r="D99" s="385"/>
      <c r="E99" s="385"/>
      <c r="F99" s="385"/>
      <c r="G99" s="385"/>
      <c r="H99" s="385"/>
      <c r="I99" s="385"/>
      <c r="J99" s="385"/>
      <c r="K99" s="385"/>
      <c r="L99" s="385"/>
      <c r="M99" s="385"/>
      <c r="N99" s="385"/>
      <c r="O99" s="385"/>
      <c r="P99" s="385"/>
      <c r="Q99" s="385"/>
      <c r="R99" s="385"/>
      <c r="S99" s="385"/>
      <c r="T99" s="385"/>
      <c r="U99" s="385"/>
      <c r="V99" s="385"/>
      <c r="W99" s="385"/>
      <c r="X99" s="385"/>
      <c r="Y99" s="385"/>
      <c r="Z99" s="385"/>
      <c r="AA99" s="385"/>
      <c r="AB99" s="385"/>
      <c r="AC99" s="385"/>
      <c r="AD99" s="385"/>
      <c r="AE99" s="385"/>
      <c r="AF99" s="385"/>
      <c r="AG99" s="385"/>
      <c r="AH99" s="385"/>
      <c r="AI99" s="385"/>
      <c r="AJ99" s="385"/>
      <c r="AK99" s="385"/>
      <c r="AL99" s="385"/>
      <c r="AM99" s="385"/>
      <c r="AN99" s="385"/>
      <c r="AO99" s="385"/>
      <c r="AP99" s="385"/>
      <c r="AQ99" s="385"/>
      <c r="AR99" s="385"/>
      <c r="AS99" s="385"/>
      <c r="AT99" s="385"/>
      <c r="AU99" s="385"/>
      <c r="AV99" s="385"/>
      <c r="AW99" s="385"/>
      <c r="AX99" s="385"/>
      <c r="AY99" s="385"/>
      <c r="AZ99" s="385"/>
      <c r="BA99" s="385"/>
      <c r="BB99" s="385"/>
      <c r="BC99" s="385"/>
      <c r="BD99" s="385"/>
      <c r="BE99" s="385"/>
      <c r="BF99" s="385"/>
      <c r="BG99" s="385"/>
      <c r="BH99" s="385"/>
      <c r="BI99" s="385"/>
      <c r="BJ99" s="385"/>
      <c r="BK99" s="385"/>
      <c r="BL99" s="385"/>
      <c r="BM99" s="385"/>
    </row>
    <row r="100" spans="1:65">
      <c r="A100" s="385"/>
      <c r="B100" s="385"/>
      <c r="C100" s="385"/>
      <c r="D100" s="385"/>
      <c r="E100" s="385"/>
      <c r="F100" s="385"/>
      <c r="G100" s="385"/>
      <c r="H100" s="385"/>
      <c r="I100" s="385"/>
      <c r="J100" s="385"/>
      <c r="K100" s="385"/>
      <c r="L100" s="385"/>
      <c r="M100" s="385"/>
      <c r="N100" s="385"/>
      <c r="O100" s="385"/>
      <c r="P100" s="385"/>
      <c r="Q100" s="385"/>
      <c r="R100" s="385"/>
      <c r="S100" s="385"/>
      <c r="T100" s="385"/>
      <c r="U100" s="385"/>
      <c r="V100" s="385"/>
      <c r="W100" s="385"/>
      <c r="X100" s="385"/>
      <c r="Y100" s="385"/>
      <c r="Z100" s="385"/>
      <c r="AA100" s="385"/>
      <c r="AB100" s="385"/>
      <c r="AC100" s="385"/>
      <c r="AD100" s="385"/>
      <c r="AE100" s="385"/>
      <c r="AF100" s="385"/>
      <c r="AG100" s="385"/>
      <c r="AH100" s="385"/>
      <c r="AI100" s="385"/>
      <c r="AJ100" s="385"/>
      <c r="AK100" s="385"/>
      <c r="AL100" s="385"/>
      <c r="AM100" s="385"/>
      <c r="AN100" s="385"/>
      <c r="AO100" s="385"/>
      <c r="AP100" s="385"/>
      <c r="AQ100" s="385"/>
      <c r="AR100" s="385"/>
      <c r="AS100" s="385"/>
      <c r="AT100" s="385"/>
      <c r="AU100" s="385"/>
      <c r="AV100" s="385"/>
      <c r="AW100" s="385"/>
      <c r="AX100" s="385"/>
      <c r="AY100" s="385"/>
      <c r="AZ100" s="385"/>
      <c r="BA100" s="385"/>
      <c r="BB100" s="385"/>
      <c r="BC100" s="385"/>
      <c r="BD100" s="385"/>
      <c r="BE100" s="385"/>
      <c r="BF100" s="385"/>
      <c r="BG100" s="385"/>
      <c r="BH100" s="385"/>
      <c r="BI100" s="385"/>
      <c r="BJ100" s="385"/>
      <c r="BK100" s="385"/>
      <c r="BL100" s="385"/>
      <c r="BM100" s="385"/>
    </row>
    <row r="101" spans="1:65">
      <c r="A101" s="385"/>
      <c r="B101" s="385"/>
      <c r="C101" s="385"/>
      <c r="D101" s="385"/>
      <c r="E101" s="385"/>
      <c r="F101" s="385"/>
      <c r="G101" s="385"/>
      <c r="H101" s="385"/>
      <c r="I101" s="385"/>
      <c r="J101" s="385"/>
      <c r="K101" s="385"/>
      <c r="L101" s="385"/>
      <c r="M101" s="385"/>
      <c r="N101" s="385"/>
      <c r="O101" s="385"/>
      <c r="P101" s="385"/>
      <c r="Q101" s="385"/>
      <c r="R101" s="385"/>
      <c r="S101" s="385"/>
      <c r="T101" s="385"/>
      <c r="U101" s="385"/>
      <c r="V101" s="385"/>
      <c r="W101" s="385"/>
      <c r="X101" s="385"/>
      <c r="Y101" s="385"/>
      <c r="Z101" s="385"/>
      <c r="AA101" s="385"/>
      <c r="AB101" s="385"/>
      <c r="AC101" s="385"/>
      <c r="AD101" s="385"/>
      <c r="AE101" s="385"/>
      <c r="AF101" s="385"/>
      <c r="AG101" s="385"/>
      <c r="AH101" s="385"/>
      <c r="AI101" s="385"/>
      <c r="AJ101" s="385"/>
      <c r="AK101" s="385"/>
      <c r="AL101" s="385"/>
      <c r="AM101" s="385"/>
      <c r="AN101" s="385"/>
      <c r="AO101" s="385"/>
      <c r="AP101" s="385"/>
      <c r="AQ101" s="385"/>
      <c r="AR101" s="385"/>
      <c r="AS101" s="385"/>
      <c r="AT101" s="385"/>
      <c r="AU101" s="385"/>
      <c r="AV101" s="385"/>
      <c r="AW101" s="385"/>
      <c r="AX101" s="385"/>
      <c r="AY101" s="385"/>
      <c r="AZ101" s="385"/>
      <c r="BA101" s="385"/>
      <c r="BB101" s="385"/>
      <c r="BC101" s="385"/>
      <c r="BD101" s="385"/>
      <c r="BE101" s="385"/>
      <c r="BF101" s="385"/>
      <c r="BG101" s="385"/>
      <c r="BH101" s="385"/>
      <c r="BI101" s="385"/>
      <c r="BJ101" s="385"/>
      <c r="BK101" s="385"/>
      <c r="BL101" s="385"/>
      <c r="BM101" s="385"/>
    </row>
    <row r="102" spans="1:65">
      <c r="A102" s="385"/>
      <c r="B102" s="385"/>
      <c r="C102" s="385"/>
      <c r="D102" s="385"/>
      <c r="E102" s="385"/>
      <c r="F102" s="385"/>
      <c r="G102" s="385"/>
      <c r="H102" s="385"/>
      <c r="I102" s="385"/>
      <c r="J102" s="385"/>
      <c r="K102" s="385"/>
      <c r="L102" s="385"/>
      <c r="M102" s="385"/>
      <c r="N102" s="385"/>
      <c r="O102" s="385"/>
      <c r="P102" s="385"/>
      <c r="Q102" s="385"/>
      <c r="R102" s="385"/>
      <c r="S102" s="385"/>
      <c r="T102" s="385"/>
      <c r="U102" s="385"/>
      <c r="V102" s="385"/>
      <c r="W102" s="385"/>
      <c r="X102" s="385"/>
      <c r="Y102" s="385"/>
      <c r="Z102" s="385"/>
      <c r="AA102" s="385"/>
      <c r="AB102" s="385"/>
      <c r="AC102" s="385"/>
      <c r="AD102" s="385"/>
      <c r="AE102" s="385"/>
      <c r="AF102" s="385"/>
      <c r="AG102" s="385"/>
      <c r="AH102" s="385"/>
      <c r="AI102" s="385"/>
      <c r="AJ102" s="385"/>
      <c r="AK102" s="385"/>
      <c r="AL102" s="385"/>
      <c r="AM102" s="385"/>
      <c r="AN102" s="385"/>
      <c r="AO102" s="385"/>
      <c r="AP102" s="385"/>
      <c r="AQ102" s="385"/>
      <c r="AR102" s="385"/>
      <c r="AS102" s="385"/>
      <c r="AT102" s="385"/>
      <c r="AU102" s="385"/>
      <c r="AV102" s="385"/>
      <c r="AW102" s="385"/>
      <c r="AX102" s="385"/>
      <c r="AY102" s="385"/>
      <c r="AZ102" s="385"/>
      <c r="BA102" s="385"/>
      <c r="BB102" s="385"/>
      <c r="BC102" s="385"/>
      <c r="BD102" s="385"/>
      <c r="BE102" s="385"/>
      <c r="BF102" s="385"/>
      <c r="BG102" s="385"/>
      <c r="BH102" s="385"/>
      <c r="BI102" s="385"/>
      <c r="BJ102" s="385"/>
      <c r="BK102" s="385"/>
      <c r="BL102" s="385"/>
      <c r="BM102" s="385"/>
    </row>
    <row r="103" spans="1:65">
      <c r="A103" s="385"/>
      <c r="B103" s="385"/>
      <c r="C103" s="385"/>
      <c r="D103" s="385"/>
      <c r="E103" s="385"/>
      <c r="F103" s="385"/>
      <c r="G103" s="385"/>
      <c r="H103" s="385"/>
      <c r="I103" s="385"/>
      <c r="J103" s="385"/>
      <c r="K103" s="385"/>
      <c r="L103" s="385"/>
      <c r="M103" s="385"/>
      <c r="N103" s="385"/>
      <c r="O103" s="385"/>
      <c r="P103" s="385"/>
      <c r="Q103" s="385"/>
      <c r="R103" s="385"/>
      <c r="S103" s="385"/>
      <c r="T103" s="385"/>
      <c r="U103" s="385"/>
      <c r="V103" s="385"/>
      <c r="W103" s="385"/>
      <c r="X103" s="385"/>
      <c r="Y103" s="385"/>
      <c r="Z103" s="385"/>
      <c r="AA103" s="385"/>
      <c r="AB103" s="385"/>
      <c r="AC103" s="385"/>
      <c r="AD103" s="385"/>
      <c r="AE103" s="385"/>
      <c r="AF103" s="385"/>
      <c r="AG103" s="385"/>
      <c r="AH103" s="385"/>
      <c r="AI103" s="385"/>
      <c r="AJ103" s="385"/>
      <c r="AK103" s="385"/>
      <c r="AL103" s="385"/>
      <c r="AM103" s="385"/>
      <c r="AN103" s="385"/>
      <c r="AO103" s="385"/>
      <c r="AP103" s="385"/>
      <c r="AQ103" s="385"/>
      <c r="AR103" s="385"/>
      <c r="AS103" s="385"/>
      <c r="AT103" s="385"/>
      <c r="AU103" s="385"/>
      <c r="AV103" s="385"/>
      <c r="AW103" s="385"/>
      <c r="AX103" s="385"/>
      <c r="AY103" s="385"/>
      <c r="AZ103" s="385"/>
      <c r="BA103" s="385"/>
      <c r="BB103" s="385"/>
      <c r="BC103" s="385"/>
      <c r="BD103" s="385"/>
      <c r="BE103" s="385"/>
      <c r="BF103" s="385"/>
      <c r="BG103" s="385"/>
      <c r="BH103" s="385"/>
      <c r="BI103" s="385"/>
      <c r="BJ103" s="385"/>
      <c r="BK103" s="385"/>
      <c r="BL103" s="385"/>
      <c r="BM103" s="385"/>
    </row>
    <row r="104" spans="1:65">
      <c r="A104" s="385"/>
      <c r="B104" s="385"/>
      <c r="C104" s="385"/>
      <c r="D104" s="385"/>
      <c r="E104" s="385"/>
      <c r="F104" s="385"/>
      <c r="G104" s="385"/>
      <c r="H104" s="385"/>
      <c r="I104" s="385"/>
      <c r="J104" s="385"/>
      <c r="K104" s="385"/>
      <c r="L104" s="385"/>
      <c r="M104" s="385"/>
      <c r="N104" s="385"/>
      <c r="O104" s="385"/>
      <c r="P104" s="385"/>
      <c r="Q104" s="385"/>
      <c r="R104" s="385"/>
      <c r="S104" s="385"/>
      <c r="T104" s="385"/>
      <c r="U104" s="385"/>
      <c r="V104" s="385"/>
      <c r="W104" s="385"/>
      <c r="X104" s="385"/>
      <c r="Y104" s="385"/>
      <c r="Z104" s="385"/>
      <c r="AA104" s="385"/>
      <c r="AB104" s="385"/>
      <c r="AC104" s="385"/>
      <c r="AD104" s="385"/>
      <c r="AE104" s="385"/>
      <c r="AF104" s="385"/>
      <c r="AG104" s="385"/>
      <c r="AH104" s="385"/>
      <c r="AI104" s="385"/>
      <c r="AJ104" s="385"/>
      <c r="AK104" s="385"/>
      <c r="AL104" s="385"/>
      <c r="AM104" s="385"/>
      <c r="AN104" s="385"/>
      <c r="AO104" s="385"/>
      <c r="AP104" s="385"/>
      <c r="AQ104" s="385"/>
      <c r="AR104" s="385"/>
      <c r="AS104" s="385"/>
      <c r="AT104" s="385"/>
      <c r="AU104" s="385"/>
      <c r="AV104" s="385"/>
      <c r="AW104" s="385"/>
      <c r="AX104" s="385"/>
      <c r="AY104" s="385"/>
      <c r="AZ104" s="385"/>
      <c r="BA104" s="385"/>
      <c r="BB104" s="385"/>
      <c r="BC104" s="385"/>
      <c r="BD104" s="385"/>
      <c r="BE104" s="385"/>
      <c r="BF104" s="385"/>
      <c r="BG104" s="385"/>
      <c r="BH104" s="385"/>
      <c r="BI104" s="385"/>
      <c r="BJ104" s="385"/>
      <c r="BK104" s="385"/>
      <c r="BL104" s="385"/>
      <c r="BM104" s="385"/>
    </row>
    <row r="105" spans="1:65">
      <c r="A105" s="385"/>
      <c r="B105" s="385"/>
      <c r="C105" s="385"/>
      <c r="D105" s="385"/>
      <c r="E105" s="385"/>
      <c r="F105" s="385"/>
      <c r="G105" s="385"/>
      <c r="H105" s="385"/>
      <c r="I105" s="385"/>
      <c r="J105" s="385"/>
      <c r="K105" s="385"/>
      <c r="L105" s="385"/>
      <c r="M105" s="385"/>
      <c r="N105" s="385"/>
      <c r="O105" s="385"/>
      <c r="P105" s="385"/>
      <c r="Q105" s="385"/>
      <c r="R105" s="385"/>
      <c r="S105" s="385"/>
      <c r="T105" s="385"/>
      <c r="U105" s="385"/>
      <c r="V105" s="385"/>
      <c r="W105" s="385"/>
      <c r="X105" s="385"/>
      <c r="Y105" s="385"/>
      <c r="Z105" s="385"/>
      <c r="AA105" s="385"/>
      <c r="AB105" s="385"/>
      <c r="AC105" s="385"/>
      <c r="AD105" s="385"/>
      <c r="AE105" s="385"/>
      <c r="AF105" s="385"/>
      <c r="AG105" s="385"/>
      <c r="AH105" s="385"/>
      <c r="AI105" s="385"/>
      <c r="AJ105" s="385"/>
      <c r="AK105" s="385"/>
      <c r="AL105" s="385"/>
      <c r="AM105" s="385"/>
      <c r="AN105" s="385"/>
      <c r="AO105" s="385"/>
      <c r="AP105" s="385"/>
      <c r="AQ105" s="385"/>
      <c r="AR105" s="385"/>
      <c r="AS105" s="385"/>
      <c r="AT105" s="385"/>
      <c r="AU105" s="385"/>
      <c r="AV105" s="385"/>
      <c r="AW105" s="385"/>
      <c r="AX105" s="385"/>
      <c r="AY105" s="385"/>
      <c r="AZ105" s="385"/>
      <c r="BA105" s="385"/>
      <c r="BB105" s="385"/>
      <c r="BC105" s="385"/>
      <c r="BD105" s="385"/>
      <c r="BE105" s="385"/>
      <c r="BF105" s="385"/>
      <c r="BG105" s="385"/>
      <c r="BH105" s="385"/>
      <c r="BI105" s="385"/>
      <c r="BJ105" s="385"/>
      <c r="BK105" s="385"/>
      <c r="BL105" s="385"/>
      <c r="BM105" s="385"/>
    </row>
    <row r="106" spans="1:65">
      <c r="A106" s="385"/>
      <c r="B106" s="385"/>
      <c r="C106" s="385"/>
      <c r="D106" s="385"/>
      <c r="E106" s="385"/>
      <c r="F106" s="385"/>
      <c r="G106" s="385"/>
      <c r="H106" s="385"/>
      <c r="I106" s="385"/>
      <c r="J106" s="385"/>
      <c r="K106" s="385"/>
      <c r="L106" s="385"/>
      <c r="M106" s="385"/>
      <c r="N106" s="385"/>
      <c r="O106" s="385"/>
      <c r="P106" s="385"/>
      <c r="Q106" s="385"/>
      <c r="R106" s="385"/>
      <c r="S106" s="385"/>
      <c r="T106" s="385"/>
      <c r="U106" s="385"/>
      <c r="V106" s="385"/>
      <c r="W106" s="385"/>
      <c r="X106" s="385"/>
      <c r="Y106" s="385"/>
      <c r="Z106" s="385"/>
      <c r="AA106" s="385"/>
      <c r="AB106" s="385"/>
      <c r="AC106" s="385"/>
      <c r="AD106" s="385"/>
      <c r="AE106" s="385"/>
      <c r="AF106" s="385"/>
      <c r="AG106" s="385"/>
      <c r="AH106" s="385"/>
      <c r="AI106" s="385"/>
      <c r="AJ106" s="385"/>
      <c r="AK106" s="385"/>
      <c r="AL106" s="385"/>
      <c r="AM106" s="385"/>
      <c r="AN106" s="385"/>
      <c r="AO106" s="385"/>
      <c r="AP106" s="385"/>
      <c r="AQ106" s="385"/>
      <c r="AR106" s="385"/>
      <c r="AS106" s="385"/>
      <c r="AT106" s="385"/>
      <c r="AU106" s="385"/>
      <c r="AV106" s="385"/>
      <c r="AW106" s="385"/>
      <c r="AX106" s="385"/>
      <c r="AY106" s="385"/>
      <c r="AZ106" s="385"/>
      <c r="BA106" s="385"/>
      <c r="BB106" s="385"/>
      <c r="BC106" s="385"/>
      <c r="BD106" s="385"/>
      <c r="BE106" s="385"/>
      <c r="BF106" s="385"/>
      <c r="BG106" s="385"/>
      <c r="BH106" s="385"/>
      <c r="BI106" s="385"/>
      <c r="BJ106" s="385"/>
      <c r="BK106" s="385"/>
      <c r="BL106" s="385"/>
      <c r="BM106" s="385"/>
    </row>
    <row r="107" spans="1:65">
      <c r="A107" s="385"/>
      <c r="B107" s="385"/>
      <c r="C107" s="385"/>
      <c r="D107" s="385"/>
      <c r="E107" s="385"/>
      <c r="F107" s="385"/>
      <c r="G107" s="385"/>
      <c r="H107" s="385"/>
      <c r="I107" s="385"/>
      <c r="J107" s="385"/>
      <c r="K107" s="385"/>
      <c r="L107" s="385"/>
      <c r="M107" s="385"/>
      <c r="N107" s="385"/>
      <c r="O107" s="385"/>
      <c r="P107" s="385"/>
      <c r="Q107" s="385"/>
      <c r="R107" s="385"/>
      <c r="S107" s="385"/>
      <c r="T107" s="385"/>
      <c r="U107" s="385"/>
      <c r="V107" s="385"/>
      <c r="W107" s="385"/>
      <c r="X107" s="385"/>
      <c r="Y107" s="385"/>
      <c r="Z107" s="385"/>
      <c r="AA107" s="385"/>
      <c r="AB107" s="385"/>
      <c r="AC107" s="385"/>
      <c r="AD107" s="385"/>
      <c r="AE107" s="385"/>
      <c r="AF107" s="385"/>
      <c r="AG107" s="385"/>
      <c r="AH107" s="385"/>
      <c r="AI107" s="385"/>
      <c r="AJ107" s="385"/>
      <c r="AK107" s="385"/>
      <c r="AL107" s="385"/>
      <c r="AM107" s="385"/>
      <c r="AN107" s="385"/>
      <c r="AO107" s="385"/>
      <c r="AP107" s="385"/>
      <c r="AQ107" s="385"/>
      <c r="AR107" s="385"/>
      <c r="AS107" s="385"/>
      <c r="AT107" s="385"/>
      <c r="AU107" s="385"/>
      <c r="AV107" s="385"/>
      <c r="AW107" s="385"/>
      <c r="AX107" s="385"/>
      <c r="AY107" s="385"/>
      <c r="AZ107" s="385"/>
      <c r="BA107" s="385"/>
      <c r="BB107" s="385"/>
      <c r="BC107" s="385"/>
      <c r="BD107" s="385"/>
      <c r="BE107" s="385"/>
      <c r="BF107" s="385"/>
      <c r="BG107" s="385"/>
      <c r="BH107" s="385"/>
      <c r="BI107" s="385"/>
      <c r="BJ107" s="385"/>
      <c r="BK107" s="385"/>
      <c r="BL107" s="385"/>
      <c r="BM107" s="385"/>
    </row>
    <row r="108" spans="1:65">
      <c r="A108" s="385"/>
      <c r="B108" s="385"/>
      <c r="C108" s="385"/>
      <c r="D108" s="385"/>
      <c r="E108" s="385"/>
      <c r="F108" s="385"/>
      <c r="G108" s="385"/>
      <c r="H108" s="385"/>
      <c r="I108" s="385"/>
      <c r="J108" s="385"/>
      <c r="K108" s="385"/>
      <c r="L108" s="385"/>
      <c r="M108" s="385"/>
      <c r="N108" s="385"/>
      <c r="O108" s="385"/>
      <c r="P108" s="385"/>
      <c r="Q108" s="385"/>
      <c r="R108" s="385"/>
      <c r="S108" s="385"/>
      <c r="T108" s="385"/>
      <c r="U108" s="385"/>
      <c r="V108" s="385"/>
      <c r="W108" s="385"/>
      <c r="X108" s="385"/>
      <c r="Y108" s="385"/>
      <c r="Z108" s="385"/>
      <c r="AA108" s="385"/>
      <c r="AB108" s="385"/>
      <c r="AC108" s="385"/>
      <c r="AD108" s="385"/>
      <c r="AE108" s="385"/>
      <c r="AF108" s="385"/>
      <c r="AG108" s="385"/>
      <c r="AH108" s="385"/>
      <c r="AI108" s="385"/>
      <c r="AJ108" s="385"/>
      <c r="AK108" s="385"/>
      <c r="AL108" s="385"/>
      <c r="AM108" s="385"/>
      <c r="AN108" s="385"/>
      <c r="AO108" s="385"/>
      <c r="AP108" s="385"/>
      <c r="AQ108" s="385"/>
      <c r="AR108" s="385"/>
      <c r="AS108" s="385"/>
      <c r="AT108" s="385"/>
      <c r="AU108" s="385"/>
      <c r="AV108" s="385"/>
      <c r="AW108" s="385"/>
      <c r="AX108" s="385"/>
      <c r="AY108" s="385"/>
      <c r="AZ108" s="385"/>
      <c r="BA108" s="385"/>
      <c r="BB108" s="385"/>
      <c r="BC108" s="385"/>
      <c r="BD108" s="385"/>
      <c r="BE108" s="385"/>
      <c r="BF108" s="385"/>
      <c r="BG108" s="385"/>
      <c r="BH108" s="385"/>
      <c r="BI108" s="385"/>
      <c r="BJ108" s="385"/>
      <c r="BK108" s="385"/>
      <c r="BL108" s="385"/>
      <c r="BM108" s="385"/>
    </row>
    <row r="109" spans="1:65">
      <c r="A109" s="385"/>
      <c r="B109" s="385"/>
      <c r="C109" s="385"/>
      <c r="D109" s="385"/>
      <c r="E109" s="385"/>
      <c r="F109" s="385"/>
      <c r="G109" s="385"/>
      <c r="H109" s="385"/>
      <c r="I109" s="385"/>
      <c r="J109" s="385"/>
      <c r="K109" s="385"/>
      <c r="L109" s="385"/>
      <c r="M109" s="385"/>
      <c r="N109" s="385"/>
      <c r="O109" s="385"/>
      <c r="P109" s="385"/>
      <c r="Q109" s="385"/>
      <c r="R109" s="385"/>
      <c r="S109" s="385"/>
      <c r="T109" s="385"/>
      <c r="U109" s="385"/>
      <c r="V109" s="385"/>
      <c r="W109" s="385"/>
      <c r="X109" s="385"/>
      <c r="Y109" s="385"/>
      <c r="Z109" s="385"/>
      <c r="AA109" s="385"/>
      <c r="AB109" s="385"/>
      <c r="AC109" s="385"/>
      <c r="AD109" s="385"/>
      <c r="AE109" s="385"/>
      <c r="AF109" s="385"/>
      <c r="AG109" s="385"/>
      <c r="AH109" s="385"/>
      <c r="AI109" s="385"/>
      <c r="AJ109" s="385"/>
      <c r="AK109" s="385"/>
      <c r="AL109" s="385"/>
      <c r="AM109" s="385"/>
      <c r="AN109" s="385"/>
      <c r="AO109" s="385"/>
      <c r="AP109" s="385"/>
      <c r="AQ109" s="385"/>
      <c r="AR109" s="385"/>
      <c r="AS109" s="385"/>
      <c r="AT109" s="385"/>
      <c r="AU109" s="385"/>
      <c r="AV109" s="385"/>
      <c r="AW109" s="385"/>
      <c r="AX109" s="385"/>
      <c r="AY109" s="385"/>
      <c r="AZ109" s="385"/>
      <c r="BA109" s="385"/>
      <c r="BB109" s="385"/>
      <c r="BC109" s="385"/>
      <c r="BD109" s="385"/>
      <c r="BE109" s="385"/>
      <c r="BF109" s="385"/>
      <c r="BG109" s="385"/>
      <c r="BH109" s="385"/>
      <c r="BI109" s="385"/>
      <c r="BJ109" s="385"/>
      <c r="BK109" s="385"/>
      <c r="BL109" s="385"/>
      <c r="BM109" s="385"/>
    </row>
    <row r="110" spans="1:65">
      <c r="A110" s="385"/>
      <c r="B110" s="385"/>
      <c r="C110" s="385"/>
      <c r="D110" s="385"/>
      <c r="E110" s="385"/>
      <c r="F110" s="385"/>
      <c r="G110" s="385"/>
      <c r="H110" s="385"/>
      <c r="I110" s="385"/>
      <c r="J110" s="385"/>
      <c r="K110" s="385"/>
      <c r="L110" s="385"/>
      <c r="M110" s="385"/>
      <c r="N110" s="385"/>
      <c r="O110" s="385"/>
      <c r="P110" s="385"/>
      <c r="Q110" s="385"/>
      <c r="R110" s="385"/>
      <c r="S110" s="385"/>
      <c r="T110" s="385"/>
      <c r="U110" s="385"/>
      <c r="V110" s="385"/>
      <c r="W110" s="385"/>
      <c r="X110" s="385"/>
      <c r="Y110" s="385"/>
      <c r="Z110" s="385"/>
      <c r="AA110" s="385"/>
      <c r="AB110" s="385"/>
      <c r="AC110" s="385"/>
      <c r="AD110" s="385"/>
      <c r="AE110" s="385"/>
      <c r="AF110" s="385"/>
      <c r="AG110" s="385"/>
      <c r="AH110" s="385"/>
      <c r="AI110" s="385"/>
      <c r="AJ110" s="385"/>
      <c r="AK110" s="385"/>
      <c r="AL110" s="385"/>
      <c r="AM110" s="385"/>
      <c r="AN110" s="385"/>
      <c r="AO110" s="385"/>
      <c r="AP110" s="385"/>
      <c r="AQ110" s="385"/>
      <c r="AR110" s="385"/>
      <c r="AS110" s="385"/>
      <c r="AT110" s="385"/>
      <c r="AU110" s="385"/>
      <c r="AV110" s="385"/>
      <c r="AW110" s="385"/>
      <c r="AX110" s="385"/>
      <c r="AY110" s="385"/>
      <c r="AZ110" s="385"/>
      <c r="BA110" s="385"/>
      <c r="BB110" s="385"/>
      <c r="BC110" s="385"/>
      <c r="BD110" s="385"/>
      <c r="BE110" s="385"/>
      <c r="BF110" s="385"/>
      <c r="BG110" s="385"/>
      <c r="BH110" s="385"/>
      <c r="BI110" s="385"/>
      <c r="BJ110" s="385"/>
      <c r="BK110" s="385"/>
      <c r="BL110" s="385"/>
      <c r="BM110" s="385"/>
    </row>
    <row r="111" spans="1:65">
      <c r="A111" s="385"/>
      <c r="B111" s="385"/>
      <c r="C111" s="385"/>
      <c r="D111" s="385"/>
      <c r="E111" s="385"/>
      <c r="F111" s="385"/>
      <c r="G111" s="385"/>
      <c r="H111" s="385"/>
      <c r="I111" s="385"/>
      <c r="J111" s="385"/>
      <c r="K111" s="385"/>
      <c r="L111" s="385"/>
      <c r="M111" s="385"/>
      <c r="N111" s="385"/>
      <c r="O111" s="385"/>
      <c r="P111" s="385"/>
      <c r="Q111" s="385"/>
      <c r="R111" s="385"/>
      <c r="S111" s="385"/>
      <c r="T111" s="385"/>
      <c r="U111" s="385"/>
      <c r="V111" s="385"/>
      <c r="W111" s="385"/>
      <c r="X111" s="385"/>
      <c r="Y111" s="385"/>
      <c r="Z111" s="385"/>
      <c r="AA111" s="385"/>
      <c r="AB111" s="385"/>
      <c r="AC111" s="385"/>
      <c r="AD111" s="385"/>
      <c r="AE111" s="385"/>
      <c r="AF111" s="385"/>
      <c r="AG111" s="385"/>
      <c r="AH111" s="385"/>
      <c r="AI111" s="385"/>
      <c r="AJ111" s="385"/>
      <c r="AK111" s="385"/>
      <c r="AL111" s="385"/>
      <c r="AM111" s="385"/>
      <c r="AN111" s="385"/>
      <c r="AO111" s="385"/>
      <c r="AP111" s="385"/>
      <c r="AQ111" s="385"/>
      <c r="AR111" s="385"/>
      <c r="AS111" s="385"/>
      <c r="AT111" s="385"/>
      <c r="AU111" s="385"/>
      <c r="AV111" s="385"/>
      <c r="AW111" s="385"/>
      <c r="AX111" s="385"/>
      <c r="AY111" s="385"/>
      <c r="AZ111" s="385"/>
      <c r="BA111" s="385"/>
      <c r="BB111" s="385"/>
      <c r="BC111" s="385"/>
      <c r="BD111" s="385"/>
      <c r="BE111" s="385"/>
      <c r="BF111" s="385"/>
      <c r="BG111" s="385"/>
      <c r="BH111" s="385"/>
      <c r="BI111" s="385"/>
      <c r="BJ111" s="385"/>
      <c r="BK111" s="385"/>
      <c r="BL111" s="385"/>
      <c r="BM111" s="385"/>
    </row>
    <row r="112" spans="1:65">
      <c r="A112" s="385"/>
      <c r="B112" s="385"/>
      <c r="C112" s="385"/>
      <c r="D112" s="385"/>
      <c r="E112" s="385"/>
      <c r="F112" s="385"/>
      <c r="G112" s="385"/>
      <c r="H112" s="385"/>
      <c r="I112" s="385"/>
      <c r="J112" s="385"/>
      <c r="K112" s="385"/>
      <c r="L112" s="385"/>
      <c r="M112" s="385"/>
      <c r="N112" s="385"/>
      <c r="O112" s="385"/>
      <c r="P112" s="385"/>
      <c r="Q112" s="385"/>
      <c r="R112" s="385"/>
      <c r="S112" s="385"/>
      <c r="T112" s="385"/>
      <c r="U112" s="385"/>
      <c r="V112" s="385"/>
      <c r="W112" s="385"/>
      <c r="X112" s="385"/>
      <c r="Y112" s="385"/>
      <c r="Z112" s="385"/>
      <c r="AA112" s="385"/>
      <c r="AB112" s="385"/>
      <c r="AC112" s="385"/>
      <c r="AD112" s="385"/>
      <c r="AE112" s="385"/>
      <c r="AF112" s="385"/>
      <c r="AG112" s="385"/>
      <c r="AH112" s="385"/>
      <c r="AI112" s="385"/>
      <c r="AJ112" s="385"/>
      <c r="AK112" s="385"/>
      <c r="AL112" s="385"/>
      <c r="AM112" s="385"/>
      <c r="AN112" s="385"/>
      <c r="AO112" s="385"/>
      <c r="AP112" s="385"/>
      <c r="AQ112" s="385"/>
      <c r="AR112" s="385"/>
      <c r="AS112" s="385"/>
      <c r="AT112" s="385"/>
      <c r="AU112" s="385"/>
      <c r="AV112" s="385"/>
      <c r="AW112" s="385"/>
      <c r="AX112" s="385"/>
      <c r="AY112" s="385"/>
      <c r="AZ112" s="385"/>
      <c r="BA112" s="385"/>
      <c r="BB112" s="385"/>
      <c r="BC112" s="385"/>
      <c r="BD112" s="385"/>
      <c r="BE112" s="385"/>
      <c r="BF112" s="385"/>
      <c r="BG112" s="385"/>
      <c r="BH112" s="385"/>
      <c r="BI112" s="385"/>
      <c r="BJ112" s="385"/>
      <c r="BK112" s="385"/>
      <c r="BL112" s="385"/>
      <c r="BM112" s="385"/>
    </row>
    <row r="113" spans="1:65">
      <c r="A113" s="385"/>
      <c r="B113" s="385"/>
      <c r="C113" s="385"/>
      <c r="D113" s="385"/>
      <c r="E113" s="385"/>
      <c r="F113" s="385"/>
      <c r="G113" s="385"/>
      <c r="H113" s="385"/>
      <c r="I113" s="385"/>
      <c r="J113" s="385"/>
      <c r="K113" s="385"/>
      <c r="L113" s="385"/>
      <c r="M113" s="385"/>
      <c r="N113" s="385"/>
      <c r="O113" s="385"/>
      <c r="P113" s="385"/>
      <c r="Q113" s="385"/>
      <c r="R113" s="385"/>
      <c r="S113" s="385"/>
      <c r="T113" s="385"/>
      <c r="U113" s="385"/>
      <c r="V113" s="385"/>
      <c r="W113" s="385"/>
      <c r="X113" s="385"/>
      <c r="Y113" s="385"/>
      <c r="Z113" s="385"/>
      <c r="AA113" s="385"/>
      <c r="AB113" s="385"/>
      <c r="AC113" s="385"/>
      <c r="AD113" s="385"/>
      <c r="AE113" s="385"/>
      <c r="AF113" s="385"/>
      <c r="AG113" s="385"/>
      <c r="AH113" s="385"/>
      <c r="AI113" s="385"/>
      <c r="AJ113" s="385"/>
      <c r="AK113" s="385"/>
      <c r="AL113" s="385"/>
      <c r="AM113" s="385"/>
      <c r="AN113" s="385"/>
      <c r="AO113" s="385"/>
      <c r="AP113" s="385"/>
      <c r="AQ113" s="385"/>
      <c r="AR113" s="385"/>
      <c r="AS113" s="385"/>
      <c r="AT113" s="385"/>
      <c r="AU113" s="385"/>
      <c r="AV113" s="385"/>
      <c r="AW113" s="385"/>
      <c r="AX113" s="385"/>
      <c r="AY113" s="385"/>
      <c r="AZ113" s="385"/>
      <c r="BA113" s="385"/>
      <c r="BB113" s="385"/>
      <c r="BC113" s="385"/>
      <c r="BD113" s="385"/>
      <c r="BE113" s="385"/>
      <c r="BF113" s="385"/>
      <c r="BG113" s="385"/>
      <c r="BH113" s="385"/>
      <c r="BI113" s="385"/>
      <c r="BJ113" s="385"/>
      <c r="BK113" s="385"/>
      <c r="BL113" s="385"/>
      <c r="BM113" s="385"/>
    </row>
    <row r="114" spans="1:65">
      <c r="A114" s="385"/>
      <c r="B114" s="385"/>
      <c r="C114" s="385"/>
      <c r="D114" s="385"/>
      <c r="E114" s="385"/>
      <c r="F114" s="385"/>
      <c r="G114" s="385"/>
      <c r="H114" s="385"/>
      <c r="I114" s="385"/>
      <c r="J114" s="385"/>
      <c r="K114" s="385"/>
      <c r="L114" s="385"/>
      <c r="M114" s="385"/>
      <c r="N114" s="385"/>
      <c r="O114" s="385"/>
      <c r="P114" s="385"/>
      <c r="Q114" s="385"/>
      <c r="R114" s="385"/>
      <c r="S114" s="385"/>
      <c r="T114" s="385"/>
      <c r="U114" s="385"/>
      <c r="V114" s="385"/>
      <c r="W114" s="385"/>
      <c r="X114" s="385"/>
      <c r="Y114" s="385"/>
      <c r="Z114" s="385"/>
      <c r="AA114" s="385"/>
      <c r="AB114" s="385"/>
      <c r="AC114" s="385"/>
      <c r="AD114" s="385"/>
      <c r="AE114" s="385"/>
      <c r="AF114" s="385"/>
      <c r="AG114" s="385"/>
      <c r="AH114" s="385"/>
      <c r="AI114" s="385"/>
      <c r="AJ114" s="385"/>
      <c r="AK114" s="385"/>
      <c r="AL114" s="385"/>
      <c r="AM114" s="385"/>
      <c r="AN114" s="385"/>
      <c r="AO114" s="385"/>
      <c r="AP114" s="385"/>
      <c r="AQ114" s="385"/>
      <c r="AR114" s="385"/>
      <c r="AS114" s="385"/>
      <c r="AT114" s="385"/>
      <c r="AU114" s="385"/>
      <c r="AV114" s="385"/>
      <c r="AW114" s="385"/>
      <c r="AX114" s="385"/>
      <c r="AY114" s="385"/>
      <c r="AZ114" s="385"/>
      <c r="BA114" s="385"/>
      <c r="BB114" s="385"/>
      <c r="BC114" s="385"/>
      <c r="BD114" s="385"/>
      <c r="BE114" s="385"/>
      <c r="BF114" s="385"/>
      <c r="BG114" s="385"/>
      <c r="BH114" s="385"/>
      <c r="BI114" s="385"/>
      <c r="BJ114" s="385"/>
      <c r="BK114" s="385"/>
      <c r="BL114" s="385"/>
      <c r="BM114" s="385"/>
    </row>
    <row r="115" spans="1:65">
      <c r="A115" s="385"/>
      <c r="B115" s="385"/>
      <c r="C115" s="385"/>
      <c r="D115" s="385"/>
      <c r="E115" s="385"/>
      <c r="F115" s="385"/>
      <c r="G115" s="385"/>
      <c r="H115" s="385"/>
      <c r="I115" s="385"/>
      <c r="J115" s="385"/>
      <c r="K115" s="385"/>
      <c r="L115" s="385"/>
      <c r="M115" s="385"/>
      <c r="N115" s="385"/>
      <c r="O115" s="385"/>
      <c r="P115" s="385"/>
      <c r="Q115" s="385"/>
      <c r="R115" s="385"/>
      <c r="S115" s="385"/>
      <c r="T115" s="385"/>
      <c r="U115" s="385"/>
      <c r="V115" s="385"/>
      <c r="W115" s="385"/>
      <c r="X115" s="385"/>
      <c r="Y115" s="385"/>
      <c r="Z115" s="385"/>
      <c r="AA115" s="385"/>
      <c r="AB115" s="385"/>
      <c r="AC115" s="385"/>
      <c r="AD115" s="385"/>
      <c r="AE115" s="385"/>
      <c r="AF115" s="385"/>
      <c r="AG115" s="385"/>
      <c r="AH115" s="385"/>
      <c r="AI115" s="385"/>
      <c r="AJ115" s="385"/>
      <c r="AK115" s="385"/>
      <c r="AL115" s="385"/>
      <c r="AM115" s="385"/>
      <c r="AN115" s="385"/>
      <c r="AO115" s="385"/>
      <c r="AP115" s="385"/>
      <c r="AQ115" s="385"/>
      <c r="AR115" s="385"/>
      <c r="AS115" s="385"/>
      <c r="AT115" s="385"/>
      <c r="AU115" s="385"/>
      <c r="AV115" s="385"/>
      <c r="AW115" s="385"/>
      <c r="AX115" s="385"/>
      <c r="AY115" s="385"/>
      <c r="AZ115" s="385"/>
      <c r="BA115" s="385"/>
      <c r="BB115" s="385"/>
      <c r="BC115" s="385"/>
      <c r="BD115" s="385"/>
      <c r="BE115" s="385"/>
      <c r="BF115" s="385"/>
      <c r="BG115" s="385"/>
      <c r="BH115" s="385"/>
      <c r="BI115" s="385"/>
      <c r="BJ115" s="385"/>
      <c r="BK115" s="385"/>
      <c r="BL115" s="385"/>
      <c r="BM115" s="385"/>
    </row>
    <row r="116" spans="1:65">
      <c r="A116" s="385"/>
      <c r="B116" s="385"/>
      <c r="C116" s="385"/>
      <c r="D116" s="385"/>
      <c r="E116" s="385"/>
      <c r="F116" s="385"/>
      <c r="G116" s="385"/>
      <c r="H116" s="385"/>
      <c r="I116" s="385"/>
      <c r="J116" s="385"/>
      <c r="K116" s="385"/>
      <c r="L116" s="385"/>
      <c r="M116" s="385"/>
      <c r="N116" s="385"/>
      <c r="O116" s="385"/>
      <c r="P116" s="385"/>
      <c r="Q116" s="385"/>
      <c r="R116" s="385"/>
      <c r="S116" s="385"/>
      <c r="T116" s="385"/>
      <c r="U116" s="385"/>
      <c r="V116" s="385"/>
      <c r="W116" s="385"/>
      <c r="X116" s="385"/>
      <c r="Y116" s="385"/>
      <c r="Z116" s="385"/>
      <c r="AA116" s="385"/>
      <c r="AB116" s="385"/>
      <c r="AC116" s="385"/>
      <c r="AD116" s="385"/>
      <c r="AE116" s="385"/>
      <c r="AF116" s="385"/>
      <c r="AG116" s="385"/>
      <c r="AH116" s="385"/>
      <c r="AI116" s="385"/>
      <c r="AJ116" s="385"/>
      <c r="AK116" s="385"/>
      <c r="AL116" s="385"/>
      <c r="AM116" s="385"/>
      <c r="AN116" s="385"/>
      <c r="AO116" s="385"/>
      <c r="AP116" s="385"/>
      <c r="AQ116" s="385"/>
      <c r="AR116" s="385"/>
      <c r="AS116" s="385"/>
      <c r="AT116" s="385"/>
      <c r="AU116" s="385"/>
      <c r="AV116" s="385"/>
      <c r="AW116" s="385"/>
      <c r="AX116" s="385"/>
      <c r="AY116" s="385"/>
      <c r="AZ116" s="385"/>
      <c r="BA116" s="385"/>
      <c r="BB116" s="385"/>
      <c r="BC116" s="385"/>
      <c r="BD116" s="385"/>
      <c r="BE116" s="385"/>
      <c r="BF116" s="385"/>
      <c r="BG116" s="385"/>
      <c r="BH116" s="385"/>
      <c r="BI116" s="385"/>
      <c r="BJ116" s="385"/>
      <c r="BK116" s="385"/>
      <c r="BL116" s="385"/>
      <c r="BM116" s="385"/>
    </row>
    <row r="117" spans="1:65">
      <c r="A117" s="385"/>
      <c r="B117" s="385"/>
      <c r="C117" s="385"/>
      <c r="D117" s="385"/>
      <c r="E117" s="385"/>
      <c r="F117" s="385"/>
      <c r="G117" s="385"/>
      <c r="H117" s="385"/>
      <c r="I117" s="385"/>
      <c r="J117" s="385"/>
      <c r="K117" s="385"/>
      <c r="L117" s="385"/>
      <c r="M117" s="385"/>
      <c r="N117" s="385"/>
      <c r="O117" s="385"/>
      <c r="P117" s="385"/>
      <c r="Q117" s="385"/>
      <c r="R117" s="385"/>
      <c r="S117" s="385"/>
      <c r="T117" s="385"/>
      <c r="U117" s="385"/>
      <c r="V117" s="385"/>
      <c r="W117" s="385"/>
      <c r="X117" s="385"/>
      <c r="Y117" s="385"/>
      <c r="Z117" s="385"/>
      <c r="AA117" s="385"/>
      <c r="AB117" s="385"/>
      <c r="AC117" s="385"/>
      <c r="AD117" s="385"/>
      <c r="AE117" s="385"/>
      <c r="AF117" s="385"/>
      <c r="AG117" s="385"/>
      <c r="AH117" s="385"/>
      <c r="AI117" s="385"/>
      <c r="AJ117" s="385"/>
      <c r="AK117" s="385"/>
      <c r="AL117" s="385"/>
      <c r="AM117" s="385"/>
      <c r="AN117" s="385"/>
      <c r="AO117" s="385"/>
      <c r="AP117" s="385"/>
      <c r="AQ117" s="385"/>
      <c r="AR117" s="385"/>
      <c r="AS117" s="385"/>
      <c r="AT117" s="385"/>
      <c r="AU117" s="385"/>
      <c r="AV117" s="385"/>
      <c r="AW117" s="385"/>
      <c r="AX117" s="385"/>
      <c r="AY117" s="385"/>
      <c r="AZ117" s="385"/>
      <c r="BA117" s="385"/>
      <c r="BB117" s="385"/>
      <c r="BC117" s="385"/>
      <c r="BD117" s="385"/>
      <c r="BE117" s="385"/>
      <c r="BF117" s="385"/>
      <c r="BG117" s="385"/>
      <c r="BH117" s="385"/>
      <c r="BI117" s="385"/>
      <c r="BJ117" s="385"/>
      <c r="BK117" s="385"/>
      <c r="BL117" s="385"/>
      <c r="BM117" s="385"/>
    </row>
    <row r="118" spans="1:65">
      <c r="A118" s="385"/>
      <c r="B118" s="385"/>
      <c r="C118" s="385"/>
      <c r="D118" s="385"/>
      <c r="E118" s="385"/>
      <c r="F118" s="385"/>
      <c r="G118" s="385"/>
      <c r="H118" s="385"/>
      <c r="I118" s="385"/>
      <c r="J118" s="385"/>
      <c r="K118" s="385"/>
      <c r="L118" s="385"/>
      <c r="M118" s="385"/>
      <c r="N118" s="385"/>
      <c r="O118" s="385"/>
      <c r="P118" s="385"/>
      <c r="Q118" s="385"/>
      <c r="R118" s="385"/>
      <c r="S118" s="385"/>
      <c r="T118" s="385"/>
      <c r="U118" s="385"/>
      <c r="V118" s="385"/>
      <c r="W118" s="385"/>
      <c r="X118" s="385"/>
      <c r="Y118" s="385"/>
      <c r="Z118" s="385"/>
      <c r="AA118" s="385"/>
      <c r="AB118" s="385"/>
      <c r="AC118" s="385"/>
      <c r="AD118" s="385"/>
      <c r="AE118" s="385"/>
      <c r="AF118" s="385"/>
      <c r="AG118" s="385"/>
      <c r="AH118" s="385"/>
      <c r="AI118" s="385"/>
      <c r="AJ118" s="385"/>
      <c r="AK118" s="385"/>
      <c r="AL118" s="385"/>
      <c r="AM118" s="385"/>
      <c r="AN118" s="385"/>
      <c r="AO118" s="385"/>
      <c r="AP118" s="385"/>
      <c r="AQ118" s="385"/>
      <c r="AR118" s="385"/>
      <c r="AS118" s="385"/>
      <c r="AT118" s="385"/>
      <c r="AU118" s="385"/>
      <c r="AV118" s="385"/>
      <c r="AW118" s="385"/>
      <c r="AX118" s="385"/>
      <c r="AY118" s="385"/>
      <c r="AZ118" s="385"/>
      <c r="BA118" s="385"/>
      <c r="BB118" s="385"/>
      <c r="BC118" s="385"/>
      <c r="BD118" s="385"/>
      <c r="BE118" s="385"/>
      <c r="BF118" s="385"/>
      <c r="BG118" s="385"/>
      <c r="BH118" s="385"/>
      <c r="BI118" s="385"/>
      <c r="BJ118" s="385"/>
      <c r="BK118" s="385"/>
      <c r="BL118" s="385"/>
      <c r="BM118" s="385"/>
    </row>
    <row r="119" spans="1:65">
      <c r="A119" s="385"/>
      <c r="B119" s="385"/>
      <c r="C119" s="385"/>
      <c r="D119" s="385"/>
      <c r="E119" s="385"/>
      <c r="F119" s="385"/>
      <c r="G119" s="385"/>
      <c r="H119" s="385"/>
      <c r="I119" s="385"/>
      <c r="J119" s="385"/>
      <c r="K119" s="385"/>
      <c r="L119" s="385"/>
      <c r="M119" s="385"/>
      <c r="N119" s="385"/>
      <c r="O119" s="385"/>
      <c r="P119" s="385"/>
      <c r="Q119" s="385"/>
      <c r="R119" s="385"/>
      <c r="S119" s="385"/>
      <c r="T119" s="385"/>
      <c r="U119" s="385"/>
      <c r="V119" s="385"/>
      <c r="W119" s="385"/>
      <c r="X119" s="385"/>
      <c r="Y119" s="385"/>
      <c r="Z119" s="385"/>
      <c r="AA119" s="385"/>
      <c r="AB119" s="385"/>
      <c r="AC119" s="385"/>
      <c r="AD119" s="385"/>
      <c r="AE119" s="385"/>
      <c r="AF119" s="385"/>
      <c r="AG119" s="385"/>
      <c r="AH119" s="385"/>
      <c r="AI119" s="385"/>
      <c r="AJ119" s="385"/>
      <c r="AK119" s="385"/>
      <c r="AL119" s="385"/>
      <c r="AM119" s="385"/>
      <c r="AN119" s="385"/>
      <c r="AO119" s="385"/>
      <c r="AP119" s="385"/>
      <c r="AQ119" s="385"/>
      <c r="AR119" s="385"/>
      <c r="AS119" s="385"/>
      <c r="AT119" s="385"/>
      <c r="AU119" s="385"/>
      <c r="AV119" s="385"/>
      <c r="AW119" s="385"/>
      <c r="AX119" s="385"/>
      <c r="AY119" s="385"/>
      <c r="AZ119" s="385"/>
      <c r="BA119" s="385"/>
      <c r="BB119" s="385"/>
      <c r="BC119" s="385"/>
      <c r="BD119" s="385"/>
      <c r="BE119" s="385"/>
      <c r="BF119" s="385"/>
      <c r="BG119" s="385"/>
      <c r="BH119" s="385"/>
      <c r="BI119" s="385"/>
      <c r="BJ119" s="385"/>
      <c r="BK119" s="385"/>
      <c r="BL119" s="385"/>
      <c r="BM119" s="385"/>
    </row>
    <row r="120" spans="1:65">
      <c r="A120" s="385"/>
      <c r="B120" s="385"/>
      <c r="C120" s="385"/>
      <c r="D120" s="385"/>
      <c r="E120" s="385"/>
      <c r="F120" s="385"/>
      <c r="G120" s="385"/>
      <c r="H120" s="385"/>
      <c r="I120" s="385"/>
      <c r="J120" s="385"/>
      <c r="K120" s="385"/>
      <c r="L120" s="385"/>
      <c r="M120" s="385"/>
      <c r="N120" s="385"/>
      <c r="O120" s="385"/>
      <c r="P120" s="385"/>
      <c r="Q120" s="385"/>
      <c r="R120" s="385"/>
      <c r="S120" s="385"/>
      <c r="T120" s="385"/>
      <c r="U120" s="385"/>
      <c r="V120" s="385"/>
      <c r="W120" s="385"/>
      <c r="X120" s="385"/>
      <c r="Y120" s="385"/>
      <c r="Z120" s="385"/>
      <c r="AA120" s="385"/>
      <c r="AB120" s="385"/>
      <c r="AC120" s="385"/>
      <c r="AD120" s="385"/>
      <c r="AE120" s="385"/>
      <c r="AF120" s="385"/>
      <c r="AG120" s="385"/>
      <c r="AH120" s="385"/>
      <c r="AI120" s="385"/>
      <c r="AJ120" s="385"/>
      <c r="AK120" s="385"/>
      <c r="AL120" s="385"/>
      <c r="AM120" s="385"/>
      <c r="AN120" s="385"/>
      <c r="AO120" s="385"/>
      <c r="AP120" s="385"/>
      <c r="AQ120" s="385"/>
      <c r="AR120" s="385"/>
      <c r="AS120" s="385"/>
      <c r="AT120" s="385"/>
      <c r="AU120" s="385"/>
      <c r="AV120" s="385"/>
      <c r="AW120" s="385"/>
      <c r="AX120" s="385"/>
      <c r="AY120" s="385"/>
      <c r="AZ120" s="385"/>
      <c r="BA120" s="385"/>
      <c r="BB120" s="385"/>
      <c r="BC120" s="385"/>
      <c r="BD120" s="385"/>
      <c r="BE120" s="385"/>
      <c r="BF120" s="385"/>
      <c r="BG120" s="385"/>
      <c r="BH120" s="385"/>
      <c r="BI120" s="385"/>
      <c r="BJ120" s="385"/>
      <c r="BK120" s="385"/>
      <c r="BL120" s="385"/>
      <c r="BM120" s="385"/>
    </row>
    <row r="121" spans="1:65">
      <c r="A121" s="385"/>
      <c r="B121" s="385"/>
      <c r="C121" s="385"/>
      <c r="D121" s="385"/>
      <c r="E121" s="385"/>
      <c r="F121" s="385"/>
      <c r="G121" s="385"/>
      <c r="H121" s="385"/>
      <c r="I121" s="385"/>
      <c r="J121" s="385"/>
      <c r="K121" s="385"/>
      <c r="L121" s="385"/>
      <c r="M121" s="385"/>
      <c r="N121" s="385"/>
      <c r="O121" s="385"/>
      <c r="P121" s="385"/>
      <c r="Q121" s="385"/>
      <c r="R121" s="385"/>
      <c r="S121" s="385"/>
      <c r="T121" s="385"/>
      <c r="U121" s="385"/>
      <c r="V121" s="385"/>
      <c r="W121" s="385"/>
      <c r="X121" s="385"/>
      <c r="Y121" s="385"/>
      <c r="Z121" s="385"/>
      <c r="AA121" s="385"/>
      <c r="AB121" s="385"/>
      <c r="AC121" s="385"/>
      <c r="AD121" s="385"/>
      <c r="AE121" s="385"/>
      <c r="AF121" s="385"/>
      <c r="AG121" s="385"/>
      <c r="AH121" s="385"/>
      <c r="AI121" s="385"/>
      <c r="AJ121" s="385"/>
      <c r="AK121" s="385"/>
      <c r="AL121" s="385"/>
      <c r="AM121" s="385"/>
      <c r="AN121" s="385"/>
      <c r="AO121" s="385"/>
      <c r="AP121" s="385"/>
      <c r="AQ121" s="385"/>
      <c r="AR121" s="385"/>
      <c r="AS121" s="385"/>
      <c r="AT121" s="385"/>
      <c r="AU121" s="385"/>
      <c r="AV121" s="385"/>
      <c r="AW121" s="385"/>
      <c r="AX121" s="385"/>
      <c r="AY121" s="385"/>
      <c r="AZ121" s="385"/>
      <c r="BA121" s="385"/>
      <c r="BB121" s="385"/>
      <c r="BC121" s="385"/>
      <c r="BD121" s="385"/>
      <c r="BE121" s="385"/>
      <c r="BF121" s="385"/>
      <c r="BG121" s="385"/>
      <c r="BH121" s="385"/>
      <c r="BI121" s="385"/>
      <c r="BJ121" s="385"/>
      <c r="BK121" s="385"/>
      <c r="BL121" s="385"/>
      <c r="BM121" s="385"/>
    </row>
    <row r="122" spans="1:65">
      <c r="A122" s="385"/>
      <c r="B122" s="385"/>
      <c r="C122" s="385"/>
      <c r="D122" s="385"/>
      <c r="E122" s="385"/>
      <c r="F122" s="385"/>
      <c r="G122" s="385"/>
      <c r="H122" s="385"/>
      <c r="I122" s="385"/>
      <c r="J122" s="385"/>
      <c r="K122" s="385"/>
      <c r="L122" s="385"/>
      <c r="M122" s="385"/>
      <c r="N122" s="385"/>
      <c r="O122" s="385"/>
      <c r="P122" s="385"/>
      <c r="Q122" s="385"/>
      <c r="R122" s="385"/>
      <c r="S122" s="385"/>
      <c r="T122" s="385"/>
      <c r="U122" s="385"/>
      <c r="V122" s="385"/>
      <c r="W122" s="385"/>
      <c r="X122" s="385"/>
      <c r="Y122" s="385"/>
      <c r="Z122" s="385"/>
      <c r="AA122" s="385"/>
      <c r="AB122" s="385"/>
      <c r="AC122" s="385"/>
      <c r="AD122" s="385"/>
      <c r="AE122" s="385"/>
      <c r="AF122" s="385"/>
      <c r="AG122" s="385"/>
      <c r="AH122" s="385"/>
      <c r="AI122" s="385"/>
      <c r="AJ122" s="385"/>
      <c r="AK122" s="385"/>
      <c r="AL122" s="385"/>
      <c r="AM122" s="385"/>
      <c r="AN122" s="385"/>
      <c r="AO122" s="385"/>
      <c r="AP122" s="385"/>
      <c r="AQ122" s="385"/>
      <c r="AR122" s="385"/>
      <c r="AS122" s="385"/>
      <c r="AT122" s="385"/>
      <c r="AU122" s="385"/>
      <c r="AV122" s="385"/>
      <c r="AW122" s="385"/>
      <c r="AX122" s="385"/>
      <c r="AY122" s="385"/>
      <c r="AZ122" s="385"/>
      <c r="BA122" s="385"/>
      <c r="BB122" s="385"/>
      <c r="BC122" s="385"/>
      <c r="BD122" s="385"/>
      <c r="BE122" s="385"/>
      <c r="BF122" s="385"/>
      <c r="BG122" s="385"/>
      <c r="BH122" s="385"/>
      <c r="BI122" s="385"/>
      <c r="BJ122" s="385"/>
      <c r="BK122" s="385"/>
      <c r="BL122" s="385"/>
      <c r="BM122" s="385"/>
    </row>
    <row r="123" spans="1:65">
      <c r="A123" s="385"/>
      <c r="B123" s="385"/>
      <c r="C123" s="385"/>
      <c r="D123" s="385"/>
      <c r="E123" s="385"/>
      <c r="F123" s="385"/>
      <c r="G123" s="385"/>
      <c r="H123" s="385"/>
      <c r="I123" s="385"/>
      <c r="J123" s="385"/>
      <c r="K123" s="385"/>
      <c r="L123" s="385"/>
      <c r="M123" s="385"/>
      <c r="N123" s="385"/>
      <c r="O123" s="385"/>
      <c r="P123" s="385"/>
      <c r="Q123" s="385"/>
      <c r="R123" s="385"/>
      <c r="S123" s="385"/>
      <c r="T123" s="385"/>
      <c r="U123" s="385"/>
      <c r="V123" s="385"/>
      <c r="W123" s="385"/>
      <c r="X123" s="385"/>
      <c r="Y123" s="385"/>
      <c r="Z123" s="385"/>
      <c r="AA123" s="385"/>
      <c r="AB123" s="385"/>
      <c r="AC123" s="385"/>
      <c r="AD123" s="385"/>
      <c r="AE123" s="385"/>
      <c r="AF123" s="385"/>
      <c r="AG123" s="385"/>
      <c r="AH123" s="385"/>
      <c r="AI123" s="385"/>
      <c r="AJ123" s="385"/>
      <c r="AK123" s="385"/>
      <c r="AL123" s="385"/>
      <c r="AM123" s="385"/>
      <c r="AN123" s="385"/>
      <c r="AO123" s="385"/>
      <c r="AP123" s="385"/>
      <c r="AQ123" s="385"/>
      <c r="AR123" s="385"/>
      <c r="AS123" s="385"/>
      <c r="AT123" s="385"/>
      <c r="AU123" s="385"/>
      <c r="AV123" s="385"/>
      <c r="AW123" s="385"/>
      <c r="AX123" s="385"/>
      <c r="AY123" s="385"/>
      <c r="AZ123" s="385"/>
      <c r="BA123" s="385"/>
      <c r="BB123" s="385"/>
      <c r="BC123" s="385"/>
      <c r="BD123" s="385"/>
      <c r="BE123" s="385"/>
      <c r="BF123" s="385"/>
      <c r="BG123" s="385"/>
      <c r="BH123" s="385"/>
      <c r="BI123" s="385"/>
      <c r="BJ123" s="385"/>
      <c r="BK123" s="385"/>
      <c r="BL123" s="385"/>
      <c r="BM123" s="385"/>
    </row>
    <row r="124" spans="1:65">
      <c r="A124" s="385"/>
      <c r="B124" s="385"/>
      <c r="C124" s="385"/>
      <c r="D124" s="385"/>
      <c r="E124" s="385"/>
      <c r="F124" s="385"/>
      <c r="G124" s="385"/>
      <c r="H124" s="385"/>
      <c r="I124" s="385"/>
      <c r="J124" s="385"/>
      <c r="K124" s="385"/>
      <c r="L124" s="385"/>
      <c r="M124" s="385"/>
      <c r="N124" s="385"/>
      <c r="O124" s="385"/>
      <c r="P124" s="385"/>
      <c r="Q124" s="385"/>
      <c r="R124" s="385"/>
      <c r="S124" s="385"/>
      <c r="T124" s="385"/>
      <c r="U124" s="385"/>
      <c r="V124" s="385"/>
      <c r="W124" s="385"/>
      <c r="X124" s="385"/>
      <c r="Y124" s="385"/>
      <c r="Z124" s="385"/>
      <c r="AA124" s="385"/>
      <c r="AB124" s="385"/>
      <c r="AC124" s="385"/>
      <c r="AD124" s="385"/>
      <c r="AE124" s="385"/>
      <c r="AF124" s="385"/>
      <c r="AG124" s="385"/>
      <c r="AH124" s="385"/>
      <c r="AI124" s="385"/>
      <c r="AJ124" s="385"/>
      <c r="AK124" s="385"/>
      <c r="AL124" s="385"/>
      <c r="AM124" s="385"/>
      <c r="AN124" s="385"/>
      <c r="AO124" s="385"/>
      <c r="AP124" s="385"/>
      <c r="AQ124" s="385"/>
      <c r="AR124" s="385"/>
      <c r="AS124" s="385"/>
      <c r="AT124" s="385"/>
      <c r="AU124" s="385"/>
      <c r="AV124" s="385"/>
      <c r="AW124" s="385"/>
      <c r="AX124" s="385"/>
      <c r="AY124" s="385"/>
      <c r="AZ124" s="385"/>
      <c r="BA124" s="385"/>
      <c r="BB124" s="385"/>
      <c r="BC124" s="385"/>
      <c r="BD124" s="385"/>
      <c r="BE124" s="385"/>
      <c r="BF124" s="385"/>
      <c r="BG124" s="385"/>
      <c r="BH124" s="385"/>
      <c r="BI124" s="385"/>
      <c r="BJ124" s="385"/>
      <c r="BK124" s="385"/>
      <c r="BL124" s="385"/>
      <c r="BM124" s="385"/>
    </row>
    <row r="125" spans="1:65">
      <c r="A125" s="385"/>
      <c r="B125" s="385"/>
      <c r="C125" s="385"/>
      <c r="D125" s="385"/>
      <c r="E125" s="385"/>
      <c r="F125" s="385"/>
      <c r="G125" s="385"/>
      <c r="H125" s="385"/>
      <c r="I125" s="385"/>
      <c r="J125" s="385"/>
      <c r="K125" s="385"/>
      <c r="L125" s="385"/>
      <c r="M125" s="385"/>
      <c r="N125" s="385"/>
      <c r="O125" s="385"/>
      <c r="P125" s="385"/>
      <c r="Q125" s="385"/>
      <c r="R125" s="385"/>
      <c r="S125" s="385"/>
      <c r="T125" s="385"/>
      <c r="U125" s="385"/>
      <c r="V125" s="385"/>
      <c r="W125" s="385"/>
      <c r="X125" s="385"/>
      <c r="Y125" s="385"/>
      <c r="Z125" s="385"/>
      <c r="AA125" s="385"/>
      <c r="AB125" s="385"/>
      <c r="AC125" s="385"/>
      <c r="AD125" s="385"/>
      <c r="AE125" s="385"/>
      <c r="AF125" s="385"/>
      <c r="AG125" s="385"/>
      <c r="AH125" s="385"/>
      <c r="AI125" s="385"/>
      <c r="AJ125" s="385"/>
      <c r="AK125" s="385"/>
      <c r="AL125" s="385"/>
      <c r="AM125" s="385"/>
      <c r="AN125" s="385"/>
      <c r="AO125" s="385"/>
      <c r="AP125" s="385"/>
      <c r="AQ125" s="385"/>
      <c r="AR125" s="385"/>
      <c r="AS125" s="385"/>
      <c r="AT125" s="385"/>
      <c r="AU125" s="385"/>
      <c r="AV125" s="385"/>
      <c r="AW125" s="385"/>
      <c r="AX125" s="385"/>
      <c r="AY125" s="385"/>
      <c r="AZ125" s="385"/>
      <c r="BA125" s="385"/>
      <c r="BB125" s="385"/>
      <c r="BC125" s="385"/>
      <c r="BD125" s="385"/>
      <c r="BE125" s="385"/>
      <c r="BF125" s="385"/>
      <c r="BG125" s="385"/>
      <c r="BH125" s="385"/>
      <c r="BI125" s="385"/>
      <c r="BJ125" s="385"/>
      <c r="BK125" s="385"/>
      <c r="BL125" s="385"/>
      <c r="BM125" s="385"/>
    </row>
    <row r="126" spans="1:65">
      <c r="A126" s="385"/>
      <c r="B126" s="385"/>
      <c r="C126" s="385"/>
      <c r="D126" s="385"/>
      <c r="E126" s="385"/>
      <c r="F126" s="385"/>
      <c r="G126" s="385"/>
      <c r="H126" s="385"/>
      <c r="I126" s="385"/>
      <c r="J126" s="385"/>
      <c r="K126" s="385"/>
      <c r="L126" s="385"/>
      <c r="M126" s="385"/>
      <c r="N126" s="385"/>
      <c r="O126" s="385"/>
      <c r="P126" s="385"/>
      <c r="Q126" s="385"/>
      <c r="R126" s="385"/>
      <c r="S126" s="385"/>
      <c r="T126" s="385"/>
      <c r="U126" s="385"/>
      <c r="V126" s="385"/>
      <c r="W126" s="385"/>
      <c r="X126" s="385"/>
      <c r="Y126" s="385"/>
      <c r="Z126" s="385"/>
      <c r="AA126" s="385"/>
      <c r="AB126" s="385"/>
      <c r="AC126" s="385"/>
      <c r="AD126" s="385"/>
      <c r="AE126" s="385"/>
      <c r="AF126" s="385"/>
      <c r="AG126" s="385"/>
      <c r="AH126" s="385"/>
      <c r="AI126" s="385"/>
      <c r="AJ126" s="385"/>
      <c r="AK126" s="385"/>
      <c r="AL126" s="385"/>
      <c r="AM126" s="385"/>
      <c r="AN126" s="385"/>
      <c r="AO126" s="385"/>
      <c r="AP126" s="385"/>
      <c r="AQ126" s="385"/>
      <c r="AR126" s="385"/>
      <c r="AS126" s="385"/>
      <c r="AT126" s="385"/>
      <c r="AU126" s="385"/>
      <c r="AV126" s="385"/>
      <c r="AW126" s="385"/>
      <c r="AX126" s="385"/>
      <c r="AY126" s="385"/>
      <c r="AZ126" s="385"/>
      <c r="BA126" s="385"/>
      <c r="BB126" s="385"/>
      <c r="BC126" s="385"/>
      <c r="BD126" s="385"/>
      <c r="BE126" s="385"/>
      <c r="BF126" s="385"/>
      <c r="BG126" s="385"/>
      <c r="BH126" s="385"/>
      <c r="BI126" s="385"/>
      <c r="BJ126" s="385"/>
      <c r="BK126" s="385"/>
      <c r="BL126" s="385"/>
      <c r="BM126" s="385"/>
    </row>
    <row r="127" spans="1:65">
      <c r="A127" s="385"/>
      <c r="B127" s="385"/>
      <c r="C127" s="385"/>
      <c r="D127" s="385"/>
      <c r="E127" s="385"/>
      <c r="F127" s="385"/>
      <c r="G127" s="385"/>
      <c r="H127" s="385"/>
      <c r="I127" s="385"/>
      <c r="J127" s="385"/>
      <c r="K127" s="385"/>
      <c r="L127" s="385"/>
      <c r="M127" s="385"/>
      <c r="N127" s="385"/>
      <c r="O127" s="385"/>
      <c r="P127" s="385"/>
      <c r="Q127" s="385"/>
      <c r="R127" s="385"/>
      <c r="S127" s="385"/>
      <c r="T127" s="385"/>
      <c r="U127" s="385"/>
      <c r="V127" s="385"/>
      <c r="W127" s="385"/>
      <c r="X127" s="385"/>
      <c r="Y127" s="385"/>
      <c r="Z127" s="385"/>
      <c r="AA127" s="385"/>
      <c r="AB127" s="385"/>
      <c r="AC127" s="385"/>
      <c r="AD127" s="385"/>
      <c r="AE127" s="385"/>
      <c r="AF127" s="385"/>
      <c r="AG127" s="385"/>
      <c r="AH127" s="385"/>
      <c r="AI127" s="385"/>
      <c r="AJ127" s="385"/>
      <c r="AK127" s="385"/>
      <c r="AL127" s="385"/>
      <c r="AM127" s="385"/>
      <c r="AN127" s="385"/>
      <c r="AO127" s="385"/>
      <c r="AP127" s="385"/>
      <c r="AQ127" s="385"/>
      <c r="AR127" s="385"/>
      <c r="AS127" s="385"/>
      <c r="AT127" s="385"/>
      <c r="AU127" s="385"/>
      <c r="AV127" s="385"/>
      <c r="AW127" s="385"/>
      <c r="AX127" s="385"/>
      <c r="AY127" s="385"/>
      <c r="AZ127" s="385"/>
      <c r="BA127" s="385"/>
      <c r="BB127" s="385"/>
      <c r="BC127" s="385"/>
      <c r="BD127" s="385"/>
      <c r="BE127" s="385"/>
      <c r="BF127" s="385"/>
      <c r="BG127" s="385"/>
      <c r="BH127" s="385"/>
      <c r="BI127" s="385"/>
      <c r="BJ127" s="385"/>
      <c r="BK127" s="385"/>
      <c r="BL127" s="385"/>
      <c r="BM127" s="385"/>
    </row>
    <row r="128" spans="1:65">
      <c r="A128" s="385"/>
      <c r="B128" s="385"/>
      <c r="C128" s="385"/>
      <c r="D128" s="385"/>
      <c r="E128" s="385"/>
      <c r="F128" s="385"/>
      <c r="G128" s="385"/>
      <c r="H128" s="385"/>
      <c r="I128" s="385"/>
      <c r="J128" s="385"/>
      <c r="K128" s="385"/>
      <c r="L128" s="385"/>
      <c r="M128" s="385"/>
      <c r="N128" s="385"/>
      <c r="O128" s="385"/>
      <c r="P128" s="385"/>
      <c r="Q128" s="385"/>
      <c r="R128" s="385"/>
      <c r="S128" s="385"/>
      <c r="T128" s="385"/>
      <c r="U128" s="385"/>
      <c r="V128" s="385"/>
      <c r="W128" s="385"/>
      <c r="X128" s="385"/>
      <c r="Y128" s="385"/>
      <c r="Z128" s="385"/>
      <c r="AA128" s="385"/>
      <c r="AB128" s="385"/>
      <c r="AC128" s="385"/>
      <c r="AD128" s="385"/>
      <c r="AE128" s="385"/>
      <c r="AF128" s="385"/>
      <c r="AG128" s="385"/>
      <c r="AH128" s="385"/>
      <c r="AI128" s="385"/>
      <c r="AJ128" s="385"/>
      <c r="AK128" s="385"/>
      <c r="AL128" s="385"/>
      <c r="AM128" s="385"/>
      <c r="AN128" s="385"/>
      <c r="AO128" s="385"/>
      <c r="AP128" s="385"/>
      <c r="AQ128" s="385"/>
      <c r="AR128" s="385"/>
      <c r="AS128" s="385"/>
      <c r="AT128" s="385"/>
      <c r="AU128" s="385"/>
      <c r="AV128" s="385"/>
      <c r="AW128" s="385"/>
      <c r="AX128" s="385"/>
      <c r="AY128" s="385"/>
      <c r="AZ128" s="385"/>
      <c r="BA128" s="385"/>
      <c r="BB128" s="385"/>
      <c r="BC128" s="385"/>
      <c r="BD128" s="385"/>
      <c r="BE128" s="385"/>
      <c r="BF128" s="385"/>
      <c r="BG128" s="385"/>
      <c r="BH128" s="385"/>
      <c r="BI128" s="385"/>
      <c r="BJ128" s="385"/>
      <c r="BK128" s="385"/>
      <c r="BL128" s="385"/>
      <c r="BM128" s="385"/>
    </row>
    <row r="129" spans="1:65">
      <c r="A129" s="385"/>
      <c r="B129" s="385"/>
      <c r="C129" s="385"/>
      <c r="D129" s="385"/>
      <c r="E129" s="385"/>
      <c r="F129" s="385"/>
      <c r="G129" s="385"/>
      <c r="H129" s="385"/>
      <c r="I129" s="385"/>
      <c r="J129" s="385"/>
      <c r="K129" s="385"/>
      <c r="L129" s="385"/>
      <c r="M129" s="385"/>
      <c r="N129" s="385"/>
      <c r="O129" s="385"/>
      <c r="P129" s="385"/>
      <c r="Q129" s="385"/>
      <c r="R129" s="385"/>
      <c r="S129" s="385"/>
      <c r="T129" s="385"/>
      <c r="U129" s="385"/>
      <c r="V129" s="385"/>
      <c r="W129" s="385"/>
      <c r="X129" s="385"/>
      <c r="Y129" s="385"/>
      <c r="Z129" s="385"/>
      <c r="AA129" s="385"/>
      <c r="AB129" s="385"/>
      <c r="AC129" s="385"/>
      <c r="AD129" s="385"/>
      <c r="AE129" s="385"/>
      <c r="AF129" s="385"/>
      <c r="AG129" s="385"/>
      <c r="AH129" s="385"/>
      <c r="AI129" s="385"/>
      <c r="AJ129" s="385"/>
      <c r="AK129" s="385"/>
      <c r="AL129" s="385"/>
      <c r="AM129" s="385"/>
      <c r="AN129" s="385"/>
      <c r="AO129" s="385"/>
      <c r="AP129" s="385"/>
      <c r="AQ129" s="385"/>
      <c r="AR129" s="385"/>
      <c r="AS129" s="385"/>
      <c r="AT129" s="385"/>
      <c r="AU129" s="385"/>
      <c r="AV129" s="385"/>
      <c r="AW129" s="385"/>
      <c r="AX129" s="385"/>
      <c r="AY129" s="385"/>
      <c r="AZ129" s="385"/>
      <c r="BA129" s="385"/>
      <c r="BB129" s="385"/>
      <c r="BC129" s="385"/>
      <c r="BD129" s="385"/>
      <c r="BE129" s="385"/>
      <c r="BF129" s="385"/>
      <c r="BG129" s="385"/>
      <c r="BH129" s="385"/>
      <c r="BI129" s="385"/>
      <c r="BJ129" s="385"/>
      <c r="BK129" s="385"/>
      <c r="BL129" s="385"/>
      <c r="BM129" s="385"/>
    </row>
    <row r="130" spans="1:65">
      <c r="A130" s="385"/>
      <c r="B130" s="385"/>
      <c r="C130" s="385"/>
      <c r="D130" s="385"/>
      <c r="E130" s="385"/>
      <c r="F130" s="385"/>
      <c r="G130" s="385"/>
      <c r="H130" s="385"/>
      <c r="I130" s="385"/>
      <c r="J130" s="385"/>
      <c r="K130" s="385"/>
      <c r="L130" s="385"/>
      <c r="M130" s="385"/>
      <c r="N130" s="385"/>
      <c r="O130" s="385"/>
      <c r="P130" s="385"/>
      <c r="Q130" s="385"/>
      <c r="R130" s="385"/>
      <c r="S130" s="385"/>
      <c r="T130" s="385"/>
      <c r="U130" s="385"/>
      <c r="V130" s="385"/>
      <c r="W130" s="385"/>
      <c r="X130" s="385"/>
      <c r="Y130" s="385"/>
      <c r="Z130" s="385"/>
      <c r="AA130" s="385"/>
      <c r="AB130" s="385"/>
      <c r="AC130" s="385"/>
      <c r="AD130" s="385"/>
      <c r="AE130" s="385"/>
      <c r="AF130" s="385"/>
      <c r="AG130" s="385"/>
      <c r="AH130" s="385"/>
      <c r="AI130" s="385"/>
      <c r="AJ130" s="385"/>
      <c r="AK130" s="385"/>
      <c r="AL130" s="385"/>
      <c r="AM130" s="385"/>
      <c r="AN130" s="385"/>
      <c r="AO130" s="385"/>
      <c r="AP130" s="385"/>
      <c r="AQ130" s="385"/>
      <c r="AR130" s="385"/>
      <c r="AS130" s="385"/>
      <c r="AT130" s="385"/>
      <c r="AU130" s="385"/>
      <c r="AV130" s="385"/>
      <c r="AW130" s="385"/>
      <c r="AX130" s="385"/>
      <c r="AY130" s="385"/>
      <c r="AZ130" s="385"/>
      <c r="BA130" s="385"/>
      <c r="BB130" s="385"/>
      <c r="BC130" s="385"/>
      <c r="BD130" s="385"/>
      <c r="BE130" s="385"/>
      <c r="BF130" s="385"/>
      <c r="BG130" s="385"/>
      <c r="BH130" s="385"/>
      <c r="BI130" s="385"/>
      <c r="BJ130" s="385"/>
      <c r="BK130" s="385"/>
      <c r="BL130" s="385"/>
      <c r="BM130" s="385"/>
    </row>
    <row r="131" spans="1:65">
      <c r="A131" s="385"/>
      <c r="B131" s="385"/>
      <c r="C131" s="385"/>
      <c r="D131" s="385"/>
      <c r="E131" s="385"/>
      <c r="F131" s="385"/>
      <c r="G131" s="385"/>
      <c r="H131" s="385"/>
      <c r="I131" s="385"/>
      <c r="J131" s="385"/>
      <c r="K131" s="385"/>
      <c r="L131" s="385"/>
      <c r="M131" s="385"/>
      <c r="N131" s="385"/>
      <c r="O131" s="385"/>
      <c r="P131" s="385"/>
      <c r="Q131" s="385"/>
      <c r="R131" s="385"/>
      <c r="S131" s="385"/>
      <c r="T131" s="385"/>
      <c r="U131" s="385"/>
      <c r="V131" s="385"/>
      <c r="W131" s="385"/>
      <c r="X131" s="385"/>
      <c r="Y131" s="385"/>
      <c r="Z131" s="385"/>
      <c r="AA131" s="385"/>
      <c r="AB131" s="385"/>
      <c r="AC131" s="385"/>
      <c r="AD131" s="385"/>
      <c r="AE131" s="385"/>
      <c r="AF131" s="385"/>
      <c r="AG131" s="385"/>
      <c r="AH131" s="385"/>
      <c r="AI131" s="385"/>
      <c r="AJ131" s="385"/>
      <c r="AK131" s="385"/>
      <c r="AL131" s="385"/>
      <c r="AM131" s="385"/>
      <c r="AN131" s="385"/>
      <c r="AO131" s="385"/>
      <c r="AP131" s="385"/>
      <c r="AQ131" s="385"/>
      <c r="AR131" s="385"/>
      <c r="AS131" s="385"/>
      <c r="AT131" s="385"/>
      <c r="AU131" s="385"/>
      <c r="AV131" s="385"/>
      <c r="AW131" s="385"/>
      <c r="AX131" s="385"/>
      <c r="AY131" s="385"/>
      <c r="AZ131" s="385"/>
      <c r="BA131" s="385"/>
      <c r="BB131" s="385"/>
      <c r="BC131" s="385"/>
      <c r="BD131" s="385"/>
      <c r="BE131" s="385"/>
      <c r="BF131" s="385"/>
      <c r="BG131" s="385"/>
      <c r="BH131" s="385"/>
      <c r="BI131" s="385"/>
      <c r="BJ131" s="385"/>
      <c r="BK131" s="385"/>
      <c r="BL131" s="385"/>
      <c r="BM131" s="385"/>
    </row>
    <row r="132" spans="1:65">
      <c r="A132" s="385"/>
      <c r="B132" s="385"/>
      <c r="C132" s="385"/>
      <c r="D132" s="385"/>
      <c r="E132" s="385"/>
      <c r="F132" s="385"/>
      <c r="G132" s="385"/>
      <c r="H132" s="385"/>
      <c r="I132" s="385"/>
      <c r="J132" s="385"/>
      <c r="K132" s="385"/>
      <c r="L132" s="385"/>
      <c r="M132" s="385"/>
      <c r="N132" s="385"/>
      <c r="O132" s="385"/>
      <c r="P132" s="385"/>
      <c r="Q132" s="385"/>
      <c r="R132" s="385"/>
      <c r="S132" s="385"/>
      <c r="T132" s="385"/>
      <c r="U132" s="385"/>
      <c r="V132" s="385"/>
      <c r="W132" s="385"/>
      <c r="X132" s="385"/>
      <c r="Y132" s="385"/>
      <c r="Z132" s="385"/>
      <c r="AA132" s="385"/>
      <c r="AB132" s="385"/>
      <c r="AC132" s="385"/>
      <c r="AD132" s="385"/>
      <c r="AE132" s="385"/>
      <c r="AF132" s="385"/>
      <c r="AG132" s="385"/>
      <c r="AH132" s="385"/>
      <c r="AI132" s="385"/>
      <c r="AJ132" s="385"/>
      <c r="AK132" s="385"/>
      <c r="AL132" s="385"/>
      <c r="AM132" s="385"/>
      <c r="AN132" s="385"/>
      <c r="AO132" s="385"/>
      <c r="AP132" s="385"/>
      <c r="AQ132" s="385"/>
      <c r="AR132" s="385"/>
      <c r="AS132" s="385"/>
      <c r="AT132" s="385"/>
      <c r="AU132" s="385"/>
      <c r="AV132" s="385"/>
      <c r="AW132" s="385"/>
      <c r="AX132" s="385"/>
      <c r="AY132" s="385"/>
      <c r="AZ132" s="385"/>
      <c r="BA132" s="385"/>
      <c r="BB132" s="385"/>
      <c r="BC132" s="385"/>
      <c r="BD132" s="385"/>
      <c r="BE132" s="385"/>
      <c r="BF132" s="385"/>
      <c r="BG132" s="385"/>
      <c r="BH132" s="385"/>
      <c r="BI132" s="385"/>
      <c r="BJ132" s="385"/>
      <c r="BK132" s="385"/>
      <c r="BL132" s="385"/>
      <c r="BM132" s="385"/>
    </row>
    <row r="133" spans="1:65">
      <c r="A133" s="385"/>
      <c r="B133" s="385"/>
      <c r="C133" s="385"/>
      <c r="D133" s="385"/>
      <c r="E133" s="385"/>
      <c r="F133" s="385"/>
      <c r="G133" s="385"/>
      <c r="H133" s="385"/>
      <c r="I133" s="385"/>
      <c r="J133" s="385"/>
      <c r="K133" s="385"/>
      <c r="L133" s="385"/>
      <c r="M133" s="385"/>
      <c r="N133" s="385"/>
      <c r="O133" s="385"/>
      <c r="P133" s="385"/>
      <c r="Q133" s="385"/>
      <c r="R133" s="385"/>
      <c r="S133" s="385"/>
      <c r="T133" s="385"/>
      <c r="U133" s="385"/>
      <c r="V133" s="385"/>
      <c r="W133" s="385"/>
      <c r="X133" s="385"/>
      <c r="Y133" s="385"/>
      <c r="Z133" s="385"/>
      <c r="AA133" s="385"/>
      <c r="AB133" s="385"/>
      <c r="AC133" s="385"/>
      <c r="AD133" s="385"/>
      <c r="AE133" s="385"/>
      <c r="AF133" s="385"/>
      <c r="AG133" s="385"/>
      <c r="AH133" s="385"/>
      <c r="AI133" s="385"/>
      <c r="AJ133" s="385"/>
      <c r="AK133" s="385"/>
      <c r="AL133" s="385"/>
      <c r="AM133" s="385"/>
      <c r="AN133" s="385"/>
      <c r="AO133" s="385"/>
      <c r="AP133" s="385"/>
      <c r="AQ133" s="385"/>
      <c r="AR133" s="385"/>
      <c r="AS133" s="385"/>
      <c r="AT133" s="385"/>
      <c r="AU133" s="385"/>
      <c r="AV133" s="385"/>
      <c r="AW133" s="385"/>
      <c r="AX133" s="385"/>
      <c r="AY133" s="385"/>
      <c r="AZ133" s="385"/>
      <c r="BA133" s="385"/>
      <c r="BB133" s="385"/>
      <c r="BC133" s="385"/>
      <c r="BD133" s="385"/>
      <c r="BE133" s="385"/>
      <c r="BF133" s="385"/>
      <c r="BG133" s="385"/>
      <c r="BH133" s="385"/>
      <c r="BI133" s="385"/>
      <c r="BJ133" s="385"/>
      <c r="BK133" s="385"/>
      <c r="BL133" s="385"/>
      <c r="BM133" s="385"/>
    </row>
    <row r="134" spans="1:65">
      <c r="A134" s="385"/>
      <c r="B134" s="385"/>
      <c r="C134" s="385"/>
      <c r="D134" s="385"/>
      <c r="E134" s="385"/>
      <c r="F134" s="385"/>
      <c r="G134" s="385"/>
      <c r="H134" s="385"/>
      <c r="I134" s="385"/>
      <c r="J134" s="385"/>
      <c r="K134" s="385"/>
      <c r="L134" s="385"/>
      <c r="M134" s="385"/>
      <c r="N134" s="385"/>
      <c r="O134" s="385"/>
      <c r="P134" s="385"/>
      <c r="Q134" s="385"/>
      <c r="R134" s="385"/>
      <c r="S134" s="385"/>
      <c r="T134" s="385"/>
      <c r="U134" s="385"/>
      <c r="V134" s="385"/>
      <c r="W134" s="385"/>
      <c r="X134" s="385"/>
      <c r="Y134" s="385"/>
      <c r="Z134" s="385"/>
      <c r="AA134" s="385"/>
      <c r="AB134" s="385"/>
      <c r="AC134" s="385"/>
      <c r="AD134" s="385"/>
      <c r="AE134" s="385"/>
      <c r="AF134" s="385"/>
      <c r="AG134" s="385"/>
      <c r="AH134" s="385"/>
      <c r="AI134" s="385"/>
      <c r="AJ134" s="385"/>
      <c r="AK134" s="385"/>
      <c r="AL134" s="385"/>
      <c r="AM134" s="385"/>
      <c r="AN134" s="385"/>
      <c r="AO134" s="385"/>
      <c r="AP134" s="385"/>
      <c r="AQ134" s="385"/>
      <c r="AR134" s="385"/>
      <c r="AS134" s="385"/>
      <c r="AT134" s="385"/>
      <c r="AU134" s="385"/>
      <c r="AV134" s="385"/>
      <c r="AW134" s="385"/>
      <c r="AX134" s="385"/>
      <c r="AY134" s="385"/>
      <c r="AZ134" s="385"/>
      <c r="BA134" s="385"/>
      <c r="BB134" s="385"/>
      <c r="BC134" s="385"/>
      <c r="BD134" s="385"/>
      <c r="BE134" s="385"/>
      <c r="BF134" s="385"/>
      <c r="BG134" s="385"/>
      <c r="BH134" s="385"/>
      <c r="BI134" s="385"/>
      <c r="BJ134" s="385"/>
      <c r="BK134" s="385"/>
      <c r="BL134" s="385"/>
      <c r="BM134" s="385"/>
    </row>
    <row r="135" spans="1:65">
      <c r="A135" s="385"/>
      <c r="B135" s="385"/>
      <c r="C135" s="385"/>
      <c r="D135" s="385"/>
      <c r="E135" s="385"/>
      <c r="F135" s="385"/>
      <c r="G135" s="385"/>
      <c r="H135" s="385"/>
      <c r="I135" s="385"/>
      <c r="J135" s="385"/>
      <c r="K135" s="385"/>
      <c r="L135" s="385"/>
      <c r="M135" s="385"/>
      <c r="N135" s="385"/>
      <c r="O135" s="385"/>
      <c r="P135" s="385"/>
      <c r="Q135" s="385"/>
      <c r="R135" s="385"/>
      <c r="S135" s="385"/>
      <c r="T135" s="385"/>
      <c r="U135" s="385"/>
      <c r="V135" s="385"/>
      <c r="W135" s="385"/>
      <c r="X135" s="385"/>
      <c r="Y135" s="385"/>
      <c r="Z135" s="385"/>
      <c r="AA135" s="385"/>
      <c r="AB135" s="385"/>
      <c r="AC135" s="385"/>
      <c r="AD135" s="385"/>
      <c r="AE135" s="385"/>
      <c r="AF135" s="385"/>
      <c r="AG135" s="385"/>
      <c r="AH135" s="385"/>
      <c r="AI135" s="385"/>
      <c r="AJ135" s="385"/>
      <c r="AK135" s="385"/>
      <c r="AL135" s="385"/>
      <c r="AM135" s="385"/>
      <c r="AN135" s="385"/>
      <c r="AO135" s="385"/>
      <c r="AP135" s="385"/>
      <c r="AQ135" s="385"/>
      <c r="AR135" s="385"/>
      <c r="AS135" s="385"/>
      <c r="AT135" s="385"/>
      <c r="AU135" s="385"/>
      <c r="AV135" s="385"/>
      <c r="AW135" s="385"/>
      <c r="AX135" s="385"/>
      <c r="AY135" s="385"/>
      <c r="AZ135" s="385"/>
      <c r="BA135" s="385"/>
      <c r="BB135" s="385"/>
      <c r="BC135" s="385"/>
      <c r="BD135" s="385"/>
      <c r="BE135" s="385"/>
      <c r="BF135" s="385"/>
      <c r="BG135" s="385"/>
      <c r="BH135" s="385"/>
      <c r="BI135" s="385"/>
      <c r="BJ135" s="385"/>
      <c r="BK135" s="385"/>
      <c r="BL135" s="385"/>
      <c r="BM135" s="385"/>
    </row>
    <row r="136" spans="1:65">
      <c r="A136" s="385"/>
      <c r="B136" s="385"/>
      <c r="C136" s="385"/>
      <c r="D136" s="385"/>
      <c r="E136" s="385"/>
      <c r="F136" s="385"/>
      <c r="G136" s="385"/>
      <c r="H136" s="385"/>
      <c r="I136" s="385"/>
      <c r="J136" s="385"/>
      <c r="K136" s="385"/>
      <c r="L136" s="385"/>
      <c r="M136" s="385"/>
      <c r="N136" s="385"/>
      <c r="O136" s="385"/>
      <c r="P136" s="385"/>
      <c r="Q136" s="385"/>
      <c r="R136" s="385"/>
      <c r="S136" s="385"/>
      <c r="T136" s="385"/>
      <c r="U136" s="385"/>
      <c r="V136" s="385"/>
      <c r="W136" s="385"/>
      <c r="X136" s="385"/>
      <c r="Y136" s="385"/>
      <c r="Z136" s="385"/>
      <c r="AA136" s="385"/>
      <c r="AB136" s="385"/>
      <c r="AC136" s="385"/>
      <c r="AD136" s="385"/>
      <c r="AE136" s="385"/>
      <c r="AF136" s="385"/>
      <c r="AG136" s="385"/>
      <c r="AH136" s="385"/>
      <c r="AI136" s="385"/>
      <c r="AJ136" s="385"/>
      <c r="AK136" s="385"/>
      <c r="AL136" s="385"/>
      <c r="AM136" s="385"/>
      <c r="AN136" s="385"/>
      <c r="AO136" s="385"/>
      <c r="AP136" s="385"/>
      <c r="AQ136" s="385"/>
      <c r="AR136" s="385"/>
      <c r="AS136" s="385"/>
      <c r="AT136" s="385"/>
      <c r="AU136" s="385"/>
      <c r="AV136" s="385"/>
      <c r="AW136" s="385"/>
      <c r="AX136" s="385"/>
      <c r="AY136" s="385"/>
      <c r="AZ136" s="385"/>
      <c r="BA136" s="385"/>
      <c r="BB136" s="385"/>
      <c r="BC136" s="385"/>
      <c r="BD136" s="385"/>
      <c r="BE136" s="385"/>
      <c r="BF136" s="385"/>
      <c r="BG136" s="385"/>
      <c r="BH136" s="385"/>
      <c r="BI136" s="385"/>
      <c r="BJ136" s="385"/>
      <c r="BK136" s="385"/>
      <c r="BL136" s="385"/>
      <c r="BM136" s="385"/>
    </row>
    <row r="137" spans="1:65">
      <c r="A137" s="385"/>
      <c r="B137" s="385"/>
      <c r="C137" s="385"/>
      <c r="D137" s="385"/>
      <c r="E137" s="385"/>
      <c r="F137" s="385"/>
      <c r="G137" s="385"/>
      <c r="H137" s="385"/>
      <c r="I137" s="385"/>
      <c r="J137" s="385"/>
      <c r="K137" s="385"/>
      <c r="L137" s="385"/>
      <c r="M137" s="385"/>
      <c r="N137" s="385"/>
      <c r="O137" s="385"/>
      <c r="P137" s="385"/>
      <c r="Q137" s="385"/>
      <c r="R137" s="385"/>
      <c r="S137" s="385"/>
      <c r="T137" s="385"/>
      <c r="U137" s="385"/>
      <c r="V137" s="385"/>
      <c r="W137" s="385"/>
      <c r="X137" s="385"/>
      <c r="Y137" s="385"/>
      <c r="Z137" s="385"/>
      <c r="AA137" s="385"/>
      <c r="AB137" s="385"/>
      <c r="AC137" s="385"/>
      <c r="AD137" s="385"/>
      <c r="AE137" s="385"/>
      <c r="AF137" s="385"/>
      <c r="AG137" s="385"/>
      <c r="AH137" s="385"/>
      <c r="AI137" s="385"/>
      <c r="AJ137" s="385"/>
      <c r="AK137" s="385"/>
      <c r="AL137" s="385"/>
      <c r="AM137" s="385"/>
      <c r="AN137" s="385"/>
      <c r="AO137" s="385"/>
      <c r="AP137" s="385"/>
      <c r="AQ137" s="385"/>
      <c r="AR137" s="385"/>
      <c r="AS137" s="385"/>
      <c r="AT137" s="385"/>
      <c r="AU137" s="385"/>
      <c r="AV137" s="385"/>
      <c r="AW137" s="385"/>
      <c r="AX137" s="385"/>
      <c r="AY137" s="385"/>
      <c r="AZ137" s="385"/>
      <c r="BA137" s="385"/>
      <c r="BB137" s="385"/>
      <c r="BC137" s="385"/>
      <c r="BD137" s="385"/>
      <c r="BE137" s="385"/>
      <c r="BF137" s="385"/>
      <c r="BG137" s="385"/>
      <c r="BH137" s="385"/>
      <c r="BI137" s="385"/>
      <c r="BJ137" s="385"/>
      <c r="BK137" s="385"/>
      <c r="BL137" s="385"/>
      <c r="BM137" s="385"/>
    </row>
    <row r="138" spans="1:65">
      <c r="A138" s="385"/>
      <c r="B138" s="385"/>
      <c r="C138" s="385"/>
      <c r="D138" s="385"/>
      <c r="E138" s="385"/>
      <c r="F138" s="385"/>
      <c r="G138" s="385"/>
      <c r="H138" s="385"/>
      <c r="I138" s="385"/>
      <c r="J138" s="385"/>
      <c r="K138" s="385"/>
      <c r="L138" s="385"/>
      <c r="M138" s="385"/>
      <c r="N138" s="385"/>
      <c r="O138" s="385"/>
      <c r="P138" s="385"/>
      <c r="Q138" s="385"/>
      <c r="R138" s="385"/>
      <c r="S138" s="385"/>
      <c r="T138" s="385"/>
      <c r="U138" s="385"/>
      <c r="V138" s="385"/>
      <c r="W138" s="385"/>
      <c r="X138" s="385"/>
      <c r="Y138" s="385"/>
      <c r="Z138" s="385"/>
      <c r="AA138" s="385"/>
      <c r="AB138" s="385"/>
      <c r="AC138" s="385"/>
      <c r="AD138" s="385"/>
      <c r="AE138" s="385"/>
      <c r="AF138" s="385"/>
      <c r="AG138" s="385"/>
      <c r="AH138" s="385"/>
      <c r="AI138" s="385"/>
      <c r="AJ138" s="385"/>
      <c r="AK138" s="385"/>
      <c r="AL138" s="385"/>
      <c r="AM138" s="385"/>
      <c r="AN138" s="385"/>
      <c r="AO138" s="385"/>
      <c r="AP138" s="385"/>
      <c r="AQ138" s="385"/>
      <c r="AR138" s="385"/>
      <c r="AS138" s="385"/>
      <c r="AT138" s="385"/>
      <c r="AU138" s="385"/>
      <c r="AV138" s="385"/>
      <c r="AW138" s="385"/>
      <c r="AX138" s="385"/>
      <c r="AY138" s="385"/>
      <c r="AZ138" s="385"/>
      <c r="BA138" s="385"/>
      <c r="BB138" s="385"/>
      <c r="BC138" s="385"/>
      <c r="BD138" s="385"/>
      <c r="BE138" s="385"/>
      <c r="BF138" s="385"/>
      <c r="BG138" s="385"/>
      <c r="BH138" s="385"/>
      <c r="BI138" s="385"/>
      <c r="BJ138" s="385"/>
      <c r="BK138" s="385"/>
      <c r="BL138" s="385"/>
      <c r="BM138" s="385"/>
    </row>
    <row r="139" spans="1:65">
      <c r="A139" s="385"/>
      <c r="B139" s="385"/>
      <c r="C139" s="385"/>
      <c r="D139" s="385"/>
      <c r="E139" s="385"/>
      <c r="F139" s="385"/>
      <c r="G139" s="385"/>
      <c r="H139" s="385"/>
      <c r="I139" s="385"/>
      <c r="J139" s="385"/>
      <c r="K139" s="385"/>
      <c r="L139" s="385"/>
      <c r="M139" s="385"/>
      <c r="N139" s="385"/>
      <c r="O139" s="385"/>
      <c r="P139" s="385"/>
      <c r="Q139" s="385"/>
      <c r="R139" s="385"/>
      <c r="S139" s="385"/>
      <c r="T139" s="385"/>
      <c r="U139" s="385"/>
      <c r="V139" s="385"/>
      <c r="W139" s="385"/>
      <c r="X139" s="385"/>
      <c r="Y139" s="385"/>
      <c r="Z139" s="385"/>
      <c r="AA139" s="385"/>
      <c r="AB139" s="385"/>
      <c r="AC139" s="385"/>
      <c r="AD139" s="385"/>
      <c r="AE139" s="385"/>
      <c r="AF139" s="385"/>
      <c r="AG139" s="385"/>
      <c r="AH139" s="385"/>
      <c r="AI139" s="385"/>
      <c r="AJ139" s="385"/>
      <c r="AK139" s="385"/>
      <c r="AL139" s="385"/>
      <c r="AM139" s="385"/>
      <c r="AN139" s="385"/>
      <c r="AO139" s="385"/>
      <c r="AP139" s="385"/>
      <c r="AQ139" s="385"/>
      <c r="AR139" s="385"/>
      <c r="AS139" s="385"/>
      <c r="AT139" s="385"/>
      <c r="AU139" s="385"/>
      <c r="AV139" s="385"/>
      <c r="AW139" s="385"/>
      <c r="AX139" s="385"/>
      <c r="AY139" s="385"/>
      <c r="AZ139" s="385"/>
      <c r="BA139" s="385"/>
      <c r="BB139" s="385"/>
      <c r="BC139" s="385"/>
      <c r="BD139" s="385"/>
      <c r="BE139" s="385"/>
      <c r="BF139" s="385"/>
      <c r="BG139" s="385"/>
      <c r="BH139" s="385"/>
      <c r="BI139" s="385"/>
      <c r="BJ139" s="385"/>
      <c r="BK139" s="385"/>
      <c r="BL139" s="385"/>
      <c r="BM139" s="385"/>
    </row>
    <row r="140" spans="1:65">
      <c r="A140" s="385"/>
      <c r="B140" s="385"/>
      <c r="C140" s="385"/>
      <c r="D140" s="385"/>
      <c r="E140" s="385"/>
      <c r="F140" s="385"/>
      <c r="G140" s="385"/>
      <c r="H140" s="385"/>
      <c r="I140" s="385"/>
      <c r="J140" s="385"/>
      <c r="K140" s="385"/>
      <c r="L140" s="385"/>
      <c r="M140" s="385"/>
      <c r="N140" s="385"/>
      <c r="O140" s="385"/>
      <c r="P140" s="385"/>
      <c r="Q140" s="385"/>
      <c r="R140" s="385"/>
      <c r="S140" s="385"/>
      <c r="T140" s="385"/>
      <c r="U140" s="385"/>
      <c r="V140" s="385"/>
      <c r="W140" s="385"/>
      <c r="X140" s="385"/>
      <c r="Y140" s="385"/>
      <c r="Z140" s="385"/>
      <c r="AA140" s="385"/>
      <c r="AB140" s="385"/>
      <c r="AC140" s="385"/>
      <c r="AD140" s="385"/>
      <c r="AE140" s="385"/>
      <c r="AF140" s="385"/>
      <c r="AG140" s="385"/>
      <c r="AH140" s="385"/>
      <c r="AI140" s="385"/>
      <c r="AJ140" s="385"/>
      <c r="AK140" s="385"/>
      <c r="AL140" s="385"/>
      <c r="AM140" s="385"/>
      <c r="AN140" s="385"/>
      <c r="AO140" s="385"/>
      <c r="AP140" s="385"/>
      <c r="AQ140" s="385"/>
      <c r="AR140" s="385"/>
      <c r="AS140" s="385"/>
      <c r="AT140" s="385"/>
      <c r="AU140" s="385"/>
      <c r="AV140" s="385"/>
      <c r="AW140" s="385"/>
      <c r="AX140" s="385"/>
      <c r="AY140" s="385"/>
      <c r="AZ140" s="385"/>
      <c r="BA140" s="385"/>
      <c r="BB140" s="385"/>
      <c r="BC140" s="385"/>
      <c r="BD140" s="385"/>
      <c r="BE140" s="385"/>
      <c r="BF140" s="385"/>
      <c r="BG140" s="385"/>
      <c r="BH140" s="385"/>
      <c r="BI140" s="385"/>
      <c r="BJ140" s="385"/>
      <c r="BK140" s="385"/>
      <c r="BL140" s="385"/>
      <c r="BM140" s="385"/>
    </row>
    <row r="141" spans="1:65">
      <c r="A141" s="385"/>
      <c r="B141" s="385"/>
      <c r="C141" s="385"/>
      <c r="D141" s="385"/>
      <c r="E141" s="385"/>
      <c r="F141" s="385"/>
      <c r="G141" s="385"/>
      <c r="H141" s="385"/>
      <c r="I141" s="385"/>
      <c r="J141" s="385"/>
      <c r="K141" s="385"/>
      <c r="L141" s="385"/>
      <c r="M141" s="385"/>
      <c r="N141" s="385"/>
      <c r="O141" s="385"/>
      <c r="P141" s="385"/>
      <c r="Q141" s="385"/>
      <c r="R141" s="385"/>
      <c r="S141" s="385"/>
      <c r="T141" s="385"/>
      <c r="U141" s="385"/>
      <c r="V141" s="385"/>
      <c r="W141" s="385"/>
      <c r="X141" s="385"/>
      <c r="Y141" s="385"/>
      <c r="Z141" s="385"/>
      <c r="AA141" s="385"/>
      <c r="AB141" s="385"/>
      <c r="AC141" s="385"/>
      <c r="AD141" s="385"/>
      <c r="AE141" s="385"/>
      <c r="AF141" s="385"/>
      <c r="AG141" s="385"/>
      <c r="AH141" s="385"/>
      <c r="AI141" s="385"/>
      <c r="AJ141" s="385"/>
      <c r="AK141" s="385"/>
      <c r="AL141" s="385"/>
      <c r="AM141" s="385"/>
      <c r="AN141" s="385"/>
      <c r="AO141" s="385"/>
      <c r="AP141" s="385"/>
      <c r="AQ141" s="385"/>
      <c r="AR141" s="385"/>
      <c r="AS141" s="385"/>
      <c r="AT141" s="385"/>
      <c r="AU141" s="385"/>
      <c r="AV141" s="385"/>
      <c r="AW141" s="385"/>
      <c r="AX141" s="385"/>
      <c r="AY141" s="385"/>
      <c r="AZ141" s="385"/>
      <c r="BA141" s="385"/>
      <c r="BB141" s="385"/>
      <c r="BC141" s="385"/>
      <c r="BD141" s="385"/>
      <c r="BE141" s="385"/>
      <c r="BF141" s="385"/>
      <c r="BG141" s="385"/>
      <c r="BH141" s="385"/>
      <c r="BI141" s="385"/>
      <c r="BJ141" s="385"/>
      <c r="BK141" s="385"/>
      <c r="BL141" s="385"/>
      <c r="BM141" s="385"/>
    </row>
    <row r="142" spans="1:65">
      <c r="A142" s="385"/>
      <c r="B142" s="385"/>
      <c r="C142" s="385"/>
      <c r="D142" s="385"/>
      <c r="E142" s="385"/>
      <c r="F142" s="385"/>
      <c r="G142" s="385"/>
      <c r="H142" s="385"/>
      <c r="I142" s="385"/>
      <c r="J142" s="385"/>
      <c r="K142" s="385"/>
      <c r="L142" s="385"/>
      <c r="M142" s="385"/>
      <c r="N142" s="385"/>
      <c r="O142" s="385"/>
      <c r="P142" s="385"/>
      <c r="Q142" s="385"/>
      <c r="R142" s="385"/>
      <c r="S142" s="385"/>
      <c r="T142" s="385"/>
      <c r="U142" s="385"/>
      <c r="V142" s="385"/>
      <c r="W142" s="385"/>
      <c r="X142" s="385"/>
      <c r="Y142" s="385"/>
      <c r="Z142" s="385"/>
      <c r="AA142" s="385"/>
      <c r="AB142" s="385"/>
      <c r="AC142" s="385"/>
      <c r="AD142" s="385"/>
      <c r="AE142" s="385"/>
      <c r="AF142" s="385"/>
      <c r="AG142" s="385"/>
      <c r="AH142" s="385"/>
      <c r="AI142" s="385"/>
      <c r="AJ142" s="385"/>
      <c r="AK142" s="385"/>
      <c r="AL142" s="385"/>
      <c r="AM142" s="385"/>
      <c r="AN142" s="385"/>
      <c r="AO142" s="385"/>
      <c r="AP142" s="385"/>
      <c r="AQ142" s="385"/>
      <c r="AR142" s="385"/>
      <c r="AS142" s="385"/>
      <c r="AT142" s="385"/>
      <c r="AU142" s="385"/>
      <c r="AV142" s="385"/>
      <c r="AW142" s="385"/>
      <c r="AX142" s="385"/>
      <c r="AY142" s="385"/>
      <c r="AZ142" s="385"/>
      <c r="BA142" s="385"/>
      <c r="BB142" s="385"/>
      <c r="BC142" s="385"/>
      <c r="BD142" s="385"/>
      <c r="BE142" s="385"/>
      <c r="BF142" s="385"/>
      <c r="BG142" s="385"/>
      <c r="BH142" s="385"/>
      <c r="BI142" s="385"/>
      <c r="BJ142" s="385"/>
      <c r="BK142" s="385"/>
      <c r="BL142" s="385"/>
      <c r="BM142" s="385"/>
    </row>
    <row r="143" spans="1:65">
      <c r="A143" s="385"/>
      <c r="B143" s="385"/>
      <c r="C143" s="385"/>
      <c r="D143" s="385"/>
      <c r="E143" s="385"/>
      <c r="F143" s="385"/>
      <c r="G143" s="385"/>
      <c r="H143" s="385"/>
      <c r="I143" s="385"/>
      <c r="J143" s="385"/>
      <c r="K143" s="385"/>
      <c r="L143" s="385"/>
      <c r="M143" s="385"/>
      <c r="N143" s="385"/>
      <c r="O143" s="385"/>
      <c r="P143" s="385"/>
      <c r="Q143" s="385"/>
      <c r="R143" s="385"/>
      <c r="S143" s="385"/>
      <c r="T143" s="385"/>
      <c r="U143" s="385"/>
      <c r="V143" s="385"/>
      <c r="W143" s="385"/>
      <c r="X143" s="385"/>
      <c r="Y143" s="385"/>
      <c r="Z143" s="385"/>
      <c r="AA143" s="385"/>
      <c r="AB143" s="385"/>
      <c r="AC143" s="385"/>
      <c r="AD143" s="385"/>
      <c r="AE143" s="385"/>
      <c r="AF143" s="385"/>
      <c r="AG143" s="385"/>
      <c r="AH143" s="385"/>
      <c r="AI143" s="385"/>
      <c r="AJ143" s="385"/>
      <c r="AK143" s="385"/>
      <c r="AL143" s="385"/>
      <c r="AM143" s="385"/>
      <c r="AN143" s="385"/>
      <c r="AO143" s="385"/>
      <c r="AP143" s="385"/>
      <c r="AQ143" s="385"/>
      <c r="AR143" s="385"/>
      <c r="AS143" s="385"/>
      <c r="AT143" s="385"/>
      <c r="AU143" s="385"/>
      <c r="AV143" s="385"/>
      <c r="AW143" s="385"/>
      <c r="AX143" s="385"/>
      <c r="AY143" s="385"/>
      <c r="AZ143" s="385"/>
      <c r="BA143" s="385"/>
      <c r="BB143" s="385"/>
      <c r="BC143" s="385"/>
      <c r="BD143" s="385"/>
      <c r="BE143" s="385"/>
      <c r="BF143" s="385"/>
      <c r="BG143" s="385"/>
      <c r="BH143" s="385"/>
      <c r="BI143" s="385"/>
      <c r="BJ143" s="385"/>
      <c r="BK143" s="385"/>
      <c r="BL143" s="385"/>
      <c r="BM143" s="385"/>
    </row>
    <row r="144" spans="1:65">
      <c r="A144" s="385"/>
      <c r="B144" s="385"/>
      <c r="C144" s="385"/>
      <c r="D144" s="385"/>
      <c r="E144" s="385"/>
      <c r="F144" s="385"/>
      <c r="G144" s="385"/>
      <c r="H144" s="385"/>
      <c r="I144" s="385"/>
      <c r="J144" s="385"/>
      <c r="K144" s="385"/>
      <c r="L144" s="385"/>
      <c r="M144" s="385"/>
      <c r="N144" s="385"/>
      <c r="O144" s="385"/>
      <c r="P144" s="385"/>
      <c r="Q144" s="385"/>
      <c r="R144" s="385"/>
      <c r="S144" s="385"/>
      <c r="T144" s="385"/>
      <c r="U144" s="385"/>
      <c r="V144" s="385"/>
      <c r="W144" s="385"/>
      <c r="X144" s="385"/>
      <c r="Y144" s="385"/>
      <c r="Z144" s="385"/>
      <c r="AA144" s="385"/>
      <c r="AB144" s="385"/>
      <c r="AC144" s="385"/>
      <c r="AD144" s="385"/>
      <c r="AE144" s="385"/>
      <c r="AF144" s="385"/>
      <c r="AG144" s="385"/>
      <c r="AH144" s="385"/>
      <c r="AI144" s="385"/>
      <c r="AJ144" s="385"/>
      <c r="AK144" s="385"/>
      <c r="AL144" s="385"/>
      <c r="AM144" s="385"/>
      <c r="AN144" s="385"/>
      <c r="AO144" s="385"/>
      <c r="AP144" s="385"/>
      <c r="AQ144" s="385"/>
      <c r="AR144" s="385"/>
      <c r="AS144" s="385"/>
      <c r="AT144" s="385"/>
      <c r="AU144" s="385"/>
      <c r="AV144" s="385"/>
      <c r="AW144" s="385"/>
      <c r="AX144" s="385"/>
      <c r="AY144" s="385"/>
      <c r="AZ144" s="385"/>
      <c r="BA144" s="385"/>
      <c r="BB144" s="385"/>
      <c r="BC144" s="385"/>
      <c r="BD144" s="385"/>
      <c r="BE144" s="385"/>
      <c r="BF144" s="385"/>
      <c r="BG144" s="385"/>
      <c r="BH144" s="385"/>
      <c r="BI144" s="385"/>
      <c r="BJ144" s="385"/>
      <c r="BK144" s="385"/>
      <c r="BL144" s="385"/>
      <c r="BM144" s="385"/>
    </row>
    <row r="145" spans="1:65">
      <c r="A145" s="385"/>
      <c r="B145" s="385"/>
      <c r="C145" s="385"/>
      <c r="D145" s="385"/>
      <c r="E145" s="385"/>
      <c r="F145" s="385"/>
      <c r="G145" s="385"/>
      <c r="H145" s="385"/>
      <c r="I145" s="385"/>
      <c r="J145" s="385"/>
      <c r="K145" s="385"/>
      <c r="L145" s="385"/>
      <c r="M145" s="385"/>
      <c r="N145" s="385"/>
      <c r="O145" s="385"/>
      <c r="P145" s="385"/>
      <c r="Q145" s="385"/>
      <c r="R145" s="385"/>
      <c r="S145" s="385"/>
      <c r="T145" s="385"/>
      <c r="U145" s="385"/>
      <c r="V145" s="385"/>
      <c r="W145" s="385"/>
      <c r="X145" s="385"/>
      <c r="Y145" s="385"/>
      <c r="Z145" s="385"/>
      <c r="AA145" s="385"/>
      <c r="AB145" s="385"/>
      <c r="AC145" s="385"/>
      <c r="AD145" s="385"/>
      <c r="AE145" s="385"/>
      <c r="AF145" s="385"/>
      <c r="AG145" s="385"/>
      <c r="AH145" s="385"/>
      <c r="AI145" s="385"/>
      <c r="AJ145" s="385"/>
      <c r="AK145" s="385"/>
      <c r="AL145" s="385"/>
      <c r="AM145" s="385"/>
      <c r="AN145" s="385"/>
      <c r="AO145" s="385"/>
      <c r="AP145" s="385"/>
      <c r="AQ145" s="385"/>
      <c r="AR145" s="385"/>
      <c r="AS145" s="385"/>
      <c r="AT145" s="385"/>
      <c r="AU145" s="385"/>
      <c r="AV145" s="385"/>
      <c r="AW145" s="385"/>
      <c r="AX145" s="385"/>
      <c r="AY145" s="385"/>
      <c r="AZ145" s="385"/>
      <c r="BA145" s="385"/>
      <c r="BB145" s="385"/>
      <c r="BC145" s="385"/>
      <c r="BD145" s="385"/>
      <c r="BE145" s="385"/>
      <c r="BF145" s="385"/>
      <c r="BG145" s="385"/>
      <c r="BH145" s="385"/>
      <c r="BI145" s="385"/>
      <c r="BJ145" s="385"/>
      <c r="BK145" s="385"/>
      <c r="BL145" s="385"/>
      <c r="BM145" s="385"/>
    </row>
    <row r="146" spans="1:65">
      <c r="A146" s="385"/>
      <c r="B146" s="385"/>
      <c r="C146" s="385"/>
      <c r="D146" s="385"/>
      <c r="E146" s="385"/>
      <c r="F146" s="385"/>
      <c r="G146" s="385"/>
      <c r="H146" s="385"/>
      <c r="I146" s="385"/>
      <c r="J146" s="385"/>
      <c r="K146" s="385"/>
      <c r="L146" s="385"/>
      <c r="M146" s="385"/>
      <c r="N146" s="385"/>
      <c r="O146" s="385"/>
      <c r="P146" s="385"/>
      <c r="Q146" s="385"/>
      <c r="R146" s="385"/>
      <c r="S146" s="385"/>
      <c r="T146" s="385"/>
      <c r="U146" s="385"/>
      <c r="V146" s="385"/>
      <c r="W146" s="385"/>
      <c r="X146" s="385"/>
      <c r="Y146" s="385"/>
      <c r="Z146" s="385"/>
      <c r="AA146" s="385"/>
      <c r="AB146" s="385"/>
      <c r="AC146" s="385"/>
      <c r="AD146" s="385"/>
      <c r="AE146" s="385"/>
      <c r="AF146" s="385"/>
      <c r="AG146" s="385"/>
      <c r="AH146" s="385"/>
      <c r="AI146" s="385"/>
      <c r="AJ146" s="385"/>
      <c r="AK146" s="385"/>
      <c r="AL146" s="385"/>
      <c r="AM146" s="385"/>
      <c r="AN146" s="385"/>
      <c r="AO146" s="385"/>
      <c r="AP146" s="385"/>
      <c r="AQ146" s="385"/>
      <c r="AR146" s="385"/>
      <c r="AS146" s="385"/>
      <c r="AT146" s="385"/>
      <c r="AU146" s="385"/>
      <c r="AV146" s="385"/>
      <c r="AW146" s="385"/>
      <c r="AX146" s="385"/>
      <c r="AY146" s="385"/>
      <c r="AZ146" s="385"/>
      <c r="BA146" s="385"/>
      <c r="BB146" s="385"/>
      <c r="BC146" s="385"/>
      <c r="BD146" s="385"/>
      <c r="BE146" s="385"/>
      <c r="BF146" s="385"/>
      <c r="BG146" s="385"/>
      <c r="BH146" s="385"/>
      <c r="BI146" s="385"/>
      <c r="BJ146" s="385"/>
      <c r="BK146" s="385"/>
      <c r="BL146" s="385"/>
      <c r="BM146" s="385"/>
    </row>
    <row r="147" spans="1:65">
      <c r="A147" s="385"/>
      <c r="B147" s="385"/>
      <c r="C147" s="385"/>
      <c r="D147" s="385"/>
      <c r="E147" s="385"/>
      <c r="F147" s="385"/>
      <c r="G147" s="385"/>
      <c r="H147" s="385"/>
      <c r="I147" s="385"/>
      <c r="J147" s="385"/>
      <c r="K147" s="385"/>
      <c r="L147" s="385"/>
      <c r="M147" s="385"/>
      <c r="N147" s="385"/>
      <c r="O147" s="385"/>
      <c r="P147" s="385"/>
      <c r="Q147" s="385"/>
      <c r="R147" s="385"/>
      <c r="S147" s="385"/>
      <c r="T147" s="385"/>
      <c r="U147" s="385"/>
      <c r="V147" s="385"/>
      <c r="W147" s="385"/>
      <c r="X147" s="385"/>
      <c r="Y147" s="385"/>
      <c r="Z147" s="385"/>
      <c r="AA147" s="385"/>
      <c r="AB147" s="385"/>
      <c r="AC147" s="385"/>
      <c r="AD147" s="385"/>
      <c r="AE147" s="385"/>
      <c r="AF147" s="385"/>
      <c r="AG147" s="385"/>
      <c r="AH147" s="385"/>
      <c r="AI147" s="385"/>
      <c r="AJ147" s="385"/>
      <c r="AK147" s="385"/>
      <c r="AL147" s="385"/>
      <c r="AM147" s="385"/>
      <c r="AN147" s="385"/>
      <c r="AO147" s="385"/>
      <c r="AP147" s="385"/>
      <c r="AQ147" s="385"/>
      <c r="AR147" s="385"/>
      <c r="AS147" s="385"/>
      <c r="AT147" s="385"/>
      <c r="AU147" s="385"/>
      <c r="AV147" s="385"/>
      <c r="AW147" s="385"/>
      <c r="AX147" s="385"/>
      <c r="AY147" s="385"/>
      <c r="AZ147" s="385"/>
      <c r="BA147" s="385"/>
      <c r="BB147" s="385"/>
      <c r="BC147" s="385"/>
      <c r="BD147" s="385"/>
      <c r="BE147" s="385"/>
      <c r="BF147" s="385"/>
      <c r="BG147" s="385"/>
      <c r="BH147" s="385"/>
      <c r="BI147" s="385"/>
      <c r="BJ147" s="385"/>
      <c r="BK147" s="385"/>
      <c r="BL147" s="385"/>
      <c r="BM147" s="385"/>
    </row>
    <row r="148" spans="1:65">
      <c r="A148" s="385"/>
      <c r="B148" s="385"/>
      <c r="C148" s="385"/>
      <c r="D148" s="385"/>
      <c r="E148" s="385"/>
      <c r="F148" s="385"/>
      <c r="G148" s="385"/>
      <c r="H148" s="385"/>
      <c r="I148" s="385"/>
      <c r="J148" s="385"/>
      <c r="K148" s="385"/>
      <c r="L148" s="385"/>
      <c r="M148" s="385"/>
      <c r="N148" s="385"/>
      <c r="O148" s="385"/>
      <c r="P148" s="385"/>
      <c r="Q148" s="385"/>
      <c r="R148" s="385"/>
      <c r="S148" s="385"/>
      <c r="T148" s="385"/>
      <c r="U148" s="385"/>
      <c r="V148" s="385"/>
      <c r="W148" s="385"/>
      <c r="X148" s="385"/>
      <c r="Y148" s="385"/>
      <c r="Z148" s="385"/>
      <c r="AA148" s="385"/>
      <c r="AB148" s="385"/>
      <c r="AC148" s="385"/>
      <c r="AD148" s="385"/>
      <c r="AE148" s="385"/>
      <c r="AF148" s="385"/>
      <c r="AG148" s="385"/>
      <c r="AH148" s="385"/>
      <c r="AI148" s="385"/>
      <c r="AJ148" s="385"/>
      <c r="AK148" s="385"/>
      <c r="AL148" s="385"/>
      <c r="AM148" s="385"/>
      <c r="AN148" s="385"/>
      <c r="AO148" s="385"/>
      <c r="AP148" s="385"/>
      <c r="AQ148" s="385"/>
      <c r="AR148" s="385"/>
      <c r="AS148" s="385"/>
      <c r="AT148" s="385"/>
      <c r="AU148" s="385"/>
      <c r="AV148" s="385"/>
      <c r="AW148" s="385"/>
      <c r="AX148" s="385"/>
      <c r="AY148" s="385"/>
      <c r="AZ148" s="385"/>
      <c r="BA148" s="385"/>
      <c r="BB148" s="385"/>
      <c r="BC148" s="385"/>
      <c r="BD148" s="385"/>
      <c r="BE148" s="385"/>
      <c r="BF148" s="385"/>
      <c r="BG148" s="385"/>
      <c r="BH148" s="385"/>
      <c r="BI148" s="385"/>
      <c r="BJ148" s="385"/>
      <c r="BK148" s="385"/>
      <c r="BL148" s="385"/>
      <c r="BM148" s="385"/>
    </row>
    <row r="149" spans="1:65">
      <c r="A149" s="385"/>
      <c r="B149" s="385"/>
      <c r="C149" s="385"/>
      <c r="D149" s="385"/>
      <c r="E149" s="385"/>
      <c r="F149" s="385"/>
      <c r="G149" s="385"/>
      <c r="H149" s="385"/>
      <c r="I149" s="385"/>
      <c r="J149" s="385"/>
      <c r="K149" s="385"/>
      <c r="L149" s="385"/>
      <c r="M149" s="385"/>
      <c r="N149" s="385"/>
      <c r="O149" s="385"/>
      <c r="P149" s="385"/>
      <c r="Q149" s="385"/>
      <c r="R149" s="385"/>
      <c r="S149" s="385"/>
      <c r="T149" s="385"/>
      <c r="U149" s="385"/>
      <c r="V149" s="385"/>
      <c r="W149" s="385"/>
      <c r="X149" s="385"/>
      <c r="Y149" s="385"/>
      <c r="Z149" s="385"/>
      <c r="AA149" s="385"/>
      <c r="AB149" s="385"/>
      <c r="AC149" s="385"/>
      <c r="AD149" s="385"/>
      <c r="AE149" s="385"/>
      <c r="AF149" s="385"/>
      <c r="AG149" s="385"/>
      <c r="AH149" s="385"/>
      <c r="AI149" s="385"/>
      <c r="AJ149" s="385"/>
      <c r="AK149" s="385"/>
      <c r="AL149" s="385"/>
      <c r="AM149" s="385"/>
      <c r="AN149" s="385"/>
      <c r="AO149" s="385"/>
      <c r="AP149" s="385"/>
      <c r="AQ149" s="385"/>
      <c r="AR149" s="385"/>
      <c r="AS149" s="385"/>
      <c r="AT149" s="385"/>
      <c r="AU149" s="385"/>
      <c r="AV149" s="385"/>
      <c r="AW149" s="385"/>
      <c r="AX149" s="385"/>
      <c r="AY149" s="385"/>
      <c r="AZ149" s="385"/>
      <c r="BA149" s="385"/>
      <c r="BB149" s="385"/>
      <c r="BC149" s="385"/>
      <c r="BD149" s="385"/>
      <c r="BE149" s="385"/>
      <c r="BF149" s="385"/>
      <c r="BG149" s="385"/>
      <c r="BH149" s="385"/>
      <c r="BI149" s="385"/>
      <c r="BJ149" s="385"/>
      <c r="BK149" s="385"/>
      <c r="BL149" s="385"/>
      <c r="BM149" s="385"/>
    </row>
    <row r="150" spans="1:65">
      <c r="A150" s="385"/>
      <c r="B150" s="385"/>
      <c r="C150" s="385"/>
      <c r="D150" s="385"/>
      <c r="E150" s="385"/>
      <c r="F150" s="385"/>
      <c r="G150" s="385"/>
      <c r="H150" s="385"/>
      <c r="I150" s="385"/>
      <c r="J150" s="385"/>
      <c r="K150" s="385"/>
      <c r="L150" s="385"/>
      <c r="M150" s="385"/>
      <c r="N150" s="385"/>
      <c r="O150" s="385"/>
      <c r="P150" s="385"/>
      <c r="Q150" s="385"/>
      <c r="R150" s="385"/>
      <c r="S150" s="385"/>
      <c r="T150" s="385"/>
      <c r="U150" s="385"/>
      <c r="V150" s="385"/>
      <c r="W150" s="385"/>
      <c r="X150" s="385"/>
      <c r="Y150" s="385"/>
      <c r="Z150" s="385"/>
      <c r="AA150" s="385"/>
      <c r="AB150" s="385"/>
      <c r="AC150" s="385"/>
      <c r="AD150" s="385"/>
      <c r="AE150" s="385"/>
      <c r="AF150" s="385"/>
      <c r="AG150" s="385"/>
      <c r="AH150" s="385"/>
      <c r="AI150" s="385"/>
      <c r="AJ150" s="385"/>
      <c r="AK150" s="385"/>
      <c r="AL150" s="385"/>
      <c r="AM150" s="385"/>
      <c r="AN150" s="385"/>
      <c r="AO150" s="385"/>
      <c r="AP150" s="385"/>
      <c r="AQ150" s="385"/>
      <c r="AR150" s="385"/>
      <c r="AS150" s="385"/>
      <c r="AT150" s="385"/>
      <c r="AU150" s="385"/>
      <c r="AV150" s="385"/>
      <c r="AW150" s="385"/>
      <c r="AX150" s="385"/>
      <c r="AY150" s="385"/>
      <c r="AZ150" s="385"/>
      <c r="BA150" s="385"/>
      <c r="BB150" s="385"/>
      <c r="BC150" s="385"/>
      <c r="BD150" s="385"/>
      <c r="BE150" s="385"/>
      <c r="BF150" s="385"/>
      <c r="BG150" s="385"/>
      <c r="BH150" s="385"/>
      <c r="BI150" s="385"/>
      <c r="BJ150" s="385"/>
      <c r="BK150" s="385"/>
      <c r="BL150" s="385"/>
      <c r="BM150" s="385"/>
    </row>
    <row r="151" spans="1:65">
      <c r="A151" s="385"/>
      <c r="B151" s="385"/>
      <c r="C151" s="385"/>
      <c r="D151" s="385"/>
      <c r="E151" s="385"/>
      <c r="F151" s="385"/>
      <c r="G151" s="385"/>
      <c r="H151" s="385"/>
      <c r="I151" s="385"/>
      <c r="J151" s="385"/>
      <c r="K151" s="385"/>
      <c r="L151" s="385"/>
      <c r="M151" s="385"/>
      <c r="N151" s="385"/>
      <c r="O151" s="385"/>
      <c r="P151" s="385"/>
      <c r="Q151" s="385"/>
      <c r="R151" s="385"/>
      <c r="S151" s="385"/>
      <c r="T151" s="385"/>
      <c r="U151" s="385"/>
      <c r="V151" s="385"/>
      <c r="W151" s="385"/>
      <c r="X151" s="385"/>
      <c r="Y151" s="385"/>
      <c r="Z151" s="385"/>
      <c r="AA151" s="385"/>
      <c r="AB151" s="385"/>
      <c r="AC151" s="385"/>
      <c r="AD151" s="385"/>
      <c r="AE151" s="385"/>
      <c r="AF151" s="385"/>
      <c r="AG151" s="385"/>
      <c r="AH151" s="385"/>
      <c r="AI151" s="385"/>
      <c r="AJ151" s="385"/>
      <c r="AK151" s="385"/>
      <c r="AL151" s="385"/>
      <c r="AM151" s="385"/>
      <c r="AN151" s="385"/>
      <c r="AO151" s="385"/>
      <c r="AP151" s="385"/>
      <c r="AQ151" s="385"/>
      <c r="AR151" s="385"/>
      <c r="AS151" s="385"/>
      <c r="AT151" s="385"/>
      <c r="AU151" s="385"/>
      <c r="AV151" s="385"/>
      <c r="AW151" s="385"/>
      <c r="AX151" s="385"/>
      <c r="AY151" s="385"/>
      <c r="AZ151" s="385"/>
      <c r="BA151" s="385"/>
      <c r="BB151" s="385"/>
      <c r="BC151" s="385"/>
      <c r="BD151" s="385"/>
      <c r="BE151" s="385"/>
      <c r="BF151" s="385"/>
      <c r="BG151" s="385"/>
      <c r="BH151" s="385"/>
      <c r="BI151" s="385"/>
      <c r="BJ151" s="385"/>
      <c r="BK151" s="385"/>
      <c r="BL151" s="385"/>
      <c r="BM151" s="385"/>
    </row>
    <row r="152" spans="1:65">
      <c r="A152" s="385"/>
      <c r="B152" s="385"/>
      <c r="C152" s="385"/>
      <c r="D152" s="385"/>
      <c r="E152" s="385"/>
      <c r="F152" s="385"/>
      <c r="G152" s="385"/>
      <c r="H152" s="385"/>
      <c r="I152" s="385"/>
      <c r="J152" s="385"/>
      <c r="K152" s="385"/>
      <c r="L152" s="385"/>
      <c r="M152" s="385"/>
      <c r="N152" s="385"/>
      <c r="O152" s="385"/>
      <c r="P152" s="385"/>
      <c r="Q152" s="385"/>
      <c r="R152" s="385"/>
      <c r="S152" s="385"/>
      <c r="T152" s="385"/>
      <c r="U152" s="385"/>
      <c r="V152" s="385"/>
      <c r="W152" s="385"/>
      <c r="X152" s="385"/>
      <c r="Y152" s="385"/>
      <c r="Z152" s="385"/>
      <c r="AA152" s="385"/>
      <c r="AB152" s="385"/>
      <c r="AC152" s="385"/>
      <c r="AD152" s="385"/>
      <c r="AE152" s="385"/>
      <c r="AF152" s="385"/>
      <c r="AG152" s="385"/>
      <c r="AH152" s="385"/>
      <c r="AI152" s="385"/>
      <c r="AJ152" s="385"/>
      <c r="AK152" s="385"/>
      <c r="AL152" s="385"/>
      <c r="AM152" s="385"/>
      <c r="AN152" s="385"/>
      <c r="AO152" s="385"/>
      <c r="AP152" s="385"/>
      <c r="AQ152" s="385"/>
      <c r="AR152" s="385"/>
      <c r="AS152" s="385"/>
      <c r="AT152" s="385"/>
      <c r="AU152" s="385"/>
      <c r="AV152" s="385"/>
      <c r="AW152" s="385"/>
      <c r="AX152" s="385"/>
      <c r="AY152" s="385"/>
      <c r="AZ152" s="385"/>
      <c r="BA152" s="385"/>
      <c r="BB152" s="385"/>
      <c r="BC152" s="385"/>
      <c r="BD152" s="385"/>
      <c r="BE152" s="385"/>
      <c r="BF152" s="385"/>
      <c r="BG152" s="385"/>
      <c r="BH152" s="385"/>
      <c r="BI152" s="385"/>
      <c r="BJ152" s="385"/>
      <c r="BK152" s="385"/>
      <c r="BL152" s="385"/>
      <c r="BM152" s="385"/>
    </row>
    <row r="153" spans="1:65">
      <c r="A153" s="385"/>
      <c r="B153" s="385"/>
      <c r="C153" s="385"/>
      <c r="D153" s="385"/>
      <c r="E153" s="385"/>
      <c r="F153" s="385"/>
      <c r="G153" s="385"/>
      <c r="H153" s="385"/>
      <c r="I153" s="385"/>
      <c r="J153" s="385"/>
      <c r="K153" s="385"/>
      <c r="L153" s="385"/>
      <c r="M153" s="385"/>
      <c r="N153" s="385"/>
      <c r="O153" s="385"/>
      <c r="P153" s="385"/>
      <c r="Q153" s="385"/>
      <c r="R153" s="385"/>
      <c r="S153" s="385"/>
      <c r="T153" s="385"/>
      <c r="U153" s="385"/>
      <c r="V153" s="385"/>
      <c r="W153" s="385"/>
      <c r="X153" s="385"/>
      <c r="Y153" s="385"/>
      <c r="Z153" s="385"/>
      <c r="AA153" s="385"/>
      <c r="AB153" s="385"/>
      <c r="AC153" s="385"/>
      <c r="AD153" s="385"/>
      <c r="AE153" s="385"/>
      <c r="AF153" s="385"/>
      <c r="AG153" s="385"/>
      <c r="AH153" s="385"/>
      <c r="AI153" s="385"/>
      <c r="AJ153" s="385"/>
      <c r="AK153" s="385"/>
      <c r="AL153" s="385"/>
      <c r="AM153" s="385"/>
      <c r="AN153" s="385"/>
      <c r="AO153" s="385"/>
      <c r="AP153" s="385"/>
      <c r="AQ153" s="385"/>
      <c r="AR153" s="385"/>
      <c r="AS153" s="385"/>
      <c r="AT153" s="385"/>
      <c r="AU153" s="385"/>
      <c r="AV153" s="385"/>
      <c r="AW153" s="385"/>
      <c r="AX153" s="385"/>
      <c r="AY153" s="385"/>
      <c r="AZ153" s="385"/>
      <c r="BA153" s="385"/>
      <c r="BB153" s="385"/>
      <c r="BC153" s="385"/>
      <c r="BD153" s="385"/>
      <c r="BE153" s="385"/>
      <c r="BF153" s="385"/>
      <c r="BG153" s="385"/>
      <c r="BH153" s="385"/>
      <c r="BI153" s="385"/>
      <c r="BJ153" s="385"/>
      <c r="BK153" s="385"/>
      <c r="BL153" s="385"/>
      <c r="BM153" s="385"/>
    </row>
    <row r="154" spans="1:65">
      <c r="A154" s="385"/>
      <c r="B154" s="385"/>
      <c r="C154" s="385"/>
      <c r="D154" s="385"/>
      <c r="E154" s="385"/>
      <c r="F154" s="385"/>
      <c r="G154" s="385"/>
      <c r="H154" s="385"/>
      <c r="I154" s="385"/>
      <c r="J154" s="385"/>
      <c r="K154" s="385"/>
      <c r="L154" s="385"/>
      <c r="M154" s="385"/>
      <c r="N154" s="385"/>
      <c r="O154" s="385"/>
      <c r="P154" s="385"/>
      <c r="Q154" s="385"/>
      <c r="R154" s="385"/>
      <c r="S154" s="385"/>
      <c r="T154" s="385"/>
      <c r="U154" s="385"/>
      <c r="V154" s="385"/>
      <c r="W154" s="385"/>
      <c r="X154" s="385"/>
      <c r="Y154" s="385"/>
      <c r="Z154" s="385"/>
      <c r="AA154" s="385"/>
      <c r="AB154" s="385"/>
      <c r="AC154" s="385"/>
      <c r="AD154" s="385"/>
      <c r="AE154" s="385"/>
      <c r="AF154" s="385"/>
      <c r="AG154" s="385"/>
      <c r="AH154" s="385"/>
      <c r="AI154" s="385"/>
      <c r="AJ154" s="385"/>
      <c r="AK154" s="385"/>
      <c r="AL154" s="385"/>
      <c r="AM154" s="385"/>
      <c r="AN154" s="385"/>
      <c r="AO154" s="385"/>
      <c r="AP154" s="385"/>
      <c r="AQ154" s="385"/>
      <c r="AR154" s="385"/>
      <c r="AS154" s="385"/>
      <c r="AT154" s="385"/>
      <c r="AU154" s="385"/>
      <c r="AV154" s="385"/>
      <c r="AW154" s="385"/>
      <c r="AX154" s="385"/>
      <c r="AY154" s="385"/>
      <c r="AZ154" s="385"/>
      <c r="BA154" s="385"/>
      <c r="BB154" s="385"/>
      <c r="BC154" s="385"/>
      <c r="BD154" s="385"/>
      <c r="BE154" s="385"/>
      <c r="BF154" s="385"/>
      <c r="BG154" s="385"/>
      <c r="BH154" s="385"/>
      <c r="BI154" s="385"/>
      <c r="BJ154" s="385"/>
      <c r="BK154" s="385"/>
      <c r="BL154" s="385"/>
      <c r="BM154" s="385"/>
    </row>
    <row r="155" spans="1:65">
      <c r="A155" s="385"/>
      <c r="B155" s="385"/>
      <c r="C155" s="385"/>
      <c r="D155" s="385"/>
      <c r="E155" s="385"/>
      <c r="F155" s="385"/>
      <c r="G155" s="385"/>
      <c r="H155" s="385"/>
      <c r="I155" s="385"/>
      <c r="J155" s="385"/>
      <c r="K155" s="385"/>
      <c r="L155" s="385"/>
      <c r="M155" s="385"/>
      <c r="N155" s="385"/>
      <c r="O155" s="385"/>
      <c r="P155" s="385"/>
      <c r="Q155" s="385"/>
      <c r="R155" s="385"/>
      <c r="S155" s="385"/>
      <c r="T155" s="385"/>
      <c r="U155" s="385"/>
      <c r="V155" s="385"/>
      <c r="W155" s="385"/>
      <c r="X155" s="385"/>
      <c r="Y155" s="385"/>
      <c r="Z155" s="385"/>
      <c r="AA155" s="385"/>
      <c r="AB155" s="385"/>
      <c r="AC155" s="385"/>
      <c r="AD155" s="385"/>
      <c r="AE155" s="385"/>
      <c r="AF155" s="385"/>
      <c r="AG155" s="385"/>
      <c r="AH155" s="385"/>
      <c r="AI155" s="385"/>
      <c r="AJ155" s="385"/>
      <c r="AK155" s="385"/>
      <c r="AL155" s="385"/>
      <c r="AM155" s="385"/>
      <c r="AN155" s="385"/>
      <c r="AO155" s="385"/>
      <c r="AP155" s="385"/>
      <c r="AQ155" s="385"/>
      <c r="AR155" s="385"/>
      <c r="AS155" s="385"/>
      <c r="AT155" s="385"/>
      <c r="AU155" s="385"/>
      <c r="AV155" s="385"/>
      <c r="AW155" s="385"/>
      <c r="AX155" s="385"/>
      <c r="AY155" s="385"/>
      <c r="AZ155" s="385"/>
      <c r="BA155" s="385"/>
      <c r="BB155" s="385"/>
      <c r="BC155" s="385"/>
      <c r="BD155" s="385"/>
      <c r="BE155" s="385"/>
      <c r="BF155" s="385"/>
      <c r="BG155" s="385"/>
      <c r="BH155" s="385"/>
      <c r="BI155" s="385"/>
      <c r="BJ155" s="385"/>
      <c r="BK155" s="385"/>
      <c r="BL155" s="385"/>
      <c r="BM155" s="385"/>
    </row>
    <row r="156" spans="1:65">
      <c r="A156" s="385"/>
      <c r="B156" s="385"/>
      <c r="C156" s="385"/>
      <c r="D156" s="385"/>
      <c r="E156" s="385"/>
      <c r="F156" s="385"/>
      <c r="G156" s="385"/>
      <c r="H156" s="385"/>
      <c r="I156" s="385"/>
      <c r="J156" s="385"/>
      <c r="K156" s="385"/>
      <c r="L156" s="385"/>
      <c r="M156" s="385"/>
      <c r="N156" s="385"/>
      <c r="O156" s="385"/>
      <c r="P156" s="385"/>
      <c r="Q156" s="385"/>
      <c r="R156" s="385"/>
      <c r="S156" s="385"/>
      <c r="T156" s="385"/>
      <c r="U156" s="385"/>
      <c r="V156" s="385"/>
      <c r="W156" s="385"/>
      <c r="X156" s="385"/>
      <c r="Y156" s="385"/>
      <c r="Z156" s="385"/>
      <c r="AA156" s="385"/>
      <c r="AB156" s="385"/>
      <c r="AC156" s="385"/>
      <c r="AD156" s="385"/>
      <c r="AE156" s="385"/>
      <c r="AF156" s="385"/>
      <c r="AG156" s="385"/>
      <c r="AH156" s="385"/>
      <c r="AI156" s="385"/>
      <c r="AJ156" s="385"/>
      <c r="AK156" s="385"/>
      <c r="AL156" s="385"/>
      <c r="AM156" s="385"/>
      <c r="AN156" s="385"/>
      <c r="AO156" s="385"/>
      <c r="AP156" s="385"/>
      <c r="AQ156" s="385"/>
      <c r="AR156" s="385"/>
      <c r="AS156" s="385"/>
      <c r="AT156" s="385"/>
      <c r="AU156" s="385"/>
      <c r="AV156" s="385"/>
      <c r="AW156" s="385"/>
      <c r="AX156" s="385"/>
      <c r="AY156" s="385"/>
      <c r="AZ156" s="385"/>
      <c r="BA156" s="385"/>
      <c r="BB156" s="385"/>
      <c r="BC156" s="385"/>
      <c r="BD156" s="385"/>
      <c r="BE156" s="385"/>
      <c r="BF156" s="385"/>
      <c r="BG156" s="385"/>
      <c r="BH156" s="385"/>
      <c r="BI156" s="385"/>
      <c r="BJ156" s="385"/>
      <c r="BK156" s="385"/>
      <c r="BL156" s="385"/>
      <c r="BM156" s="385"/>
    </row>
    <row r="157" spans="1:65">
      <c r="A157" s="385"/>
      <c r="B157" s="385"/>
      <c r="C157" s="385"/>
      <c r="D157" s="385"/>
      <c r="E157" s="385"/>
      <c r="F157" s="385"/>
      <c r="G157" s="385"/>
      <c r="H157" s="385"/>
      <c r="I157" s="385"/>
      <c r="J157" s="385"/>
      <c r="K157" s="385"/>
      <c r="L157" s="385"/>
      <c r="M157" s="385"/>
      <c r="N157" s="385"/>
      <c r="O157" s="385"/>
      <c r="P157" s="385"/>
      <c r="Q157" s="385"/>
      <c r="R157" s="385"/>
      <c r="S157" s="385"/>
      <c r="T157" s="385"/>
      <c r="U157" s="385"/>
      <c r="V157" s="385"/>
      <c r="W157" s="385"/>
      <c r="X157" s="385"/>
      <c r="Y157" s="385"/>
      <c r="Z157" s="385"/>
      <c r="AA157" s="385"/>
      <c r="AB157" s="385"/>
      <c r="AC157" s="385"/>
      <c r="AD157" s="385"/>
      <c r="AE157" s="385"/>
      <c r="AF157" s="385"/>
      <c r="AG157" s="385"/>
      <c r="AH157" s="385"/>
      <c r="AI157" s="385"/>
      <c r="AJ157" s="385"/>
      <c r="AK157" s="385"/>
      <c r="AL157" s="385"/>
      <c r="AM157" s="385"/>
      <c r="AN157" s="385"/>
      <c r="AO157" s="385"/>
      <c r="AP157" s="385"/>
      <c r="AQ157" s="385"/>
      <c r="AR157" s="385"/>
      <c r="AS157" s="385"/>
      <c r="AT157" s="385"/>
      <c r="AU157" s="385"/>
      <c r="AV157" s="385"/>
      <c r="AW157" s="385"/>
      <c r="AX157" s="385"/>
      <c r="AY157" s="385"/>
      <c r="AZ157" s="385"/>
      <c r="BA157" s="385"/>
      <c r="BB157" s="385"/>
      <c r="BC157" s="385"/>
      <c r="BD157" s="385"/>
      <c r="BE157" s="385"/>
      <c r="BF157" s="385"/>
      <c r="BG157" s="385"/>
      <c r="BH157" s="385"/>
      <c r="BI157" s="385"/>
      <c r="BJ157" s="385"/>
      <c r="BK157" s="385"/>
      <c r="BL157" s="385"/>
      <c r="BM157" s="385"/>
    </row>
    <row r="158" spans="1:65">
      <c r="A158" s="385"/>
      <c r="B158" s="385"/>
      <c r="C158" s="385"/>
      <c r="D158" s="385"/>
      <c r="E158" s="385"/>
      <c r="F158" s="385"/>
      <c r="G158" s="385"/>
      <c r="H158" s="385"/>
      <c r="I158" s="385"/>
      <c r="J158" s="385"/>
      <c r="K158" s="385"/>
      <c r="L158" s="385"/>
      <c r="M158" s="385"/>
      <c r="N158" s="385"/>
      <c r="O158" s="385"/>
      <c r="P158" s="385"/>
      <c r="Q158" s="385"/>
      <c r="R158" s="385"/>
      <c r="S158" s="385"/>
      <c r="T158" s="385"/>
      <c r="U158" s="385"/>
      <c r="V158" s="385"/>
      <c r="W158" s="385"/>
      <c r="X158" s="385"/>
      <c r="Y158" s="385"/>
      <c r="Z158" s="385"/>
      <c r="AA158" s="385"/>
      <c r="AB158" s="385"/>
      <c r="AC158" s="385"/>
      <c r="AD158" s="385"/>
      <c r="AE158" s="385"/>
      <c r="AF158" s="385"/>
      <c r="AG158" s="385"/>
      <c r="AH158" s="385"/>
      <c r="AI158" s="385"/>
      <c r="AJ158" s="385"/>
      <c r="AK158" s="385"/>
      <c r="AL158" s="385"/>
      <c r="AM158" s="385"/>
      <c r="AN158" s="385"/>
      <c r="AO158" s="385"/>
      <c r="AP158" s="385"/>
      <c r="AQ158" s="385"/>
      <c r="AR158" s="385"/>
      <c r="AS158" s="385"/>
      <c r="AT158" s="385"/>
      <c r="AU158" s="385"/>
      <c r="AV158" s="385"/>
      <c r="AW158" s="385"/>
      <c r="AX158" s="385"/>
      <c r="AY158" s="385"/>
      <c r="AZ158" s="385"/>
      <c r="BA158" s="385"/>
      <c r="BB158" s="385"/>
      <c r="BC158" s="385"/>
      <c r="BD158" s="385"/>
      <c r="BE158" s="385"/>
      <c r="BF158" s="385"/>
      <c r="BG158" s="385"/>
      <c r="BH158" s="385"/>
      <c r="BI158" s="385"/>
      <c r="BJ158" s="385"/>
      <c r="BK158" s="385"/>
      <c r="BL158" s="385"/>
      <c r="BM158" s="385"/>
    </row>
    <row r="159" spans="1:65">
      <c r="A159" s="385"/>
      <c r="B159" s="385"/>
      <c r="C159" s="385"/>
      <c r="D159" s="385"/>
      <c r="E159" s="385"/>
      <c r="F159" s="385"/>
      <c r="G159" s="385"/>
      <c r="H159" s="385"/>
      <c r="I159" s="385"/>
      <c r="J159" s="385"/>
      <c r="K159" s="385"/>
      <c r="L159" s="385"/>
      <c r="M159" s="385"/>
      <c r="N159" s="385"/>
      <c r="O159" s="385"/>
      <c r="P159" s="385"/>
      <c r="Q159" s="385"/>
      <c r="R159" s="385"/>
      <c r="S159" s="385"/>
      <c r="T159" s="385"/>
      <c r="U159" s="385"/>
      <c r="V159" s="385"/>
      <c r="W159" s="385"/>
      <c r="X159" s="385"/>
      <c r="Y159" s="385"/>
      <c r="Z159" s="385"/>
      <c r="AA159" s="385"/>
      <c r="AB159" s="385"/>
      <c r="AC159" s="385"/>
      <c r="AD159" s="385"/>
      <c r="AE159" s="385"/>
      <c r="AF159" s="385"/>
      <c r="AG159" s="385"/>
      <c r="AH159" s="385"/>
      <c r="AI159" s="385"/>
      <c r="AJ159" s="385"/>
      <c r="AK159" s="385"/>
      <c r="AL159" s="385"/>
      <c r="AM159" s="385"/>
      <c r="AN159" s="385"/>
      <c r="AO159" s="385"/>
      <c r="AP159" s="385"/>
      <c r="AQ159" s="385"/>
      <c r="AR159" s="385"/>
      <c r="AS159" s="385"/>
      <c r="AT159" s="385"/>
      <c r="AU159" s="385"/>
      <c r="AV159" s="385"/>
      <c r="AW159" s="385"/>
      <c r="AX159" s="385"/>
      <c r="AY159" s="385"/>
      <c r="AZ159" s="385"/>
      <c r="BA159" s="385"/>
      <c r="BB159" s="385"/>
      <c r="BC159" s="385"/>
      <c r="BD159" s="385"/>
      <c r="BE159" s="385"/>
      <c r="BF159" s="385"/>
      <c r="BG159" s="385"/>
      <c r="BH159" s="385"/>
      <c r="BI159" s="385"/>
      <c r="BJ159" s="385"/>
      <c r="BK159" s="385"/>
      <c r="BL159" s="385"/>
      <c r="BM159" s="385"/>
    </row>
    <row r="160" spans="1:65">
      <c r="A160" s="385"/>
      <c r="B160" s="385"/>
      <c r="C160" s="385"/>
      <c r="D160" s="385"/>
      <c r="E160" s="385"/>
      <c r="F160" s="385"/>
      <c r="G160" s="385"/>
      <c r="H160" s="385"/>
      <c r="I160" s="385"/>
      <c r="J160" s="385"/>
      <c r="K160" s="385"/>
      <c r="L160" s="385"/>
      <c r="M160" s="385"/>
      <c r="N160" s="385"/>
      <c r="O160" s="385"/>
      <c r="P160" s="385"/>
      <c r="Q160" s="385"/>
      <c r="R160" s="385"/>
      <c r="S160" s="385"/>
      <c r="T160" s="385"/>
      <c r="U160" s="385"/>
      <c r="V160" s="385"/>
      <c r="W160" s="385"/>
      <c r="X160" s="385"/>
      <c r="Y160" s="385"/>
      <c r="Z160" s="385"/>
      <c r="AA160" s="385"/>
      <c r="AB160" s="385"/>
      <c r="AC160" s="385"/>
      <c r="AD160" s="385"/>
      <c r="AE160" s="385"/>
      <c r="AF160" s="385"/>
      <c r="AG160" s="385"/>
      <c r="AH160" s="385"/>
      <c r="AI160" s="385"/>
      <c r="AJ160" s="385"/>
      <c r="AK160" s="385"/>
      <c r="AL160" s="385"/>
      <c r="AM160" s="385"/>
      <c r="AN160" s="385"/>
      <c r="AO160" s="385"/>
      <c r="AP160" s="385"/>
      <c r="AQ160" s="385"/>
      <c r="AR160" s="385"/>
      <c r="AS160" s="385"/>
      <c r="AT160" s="385"/>
      <c r="AU160" s="385"/>
      <c r="AV160" s="385"/>
      <c r="AW160" s="385"/>
      <c r="AX160" s="385"/>
      <c r="AY160" s="385"/>
      <c r="AZ160" s="385"/>
      <c r="BA160" s="385"/>
      <c r="BB160" s="385"/>
      <c r="BC160" s="385"/>
      <c r="BD160" s="385"/>
      <c r="BE160" s="385"/>
      <c r="BF160" s="385"/>
      <c r="BG160" s="385"/>
      <c r="BH160" s="385"/>
      <c r="BI160" s="385"/>
      <c r="BJ160" s="385"/>
      <c r="BK160" s="385"/>
      <c r="BL160" s="385"/>
      <c r="BM160" s="385"/>
    </row>
    <row r="161" spans="1:65">
      <c r="A161" s="385"/>
      <c r="B161" s="385"/>
      <c r="C161" s="385"/>
      <c r="D161" s="385"/>
      <c r="E161" s="385"/>
      <c r="F161" s="385"/>
      <c r="G161" s="385"/>
      <c r="H161" s="385"/>
      <c r="I161" s="385"/>
      <c r="J161" s="385"/>
      <c r="K161" s="385"/>
      <c r="L161" s="385"/>
      <c r="M161" s="385"/>
      <c r="N161" s="385"/>
      <c r="O161" s="385"/>
      <c r="P161" s="385"/>
      <c r="Q161" s="385"/>
      <c r="R161" s="385"/>
      <c r="S161" s="385"/>
      <c r="T161" s="385"/>
      <c r="U161" s="385"/>
      <c r="V161" s="385"/>
      <c r="W161" s="385"/>
      <c r="X161" s="385"/>
      <c r="Y161" s="385"/>
      <c r="Z161" s="385"/>
      <c r="AA161" s="385"/>
      <c r="AB161" s="385"/>
      <c r="AC161" s="385"/>
      <c r="AD161" s="385"/>
      <c r="AE161" s="385"/>
      <c r="AF161" s="385"/>
      <c r="AG161" s="385"/>
      <c r="AH161" s="385"/>
      <c r="AI161" s="385"/>
      <c r="AJ161" s="385"/>
      <c r="AK161" s="385"/>
      <c r="AL161" s="385"/>
      <c r="AM161" s="385"/>
      <c r="AN161" s="385"/>
      <c r="AO161" s="385"/>
      <c r="AP161" s="385"/>
      <c r="AQ161" s="385"/>
      <c r="AR161" s="385"/>
      <c r="AS161" s="385"/>
      <c r="AT161" s="385"/>
      <c r="AU161" s="385"/>
      <c r="AV161" s="385"/>
      <c r="AW161" s="385"/>
      <c r="AX161" s="385"/>
      <c r="AY161" s="385"/>
      <c r="AZ161" s="385"/>
      <c r="BA161" s="385"/>
      <c r="BB161" s="385"/>
      <c r="BC161" s="385"/>
      <c r="BD161" s="385"/>
      <c r="BE161" s="385"/>
      <c r="BF161" s="385"/>
      <c r="BG161" s="385"/>
      <c r="BH161" s="385"/>
      <c r="BI161" s="385"/>
      <c r="BJ161" s="385"/>
      <c r="BK161" s="385"/>
      <c r="BL161" s="385"/>
      <c r="BM161" s="385"/>
    </row>
    <row r="162" spans="1:65">
      <c r="A162" s="385"/>
      <c r="B162" s="385"/>
      <c r="C162" s="385"/>
      <c r="D162" s="385"/>
      <c r="E162" s="385"/>
      <c r="F162" s="385"/>
      <c r="G162" s="385"/>
      <c r="H162" s="385"/>
      <c r="I162" s="385"/>
      <c r="J162" s="385"/>
      <c r="K162" s="385"/>
      <c r="L162" s="385"/>
      <c r="M162" s="385"/>
      <c r="N162" s="385"/>
      <c r="O162" s="385"/>
      <c r="P162" s="385"/>
      <c r="Q162" s="385"/>
      <c r="R162" s="385"/>
      <c r="S162" s="385"/>
      <c r="T162" s="385"/>
      <c r="U162" s="385"/>
      <c r="V162" s="385"/>
      <c r="W162" s="385"/>
      <c r="X162" s="385"/>
      <c r="Y162" s="385"/>
      <c r="Z162" s="385"/>
      <c r="AA162" s="385"/>
      <c r="AB162" s="385"/>
      <c r="AC162" s="385"/>
      <c r="AD162" s="385"/>
      <c r="AE162" s="385"/>
      <c r="AF162" s="385"/>
      <c r="AG162" s="385"/>
      <c r="AH162" s="385"/>
      <c r="AI162" s="385"/>
      <c r="AJ162" s="385"/>
      <c r="AK162" s="385"/>
      <c r="AL162" s="385"/>
      <c r="AM162" s="385"/>
      <c r="AN162" s="385"/>
      <c r="AO162" s="385"/>
      <c r="AP162" s="385"/>
      <c r="AQ162" s="385"/>
      <c r="AR162" s="385"/>
      <c r="AS162" s="385"/>
      <c r="AT162" s="385"/>
      <c r="AU162" s="385"/>
      <c r="AV162" s="385"/>
      <c r="AW162" s="385"/>
      <c r="AX162" s="385"/>
      <c r="AY162" s="385"/>
      <c r="AZ162" s="385"/>
      <c r="BA162" s="385"/>
      <c r="BB162" s="385"/>
      <c r="BC162" s="385"/>
      <c r="BD162" s="385"/>
      <c r="BE162" s="385"/>
      <c r="BF162" s="385"/>
      <c r="BG162" s="385"/>
      <c r="BH162" s="385"/>
      <c r="BI162" s="385"/>
      <c r="BJ162" s="385"/>
      <c r="BK162" s="385"/>
      <c r="BL162" s="385"/>
      <c r="BM162" s="385"/>
    </row>
    <row r="163" spans="1:65">
      <c r="A163" s="385"/>
      <c r="B163" s="385"/>
      <c r="C163" s="385"/>
      <c r="D163" s="385"/>
      <c r="E163" s="385"/>
      <c r="F163" s="385"/>
      <c r="G163" s="385"/>
      <c r="H163" s="385"/>
      <c r="I163" s="385"/>
      <c r="J163" s="385"/>
      <c r="K163" s="385"/>
      <c r="L163" s="385"/>
      <c r="M163" s="385"/>
      <c r="N163" s="385"/>
      <c r="O163" s="385"/>
      <c r="P163" s="385"/>
      <c r="Q163" s="385"/>
      <c r="R163" s="385"/>
      <c r="S163" s="385"/>
      <c r="T163" s="385"/>
      <c r="U163" s="385"/>
      <c r="V163" s="385"/>
      <c r="W163" s="385"/>
      <c r="X163" s="385"/>
      <c r="Y163" s="385"/>
      <c r="Z163" s="385"/>
      <c r="AA163" s="385"/>
      <c r="AB163" s="385"/>
      <c r="AC163" s="385"/>
      <c r="AD163" s="385"/>
      <c r="AE163" s="385"/>
      <c r="AF163" s="385"/>
      <c r="AG163" s="385"/>
      <c r="AH163" s="385"/>
      <c r="AI163" s="385"/>
      <c r="AJ163" s="385"/>
      <c r="AK163" s="385"/>
      <c r="AL163" s="385"/>
      <c r="AM163" s="385"/>
      <c r="AN163" s="385"/>
      <c r="AO163" s="385"/>
      <c r="AP163" s="385"/>
      <c r="AQ163" s="385"/>
      <c r="AR163" s="385"/>
      <c r="AS163" s="385"/>
      <c r="AT163" s="385"/>
      <c r="AU163" s="385"/>
      <c r="AV163" s="385"/>
      <c r="AW163" s="385"/>
      <c r="AX163" s="385"/>
      <c r="AY163" s="385"/>
      <c r="AZ163" s="385"/>
      <c r="BA163" s="385"/>
      <c r="BB163" s="385"/>
      <c r="BC163" s="385"/>
      <c r="BD163" s="385"/>
      <c r="BE163" s="385"/>
      <c r="BF163" s="385"/>
      <c r="BG163" s="385"/>
      <c r="BH163" s="385"/>
      <c r="BI163" s="385"/>
      <c r="BJ163" s="385"/>
      <c r="BK163" s="385"/>
      <c r="BL163" s="385"/>
      <c r="BM163" s="385"/>
    </row>
    <row r="164" spans="1:65">
      <c r="A164" s="385"/>
      <c r="B164" s="385"/>
      <c r="C164" s="385"/>
      <c r="D164" s="385"/>
      <c r="E164" s="385"/>
      <c r="F164" s="385"/>
      <c r="G164" s="385"/>
      <c r="H164" s="385"/>
      <c r="I164" s="385"/>
      <c r="J164" s="385"/>
      <c r="K164" s="385"/>
      <c r="L164" s="385"/>
      <c r="M164" s="385"/>
      <c r="N164" s="385"/>
      <c r="O164" s="385"/>
      <c r="P164" s="385"/>
      <c r="Q164" s="385"/>
      <c r="R164" s="385"/>
      <c r="S164" s="385"/>
      <c r="T164" s="385"/>
      <c r="U164" s="385"/>
      <c r="V164" s="385"/>
      <c r="W164" s="385"/>
      <c r="X164" s="385"/>
      <c r="Y164" s="385"/>
      <c r="Z164" s="385"/>
      <c r="AA164" s="385"/>
      <c r="AB164" s="385"/>
      <c r="AC164" s="385"/>
      <c r="AD164" s="385"/>
      <c r="AE164" s="385"/>
      <c r="AF164" s="385"/>
      <c r="AG164" s="385"/>
      <c r="AH164" s="385"/>
      <c r="AI164" s="385"/>
      <c r="AJ164" s="385"/>
      <c r="AK164" s="385"/>
      <c r="AL164" s="385"/>
      <c r="AM164" s="385"/>
      <c r="AN164" s="385"/>
      <c r="AO164" s="385"/>
      <c r="AP164" s="385"/>
      <c r="AQ164" s="385"/>
      <c r="AR164" s="385"/>
      <c r="AS164" s="385"/>
      <c r="AT164" s="385"/>
      <c r="AU164" s="385"/>
      <c r="AV164" s="385"/>
      <c r="AW164" s="385"/>
      <c r="AX164" s="385"/>
      <c r="AY164" s="385"/>
      <c r="AZ164" s="385"/>
      <c r="BA164" s="385"/>
      <c r="BB164" s="385"/>
      <c r="BC164" s="385"/>
      <c r="BD164" s="385"/>
      <c r="BE164" s="385"/>
      <c r="BF164" s="385"/>
      <c r="BG164" s="385"/>
      <c r="BH164" s="385"/>
      <c r="BI164" s="385"/>
      <c r="BJ164" s="385"/>
      <c r="BK164" s="385"/>
      <c r="BL164" s="385"/>
      <c r="BM164" s="385"/>
    </row>
    <row r="165" spans="1:65">
      <c r="A165" s="385"/>
      <c r="B165" s="385"/>
      <c r="C165" s="385"/>
      <c r="D165" s="385"/>
      <c r="E165" s="385"/>
      <c r="F165" s="385"/>
      <c r="G165" s="385"/>
      <c r="H165" s="385"/>
      <c r="I165" s="385"/>
      <c r="J165" s="385"/>
      <c r="K165" s="385"/>
      <c r="L165" s="385"/>
      <c r="M165" s="385"/>
      <c r="N165" s="385"/>
      <c r="O165" s="385"/>
      <c r="P165" s="385"/>
      <c r="Q165" s="385"/>
      <c r="R165" s="385"/>
      <c r="S165" s="385"/>
      <c r="T165" s="385"/>
      <c r="U165" s="385"/>
      <c r="V165" s="385"/>
      <c r="W165" s="385"/>
      <c r="X165" s="385"/>
      <c r="Y165" s="385"/>
      <c r="Z165" s="385"/>
      <c r="AA165" s="385"/>
      <c r="AB165" s="385"/>
      <c r="AC165" s="385"/>
      <c r="AD165" s="385"/>
      <c r="AE165" s="385"/>
      <c r="AF165" s="385"/>
      <c r="AG165" s="385"/>
      <c r="AH165" s="385"/>
      <c r="AI165" s="385"/>
      <c r="AJ165" s="385"/>
      <c r="AK165" s="385"/>
      <c r="AL165" s="385"/>
      <c r="AM165" s="385"/>
      <c r="AN165" s="385"/>
      <c r="AO165" s="385"/>
      <c r="AP165" s="385"/>
      <c r="AQ165" s="385"/>
      <c r="AR165" s="385"/>
      <c r="AS165" s="385"/>
      <c r="AT165" s="385"/>
      <c r="AU165" s="385"/>
      <c r="AV165" s="385"/>
      <c r="AW165" s="385"/>
      <c r="AX165" s="385"/>
      <c r="AY165" s="385"/>
      <c r="AZ165" s="385"/>
      <c r="BA165" s="385"/>
      <c r="BB165" s="385"/>
      <c r="BC165" s="385"/>
      <c r="BD165" s="385"/>
      <c r="BE165" s="385"/>
      <c r="BF165" s="385"/>
      <c r="BG165" s="385"/>
      <c r="BH165" s="385"/>
      <c r="BI165" s="385"/>
      <c r="BJ165" s="385"/>
      <c r="BK165" s="385"/>
      <c r="BL165" s="385"/>
      <c r="BM165" s="385"/>
    </row>
    <row r="166" spans="1:65">
      <c r="A166" s="385"/>
      <c r="B166" s="385"/>
      <c r="C166" s="385"/>
      <c r="D166" s="385"/>
      <c r="E166" s="385"/>
      <c r="F166" s="385"/>
      <c r="G166" s="385"/>
      <c r="H166" s="385"/>
      <c r="I166" s="385"/>
      <c r="J166" s="385"/>
      <c r="K166" s="385"/>
      <c r="L166" s="385"/>
      <c r="M166" s="385"/>
      <c r="N166" s="385"/>
      <c r="O166" s="385"/>
      <c r="P166" s="385"/>
      <c r="Q166" s="385"/>
      <c r="R166" s="385"/>
      <c r="S166" s="385"/>
      <c r="T166" s="385"/>
      <c r="U166" s="385"/>
      <c r="V166" s="385"/>
      <c r="W166" s="385"/>
      <c r="X166" s="385"/>
      <c r="Y166" s="385"/>
      <c r="Z166" s="385"/>
      <c r="AA166" s="385"/>
      <c r="AB166" s="385"/>
      <c r="AC166" s="385"/>
      <c r="AD166" s="385"/>
      <c r="AE166" s="385"/>
      <c r="AF166" s="385"/>
      <c r="AG166" s="385"/>
      <c r="AH166" s="385"/>
      <c r="AI166" s="385"/>
      <c r="AJ166" s="385"/>
      <c r="AK166" s="385"/>
      <c r="AL166" s="385"/>
      <c r="AM166" s="385"/>
      <c r="AN166" s="385"/>
      <c r="AO166" s="385"/>
      <c r="AP166" s="385"/>
      <c r="AQ166" s="385"/>
      <c r="AR166" s="385"/>
      <c r="AS166" s="385"/>
      <c r="AT166" s="385"/>
      <c r="AU166" s="385"/>
      <c r="AV166" s="385"/>
      <c r="AW166" s="385"/>
      <c r="AX166" s="385"/>
      <c r="AY166" s="385"/>
      <c r="AZ166" s="385"/>
      <c r="BA166" s="385"/>
      <c r="BB166" s="385"/>
      <c r="BC166" s="385"/>
      <c r="BD166" s="385"/>
      <c r="BE166" s="385"/>
      <c r="BF166" s="385"/>
      <c r="BG166" s="385"/>
      <c r="BH166" s="385"/>
      <c r="BI166" s="385"/>
      <c r="BJ166" s="385"/>
      <c r="BK166" s="385"/>
      <c r="BL166" s="385"/>
      <c r="BM166" s="385"/>
    </row>
    <row r="167" spans="1:65">
      <c r="A167" s="385"/>
      <c r="B167" s="385"/>
      <c r="C167" s="385"/>
      <c r="D167" s="385"/>
      <c r="E167" s="385"/>
      <c r="F167" s="385"/>
      <c r="G167" s="385"/>
      <c r="H167" s="385"/>
      <c r="I167" s="385"/>
      <c r="J167" s="385"/>
      <c r="K167" s="385"/>
      <c r="L167" s="385"/>
      <c r="M167" s="385"/>
      <c r="N167" s="385"/>
      <c r="O167" s="385"/>
      <c r="P167" s="385"/>
      <c r="Q167" s="385"/>
      <c r="R167" s="385"/>
      <c r="S167" s="385"/>
      <c r="T167" s="385"/>
      <c r="U167" s="385"/>
      <c r="V167" s="385"/>
      <c r="W167" s="385"/>
      <c r="X167" s="385"/>
      <c r="Y167" s="385"/>
      <c r="Z167" s="385"/>
      <c r="AA167" s="385"/>
      <c r="AB167" s="385"/>
      <c r="AC167" s="385"/>
      <c r="AD167" s="385"/>
      <c r="AE167" s="385"/>
      <c r="AF167" s="385"/>
      <c r="AG167" s="385"/>
      <c r="AH167" s="385"/>
      <c r="AI167" s="385"/>
      <c r="AJ167" s="385"/>
      <c r="AK167" s="385"/>
      <c r="AL167" s="385"/>
      <c r="AM167" s="385"/>
      <c r="AN167" s="385"/>
      <c r="AO167" s="385"/>
      <c r="AP167" s="385"/>
      <c r="AQ167" s="385"/>
      <c r="AR167" s="385"/>
      <c r="AS167" s="385"/>
      <c r="AT167" s="385"/>
      <c r="AU167" s="385"/>
      <c r="AV167" s="385"/>
      <c r="AW167" s="385"/>
      <c r="AX167" s="385"/>
      <c r="AY167" s="385"/>
      <c r="AZ167" s="385"/>
      <c r="BA167" s="385"/>
      <c r="BB167" s="385"/>
      <c r="BC167" s="385"/>
      <c r="BD167" s="385"/>
      <c r="BE167" s="385"/>
      <c r="BF167" s="385"/>
      <c r="BG167" s="385"/>
      <c r="BH167" s="385"/>
      <c r="BI167" s="385"/>
      <c r="BJ167" s="385"/>
      <c r="BK167" s="385"/>
      <c r="BL167" s="385"/>
      <c r="BM167" s="385"/>
    </row>
    <row r="168" spans="1:65">
      <c r="A168" s="385"/>
      <c r="B168" s="385"/>
      <c r="C168" s="385"/>
      <c r="D168" s="385"/>
      <c r="E168" s="385"/>
      <c r="F168" s="385"/>
      <c r="G168" s="385"/>
      <c r="H168" s="385"/>
      <c r="I168" s="385"/>
      <c r="J168" s="385"/>
      <c r="K168" s="385"/>
      <c r="L168" s="385"/>
      <c r="M168" s="385"/>
      <c r="N168" s="385"/>
      <c r="O168" s="385"/>
      <c r="P168" s="385"/>
      <c r="Q168" s="385"/>
      <c r="R168" s="385"/>
      <c r="S168" s="385"/>
      <c r="T168" s="385"/>
      <c r="U168" s="385"/>
      <c r="V168" s="385"/>
      <c r="W168" s="385"/>
      <c r="X168" s="385"/>
      <c r="Y168" s="385"/>
      <c r="Z168" s="385"/>
      <c r="AA168" s="385"/>
      <c r="AB168" s="385"/>
      <c r="AC168" s="385"/>
      <c r="AD168" s="385"/>
      <c r="AE168" s="385"/>
      <c r="AF168" s="385"/>
      <c r="AG168" s="385"/>
      <c r="AH168" s="385"/>
      <c r="AI168" s="385"/>
      <c r="AJ168" s="385"/>
      <c r="AK168" s="385"/>
      <c r="AL168" s="385"/>
      <c r="AM168" s="385"/>
      <c r="AN168" s="385"/>
      <c r="AO168" s="385"/>
      <c r="AP168" s="385"/>
      <c r="AQ168" s="385"/>
      <c r="AR168" s="385"/>
      <c r="AS168" s="385"/>
      <c r="AT168" s="385"/>
      <c r="AU168" s="385"/>
      <c r="AV168" s="385"/>
      <c r="AW168" s="385"/>
      <c r="AX168" s="385"/>
      <c r="AY168" s="385"/>
      <c r="AZ168" s="385"/>
      <c r="BA168" s="385"/>
      <c r="BB168" s="385"/>
      <c r="BC168" s="385"/>
      <c r="BD168" s="385"/>
      <c r="BE168" s="385"/>
      <c r="BF168" s="385"/>
      <c r="BG168" s="385"/>
      <c r="BH168" s="385"/>
      <c r="BI168" s="385"/>
      <c r="BJ168" s="385"/>
      <c r="BK168" s="385"/>
      <c r="BL168" s="385"/>
      <c r="BM168" s="385"/>
    </row>
    <row r="169" spans="1:65">
      <c r="A169" s="385"/>
      <c r="B169" s="385"/>
      <c r="C169" s="385"/>
      <c r="D169" s="385"/>
      <c r="E169" s="385"/>
      <c r="F169" s="385"/>
      <c r="G169" s="385"/>
      <c r="H169" s="385"/>
      <c r="I169" s="385"/>
      <c r="J169" s="385"/>
      <c r="K169" s="385"/>
      <c r="L169" s="385"/>
      <c r="M169" s="385"/>
      <c r="N169" s="385"/>
      <c r="O169" s="385"/>
      <c r="P169" s="385"/>
      <c r="Q169" s="385"/>
      <c r="R169" s="385"/>
      <c r="S169" s="385"/>
      <c r="T169" s="385"/>
      <c r="U169" s="385"/>
      <c r="V169" s="385"/>
      <c r="W169" s="385"/>
      <c r="X169" s="385"/>
      <c r="Y169" s="385"/>
      <c r="Z169" s="385"/>
      <c r="AA169" s="385"/>
      <c r="AB169" s="385"/>
      <c r="AC169" s="385"/>
      <c r="AD169" s="385"/>
      <c r="AE169" s="385"/>
      <c r="AF169" s="385"/>
      <c r="AG169" s="385"/>
      <c r="AH169" s="385"/>
      <c r="AI169" s="385"/>
      <c r="AJ169" s="385"/>
      <c r="AK169" s="385"/>
      <c r="AL169" s="385"/>
      <c r="AM169" s="385"/>
      <c r="AN169" s="385"/>
      <c r="AO169" s="385"/>
      <c r="AP169" s="385"/>
      <c r="AQ169" s="385"/>
      <c r="AR169" s="385"/>
      <c r="AS169" s="385"/>
      <c r="AT169" s="385"/>
      <c r="AU169" s="385"/>
      <c r="AV169" s="385"/>
      <c r="AW169" s="385"/>
      <c r="AX169" s="385"/>
      <c r="AY169" s="385"/>
      <c r="AZ169" s="385"/>
      <c r="BA169" s="385"/>
      <c r="BB169" s="385"/>
      <c r="BC169" s="385"/>
      <c r="BD169" s="385"/>
      <c r="BE169" s="385"/>
      <c r="BF169" s="385"/>
      <c r="BG169" s="385"/>
      <c r="BH169" s="385"/>
      <c r="BI169" s="385"/>
      <c r="BJ169" s="385"/>
      <c r="BK169" s="385"/>
      <c r="BL169" s="385"/>
      <c r="BM169" s="385"/>
    </row>
    <row r="170" spans="1:65">
      <c r="A170" s="385"/>
      <c r="B170" s="385"/>
      <c r="C170" s="385"/>
      <c r="D170" s="385"/>
      <c r="E170" s="385"/>
      <c r="F170" s="385"/>
      <c r="G170" s="385"/>
      <c r="H170" s="385"/>
      <c r="I170" s="385"/>
      <c r="J170" s="385"/>
      <c r="K170" s="385"/>
      <c r="L170" s="385"/>
      <c r="M170" s="385"/>
      <c r="N170" s="385"/>
      <c r="O170" s="385"/>
      <c r="P170" s="385"/>
      <c r="Q170" s="385"/>
      <c r="R170" s="385"/>
      <c r="S170" s="385"/>
      <c r="T170" s="385"/>
      <c r="U170" s="385"/>
      <c r="V170" s="385"/>
      <c r="W170" s="385"/>
      <c r="X170" s="385"/>
      <c r="Y170" s="385"/>
      <c r="Z170" s="385"/>
      <c r="AA170" s="385"/>
      <c r="AB170" s="385"/>
      <c r="AC170" s="385"/>
      <c r="AD170" s="385"/>
      <c r="AE170" s="385"/>
      <c r="AF170" s="385"/>
      <c r="AG170" s="385"/>
      <c r="AH170" s="385"/>
      <c r="AI170" s="385"/>
      <c r="AJ170" s="385"/>
      <c r="AK170" s="385"/>
      <c r="AL170" s="385"/>
      <c r="AM170" s="385"/>
      <c r="AN170" s="385"/>
      <c r="AO170" s="385"/>
      <c r="AP170" s="385"/>
      <c r="AQ170" s="385"/>
      <c r="AR170" s="385"/>
      <c r="AS170" s="385"/>
      <c r="AT170" s="385"/>
      <c r="AU170" s="385"/>
      <c r="AV170" s="385"/>
      <c r="AW170" s="385"/>
      <c r="AX170" s="385"/>
      <c r="AY170" s="385"/>
      <c r="AZ170" s="385"/>
      <c r="BA170" s="385"/>
      <c r="BB170" s="385"/>
      <c r="BC170" s="385"/>
      <c r="BD170" s="385"/>
      <c r="BE170" s="385"/>
      <c r="BF170" s="385"/>
      <c r="BG170" s="385"/>
      <c r="BH170" s="385"/>
      <c r="BI170" s="385"/>
      <c r="BJ170" s="385"/>
      <c r="BK170" s="385"/>
      <c r="BL170" s="385"/>
      <c r="BM170" s="385"/>
    </row>
    <row r="171" spans="1:65">
      <c r="A171" s="385"/>
      <c r="B171" s="385"/>
      <c r="C171" s="385"/>
      <c r="D171" s="385"/>
      <c r="E171" s="385"/>
      <c r="F171" s="385"/>
      <c r="G171" s="385"/>
      <c r="H171" s="385"/>
      <c r="I171" s="385"/>
      <c r="J171" s="385"/>
      <c r="K171" s="385"/>
      <c r="L171" s="385"/>
      <c r="M171" s="385"/>
      <c r="N171" s="385"/>
      <c r="O171" s="385"/>
      <c r="P171" s="385"/>
      <c r="Q171" s="385"/>
      <c r="R171" s="385"/>
      <c r="S171" s="385"/>
      <c r="T171" s="385"/>
      <c r="U171" s="385"/>
      <c r="V171" s="385"/>
      <c r="W171" s="385"/>
      <c r="X171" s="385"/>
      <c r="Y171" s="385"/>
      <c r="Z171" s="385"/>
      <c r="AA171" s="385"/>
      <c r="AB171" s="385"/>
      <c r="AC171" s="385"/>
      <c r="AD171" s="385"/>
      <c r="AE171" s="385"/>
      <c r="AF171" s="385"/>
      <c r="AG171" s="385"/>
      <c r="AH171" s="385"/>
      <c r="AI171" s="385"/>
      <c r="AJ171" s="385"/>
      <c r="AK171" s="385"/>
      <c r="AL171" s="385"/>
      <c r="AM171" s="385"/>
      <c r="AN171" s="385"/>
      <c r="AO171" s="385"/>
      <c r="AP171" s="385"/>
      <c r="AQ171" s="385"/>
      <c r="AR171" s="385"/>
      <c r="AS171" s="385"/>
      <c r="AT171" s="385"/>
      <c r="AU171" s="385"/>
      <c r="AV171" s="385"/>
      <c r="AW171" s="385"/>
      <c r="AX171" s="385"/>
      <c r="AY171" s="385"/>
      <c r="AZ171" s="385"/>
      <c r="BA171" s="385"/>
      <c r="BB171" s="385"/>
      <c r="BC171" s="385"/>
      <c r="BD171" s="385"/>
      <c r="BE171" s="385"/>
      <c r="BF171" s="385"/>
      <c r="BG171" s="385"/>
      <c r="BH171" s="385"/>
      <c r="BI171" s="385"/>
      <c r="BJ171" s="385"/>
      <c r="BK171" s="385"/>
      <c r="BL171" s="385"/>
      <c r="BM171" s="385"/>
    </row>
    <row r="172" spans="1:65">
      <c r="A172" s="385"/>
      <c r="B172" s="385"/>
      <c r="C172" s="385"/>
      <c r="D172" s="385"/>
      <c r="E172" s="385"/>
      <c r="F172" s="385"/>
      <c r="G172" s="385"/>
      <c r="H172" s="385"/>
      <c r="I172" s="385"/>
      <c r="J172" s="385"/>
      <c r="K172" s="385"/>
      <c r="L172" s="385"/>
      <c r="M172" s="385"/>
      <c r="N172" s="385"/>
      <c r="O172" s="385"/>
      <c r="P172" s="385"/>
      <c r="Q172" s="385"/>
      <c r="R172" s="385"/>
      <c r="S172" s="385"/>
      <c r="T172" s="385"/>
      <c r="U172" s="385"/>
      <c r="V172" s="385"/>
      <c r="W172" s="385"/>
      <c r="X172" s="385"/>
      <c r="Y172" s="385"/>
      <c r="Z172" s="385"/>
      <c r="AA172" s="385"/>
      <c r="AB172" s="385"/>
      <c r="AC172" s="385"/>
      <c r="AD172" s="385"/>
      <c r="AE172" s="385"/>
      <c r="AF172" s="385"/>
      <c r="AG172" s="385"/>
      <c r="AH172" s="385"/>
      <c r="AI172" s="385"/>
      <c r="AJ172" s="385"/>
      <c r="AK172" s="385"/>
      <c r="AL172" s="385"/>
      <c r="AM172" s="385"/>
      <c r="AN172" s="385"/>
      <c r="AO172" s="385"/>
      <c r="AP172" s="385"/>
      <c r="AQ172" s="385"/>
      <c r="AR172" s="385"/>
      <c r="AS172" s="385"/>
      <c r="AT172" s="385"/>
      <c r="AU172" s="385"/>
      <c r="AV172" s="385"/>
      <c r="AW172" s="385"/>
      <c r="AX172" s="385"/>
      <c r="AY172" s="385"/>
      <c r="AZ172" s="385"/>
      <c r="BA172" s="385"/>
      <c r="BB172" s="385"/>
      <c r="BC172" s="385"/>
      <c r="BD172" s="385"/>
      <c r="BE172" s="385"/>
      <c r="BF172" s="385"/>
      <c r="BG172" s="385"/>
      <c r="BH172" s="385"/>
      <c r="BI172" s="385"/>
      <c r="BJ172" s="385"/>
      <c r="BK172" s="385"/>
      <c r="BL172" s="385"/>
      <c r="BM172" s="385"/>
    </row>
    <row r="173" spans="1:65">
      <c r="A173" s="385"/>
      <c r="B173" s="385"/>
      <c r="C173" s="385"/>
      <c r="D173" s="385"/>
      <c r="E173" s="385"/>
      <c r="F173" s="385"/>
      <c r="G173" s="385"/>
      <c r="H173" s="385"/>
      <c r="I173" s="385"/>
      <c r="J173" s="385"/>
      <c r="K173" s="385"/>
      <c r="L173" s="385"/>
      <c r="M173" s="385"/>
      <c r="N173" s="385"/>
      <c r="O173" s="385"/>
      <c r="P173" s="385"/>
      <c r="Q173" s="385"/>
      <c r="R173" s="385"/>
      <c r="S173" s="385"/>
      <c r="T173" s="385"/>
      <c r="U173" s="385"/>
      <c r="V173" s="385"/>
      <c r="W173" s="385"/>
      <c r="X173" s="385"/>
      <c r="Y173" s="385"/>
      <c r="Z173" s="385"/>
      <c r="AA173" s="385"/>
      <c r="AB173" s="385"/>
      <c r="AC173" s="385"/>
      <c r="AD173" s="385"/>
      <c r="AE173" s="385"/>
      <c r="AF173" s="385"/>
      <c r="AG173" s="385"/>
      <c r="AH173" s="385"/>
      <c r="AI173" s="385"/>
      <c r="AJ173" s="385"/>
      <c r="AK173" s="385"/>
      <c r="AL173" s="385"/>
      <c r="AM173" s="385"/>
      <c r="AN173" s="385"/>
      <c r="AO173" s="385"/>
      <c r="AP173" s="385"/>
      <c r="AQ173" s="385"/>
      <c r="AR173" s="385"/>
      <c r="AS173" s="385"/>
      <c r="AT173" s="385"/>
      <c r="AU173" s="385"/>
      <c r="AV173" s="385"/>
      <c r="AW173" s="385"/>
      <c r="AX173" s="385"/>
      <c r="AY173" s="385"/>
      <c r="AZ173" s="385"/>
      <c r="BA173" s="385"/>
      <c r="BB173" s="385"/>
      <c r="BC173" s="385"/>
      <c r="BD173" s="385"/>
      <c r="BE173" s="385"/>
      <c r="BF173" s="385"/>
      <c r="BG173" s="385"/>
      <c r="BH173" s="385"/>
      <c r="BI173" s="385"/>
      <c r="BJ173" s="385"/>
      <c r="BK173" s="385"/>
      <c r="BL173" s="385"/>
      <c r="BM173" s="385"/>
    </row>
    <row r="174" spans="1:65">
      <c r="A174" s="385"/>
      <c r="B174" s="385"/>
      <c r="C174" s="385"/>
      <c r="D174" s="385"/>
      <c r="E174" s="385"/>
      <c r="F174" s="385"/>
      <c r="G174" s="385"/>
      <c r="H174" s="385"/>
      <c r="I174" s="385"/>
      <c r="J174" s="385"/>
      <c r="K174" s="385"/>
      <c r="L174" s="385"/>
      <c r="M174" s="385"/>
      <c r="N174" s="385"/>
      <c r="O174" s="385"/>
      <c r="P174" s="385"/>
      <c r="Q174" s="385"/>
      <c r="R174" s="385"/>
      <c r="S174" s="385"/>
      <c r="T174" s="385"/>
      <c r="U174" s="385"/>
      <c r="V174" s="385"/>
      <c r="W174" s="385"/>
      <c r="X174" s="385"/>
      <c r="Y174" s="385"/>
      <c r="Z174" s="385"/>
      <c r="AA174" s="385"/>
      <c r="AB174" s="385"/>
      <c r="AC174" s="385"/>
      <c r="AD174" s="385"/>
      <c r="AE174" s="385"/>
      <c r="AF174" s="385"/>
      <c r="AG174" s="385"/>
      <c r="AH174" s="385"/>
      <c r="AI174" s="385"/>
      <c r="AJ174" s="385"/>
      <c r="AK174" s="385"/>
      <c r="AL174" s="385"/>
      <c r="AM174" s="385"/>
      <c r="AN174" s="385"/>
      <c r="AO174" s="385"/>
      <c r="AP174" s="385"/>
      <c r="AQ174" s="385"/>
      <c r="AR174" s="385"/>
      <c r="AS174" s="385"/>
      <c r="AT174" s="385"/>
      <c r="AU174" s="385"/>
      <c r="AV174" s="385"/>
      <c r="AW174" s="385"/>
      <c r="AX174" s="385"/>
      <c r="AY174" s="385"/>
      <c r="AZ174" s="385"/>
      <c r="BA174" s="385"/>
      <c r="BB174" s="385"/>
      <c r="BC174" s="385"/>
      <c r="BD174" s="385"/>
      <c r="BE174" s="385"/>
      <c r="BF174" s="385"/>
      <c r="BG174" s="385"/>
      <c r="BH174" s="385"/>
      <c r="BI174" s="385"/>
      <c r="BJ174" s="385"/>
      <c r="BK174" s="385"/>
      <c r="BL174" s="385"/>
      <c r="BM174" s="385"/>
    </row>
    <row r="175" spans="1:65">
      <c r="A175" s="385"/>
      <c r="B175" s="385"/>
      <c r="C175" s="385"/>
      <c r="D175" s="385"/>
      <c r="E175" s="385"/>
      <c r="F175" s="385"/>
      <c r="G175" s="385"/>
      <c r="H175" s="385"/>
      <c r="I175" s="385"/>
      <c r="J175" s="385"/>
      <c r="K175" s="385"/>
      <c r="L175" s="385"/>
      <c r="M175" s="385"/>
      <c r="N175" s="385"/>
      <c r="O175" s="385"/>
      <c r="P175" s="385"/>
      <c r="Q175" s="385"/>
      <c r="R175" s="385"/>
      <c r="S175" s="385"/>
      <c r="T175" s="385"/>
      <c r="U175" s="385"/>
      <c r="V175" s="385"/>
      <c r="W175" s="385"/>
      <c r="X175" s="385"/>
      <c r="Y175" s="385"/>
      <c r="Z175" s="385"/>
      <c r="AA175" s="385"/>
      <c r="AB175" s="385"/>
      <c r="AC175" s="385"/>
      <c r="AD175" s="385"/>
      <c r="AE175" s="385"/>
      <c r="AF175" s="385"/>
      <c r="AG175" s="385"/>
      <c r="AH175" s="385"/>
      <c r="AI175" s="385"/>
      <c r="AJ175" s="385"/>
      <c r="AK175" s="385"/>
      <c r="AL175" s="385"/>
      <c r="AM175" s="385"/>
      <c r="AN175" s="385"/>
      <c r="AO175" s="385"/>
      <c r="AP175" s="385"/>
      <c r="AQ175" s="385"/>
      <c r="AR175" s="385"/>
      <c r="AS175" s="385"/>
      <c r="AT175" s="385"/>
      <c r="AU175" s="385"/>
      <c r="AV175" s="385"/>
      <c r="AW175" s="385"/>
      <c r="AX175" s="385"/>
      <c r="AY175" s="385"/>
      <c r="AZ175" s="385"/>
      <c r="BA175" s="385"/>
      <c r="BB175" s="385"/>
      <c r="BC175" s="385"/>
      <c r="BD175" s="385"/>
      <c r="BE175" s="385"/>
      <c r="BF175" s="385"/>
      <c r="BG175" s="385"/>
      <c r="BH175" s="385"/>
      <c r="BI175" s="385"/>
      <c r="BJ175" s="385"/>
      <c r="BK175" s="385"/>
      <c r="BL175" s="385"/>
      <c r="BM175" s="385"/>
    </row>
    <row r="176" spans="1:65">
      <c r="A176" s="385"/>
      <c r="B176" s="385"/>
      <c r="C176" s="385"/>
      <c r="D176" s="385"/>
      <c r="E176" s="385"/>
      <c r="F176" s="385"/>
      <c r="G176" s="385"/>
      <c r="H176" s="385"/>
      <c r="I176" s="385"/>
      <c r="J176" s="385"/>
      <c r="K176" s="385"/>
      <c r="L176" s="385"/>
      <c r="M176" s="385"/>
      <c r="N176" s="385"/>
      <c r="O176" s="385"/>
      <c r="P176" s="385"/>
      <c r="Q176" s="385"/>
      <c r="R176" s="385"/>
      <c r="S176" s="385"/>
      <c r="T176" s="385"/>
      <c r="U176" s="385"/>
      <c r="V176" s="385"/>
      <c r="W176" s="385"/>
      <c r="X176" s="385"/>
      <c r="Y176" s="385"/>
      <c r="Z176" s="385"/>
      <c r="AA176" s="385"/>
      <c r="AB176" s="385"/>
      <c r="AC176" s="385"/>
      <c r="AD176" s="385"/>
      <c r="AE176" s="385"/>
      <c r="AF176" s="385"/>
      <c r="AG176" s="385"/>
      <c r="AH176" s="385"/>
      <c r="AI176" s="385"/>
      <c r="AJ176" s="385"/>
      <c r="AK176" s="385"/>
      <c r="AL176" s="385"/>
      <c r="AM176" s="385"/>
      <c r="AN176" s="385"/>
      <c r="AO176" s="385"/>
      <c r="AP176" s="385"/>
      <c r="AQ176" s="385"/>
      <c r="AR176" s="385"/>
      <c r="AS176" s="385"/>
      <c r="AT176" s="385"/>
      <c r="AU176" s="385"/>
      <c r="AV176" s="385"/>
      <c r="AW176" s="385"/>
      <c r="AX176" s="385"/>
      <c r="AY176" s="385"/>
      <c r="AZ176" s="385"/>
      <c r="BA176" s="385"/>
      <c r="BB176" s="385"/>
      <c r="BC176" s="385"/>
      <c r="BD176" s="385"/>
      <c r="BE176" s="385"/>
      <c r="BF176" s="385"/>
      <c r="BG176" s="385"/>
      <c r="BH176" s="385"/>
      <c r="BI176" s="385"/>
      <c r="BJ176" s="385"/>
      <c r="BK176" s="385"/>
      <c r="BL176" s="385"/>
      <c r="BM176" s="385"/>
    </row>
    <row r="177" spans="1:65">
      <c r="A177" s="385"/>
      <c r="B177" s="385"/>
      <c r="C177" s="385"/>
      <c r="D177" s="385"/>
      <c r="E177" s="385"/>
      <c r="F177" s="385"/>
      <c r="G177" s="385"/>
      <c r="H177" s="385"/>
      <c r="I177" s="385"/>
      <c r="J177" s="385"/>
      <c r="K177" s="385"/>
      <c r="L177" s="385"/>
      <c r="M177" s="385"/>
      <c r="N177" s="385"/>
      <c r="O177" s="385"/>
      <c r="P177" s="385"/>
      <c r="Q177" s="385"/>
      <c r="R177" s="385"/>
      <c r="S177" s="385"/>
      <c r="T177" s="385"/>
      <c r="U177" s="385"/>
      <c r="V177" s="385"/>
      <c r="W177" s="385"/>
      <c r="X177" s="385"/>
      <c r="Y177" s="385"/>
      <c r="Z177" s="385"/>
      <c r="AA177" s="385"/>
      <c r="AB177" s="385"/>
      <c r="AC177" s="385"/>
      <c r="AD177" s="385"/>
      <c r="AE177" s="385"/>
      <c r="AF177" s="385"/>
      <c r="AG177" s="385"/>
      <c r="AH177" s="385"/>
      <c r="AI177" s="385"/>
      <c r="AJ177" s="385"/>
      <c r="AK177" s="385"/>
      <c r="AL177" s="385"/>
      <c r="AM177" s="385"/>
      <c r="AN177" s="385"/>
      <c r="AO177" s="385"/>
      <c r="AP177" s="385"/>
      <c r="AQ177" s="385"/>
      <c r="AR177" s="385"/>
      <c r="AS177" s="385"/>
      <c r="AT177" s="385"/>
      <c r="AU177" s="385"/>
      <c r="AV177" s="385"/>
      <c r="AW177" s="385"/>
      <c r="AX177" s="385"/>
      <c r="AY177" s="385"/>
      <c r="AZ177" s="385"/>
      <c r="BA177" s="385"/>
      <c r="BB177" s="385"/>
      <c r="BC177" s="385"/>
      <c r="BD177" s="385"/>
      <c r="BE177" s="385"/>
      <c r="BF177" s="385"/>
      <c r="BG177" s="385"/>
      <c r="BH177" s="385"/>
      <c r="BI177" s="385"/>
      <c r="BJ177" s="385"/>
      <c r="BK177" s="385"/>
      <c r="BL177" s="385"/>
      <c r="BM177" s="385"/>
    </row>
    <row r="178" spans="1:65">
      <c r="A178" s="385"/>
      <c r="B178" s="385"/>
      <c r="C178" s="385"/>
      <c r="D178" s="385"/>
      <c r="E178" s="385"/>
      <c r="F178" s="385"/>
      <c r="G178" s="385"/>
      <c r="H178" s="385"/>
      <c r="I178" s="385"/>
      <c r="J178" s="385"/>
      <c r="K178" s="385"/>
      <c r="L178" s="385"/>
      <c r="M178" s="385"/>
      <c r="N178" s="385"/>
      <c r="O178" s="385"/>
      <c r="P178" s="385"/>
      <c r="Q178" s="385"/>
      <c r="R178" s="385"/>
      <c r="S178" s="385"/>
      <c r="T178" s="385"/>
      <c r="U178" s="385"/>
      <c r="V178" s="385"/>
      <c r="W178" s="385"/>
      <c r="X178" s="385"/>
      <c r="Y178" s="385"/>
      <c r="Z178" s="385"/>
      <c r="AA178" s="385"/>
      <c r="AB178" s="385"/>
      <c r="AC178" s="385"/>
      <c r="AD178" s="385"/>
      <c r="AE178" s="385"/>
      <c r="AF178" s="385"/>
      <c r="AG178" s="385"/>
      <c r="AH178" s="385"/>
      <c r="AI178" s="385"/>
      <c r="AJ178" s="385"/>
      <c r="AK178" s="385"/>
      <c r="AL178" s="385"/>
      <c r="AM178" s="385"/>
      <c r="AN178" s="385"/>
      <c r="AO178" s="385"/>
      <c r="AP178" s="385"/>
      <c r="AQ178" s="385"/>
      <c r="AR178" s="385"/>
      <c r="AS178" s="385"/>
      <c r="AT178" s="385"/>
      <c r="AU178" s="385"/>
      <c r="AV178" s="385"/>
      <c r="AW178" s="385"/>
      <c r="AX178" s="385"/>
      <c r="AY178" s="385"/>
      <c r="AZ178" s="385"/>
      <c r="BA178" s="385"/>
      <c r="BB178" s="385"/>
      <c r="BC178" s="385"/>
      <c r="BD178" s="385"/>
      <c r="BE178" s="385"/>
      <c r="BF178" s="385"/>
      <c r="BG178" s="385"/>
      <c r="BH178" s="385"/>
      <c r="BI178" s="385"/>
      <c r="BJ178" s="385"/>
      <c r="BK178" s="385"/>
      <c r="BL178" s="385"/>
      <c r="BM178" s="385"/>
    </row>
    <row r="179" spans="1:65">
      <c r="A179" s="385"/>
      <c r="B179" s="385"/>
      <c r="C179" s="385"/>
      <c r="D179" s="385"/>
      <c r="E179" s="385"/>
      <c r="F179" s="385"/>
      <c r="G179" s="385"/>
      <c r="H179" s="385"/>
      <c r="I179" s="385"/>
      <c r="J179" s="385"/>
      <c r="K179" s="385"/>
      <c r="L179" s="385"/>
      <c r="M179" s="385"/>
      <c r="N179" s="385"/>
      <c r="O179" s="385"/>
      <c r="P179" s="385"/>
      <c r="Q179" s="385"/>
      <c r="R179" s="385"/>
      <c r="S179" s="385"/>
      <c r="T179" s="385"/>
      <c r="U179" s="385"/>
      <c r="V179" s="385"/>
      <c r="W179" s="385"/>
      <c r="X179" s="385"/>
      <c r="Y179" s="385"/>
      <c r="Z179" s="385"/>
      <c r="AA179" s="385"/>
      <c r="AB179" s="385"/>
      <c r="AC179" s="385"/>
      <c r="AD179" s="385"/>
      <c r="AE179" s="385"/>
      <c r="AF179" s="385"/>
      <c r="AG179" s="385"/>
      <c r="AH179" s="385"/>
      <c r="AI179" s="385"/>
      <c r="AJ179" s="385"/>
      <c r="AK179" s="385"/>
      <c r="AL179" s="385"/>
      <c r="AM179" s="385"/>
      <c r="AN179" s="385"/>
      <c r="AO179" s="385"/>
      <c r="AP179" s="385"/>
      <c r="AQ179" s="385"/>
      <c r="AR179" s="385"/>
      <c r="AS179" s="385"/>
      <c r="AT179" s="385"/>
      <c r="AU179" s="385"/>
      <c r="AV179" s="385"/>
      <c r="AW179" s="385"/>
      <c r="AX179" s="385"/>
      <c r="AY179" s="385"/>
      <c r="AZ179" s="385"/>
      <c r="BA179" s="385"/>
      <c r="BB179" s="385"/>
      <c r="BC179" s="385"/>
      <c r="BD179" s="385"/>
      <c r="BE179" s="385"/>
      <c r="BF179" s="385"/>
      <c r="BG179" s="385"/>
      <c r="BH179" s="385"/>
      <c r="BI179" s="385"/>
      <c r="BJ179" s="385"/>
      <c r="BK179" s="385"/>
      <c r="BL179" s="385"/>
      <c r="BM179" s="385"/>
    </row>
    <row r="180" spans="1:65">
      <c r="A180" s="385"/>
      <c r="B180" s="385"/>
      <c r="C180" s="385"/>
      <c r="D180" s="385"/>
      <c r="E180" s="385"/>
      <c r="F180" s="385"/>
      <c r="G180" s="385"/>
      <c r="H180" s="385"/>
      <c r="I180" s="385"/>
      <c r="J180" s="385"/>
      <c r="K180" s="385"/>
      <c r="L180" s="385"/>
      <c r="M180" s="385"/>
      <c r="N180" s="385"/>
      <c r="O180" s="385"/>
      <c r="P180" s="385"/>
      <c r="Q180" s="385"/>
      <c r="R180" s="385"/>
      <c r="S180" s="385"/>
      <c r="T180" s="385"/>
      <c r="U180" s="385"/>
      <c r="V180" s="385"/>
      <c r="W180" s="385"/>
      <c r="X180" s="385"/>
      <c r="Y180" s="385"/>
      <c r="Z180" s="385"/>
      <c r="AA180" s="385"/>
      <c r="AB180" s="385"/>
      <c r="AC180" s="385"/>
      <c r="AD180" s="385"/>
      <c r="AE180" s="385"/>
      <c r="AF180" s="385"/>
      <c r="AG180" s="385"/>
      <c r="AH180" s="385"/>
      <c r="AI180" s="385"/>
      <c r="AJ180" s="385"/>
      <c r="AK180" s="385"/>
      <c r="AL180" s="385"/>
      <c r="AM180" s="385"/>
      <c r="AN180" s="385"/>
      <c r="AO180" s="385"/>
      <c r="AP180" s="385"/>
      <c r="AQ180" s="385"/>
      <c r="AR180" s="385"/>
      <c r="AS180" s="385"/>
      <c r="AT180" s="385"/>
      <c r="AU180" s="385"/>
      <c r="AV180" s="385"/>
      <c r="AW180" s="385"/>
      <c r="AX180" s="385"/>
      <c r="AY180" s="385"/>
      <c r="AZ180" s="385"/>
      <c r="BA180" s="385"/>
      <c r="BB180" s="385"/>
      <c r="BC180" s="385"/>
      <c r="BD180" s="385"/>
      <c r="BE180" s="385"/>
      <c r="BF180" s="385"/>
      <c r="BG180" s="385"/>
      <c r="BH180" s="385"/>
      <c r="BI180" s="385"/>
      <c r="BJ180" s="385"/>
      <c r="BK180" s="385"/>
      <c r="BL180" s="385"/>
      <c r="BM180" s="385"/>
    </row>
    <row r="350" spans="1:65">
      <c r="A350" s="340">
        <f>A2</f>
        <v>0</v>
      </c>
      <c r="B350" s="340" t="s">
        <v>1587</v>
      </c>
      <c r="C350" s="340" t="s">
        <v>1587</v>
      </c>
      <c r="D350" s="340" t="s">
        <v>1587</v>
      </c>
      <c r="E350" s="340">
        <v>11111</v>
      </c>
      <c r="F350" s="340" t="s">
        <v>66</v>
      </c>
      <c r="G350" s="340">
        <f>SUM(G2:G349)</f>
        <v>0</v>
      </c>
      <c r="H350" s="340">
        <f t="shared" ref="H350:BJ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40">
        <f t="shared" si="0"/>
        <v>0</v>
      </c>
      <c r="R350" s="340">
        <f t="shared" si="0"/>
        <v>0</v>
      </c>
      <c r="S350" s="340">
        <f t="shared" si="0"/>
        <v>0</v>
      </c>
      <c r="T350" s="340">
        <f t="shared" si="0"/>
        <v>0</v>
      </c>
      <c r="U350" s="340">
        <f t="shared" si="0"/>
        <v>0</v>
      </c>
      <c r="V350" s="340">
        <f t="shared" si="0"/>
        <v>0</v>
      </c>
      <c r="W350" s="340">
        <f t="shared" si="0"/>
        <v>0</v>
      </c>
      <c r="X350" s="340">
        <f t="shared" si="0"/>
        <v>0</v>
      </c>
      <c r="Y350" s="340">
        <f t="shared" si="0"/>
        <v>0</v>
      </c>
      <c r="Z350" s="340">
        <f t="shared" si="0"/>
        <v>0</v>
      </c>
      <c r="AA350" s="340">
        <f t="shared" si="0"/>
        <v>0</v>
      </c>
      <c r="AB350" s="340">
        <f t="shared" si="0"/>
        <v>0</v>
      </c>
      <c r="AC350" s="340">
        <f t="shared" si="0"/>
        <v>0</v>
      </c>
      <c r="AD350" s="340">
        <f t="shared" si="0"/>
        <v>0</v>
      </c>
      <c r="AE350" s="340">
        <f t="shared" si="0"/>
        <v>0</v>
      </c>
      <c r="AF350" s="340">
        <f t="shared" si="0"/>
        <v>0</v>
      </c>
      <c r="AG350" s="340">
        <f t="shared" si="0"/>
        <v>0</v>
      </c>
      <c r="AH350" s="340">
        <f t="shared" si="0"/>
        <v>0</v>
      </c>
      <c r="AI350" s="340">
        <f t="shared" si="0"/>
        <v>0</v>
      </c>
      <c r="AJ350" s="340">
        <f t="shared" si="0"/>
        <v>0</v>
      </c>
      <c r="AK350" s="340">
        <f t="shared" si="0"/>
        <v>0</v>
      </c>
      <c r="AL350" s="340">
        <f t="shared" si="0"/>
        <v>0</v>
      </c>
      <c r="AM350" s="340">
        <f t="shared" si="0"/>
        <v>0</v>
      </c>
      <c r="AN350" s="340">
        <f t="shared" si="0"/>
        <v>0</v>
      </c>
      <c r="AO350" s="340">
        <f t="shared" si="0"/>
        <v>0</v>
      </c>
      <c r="AP350" s="340">
        <f t="shared" si="0"/>
        <v>0</v>
      </c>
      <c r="AQ350" s="340">
        <f t="shared" si="0"/>
        <v>0</v>
      </c>
      <c r="AR350" s="340">
        <f t="shared" si="0"/>
        <v>0</v>
      </c>
      <c r="AS350" s="340">
        <f t="shared" si="0"/>
        <v>0</v>
      </c>
      <c r="AT350" s="340">
        <f t="shared" si="0"/>
        <v>0</v>
      </c>
      <c r="AU350" s="340">
        <f t="shared" si="0"/>
        <v>0</v>
      </c>
      <c r="AV350" s="340">
        <f t="shared" si="0"/>
        <v>0</v>
      </c>
      <c r="AW350" s="340">
        <f t="shared" si="0"/>
        <v>0</v>
      </c>
      <c r="AX350" s="340">
        <f t="shared" si="0"/>
        <v>0</v>
      </c>
      <c r="AY350" s="340">
        <f t="shared" si="0"/>
        <v>0</v>
      </c>
      <c r="AZ350" s="340">
        <f t="shared" si="0"/>
        <v>0</v>
      </c>
      <c r="BA350" s="340">
        <f t="shared" si="0"/>
        <v>0</v>
      </c>
      <c r="BB350" s="340">
        <f t="shared" si="0"/>
        <v>0</v>
      </c>
      <c r="BC350" s="340">
        <f t="shared" si="0"/>
        <v>0</v>
      </c>
      <c r="BD350" s="340">
        <f t="shared" si="0"/>
        <v>0</v>
      </c>
      <c r="BE350" s="340">
        <f t="shared" si="0"/>
        <v>0</v>
      </c>
      <c r="BF350" s="340">
        <f t="shared" si="0"/>
        <v>0</v>
      </c>
      <c r="BG350" s="340">
        <f t="shared" si="0"/>
        <v>0</v>
      </c>
      <c r="BH350" s="340">
        <f t="shared" si="0"/>
        <v>0</v>
      </c>
      <c r="BI350" s="340">
        <f t="shared" si="0"/>
        <v>0</v>
      </c>
      <c r="BJ350" s="357">
        <f t="shared" si="0"/>
        <v>0</v>
      </c>
      <c r="BK350" s="362">
        <v>1</v>
      </c>
      <c r="BL350" s="362">
        <v>1</v>
      </c>
      <c r="BM350" s="362">
        <v>1</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rgb="FF92D050"/>
  </sheetPr>
  <dimension ref="A1:S350"/>
  <sheetViews>
    <sheetView showGridLines="0" workbookViewId="0">
      <pane ySplit="1" topLeftCell="A2" activePane="bottomLeft" state="frozen"/>
      <selection activeCell="B3" sqref="B3:P3"/>
      <selection pane="bottomLeft"/>
    </sheetView>
  </sheetViews>
  <sheetFormatPr defaultColWidth="9.140625" defaultRowHeight="15"/>
  <cols>
    <col min="1" max="1" width="13.28515625" style="143" bestFit="1" customWidth="1"/>
    <col min="2" max="2" width="38.7109375" style="143" bestFit="1" customWidth="1"/>
    <col min="3" max="3" width="16.42578125" style="143" bestFit="1" customWidth="1"/>
    <col min="4" max="4" width="9.28515625" style="143" bestFit="1" customWidth="1"/>
    <col min="5" max="5" width="10.140625" style="143" bestFit="1" customWidth="1"/>
    <col min="6" max="6" width="14.28515625" style="143" bestFit="1" customWidth="1"/>
    <col min="7" max="7" width="24" style="143" bestFit="1" customWidth="1"/>
    <col min="8" max="8" width="25.28515625" style="143" bestFit="1" customWidth="1"/>
    <col min="9" max="10" width="25.28515625" style="143" customWidth="1"/>
    <col min="11" max="11" width="21" style="143" bestFit="1" customWidth="1"/>
    <col min="12" max="12" width="22.28515625" style="143" bestFit="1" customWidth="1"/>
    <col min="13" max="14" width="22.28515625" style="143" customWidth="1"/>
    <col min="15" max="15" width="26" style="143" bestFit="1" customWidth="1"/>
    <col min="16" max="16" width="27.28515625" style="143" bestFit="1" customWidth="1"/>
    <col min="17" max="17" width="18.28515625" style="143" bestFit="1" customWidth="1"/>
    <col min="18" max="18" width="18.140625" style="143" bestFit="1" customWidth="1"/>
    <col min="19" max="19" width="21" style="143" bestFit="1" customWidth="1"/>
    <col min="20" max="20" width="19.5703125" style="143" customWidth="1"/>
    <col min="21" max="16384" width="9.140625" style="143"/>
  </cols>
  <sheetData>
    <row r="1" spans="1:19" ht="29.25">
      <c r="A1" s="360" t="s">
        <v>140</v>
      </c>
      <c r="B1" s="360" t="s">
        <v>1464</v>
      </c>
      <c r="C1" s="360" t="s">
        <v>1463</v>
      </c>
      <c r="D1" s="360" t="s">
        <v>1462</v>
      </c>
      <c r="E1" s="360" t="s">
        <v>1461</v>
      </c>
      <c r="F1" s="360" t="s">
        <v>763</v>
      </c>
      <c r="G1" s="360" t="s">
        <v>2312</v>
      </c>
      <c r="H1" s="360" t="s">
        <v>2313</v>
      </c>
      <c r="I1" s="653" t="s">
        <v>2314</v>
      </c>
      <c r="J1" s="653" t="s">
        <v>2315</v>
      </c>
      <c r="K1" s="360" t="s">
        <v>1460</v>
      </c>
      <c r="L1" s="360" t="s">
        <v>1459</v>
      </c>
      <c r="M1" s="653" t="s">
        <v>2310</v>
      </c>
      <c r="N1" s="653" t="s">
        <v>2311</v>
      </c>
      <c r="O1" s="360" t="s">
        <v>1458</v>
      </c>
      <c r="P1" s="360" t="s">
        <v>1457</v>
      </c>
      <c r="Q1" s="360" t="s">
        <v>1456</v>
      </c>
      <c r="R1" s="360" t="s">
        <v>1455</v>
      </c>
      <c r="S1" s="360" t="s">
        <v>1454</v>
      </c>
    </row>
    <row r="2" spans="1:19">
      <c r="A2" s="385"/>
      <c r="B2" s="385"/>
      <c r="C2" s="385"/>
      <c r="D2" s="385"/>
      <c r="E2" s="385"/>
      <c r="F2" s="385"/>
      <c r="G2" s="385"/>
      <c r="H2" s="385"/>
      <c r="I2" s="385"/>
      <c r="J2" s="385"/>
      <c r="K2" s="385"/>
      <c r="L2" s="385"/>
      <c r="M2" s="385"/>
      <c r="N2" s="385"/>
      <c r="O2" s="385"/>
      <c r="P2" s="385"/>
      <c r="Q2" s="385"/>
      <c r="R2" s="385"/>
      <c r="S2" s="385"/>
    </row>
    <row r="3" spans="1:19">
      <c r="A3" s="385"/>
      <c r="B3" s="385"/>
      <c r="C3" s="385"/>
      <c r="D3" s="385"/>
      <c r="E3" s="385"/>
      <c r="F3" s="385"/>
      <c r="G3" s="385"/>
      <c r="H3" s="385"/>
      <c r="I3" s="385"/>
      <c r="J3" s="385"/>
      <c r="K3" s="385"/>
      <c r="L3" s="385"/>
      <c r="M3" s="385"/>
      <c r="N3" s="385"/>
      <c r="O3" s="385"/>
      <c r="P3" s="385"/>
      <c r="Q3" s="385"/>
      <c r="R3" s="385"/>
      <c r="S3" s="385"/>
    </row>
    <row r="4" spans="1:19">
      <c r="A4" s="385"/>
      <c r="B4" s="385"/>
      <c r="C4" s="385"/>
      <c r="D4" s="385"/>
      <c r="E4" s="385"/>
      <c r="F4" s="385"/>
      <c r="G4" s="385"/>
      <c r="H4" s="385"/>
      <c r="I4" s="385"/>
      <c r="J4" s="385"/>
      <c r="K4" s="385"/>
      <c r="L4" s="385"/>
      <c r="M4" s="385"/>
      <c r="N4" s="385"/>
      <c r="O4" s="385"/>
      <c r="P4" s="385"/>
      <c r="Q4" s="385"/>
      <c r="R4" s="385"/>
      <c r="S4" s="385"/>
    </row>
    <row r="5" spans="1:19">
      <c r="A5" s="385"/>
      <c r="B5" s="385"/>
      <c r="C5" s="385"/>
      <c r="D5" s="385"/>
      <c r="E5" s="385"/>
      <c r="F5" s="385"/>
      <c r="G5" s="385"/>
      <c r="H5" s="385"/>
      <c r="I5" s="385"/>
      <c r="J5" s="385"/>
      <c r="K5" s="385"/>
      <c r="L5" s="385"/>
      <c r="M5" s="385"/>
      <c r="N5" s="385"/>
      <c r="O5" s="385"/>
      <c r="P5" s="385"/>
      <c r="Q5" s="385"/>
      <c r="R5" s="385"/>
      <c r="S5" s="385"/>
    </row>
    <row r="6" spans="1:19">
      <c r="A6" s="385"/>
      <c r="B6" s="385"/>
      <c r="C6" s="385"/>
      <c r="D6" s="385"/>
      <c r="E6" s="385"/>
      <c r="F6" s="385"/>
      <c r="G6" s="385"/>
      <c r="H6" s="385"/>
      <c r="I6" s="385"/>
      <c r="J6" s="385"/>
      <c r="K6" s="385"/>
      <c r="L6" s="385"/>
      <c r="M6" s="385"/>
      <c r="N6" s="385"/>
      <c r="O6" s="385"/>
      <c r="P6" s="385"/>
      <c r="Q6" s="385"/>
      <c r="R6" s="385"/>
      <c r="S6" s="385"/>
    </row>
    <row r="7" spans="1:19">
      <c r="A7" s="385"/>
      <c r="B7" s="385"/>
      <c r="C7" s="385"/>
      <c r="D7" s="385"/>
      <c r="E7" s="385"/>
      <c r="F7" s="385"/>
      <c r="G7" s="385"/>
      <c r="H7" s="385"/>
      <c r="I7" s="385"/>
      <c r="J7" s="385"/>
      <c r="K7" s="385"/>
      <c r="L7" s="385"/>
      <c r="M7" s="385"/>
      <c r="N7" s="385"/>
      <c r="O7" s="385"/>
      <c r="P7" s="385"/>
      <c r="Q7" s="385"/>
      <c r="R7" s="385"/>
      <c r="S7" s="385"/>
    </row>
    <row r="8" spans="1:19">
      <c r="A8" s="385"/>
      <c r="B8" s="385"/>
      <c r="C8" s="385"/>
      <c r="D8" s="385"/>
      <c r="E8" s="385"/>
      <c r="F8" s="385"/>
      <c r="G8" s="385"/>
      <c r="H8" s="385"/>
      <c r="I8" s="385"/>
      <c r="J8" s="385"/>
      <c r="K8" s="385"/>
      <c r="L8" s="385"/>
      <c r="M8" s="385"/>
      <c r="N8" s="385"/>
      <c r="O8" s="385"/>
      <c r="P8" s="385"/>
      <c r="Q8" s="385"/>
      <c r="R8" s="385"/>
      <c r="S8" s="385"/>
    </row>
    <row r="9" spans="1:19">
      <c r="A9" s="385"/>
      <c r="B9" s="385"/>
      <c r="C9" s="385"/>
      <c r="D9" s="385"/>
      <c r="E9" s="385"/>
      <c r="F9" s="385"/>
      <c r="G9" s="385"/>
      <c r="H9" s="385"/>
      <c r="I9" s="385"/>
      <c r="J9" s="385"/>
      <c r="K9" s="385"/>
      <c r="L9" s="385"/>
      <c r="M9" s="385"/>
      <c r="N9" s="385"/>
      <c r="O9" s="385"/>
      <c r="P9" s="385"/>
      <c r="Q9" s="385"/>
      <c r="R9" s="385"/>
      <c r="S9" s="385"/>
    </row>
    <row r="10" spans="1:19">
      <c r="A10" s="385"/>
      <c r="B10" s="385"/>
      <c r="C10" s="385"/>
      <c r="D10" s="385"/>
      <c r="E10" s="385"/>
      <c r="F10" s="385"/>
      <c r="G10" s="385"/>
      <c r="H10" s="385"/>
      <c r="I10" s="385"/>
      <c r="J10" s="385"/>
      <c r="K10" s="385"/>
      <c r="L10" s="385"/>
      <c r="M10" s="385"/>
      <c r="N10" s="385"/>
      <c r="O10" s="385"/>
      <c r="P10" s="385"/>
      <c r="Q10" s="385"/>
      <c r="R10" s="385"/>
      <c r="S10" s="385"/>
    </row>
    <row r="11" spans="1:19">
      <c r="A11" s="385"/>
      <c r="B11" s="385"/>
      <c r="C11" s="385"/>
      <c r="D11" s="385"/>
      <c r="E11" s="385"/>
      <c r="F11" s="385"/>
      <c r="G11" s="385"/>
      <c r="H11" s="385"/>
      <c r="I11" s="385"/>
      <c r="J11" s="385"/>
      <c r="K11" s="385"/>
      <c r="L11" s="385"/>
      <c r="M11" s="385"/>
      <c r="N11" s="385"/>
      <c r="O11" s="385"/>
      <c r="P11" s="385"/>
      <c r="Q11" s="385"/>
      <c r="R11" s="385"/>
      <c r="S11" s="385"/>
    </row>
    <row r="12" spans="1:19">
      <c r="A12" s="385"/>
      <c r="B12" s="385"/>
      <c r="C12" s="385"/>
      <c r="D12" s="385"/>
      <c r="E12" s="385"/>
      <c r="F12" s="385"/>
      <c r="G12" s="385"/>
      <c r="H12" s="385"/>
      <c r="I12" s="385"/>
      <c r="J12" s="385"/>
      <c r="K12" s="385"/>
      <c r="L12" s="385"/>
      <c r="M12" s="385"/>
      <c r="N12" s="385"/>
      <c r="O12" s="385"/>
      <c r="P12" s="385"/>
      <c r="Q12" s="385"/>
      <c r="R12" s="385"/>
      <c r="S12" s="385"/>
    </row>
    <row r="13" spans="1:19">
      <c r="A13" s="385"/>
      <c r="B13" s="385"/>
      <c r="C13" s="385"/>
      <c r="D13" s="385"/>
      <c r="E13" s="385"/>
      <c r="F13" s="385"/>
      <c r="G13" s="385"/>
      <c r="H13" s="385"/>
      <c r="I13" s="385"/>
      <c r="J13" s="385"/>
      <c r="K13" s="385"/>
      <c r="L13" s="385"/>
      <c r="M13" s="385"/>
      <c r="N13" s="385"/>
      <c r="O13" s="385"/>
      <c r="P13" s="385"/>
      <c r="Q13" s="385"/>
      <c r="R13" s="385"/>
      <c r="S13" s="385"/>
    </row>
    <row r="14" spans="1:19">
      <c r="A14" s="385"/>
      <c r="B14" s="385"/>
      <c r="C14" s="385"/>
      <c r="D14" s="385"/>
      <c r="E14" s="385"/>
      <c r="F14" s="385"/>
      <c r="G14" s="385"/>
      <c r="H14" s="385"/>
      <c r="I14" s="385"/>
      <c r="J14" s="385"/>
      <c r="K14" s="385"/>
      <c r="L14" s="385"/>
      <c r="M14" s="385"/>
      <c r="N14" s="385"/>
      <c r="O14" s="385"/>
      <c r="P14" s="385"/>
      <c r="Q14" s="385"/>
      <c r="R14" s="385"/>
      <c r="S14" s="385"/>
    </row>
    <row r="15" spans="1:19">
      <c r="A15" s="385"/>
      <c r="B15" s="385"/>
      <c r="C15" s="385"/>
      <c r="D15" s="385"/>
      <c r="E15" s="385"/>
      <c r="F15" s="385"/>
      <c r="G15" s="385"/>
      <c r="H15" s="385"/>
      <c r="I15" s="385"/>
      <c r="J15" s="385"/>
      <c r="K15" s="385"/>
      <c r="L15" s="385"/>
      <c r="M15" s="385"/>
      <c r="N15" s="385"/>
      <c r="O15" s="385"/>
      <c r="P15" s="385"/>
      <c r="Q15" s="385"/>
      <c r="R15" s="385"/>
      <c r="S15" s="385"/>
    </row>
    <row r="16" spans="1:19">
      <c r="A16" s="385"/>
      <c r="B16" s="385"/>
      <c r="C16" s="385"/>
      <c r="D16" s="385"/>
      <c r="E16" s="385"/>
      <c r="F16" s="385"/>
      <c r="G16" s="385"/>
      <c r="H16" s="385"/>
      <c r="I16" s="385"/>
      <c r="J16" s="385"/>
      <c r="K16" s="385"/>
      <c r="L16" s="385"/>
      <c r="M16" s="385"/>
      <c r="N16" s="385"/>
      <c r="O16" s="385"/>
      <c r="P16" s="385"/>
      <c r="Q16" s="385"/>
      <c r="R16" s="385"/>
      <c r="S16" s="385"/>
    </row>
    <row r="17" spans="1:19">
      <c r="A17" s="385"/>
      <c r="B17" s="385"/>
      <c r="C17" s="385"/>
      <c r="D17" s="385"/>
      <c r="E17" s="385"/>
      <c r="F17" s="385"/>
      <c r="G17" s="385"/>
      <c r="H17" s="385"/>
      <c r="I17" s="385"/>
      <c r="J17" s="385"/>
      <c r="K17" s="385"/>
      <c r="L17" s="385"/>
      <c r="M17" s="385"/>
      <c r="N17" s="385"/>
      <c r="O17" s="385"/>
      <c r="P17" s="385"/>
      <c r="Q17" s="385"/>
      <c r="R17" s="385"/>
      <c r="S17" s="385"/>
    </row>
    <row r="18" spans="1:19">
      <c r="A18" s="385"/>
      <c r="B18" s="385"/>
      <c r="C18" s="385"/>
      <c r="D18" s="385"/>
      <c r="E18" s="385"/>
      <c r="F18" s="385"/>
      <c r="G18" s="385"/>
      <c r="H18" s="385"/>
      <c r="I18" s="385"/>
      <c r="J18" s="385"/>
      <c r="K18" s="385"/>
      <c r="L18" s="385"/>
      <c r="M18" s="385"/>
      <c r="N18" s="385"/>
      <c r="O18" s="385"/>
      <c r="P18" s="385"/>
      <c r="Q18" s="385"/>
      <c r="R18" s="385"/>
      <c r="S18" s="385"/>
    </row>
    <row r="19" spans="1:19">
      <c r="A19" s="385"/>
      <c r="B19" s="385"/>
      <c r="C19" s="385"/>
      <c r="D19" s="385"/>
      <c r="E19" s="385"/>
      <c r="F19" s="385"/>
      <c r="G19" s="385"/>
      <c r="H19" s="385"/>
      <c r="I19" s="385"/>
      <c r="J19" s="385"/>
      <c r="K19" s="385"/>
      <c r="L19" s="385"/>
      <c r="M19" s="385"/>
      <c r="N19" s="385"/>
      <c r="O19" s="385"/>
      <c r="P19" s="385"/>
      <c r="Q19" s="385"/>
      <c r="R19" s="385"/>
      <c r="S19" s="385"/>
    </row>
    <row r="20" spans="1:19">
      <c r="A20" s="385"/>
      <c r="B20" s="385"/>
      <c r="C20" s="385"/>
      <c r="D20" s="385"/>
      <c r="E20" s="385"/>
      <c r="F20" s="385"/>
      <c r="G20" s="385"/>
      <c r="H20" s="385"/>
      <c r="I20" s="385"/>
      <c r="J20" s="385"/>
      <c r="K20" s="385"/>
      <c r="L20" s="385"/>
      <c r="M20" s="385"/>
      <c r="N20" s="385"/>
      <c r="O20" s="385"/>
      <c r="P20" s="385"/>
      <c r="Q20" s="385"/>
      <c r="R20" s="385"/>
      <c r="S20" s="385"/>
    </row>
    <row r="21" spans="1:19">
      <c r="A21" s="385"/>
      <c r="B21" s="385"/>
      <c r="C21" s="385"/>
      <c r="D21" s="385"/>
      <c r="E21" s="385"/>
      <c r="F21" s="385"/>
      <c r="G21" s="385"/>
      <c r="H21" s="385"/>
      <c r="I21" s="385"/>
      <c r="J21" s="385"/>
      <c r="K21" s="385"/>
      <c r="L21" s="385"/>
      <c r="M21" s="385"/>
      <c r="N21" s="385"/>
      <c r="O21" s="385"/>
      <c r="P21" s="385"/>
      <c r="Q21" s="385"/>
      <c r="R21" s="385"/>
      <c r="S21" s="385"/>
    </row>
    <row r="22" spans="1:19">
      <c r="A22" s="385"/>
      <c r="B22" s="385"/>
      <c r="C22" s="385"/>
      <c r="D22" s="385"/>
      <c r="E22" s="385"/>
      <c r="F22" s="385"/>
      <c r="G22" s="385"/>
      <c r="H22" s="385"/>
      <c r="I22" s="385"/>
      <c r="J22" s="385"/>
      <c r="K22" s="385"/>
      <c r="L22" s="385"/>
      <c r="M22" s="385"/>
      <c r="N22" s="385"/>
      <c r="O22" s="385"/>
      <c r="P22" s="385"/>
      <c r="Q22" s="385"/>
      <c r="R22" s="385"/>
      <c r="S22" s="385"/>
    </row>
    <row r="23" spans="1:19">
      <c r="A23" s="385"/>
      <c r="B23" s="385"/>
      <c r="C23" s="385"/>
      <c r="D23" s="385"/>
      <c r="E23" s="385"/>
      <c r="F23" s="385"/>
      <c r="G23" s="385"/>
      <c r="H23" s="385"/>
      <c r="I23" s="385"/>
      <c r="J23" s="385"/>
      <c r="K23" s="385"/>
      <c r="L23" s="385"/>
      <c r="M23" s="385"/>
      <c r="N23" s="385"/>
      <c r="O23" s="385"/>
      <c r="P23" s="385"/>
      <c r="Q23" s="385"/>
      <c r="R23" s="385"/>
      <c r="S23" s="385"/>
    </row>
    <row r="24" spans="1:19">
      <c r="A24" s="385"/>
      <c r="B24" s="385"/>
      <c r="C24" s="385"/>
      <c r="D24" s="385"/>
      <c r="E24" s="385"/>
      <c r="F24" s="385"/>
      <c r="G24" s="385"/>
      <c r="H24" s="385"/>
      <c r="I24" s="385"/>
      <c r="J24" s="385"/>
      <c r="K24" s="385"/>
      <c r="L24" s="385"/>
      <c r="M24" s="385"/>
      <c r="N24" s="385"/>
      <c r="O24" s="385"/>
      <c r="P24" s="385"/>
      <c r="Q24" s="385"/>
      <c r="R24" s="385"/>
      <c r="S24" s="385"/>
    </row>
    <row r="25" spans="1:19">
      <c r="A25" s="385"/>
      <c r="B25" s="385"/>
      <c r="C25" s="385"/>
      <c r="D25" s="385"/>
      <c r="E25" s="385"/>
      <c r="F25" s="385"/>
      <c r="G25" s="385"/>
      <c r="H25" s="385"/>
      <c r="I25" s="385"/>
      <c r="J25" s="385"/>
      <c r="K25" s="385"/>
      <c r="L25" s="385"/>
      <c r="M25" s="385"/>
      <c r="N25" s="385"/>
      <c r="O25" s="385"/>
      <c r="P25" s="385"/>
      <c r="Q25" s="385"/>
      <c r="R25" s="385"/>
      <c r="S25" s="385"/>
    </row>
    <row r="26" spans="1:19">
      <c r="A26" s="385"/>
      <c r="B26" s="385"/>
      <c r="C26" s="385"/>
      <c r="D26" s="385"/>
      <c r="E26" s="385"/>
      <c r="F26" s="385"/>
      <c r="G26" s="385"/>
      <c r="H26" s="385"/>
      <c r="I26" s="385"/>
      <c r="J26" s="385"/>
      <c r="K26" s="385"/>
      <c r="L26" s="385"/>
      <c r="M26" s="385"/>
      <c r="N26" s="385"/>
      <c r="O26" s="385"/>
      <c r="P26" s="385"/>
      <c r="Q26" s="385"/>
      <c r="R26" s="385"/>
      <c r="S26" s="385"/>
    </row>
    <row r="27" spans="1:19">
      <c r="A27" s="385"/>
      <c r="B27" s="385"/>
      <c r="C27" s="385"/>
      <c r="D27" s="385"/>
      <c r="E27" s="385"/>
      <c r="F27" s="385"/>
      <c r="G27" s="385"/>
      <c r="H27" s="385"/>
      <c r="I27" s="385"/>
      <c r="J27" s="385"/>
      <c r="K27" s="385"/>
      <c r="L27" s="385"/>
      <c r="M27" s="385"/>
      <c r="N27" s="385"/>
      <c r="O27" s="385"/>
      <c r="P27" s="385"/>
      <c r="Q27" s="385"/>
      <c r="R27" s="385"/>
      <c r="S27" s="385"/>
    </row>
    <row r="28" spans="1:19">
      <c r="A28" s="385"/>
      <c r="B28" s="385"/>
      <c r="C28" s="385"/>
      <c r="D28" s="385"/>
      <c r="E28" s="385"/>
      <c r="F28" s="385"/>
      <c r="G28" s="385"/>
      <c r="H28" s="385"/>
      <c r="I28" s="385"/>
      <c r="J28" s="385"/>
      <c r="K28" s="385"/>
      <c r="L28" s="385"/>
      <c r="M28" s="385"/>
      <c r="N28" s="385"/>
      <c r="O28" s="385"/>
      <c r="P28" s="385"/>
      <c r="Q28" s="385"/>
      <c r="R28" s="385"/>
      <c r="S28" s="385"/>
    </row>
    <row r="29" spans="1:19">
      <c r="A29" s="385"/>
      <c r="B29" s="385"/>
      <c r="C29" s="385"/>
      <c r="D29" s="385"/>
      <c r="E29" s="385"/>
      <c r="F29" s="385"/>
      <c r="G29" s="385"/>
      <c r="H29" s="385"/>
      <c r="I29" s="385"/>
      <c r="J29" s="385"/>
      <c r="K29" s="385"/>
      <c r="L29" s="385"/>
      <c r="M29" s="385"/>
      <c r="N29" s="385"/>
      <c r="O29" s="385"/>
      <c r="P29" s="385"/>
      <c r="Q29" s="385"/>
      <c r="R29" s="385"/>
      <c r="S29" s="385"/>
    </row>
    <row r="30" spans="1:19">
      <c r="A30" s="385"/>
      <c r="B30" s="385"/>
      <c r="C30" s="385"/>
      <c r="D30" s="385"/>
      <c r="E30" s="385"/>
      <c r="F30" s="385"/>
      <c r="G30" s="385"/>
      <c r="H30" s="385"/>
      <c r="I30" s="385"/>
      <c r="J30" s="385"/>
      <c r="K30" s="385"/>
      <c r="L30" s="385"/>
      <c r="M30" s="385"/>
      <c r="N30" s="385"/>
      <c r="O30" s="385"/>
      <c r="P30" s="385"/>
      <c r="Q30" s="385"/>
      <c r="R30" s="385"/>
      <c r="S30" s="385"/>
    </row>
    <row r="31" spans="1:19">
      <c r="A31" s="385"/>
      <c r="B31" s="385"/>
      <c r="C31" s="385"/>
      <c r="D31" s="385"/>
      <c r="E31" s="385"/>
      <c r="F31" s="385"/>
      <c r="G31" s="385"/>
      <c r="H31" s="385"/>
      <c r="I31" s="385"/>
      <c r="J31" s="385"/>
      <c r="K31" s="385"/>
      <c r="L31" s="385"/>
      <c r="M31" s="385"/>
      <c r="N31" s="385"/>
      <c r="O31" s="385"/>
      <c r="P31" s="385"/>
      <c r="Q31" s="385"/>
      <c r="R31" s="385"/>
      <c r="S31" s="385"/>
    </row>
    <row r="32" spans="1:19">
      <c r="A32" s="385"/>
      <c r="B32" s="385"/>
      <c r="C32" s="385"/>
      <c r="D32" s="385"/>
      <c r="E32" s="385"/>
      <c r="F32" s="385"/>
      <c r="G32" s="385"/>
      <c r="H32" s="385"/>
      <c r="I32" s="385"/>
      <c r="J32" s="385"/>
      <c r="K32" s="385"/>
      <c r="L32" s="385"/>
      <c r="M32" s="385"/>
      <c r="N32" s="385"/>
      <c r="O32" s="385"/>
      <c r="P32" s="385"/>
      <c r="Q32" s="385"/>
      <c r="R32" s="385"/>
      <c r="S32" s="385"/>
    </row>
    <row r="33" spans="1:19">
      <c r="A33" s="385"/>
      <c r="B33" s="385"/>
      <c r="C33" s="385"/>
      <c r="D33" s="385"/>
      <c r="E33" s="385"/>
      <c r="F33" s="385"/>
      <c r="G33" s="385"/>
      <c r="H33" s="385"/>
      <c r="I33" s="385"/>
      <c r="J33" s="385"/>
      <c r="K33" s="385"/>
      <c r="L33" s="385"/>
      <c r="M33" s="385"/>
      <c r="N33" s="385"/>
      <c r="O33" s="385"/>
      <c r="P33" s="385"/>
      <c r="Q33" s="385"/>
      <c r="R33" s="385"/>
      <c r="S33" s="385"/>
    </row>
    <row r="34" spans="1:19">
      <c r="A34" s="385"/>
      <c r="B34" s="385"/>
      <c r="C34" s="385"/>
      <c r="D34" s="385"/>
      <c r="E34" s="385"/>
      <c r="F34" s="385"/>
      <c r="G34" s="385"/>
      <c r="H34" s="385"/>
      <c r="I34" s="385"/>
      <c r="J34" s="385"/>
      <c r="K34" s="385"/>
      <c r="L34" s="385"/>
      <c r="M34" s="385"/>
      <c r="N34" s="385"/>
      <c r="O34" s="385"/>
      <c r="P34" s="385"/>
      <c r="Q34" s="385"/>
      <c r="R34" s="385"/>
      <c r="S34" s="385"/>
    </row>
    <row r="35" spans="1:19">
      <c r="A35" s="385"/>
      <c r="B35" s="385"/>
      <c r="C35" s="385"/>
      <c r="D35" s="385"/>
      <c r="E35" s="385"/>
      <c r="F35" s="385"/>
      <c r="G35" s="385"/>
      <c r="H35" s="385"/>
      <c r="I35" s="385"/>
      <c r="J35" s="385"/>
      <c r="K35" s="385"/>
      <c r="L35" s="385"/>
      <c r="M35" s="385"/>
      <c r="N35" s="385"/>
      <c r="O35" s="385"/>
      <c r="P35" s="385"/>
      <c r="Q35" s="385"/>
      <c r="R35" s="385"/>
      <c r="S35" s="385"/>
    </row>
    <row r="36" spans="1:19">
      <c r="A36" s="385"/>
      <c r="B36" s="385"/>
      <c r="C36" s="385"/>
      <c r="D36" s="385"/>
      <c r="E36" s="385"/>
      <c r="F36" s="385"/>
      <c r="G36" s="385"/>
      <c r="H36" s="385"/>
      <c r="I36" s="385"/>
      <c r="J36" s="385"/>
      <c r="K36" s="385"/>
      <c r="L36" s="385"/>
      <c r="M36" s="385"/>
      <c r="N36" s="385"/>
      <c r="O36" s="385"/>
      <c r="P36" s="385"/>
      <c r="Q36" s="385"/>
      <c r="R36" s="385"/>
      <c r="S36" s="385"/>
    </row>
    <row r="37" spans="1:19">
      <c r="A37" s="385"/>
      <c r="B37" s="385"/>
      <c r="C37" s="385"/>
      <c r="D37" s="385"/>
      <c r="E37" s="385"/>
      <c r="F37" s="385"/>
      <c r="G37" s="385"/>
      <c r="H37" s="385"/>
      <c r="I37" s="385"/>
      <c r="J37" s="385"/>
      <c r="K37" s="385"/>
      <c r="L37" s="385"/>
      <c r="M37" s="385"/>
      <c r="N37" s="385"/>
      <c r="O37" s="385"/>
      <c r="P37" s="385"/>
      <c r="Q37" s="385"/>
      <c r="R37" s="385"/>
      <c r="S37" s="385"/>
    </row>
    <row r="38" spans="1:19">
      <c r="A38" s="385"/>
      <c r="B38" s="385"/>
      <c r="C38" s="385"/>
      <c r="D38" s="385"/>
      <c r="E38" s="385"/>
      <c r="F38" s="385"/>
      <c r="G38" s="385"/>
      <c r="H38" s="385"/>
      <c r="I38" s="385"/>
      <c r="J38" s="385"/>
      <c r="K38" s="385"/>
      <c r="L38" s="385"/>
      <c r="M38" s="385"/>
      <c r="N38" s="385"/>
      <c r="O38" s="385"/>
      <c r="P38" s="385"/>
      <c r="Q38" s="385"/>
      <c r="R38" s="385"/>
      <c r="S38" s="385"/>
    </row>
    <row r="39" spans="1:19">
      <c r="A39" s="385"/>
      <c r="B39" s="385"/>
      <c r="C39" s="385"/>
      <c r="D39" s="385"/>
      <c r="E39" s="385"/>
      <c r="F39" s="385"/>
      <c r="G39" s="385"/>
      <c r="H39" s="385"/>
      <c r="I39" s="385"/>
      <c r="J39" s="385"/>
      <c r="K39" s="385"/>
      <c r="L39" s="385"/>
      <c r="M39" s="385"/>
      <c r="N39" s="385"/>
      <c r="O39" s="385"/>
      <c r="P39" s="385"/>
      <c r="Q39" s="385"/>
      <c r="R39" s="385"/>
      <c r="S39" s="385"/>
    </row>
    <row r="40" spans="1:19">
      <c r="A40" s="385"/>
      <c r="B40" s="385"/>
      <c r="C40" s="385"/>
      <c r="D40" s="385"/>
      <c r="E40" s="385"/>
      <c r="F40" s="385"/>
      <c r="G40" s="385"/>
      <c r="H40" s="385"/>
      <c r="I40" s="385"/>
      <c r="J40" s="385"/>
      <c r="K40" s="385"/>
      <c r="L40" s="385"/>
      <c r="M40" s="385"/>
      <c r="N40" s="385"/>
      <c r="O40" s="385"/>
      <c r="P40" s="385"/>
      <c r="Q40" s="385"/>
      <c r="R40" s="385"/>
      <c r="S40" s="385"/>
    </row>
    <row r="41" spans="1:19">
      <c r="A41" s="385"/>
      <c r="B41" s="385"/>
      <c r="C41" s="385"/>
      <c r="D41" s="385"/>
      <c r="E41" s="385"/>
      <c r="F41" s="385"/>
      <c r="G41" s="385"/>
      <c r="H41" s="385"/>
      <c r="I41" s="385"/>
      <c r="J41" s="385"/>
      <c r="K41" s="385"/>
      <c r="L41" s="385"/>
      <c r="M41" s="385"/>
      <c r="N41" s="385"/>
      <c r="O41" s="385"/>
      <c r="P41" s="385"/>
      <c r="Q41" s="385"/>
      <c r="R41" s="385"/>
      <c r="S41" s="385"/>
    </row>
    <row r="42" spans="1:19">
      <c r="A42" s="385"/>
      <c r="B42" s="385"/>
      <c r="C42" s="385"/>
      <c r="D42" s="385"/>
      <c r="E42" s="385"/>
      <c r="F42" s="385"/>
      <c r="G42" s="385"/>
      <c r="H42" s="385"/>
      <c r="I42" s="385"/>
      <c r="J42" s="385"/>
      <c r="K42" s="385"/>
      <c r="L42" s="385"/>
      <c r="M42" s="385"/>
      <c r="N42" s="385"/>
      <c r="O42" s="385"/>
      <c r="P42" s="385"/>
      <c r="Q42" s="385"/>
      <c r="R42" s="385"/>
      <c r="S42" s="385"/>
    </row>
    <row r="43" spans="1:19">
      <c r="A43" s="385"/>
      <c r="B43" s="385"/>
      <c r="C43" s="385"/>
      <c r="D43" s="385"/>
      <c r="E43" s="385"/>
      <c r="F43" s="385"/>
      <c r="G43" s="385"/>
      <c r="H43" s="385"/>
      <c r="I43" s="385"/>
      <c r="J43" s="385"/>
      <c r="K43" s="385"/>
      <c r="L43" s="385"/>
      <c r="M43" s="385"/>
      <c r="N43" s="385"/>
      <c r="O43" s="385"/>
      <c r="P43" s="385"/>
      <c r="Q43" s="385"/>
      <c r="R43" s="385"/>
      <c r="S43" s="385"/>
    </row>
    <row r="44" spans="1:19">
      <c r="A44" s="385"/>
      <c r="B44" s="385"/>
      <c r="C44" s="385"/>
      <c r="D44" s="385"/>
      <c r="E44" s="385"/>
      <c r="F44" s="385"/>
      <c r="G44" s="385"/>
      <c r="H44" s="385"/>
      <c r="I44" s="385"/>
      <c r="J44" s="385"/>
      <c r="K44" s="385"/>
      <c r="L44" s="385"/>
      <c r="M44" s="385"/>
      <c r="N44" s="385"/>
      <c r="O44" s="385"/>
      <c r="P44" s="385"/>
      <c r="Q44" s="385"/>
      <c r="R44" s="385"/>
      <c r="S44" s="385"/>
    </row>
    <row r="45" spans="1:19">
      <c r="A45" s="385"/>
      <c r="B45" s="385"/>
      <c r="C45" s="385"/>
      <c r="D45" s="385"/>
      <c r="E45" s="385"/>
      <c r="F45" s="385"/>
      <c r="G45" s="385"/>
      <c r="H45" s="385"/>
      <c r="I45" s="385"/>
      <c r="J45" s="385"/>
      <c r="K45" s="385"/>
      <c r="L45" s="385"/>
      <c r="M45" s="385"/>
      <c r="N45" s="385"/>
      <c r="O45" s="385"/>
      <c r="P45" s="385"/>
      <c r="Q45" s="385"/>
      <c r="R45" s="385"/>
      <c r="S45" s="385"/>
    </row>
    <row r="46" spans="1:19">
      <c r="A46" s="385"/>
      <c r="B46" s="385"/>
      <c r="C46" s="385"/>
      <c r="D46" s="385"/>
      <c r="E46" s="385"/>
      <c r="F46" s="385"/>
      <c r="G46" s="385"/>
      <c r="H46" s="385"/>
      <c r="I46" s="385"/>
      <c r="J46" s="385"/>
      <c r="K46" s="385"/>
      <c r="L46" s="385"/>
      <c r="M46" s="385"/>
      <c r="N46" s="385"/>
      <c r="O46" s="385"/>
      <c r="P46" s="385"/>
      <c r="Q46" s="385"/>
      <c r="R46" s="385"/>
      <c r="S46" s="385"/>
    </row>
    <row r="47" spans="1:19">
      <c r="A47" s="385"/>
      <c r="B47" s="385"/>
      <c r="C47" s="385"/>
      <c r="D47" s="385"/>
      <c r="E47" s="385"/>
      <c r="F47" s="385"/>
      <c r="G47" s="385"/>
      <c r="H47" s="385"/>
      <c r="I47" s="385"/>
      <c r="J47" s="385"/>
      <c r="K47" s="385"/>
      <c r="L47" s="385"/>
      <c r="M47" s="385"/>
      <c r="N47" s="385"/>
      <c r="O47" s="385"/>
      <c r="P47" s="385"/>
      <c r="Q47" s="385"/>
      <c r="R47" s="385"/>
      <c r="S47" s="385"/>
    </row>
    <row r="48" spans="1:19">
      <c r="A48" s="385"/>
      <c r="B48" s="385"/>
      <c r="C48" s="385"/>
      <c r="D48" s="385"/>
      <c r="E48" s="385"/>
      <c r="F48" s="385"/>
      <c r="G48" s="385"/>
      <c r="H48" s="385"/>
      <c r="I48" s="385"/>
      <c r="J48" s="385"/>
      <c r="K48" s="385"/>
      <c r="L48" s="385"/>
      <c r="M48" s="385"/>
      <c r="N48" s="385"/>
      <c r="O48" s="385"/>
      <c r="P48" s="385"/>
      <c r="Q48" s="385"/>
      <c r="R48" s="385"/>
      <c r="S48" s="385"/>
    </row>
    <row r="49" spans="1:19">
      <c r="A49" s="385"/>
      <c r="B49" s="385"/>
      <c r="C49" s="385"/>
      <c r="D49" s="385"/>
      <c r="E49" s="385"/>
      <c r="F49" s="385"/>
      <c r="G49" s="385"/>
      <c r="H49" s="385"/>
      <c r="I49" s="385"/>
      <c r="J49" s="385"/>
      <c r="K49" s="385"/>
      <c r="L49" s="385"/>
      <c r="M49" s="385"/>
      <c r="N49" s="385"/>
      <c r="O49" s="385"/>
      <c r="P49" s="385"/>
      <c r="Q49" s="385"/>
      <c r="R49" s="385"/>
      <c r="S49" s="385"/>
    </row>
    <row r="50" spans="1:19">
      <c r="A50" s="385"/>
      <c r="B50" s="385"/>
      <c r="C50" s="385"/>
      <c r="D50" s="385"/>
      <c r="E50" s="385"/>
      <c r="F50" s="385"/>
      <c r="G50" s="385"/>
      <c r="H50" s="385"/>
      <c r="I50" s="385"/>
      <c r="J50" s="385"/>
      <c r="K50" s="385"/>
      <c r="L50" s="385"/>
      <c r="M50" s="385"/>
      <c r="N50" s="385"/>
      <c r="O50" s="385"/>
      <c r="P50" s="385"/>
      <c r="Q50" s="385"/>
      <c r="R50" s="385"/>
      <c r="S50" s="385"/>
    </row>
    <row r="51" spans="1:19">
      <c r="A51" s="385"/>
      <c r="B51" s="385"/>
      <c r="C51" s="385"/>
      <c r="D51" s="385"/>
      <c r="E51" s="385"/>
      <c r="F51" s="385"/>
      <c r="G51" s="385"/>
      <c r="H51" s="385"/>
      <c r="I51" s="385"/>
      <c r="J51" s="385"/>
      <c r="K51" s="385"/>
      <c r="L51" s="385"/>
      <c r="M51" s="385"/>
      <c r="N51" s="385"/>
      <c r="O51" s="385"/>
      <c r="P51" s="385"/>
      <c r="Q51" s="385"/>
      <c r="R51" s="385"/>
      <c r="S51" s="385"/>
    </row>
    <row r="52" spans="1:19">
      <c r="A52" s="385"/>
      <c r="B52" s="385"/>
      <c r="C52" s="385"/>
      <c r="D52" s="385"/>
      <c r="E52" s="385"/>
      <c r="F52" s="385"/>
      <c r="G52" s="385"/>
      <c r="H52" s="385"/>
      <c r="I52" s="385"/>
      <c r="J52" s="385"/>
      <c r="K52" s="385"/>
      <c r="L52" s="385"/>
      <c r="M52" s="385"/>
      <c r="N52" s="385"/>
      <c r="O52" s="385"/>
      <c r="P52" s="385"/>
      <c r="Q52" s="385"/>
      <c r="R52" s="385"/>
      <c r="S52" s="385"/>
    </row>
    <row r="53" spans="1:19">
      <c r="A53" s="385"/>
      <c r="B53" s="385"/>
      <c r="C53" s="385"/>
      <c r="D53" s="385"/>
      <c r="E53" s="385"/>
      <c r="F53" s="385"/>
      <c r="G53" s="385"/>
      <c r="H53" s="385"/>
      <c r="I53" s="385"/>
      <c r="J53" s="385"/>
      <c r="K53" s="385"/>
      <c r="L53" s="385"/>
      <c r="M53" s="385"/>
      <c r="N53" s="385"/>
      <c r="O53" s="385"/>
      <c r="P53" s="385"/>
      <c r="Q53" s="385"/>
      <c r="R53" s="385"/>
      <c r="S53" s="385"/>
    </row>
    <row r="54" spans="1:19">
      <c r="A54" s="385"/>
      <c r="B54" s="385"/>
      <c r="C54" s="385"/>
      <c r="D54" s="385"/>
      <c r="E54" s="385"/>
      <c r="F54" s="385"/>
      <c r="G54" s="385"/>
      <c r="H54" s="385"/>
      <c r="I54" s="385"/>
      <c r="J54" s="385"/>
      <c r="K54" s="385"/>
      <c r="L54" s="385"/>
      <c r="M54" s="385"/>
      <c r="N54" s="385"/>
      <c r="O54" s="385"/>
      <c r="P54" s="385"/>
      <c r="Q54" s="385"/>
      <c r="R54" s="385"/>
      <c r="S54" s="385"/>
    </row>
    <row r="55" spans="1:19">
      <c r="A55" s="385"/>
      <c r="B55" s="385"/>
      <c r="C55" s="385"/>
      <c r="D55" s="385"/>
      <c r="E55" s="385"/>
      <c r="F55" s="385"/>
      <c r="G55" s="385"/>
      <c r="H55" s="385"/>
      <c r="I55" s="385"/>
      <c r="J55" s="385"/>
      <c r="K55" s="385"/>
      <c r="L55" s="385"/>
      <c r="M55" s="385"/>
      <c r="N55" s="385"/>
      <c r="O55" s="385"/>
      <c r="P55" s="385"/>
      <c r="Q55" s="385"/>
      <c r="R55" s="385"/>
      <c r="S55" s="385"/>
    </row>
    <row r="56" spans="1:19">
      <c r="A56" s="385"/>
      <c r="B56" s="385"/>
      <c r="C56" s="385"/>
      <c r="D56" s="385"/>
      <c r="E56" s="385"/>
      <c r="F56" s="385"/>
      <c r="G56" s="385"/>
      <c r="H56" s="385"/>
      <c r="I56" s="385"/>
      <c r="J56" s="385"/>
      <c r="K56" s="385"/>
      <c r="L56" s="385"/>
      <c r="M56" s="385"/>
      <c r="N56" s="385"/>
      <c r="O56" s="385"/>
      <c r="P56" s="385"/>
      <c r="Q56" s="385"/>
      <c r="R56" s="385"/>
      <c r="S56" s="385"/>
    </row>
    <row r="57" spans="1:19">
      <c r="A57" s="385"/>
      <c r="B57" s="385"/>
      <c r="C57" s="385"/>
      <c r="D57" s="385"/>
      <c r="E57" s="385"/>
      <c r="F57" s="385"/>
      <c r="G57" s="385"/>
      <c r="H57" s="385"/>
      <c r="I57" s="385"/>
      <c r="J57" s="385"/>
      <c r="K57" s="385"/>
      <c r="L57" s="385"/>
      <c r="M57" s="385"/>
      <c r="N57" s="385"/>
      <c r="O57" s="385"/>
      <c r="P57" s="385"/>
      <c r="Q57" s="385"/>
      <c r="R57" s="385"/>
      <c r="S57" s="385"/>
    </row>
    <row r="58" spans="1:19">
      <c r="A58" s="385"/>
      <c r="B58" s="385"/>
      <c r="C58" s="385"/>
      <c r="D58" s="385"/>
      <c r="E58" s="385"/>
      <c r="F58" s="385"/>
      <c r="G58" s="385"/>
      <c r="H58" s="385"/>
      <c r="I58" s="385"/>
      <c r="J58" s="385"/>
      <c r="K58" s="385"/>
      <c r="L58" s="385"/>
      <c r="M58" s="385"/>
      <c r="N58" s="385"/>
      <c r="O58" s="385"/>
      <c r="P58" s="385"/>
      <c r="Q58" s="385"/>
      <c r="R58" s="385"/>
      <c r="S58" s="385"/>
    </row>
    <row r="59" spans="1:19">
      <c r="A59" s="385"/>
      <c r="B59" s="385"/>
      <c r="C59" s="385"/>
      <c r="D59" s="385"/>
      <c r="E59" s="385"/>
      <c r="F59" s="385"/>
      <c r="G59" s="385"/>
      <c r="H59" s="385"/>
      <c r="I59" s="385"/>
      <c r="J59" s="385"/>
      <c r="K59" s="385"/>
      <c r="L59" s="385"/>
      <c r="M59" s="385"/>
      <c r="N59" s="385"/>
      <c r="O59" s="385"/>
      <c r="P59" s="385"/>
      <c r="Q59" s="385"/>
      <c r="R59" s="385"/>
      <c r="S59" s="385"/>
    </row>
    <row r="60" spans="1:19">
      <c r="A60" s="385"/>
      <c r="B60" s="385"/>
      <c r="C60" s="385"/>
      <c r="D60" s="385"/>
      <c r="E60" s="385"/>
      <c r="F60" s="385"/>
      <c r="G60" s="385"/>
      <c r="H60" s="385"/>
      <c r="I60" s="385"/>
      <c r="J60" s="385"/>
      <c r="K60" s="385"/>
      <c r="L60" s="385"/>
      <c r="M60" s="385"/>
      <c r="N60" s="385"/>
      <c r="O60" s="385"/>
      <c r="P60" s="385"/>
      <c r="Q60" s="385"/>
      <c r="R60" s="385"/>
      <c r="S60" s="385"/>
    </row>
    <row r="61" spans="1:19">
      <c r="A61" s="385"/>
      <c r="B61" s="385"/>
      <c r="C61" s="385"/>
      <c r="D61" s="385"/>
      <c r="E61" s="385"/>
      <c r="F61" s="385"/>
      <c r="G61" s="385"/>
      <c r="H61" s="385"/>
      <c r="I61" s="385"/>
      <c r="J61" s="385"/>
      <c r="K61" s="385"/>
      <c r="L61" s="385"/>
      <c r="M61" s="385"/>
      <c r="N61" s="385"/>
      <c r="O61" s="385"/>
      <c r="P61" s="385"/>
      <c r="Q61" s="385"/>
      <c r="R61" s="385"/>
      <c r="S61" s="385"/>
    </row>
    <row r="62" spans="1:19">
      <c r="A62" s="385"/>
      <c r="B62" s="385"/>
      <c r="C62" s="385"/>
      <c r="D62" s="385"/>
      <c r="E62" s="385"/>
      <c r="F62" s="385"/>
      <c r="G62" s="385"/>
      <c r="H62" s="385"/>
      <c r="I62" s="385"/>
      <c r="J62" s="385"/>
      <c r="K62" s="385"/>
      <c r="L62" s="385"/>
      <c r="M62" s="385"/>
      <c r="N62" s="385"/>
      <c r="O62" s="385"/>
      <c r="P62" s="385"/>
      <c r="Q62" s="385"/>
      <c r="R62" s="385"/>
      <c r="S62" s="385"/>
    </row>
    <row r="63" spans="1:19">
      <c r="A63" s="385"/>
      <c r="B63" s="385"/>
      <c r="C63" s="385"/>
      <c r="D63" s="385"/>
      <c r="E63" s="385"/>
      <c r="F63" s="385"/>
      <c r="G63" s="385"/>
      <c r="H63" s="385"/>
      <c r="I63" s="385"/>
      <c r="J63" s="385"/>
      <c r="K63" s="385"/>
      <c r="L63" s="385"/>
      <c r="M63" s="385"/>
      <c r="N63" s="385"/>
      <c r="O63" s="385"/>
      <c r="P63" s="385"/>
      <c r="Q63" s="385"/>
      <c r="R63" s="385"/>
      <c r="S63" s="385"/>
    </row>
    <row r="64" spans="1:19">
      <c r="A64" s="385"/>
      <c r="B64" s="385"/>
      <c r="C64" s="385"/>
      <c r="D64" s="385"/>
      <c r="E64" s="385"/>
      <c r="F64" s="385"/>
      <c r="G64" s="385"/>
      <c r="H64" s="385"/>
      <c r="I64" s="385"/>
      <c r="J64" s="385"/>
      <c r="K64" s="385"/>
      <c r="L64" s="385"/>
      <c r="M64" s="385"/>
      <c r="N64" s="385"/>
      <c r="O64" s="385"/>
      <c r="P64" s="385"/>
      <c r="Q64" s="385"/>
      <c r="R64" s="385"/>
      <c r="S64" s="385"/>
    </row>
    <row r="65" spans="1:19">
      <c r="A65" s="385"/>
      <c r="B65" s="385"/>
      <c r="C65" s="385"/>
      <c r="D65" s="385"/>
      <c r="E65" s="385"/>
      <c r="F65" s="385"/>
      <c r="G65" s="385"/>
      <c r="H65" s="385"/>
      <c r="I65" s="385"/>
      <c r="J65" s="385"/>
      <c r="K65" s="385"/>
      <c r="L65" s="385"/>
      <c r="M65" s="385"/>
      <c r="N65" s="385"/>
      <c r="O65" s="385"/>
      <c r="P65" s="385"/>
      <c r="Q65" s="385"/>
      <c r="R65" s="385"/>
      <c r="S65" s="385"/>
    </row>
    <row r="66" spans="1:19">
      <c r="A66" s="385"/>
      <c r="B66" s="385"/>
      <c r="C66" s="385"/>
      <c r="D66" s="385"/>
      <c r="E66" s="385"/>
      <c r="F66" s="385"/>
      <c r="G66" s="385"/>
      <c r="H66" s="385"/>
      <c r="I66" s="385"/>
      <c r="J66" s="385"/>
      <c r="K66" s="385"/>
      <c r="L66" s="385"/>
      <c r="M66" s="385"/>
      <c r="N66" s="385"/>
      <c r="O66" s="385"/>
      <c r="P66" s="385"/>
      <c r="Q66" s="385"/>
      <c r="R66" s="385"/>
      <c r="S66" s="385"/>
    </row>
    <row r="67" spans="1:19">
      <c r="A67" s="385"/>
      <c r="B67" s="385"/>
      <c r="C67" s="385"/>
      <c r="D67" s="385"/>
      <c r="E67" s="385"/>
      <c r="F67" s="385"/>
      <c r="G67" s="385"/>
      <c r="H67" s="385"/>
      <c r="I67" s="385"/>
      <c r="J67" s="385"/>
      <c r="K67" s="385"/>
      <c r="L67" s="385"/>
      <c r="M67" s="385"/>
      <c r="N67" s="385"/>
      <c r="O67" s="385"/>
      <c r="P67" s="385"/>
      <c r="Q67" s="385"/>
      <c r="R67" s="385"/>
      <c r="S67" s="385"/>
    </row>
    <row r="68" spans="1:19">
      <c r="A68" s="385"/>
      <c r="B68" s="385"/>
      <c r="C68" s="385"/>
      <c r="D68" s="385"/>
      <c r="E68" s="385"/>
      <c r="F68" s="385"/>
      <c r="G68" s="385"/>
      <c r="H68" s="385"/>
      <c r="I68" s="385"/>
      <c r="J68" s="385"/>
      <c r="K68" s="385"/>
      <c r="L68" s="385"/>
      <c r="M68" s="385"/>
      <c r="N68" s="385"/>
      <c r="O68" s="385"/>
      <c r="P68" s="385"/>
      <c r="Q68" s="385"/>
      <c r="R68" s="385"/>
      <c r="S68" s="385"/>
    </row>
    <row r="69" spans="1:19">
      <c r="A69" s="385"/>
      <c r="B69" s="385"/>
      <c r="C69" s="385"/>
      <c r="D69" s="385"/>
      <c r="E69" s="385"/>
      <c r="F69" s="385"/>
      <c r="G69" s="385"/>
      <c r="H69" s="385"/>
      <c r="I69" s="385"/>
      <c r="J69" s="385"/>
      <c r="K69" s="385"/>
      <c r="L69" s="385"/>
      <c r="M69" s="385"/>
      <c r="N69" s="385"/>
      <c r="O69" s="385"/>
      <c r="P69" s="385"/>
      <c r="Q69" s="385"/>
      <c r="R69" s="385"/>
      <c r="S69" s="385"/>
    </row>
    <row r="70" spans="1:19">
      <c r="A70" s="385"/>
      <c r="B70" s="385"/>
      <c r="C70" s="385"/>
      <c r="D70" s="385"/>
      <c r="E70" s="385"/>
      <c r="F70" s="385"/>
      <c r="G70" s="385"/>
      <c r="H70" s="385"/>
      <c r="I70" s="385"/>
      <c r="J70" s="385"/>
      <c r="K70" s="385"/>
      <c r="L70" s="385"/>
      <c r="M70" s="385"/>
      <c r="N70" s="385"/>
      <c r="O70" s="385"/>
      <c r="P70" s="385"/>
      <c r="Q70" s="385"/>
      <c r="R70" s="385"/>
      <c r="S70" s="385"/>
    </row>
    <row r="71" spans="1:19">
      <c r="A71" s="385"/>
      <c r="B71" s="385"/>
      <c r="C71" s="385"/>
      <c r="D71" s="385"/>
      <c r="E71" s="385"/>
      <c r="F71" s="385"/>
      <c r="G71" s="385"/>
      <c r="H71" s="385"/>
      <c r="I71" s="385"/>
      <c r="J71" s="385"/>
      <c r="K71" s="385"/>
      <c r="L71" s="385"/>
      <c r="M71" s="385"/>
      <c r="N71" s="385"/>
      <c r="O71" s="385"/>
      <c r="P71" s="385"/>
      <c r="Q71" s="385"/>
      <c r="R71" s="385"/>
      <c r="S71" s="385"/>
    </row>
    <row r="72" spans="1:19">
      <c r="A72" s="385"/>
      <c r="B72" s="385"/>
      <c r="C72" s="385"/>
      <c r="D72" s="385"/>
      <c r="E72" s="385"/>
      <c r="F72" s="385"/>
      <c r="G72" s="385"/>
      <c r="H72" s="385"/>
      <c r="I72" s="385"/>
      <c r="J72" s="385"/>
      <c r="K72" s="385"/>
      <c r="L72" s="385"/>
      <c r="M72" s="385"/>
      <c r="N72" s="385"/>
      <c r="O72" s="385"/>
      <c r="P72" s="385"/>
      <c r="Q72" s="385"/>
      <c r="R72" s="385"/>
      <c r="S72" s="385"/>
    </row>
    <row r="73" spans="1:19">
      <c r="A73" s="385"/>
      <c r="B73" s="385"/>
      <c r="C73" s="385"/>
      <c r="D73" s="385"/>
      <c r="E73" s="385"/>
      <c r="F73" s="385"/>
      <c r="G73" s="385"/>
      <c r="H73" s="385"/>
      <c r="I73" s="385"/>
      <c r="J73" s="385"/>
      <c r="K73" s="385"/>
      <c r="L73" s="385"/>
      <c r="M73" s="385"/>
      <c r="N73" s="385"/>
      <c r="O73" s="385"/>
      <c r="P73" s="385"/>
      <c r="Q73" s="385"/>
      <c r="R73" s="385"/>
      <c r="S73" s="385"/>
    </row>
    <row r="74" spans="1:19">
      <c r="A74" s="385"/>
      <c r="B74" s="385"/>
      <c r="C74" s="385"/>
      <c r="D74" s="385"/>
      <c r="E74" s="385"/>
      <c r="F74" s="385"/>
      <c r="G74" s="385"/>
      <c r="H74" s="385"/>
      <c r="I74" s="385"/>
      <c r="J74" s="385"/>
      <c r="K74" s="385"/>
      <c r="L74" s="385"/>
      <c r="M74" s="385"/>
      <c r="N74" s="385"/>
      <c r="O74" s="385"/>
      <c r="P74" s="385"/>
      <c r="Q74" s="385"/>
      <c r="R74" s="385"/>
      <c r="S74" s="385"/>
    </row>
    <row r="75" spans="1:19">
      <c r="A75" s="385"/>
      <c r="B75" s="385"/>
      <c r="C75" s="385"/>
      <c r="D75" s="385"/>
      <c r="E75" s="385"/>
      <c r="F75" s="385"/>
      <c r="G75" s="385"/>
      <c r="H75" s="385"/>
      <c r="I75" s="385"/>
      <c r="J75" s="385"/>
      <c r="K75" s="385"/>
      <c r="L75" s="385"/>
      <c r="M75" s="385"/>
      <c r="N75" s="385"/>
      <c r="O75" s="385"/>
      <c r="P75" s="385"/>
      <c r="Q75" s="385"/>
      <c r="R75" s="385"/>
      <c r="S75" s="385"/>
    </row>
    <row r="76" spans="1:19">
      <c r="A76" s="385"/>
      <c r="B76" s="385"/>
      <c r="C76" s="385"/>
      <c r="D76" s="385"/>
      <c r="E76" s="385"/>
      <c r="F76" s="385"/>
      <c r="G76" s="385"/>
      <c r="H76" s="385"/>
      <c r="I76" s="385"/>
      <c r="J76" s="385"/>
      <c r="K76" s="385"/>
      <c r="L76" s="385"/>
      <c r="M76" s="385"/>
      <c r="N76" s="385"/>
      <c r="O76" s="385"/>
      <c r="P76" s="385"/>
      <c r="Q76" s="385"/>
      <c r="R76" s="385"/>
      <c r="S76" s="385"/>
    </row>
    <row r="77" spans="1:19">
      <c r="A77" s="385"/>
      <c r="B77" s="385"/>
      <c r="C77" s="385"/>
      <c r="D77" s="385"/>
      <c r="E77" s="385"/>
      <c r="F77" s="385"/>
      <c r="G77" s="385"/>
      <c r="H77" s="385"/>
      <c r="I77" s="385"/>
      <c r="J77" s="385"/>
      <c r="K77" s="385"/>
      <c r="L77" s="385"/>
      <c r="M77" s="385"/>
      <c r="N77" s="385"/>
      <c r="O77" s="385"/>
      <c r="P77" s="385"/>
      <c r="Q77" s="385"/>
      <c r="R77" s="385"/>
      <c r="S77" s="385"/>
    </row>
    <row r="78" spans="1:19">
      <c r="A78" s="385"/>
      <c r="B78" s="385"/>
      <c r="C78" s="385"/>
      <c r="D78" s="385"/>
      <c r="E78" s="385"/>
      <c r="F78" s="385"/>
      <c r="G78" s="385"/>
      <c r="H78" s="385"/>
      <c r="I78" s="385"/>
      <c r="J78" s="385"/>
      <c r="K78" s="385"/>
      <c r="L78" s="385"/>
      <c r="M78" s="385"/>
      <c r="N78" s="385"/>
      <c r="O78" s="385"/>
      <c r="P78" s="385"/>
      <c r="Q78" s="385"/>
      <c r="R78" s="385"/>
      <c r="S78" s="385"/>
    </row>
    <row r="79" spans="1:19">
      <c r="A79" s="385"/>
      <c r="B79" s="385"/>
      <c r="C79" s="385"/>
      <c r="D79" s="385"/>
      <c r="E79" s="385"/>
      <c r="F79" s="385"/>
      <c r="G79" s="385"/>
      <c r="H79" s="385"/>
      <c r="I79" s="385"/>
      <c r="J79" s="385"/>
      <c r="K79" s="385"/>
      <c r="L79" s="385"/>
      <c r="M79" s="385"/>
      <c r="N79" s="385"/>
      <c r="O79" s="385"/>
      <c r="P79" s="385"/>
      <c r="Q79" s="385"/>
      <c r="R79" s="385"/>
      <c r="S79" s="385"/>
    </row>
    <row r="80" spans="1:19">
      <c r="A80" s="385"/>
      <c r="B80" s="385"/>
      <c r="C80" s="385"/>
      <c r="D80" s="385"/>
      <c r="E80" s="385"/>
      <c r="F80" s="385"/>
      <c r="G80" s="385"/>
      <c r="H80" s="385"/>
      <c r="I80" s="385"/>
      <c r="J80" s="385"/>
      <c r="K80" s="385"/>
      <c r="L80" s="385"/>
      <c r="M80" s="385"/>
      <c r="N80" s="385"/>
      <c r="O80" s="385"/>
      <c r="P80" s="385"/>
      <c r="Q80" s="385"/>
      <c r="R80" s="385"/>
      <c r="S80" s="385"/>
    </row>
    <row r="81" spans="1:19">
      <c r="A81" s="385"/>
      <c r="B81" s="385"/>
      <c r="C81" s="385"/>
      <c r="D81" s="385"/>
      <c r="E81" s="385"/>
      <c r="F81" s="385"/>
      <c r="G81" s="385"/>
      <c r="H81" s="385"/>
      <c r="I81" s="385"/>
      <c r="J81" s="385"/>
      <c r="K81" s="385"/>
      <c r="L81" s="385"/>
      <c r="M81" s="385"/>
      <c r="N81" s="385"/>
      <c r="O81" s="385"/>
      <c r="P81" s="385"/>
      <c r="Q81" s="385"/>
      <c r="R81" s="385"/>
      <c r="S81" s="385"/>
    </row>
    <row r="82" spans="1:19">
      <c r="A82" s="385"/>
      <c r="B82" s="385"/>
      <c r="C82" s="385"/>
      <c r="D82" s="385"/>
      <c r="E82" s="385"/>
      <c r="F82" s="385"/>
      <c r="G82" s="385"/>
      <c r="H82" s="385"/>
      <c r="I82" s="385"/>
      <c r="J82" s="385"/>
      <c r="K82" s="385"/>
      <c r="L82" s="385"/>
      <c r="M82" s="385"/>
      <c r="N82" s="385"/>
      <c r="O82" s="385"/>
      <c r="P82" s="385"/>
      <c r="Q82" s="385"/>
      <c r="R82" s="385"/>
      <c r="S82" s="385"/>
    </row>
    <row r="83" spans="1:19">
      <c r="A83" s="385"/>
      <c r="B83" s="385"/>
      <c r="C83" s="385"/>
      <c r="D83" s="385"/>
      <c r="E83" s="385"/>
      <c r="F83" s="385"/>
      <c r="G83" s="385"/>
      <c r="H83" s="385"/>
      <c r="I83" s="385"/>
      <c r="J83" s="385"/>
      <c r="K83" s="385"/>
      <c r="L83" s="385"/>
      <c r="M83" s="385"/>
      <c r="N83" s="385"/>
      <c r="O83" s="385"/>
      <c r="P83" s="385"/>
      <c r="Q83" s="385"/>
      <c r="R83" s="385"/>
      <c r="S83" s="385"/>
    </row>
    <row r="84" spans="1:19">
      <c r="A84" s="385"/>
      <c r="B84" s="385"/>
      <c r="C84" s="385"/>
      <c r="D84" s="385"/>
      <c r="E84" s="385"/>
      <c r="F84" s="385"/>
      <c r="G84" s="385"/>
      <c r="H84" s="385"/>
      <c r="I84" s="385"/>
      <c r="J84" s="385"/>
      <c r="K84" s="385"/>
      <c r="L84" s="385"/>
      <c r="M84" s="385"/>
      <c r="N84" s="385"/>
      <c r="O84" s="385"/>
      <c r="P84" s="385"/>
      <c r="Q84" s="385"/>
      <c r="R84" s="385"/>
      <c r="S84" s="385"/>
    </row>
    <row r="85" spans="1:19">
      <c r="A85" s="385"/>
      <c r="B85" s="385"/>
      <c r="C85" s="385"/>
      <c r="D85" s="385"/>
      <c r="E85" s="385"/>
      <c r="F85" s="385"/>
      <c r="G85" s="385"/>
      <c r="H85" s="385"/>
      <c r="I85" s="385"/>
      <c r="J85" s="385"/>
      <c r="K85" s="385"/>
      <c r="L85" s="385"/>
      <c r="M85" s="385"/>
      <c r="N85" s="385"/>
      <c r="O85" s="385"/>
      <c r="P85" s="385"/>
      <c r="Q85" s="385"/>
      <c r="R85" s="385"/>
      <c r="S85" s="385"/>
    </row>
    <row r="86" spans="1:19">
      <c r="A86" s="385"/>
      <c r="B86" s="385"/>
      <c r="C86" s="385"/>
      <c r="D86" s="385"/>
      <c r="E86" s="385"/>
      <c r="F86" s="385"/>
      <c r="G86" s="385"/>
      <c r="H86" s="385"/>
      <c r="I86" s="385"/>
      <c r="J86" s="385"/>
      <c r="K86" s="385"/>
      <c r="L86" s="385"/>
      <c r="M86" s="385"/>
      <c r="N86" s="385"/>
      <c r="O86" s="385"/>
      <c r="P86" s="385"/>
      <c r="Q86" s="385"/>
      <c r="R86" s="385"/>
      <c r="S86" s="385"/>
    </row>
    <row r="87" spans="1:19">
      <c r="A87" s="385"/>
      <c r="B87" s="385"/>
      <c r="C87" s="385"/>
      <c r="D87" s="385"/>
      <c r="E87" s="385"/>
      <c r="F87" s="385"/>
      <c r="G87" s="385"/>
      <c r="H87" s="385"/>
      <c r="I87" s="385"/>
      <c r="J87" s="385"/>
      <c r="K87" s="385"/>
      <c r="L87" s="385"/>
      <c r="M87" s="385"/>
      <c r="N87" s="385"/>
      <c r="O87" s="385"/>
      <c r="P87" s="385"/>
      <c r="Q87" s="385"/>
      <c r="R87" s="385"/>
      <c r="S87" s="385"/>
    </row>
    <row r="88" spans="1:19">
      <c r="A88" s="385"/>
      <c r="B88" s="385"/>
      <c r="C88" s="385"/>
      <c r="D88" s="385"/>
      <c r="E88" s="385"/>
      <c r="F88" s="385"/>
      <c r="G88" s="385"/>
      <c r="H88" s="385"/>
      <c r="I88" s="385"/>
      <c r="J88" s="385"/>
      <c r="K88" s="385"/>
      <c r="L88" s="385"/>
      <c r="M88" s="385"/>
      <c r="N88" s="385"/>
      <c r="O88" s="385"/>
      <c r="P88" s="385"/>
      <c r="Q88" s="385"/>
      <c r="R88" s="385"/>
      <c r="S88" s="385"/>
    </row>
    <row r="89" spans="1:19">
      <c r="A89" s="385"/>
      <c r="B89" s="385"/>
      <c r="C89" s="385"/>
      <c r="D89" s="385"/>
      <c r="E89" s="385"/>
      <c r="F89" s="385"/>
      <c r="G89" s="385"/>
      <c r="H89" s="385"/>
      <c r="I89" s="385"/>
      <c r="J89" s="385"/>
      <c r="K89" s="385"/>
      <c r="L89" s="385"/>
      <c r="M89" s="385"/>
      <c r="N89" s="385"/>
      <c r="O89" s="385"/>
      <c r="P89" s="385"/>
      <c r="Q89" s="385"/>
      <c r="R89" s="385"/>
      <c r="S89" s="385"/>
    </row>
    <row r="90" spans="1:19">
      <c r="A90" s="385"/>
      <c r="B90" s="385"/>
      <c r="C90" s="385"/>
      <c r="D90" s="385"/>
      <c r="E90" s="385"/>
      <c r="F90" s="385"/>
      <c r="G90" s="385"/>
      <c r="H90" s="385"/>
      <c r="I90" s="385"/>
      <c r="J90" s="385"/>
      <c r="K90" s="385"/>
      <c r="L90" s="385"/>
      <c r="M90" s="385"/>
      <c r="N90" s="385"/>
      <c r="O90" s="385"/>
      <c r="P90" s="385"/>
      <c r="Q90" s="385"/>
      <c r="R90" s="385"/>
      <c r="S90" s="385"/>
    </row>
    <row r="91" spans="1:19">
      <c r="A91" s="385"/>
      <c r="B91" s="385"/>
      <c r="C91" s="385"/>
      <c r="D91" s="385"/>
      <c r="E91" s="385"/>
      <c r="F91" s="385"/>
      <c r="G91" s="385"/>
      <c r="H91" s="385"/>
      <c r="I91" s="385"/>
      <c r="J91" s="385"/>
      <c r="K91" s="385"/>
      <c r="L91" s="385"/>
      <c r="M91" s="385"/>
      <c r="N91" s="385"/>
      <c r="O91" s="385"/>
      <c r="P91" s="385"/>
      <c r="Q91" s="385"/>
      <c r="R91" s="385"/>
      <c r="S91" s="385"/>
    </row>
    <row r="92" spans="1:19">
      <c r="A92" s="385"/>
      <c r="B92" s="385"/>
      <c r="C92" s="385"/>
      <c r="D92" s="385"/>
      <c r="E92" s="385"/>
      <c r="F92" s="385"/>
      <c r="G92" s="385"/>
      <c r="H92" s="385"/>
      <c r="I92" s="385"/>
      <c r="J92" s="385"/>
      <c r="K92" s="385"/>
      <c r="L92" s="385"/>
      <c r="M92" s="385"/>
      <c r="N92" s="385"/>
      <c r="O92" s="385"/>
      <c r="P92" s="385"/>
      <c r="Q92" s="385"/>
      <c r="R92" s="385"/>
      <c r="S92" s="385"/>
    </row>
    <row r="93" spans="1:19">
      <c r="A93" s="385"/>
      <c r="B93" s="385"/>
      <c r="C93" s="385"/>
      <c r="D93" s="385"/>
      <c r="E93" s="385"/>
      <c r="F93" s="385"/>
      <c r="G93" s="385"/>
      <c r="H93" s="385"/>
      <c r="I93" s="385"/>
      <c r="J93" s="385"/>
      <c r="K93" s="385"/>
      <c r="L93" s="385"/>
      <c r="M93" s="385"/>
      <c r="N93" s="385"/>
      <c r="O93" s="385"/>
      <c r="P93" s="385"/>
      <c r="Q93" s="385"/>
      <c r="R93" s="385"/>
      <c r="S93" s="385"/>
    </row>
    <row r="94" spans="1:19">
      <c r="A94" s="385"/>
      <c r="B94" s="385"/>
      <c r="C94" s="385"/>
      <c r="D94" s="385"/>
      <c r="E94" s="385"/>
      <c r="F94" s="385"/>
      <c r="G94" s="385"/>
      <c r="H94" s="385"/>
      <c r="I94" s="385"/>
      <c r="J94" s="385"/>
      <c r="K94" s="385"/>
      <c r="L94" s="385"/>
      <c r="M94" s="385"/>
      <c r="N94" s="385"/>
      <c r="O94" s="385"/>
      <c r="P94" s="385"/>
      <c r="Q94" s="385"/>
      <c r="R94" s="385"/>
      <c r="S94" s="385"/>
    </row>
    <row r="95" spans="1:19">
      <c r="A95" s="385"/>
      <c r="B95" s="385"/>
      <c r="C95" s="385"/>
      <c r="D95" s="385"/>
      <c r="E95" s="385"/>
      <c r="F95" s="385"/>
      <c r="G95" s="385"/>
      <c r="H95" s="385"/>
      <c r="I95" s="385"/>
      <c r="J95" s="385"/>
      <c r="K95" s="385"/>
      <c r="L95" s="385"/>
      <c r="M95" s="385"/>
      <c r="N95" s="385"/>
      <c r="O95" s="385"/>
      <c r="P95" s="385"/>
      <c r="Q95" s="385"/>
      <c r="R95" s="385"/>
      <c r="S95" s="385"/>
    </row>
    <row r="96" spans="1:19">
      <c r="A96" s="385"/>
      <c r="B96" s="385"/>
      <c r="C96" s="385"/>
      <c r="D96" s="385"/>
      <c r="E96" s="385"/>
      <c r="F96" s="385"/>
      <c r="G96" s="385"/>
      <c r="H96" s="385"/>
      <c r="I96" s="385"/>
      <c r="J96" s="385"/>
      <c r="K96" s="385"/>
      <c r="L96" s="385"/>
      <c r="M96" s="385"/>
      <c r="N96" s="385"/>
      <c r="O96" s="385"/>
      <c r="P96" s="385"/>
      <c r="Q96" s="385"/>
      <c r="R96" s="385"/>
      <c r="S96" s="385"/>
    </row>
    <row r="97" spans="1:19">
      <c r="A97" s="385"/>
      <c r="B97" s="385"/>
      <c r="C97" s="385"/>
      <c r="D97" s="385"/>
      <c r="E97" s="385"/>
      <c r="F97" s="385"/>
      <c r="G97" s="385"/>
      <c r="H97" s="385"/>
      <c r="I97" s="385"/>
      <c r="J97" s="385"/>
      <c r="K97" s="385"/>
      <c r="L97" s="385"/>
      <c r="M97" s="385"/>
      <c r="N97" s="385"/>
      <c r="O97" s="385"/>
      <c r="P97" s="385"/>
      <c r="Q97" s="385"/>
      <c r="R97" s="385"/>
      <c r="S97" s="385"/>
    </row>
    <row r="98" spans="1:19">
      <c r="A98" s="385"/>
      <c r="B98" s="385"/>
      <c r="C98" s="385"/>
      <c r="D98" s="385"/>
      <c r="E98" s="385"/>
      <c r="F98" s="385"/>
      <c r="G98" s="385"/>
      <c r="H98" s="385"/>
      <c r="I98" s="385"/>
      <c r="J98" s="385"/>
      <c r="K98" s="385"/>
      <c r="L98" s="385"/>
      <c r="M98" s="385"/>
      <c r="N98" s="385"/>
      <c r="O98" s="385"/>
      <c r="P98" s="385"/>
      <c r="Q98" s="385"/>
      <c r="R98" s="385"/>
      <c r="S98" s="385"/>
    </row>
    <row r="99" spans="1:19">
      <c r="A99" s="385"/>
      <c r="B99" s="385"/>
      <c r="C99" s="385"/>
      <c r="D99" s="385"/>
      <c r="E99" s="385"/>
      <c r="F99" s="385"/>
      <c r="G99" s="385"/>
      <c r="H99" s="385"/>
      <c r="I99" s="385"/>
      <c r="J99" s="385"/>
      <c r="K99" s="385"/>
      <c r="L99" s="385"/>
      <c r="M99" s="385"/>
      <c r="N99" s="385"/>
      <c r="O99" s="385"/>
      <c r="P99" s="385"/>
      <c r="Q99" s="385"/>
      <c r="R99" s="385"/>
      <c r="S99" s="385"/>
    </row>
    <row r="100" spans="1:19">
      <c r="A100" s="385"/>
      <c r="B100" s="385"/>
      <c r="C100" s="385"/>
      <c r="D100" s="385"/>
      <c r="E100" s="385"/>
      <c r="F100" s="385"/>
      <c r="G100" s="385"/>
      <c r="H100" s="385"/>
      <c r="I100" s="385"/>
      <c r="J100" s="385"/>
      <c r="K100" s="385"/>
      <c r="L100" s="385"/>
      <c r="M100" s="385"/>
      <c r="N100" s="385"/>
      <c r="O100" s="385"/>
      <c r="P100" s="385"/>
      <c r="Q100" s="385"/>
      <c r="R100" s="385"/>
      <c r="S100" s="385"/>
    </row>
    <row r="101" spans="1:19">
      <c r="A101" s="385"/>
      <c r="B101" s="385"/>
      <c r="C101" s="385"/>
      <c r="D101" s="385"/>
      <c r="E101" s="385"/>
      <c r="F101" s="385"/>
      <c r="G101" s="385"/>
      <c r="H101" s="385"/>
      <c r="I101" s="385"/>
      <c r="J101" s="385"/>
      <c r="K101" s="385"/>
      <c r="L101" s="385"/>
      <c r="M101" s="385"/>
      <c r="N101" s="385"/>
      <c r="O101" s="385"/>
      <c r="P101" s="385"/>
      <c r="Q101" s="385"/>
      <c r="R101" s="385"/>
      <c r="S101" s="385"/>
    </row>
    <row r="102" spans="1:19">
      <c r="A102" s="385"/>
      <c r="B102" s="385"/>
      <c r="C102" s="385"/>
      <c r="D102" s="385"/>
      <c r="E102" s="385"/>
      <c r="F102" s="385"/>
      <c r="G102" s="385"/>
      <c r="H102" s="385"/>
      <c r="I102" s="385"/>
      <c r="J102" s="385"/>
      <c r="K102" s="385"/>
      <c r="L102" s="385"/>
      <c r="M102" s="385"/>
      <c r="N102" s="385"/>
      <c r="O102" s="385"/>
      <c r="P102" s="385"/>
      <c r="Q102" s="385"/>
      <c r="R102" s="385"/>
      <c r="S102" s="385"/>
    </row>
    <row r="103" spans="1:19">
      <c r="A103" s="385"/>
      <c r="B103" s="385"/>
      <c r="C103" s="385"/>
      <c r="D103" s="385"/>
      <c r="E103" s="385"/>
      <c r="F103" s="385"/>
      <c r="G103" s="385"/>
      <c r="H103" s="385"/>
      <c r="I103" s="385"/>
      <c r="J103" s="385"/>
      <c r="K103" s="385"/>
      <c r="L103" s="385"/>
      <c r="M103" s="385"/>
      <c r="N103" s="385"/>
      <c r="O103" s="385"/>
      <c r="P103" s="385"/>
      <c r="Q103" s="385"/>
      <c r="R103" s="385"/>
      <c r="S103" s="385"/>
    </row>
    <row r="104" spans="1:19">
      <c r="A104" s="385"/>
      <c r="B104" s="385"/>
      <c r="C104" s="385"/>
      <c r="D104" s="385"/>
      <c r="E104" s="385"/>
      <c r="F104" s="385"/>
      <c r="G104" s="385"/>
      <c r="H104" s="385"/>
      <c r="I104" s="385"/>
      <c r="J104" s="385"/>
      <c r="K104" s="385"/>
      <c r="L104" s="385"/>
      <c r="M104" s="385"/>
      <c r="N104" s="385"/>
      <c r="O104" s="385"/>
      <c r="P104" s="385"/>
      <c r="Q104" s="385"/>
      <c r="R104" s="385"/>
      <c r="S104" s="385"/>
    </row>
    <row r="105" spans="1:19">
      <c r="A105" s="385"/>
      <c r="B105" s="385"/>
      <c r="C105" s="385"/>
      <c r="D105" s="385"/>
      <c r="E105" s="385"/>
      <c r="F105" s="385"/>
      <c r="G105" s="385"/>
      <c r="H105" s="385"/>
      <c r="I105" s="385"/>
      <c r="J105" s="385"/>
      <c r="K105" s="385"/>
      <c r="L105" s="385"/>
      <c r="M105" s="385"/>
      <c r="N105" s="385"/>
      <c r="O105" s="385"/>
      <c r="P105" s="385"/>
      <c r="Q105" s="385"/>
      <c r="R105" s="385"/>
      <c r="S105" s="385"/>
    </row>
    <row r="106" spans="1:19">
      <c r="A106" s="385"/>
      <c r="B106" s="385"/>
      <c r="C106" s="385"/>
      <c r="D106" s="385"/>
      <c r="E106" s="385"/>
      <c r="F106" s="385"/>
      <c r="G106" s="385"/>
      <c r="H106" s="385"/>
      <c r="I106" s="385"/>
      <c r="J106" s="385"/>
      <c r="K106" s="385"/>
      <c r="L106" s="385"/>
      <c r="M106" s="385"/>
      <c r="N106" s="385"/>
      <c r="O106" s="385"/>
      <c r="P106" s="385"/>
      <c r="Q106" s="385"/>
      <c r="R106" s="385"/>
      <c r="S106" s="385"/>
    </row>
    <row r="350" spans="1:19">
      <c r="A350" s="340">
        <f>A2</f>
        <v>0</v>
      </c>
      <c r="B350" s="340" t="s">
        <v>1587</v>
      </c>
      <c r="C350" s="340" t="s">
        <v>1587</v>
      </c>
      <c r="D350" s="340" t="s">
        <v>1587</v>
      </c>
      <c r="E350" s="340">
        <v>11111</v>
      </c>
      <c r="F350" s="340" t="s">
        <v>66</v>
      </c>
      <c r="G350" s="340">
        <f>SUM(G2:G349)</f>
        <v>0</v>
      </c>
      <c r="H350" s="340">
        <f t="shared" ref="H350:P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62">
        <v>1</v>
      </c>
      <c r="R350" s="362">
        <v>1</v>
      </c>
      <c r="S350" s="362">
        <v>1</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tabColor rgb="FF92D050"/>
  </sheetPr>
  <dimension ref="A1:EK350"/>
  <sheetViews>
    <sheetView showGridLines="0" workbookViewId="0">
      <pane xSplit="5" ySplit="1" topLeftCell="EA2" activePane="bottomRight" state="frozen"/>
      <selection activeCell="B3" sqref="B3:P3"/>
      <selection pane="topRight" activeCell="B3" sqref="B3:P3"/>
      <selection pane="bottomLeft" activeCell="B3" sqref="B3:P3"/>
      <selection pane="bottomRight" activeCell="EI356" sqref="EI356"/>
    </sheetView>
  </sheetViews>
  <sheetFormatPr defaultColWidth="9.140625" defaultRowHeight="15"/>
  <cols>
    <col min="1" max="1" width="12" style="143" bestFit="1" customWidth="1"/>
    <col min="2" max="3" width="17.42578125" style="143" bestFit="1" customWidth="1"/>
    <col min="4" max="4" width="35.5703125" style="143" bestFit="1" customWidth="1"/>
    <col min="5" max="5" width="8" style="143" bestFit="1" customWidth="1"/>
    <col min="6" max="6" width="12.42578125" style="143" bestFit="1" customWidth="1"/>
    <col min="7" max="7" width="19" style="143" bestFit="1" customWidth="1"/>
    <col min="8" max="8" width="27.5703125" style="143" bestFit="1" customWidth="1"/>
    <col min="9" max="9" width="18" style="143" bestFit="1" customWidth="1"/>
    <col min="10" max="11" width="18.28515625" style="143" bestFit="1" customWidth="1"/>
    <col min="12" max="19" width="20.5703125" style="143" bestFit="1" customWidth="1"/>
    <col min="20" max="20" width="19.140625" style="143" bestFit="1" customWidth="1"/>
    <col min="21" max="21" width="25.42578125" style="143" bestFit="1" customWidth="1"/>
    <col min="22" max="22" width="15.85546875" style="143" bestFit="1" customWidth="1"/>
    <col min="23" max="24" width="16.140625" style="143" bestFit="1" customWidth="1"/>
    <col min="25" max="32" width="18.42578125" style="143" bestFit="1" customWidth="1"/>
    <col min="33" max="33" width="17" style="143" bestFit="1" customWidth="1"/>
    <col min="34" max="34" width="27.5703125" style="143" bestFit="1" customWidth="1"/>
    <col min="35" max="35" width="18" style="143" bestFit="1" customWidth="1"/>
    <col min="36" max="37" width="18.28515625" style="143" bestFit="1" customWidth="1"/>
    <col min="38" max="45" width="20.5703125" style="143" bestFit="1" customWidth="1"/>
    <col min="46" max="46" width="18.85546875" style="143" bestFit="1" customWidth="1"/>
    <col min="47" max="47" width="25.42578125" style="143" bestFit="1" customWidth="1"/>
    <col min="48" max="48" width="15.85546875" style="143" bestFit="1" customWidth="1"/>
    <col min="49" max="50" width="16.140625" style="143" bestFit="1" customWidth="1"/>
    <col min="51" max="58" width="18.42578125" style="143" bestFit="1" customWidth="1"/>
    <col min="59" max="59" width="16.5703125" style="143" bestFit="1" customWidth="1"/>
    <col min="60" max="60" width="27.7109375" style="143" bestFit="1" customWidth="1"/>
    <col min="61" max="61" width="18.140625" style="143" bestFit="1" customWidth="1"/>
    <col min="62" max="63" width="18.42578125" style="143" bestFit="1" customWidth="1"/>
    <col min="64" max="71" width="20.7109375" style="143" bestFit="1" customWidth="1"/>
    <col min="72" max="72" width="19" style="143" bestFit="1" customWidth="1"/>
    <col min="73" max="73" width="25.5703125" style="143" bestFit="1" customWidth="1"/>
    <col min="74" max="74" width="16" style="143" bestFit="1" customWidth="1"/>
    <col min="75" max="76" width="16.28515625" style="143" bestFit="1" customWidth="1"/>
    <col min="77" max="84" width="18.5703125" style="143" bestFit="1" customWidth="1"/>
    <col min="85" max="85" width="16.7109375" style="143" bestFit="1" customWidth="1"/>
    <col min="86" max="111" width="16.7109375" style="143" customWidth="1"/>
    <col min="112" max="112" width="21.5703125" style="143" bestFit="1" customWidth="1"/>
    <col min="113" max="113" width="23.85546875" style="143" bestFit="1" customWidth="1"/>
    <col min="114" max="114" width="14.42578125" style="143" bestFit="1" customWidth="1"/>
    <col min="115" max="116" width="14.7109375" style="143" bestFit="1" customWidth="1"/>
    <col min="117" max="124" width="17" style="143" bestFit="1" customWidth="1"/>
    <col min="125" max="125" width="14" style="143" bestFit="1" customWidth="1"/>
    <col min="126" max="126" width="21.7109375" style="143" bestFit="1" customWidth="1"/>
    <col min="127" max="127" width="12.140625" style="143" bestFit="1" customWidth="1"/>
    <col min="128" max="129" width="12.42578125" style="143" bestFit="1" customWidth="1"/>
    <col min="130" max="137" width="14.85546875" style="143" bestFit="1" customWidth="1"/>
    <col min="138" max="138" width="11.85546875" style="143" bestFit="1" customWidth="1"/>
    <col min="139" max="140" width="16.42578125" style="143" bestFit="1" customWidth="1"/>
    <col min="141" max="141" width="19.28515625" style="143" bestFit="1" customWidth="1"/>
    <col min="142" max="142" width="19.5703125" style="143" customWidth="1"/>
    <col min="143" max="16384" width="9.140625" style="143"/>
  </cols>
  <sheetData>
    <row r="1" spans="1:141" ht="43.5">
      <c r="A1" s="363" t="s">
        <v>140</v>
      </c>
      <c r="B1" s="363" t="s">
        <v>141</v>
      </c>
      <c r="C1" s="363" t="s">
        <v>761</v>
      </c>
      <c r="D1" s="363" t="s">
        <v>212</v>
      </c>
      <c r="E1" s="363" t="s">
        <v>762</v>
      </c>
      <c r="F1" s="363" t="s">
        <v>763</v>
      </c>
      <c r="G1" s="363" t="s">
        <v>764</v>
      </c>
      <c r="H1" s="363" t="s">
        <v>765</v>
      </c>
      <c r="I1" s="363" t="s">
        <v>766</v>
      </c>
      <c r="J1" s="363" t="s">
        <v>767</v>
      </c>
      <c r="K1" s="363" t="s">
        <v>768</v>
      </c>
      <c r="L1" s="363" t="s">
        <v>769</v>
      </c>
      <c r="M1" s="363" t="s">
        <v>770</v>
      </c>
      <c r="N1" s="363" t="s">
        <v>771</v>
      </c>
      <c r="O1" s="363" t="s">
        <v>772</v>
      </c>
      <c r="P1" s="363" t="s">
        <v>773</v>
      </c>
      <c r="Q1" s="363" t="s">
        <v>774</v>
      </c>
      <c r="R1" s="363" t="s">
        <v>775</v>
      </c>
      <c r="S1" s="363" t="s">
        <v>776</v>
      </c>
      <c r="T1" s="363" t="s">
        <v>777</v>
      </c>
      <c r="U1" s="363" t="s">
        <v>778</v>
      </c>
      <c r="V1" s="363" t="s">
        <v>779</v>
      </c>
      <c r="W1" s="363" t="s">
        <v>780</v>
      </c>
      <c r="X1" s="363" t="s">
        <v>781</v>
      </c>
      <c r="Y1" s="363" t="s">
        <v>782</v>
      </c>
      <c r="Z1" s="363" t="s">
        <v>783</v>
      </c>
      <c r="AA1" s="363" t="s">
        <v>784</v>
      </c>
      <c r="AB1" s="363" t="s">
        <v>785</v>
      </c>
      <c r="AC1" s="363" t="s">
        <v>786</v>
      </c>
      <c r="AD1" s="363" t="s">
        <v>787</v>
      </c>
      <c r="AE1" s="363" t="s">
        <v>788</v>
      </c>
      <c r="AF1" s="363" t="s">
        <v>789</v>
      </c>
      <c r="AG1" s="363" t="s">
        <v>790</v>
      </c>
      <c r="AH1" s="363" t="s">
        <v>791</v>
      </c>
      <c r="AI1" s="363" t="s">
        <v>792</v>
      </c>
      <c r="AJ1" s="363" t="s">
        <v>793</v>
      </c>
      <c r="AK1" s="363" t="s">
        <v>794</v>
      </c>
      <c r="AL1" s="363" t="s">
        <v>795</v>
      </c>
      <c r="AM1" s="363" t="s">
        <v>796</v>
      </c>
      <c r="AN1" s="363" t="s">
        <v>797</v>
      </c>
      <c r="AO1" s="363" t="s">
        <v>798</v>
      </c>
      <c r="AP1" s="363" t="s">
        <v>799</v>
      </c>
      <c r="AQ1" s="363" t="s">
        <v>800</v>
      </c>
      <c r="AR1" s="363" t="s">
        <v>801</v>
      </c>
      <c r="AS1" s="363" t="s">
        <v>802</v>
      </c>
      <c r="AT1" s="363" t="s">
        <v>803</v>
      </c>
      <c r="AU1" s="363" t="s">
        <v>804</v>
      </c>
      <c r="AV1" s="363" t="s">
        <v>805</v>
      </c>
      <c r="AW1" s="363" t="s">
        <v>806</v>
      </c>
      <c r="AX1" s="363" t="s">
        <v>807</v>
      </c>
      <c r="AY1" s="363" t="s">
        <v>808</v>
      </c>
      <c r="AZ1" s="363" t="s">
        <v>809</v>
      </c>
      <c r="BA1" s="363" t="s">
        <v>810</v>
      </c>
      <c r="BB1" s="363" t="s">
        <v>811</v>
      </c>
      <c r="BC1" s="363" t="s">
        <v>812</v>
      </c>
      <c r="BD1" s="363" t="s">
        <v>813</v>
      </c>
      <c r="BE1" s="363" t="s">
        <v>814</v>
      </c>
      <c r="BF1" s="363" t="s">
        <v>815</v>
      </c>
      <c r="BG1" s="363" t="s">
        <v>816</v>
      </c>
      <c r="BH1" s="363" t="s">
        <v>817</v>
      </c>
      <c r="BI1" s="363" t="s">
        <v>818</v>
      </c>
      <c r="BJ1" s="363" t="s">
        <v>819</v>
      </c>
      <c r="BK1" s="363" t="s">
        <v>820</v>
      </c>
      <c r="BL1" s="363" t="s">
        <v>821</v>
      </c>
      <c r="BM1" s="363" t="s">
        <v>822</v>
      </c>
      <c r="BN1" s="363" t="s">
        <v>823</v>
      </c>
      <c r="BO1" s="363" t="s">
        <v>824</v>
      </c>
      <c r="BP1" s="363" t="s">
        <v>825</v>
      </c>
      <c r="BQ1" s="363" t="s">
        <v>826</v>
      </c>
      <c r="BR1" s="363" t="s">
        <v>827</v>
      </c>
      <c r="BS1" s="363" t="s">
        <v>828</v>
      </c>
      <c r="BT1" s="363" t="s">
        <v>829</v>
      </c>
      <c r="BU1" s="363" t="s">
        <v>830</v>
      </c>
      <c r="BV1" s="363" t="s">
        <v>831</v>
      </c>
      <c r="BW1" s="363" t="s">
        <v>832</v>
      </c>
      <c r="BX1" s="363" t="s">
        <v>833</v>
      </c>
      <c r="BY1" s="363" t="s">
        <v>834</v>
      </c>
      <c r="BZ1" s="363" t="s">
        <v>835</v>
      </c>
      <c r="CA1" s="363" t="s">
        <v>836</v>
      </c>
      <c r="CB1" s="363" t="s">
        <v>837</v>
      </c>
      <c r="CC1" s="363" t="s">
        <v>838</v>
      </c>
      <c r="CD1" s="363" t="s">
        <v>839</v>
      </c>
      <c r="CE1" s="363" t="s">
        <v>840</v>
      </c>
      <c r="CF1" s="363" t="s">
        <v>841</v>
      </c>
      <c r="CG1" s="363" t="s">
        <v>842</v>
      </c>
      <c r="CH1" s="654" t="s">
        <v>2317</v>
      </c>
      <c r="CI1" s="654" t="s">
        <v>2318</v>
      </c>
      <c r="CJ1" s="654" t="s">
        <v>2319</v>
      </c>
      <c r="CK1" s="654" t="s">
        <v>2320</v>
      </c>
      <c r="CL1" s="654" t="s">
        <v>2321</v>
      </c>
      <c r="CM1" s="654" t="s">
        <v>2322</v>
      </c>
      <c r="CN1" s="654" t="s">
        <v>2323</v>
      </c>
      <c r="CO1" s="654" t="s">
        <v>2324</v>
      </c>
      <c r="CP1" s="654" t="s">
        <v>2325</v>
      </c>
      <c r="CQ1" s="654" t="s">
        <v>2326</v>
      </c>
      <c r="CR1" s="654" t="s">
        <v>2327</v>
      </c>
      <c r="CS1" s="654" t="s">
        <v>2328</v>
      </c>
      <c r="CT1" s="654" t="s">
        <v>2329</v>
      </c>
      <c r="CU1" s="654" t="s">
        <v>2330</v>
      </c>
      <c r="CV1" s="654" t="s">
        <v>2331</v>
      </c>
      <c r="CW1" s="654" t="s">
        <v>2332</v>
      </c>
      <c r="CX1" s="654" t="s">
        <v>2333</v>
      </c>
      <c r="CY1" s="654" t="s">
        <v>2334</v>
      </c>
      <c r="CZ1" s="654" t="s">
        <v>2335</v>
      </c>
      <c r="DA1" s="654" t="s">
        <v>2336</v>
      </c>
      <c r="DB1" s="654" t="s">
        <v>2337</v>
      </c>
      <c r="DC1" s="654" t="s">
        <v>2338</v>
      </c>
      <c r="DD1" s="654" t="s">
        <v>2339</v>
      </c>
      <c r="DE1" s="654" t="s">
        <v>2340</v>
      </c>
      <c r="DF1" s="654" t="s">
        <v>2341</v>
      </c>
      <c r="DG1" s="654" t="s">
        <v>2342</v>
      </c>
      <c r="DH1" s="363" t="s">
        <v>843</v>
      </c>
      <c r="DI1" s="363" t="s">
        <v>844</v>
      </c>
      <c r="DJ1" s="363" t="s">
        <v>845</v>
      </c>
      <c r="DK1" s="363" t="s">
        <v>846</v>
      </c>
      <c r="DL1" s="363" t="s">
        <v>847</v>
      </c>
      <c r="DM1" s="363" t="s">
        <v>848</v>
      </c>
      <c r="DN1" s="363" t="s">
        <v>849</v>
      </c>
      <c r="DO1" s="363" t="s">
        <v>850</v>
      </c>
      <c r="DP1" s="363" t="s">
        <v>851</v>
      </c>
      <c r="DQ1" s="363" t="s">
        <v>852</v>
      </c>
      <c r="DR1" s="363" t="s">
        <v>853</v>
      </c>
      <c r="DS1" s="363" t="s">
        <v>854</v>
      </c>
      <c r="DT1" s="363" t="s">
        <v>855</v>
      </c>
      <c r="DU1" s="363" t="s">
        <v>856</v>
      </c>
      <c r="DV1" s="363" t="s">
        <v>857</v>
      </c>
      <c r="DW1" s="363" t="s">
        <v>858</v>
      </c>
      <c r="DX1" s="363" t="s">
        <v>859</v>
      </c>
      <c r="DY1" s="363" t="s">
        <v>860</v>
      </c>
      <c r="DZ1" s="363" t="s">
        <v>861</v>
      </c>
      <c r="EA1" s="363" t="s">
        <v>862</v>
      </c>
      <c r="EB1" s="363" t="s">
        <v>863</v>
      </c>
      <c r="EC1" s="363" t="s">
        <v>864</v>
      </c>
      <c r="ED1" s="363" t="s">
        <v>865</v>
      </c>
      <c r="EE1" s="363" t="s">
        <v>866</v>
      </c>
      <c r="EF1" s="363" t="s">
        <v>867</v>
      </c>
      <c r="EG1" s="363" t="s">
        <v>868</v>
      </c>
      <c r="EH1" s="363" t="s">
        <v>869</v>
      </c>
      <c r="EI1" s="363" t="s">
        <v>259</v>
      </c>
      <c r="EJ1" s="363" t="s">
        <v>260</v>
      </c>
      <c r="EK1" s="364" t="s">
        <v>261</v>
      </c>
    </row>
    <row r="2" spans="1:141">
      <c r="A2" s="385"/>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c r="BC2" s="385"/>
      <c r="BD2" s="385"/>
      <c r="BE2" s="385"/>
      <c r="BF2" s="385"/>
      <c r="BG2" s="385"/>
      <c r="BH2" s="385"/>
      <c r="BI2" s="385"/>
      <c r="BJ2" s="385"/>
      <c r="BK2" s="385"/>
      <c r="BL2" s="385"/>
      <c r="BM2" s="385"/>
      <c r="BN2" s="385"/>
      <c r="BO2" s="385"/>
      <c r="BP2" s="385"/>
      <c r="BQ2" s="385"/>
      <c r="BR2" s="385"/>
      <c r="BS2" s="385"/>
      <c r="BT2" s="385"/>
      <c r="BU2" s="385"/>
      <c r="BV2" s="385"/>
      <c r="BW2" s="385"/>
      <c r="BX2" s="385"/>
      <c r="BY2" s="385"/>
      <c r="BZ2" s="385"/>
      <c r="CA2" s="385"/>
      <c r="CB2" s="385"/>
      <c r="CC2" s="385"/>
      <c r="CD2" s="385"/>
      <c r="CE2" s="385"/>
      <c r="CF2" s="385"/>
      <c r="CG2" s="385"/>
      <c r="CH2" s="385"/>
      <c r="CI2" s="385"/>
      <c r="CJ2" s="385"/>
      <c r="CK2" s="385"/>
      <c r="CL2" s="385"/>
      <c r="CM2" s="385"/>
      <c r="CN2" s="385"/>
      <c r="CO2" s="385"/>
      <c r="CP2" s="385"/>
      <c r="CQ2" s="385"/>
      <c r="CR2" s="385"/>
      <c r="CS2" s="385"/>
      <c r="CT2" s="385"/>
      <c r="CU2" s="385"/>
      <c r="CV2" s="385"/>
      <c r="CW2" s="385"/>
      <c r="CX2" s="385"/>
      <c r="CY2" s="385"/>
      <c r="CZ2" s="385"/>
      <c r="DA2" s="385"/>
      <c r="DB2" s="385"/>
      <c r="DC2" s="385"/>
      <c r="DD2" s="385"/>
      <c r="DE2" s="385"/>
      <c r="DF2" s="385"/>
      <c r="DG2" s="385"/>
      <c r="DH2" s="385"/>
      <c r="DI2" s="385"/>
      <c r="DJ2" s="385"/>
      <c r="DK2" s="385"/>
      <c r="DL2" s="385"/>
      <c r="DM2" s="385"/>
      <c r="DN2" s="385"/>
      <c r="DO2" s="385"/>
      <c r="DP2" s="385"/>
      <c r="DQ2" s="385"/>
      <c r="DR2" s="385"/>
      <c r="DS2" s="385"/>
      <c r="DT2" s="385"/>
      <c r="DU2" s="385"/>
      <c r="DV2" s="385"/>
      <c r="DW2" s="385"/>
      <c r="DX2" s="385"/>
      <c r="DY2" s="385"/>
      <c r="DZ2" s="385"/>
      <c r="EA2" s="385"/>
      <c r="EB2" s="385"/>
      <c r="EC2" s="385"/>
      <c r="ED2" s="385"/>
      <c r="EE2" s="385"/>
      <c r="EF2" s="385"/>
      <c r="EG2" s="385"/>
      <c r="EH2" s="385"/>
      <c r="EI2" s="385"/>
      <c r="EJ2" s="385"/>
      <c r="EK2" s="385"/>
    </row>
    <row r="3" spans="1:141">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5"/>
      <c r="AW3" s="385"/>
      <c r="AX3" s="385"/>
      <c r="AY3" s="385"/>
      <c r="AZ3" s="385"/>
      <c r="BA3" s="385"/>
      <c r="BB3" s="385"/>
      <c r="BC3" s="385"/>
      <c r="BD3" s="385"/>
      <c r="BE3" s="385"/>
      <c r="BF3" s="385"/>
      <c r="BG3" s="385"/>
      <c r="BH3" s="385"/>
      <c r="BI3" s="385"/>
      <c r="BJ3" s="385"/>
      <c r="BK3" s="385"/>
      <c r="BL3" s="385"/>
      <c r="BM3" s="385"/>
      <c r="BN3" s="385"/>
      <c r="BO3" s="385"/>
      <c r="BP3" s="385"/>
      <c r="BQ3" s="385"/>
      <c r="BR3" s="385"/>
      <c r="BS3" s="385"/>
      <c r="BT3" s="385"/>
      <c r="BU3" s="385"/>
      <c r="BV3" s="385"/>
      <c r="BW3" s="385"/>
      <c r="BX3" s="385"/>
      <c r="BY3" s="385"/>
      <c r="BZ3" s="385"/>
      <c r="CA3" s="385"/>
      <c r="CB3" s="385"/>
      <c r="CC3" s="385"/>
      <c r="CD3" s="385"/>
      <c r="CE3" s="385"/>
      <c r="CF3" s="385"/>
      <c r="CG3" s="385"/>
      <c r="CH3" s="385"/>
      <c r="CI3" s="385"/>
      <c r="CJ3" s="385"/>
      <c r="CK3" s="385"/>
      <c r="CL3" s="385"/>
      <c r="CM3" s="385"/>
      <c r="CN3" s="385"/>
      <c r="CO3" s="385"/>
      <c r="CP3" s="385"/>
      <c r="CQ3" s="385"/>
      <c r="CR3" s="385"/>
      <c r="CS3" s="385"/>
      <c r="CT3" s="385"/>
      <c r="CU3" s="385"/>
      <c r="CV3" s="385"/>
      <c r="CW3" s="385"/>
      <c r="CX3" s="385"/>
      <c r="CY3" s="385"/>
      <c r="CZ3" s="385"/>
      <c r="DA3" s="385"/>
      <c r="DB3" s="385"/>
      <c r="DC3" s="385"/>
      <c r="DD3" s="385"/>
      <c r="DE3" s="385"/>
      <c r="DF3" s="385"/>
      <c r="DG3" s="385"/>
      <c r="DH3" s="385"/>
      <c r="DI3" s="385"/>
      <c r="DJ3" s="385"/>
      <c r="DK3" s="385"/>
      <c r="DL3" s="385"/>
      <c r="DM3" s="385"/>
      <c r="DN3" s="385"/>
      <c r="DO3" s="385"/>
      <c r="DP3" s="385"/>
      <c r="DQ3" s="385"/>
      <c r="DR3" s="385"/>
      <c r="DS3" s="385"/>
      <c r="DT3" s="385"/>
      <c r="DU3" s="385"/>
      <c r="DV3" s="385"/>
      <c r="DW3" s="385"/>
      <c r="DX3" s="385"/>
      <c r="DY3" s="385"/>
      <c r="DZ3" s="385"/>
      <c r="EA3" s="385"/>
      <c r="EB3" s="385"/>
      <c r="EC3" s="385"/>
      <c r="ED3" s="385"/>
      <c r="EE3" s="385"/>
      <c r="EF3" s="385"/>
      <c r="EG3" s="385"/>
      <c r="EH3" s="385"/>
      <c r="EI3" s="385"/>
      <c r="EJ3" s="385"/>
      <c r="EK3" s="385"/>
    </row>
    <row r="4" spans="1:141">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5"/>
      <c r="AW4" s="385"/>
      <c r="AX4" s="385"/>
      <c r="AY4" s="385"/>
      <c r="AZ4" s="385"/>
      <c r="BA4" s="385"/>
      <c r="BB4" s="385"/>
      <c r="BC4" s="385"/>
      <c r="BD4" s="385"/>
      <c r="BE4" s="385"/>
      <c r="BF4" s="385"/>
      <c r="BG4" s="385"/>
      <c r="BH4" s="385"/>
      <c r="BI4" s="385"/>
      <c r="BJ4" s="385"/>
      <c r="BK4" s="385"/>
      <c r="BL4" s="385"/>
      <c r="BM4" s="385"/>
      <c r="BN4" s="385"/>
      <c r="BO4" s="385"/>
      <c r="BP4" s="385"/>
      <c r="BQ4" s="385"/>
      <c r="BR4" s="385"/>
      <c r="BS4" s="385"/>
      <c r="BT4" s="385"/>
      <c r="BU4" s="385"/>
      <c r="BV4" s="385"/>
      <c r="BW4" s="385"/>
      <c r="BX4" s="385"/>
      <c r="BY4" s="385"/>
      <c r="BZ4" s="385"/>
      <c r="CA4" s="385"/>
      <c r="CB4" s="385"/>
      <c r="CC4" s="385"/>
      <c r="CD4" s="385"/>
      <c r="CE4" s="385"/>
      <c r="CF4" s="385"/>
      <c r="CG4" s="385"/>
      <c r="CH4" s="385"/>
      <c r="CI4" s="385"/>
      <c r="CJ4" s="385"/>
      <c r="CK4" s="385"/>
      <c r="CL4" s="385"/>
      <c r="CM4" s="385"/>
      <c r="CN4" s="385"/>
      <c r="CO4" s="385"/>
      <c r="CP4" s="385"/>
      <c r="CQ4" s="385"/>
      <c r="CR4" s="385"/>
      <c r="CS4" s="385"/>
      <c r="CT4" s="385"/>
      <c r="CU4" s="385"/>
      <c r="CV4" s="385"/>
      <c r="CW4" s="385"/>
      <c r="CX4" s="385"/>
      <c r="CY4" s="385"/>
      <c r="CZ4" s="385"/>
      <c r="DA4" s="385"/>
      <c r="DB4" s="385"/>
      <c r="DC4" s="385"/>
      <c r="DD4" s="385"/>
      <c r="DE4" s="385"/>
      <c r="DF4" s="385"/>
      <c r="DG4" s="385"/>
      <c r="DH4" s="385"/>
      <c r="DI4" s="385"/>
      <c r="DJ4" s="385"/>
      <c r="DK4" s="385"/>
      <c r="DL4" s="385"/>
      <c r="DM4" s="385"/>
      <c r="DN4" s="385"/>
      <c r="DO4" s="385"/>
      <c r="DP4" s="385"/>
      <c r="DQ4" s="385"/>
      <c r="DR4" s="385"/>
      <c r="DS4" s="385"/>
      <c r="DT4" s="385"/>
      <c r="DU4" s="385"/>
      <c r="DV4" s="385"/>
      <c r="DW4" s="385"/>
      <c r="DX4" s="385"/>
      <c r="DY4" s="385"/>
      <c r="DZ4" s="385"/>
      <c r="EA4" s="385"/>
      <c r="EB4" s="385"/>
      <c r="EC4" s="385"/>
      <c r="ED4" s="385"/>
      <c r="EE4" s="385"/>
      <c r="EF4" s="385"/>
      <c r="EG4" s="385"/>
      <c r="EH4" s="385"/>
      <c r="EI4" s="385"/>
      <c r="EJ4" s="385"/>
      <c r="EK4" s="385"/>
    </row>
    <row r="5" spans="1:141">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c r="AE5" s="385"/>
      <c r="AF5" s="385"/>
      <c r="AG5" s="385"/>
      <c r="AH5" s="385"/>
      <c r="AI5" s="385"/>
      <c r="AJ5" s="385"/>
      <c r="AK5" s="385"/>
      <c r="AL5" s="385"/>
      <c r="AM5" s="385"/>
      <c r="AN5" s="385"/>
      <c r="AO5" s="385"/>
      <c r="AP5" s="385"/>
      <c r="AQ5" s="385"/>
      <c r="AR5" s="385"/>
      <c r="AS5" s="385"/>
      <c r="AT5" s="385"/>
      <c r="AU5" s="385"/>
      <c r="AV5" s="385"/>
      <c r="AW5" s="385"/>
      <c r="AX5" s="385"/>
      <c r="AY5" s="385"/>
      <c r="AZ5" s="385"/>
      <c r="BA5" s="385"/>
      <c r="BB5" s="385"/>
      <c r="BC5" s="385"/>
      <c r="BD5" s="385"/>
      <c r="BE5" s="385"/>
      <c r="BF5" s="385"/>
      <c r="BG5" s="385"/>
      <c r="BH5" s="385"/>
      <c r="BI5" s="385"/>
      <c r="BJ5" s="385"/>
      <c r="BK5" s="385"/>
      <c r="BL5" s="385"/>
      <c r="BM5" s="385"/>
      <c r="BN5" s="385"/>
      <c r="BO5" s="385"/>
      <c r="BP5" s="385"/>
      <c r="BQ5" s="385"/>
      <c r="BR5" s="385"/>
      <c r="BS5" s="385"/>
      <c r="BT5" s="385"/>
      <c r="BU5" s="385"/>
      <c r="BV5" s="385"/>
      <c r="BW5" s="385"/>
      <c r="BX5" s="385"/>
      <c r="BY5" s="385"/>
      <c r="BZ5" s="385"/>
      <c r="CA5" s="385"/>
      <c r="CB5" s="385"/>
      <c r="CC5" s="385"/>
      <c r="CD5" s="385"/>
      <c r="CE5" s="385"/>
      <c r="CF5" s="385"/>
      <c r="CG5" s="385"/>
      <c r="CH5" s="385"/>
      <c r="CI5" s="385"/>
      <c r="CJ5" s="385"/>
      <c r="CK5" s="385"/>
      <c r="CL5" s="385"/>
      <c r="CM5" s="385"/>
      <c r="CN5" s="385"/>
      <c r="CO5" s="385"/>
      <c r="CP5" s="385"/>
      <c r="CQ5" s="385"/>
      <c r="CR5" s="385"/>
      <c r="CS5" s="385"/>
      <c r="CT5" s="385"/>
      <c r="CU5" s="385"/>
      <c r="CV5" s="385"/>
      <c r="CW5" s="385"/>
      <c r="CX5" s="385"/>
      <c r="CY5" s="385"/>
      <c r="CZ5" s="385"/>
      <c r="DA5" s="385"/>
      <c r="DB5" s="385"/>
      <c r="DC5" s="385"/>
      <c r="DD5" s="385"/>
      <c r="DE5" s="385"/>
      <c r="DF5" s="385"/>
      <c r="DG5" s="385"/>
      <c r="DH5" s="385"/>
      <c r="DI5" s="385"/>
      <c r="DJ5" s="385"/>
      <c r="DK5" s="385"/>
      <c r="DL5" s="385"/>
      <c r="DM5" s="385"/>
      <c r="DN5" s="385"/>
      <c r="DO5" s="385"/>
      <c r="DP5" s="385"/>
      <c r="DQ5" s="385"/>
      <c r="DR5" s="385"/>
      <c r="DS5" s="385"/>
      <c r="DT5" s="385"/>
      <c r="DU5" s="385"/>
      <c r="DV5" s="385"/>
      <c r="DW5" s="385"/>
      <c r="DX5" s="385"/>
      <c r="DY5" s="385"/>
      <c r="DZ5" s="385"/>
      <c r="EA5" s="385"/>
      <c r="EB5" s="385"/>
      <c r="EC5" s="385"/>
      <c r="ED5" s="385"/>
      <c r="EE5" s="385"/>
      <c r="EF5" s="385"/>
      <c r="EG5" s="385"/>
      <c r="EH5" s="385"/>
      <c r="EI5" s="385"/>
      <c r="EJ5" s="385"/>
      <c r="EK5" s="385"/>
    </row>
    <row r="6" spans="1:141">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c r="AE6" s="385"/>
      <c r="AF6" s="385"/>
      <c r="AG6" s="385"/>
      <c r="AH6" s="385"/>
      <c r="AI6" s="385"/>
      <c r="AJ6" s="385"/>
      <c r="AK6" s="385"/>
      <c r="AL6" s="385"/>
      <c r="AM6" s="385"/>
      <c r="AN6" s="385"/>
      <c r="AO6" s="385"/>
      <c r="AP6" s="385"/>
      <c r="AQ6" s="385"/>
      <c r="AR6" s="385"/>
      <c r="AS6" s="385"/>
      <c r="AT6" s="385"/>
      <c r="AU6" s="385"/>
      <c r="AV6" s="385"/>
      <c r="AW6" s="385"/>
      <c r="AX6" s="385"/>
      <c r="AY6" s="385"/>
      <c r="AZ6" s="385"/>
      <c r="BA6" s="385"/>
      <c r="BB6" s="385"/>
      <c r="BC6" s="385"/>
      <c r="BD6" s="385"/>
      <c r="BE6" s="385"/>
      <c r="BF6" s="385"/>
      <c r="BG6" s="385"/>
      <c r="BH6" s="385"/>
      <c r="BI6" s="385"/>
      <c r="BJ6" s="385"/>
      <c r="BK6" s="385"/>
      <c r="BL6" s="385"/>
      <c r="BM6" s="385"/>
      <c r="BN6" s="385"/>
      <c r="BO6" s="385"/>
      <c r="BP6" s="385"/>
      <c r="BQ6" s="385"/>
      <c r="BR6" s="385"/>
      <c r="BS6" s="385"/>
      <c r="BT6" s="385"/>
      <c r="BU6" s="385"/>
      <c r="BV6" s="385"/>
      <c r="BW6" s="385"/>
      <c r="BX6" s="385"/>
      <c r="BY6" s="385"/>
      <c r="BZ6" s="385"/>
      <c r="CA6" s="385"/>
      <c r="CB6" s="385"/>
      <c r="CC6" s="385"/>
      <c r="CD6" s="385"/>
      <c r="CE6" s="385"/>
      <c r="CF6" s="385"/>
      <c r="CG6" s="385"/>
      <c r="CH6" s="385"/>
      <c r="CI6" s="385"/>
      <c r="CJ6" s="385"/>
      <c r="CK6" s="385"/>
      <c r="CL6" s="385"/>
      <c r="CM6" s="385"/>
      <c r="CN6" s="385"/>
      <c r="CO6" s="385"/>
      <c r="CP6" s="385"/>
      <c r="CQ6" s="385"/>
      <c r="CR6" s="385"/>
      <c r="CS6" s="385"/>
      <c r="CT6" s="385"/>
      <c r="CU6" s="385"/>
      <c r="CV6" s="385"/>
      <c r="CW6" s="385"/>
      <c r="CX6" s="385"/>
      <c r="CY6" s="385"/>
      <c r="CZ6" s="385"/>
      <c r="DA6" s="385"/>
      <c r="DB6" s="385"/>
      <c r="DC6" s="385"/>
      <c r="DD6" s="385"/>
      <c r="DE6" s="385"/>
      <c r="DF6" s="385"/>
      <c r="DG6" s="385"/>
      <c r="DH6" s="385"/>
      <c r="DI6" s="385"/>
      <c r="DJ6" s="385"/>
      <c r="DK6" s="385"/>
      <c r="DL6" s="385"/>
      <c r="DM6" s="385"/>
      <c r="DN6" s="385"/>
      <c r="DO6" s="385"/>
      <c r="DP6" s="385"/>
      <c r="DQ6" s="385"/>
      <c r="DR6" s="385"/>
      <c r="DS6" s="385"/>
      <c r="DT6" s="385"/>
      <c r="DU6" s="385"/>
      <c r="DV6" s="385"/>
      <c r="DW6" s="385"/>
      <c r="DX6" s="385"/>
      <c r="DY6" s="385"/>
      <c r="DZ6" s="385"/>
      <c r="EA6" s="385"/>
      <c r="EB6" s="385"/>
      <c r="EC6" s="385"/>
      <c r="ED6" s="385"/>
      <c r="EE6" s="385"/>
      <c r="EF6" s="385"/>
      <c r="EG6" s="385"/>
      <c r="EH6" s="385"/>
      <c r="EI6" s="385"/>
      <c r="EJ6" s="385"/>
      <c r="EK6" s="385"/>
    </row>
    <row r="7" spans="1:141">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385"/>
      <c r="BB7" s="385"/>
      <c r="BC7" s="385"/>
      <c r="BD7" s="385"/>
      <c r="BE7" s="385"/>
      <c r="BF7" s="385"/>
      <c r="BG7" s="385"/>
      <c r="BH7" s="385"/>
      <c r="BI7" s="385"/>
      <c r="BJ7" s="385"/>
      <c r="BK7" s="385"/>
      <c r="BL7" s="385"/>
      <c r="BM7" s="385"/>
      <c r="BN7" s="385"/>
      <c r="BO7" s="385"/>
      <c r="BP7" s="385"/>
      <c r="BQ7" s="385"/>
      <c r="BR7" s="385"/>
      <c r="BS7" s="385"/>
      <c r="BT7" s="385"/>
      <c r="BU7" s="385"/>
      <c r="BV7" s="385"/>
      <c r="BW7" s="385"/>
      <c r="BX7" s="385"/>
      <c r="BY7" s="385"/>
      <c r="BZ7" s="385"/>
      <c r="CA7" s="385"/>
      <c r="CB7" s="385"/>
      <c r="CC7" s="385"/>
      <c r="CD7" s="385"/>
      <c r="CE7" s="385"/>
      <c r="CF7" s="385"/>
      <c r="CG7" s="385"/>
      <c r="CH7" s="385"/>
      <c r="CI7" s="385"/>
      <c r="CJ7" s="385"/>
      <c r="CK7" s="385"/>
      <c r="CL7" s="385"/>
      <c r="CM7" s="385"/>
      <c r="CN7" s="385"/>
      <c r="CO7" s="385"/>
      <c r="CP7" s="385"/>
      <c r="CQ7" s="385"/>
      <c r="CR7" s="385"/>
      <c r="CS7" s="385"/>
      <c r="CT7" s="385"/>
      <c r="CU7" s="385"/>
      <c r="CV7" s="385"/>
      <c r="CW7" s="385"/>
      <c r="CX7" s="385"/>
      <c r="CY7" s="385"/>
      <c r="CZ7" s="385"/>
      <c r="DA7" s="385"/>
      <c r="DB7" s="385"/>
      <c r="DC7" s="385"/>
      <c r="DD7" s="385"/>
      <c r="DE7" s="385"/>
      <c r="DF7" s="385"/>
      <c r="DG7" s="385"/>
      <c r="DH7" s="385"/>
      <c r="DI7" s="385"/>
      <c r="DJ7" s="385"/>
      <c r="DK7" s="385"/>
      <c r="DL7" s="385"/>
      <c r="DM7" s="385"/>
      <c r="DN7" s="385"/>
      <c r="DO7" s="385"/>
      <c r="DP7" s="385"/>
      <c r="DQ7" s="385"/>
      <c r="DR7" s="385"/>
      <c r="DS7" s="385"/>
      <c r="DT7" s="385"/>
      <c r="DU7" s="385"/>
      <c r="DV7" s="385"/>
      <c r="DW7" s="385"/>
      <c r="DX7" s="385"/>
      <c r="DY7" s="385"/>
      <c r="DZ7" s="385"/>
      <c r="EA7" s="385"/>
      <c r="EB7" s="385"/>
      <c r="EC7" s="385"/>
      <c r="ED7" s="385"/>
      <c r="EE7" s="385"/>
      <c r="EF7" s="385"/>
      <c r="EG7" s="385"/>
      <c r="EH7" s="385"/>
      <c r="EI7" s="385"/>
      <c r="EJ7" s="385"/>
      <c r="EK7" s="385"/>
    </row>
    <row r="8" spans="1:141">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c r="BK8" s="385"/>
      <c r="BL8" s="385"/>
      <c r="BM8" s="385"/>
      <c r="BN8" s="385"/>
      <c r="BO8" s="385"/>
      <c r="BP8" s="385"/>
      <c r="BQ8" s="385"/>
      <c r="BR8" s="385"/>
      <c r="BS8" s="385"/>
      <c r="BT8" s="385"/>
      <c r="BU8" s="385"/>
      <c r="BV8" s="385"/>
      <c r="BW8" s="385"/>
      <c r="BX8" s="385"/>
      <c r="BY8" s="385"/>
      <c r="BZ8" s="385"/>
      <c r="CA8" s="385"/>
      <c r="CB8" s="385"/>
      <c r="CC8" s="385"/>
      <c r="CD8" s="385"/>
      <c r="CE8" s="385"/>
      <c r="CF8" s="385"/>
      <c r="CG8" s="385"/>
      <c r="CH8" s="385"/>
      <c r="CI8" s="385"/>
      <c r="CJ8" s="385"/>
      <c r="CK8" s="385"/>
      <c r="CL8" s="385"/>
      <c r="CM8" s="385"/>
      <c r="CN8" s="385"/>
      <c r="CO8" s="385"/>
      <c r="CP8" s="385"/>
      <c r="CQ8" s="385"/>
      <c r="CR8" s="385"/>
      <c r="CS8" s="385"/>
      <c r="CT8" s="385"/>
      <c r="CU8" s="385"/>
      <c r="CV8" s="385"/>
      <c r="CW8" s="385"/>
      <c r="CX8" s="385"/>
      <c r="CY8" s="385"/>
      <c r="CZ8" s="385"/>
      <c r="DA8" s="385"/>
      <c r="DB8" s="385"/>
      <c r="DC8" s="385"/>
      <c r="DD8" s="385"/>
      <c r="DE8" s="385"/>
      <c r="DF8" s="385"/>
      <c r="DG8" s="385"/>
      <c r="DH8" s="385"/>
      <c r="DI8" s="385"/>
      <c r="DJ8" s="385"/>
      <c r="DK8" s="385"/>
      <c r="DL8" s="385"/>
      <c r="DM8" s="385"/>
      <c r="DN8" s="385"/>
      <c r="DO8" s="385"/>
      <c r="DP8" s="385"/>
      <c r="DQ8" s="385"/>
      <c r="DR8" s="385"/>
      <c r="DS8" s="385"/>
      <c r="DT8" s="385"/>
      <c r="DU8" s="385"/>
      <c r="DV8" s="385"/>
      <c r="DW8" s="385"/>
      <c r="DX8" s="385"/>
      <c r="DY8" s="385"/>
      <c r="DZ8" s="385"/>
      <c r="EA8" s="385"/>
      <c r="EB8" s="385"/>
      <c r="EC8" s="385"/>
      <c r="ED8" s="385"/>
      <c r="EE8" s="385"/>
      <c r="EF8" s="385"/>
      <c r="EG8" s="385"/>
      <c r="EH8" s="385"/>
      <c r="EI8" s="385"/>
      <c r="EJ8" s="385"/>
      <c r="EK8" s="385"/>
    </row>
    <row r="9" spans="1:141">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c r="AE9" s="385"/>
      <c r="AF9" s="385"/>
      <c r="AG9" s="385"/>
      <c r="AH9" s="385"/>
      <c r="AI9" s="385"/>
      <c r="AJ9" s="385"/>
      <c r="AK9" s="385"/>
      <c r="AL9" s="385"/>
      <c r="AM9" s="385"/>
      <c r="AN9" s="385"/>
      <c r="AO9" s="385"/>
      <c r="AP9" s="385"/>
      <c r="AQ9" s="385"/>
      <c r="AR9" s="385"/>
      <c r="AS9" s="385"/>
      <c r="AT9" s="385"/>
      <c r="AU9" s="385"/>
      <c r="AV9" s="385"/>
      <c r="AW9" s="385"/>
      <c r="AX9" s="385"/>
      <c r="AY9" s="385"/>
      <c r="AZ9" s="385"/>
      <c r="BA9" s="385"/>
      <c r="BB9" s="385"/>
      <c r="BC9" s="385"/>
      <c r="BD9" s="385"/>
      <c r="BE9" s="385"/>
      <c r="BF9" s="385"/>
      <c r="BG9" s="385"/>
      <c r="BH9" s="385"/>
      <c r="BI9" s="385"/>
      <c r="BJ9" s="385"/>
      <c r="BK9" s="385"/>
      <c r="BL9" s="385"/>
      <c r="BM9" s="385"/>
      <c r="BN9" s="385"/>
      <c r="BO9" s="385"/>
      <c r="BP9" s="385"/>
      <c r="BQ9" s="385"/>
      <c r="BR9" s="385"/>
      <c r="BS9" s="385"/>
      <c r="BT9" s="385"/>
      <c r="BU9" s="385"/>
      <c r="BV9" s="385"/>
      <c r="BW9" s="385"/>
      <c r="BX9" s="385"/>
      <c r="BY9" s="385"/>
      <c r="BZ9" s="385"/>
      <c r="CA9" s="385"/>
      <c r="CB9" s="385"/>
      <c r="CC9" s="385"/>
      <c r="CD9" s="385"/>
      <c r="CE9" s="385"/>
      <c r="CF9" s="385"/>
      <c r="CG9" s="385"/>
      <c r="CH9" s="385"/>
      <c r="CI9" s="385"/>
      <c r="CJ9" s="385"/>
      <c r="CK9" s="385"/>
      <c r="CL9" s="385"/>
      <c r="CM9" s="385"/>
      <c r="CN9" s="385"/>
      <c r="CO9" s="385"/>
      <c r="CP9" s="385"/>
      <c r="CQ9" s="385"/>
      <c r="CR9" s="385"/>
      <c r="CS9" s="385"/>
      <c r="CT9" s="385"/>
      <c r="CU9" s="385"/>
      <c r="CV9" s="385"/>
      <c r="CW9" s="385"/>
      <c r="CX9" s="385"/>
      <c r="CY9" s="385"/>
      <c r="CZ9" s="385"/>
      <c r="DA9" s="385"/>
      <c r="DB9" s="385"/>
      <c r="DC9" s="385"/>
      <c r="DD9" s="385"/>
      <c r="DE9" s="385"/>
      <c r="DF9" s="385"/>
      <c r="DG9" s="385"/>
      <c r="DH9" s="385"/>
      <c r="DI9" s="385"/>
      <c r="DJ9" s="385"/>
      <c r="DK9" s="385"/>
      <c r="DL9" s="385"/>
      <c r="DM9" s="385"/>
      <c r="DN9" s="385"/>
      <c r="DO9" s="385"/>
      <c r="DP9" s="385"/>
      <c r="DQ9" s="385"/>
      <c r="DR9" s="385"/>
      <c r="DS9" s="385"/>
      <c r="DT9" s="385"/>
      <c r="DU9" s="385"/>
      <c r="DV9" s="385"/>
      <c r="DW9" s="385"/>
      <c r="DX9" s="385"/>
      <c r="DY9" s="385"/>
      <c r="DZ9" s="385"/>
      <c r="EA9" s="385"/>
      <c r="EB9" s="385"/>
      <c r="EC9" s="385"/>
      <c r="ED9" s="385"/>
      <c r="EE9" s="385"/>
      <c r="EF9" s="385"/>
      <c r="EG9" s="385"/>
      <c r="EH9" s="385"/>
      <c r="EI9" s="385"/>
      <c r="EJ9" s="385"/>
      <c r="EK9" s="385"/>
    </row>
    <row r="10" spans="1:141">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c r="BC10" s="385"/>
      <c r="BD10" s="385"/>
      <c r="BE10" s="385"/>
      <c r="BF10" s="385"/>
      <c r="BG10" s="385"/>
      <c r="BH10" s="385"/>
      <c r="BI10" s="385"/>
      <c r="BJ10" s="385"/>
      <c r="BK10" s="385"/>
      <c r="BL10" s="385"/>
      <c r="BM10" s="385"/>
      <c r="BN10" s="385"/>
      <c r="BO10" s="385"/>
      <c r="BP10" s="385"/>
      <c r="BQ10" s="385"/>
      <c r="BR10" s="385"/>
      <c r="BS10" s="385"/>
      <c r="BT10" s="385"/>
      <c r="BU10" s="385"/>
      <c r="BV10" s="385"/>
      <c r="BW10" s="385"/>
      <c r="BX10" s="385"/>
      <c r="BY10" s="385"/>
      <c r="BZ10" s="385"/>
      <c r="CA10" s="385"/>
      <c r="CB10" s="385"/>
      <c r="CC10" s="385"/>
      <c r="CD10" s="385"/>
      <c r="CE10" s="385"/>
      <c r="CF10" s="385"/>
      <c r="CG10" s="385"/>
      <c r="CH10" s="385"/>
      <c r="CI10" s="385"/>
      <c r="CJ10" s="385"/>
      <c r="CK10" s="385"/>
      <c r="CL10" s="385"/>
      <c r="CM10" s="385"/>
      <c r="CN10" s="385"/>
      <c r="CO10" s="385"/>
      <c r="CP10" s="385"/>
      <c r="CQ10" s="385"/>
      <c r="CR10" s="385"/>
      <c r="CS10" s="385"/>
      <c r="CT10" s="385"/>
      <c r="CU10" s="385"/>
      <c r="CV10" s="385"/>
      <c r="CW10" s="385"/>
      <c r="CX10" s="385"/>
      <c r="CY10" s="385"/>
      <c r="CZ10" s="385"/>
      <c r="DA10" s="385"/>
      <c r="DB10" s="385"/>
      <c r="DC10" s="385"/>
      <c r="DD10" s="385"/>
      <c r="DE10" s="385"/>
      <c r="DF10" s="385"/>
      <c r="DG10" s="385"/>
      <c r="DH10" s="385"/>
      <c r="DI10" s="385"/>
      <c r="DJ10" s="385"/>
      <c r="DK10" s="385"/>
      <c r="DL10" s="385"/>
      <c r="DM10" s="385"/>
      <c r="DN10" s="385"/>
      <c r="DO10" s="385"/>
      <c r="DP10" s="385"/>
      <c r="DQ10" s="385"/>
      <c r="DR10" s="385"/>
      <c r="DS10" s="385"/>
      <c r="DT10" s="385"/>
      <c r="DU10" s="385"/>
      <c r="DV10" s="385"/>
      <c r="DW10" s="385"/>
      <c r="DX10" s="385"/>
      <c r="DY10" s="385"/>
      <c r="DZ10" s="385"/>
      <c r="EA10" s="385"/>
      <c r="EB10" s="385"/>
      <c r="EC10" s="385"/>
      <c r="ED10" s="385"/>
      <c r="EE10" s="385"/>
      <c r="EF10" s="385"/>
      <c r="EG10" s="385"/>
      <c r="EH10" s="385"/>
      <c r="EI10" s="385"/>
      <c r="EJ10" s="385"/>
      <c r="EK10" s="385"/>
    </row>
    <row r="11" spans="1:141">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c r="BH11" s="385"/>
      <c r="BI11" s="385"/>
      <c r="BJ11" s="385"/>
      <c r="BK11" s="385"/>
      <c r="BL11" s="385"/>
      <c r="BM11" s="385"/>
      <c r="BN11" s="385"/>
      <c r="BO11" s="385"/>
      <c r="BP11" s="385"/>
      <c r="BQ11" s="385"/>
      <c r="BR11" s="385"/>
      <c r="BS11" s="385"/>
      <c r="BT11" s="385"/>
      <c r="BU11" s="385"/>
      <c r="BV11" s="385"/>
      <c r="BW11" s="385"/>
      <c r="BX11" s="385"/>
      <c r="BY11" s="385"/>
      <c r="BZ11" s="385"/>
      <c r="CA11" s="385"/>
      <c r="CB11" s="385"/>
      <c r="CC11" s="385"/>
      <c r="CD11" s="385"/>
      <c r="CE11" s="385"/>
      <c r="CF11" s="385"/>
      <c r="CG11" s="385"/>
      <c r="CH11" s="385"/>
      <c r="CI11" s="385"/>
      <c r="CJ11" s="385"/>
      <c r="CK11" s="385"/>
      <c r="CL11" s="385"/>
      <c r="CM11" s="385"/>
      <c r="CN11" s="385"/>
      <c r="CO11" s="385"/>
      <c r="CP11" s="385"/>
      <c r="CQ11" s="385"/>
      <c r="CR11" s="385"/>
      <c r="CS11" s="385"/>
      <c r="CT11" s="385"/>
      <c r="CU11" s="385"/>
      <c r="CV11" s="385"/>
      <c r="CW11" s="385"/>
      <c r="CX11" s="385"/>
      <c r="CY11" s="385"/>
      <c r="CZ11" s="385"/>
      <c r="DA11" s="385"/>
      <c r="DB11" s="385"/>
      <c r="DC11" s="385"/>
      <c r="DD11" s="385"/>
      <c r="DE11" s="385"/>
      <c r="DF11" s="385"/>
      <c r="DG11" s="385"/>
      <c r="DH11" s="385"/>
      <c r="DI11" s="385"/>
      <c r="DJ11" s="385"/>
      <c r="DK11" s="385"/>
      <c r="DL11" s="385"/>
      <c r="DM11" s="385"/>
      <c r="DN11" s="385"/>
      <c r="DO11" s="385"/>
      <c r="DP11" s="385"/>
      <c r="DQ11" s="385"/>
      <c r="DR11" s="385"/>
      <c r="DS11" s="385"/>
      <c r="DT11" s="385"/>
      <c r="DU11" s="385"/>
      <c r="DV11" s="385"/>
      <c r="DW11" s="385"/>
      <c r="DX11" s="385"/>
      <c r="DY11" s="385"/>
      <c r="DZ11" s="385"/>
      <c r="EA11" s="385"/>
      <c r="EB11" s="385"/>
      <c r="EC11" s="385"/>
      <c r="ED11" s="385"/>
      <c r="EE11" s="385"/>
      <c r="EF11" s="385"/>
      <c r="EG11" s="385"/>
      <c r="EH11" s="385"/>
      <c r="EI11" s="385"/>
      <c r="EJ11" s="385"/>
      <c r="EK11" s="385"/>
    </row>
    <row r="12" spans="1:141">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c r="BK12" s="385"/>
      <c r="BL12" s="385"/>
      <c r="BM12" s="385"/>
      <c r="BN12" s="385"/>
      <c r="BO12" s="385"/>
      <c r="BP12" s="385"/>
      <c r="BQ12" s="385"/>
      <c r="BR12" s="385"/>
      <c r="BS12" s="385"/>
      <c r="BT12" s="385"/>
      <c r="BU12" s="385"/>
      <c r="BV12" s="385"/>
      <c r="BW12" s="385"/>
      <c r="BX12" s="385"/>
      <c r="BY12" s="385"/>
      <c r="BZ12" s="385"/>
      <c r="CA12" s="385"/>
      <c r="CB12" s="385"/>
      <c r="CC12" s="385"/>
      <c r="CD12" s="385"/>
      <c r="CE12" s="385"/>
      <c r="CF12" s="385"/>
      <c r="CG12" s="385"/>
      <c r="CH12" s="385"/>
      <c r="CI12" s="385"/>
      <c r="CJ12" s="385"/>
      <c r="CK12" s="385"/>
      <c r="CL12" s="385"/>
      <c r="CM12" s="385"/>
      <c r="CN12" s="385"/>
      <c r="CO12" s="385"/>
      <c r="CP12" s="385"/>
      <c r="CQ12" s="385"/>
      <c r="CR12" s="385"/>
      <c r="CS12" s="385"/>
      <c r="CT12" s="385"/>
      <c r="CU12" s="385"/>
      <c r="CV12" s="385"/>
      <c r="CW12" s="385"/>
      <c r="CX12" s="385"/>
      <c r="CY12" s="385"/>
      <c r="CZ12" s="385"/>
      <c r="DA12" s="385"/>
      <c r="DB12" s="385"/>
      <c r="DC12" s="385"/>
      <c r="DD12" s="385"/>
      <c r="DE12" s="385"/>
      <c r="DF12" s="385"/>
      <c r="DG12" s="385"/>
      <c r="DH12" s="385"/>
      <c r="DI12" s="385"/>
      <c r="DJ12" s="385"/>
      <c r="DK12" s="385"/>
      <c r="DL12" s="385"/>
      <c r="DM12" s="385"/>
      <c r="DN12" s="385"/>
      <c r="DO12" s="385"/>
      <c r="DP12" s="385"/>
      <c r="DQ12" s="385"/>
      <c r="DR12" s="385"/>
      <c r="DS12" s="385"/>
      <c r="DT12" s="385"/>
      <c r="DU12" s="385"/>
      <c r="DV12" s="385"/>
      <c r="DW12" s="385"/>
      <c r="DX12" s="385"/>
      <c r="DY12" s="385"/>
      <c r="DZ12" s="385"/>
      <c r="EA12" s="385"/>
      <c r="EB12" s="385"/>
      <c r="EC12" s="385"/>
      <c r="ED12" s="385"/>
      <c r="EE12" s="385"/>
      <c r="EF12" s="385"/>
      <c r="EG12" s="385"/>
      <c r="EH12" s="385"/>
      <c r="EI12" s="385"/>
      <c r="EJ12" s="385"/>
      <c r="EK12" s="385"/>
    </row>
    <row r="13" spans="1:141">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c r="BK13" s="385"/>
      <c r="BL13" s="385"/>
      <c r="BM13" s="385"/>
      <c r="BN13" s="385"/>
      <c r="BO13" s="385"/>
      <c r="BP13" s="385"/>
      <c r="BQ13" s="385"/>
      <c r="BR13" s="385"/>
      <c r="BS13" s="385"/>
      <c r="BT13" s="385"/>
      <c r="BU13" s="385"/>
      <c r="BV13" s="385"/>
      <c r="BW13" s="385"/>
      <c r="BX13" s="385"/>
      <c r="BY13" s="385"/>
      <c r="BZ13" s="385"/>
      <c r="CA13" s="385"/>
      <c r="CB13" s="385"/>
      <c r="CC13" s="385"/>
      <c r="CD13" s="385"/>
      <c r="CE13" s="385"/>
      <c r="CF13" s="385"/>
      <c r="CG13" s="385"/>
      <c r="CH13" s="385"/>
      <c r="CI13" s="385"/>
      <c r="CJ13" s="385"/>
      <c r="CK13" s="385"/>
      <c r="CL13" s="385"/>
      <c r="CM13" s="385"/>
      <c r="CN13" s="385"/>
      <c r="CO13" s="385"/>
      <c r="CP13" s="385"/>
      <c r="CQ13" s="385"/>
      <c r="CR13" s="385"/>
      <c r="CS13" s="385"/>
      <c r="CT13" s="385"/>
      <c r="CU13" s="385"/>
      <c r="CV13" s="385"/>
      <c r="CW13" s="385"/>
      <c r="CX13" s="385"/>
      <c r="CY13" s="385"/>
      <c r="CZ13" s="385"/>
      <c r="DA13" s="385"/>
      <c r="DB13" s="385"/>
      <c r="DC13" s="385"/>
      <c r="DD13" s="385"/>
      <c r="DE13" s="385"/>
      <c r="DF13" s="385"/>
      <c r="DG13" s="385"/>
      <c r="DH13" s="385"/>
      <c r="DI13" s="385"/>
      <c r="DJ13" s="385"/>
      <c r="DK13" s="385"/>
      <c r="DL13" s="385"/>
      <c r="DM13" s="385"/>
      <c r="DN13" s="385"/>
      <c r="DO13" s="385"/>
      <c r="DP13" s="385"/>
      <c r="DQ13" s="385"/>
      <c r="DR13" s="385"/>
      <c r="DS13" s="385"/>
      <c r="DT13" s="385"/>
      <c r="DU13" s="385"/>
      <c r="DV13" s="385"/>
      <c r="DW13" s="385"/>
      <c r="DX13" s="385"/>
      <c r="DY13" s="385"/>
      <c r="DZ13" s="385"/>
      <c r="EA13" s="385"/>
      <c r="EB13" s="385"/>
      <c r="EC13" s="385"/>
      <c r="ED13" s="385"/>
      <c r="EE13" s="385"/>
      <c r="EF13" s="385"/>
      <c r="EG13" s="385"/>
      <c r="EH13" s="385"/>
      <c r="EI13" s="385"/>
      <c r="EJ13" s="385"/>
      <c r="EK13" s="385"/>
    </row>
    <row r="14" spans="1:141">
      <c r="A14" s="385"/>
      <c r="B14" s="385"/>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c r="BC14" s="385"/>
      <c r="BD14" s="385"/>
      <c r="BE14" s="385"/>
      <c r="BF14" s="385"/>
      <c r="BG14" s="385"/>
      <c r="BH14" s="385"/>
      <c r="BI14" s="385"/>
      <c r="BJ14" s="385"/>
      <c r="BK14" s="385"/>
      <c r="BL14" s="385"/>
      <c r="BM14" s="385"/>
      <c r="BN14" s="385"/>
      <c r="BO14" s="385"/>
      <c r="BP14" s="385"/>
      <c r="BQ14" s="385"/>
      <c r="BR14" s="385"/>
      <c r="BS14" s="385"/>
      <c r="BT14" s="385"/>
      <c r="BU14" s="385"/>
      <c r="BV14" s="385"/>
      <c r="BW14" s="385"/>
      <c r="BX14" s="385"/>
      <c r="BY14" s="385"/>
      <c r="BZ14" s="385"/>
      <c r="CA14" s="385"/>
      <c r="CB14" s="385"/>
      <c r="CC14" s="385"/>
      <c r="CD14" s="385"/>
      <c r="CE14" s="385"/>
      <c r="CF14" s="385"/>
      <c r="CG14" s="385"/>
      <c r="CH14" s="385"/>
      <c r="CI14" s="385"/>
      <c r="CJ14" s="385"/>
      <c r="CK14" s="385"/>
      <c r="CL14" s="385"/>
      <c r="CM14" s="385"/>
      <c r="CN14" s="385"/>
      <c r="CO14" s="385"/>
      <c r="CP14" s="385"/>
      <c r="CQ14" s="385"/>
      <c r="CR14" s="385"/>
      <c r="CS14" s="385"/>
      <c r="CT14" s="385"/>
      <c r="CU14" s="385"/>
      <c r="CV14" s="385"/>
      <c r="CW14" s="385"/>
      <c r="CX14" s="385"/>
      <c r="CY14" s="385"/>
      <c r="CZ14" s="385"/>
      <c r="DA14" s="385"/>
      <c r="DB14" s="385"/>
      <c r="DC14" s="385"/>
      <c r="DD14" s="385"/>
      <c r="DE14" s="385"/>
      <c r="DF14" s="385"/>
      <c r="DG14" s="385"/>
      <c r="DH14" s="385"/>
      <c r="DI14" s="385"/>
      <c r="DJ14" s="385"/>
      <c r="DK14" s="385"/>
      <c r="DL14" s="385"/>
      <c r="DM14" s="385"/>
      <c r="DN14" s="385"/>
      <c r="DO14" s="385"/>
      <c r="DP14" s="385"/>
      <c r="DQ14" s="385"/>
      <c r="DR14" s="385"/>
      <c r="DS14" s="385"/>
      <c r="DT14" s="385"/>
      <c r="DU14" s="385"/>
      <c r="DV14" s="385"/>
      <c r="DW14" s="385"/>
      <c r="DX14" s="385"/>
      <c r="DY14" s="385"/>
      <c r="DZ14" s="385"/>
      <c r="EA14" s="385"/>
      <c r="EB14" s="385"/>
      <c r="EC14" s="385"/>
      <c r="ED14" s="385"/>
      <c r="EE14" s="385"/>
      <c r="EF14" s="385"/>
      <c r="EG14" s="385"/>
      <c r="EH14" s="385"/>
      <c r="EI14" s="385"/>
      <c r="EJ14" s="385"/>
      <c r="EK14" s="385"/>
    </row>
    <row r="15" spans="1:141">
      <c r="A15" s="385"/>
      <c r="B15" s="385"/>
      <c r="C15" s="385"/>
      <c r="D15" s="385"/>
      <c r="E15" s="385"/>
      <c r="F15" s="385"/>
      <c r="G15" s="385"/>
      <c r="H15" s="385"/>
      <c r="I15" s="385"/>
      <c r="J15" s="385"/>
      <c r="K15" s="385"/>
      <c r="L15" s="385"/>
      <c r="M15" s="385"/>
      <c r="N15" s="385"/>
      <c r="O15" s="385"/>
      <c r="P15" s="385"/>
      <c r="Q15" s="385"/>
      <c r="R15" s="385"/>
      <c r="S15" s="385"/>
      <c r="T15" s="385"/>
      <c r="U15" s="385"/>
      <c r="V15" s="385"/>
      <c r="W15" s="385"/>
      <c r="X15" s="385"/>
      <c r="Y15" s="385"/>
      <c r="Z15" s="385"/>
      <c r="AA15" s="385"/>
      <c r="AB15" s="385"/>
      <c r="AC15" s="385"/>
      <c r="AD15" s="385"/>
      <c r="AE15" s="385"/>
      <c r="AF15" s="385"/>
      <c r="AG15" s="385"/>
      <c r="AH15" s="385"/>
      <c r="AI15" s="385"/>
      <c r="AJ15" s="385"/>
      <c r="AK15" s="385"/>
      <c r="AL15" s="385"/>
      <c r="AM15" s="385"/>
      <c r="AN15" s="385"/>
      <c r="AO15" s="385"/>
      <c r="AP15" s="385"/>
      <c r="AQ15" s="385"/>
      <c r="AR15" s="385"/>
      <c r="AS15" s="385"/>
      <c r="AT15" s="385"/>
      <c r="AU15" s="385"/>
      <c r="AV15" s="385"/>
      <c r="AW15" s="385"/>
      <c r="AX15" s="385"/>
      <c r="AY15" s="385"/>
      <c r="AZ15" s="385"/>
      <c r="BA15" s="385"/>
      <c r="BB15" s="385"/>
      <c r="BC15" s="385"/>
      <c r="BD15" s="385"/>
      <c r="BE15" s="385"/>
      <c r="BF15" s="385"/>
      <c r="BG15" s="385"/>
      <c r="BH15" s="385"/>
      <c r="BI15" s="385"/>
      <c r="BJ15" s="385"/>
      <c r="BK15" s="385"/>
      <c r="BL15" s="385"/>
      <c r="BM15" s="385"/>
      <c r="BN15" s="385"/>
      <c r="BO15" s="385"/>
      <c r="BP15" s="385"/>
      <c r="BQ15" s="385"/>
      <c r="BR15" s="385"/>
      <c r="BS15" s="385"/>
      <c r="BT15" s="385"/>
      <c r="BU15" s="385"/>
      <c r="BV15" s="385"/>
      <c r="BW15" s="385"/>
      <c r="BX15" s="385"/>
      <c r="BY15" s="385"/>
      <c r="BZ15" s="385"/>
      <c r="CA15" s="385"/>
      <c r="CB15" s="385"/>
      <c r="CC15" s="385"/>
      <c r="CD15" s="385"/>
      <c r="CE15" s="385"/>
      <c r="CF15" s="385"/>
      <c r="CG15" s="385"/>
      <c r="CH15" s="385"/>
      <c r="CI15" s="385"/>
      <c r="CJ15" s="385"/>
      <c r="CK15" s="385"/>
      <c r="CL15" s="385"/>
      <c r="CM15" s="385"/>
      <c r="CN15" s="385"/>
      <c r="CO15" s="385"/>
      <c r="CP15" s="385"/>
      <c r="CQ15" s="385"/>
      <c r="CR15" s="385"/>
      <c r="CS15" s="385"/>
      <c r="CT15" s="385"/>
      <c r="CU15" s="385"/>
      <c r="CV15" s="385"/>
      <c r="CW15" s="385"/>
      <c r="CX15" s="385"/>
      <c r="CY15" s="385"/>
      <c r="CZ15" s="385"/>
      <c r="DA15" s="385"/>
      <c r="DB15" s="385"/>
      <c r="DC15" s="385"/>
      <c r="DD15" s="385"/>
      <c r="DE15" s="385"/>
      <c r="DF15" s="385"/>
      <c r="DG15" s="385"/>
      <c r="DH15" s="385"/>
      <c r="DI15" s="385"/>
      <c r="DJ15" s="385"/>
      <c r="DK15" s="385"/>
      <c r="DL15" s="385"/>
      <c r="DM15" s="385"/>
      <c r="DN15" s="385"/>
      <c r="DO15" s="385"/>
      <c r="DP15" s="385"/>
      <c r="DQ15" s="385"/>
      <c r="DR15" s="385"/>
      <c r="DS15" s="385"/>
      <c r="DT15" s="385"/>
      <c r="DU15" s="385"/>
      <c r="DV15" s="385"/>
      <c r="DW15" s="385"/>
      <c r="DX15" s="385"/>
      <c r="DY15" s="385"/>
      <c r="DZ15" s="385"/>
      <c r="EA15" s="385"/>
      <c r="EB15" s="385"/>
      <c r="EC15" s="385"/>
      <c r="ED15" s="385"/>
      <c r="EE15" s="385"/>
      <c r="EF15" s="385"/>
      <c r="EG15" s="385"/>
      <c r="EH15" s="385"/>
      <c r="EI15" s="385"/>
      <c r="EJ15" s="385"/>
      <c r="EK15" s="385"/>
    </row>
    <row r="16" spans="1:141">
      <c r="A16" s="385"/>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c r="AE16" s="385"/>
      <c r="AF16" s="385"/>
      <c r="AG16" s="385"/>
      <c r="AH16" s="385"/>
      <c r="AI16" s="385"/>
      <c r="AJ16" s="385"/>
      <c r="AK16" s="385"/>
      <c r="AL16" s="385"/>
      <c r="AM16" s="385"/>
      <c r="AN16" s="385"/>
      <c r="AO16" s="385"/>
      <c r="AP16" s="385"/>
      <c r="AQ16" s="385"/>
      <c r="AR16" s="385"/>
      <c r="AS16" s="385"/>
      <c r="AT16" s="385"/>
      <c r="AU16" s="385"/>
      <c r="AV16" s="385"/>
      <c r="AW16" s="385"/>
      <c r="AX16" s="385"/>
      <c r="AY16" s="385"/>
      <c r="AZ16" s="385"/>
      <c r="BA16" s="385"/>
      <c r="BB16" s="385"/>
      <c r="BC16" s="385"/>
      <c r="BD16" s="385"/>
      <c r="BE16" s="385"/>
      <c r="BF16" s="385"/>
      <c r="BG16" s="385"/>
      <c r="BH16" s="385"/>
      <c r="BI16" s="385"/>
      <c r="BJ16" s="385"/>
      <c r="BK16" s="385"/>
      <c r="BL16" s="385"/>
      <c r="BM16" s="385"/>
      <c r="BN16" s="385"/>
      <c r="BO16" s="385"/>
      <c r="BP16" s="385"/>
      <c r="BQ16" s="385"/>
      <c r="BR16" s="385"/>
      <c r="BS16" s="385"/>
      <c r="BT16" s="385"/>
      <c r="BU16" s="385"/>
      <c r="BV16" s="385"/>
      <c r="BW16" s="385"/>
      <c r="BX16" s="385"/>
      <c r="BY16" s="385"/>
      <c r="BZ16" s="385"/>
      <c r="CA16" s="385"/>
      <c r="CB16" s="385"/>
      <c r="CC16" s="385"/>
      <c r="CD16" s="385"/>
      <c r="CE16" s="385"/>
      <c r="CF16" s="385"/>
      <c r="CG16" s="385"/>
      <c r="CH16" s="385"/>
      <c r="CI16" s="385"/>
      <c r="CJ16" s="385"/>
      <c r="CK16" s="385"/>
      <c r="CL16" s="385"/>
      <c r="CM16" s="385"/>
      <c r="CN16" s="385"/>
      <c r="CO16" s="385"/>
      <c r="CP16" s="385"/>
      <c r="CQ16" s="385"/>
      <c r="CR16" s="385"/>
      <c r="CS16" s="385"/>
      <c r="CT16" s="385"/>
      <c r="CU16" s="385"/>
      <c r="CV16" s="385"/>
      <c r="CW16" s="385"/>
      <c r="CX16" s="385"/>
      <c r="CY16" s="385"/>
      <c r="CZ16" s="385"/>
      <c r="DA16" s="385"/>
      <c r="DB16" s="385"/>
      <c r="DC16" s="385"/>
      <c r="DD16" s="385"/>
      <c r="DE16" s="385"/>
      <c r="DF16" s="385"/>
      <c r="DG16" s="385"/>
      <c r="DH16" s="385"/>
      <c r="DI16" s="385"/>
      <c r="DJ16" s="385"/>
      <c r="DK16" s="385"/>
      <c r="DL16" s="385"/>
      <c r="DM16" s="385"/>
      <c r="DN16" s="385"/>
      <c r="DO16" s="385"/>
      <c r="DP16" s="385"/>
      <c r="DQ16" s="385"/>
      <c r="DR16" s="385"/>
      <c r="DS16" s="385"/>
      <c r="DT16" s="385"/>
      <c r="DU16" s="385"/>
      <c r="DV16" s="385"/>
      <c r="DW16" s="385"/>
      <c r="DX16" s="385"/>
      <c r="DY16" s="385"/>
      <c r="DZ16" s="385"/>
      <c r="EA16" s="385"/>
      <c r="EB16" s="385"/>
      <c r="EC16" s="385"/>
      <c r="ED16" s="385"/>
      <c r="EE16" s="385"/>
      <c r="EF16" s="385"/>
      <c r="EG16" s="385"/>
      <c r="EH16" s="385"/>
      <c r="EI16" s="385"/>
      <c r="EJ16" s="385"/>
      <c r="EK16" s="385"/>
    </row>
    <row r="17" spans="1:141">
      <c r="A17" s="385"/>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c r="BF17" s="385"/>
      <c r="BG17" s="385"/>
      <c r="BH17" s="385"/>
      <c r="BI17" s="385"/>
      <c r="BJ17" s="385"/>
      <c r="BK17" s="385"/>
      <c r="BL17" s="385"/>
      <c r="BM17" s="385"/>
      <c r="BN17" s="385"/>
      <c r="BO17" s="385"/>
      <c r="BP17" s="385"/>
      <c r="BQ17" s="385"/>
      <c r="BR17" s="385"/>
      <c r="BS17" s="385"/>
      <c r="BT17" s="385"/>
      <c r="BU17" s="385"/>
      <c r="BV17" s="385"/>
      <c r="BW17" s="385"/>
      <c r="BX17" s="385"/>
      <c r="BY17" s="385"/>
      <c r="BZ17" s="385"/>
      <c r="CA17" s="385"/>
      <c r="CB17" s="385"/>
      <c r="CC17" s="385"/>
      <c r="CD17" s="385"/>
      <c r="CE17" s="385"/>
      <c r="CF17" s="385"/>
      <c r="CG17" s="385"/>
      <c r="CH17" s="385"/>
      <c r="CI17" s="385"/>
      <c r="CJ17" s="385"/>
      <c r="CK17" s="385"/>
      <c r="CL17" s="385"/>
      <c r="CM17" s="385"/>
      <c r="CN17" s="385"/>
      <c r="CO17" s="385"/>
      <c r="CP17" s="385"/>
      <c r="CQ17" s="385"/>
      <c r="CR17" s="385"/>
      <c r="CS17" s="385"/>
      <c r="CT17" s="385"/>
      <c r="CU17" s="385"/>
      <c r="CV17" s="385"/>
      <c r="CW17" s="385"/>
      <c r="CX17" s="385"/>
      <c r="CY17" s="385"/>
      <c r="CZ17" s="385"/>
      <c r="DA17" s="385"/>
      <c r="DB17" s="385"/>
      <c r="DC17" s="385"/>
      <c r="DD17" s="385"/>
      <c r="DE17" s="385"/>
      <c r="DF17" s="385"/>
      <c r="DG17" s="385"/>
      <c r="DH17" s="385"/>
      <c r="DI17" s="385"/>
      <c r="DJ17" s="385"/>
      <c r="DK17" s="385"/>
      <c r="DL17" s="385"/>
      <c r="DM17" s="385"/>
      <c r="DN17" s="385"/>
      <c r="DO17" s="385"/>
      <c r="DP17" s="385"/>
      <c r="DQ17" s="385"/>
      <c r="DR17" s="385"/>
      <c r="DS17" s="385"/>
      <c r="DT17" s="385"/>
      <c r="DU17" s="385"/>
      <c r="DV17" s="385"/>
      <c r="DW17" s="385"/>
      <c r="DX17" s="385"/>
      <c r="DY17" s="385"/>
      <c r="DZ17" s="385"/>
      <c r="EA17" s="385"/>
      <c r="EB17" s="385"/>
      <c r="EC17" s="385"/>
      <c r="ED17" s="385"/>
      <c r="EE17" s="385"/>
      <c r="EF17" s="385"/>
      <c r="EG17" s="385"/>
      <c r="EH17" s="385"/>
      <c r="EI17" s="385"/>
      <c r="EJ17" s="385"/>
      <c r="EK17" s="385"/>
    </row>
    <row r="18" spans="1:141">
      <c r="A18" s="385"/>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385"/>
      <c r="AC18" s="385"/>
      <c r="AD18" s="385"/>
      <c r="AE18" s="385"/>
      <c r="AF18" s="385"/>
      <c r="AG18" s="385"/>
      <c r="AH18" s="385"/>
      <c r="AI18" s="385"/>
      <c r="AJ18" s="385"/>
      <c r="AK18" s="385"/>
      <c r="AL18" s="385"/>
      <c r="AM18" s="385"/>
      <c r="AN18" s="385"/>
      <c r="AO18" s="385"/>
      <c r="AP18" s="385"/>
      <c r="AQ18" s="385"/>
      <c r="AR18" s="385"/>
      <c r="AS18" s="385"/>
      <c r="AT18" s="385"/>
      <c r="AU18" s="385"/>
      <c r="AV18" s="385"/>
      <c r="AW18" s="385"/>
      <c r="AX18" s="385"/>
      <c r="AY18" s="385"/>
      <c r="AZ18" s="385"/>
      <c r="BA18" s="385"/>
      <c r="BB18" s="385"/>
      <c r="BC18" s="385"/>
      <c r="BD18" s="385"/>
      <c r="BE18" s="385"/>
      <c r="BF18" s="385"/>
      <c r="BG18" s="385"/>
      <c r="BH18" s="385"/>
      <c r="BI18" s="385"/>
      <c r="BJ18" s="385"/>
      <c r="BK18" s="385"/>
      <c r="BL18" s="385"/>
      <c r="BM18" s="385"/>
      <c r="BN18" s="385"/>
      <c r="BO18" s="385"/>
      <c r="BP18" s="385"/>
      <c r="BQ18" s="385"/>
      <c r="BR18" s="385"/>
      <c r="BS18" s="385"/>
      <c r="BT18" s="385"/>
      <c r="BU18" s="385"/>
      <c r="BV18" s="385"/>
      <c r="BW18" s="385"/>
      <c r="BX18" s="385"/>
      <c r="BY18" s="385"/>
      <c r="BZ18" s="385"/>
      <c r="CA18" s="385"/>
      <c r="CB18" s="385"/>
      <c r="CC18" s="385"/>
      <c r="CD18" s="385"/>
      <c r="CE18" s="385"/>
      <c r="CF18" s="385"/>
      <c r="CG18" s="385"/>
      <c r="CH18" s="385"/>
      <c r="CI18" s="385"/>
      <c r="CJ18" s="385"/>
      <c r="CK18" s="385"/>
      <c r="CL18" s="385"/>
      <c r="CM18" s="385"/>
      <c r="CN18" s="385"/>
      <c r="CO18" s="385"/>
      <c r="CP18" s="385"/>
      <c r="CQ18" s="385"/>
      <c r="CR18" s="385"/>
      <c r="CS18" s="385"/>
      <c r="CT18" s="385"/>
      <c r="CU18" s="385"/>
      <c r="CV18" s="385"/>
      <c r="CW18" s="385"/>
      <c r="CX18" s="385"/>
      <c r="CY18" s="385"/>
      <c r="CZ18" s="385"/>
      <c r="DA18" s="385"/>
      <c r="DB18" s="385"/>
      <c r="DC18" s="385"/>
      <c r="DD18" s="385"/>
      <c r="DE18" s="385"/>
      <c r="DF18" s="385"/>
      <c r="DG18" s="385"/>
      <c r="DH18" s="385"/>
      <c r="DI18" s="385"/>
      <c r="DJ18" s="385"/>
      <c r="DK18" s="385"/>
      <c r="DL18" s="385"/>
      <c r="DM18" s="385"/>
      <c r="DN18" s="385"/>
      <c r="DO18" s="385"/>
      <c r="DP18" s="385"/>
      <c r="DQ18" s="385"/>
      <c r="DR18" s="385"/>
      <c r="DS18" s="385"/>
      <c r="DT18" s="385"/>
      <c r="DU18" s="385"/>
      <c r="DV18" s="385"/>
      <c r="DW18" s="385"/>
      <c r="DX18" s="385"/>
      <c r="DY18" s="385"/>
      <c r="DZ18" s="385"/>
      <c r="EA18" s="385"/>
      <c r="EB18" s="385"/>
      <c r="EC18" s="385"/>
      <c r="ED18" s="385"/>
      <c r="EE18" s="385"/>
      <c r="EF18" s="385"/>
      <c r="EG18" s="385"/>
      <c r="EH18" s="385"/>
      <c r="EI18" s="385"/>
      <c r="EJ18" s="385"/>
      <c r="EK18" s="385"/>
    </row>
    <row r="19" spans="1:141">
      <c r="A19" s="385"/>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c r="AA19" s="385"/>
      <c r="AB19" s="385"/>
      <c r="AC19" s="385"/>
      <c r="AD19" s="385"/>
      <c r="AE19" s="385"/>
      <c r="AF19" s="385"/>
      <c r="AG19" s="385"/>
      <c r="AH19" s="385"/>
      <c r="AI19" s="385"/>
      <c r="AJ19" s="385"/>
      <c r="AK19" s="385"/>
      <c r="AL19" s="385"/>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5"/>
      <c r="BK19" s="385"/>
      <c r="BL19" s="385"/>
      <c r="BM19" s="385"/>
      <c r="BN19" s="385"/>
      <c r="BO19" s="385"/>
      <c r="BP19" s="385"/>
      <c r="BQ19" s="385"/>
      <c r="BR19" s="385"/>
      <c r="BS19" s="385"/>
      <c r="BT19" s="385"/>
      <c r="BU19" s="385"/>
      <c r="BV19" s="385"/>
      <c r="BW19" s="385"/>
      <c r="BX19" s="385"/>
      <c r="BY19" s="385"/>
      <c r="BZ19" s="385"/>
      <c r="CA19" s="385"/>
      <c r="CB19" s="385"/>
      <c r="CC19" s="385"/>
      <c r="CD19" s="385"/>
      <c r="CE19" s="385"/>
      <c r="CF19" s="385"/>
      <c r="CG19" s="385"/>
      <c r="CH19" s="385"/>
      <c r="CI19" s="385"/>
      <c r="CJ19" s="385"/>
      <c r="CK19" s="385"/>
      <c r="CL19" s="385"/>
      <c r="CM19" s="385"/>
      <c r="CN19" s="385"/>
      <c r="CO19" s="385"/>
      <c r="CP19" s="385"/>
      <c r="CQ19" s="385"/>
      <c r="CR19" s="385"/>
      <c r="CS19" s="385"/>
      <c r="CT19" s="385"/>
      <c r="CU19" s="385"/>
      <c r="CV19" s="385"/>
      <c r="CW19" s="385"/>
      <c r="CX19" s="385"/>
      <c r="CY19" s="385"/>
      <c r="CZ19" s="385"/>
      <c r="DA19" s="385"/>
      <c r="DB19" s="385"/>
      <c r="DC19" s="385"/>
      <c r="DD19" s="385"/>
      <c r="DE19" s="385"/>
      <c r="DF19" s="385"/>
      <c r="DG19" s="385"/>
      <c r="DH19" s="385"/>
      <c r="DI19" s="385"/>
      <c r="DJ19" s="385"/>
      <c r="DK19" s="385"/>
      <c r="DL19" s="385"/>
      <c r="DM19" s="385"/>
      <c r="DN19" s="385"/>
      <c r="DO19" s="385"/>
      <c r="DP19" s="385"/>
      <c r="DQ19" s="385"/>
      <c r="DR19" s="385"/>
      <c r="DS19" s="385"/>
      <c r="DT19" s="385"/>
      <c r="DU19" s="385"/>
      <c r="DV19" s="385"/>
      <c r="DW19" s="385"/>
      <c r="DX19" s="385"/>
      <c r="DY19" s="385"/>
      <c r="DZ19" s="385"/>
      <c r="EA19" s="385"/>
      <c r="EB19" s="385"/>
      <c r="EC19" s="385"/>
      <c r="ED19" s="385"/>
      <c r="EE19" s="385"/>
      <c r="EF19" s="385"/>
      <c r="EG19" s="385"/>
      <c r="EH19" s="385"/>
      <c r="EI19" s="385"/>
      <c r="EJ19" s="385"/>
      <c r="EK19" s="385"/>
    </row>
    <row r="20" spans="1:141">
      <c r="A20" s="385"/>
      <c r="B20" s="385"/>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c r="AE20" s="385"/>
      <c r="AF20" s="385"/>
      <c r="AG20" s="385"/>
      <c r="AH20" s="385"/>
      <c r="AI20" s="385"/>
      <c r="AJ20" s="385"/>
      <c r="AK20" s="385"/>
      <c r="AL20" s="385"/>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5"/>
      <c r="BK20" s="385"/>
      <c r="BL20" s="385"/>
      <c r="BM20" s="385"/>
      <c r="BN20" s="385"/>
      <c r="BO20" s="385"/>
      <c r="BP20" s="385"/>
      <c r="BQ20" s="385"/>
      <c r="BR20" s="385"/>
      <c r="BS20" s="385"/>
      <c r="BT20" s="385"/>
      <c r="BU20" s="385"/>
      <c r="BV20" s="385"/>
      <c r="BW20" s="385"/>
      <c r="BX20" s="385"/>
      <c r="BY20" s="385"/>
      <c r="BZ20" s="385"/>
      <c r="CA20" s="385"/>
      <c r="CB20" s="385"/>
      <c r="CC20" s="385"/>
      <c r="CD20" s="385"/>
      <c r="CE20" s="385"/>
      <c r="CF20" s="385"/>
      <c r="CG20" s="385"/>
      <c r="CH20" s="385"/>
      <c r="CI20" s="385"/>
      <c r="CJ20" s="385"/>
      <c r="CK20" s="385"/>
      <c r="CL20" s="385"/>
      <c r="CM20" s="385"/>
      <c r="CN20" s="385"/>
      <c r="CO20" s="385"/>
      <c r="CP20" s="385"/>
      <c r="CQ20" s="385"/>
      <c r="CR20" s="385"/>
      <c r="CS20" s="385"/>
      <c r="CT20" s="385"/>
      <c r="CU20" s="385"/>
      <c r="CV20" s="385"/>
      <c r="CW20" s="385"/>
      <c r="CX20" s="385"/>
      <c r="CY20" s="385"/>
      <c r="CZ20" s="385"/>
      <c r="DA20" s="385"/>
      <c r="DB20" s="385"/>
      <c r="DC20" s="385"/>
      <c r="DD20" s="385"/>
      <c r="DE20" s="385"/>
      <c r="DF20" s="385"/>
      <c r="DG20" s="385"/>
      <c r="DH20" s="385"/>
      <c r="DI20" s="385"/>
      <c r="DJ20" s="385"/>
      <c r="DK20" s="385"/>
      <c r="DL20" s="385"/>
      <c r="DM20" s="385"/>
      <c r="DN20" s="385"/>
      <c r="DO20" s="385"/>
      <c r="DP20" s="385"/>
      <c r="DQ20" s="385"/>
      <c r="DR20" s="385"/>
      <c r="DS20" s="385"/>
      <c r="DT20" s="385"/>
      <c r="DU20" s="385"/>
      <c r="DV20" s="385"/>
      <c r="DW20" s="385"/>
      <c r="DX20" s="385"/>
      <c r="DY20" s="385"/>
      <c r="DZ20" s="385"/>
      <c r="EA20" s="385"/>
      <c r="EB20" s="385"/>
      <c r="EC20" s="385"/>
      <c r="ED20" s="385"/>
      <c r="EE20" s="385"/>
      <c r="EF20" s="385"/>
      <c r="EG20" s="385"/>
      <c r="EH20" s="385"/>
      <c r="EI20" s="385"/>
      <c r="EJ20" s="385"/>
      <c r="EK20" s="385"/>
    </row>
    <row r="21" spans="1:141">
      <c r="A21" s="385"/>
      <c r="B21" s="385"/>
      <c r="C21" s="385"/>
      <c r="D21" s="385"/>
      <c r="E21" s="385"/>
      <c r="F21" s="385"/>
      <c r="G21" s="385"/>
      <c r="H21" s="385"/>
      <c r="I21" s="385"/>
      <c r="J21" s="385"/>
      <c r="K21" s="385"/>
      <c r="L21" s="385"/>
      <c r="M21" s="385"/>
      <c r="N21" s="385"/>
      <c r="O21" s="385"/>
      <c r="P21" s="385"/>
      <c r="Q21" s="385"/>
      <c r="R21" s="385"/>
      <c r="S21" s="385"/>
      <c r="T21" s="385"/>
      <c r="U21" s="385"/>
      <c r="V21" s="385"/>
      <c r="W21" s="385"/>
      <c r="X21" s="385"/>
      <c r="Y21" s="385"/>
      <c r="Z21" s="385"/>
      <c r="AA21" s="385"/>
      <c r="AB21" s="385"/>
      <c r="AC21" s="385"/>
      <c r="AD21" s="385"/>
      <c r="AE21" s="385"/>
      <c r="AF21" s="385"/>
      <c r="AG21" s="385"/>
      <c r="AH21" s="385"/>
      <c r="AI21" s="385"/>
      <c r="AJ21" s="385"/>
      <c r="AK21" s="385"/>
      <c r="AL21" s="385"/>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5"/>
      <c r="BK21" s="385"/>
      <c r="BL21" s="385"/>
      <c r="BM21" s="385"/>
      <c r="BN21" s="385"/>
      <c r="BO21" s="385"/>
      <c r="BP21" s="385"/>
      <c r="BQ21" s="385"/>
      <c r="BR21" s="385"/>
      <c r="BS21" s="385"/>
      <c r="BT21" s="385"/>
      <c r="BU21" s="385"/>
      <c r="BV21" s="385"/>
      <c r="BW21" s="385"/>
      <c r="BX21" s="385"/>
      <c r="BY21" s="385"/>
      <c r="BZ21" s="385"/>
      <c r="CA21" s="385"/>
      <c r="CB21" s="385"/>
      <c r="CC21" s="385"/>
      <c r="CD21" s="385"/>
      <c r="CE21" s="385"/>
      <c r="CF21" s="385"/>
      <c r="CG21" s="385"/>
      <c r="CH21" s="385"/>
      <c r="CI21" s="385"/>
      <c r="CJ21" s="385"/>
      <c r="CK21" s="385"/>
      <c r="CL21" s="385"/>
      <c r="CM21" s="385"/>
      <c r="CN21" s="385"/>
      <c r="CO21" s="385"/>
      <c r="CP21" s="385"/>
      <c r="CQ21" s="385"/>
      <c r="CR21" s="385"/>
      <c r="CS21" s="385"/>
      <c r="CT21" s="385"/>
      <c r="CU21" s="385"/>
      <c r="CV21" s="385"/>
      <c r="CW21" s="385"/>
      <c r="CX21" s="385"/>
      <c r="CY21" s="385"/>
      <c r="CZ21" s="385"/>
      <c r="DA21" s="385"/>
      <c r="DB21" s="385"/>
      <c r="DC21" s="385"/>
      <c r="DD21" s="385"/>
      <c r="DE21" s="385"/>
      <c r="DF21" s="385"/>
      <c r="DG21" s="385"/>
      <c r="DH21" s="385"/>
      <c r="DI21" s="385"/>
      <c r="DJ21" s="385"/>
      <c r="DK21" s="385"/>
      <c r="DL21" s="385"/>
      <c r="DM21" s="385"/>
      <c r="DN21" s="385"/>
      <c r="DO21" s="385"/>
      <c r="DP21" s="385"/>
      <c r="DQ21" s="385"/>
      <c r="DR21" s="385"/>
      <c r="DS21" s="385"/>
      <c r="DT21" s="385"/>
      <c r="DU21" s="385"/>
      <c r="DV21" s="385"/>
      <c r="DW21" s="385"/>
      <c r="DX21" s="385"/>
      <c r="DY21" s="385"/>
      <c r="DZ21" s="385"/>
      <c r="EA21" s="385"/>
      <c r="EB21" s="385"/>
      <c r="EC21" s="385"/>
      <c r="ED21" s="385"/>
      <c r="EE21" s="385"/>
      <c r="EF21" s="385"/>
      <c r="EG21" s="385"/>
      <c r="EH21" s="385"/>
      <c r="EI21" s="385"/>
      <c r="EJ21" s="385"/>
      <c r="EK21" s="385"/>
    </row>
    <row r="22" spans="1:141">
      <c r="A22" s="385"/>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Y22" s="385"/>
      <c r="Z22" s="385"/>
      <c r="AA22" s="385"/>
      <c r="AB22" s="385"/>
      <c r="AC22" s="385"/>
      <c r="AD22" s="385"/>
      <c r="AE22" s="385"/>
      <c r="AF22" s="385"/>
      <c r="AG22" s="385"/>
      <c r="AH22" s="385"/>
      <c r="AI22" s="385"/>
      <c r="AJ22" s="385"/>
      <c r="AK22" s="385"/>
      <c r="AL22" s="385"/>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5"/>
      <c r="BK22" s="385"/>
      <c r="BL22" s="385"/>
      <c r="BM22" s="385"/>
      <c r="BN22" s="385"/>
      <c r="BO22" s="385"/>
      <c r="BP22" s="385"/>
      <c r="BQ22" s="385"/>
      <c r="BR22" s="385"/>
      <c r="BS22" s="385"/>
      <c r="BT22" s="385"/>
      <c r="BU22" s="385"/>
      <c r="BV22" s="385"/>
      <c r="BW22" s="385"/>
      <c r="BX22" s="385"/>
      <c r="BY22" s="385"/>
      <c r="BZ22" s="385"/>
      <c r="CA22" s="385"/>
      <c r="CB22" s="385"/>
      <c r="CC22" s="385"/>
      <c r="CD22" s="385"/>
      <c r="CE22" s="385"/>
      <c r="CF22" s="385"/>
      <c r="CG22" s="385"/>
      <c r="CH22" s="385"/>
      <c r="CI22" s="385"/>
      <c r="CJ22" s="385"/>
      <c r="CK22" s="385"/>
      <c r="CL22" s="385"/>
      <c r="CM22" s="385"/>
      <c r="CN22" s="385"/>
      <c r="CO22" s="385"/>
      <c r="CP22" s="385"/>
      <c r="CQ22" s="385"/>
      <c r="CR22" s="385"/>
      <c r="CS22" s="385"/>
      <c r="CT22" s="385"/>
      <c r="CU22" s="385"/>
      <c r="CV22" s="385"/>
      <c r="CW22" s="385"/>
      <c r="CX22" s="385"/>
      <c r="CY22" s="385"/>
      <c r="CZ22" s="385"/>
      <c r="DA22" s="385"/>
      <c r="DB22" s="385"/>
      <c r="DC22" s="385"/>
      <c r="DD22" s="385"/>
      <c r="DE22" s="385"/>
      <c r="DF22" s="385"/>
      <c r="DG22" s="385"/>
      <c r="DH22" s="385"/>
      <c r="DI22" s="385"/>
      <c r="DJ22" s="385"/>
      <c r="DK22" s="385"/>
      <c r="DL22" s="385"/>
      <c r="DM22" s="385"/>
      <c r="DN22" s="385"/>
      <c r="DO22" s="385"/>
      <c r="DP22" s="385"/>
      <c r="DQ22" s="385"/>
      <c r="DR22" s="385"/>
      <c r="DS22" s="385"/>
      <c r="DT22" s="385"/>
      <c r="DU22" s="385"/>
      <c r="DV22" s="385"/>
      <c r="DW22" s="385"/>
      <c r="DX22" s="385"/>
      <c r="DY22" s="385"/>
      <c r="DZ22" s="385"/>
      <c r="EA22" s="385"/>
      <c r="EB22" s="385"/>
      <c r="EC22" s="385"/>
      <c r="ED22" s="385"/>
      <c r="EE22" s="385"/>
      <c r="EF22" s="385"/>
      <c r="EG22" s="385"/>
      <c r="EH22" s="385"/>
      <c r="EI22" s="385"/>
      <c r="EJ22" s="385"/>
      <c r="EK22" s="385"/>
    </row>
    <row r="23" spans="1:141">
      <c r="A23" s="385"/>
      <c r="B23" s="385"/>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c r="AE23" s="385"/>
      <c r="AF23" s="385"/>
      <c r="AG23" s="385"/>
      <c r="AH23" s="385"/>
      <c r="AI23" s="385"/>
      <c r="AJ23" s="385"/>
      <c r="AK23" s="385"/>
      <c r="AL23" s="385"/>
      <c r="AM23" s="385"/>
      <c r="AN23" s="385"/>
      <c r="AO23" s="385"/>
      <c r="AP23" s="385"/>
      <c r="AQ23" s="385"/>
      <c r="AR23" s="385"/>
      <c r="AS23" s="385"/>
      <c r="AT23" s="385"/>
      <c r="AU23" s="385"/>
      <c r="AV23" s="385"/>
      <c r="AW23" s="385"/>
      <c r="AX23" s="385"/>
      <c r="AY23" s="385"/>
      <c r="AZ23" s="385"/>
      <c r="BA23" s="385"/>
      <c r="BB23" s="385"/>
      <c r="BC23" s="385"/>
      <c r="BD23" s="385"/>
      <c r="BE23" s="385"/>
      <c r="BF23" s="385"/>
      <c r="BG23" s="385"/>
      <c r="BH23" s="385"/>
      <c r="BI23" s="385"/>
      <c r="BJ23" s="385"/>
      <c r="BK23" s="385"/>
      <c r="BL23" s="385"/>
      <c r="BM23" s="385"/>
      <c r="BN23" s="385"/>
      <c r="BO23" s="385"/>
      <c r="BP23" s="385"/>
      <c r="BQ23" s="385"/>
      <c r="BR23" s="385"/>
      <c r="BS23" s="385"/>
      <c r="BT23" s="385"/>
      <c r="BU23" s="385"/>
      <c r="BV23" s="385"/>
      <c r="BW23" s="385"/>
      <c r="BX23" s="385"/>
      <c r="BY23" s="385"/>
      <c r="BZ23" s="385"/>
      <c r="CA23" s="385"/>
      <c r="CB23" s="385"/>
      <c r="CC23" s="385"/>
      <c r="CD23" s="385"/>
      <c r="CE23" s="385"/>
      <c r="CF23" s="385"/>
      <c r="CG23" s="385"/>
      <c r="CH23" s="385"/>
      <c r="CI23" s="385"/>
      <c r="CJ23" s="385"/>
      <c r="CK23" s="385"/>
      <c r="CL23" s="385"/>
      <c r="CM23" s="385"/>
      <c r="CN23" s="385"/>
      <c r="CO23" s="385"/>
      <c r="CP23" s="385"/>
      <c r="CQ23" s="385"/>
      <c r="CR23" s="385"/>
      <c r="CS23" s="385"/>
      <c r="CT23" s="385"/>
      <c r="CU23" s="385"/>
      <c r="CV23" s="385"/>
      <c r="CW23" s="385"/>
      <c r="CX23" s="385"/>
      <c r="CY23" s="385"/>
      <c r="CZ23" s="385"/>
      <c r="DA23" s="385"/>
      <c r="DB23" s="385"/>
      <c r="DC23" s="385"/>
      <c r="DD23" s="385"/>
      <c r="DE23" s="385"/>
      <c r="DF23" s="385"/>
      <c r="DG23" s="385"/>
      <c r="DH23" s="385"/>
      <c r="DI23" s="385"/>
      <c r="DJ23" s="385"/>
      <c r="DK23" s="385"/>
      <c r="DL23" s="385"/>
      <c r="DM23" s="385"/>
      <c r="DN23" s="385"/>
      <c r="DO23" s="385"/>
      <c r="DP23" s="385"/>
      <c r="DQ23" s="385"/>
      <c r="DR23" s="385"/>
      <c r="DS23" s="385"/>
      <c r="DT23" s="385"/>
      <c r="DU23" s="385"/>
      <c r="DV23" s="385"/>
      <c r="DW23" s="385"/>
      <c r="DX23" s="385"/>
      <c r="DY23" s="385"/>
      <c r="DZ23" s="385"/>
      <c r="EA23" s="385"/>
      <c r="EB23" s="385"/>
      <c r="EC23" s="385"/>
      <c r="ED23" s="385"/>
      <c r="EE23" s="385"/>
      <c r="EF23" s="385"/>
      <c r="EG23" s="385"/>
      <c r="EH23" s="385"/>
      <c r="EI23" s="385"/>
      <c r="EJ23" s="385"/>
      <c r="EK23" s="385"/>
    </row>
    <row r="24" spans="1:141">
      <c r="A24" s="385"/>
      <c r="B24" s="385"/>
      <c r="C24" s="385"/>
      <c r="D24" s="385"/>
      <c r="E24" s="385"/>
      <c r="F24" s="385"/>
      <c r="G24" s="385"/>
      <c r="H24" s="385"/>
      <c r="I24" s="385"/>
      <c r="J24" s="385"/>
      <c r="K24" s="385"/>
      <c r="L24" s="385"/>
      <c r="M24" s="385"/>
      <c r="N24" s="385"/>
      <c r="O24" s="385"/>
      <c r="P24" s="385"/>
      <c r="Q24" s="385"/>
      <c r="R24" s="385"/>
      <c r="S24" s="385"/>
      <c r="T24" s="385"/>
      <c r="U24" s="385"/>
      <c r="V24" s="385"/>
      <c r="W24" s="385"/>
      <c r="X24" s="385"/>
      <c r="Y24" s="385"/>
      <c r="Z24" s="385"/>
      <c r="AA24" s="385"/>
      <c r="AB24" s="385"/>
      <c r="AC24" s="385"/>
      <c r="AD24" s="385"/>
      <c r="AE24" s="385"/>
      <c r="AF24" s="385"/>
      <c r="AG24" s="385"/>
      <c r="AH24" s="385"/>
      <c r="AI24" s="385"/>
      <c r="AJ24" s="385"/>
      <c r="AK24" s="385"/>
      <c r="AL24" s="385"/>
      <c r="AM24" s="385"/>
      <c r="AN24" s="385"/>
      <c r="AO24" s="385"/>
      <c r="AP24" s="385"/>
      <c r="AQ24" s="385"/>
      <c r="AR24" s="385"/>
      <c r="AS24" s="385"/>
      <c r="AT24" s="385"/>
      <c r="AU24" s="385"/>
      <c r="AV24" s="385"/>
      <c r="AW24" s="385"/>
      <c r="AX24" s="385"/>
      <c r="AY24" s="385"/>
      <c r="AZ24" s="385"/>
      <c r="BA24" s="385"/>
      <c r="BB24" s="385"/>
      <c r="BC24" s="385"/>
      <c r="BD24" s="385"/>
      <c r="BE24" s="385"/>
      <c r="BF24" s="385"/>
      <c r="BG24" s="385"/>
      <c r="BH24" s="385"/>
      <c r="BI24" s="385"/>
      <c r="BJ24" s="385"/>
      <c r="BK24" s="385"/>
      <c r="BL24" s="385"/>
      <c r="BM24" s="385"/>
      <c r="BN24" s="385"/>
      <c r="BO24" s="385"/>
      <c r="BP24" s="385"/>
      <c r="BQ24" s="385"/>
      <c r="BR24" s="385"/>
      <c r="BS24" s="385"/>
      <c r="BT24" s="385"/>
      <c r="BU24" s="385"/>
      <c r="BV24" s="385"/>
      <c r="BW24" s="385"/>
      <c r="BX24" s="385"/>
      <c r="BY24" s="385"/>
      <c r="BZ24" s="385"/>
      <c r="CA24" s="385"/>
      <c r="CB24" s="385"/>
      <c r="CC24" s="385"/>
      <c r="CD24" s="385"/>
      <c r="CE24" s="385"/>
      <c r="CF24" s="385"/>
      <c r="CG24" s="385"/>
      <c r="CH24" s="385"/>
      <c r="CI24" s="385"/>
      <c r="CJ24" s="385"/>
      <c r="CK24" s="385"/>
      <c r="CL24" s="385"/>
      <c r="CM24" s="385"/>
      <c r="CN24" s="385"/>
      <c r="CO24" s="385"/>
      <c r="CP24" s="385"/>
      <c r="CQ24" s="385"/>
      <c r="CR24" s="385"/>
      <c r="CS24" s="385"/>
      <c r="CT24" s="385"/>
      <c r="CU24" s="385"/>
      <c r="CV24" s="385"/>
      <c r="CW24" s="385"/>
      <c r="CX24" s="385"/>
      <c r="CY24" s="385"/>
      <c r="CZ24" s="385"/>
      <c r="DA24" s="385"/>
      <c r="DB24" s="385"/>
      <c r="DC24" s="385"/>
      <c r="DD24" s="385"/>
      <c r="DE24" s="385"/>
      <c r="DF24" s="385"/>
      <c r="DG24" s="385"/>
      <c r="DH24" s="385"/>
      <c r="DI24" s="385"/>
      <c r="DJ24" s="385"/>
      <c r="DK24" s="385"/>
      <c r="DL24" s="385"/>
      <c r="DM24" s="385"/>
      <c r="DN24" s="385"/>
      <c r="DO24" s="385"/>
      <c r="DP24" s="385"/>
      <c r="DQ24" s="385"/>
      <c r="DR24" s="385"/>
      <c r="DS24" s="385"/>
      <c r="DT24" s="385"/>
      <c r="DU24" s="385"/>
      <c r="DV24" s="385"/>
      <c r="DW24" s="385"/>
      <c r="DX24" s="385"/>
      <c r="DY24" s="385"/>
      <c r="DZ24" s="385"/>
      <c r="EA24" s="385"/>
      <c r="EB24" s="385"/>
      <c r="EC24" s="385"/>
      <c r="ED24" s="385"/>
      <c r="EE24" s="385"/>
      <c r="EF24" s="385"/>
      <c r="EG24" s="385"/>
      <c r="EH24" s="385"/>
      <c r="EI24" s="385"/>
      <c r="EJ24" s="385"/>
      <c r="EK24" s="385"/>
    </row>
    <row r="25" spans="1:141">
      <c r="A25" s="385"/>
      <c r="B25" s="385"/>
      <c r="C25" s="385"/>
      <c r="D25" s="385"/>
      <c r="E25" s="385"/>
      <c r="F25" s="385"/>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H25" s="385"/>
      <c r="AI25" s="385"/>
      <c r="AJ25" s="385"/>
      <c r="AK25" s="385"/>
      <c r="AL25" s="385"/>
      <c r="AM25" s="385"/>
      <c r="AN25" s="385"/>
      <c r="AO25" s="385"/>
      <c r="AP25" s="385"/>
      <c r="AQ25" s="385"/>
      <c r="AR25" s="385"/>
      <c r="AS25" s="385"/>
      <c r="AT25" s="385"/>
      <c r="AU25" s="385"/>
      <c r="AV25" s="385"/>
      <c r="AW25" s="385"/>
      <c r="AX25" s="385"/>
      <c r="AY25" s="385"/>
      <c r="AZ25" s="385"/>
      <c r="BA25" s="385"/>
      <c r="BB25" s="385"/>
      <c r="BC25" s="385"/>
      <c r="BD25" s="385"/>
      <c r="BE25" s="385"/>
      <c r="BF25" s="385"/>
      <c r="BG25" s="385"/>
      <c r="BH25" s="385"/>
      <c r="BI25" s="385"/>
      <c r="BJ25" s="385"/>
      <c r="BK25" s="385"/>
      <c r="BL25" s="385"/>
      <c r="BM25" s="385"/>
      <c r="BN25" s="385"/>
      <c r="BO25" s="385"/>
      <c r="BP25" s="385"/>
      <c r="BQ25" s="385"/>
      <c r="BR25" s="385"/>
      <c r="BS25" s="385"/>
      <c r="BT25" s="385"/>
      <c r="BU25" s="385"/>
      <c r="BV25" s="385"/>
      <c r="BW25" s="385"/>
      <c r="BX25" s="385"/>
      <c r="BY25" s="385"/>
      <c r="BZ25" s="385"/>
      <c r="CA25" s="385"/>
      <c r="CB25" s="385"/>
      <c r="CC25" s="385"/>
      <c r="CD25" s="385"/>
      <c r="CE25" s="385"/>
      <c r="CF25" s="385"/>
      <c r="CG25" s="385"/>
      <c r="CH25" s="385"/>
      <c r="CI25" s="385"/>
      <c r="CJ25" s="385"/>
      <c r="CK25" s="385"/>
      <c r="CL25" s="385"/>
      <c r="CM25" s="385"/>
      <c r="CN25" s="385"/>
      <c r="CO25" s="385"/>
      <c r="CP25" s="385"/>
      <c r="CQ25" s="385"/>
      <c r="CR25" s="385"/>
      <c r="CS25" s="385"/>
      <c r="CT25" s="385"/>
      <c r="CU25" s="385"/>
      <c r="CV25" s="385"/>
      <c r="CW25" s="385"/>
      <c r="CX25" s="385"/>
      <c r="CY25" s="385"/>
      <c r="CZ25" s="385"/>
      <c r="DA25" s="385"/>
      <c r="DB25" s="385"/>
      <c r="DC25" s="385"/>
      <c r="DD25" s="385"/>
      <c r="DE25" s="385"/>
      <c r="DF25" s="385"/>
      <c r="DG25" s="385"/>
      <c r="DH25" s="385"/>
      <c r="DI25" s="385"/>
      <c r="DJ25" s="385"/>
      <c r="DK25" s="385"/>
      <c r="DL25" s="385"/>
      <c r="DM25" s="385"/>
      <c r="DN25" s="385"/>
      <c r="DO25" s="385"/>
      <c r="DP25" s="385"/>
      <c r="DQ25" s="385"/>
      <c r="DR25" s="385"/>
      <c r="DS25" s="385"/>
      <c r="DT25" s="385"/>
      <c r="DU25" s="385"/>
      <c r="DV25" s="385"/>
      <c r="DW25" s="385"/>
      <c r="DX25" s="385"/>
      <c r="DY25" s="385"/>
      <c r="DZ25" s="385"/>
      <c r="EA25" s="385"/>
      <c r="EB25" s="385"/>
      <c r="EC25" s="385"/>
      <c r="ED25" s="385"/>
      <c r="EE25" s="385"/>
      <c r="EF25" s="385"/>
      <c r="EG25" s="385"/>
      <c r="EH25" s="385"/>
      <c r="EI25" s="385"/>
      <c r="EJ25" s="385"/>
      <c r="EK25" s="385"/>
    </row>
    <row r="26" spans="1:141">
      <c r="A26" s="385"/>
      <c r="B26" s="385"/>
      <c r="C26" s="385"/>
      <c r="D26" s="385"/>
      <c r="E26" s="385"/>
      <c r="F26" s="385"/>
      <c r="G26" s="385"/>
      <c r="H26" s="385"/>
      <c r="I26" s="385"/>
      <c r="J26" s="385"/>
      <c r="K26" s="385"/>
      <c r="L26" s="385"/>
      <c r="M26" s="385"/>
      <c r="N26" s="385"/>
      <c r="O26" s="385"/>
      <c r="P26" s="385"/>
      <c r="Q26" s="385"/>
      <c r="R26" s="385"/>
      <c r="S26" s="385"/>
      <c r="T26" s="385"/>
      <c r="U26" s="385"/>
      <c r="V26" s="385"/>
      <c r="W26" s="385"/>
      <c r="X26" s="385"/>
      <c r="Y26" s="385"/>
      <c r="Z26" s="385"/>
      <c r="AA26" s="385"/>
      <c r="AB26" s="385"/>
      <c r="AC26" s="385"/>
      <c r="AD26" s="385"/>
      <c r="AE26" s="385"/>
      <c r="AF26" s="385"/>
      <c r="AG26" s="385"/>
      <c r="AH26" s="385"/>
      <c r="AI26" s="385"/>
      <c r="AJ26" s="385"/>
      <c r="AK26" s="385"/>
      <c r="AL26" s="385"/>
      <c r="AM26" s="385"/>
      <c r="AN26" s="385"/>
      <c r="AO26" s="385"/>
      <c r="AP26" s="385"/>
      <c r="AQ26" s="385"/>
      <c r="AR26" s="385"/>
      <c r="AS26" s="385"/>
      <c r="AT26" s="385"/>
      <c r="AU26" s="385"/>
      <c r="AV26" s="385"/>
      <c r="AW26" s="385"/>
      <c r="AX26" s="385"/>
      <c r="AY26" s="385"/>
      <c r="AZ26" s="385"/>
      <c r="BA26" s="385"/>
      <c r="BB26" s="385"/>
      <c r="BC26" s="385"/>
      <c r="BD26" s="385"/>
      <c r="BE26" s="385"/>
      <c r="BF26" s="385"/>
      <c r="BG26" s="385"/>
      <c r="BH26" s="385"/>
      <c r="BI26" s="385"/>
      <c r="BJ26" s="385"/>
      <c r="BK26" s="385"/>
      <c r="BL26" s="385"/>
      <c r="BM26" s="385"/>
      <c r="BN26" s="385"/>
      <c r="BO26" s="385"/>
      <c r="BP26" s="385"/>
      <c r="BQ26" s="385"/>
      <c r="BR26" s="385"/>
      <c r="BS26" s="385"/>
      <c r="BT26" s="385"/>
      <c r="BU26" s="385"/>
      <c r="BV26" s="385"/>
      <c r="BW26" s="385"/>
      <c r="BX26" s="385"/>
      <c r="BY26" s="385"/>
      <c r="BZ26" s="385"/>
      <c r="CA26" s="385"/>
      <c r="CB26" s="385"/>
      <c r="CC26" s="385"/>
      <c r="CD26" s="385"/>
      <c r="CE26" s="385"/>
      <c r="CF26" s="385"/>
      <c r="CG26" s="385"/>
      <c r="CH26" s="385"/>
      <c r="CI26" s="385"/>
      <c r="CJ26" s="385"/>
      <c r="CK26" s="385"/>
      <c r="CL26" s="385"/>
      <c r="CM26" s="385"/>
      <c r="CN26" s="385"/>
      <c r="CO26" s="385"/>
      <c r="CP26" s="385"/>
      <c r="CQ26" s="385"/>
      <c r="CR26" s="385"/>
      <c r="CS26" s="385"/>
      <c r="CT26" s="385"/>
      <c r="CU26" s="385"/>
      <c r="CV26" s="385"/>
      <c r="CW26" s="385"/>
      <c r="CX26" s="385"/>
      <c r="CY26" s="385"/>
      <c r="CZ26" s="385"/>
      <c r="DA26" s="385"/>
      <c r="DB26" s="385"/>
      <c r="DC26" s="385"/>
      <c r="DD26" s="385"/>
      <c r="DE26" s="385"/>
      <c r="DF26" s="385"/>
      <c r="DG26" s="385"/>
      <c r="DH26" s="385"/>
      <c r="DI26" s="385"/>
      <c r="DJ26" s="385"/>
      <c r="DK26" s="385"/>
      <c r="DL26" s="385"/>
      <c r="DM26" s="385"/>
      <c r="DN26" s="385"/>
      <c r="DO26" s="385"/>
      <c r="DP26" s="385"/>
      <c r="DQ26" s="385"/>
      <c r="DR26" s="385"/>
      <c r="DS26" s="385"/>
      <c r="DT26" s="385"/>
      <c r="DU26" s="385"/>
      <c r="DV26" s="385"/>
      <c r="DW26" s="385"/>
      <c r="DX26" s="385"/>
      <c r="DY26" s="385"/>
      <c r="DZ26" s="385"/>
      <c r="EA26" s="385"/>
      <c r="EB26" s="385"/>
      <c r="EC26" s="385"/>
      <c r="ED26" s="385"/>
      <c r="EE26" s="385"/>
      <c r="EF26" s="385"/>
      <c r="EG26" s="385"/>
      <c r="EH26" s="385"/>
      <c r="EI26" s="385"/>
      <c r="EJ26" s="385"/>
      <c r="EK26" s="385"/>
    </row>
    <row r="27" spans="1:141">
      <c r="A27" s="385"/>
      <c r="B27" s="385"/>
      <c r="C27" s="385"/>
      <c r="D27" s="385"/>
      <c r="E27" s="385"/>
      <c r="F27" s="385"/>
      <c r="G27" s="385"/>
      <c r="H27" s="385"/>
      <c r="I27" s="385"/>
      <c r="J27" s="385"/>
      <c r="K27" s="385"/>
      <c r="L27" s="385"/>
      <c r="M27" s="385"/>
      <c r="N27" s="385"/>
      <c r="O27" s="385"/>
      <c r="P27" s="385"/>
      <c r="Q27" s="385"/>
      <c r="R27" s="385"/>
      <c r="S27" s="385"/>
      <c r="T27" s="385"/>
      <c r="U27" s="385"/>
      <c r="V27" s="385"/>
      <c r="W27" s="385"/>
      <c r="X27" s="385"/>
      <c r="Y27" s="385"/>
      <c r="Z27" s="385"/>
      <c r="AA27" s="385"/>
      <c r="AB27" s="385"/>
      <c r="AC27" s="385"/>
      <c r="AD27" s="385"/>
      <c r="AE27" s="385"/>
      <c r="AF27" s="385"/>
      <c r="AG27" s="385"/>
      <c r="AH27" s="385"/>
      <c r="AI27" s="385"/>
      <c r="AJ27" s="385"/>
      <c r="AK27" s="385"/>
      <c r="AL27" s="385"/>
      <c r="AM27" s="385"/>
      <c r="AN27" s="385"/>
      <c r="AO27" s="385"/>
      <c r="AP27" s="385"/>
      <c r="AQ27" s="385"/>
      <c r="AR27" s="385"/>
      <c r="AS27" s="385"/>
      <c r="AT27" s="385"/>
      <c r="AU27" s="385"/>
      <c r="AV27" s="385"/>
      <c r="AW27" s="385"/>
      <c r="AX27" s="385"/>
      <c r="AY27" s="385"/>
      <c r="AZ27" s="385"/>
      <c r="BA27" s="385"/>
      <c r="BB27" s="385"/>
      <c r="BC27" s="385"/>
      <c r="BD27" s="385"/>
      <c r="BE27" s="385"/>
      <c r="BF27" s="385"/>
      <c r="BG27" s="385"/>
      <c r="BH27" s="385"/>
      <c r="BI27" s="385"/>
      <c r="BJ27" s="385"/>
      <c r="BK27" s="385"/>
      <c r="BL27" s="385"/>
      <c r="BM27" s="385"/>
      <c r="BN27" s="385"/>
      <c r="BO27" s="385"/>
      <c r="BP27" s="385"/>
      <c r="BQ27" s="385"/>
      <c r="BR27" s="385"/>
      <c r="BS27" s="385"/>
      <c r="BT27" s="385"/>
      <c r="BU27" s="385"/>
      <c r="BV27" s="385"/>
      <c r="BW27" s="385"/>
      <c r="BX27" s="385"/>
      <c r="BY27" s="385"/>
      <c r="BZ27" s="385"/>
      <c r="CA27" s="385"/>
      <c r="CB27" s="385"/>
      <c r="CC27" s="385"/>
      <c r="CD27" s="385"/>
      <c r="CE27" s="385"/>
      <c r="CF27" s="385"/>
      <c r="CG27" s="385"/>
      <c r="CH27" s="385"/>
      <c r="CI27" s="385"/>
      <c r="CJ27" s="385"/>
      <c r="CK27" s="385"/>
      <c r="CL27" s="385"/>
      <c r="CM27" s="385"/>
      <c r="CN27" s="385"/>
      <c r="CO27" s="385"/>
      <c r="CP27" s="385"/>
      <c r="CQ27" s="385"/>
      <c r="CR27" s="385"/>
      <c r="CS27" s="385"/>
      <c r="CT27" s="385"/>
      <c r="CU27" s="385"/>
      <c r="CV27" s="385"/>
      <c r="CW27" s="385"/>
      <c r="CX27" s="385"/>
      <c r="CY27" s="385"/>
      <c r="CZ27" s="385"/>
      <c r="DA27" s="385"/>
      <c r="DB27" s="385"/>
      <c r="DC27" s="385"/>
      <c r="DD27" s="385"/>
      <c r="DE27" s="385"/>
      <c r="DF27" s="385"/>
      <c r="DG27" s="385"/>
      <c r="DH27" s="385"/>
      <c r="DI27" s="385"/>
      <c r="DJ27" s="385"/>
      <c r="DK27" s="385"/>
      <c r="DL27" s="385"/>
      <c r="DM27" s="385"/>
      <c r="DN27" s="385"/>
      <c r="DO27" s="385"/>
      <c r="DP27" s="385"/>
      <c r="DQ27" s="385"/>
      <c r="DR27" s="385"/>
      <c r="DS27" s="385"/>
      <c r="DT27" s="385"/>
      <c r="DU27" s="385"/>
      <c r="DV27" s="385"/>
      <c r="DW27" s="385"/>
      <c r="DX27" s="385"/>
      <c r="DY27" s="385"/>
      <c r="DZ27" s="385"/>
      <c r="EA27" s="385"/>
      <c r="EB27" s="385"/>
      <c r="EC27" s="385"/>
      <c r="ED27" s="385"/>
      <c r="EE27" s="385"/>
      <c r="EF27" s="385"/>
      <c r="EG27" s="385"/>
      <c r="EH27" s="385"/>
      <c r="EI27" s="385"/>
      <c r="EJ27" s="385"/>
      <c r="EK27" s="385"/>
    </row>
    <row r="28" spans="1:141">
      <c r="A28" s="385"/>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E28" s="385"/>
      <c r="AF28" s="385"/>
      <c r="AG28" s="385"/>
      <c r="AH28" s="385"/>
      <c r="AI28" s="385"/>
      <c r="AJ28" s="385"/>
      <c r="AK28" s="385"/>
      <c r="AL28" s="385"/>
      <c r="AM28" s="385"/>
      <c r="AN28" s="385"/>
      <c r="AO28" s="385"/>
      <c r="AP28" s="385"/>
      <c r="AQ28" s="385"/>
      <c r="AR28" s="385"/>
      <c r="AS28" s="385"/>
      <c r="AT28" s="385"/>
      <c r="AU28" s="385"/>
      <c r="AV28" s="385"/>
      <c r="AW28" s="385"/>
      <c r="AX28" s="385"/>
      <c r="AY28" s="385"/>
      <c r="AZ28" s="385"/>
      <c r="BA28" s="385"/>
      <c r="BB28" s="385"/>
      <c r="BC28" s="385"/>
      <c r="BD28" s="385"/>
      <c r="BE28" s="385"/>
      <c r="BF28" s="385"/>
      <c r="BG28" s="385"/>
      <c r="BH28" s="385"/>
      <c r="BI28" s="385"/>
      <c r="BJ28" s="385"/>
      <c r="BK28" s="385"/>
      <c r="BL28" s="385"/>
      <c r="BM28" s="385"/>
      <c r="BN28" s="385"/>
      <c r="BO28" s="385"/>
      <c r="BP28" s="385"/>
      <c r="BQ28" s="385"/>
      <c r="BR28" s="385"/>
      <c r="BS28" s="385"/>
      <c r="BT28" s="385"/>
      <c r="BU28" s="385"/>
      <c r="BV28" s="385"/>
      <c r="BW28" s="385"/>
      <c r="BX28" s="385"/>
      <c r="BY28" s="385"/>
      <c r="BZ28" s="385"/>
      <c r="CA28" s="385"/>
      <c r="CB28" s="385"/>
      <c r="CC28" s="385"/>
      <c r="CD28" s="385"/>
      <c r="CE28" s="385"/>
      <c r="CF28" s="385"/>
      <c r="CG28" s="385"/>
      <c r="CH28" s="385"/>
      <c r="CI28" s="385"/>
      <c r="CJ28" s="385"/>
      <c r="CK28" s="385"/>
      <c r="CL28" s="385"/>
      <c r="CM28" s="385"/>
      <c r="CN28" s="385"/>
      <c r="CO28" s="385"/>
      <c r="CP28" s="385"/>
      <c r="CQ28" s="385"/>
      <c r="CR28" s="385"/>
      <c r="CS28" s="385"/>
      <c r="CT28" s="385"/>
      <c r="CU28" s="385"/>
      <c r="CV28" s="385"/>
      <c r="CW28" s="385"/>
      <c r="CX28" s="385"/>
      <c r="CY28" s="385"/>
      <c r="CZ28" s="385"/>
      <c r="DA28" s="385"/>
      <c r="DB28" s="385"/>
      <c r="DC28" s="385"/>
      <c r="DD28" s="385"/>
      <c r="DE28" s="385"/>
      <c r="DF28" s="385"/>
      <c r="DG28" s="385"/>
      <c r="DH28" s="385"/>
      <c r="DI28" s="385"/>
      <c r="DJ28" s="385"/>
      <c r="DK28" s="385"/>
      <c r="DL28" s="385"/>
      <c r="DM28" s="385"/>
      <c r="DN28" s="385"/>
      <c r="DO28" s="385"/>
      <c r="DP28" s="385"/>
      <c r="DQ28" s="385"/>
      <c r="DR28" s="385"/>
      <c r="DS28" s="385"/>
      <c r="DT28" s="385"/>
      <c r="DU28" s="385"/>
      <c r="DV28" s="385"/>
      <c r="DW28" s="385"/>
      <c r="DX28" s="385"/>
      <c r="DY28" s="385"/>
      <c r="DZ28" s="385"/>
      <c r="EA28" s="385"/>
      <c r="EB28" s="385"/>
      <c r="EC28" s="385"/>
      <c r="ED28" s="385"/>
      <c r="EE28" s="385"/>
      <c r="EF28" s="385"/>
      <c r="EG28" s="385"/>
      <c r="EH28" s="385"/>
      <c r="EI28" s="385"/>
      <c r="EJ28" s="385"/>
      <c r="EK28" s="385"/>
    </row>
    <row r="29" spans="1:141">
      <c r="A29" s="385"/>
      <c r="B29" s="385"/>
      <c r="C29" s="385"/>
      <c r="D29" s="385"/>
      <c r="E29" s="385"/>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E29" s="385"/>
      <c r="AF29" s="385"/>
      <c r="AG29" s="385"/>
      <c r="AH29" s="385"/>
      <c r="AI29" s="385"/>
      <c r="AJ29" s="385"/>
      <c r="AK29" s="385"/>
      <c r="AL29" s="385"/>
      <c r="AM29" s="385"/>
      <c r="AN29" s="385"/>
      <c r="AO29" s="385"/>
      <c r="AP29" s="385"/>
      <c r="AQ29" s="385"/>
      <c r="AR29" s="385"/>
      <c r="AS29" s="385"/>
      <c r="AT29" s="385"/>
      <c r="AU29" s="385"/>
      <c r="AV29" s="385"/>
      <c r="AW29" s="385"/>
      <c r="AX29" s="385"/>
      <c r="AY29" s="385"/>
      <c r="AZ29" s="385"/>
      <c r="BA29" s="385"/>
      <c r="BB29" s="385"/>
      <c r="BC29" s="385"/>
      <c r="BD29" s="385"/>
      <c r="BE29" s="385"/>
      <c r="BF29" s="385"/>
      <c r="BG29" s="385"/>
      <c r="BH29" s="385"/>
      <c r="BI29" s="385"/>
      <c r="BJ29" s="385"/>
      <c r="BK29" s="385"/>
      <c r="BL29" s="385"/>
      <c r="BM29" s="385"/>
      <c r="BN29" s="385"/>
      <c r="BO29" s="385"/>
      <c r="BP29" s="385"/>
      <c r="BQ29" s="385"/>
      <c r="BR29" s="385"/>
      <c r="BS29" s="385"/>
      <c r="BT29" s="385"/>
      <c r="BU29" s="385"/>
      <c r="BV29" s="385"/>
      <c r="BW29" s="385"/>
      <c r="BX29" s="385"/>
      <c r="BY29" s="385"/>
      <c r="BZ29" s="385"/>
      <c r="CA29" s="385"/>
      <c r="CB29" s="385"/>
      <c r="CC29" s="385"/>
      <c r="CD29" s="385"/>
      <c r="CE29" s="385"/>
      <c r="CF29" s="385"/>
      <c r="CG29" s="385"/>
      <c r="CH29" s="385"/>
      <c r="CI29" s="385"/>
      <c r="CJ29" s="385"/>
      <c r="CK29" s="385"/>
      <c r="CL29" s="385"/>
      <c r="CM29" s="385"/>
      <c r="CN29" s="385"/>
      <c r="CO29" s="385"/>
      <c r="CP29" s="385"/>
      <c r="CQ29" s="385"/>
      <c r="CR29" s="385"/>
      <c r="CS29" s="385"/>
      <c r="CT29" s="385"/>
      <c r="CU29" s="385"/>
      <c r="CV29" s="385"/>
      <c r="CW29" s="385"/>
      <c r="CX29" s="385"/>
      <c r="CY29" s="385"/>
      <c r="CZ29" s="385"/>
      <c r="DA29" s="385"/>
      <c r="DB29" s="385"/>
      <c r="DC29" s="385"/>
      <c r="DD29" s="385"/>
      <c r="DE29" s="385"/>
      <c r="DF29" s="385"/>
      <c r="DG29" s="385"/>
      <c r="DH29" s="385"/>
      <c r="DI29" s="385"/>
      <c r="DJ29" s="385"/>
      <c r="DK29" s="385"/>
      <c r="DL29" s="385"/>
      <c r="DM29" s="385"/>
      <c r="DN29" s="385"/>
      <c r="DO29" s="385"/>
      <c r="DP29" s="385"/>
      <c r="DQ29" s="385"/>
      <c r="DR29" s="385"/>
      <c r="DS29" s="385"/>
      <c r="DT29" s="385"/>
      <c r="DU29" s="385"/>
      <c r="DV29" s="385"/>
      <c r="DW29" s="385"/>
      <c r="DX29" s="385"/>
      <c r="DY29" s="385"/>
      <c r="DZ29" s="385"/>
      <c r="EA29" s="385"/>
      <c r="EB29" s="385"/>
      <c r="EC29" s="385"/>
      <c r="ED29" s="385"/>
      <c r="EE29" s="385"/>
      <c r="EF29" s="385"/>
      <c r="EG29" s="385"/>
      <c r="EH29" s="385"/>
      <c r="EI29" s="385"/>
      <c r="EJ29" s="385"/>
      <c r="EK29" s="385"/>
    </row>
    <row r="30" spans="1:141">
      <c r="A30" s="385"/>
      <c r="B30" s="385"/>
      <c r="C30" s="385"/>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c r="AE30" s="385"/>
      <c r="AF30" s="385"/>
      <c r="AG30" s="385"/>
      <c r="AH30" s="385"/>
      <c r="AI30" s="385"/>
      <c r="AJ30" s="385"/>
      <c r="AK30" s="385"/>
      <c r="AL30" s="385"/>
      <c r="AM30" s="385"/>
      <c r="AN30" s="385"/>
      <c r="AO30" s="385"/>
      <c r="AP30" s="385"/>
      <c r="AQ30" s="385"/>
      <c r="AR30" s="385"/>
      <c r="AS30" s="385"/>
      <c r="AT30" s="385"/>
      <c r="AU30" s="385"/>
      <c r="AV30" s="385"/>
      <c r="AW30" s="385"/>
      <c r="AX30" s="385"/>
      <c r="AY30" s="385"/>
      <c r="AZ30" s="385"/>
      <c r="BA30" s="385"/>
      <c r="BB30" s="385"/>
      <c r="BC30" s="385"/>
      <c r="BD30" s="385"/>
      <c r="BE30" s="385"/>
      <c r="BF30" s="385"/>
      <c r="BG30" s="385"/>
      <c r="BH30" s="385"/>
      <c r="BI30" s="385"/>
      <c r="BJ30" s="385"/>
      <c r="BK30" s="385"/>
      <c r="BL30" s="385"/>
      <c r="BM30" s="385"/>
      <c r="BN30" s="385"/>
      <c r="BO30" s="385"/>
      <c r="BP30" s="385"/>
      <c r="BQ30" s="385"/>
      <c r="BR30" s="385"/>
      <c r="BS30" s="385"/>
      <c r="BT30" s="385"/>
      <c r="BU30" s="385"/>
      <c r="BV30" s="385"/>
      <c r="BW30" s="385"/>
      <c r="BX30" s="385"/>
      <c r="BY30" s="385"/>
      <c r="BZ30" s="385"/>
      <c r="CA30" s="385"/>
      <c r="CB30" s="385"/>
      <c r="CC30" s="385"/>
      <c r="CD30" s="385"/>
      <c r="CE30" s="385"/>
      <c r="CF30" s="385"/>
      <c r="CG30" s="385"/>
      <c r="CH30" s="385"/>
      <c r="CI30" s="385"/>
      <c r="CJ30" s="385"/>
      <c r="CK30" s="385"/>
      <c r="CL30" s="385"/>
      <c r="CM30" s="385"/>
      <c r="CN30" s="385"/>
      <c r="CO30" s="385"/>
      <c r="CP30" s="385"/>
      <c r="CQ30" s="385"/>
      <c r="CR30" s="385"/>
      <c r="CS30" s="385"/>
      <c r="CT30" s="385"/>
      <c r="CU30" s="385"/>
      <c r="CV30" s="385"/>
      <c r="CW30" s="385"/>
      <c r="CX30" s="385"/>
      <c r="CY30" s="385"/>
      <c r="CZ30" s="385"/>
      <c r="DA30" s="385"/>
      <c r="DB30" s="385"/>
      <c r="DC30" s="385"/>
      <c r="DD30" s="385"/>
      <c r="DE30" s="385"/>
      <c r="DF30" s="385"/>
      <c r="DG30" s="385"/>
      <c r="DH30" s="385"/>
      <c r="DI30" s="385"/>
      <c r="DJ30" s="385"/>
      <c r="DK30" s="385"/>
      <c r="DL30" s="385"/>
      <c r="DM30" s="385"/>
      <c r="DN30" s="385"/>
      <c r="DO30" s="385"/>
      <c r="DP30" s="385"/>
      <c r="DQ30" s="385"/>
      <c r="DR30" s="385"/>
      <c r="DS30" s="385"/>
      <c r="DT30" s="385"/>
      <c r="DU30" s="385"/>
      <c r="DV30" s="385"/>
      <c r="DW30" s="385"/>
      <c r="DX30" s="385"/>
      <c r="DY30" s="385"/>
      <c r="DZ30" s="385"/>
      <c r="EA30" s="385"/>
      <c r="EB30" s="385"/>
      <c r="EC30" s="385"/>
      <c r="ED30" s="385"/>
      <c r="EE30" s="385"/>
      <c r="EF30" s="385"/>
      <c r="EG30" s="385"/>
      <c r="EH30" s="385"/>
      <c r="EI30" s="385"/>
      <c r="EJ30" s="385"/>
      <c r="EK30" s="385"/>
    </row>
    <row r="31" spans="1:141">
      <c r="A31" s="385"/>
      <c r="B31" s="385"/>
      <c r="C31" s="385"/>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c r="AE31" s="385"/>
      <c r="AF31" s="385"/>
      <c r="AG31" s="385"/>
      <c r="AH31" s="385"/>
      <c r="AI31" s="385"/>
      <c r="AJ31" s="385"/>
      <c r="AK31" s="385"/>
      <c r="AL31" s="385"/>
      <c r="AM31" s="385"/>
      <c r="AN31" s="385"/>
      <c r="AO31" s="385"/>
      <c r="AP31" s="385"/>
      <c r="AQ31" s="385"/>
      <c r="AR31" s="385"/>
      <c r="AS31" s="385"/>
      <c r="AT31" s="385"/>
      <c r="AU31" s="385"/>
      <c r="AV31" s="385"/>
      <c r="AW31" s="385"/>
      <c r="AX31" s="385"/>
      <c r="AY31" s="385"/>
      <c r="AZ31" s="385"/>
      <c r="BA31" s="385"/>
      <c r="BB31" s="385"/>
      <c r="BC31" s="385"/>
      <c r="BD31" s="385"/>
      <c r="BE31" s="385"/>
      <c r="BF31" s="385"/>
      <c r="BG31" s="385"/>
      <c r="BH31" s="385"/>
      <c r="BI31" s="385"/>
      <c r="BJ31" s="385"/>
      <c r="BK31" s="385"/>
      <c r="BL31" s="385"/>
      <c r="BM31" s="385"/>
      <c r="BN31" s="385"/>
      <c r="BO31" s="385"/>
      <c r="BP31" s="385"/>
      <c r="BQ31" s="385"/>
      <c r="BR31" s="385"/>
      <c r="BS31" s="385"/>
      <c r="BT31" s="385"/>
      <c r="BU31" s="385"/>
      <c r="BV31" s="385"/>
      <c r="BW31" s="385"/>
      <c r="BX31" s="385"/>
      <c r="BY31" s="385"/>
      <c r="BZ31" s="385"/>
      <c r="CA31" s="385"/>
      <c r="CB31" s="385"/>
      <c r="CC31" s="385"/>
      <c r="CD31" s="385"/>
      <c r="CE31" s="385"/>
      <c r="CF31" s="385"/>
      <c r="CG31" s="385"/>
      <c r="CH31" s="385"/>
      <c r="CI31" s="385"/>
      <c r="CJ31" s="385"/>
      <c r="CK31" s="385"/>
      <c r="CL31" s="385"/>
      <c r="CM31" s="385"/>
      <c r="CN31" s="385"/>
      <c r="CO31" s="385"/>
      <c r="CP31" s="385"/>
      <c r="CQ31" s="385"/>
      <c r="CR31" s="385"/>
      <c r="CS31" s="385"/>
      <c r="CT31" s="385"/>
      <c r="CU31" s="385"/>
      <c r="CV31" s="385"/>
      <c r="CW31" s="385"/>
      <c r="CX31" s="385"/>
      <c r="CY31" s="385"/>
      <c r="CZ31" s="385"/>
      <c r="DA31" s="385"/>
      <c r="DB31" s="385"/>
      <c r="DC31" s="385"/>
      <c r="DD31" s="385"/>
      <c r="DE31" s="385"/>
      <c r="DF31" s="385"/>
      <c r="DG31" s="385"/>
      <c r="DH31" s="385"/>
      <c r="DI31" s="385"/>
      <c r="DJ31" s="385"/>
      <c r="DK31" s="385"/>
      <c r="DL31" s="385"/>
      <c r="DM31" s="385"/>
      <c r="DN31" s="385"/>
      <c r="DO31" s="385"/>
      <c r="DP31" s="385"/>
      <c r="DQ31" s="385"/>
      <c r="DR31" s="385"/>
      <c r="DS31" s="385"/>
      <c r="DT31" s="385"/>
      <c r="DU31" s="385"/>
      <c r="DV31" s="385"/>
      <c r="DW31" s="385"/>
      <c r="DX31" s="385"/>
      <c r="DY31" s="385"/>
      <c r="DZ31" s="385"/>
      <c r="EA31" s="385"/>
      <c r="EB31" s="385"/>
      <c r="EC31" s="385"/>
      <c r="ED31" s="385"/>
      <c r="EE31" s="385"/>
      <c r="EF31" s="385"/>
      <c r="EG31" s="385"/>
      <c r="EH31" s="385"/>
      <c r="EI31" s="385"/>
      <c r="EJ31" s="385"/>
      <c r="EK31" s="385"/>
    </row>
    <row r="32" spans="1:141">
      <c r="A32" s="385"/>
      <c r="B32" s="385"/>
      <c r="C32" s="385"/>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c r="AE32" s="385"/>
      <c r="AF32" s="385"/>
      <c r="AG32" s="385"/>
      <c r="AH32" s="385"/>
      <c r="AI32" s="385"/>
      <c r="AJ32" s="385"/>
      <c r="AK32" s="385"/>
      <c r="AL32" s="385"/>
      <c r="AM32" s="385"/>
      <c r="AN32" s="385"/>
      <c r="AO32" s="385"/>
      <c r="AP32" s="385"/>
      <c r="AQ32" s="385"/>
      <c r="AR32" s="385"/>
      <c r="AS32" s="385"/>
      <c r="AT32" s="385"/>
      <c r="AU32" s="385"/>
      <c r="AV32" s="385"/>
      <c r="AW32" s="385"/>
      <c r="AX32" s="385"/>
      <c r="AY32" s="385"/>
      <c r="AZ32" s="385"/>
      <c r="BA32" s="385"/>
      <c r="BB32" s="385"/>
      <c r="BC32" s="385"/>
      <c r="BD32" s="385"/>
      <c r="BE32" s="385"/>
      <c r="BF32" s="385"/>
      <c r="BG32" s="385"/>
      <c r="BH32" s="385"/>
      <c r="BI32" s="385"/>
      <c r="BJ32" s="385"/>
      <c r="BK32" s="385"/>
      <c r="BL32" s="385"/>
      <c r="BM32" s="385"/>
      <c r="BN32" s="385"/>
      <c r="BO32" s="385"/>
      <c r="BP32" s="385"/>
      <c r="BQ32" s="385"/>
      <c r="BR32" s="385"/>
      <c r="BS32" s="385"/>
      <c r="BT32" s="385"/>
      <c r="BU32" s="385"/>
      <c r="BV32" s="385"/>
      <c r="BW32" s="385"/>
      <c r="BX32" s="385"/>
      <c r="BY32" s="385"/>
      <c r="BZ32" s="385"/>
      <c r="CA32" s="385"/>
      <c r="CB32" s="385"/>
      <c r="CC32" s="385"/>
      <c r="CD32" s="385"/>
      <c r="CE32" s="385"/>
      <c r="CF32" s="385"/>
      <c r="CG32" s="385"/>
      <c r="CH32" s="385"/>
      <c r="CI32" s="385"/>
      <c r="CJ32" s="385"/>
      <c r="CK32" s="385"/>
      <c r="CL32" s="385"/>
      <c r="CM32" s="385"/>
      <c r="CN32" s="385"/>
      <c r="CO32" s="385"/>
      <c r="CP32" s="385"/>
      <c r="CQ32" s="385"/>
      <c r="CR32" s="385"/>
      <c r="CS32" s="385"/>
      <c r="CT32" s="385"/>
      <c r="CU32" s="385"/>
      <c r="CV32" s="385"/>
      <c r="CW32" s="385"/>
      <c r="CX32" s="385"/>
      <c r="CY32" s="385"/>
      <c r="CZ32" s="385"/>
      <c r="DA32" s="385"/>
      <c r="DB32" s="385"/>
      <c r="DC32" s="385"/>
      <c r="DD32" s="385"/>
      <c r="DE32" s="385"/>
      <c r="DF32" s="385"/>
      <c r="DG32" s="385"/>
      <c r="DH32" s="385"/>
      <c r="DI32" s="385"/>
      <c r="DJ32" s="385"/>
      <c r="DK32" s="385"/>
      <c r="DL32" s="385"/>
      <c r="DM32" s="385"/>
      <c r="DN32" s="385"/>
      <c r="DO32" s="385"/>
      <c r="DP32" s="385"/>
      <c r="DQ32" s="385"/>
      <c r="DR32" s="385"/>
      <c r="DS32" s="385"/>
      <c r="DT32" s="385"/>
      <c r="DU32" s="385"/>
      <c r="DV32" s="385"/>
      <c r="DW32" s="385"/>
      <c r="DX32" s="385"/>
      <c r="DY32" s="385"/>
      <c r="DZ32" s="385"/>
      <c r="EA32" s="385"/>
      <c r="EB32" s="385"/>
      <c r="EC32" s="385"/>
      <c r="ED32" s="385"/>
      <c r="EE32" s="385"/>
      <c r="EF32" s="385"/>
      <c r="EG32" s="385"/>
      <c r="EH32" s="385"/>
      <c r="EI32" s="385"/>
      <c r="EJ32" s="385"/>
      <c r="EK32" s="385"/>
    </row>
    <row r="33" spans="1:141">
      <c r="A33" s="385"/>
      <c r="B33" s="385"/>
      <c r="C33" s="385"/>
      <c r="D33" s="385"/>
      <c r="E33" s="385"/>
      <c r="F33" s="385"/>
      <c r="G33" s="385"/>
      <c r="H33" s="385"/>
      <c r="I33" s="385"/>
      <c r="J33" s="385"/>
      <c r="K33" s="385"/>
      <c r="L33" s="385"/>
      <c r="M33" s="385"/>
      <c r="N33" s="385"/>
      <c r="O33" s="385"/>
      <c r="P33" s="385"/>
      <c r="Q33" s="385"/>
      <c r="R33" s="385"/>
      <c r="S33" s="385"/>
      <c r="T33" s="385"/>
      <c r="U33" s="385"/>
      <c r="V33" s="385"/>
      <c r="W33" s="385"/>
      <c r="X33" s="385"/>
      <c r="Y33" s="385"/>
      <c r="Z33" s="385"/>
      <c r="AA33" s="385"/>
      <c r="AB33" s="385"/>
      <c r="AC33" s="385"/>
      <c r="AD33" s="385"/>
      <c r="AE33" s="385"/>
      <c r="AF33" s="385"/>
      <c r="AG33" s="385"/>
      <c r="AH33" s="385"/>
      <c r="AI33" s="385"/>
      <c r="AJ33" s="385"/>
      <c r="AK33" s="385"/>
      <c r="AL33" s="385"/>
      <c r="AM33" s="385"/>
      <c r="AN33" s="385"/>
      <c r="AO33" s="385"/>
      <c r="AP33" s="385"/>
      <c r="AQ33" s="385"/>
      <c r="AR33" s="385"/>
      <c r="AS33" s="385"/>
      <c r="AT33" s="385"/>
      <c r="AU33" s="385"/>
      <c r="AV33" s="385"/>
      <c r="AW33" s="385"/>
      <c r="AX33" s="385"/>
      <c r="AY33" s="385"/>
      <c r="AZ33" s="385"/>
      <c r="BA33" s="385"/>
      <c r="BB33" s="385"/>
      <c r="BC33" s="385"/>
      <c r="BD33" s="385"/>
      <c r="BE33" s="385"/>
      <c r="BF33" s="385"/>
      <c r="BG33" s="385"/>
      <c r="BH33" s="385"/>
      <c r="BI33" s="385"/>
      <c r="BJ33" s="385"/>
      <c r="BK33" s="385"/>
      <c r="BL33" s="385"/>
      <c r="BM33" s="385"/>
      <c r="BN33" s="385"/>
      <c r="BO33" s="385"/>
      <c r="BP33" s="385"/>
      <c r="BQ33" s="385"/>
      <c r="BR33" s="385"/>
      <c r="BS33" s="385"/>
      <c r="BT33" s="385"/>
      <c r="BU33" s="385"/>
      <c r="BV33" s="385"/>
      <c r="BW33" s="385"/>
      <c r="BX33" s="385"/>
      <c r="BY33" s="385"/>
      <c r="BZ33" s="385"/>
      <c r="CA33" s="385"/>
      <c r="CB33" s="385"/>
      <c r="CC33" s="385"/>
      <c r="CD33" s="385"/>
      <c r="CE33" s="385"/>
      <c r="CF33" s="385"/>
      <c r="CG33" s="385"/>
      <c r="CH33" s="385"/>
      <c r="CI33" s="385"/>
      <c r="CJ33" s="385"/>
      <c r="CK33" s="385"/>
      <c r="CL33" s="385"/>
      <c r="CM33" s="385"/>
      <c r="CN33" s="385"/>
      <c r="CO33" s="385"/>
      <c r="CP33" s="385"/>
      <c r="CQ33" s="385"/>
      <c r="CR33" s="385"/>
      <c r="CS33" s="385"/>
      <c r="CT33" s="385"/>
      <c r="CU33" s="385"/>
      <c r="CV33" s="385"/>
      <c r="CW33" s="385"/>
      <c r="CX33" s="385"/>
      <c r="CY33" s="385"/>
      <c r="CZ33" s="385"/>
      <c r="DA33" s="385"/>
      <c r="DB33" s="385"/>
      <c r="DC33" s="385"/>
      <c r="DD33" s="385"/>
      <c r="DE33" s="385"/>
      <c r="DF33" s="385"/>
      <c r="DG33" s="385"/>
      <c r="DH33" s="385"/>
      <c r="DI33" s="385"/>
      <c r="DJ33" s="385"/>
      <c r="DK33" s="385"/>
      <c r="DL33" s="385"/>
      <c r="DM33" s="385"/>
      <c r="DN33" s="385"/>
      <c r="DO33" s="385"/>
      <c r="DP33" s="385"/>
      <c r="DQ33" s="385"/>
      <c r="DR33" s="385"/>
      <c r="DS33" s="385"/>
      <c r="DT33" s="385"/>
      <c r="DU33" s="385"/>
      <c r="DV33" s="385"/>
      <c r="DW33" s="385"/>
      <c r="DX33" s="385"/>
      <c r="DY33" s="385"/>
      <c r="DZ33" s="385"/>
      <c r="EA33" s="385"/>
      <c r="EB33" s="385"/>
      <c r="EC33" s="385"/>
      <c r="ED33" s="385"/>
      <c r="EE33" s="385"/>
      <c r="EF33" s="385"/>
      <c r="EG33" s="385"/>
      <c r="EH33" s="385"/>
      <c r="EI33" s="385"/>
      <c r="EJ33" s="385"/>
      <c r="EK33" s="385"/>
    </row>
    <row r="34" spans="1:141">
      <c r="A34" s="385"/>
      <c r="B34" s="385"/>
      <c r="C34" s="385"/>
      <c r="D34" s="385"/>
      <c r="E34" s="385"/>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c r="AE34" s="385"/>
      <c r="AF34" s="385"/>
      <c r="AG34" s="385"/>
      <c r="AH34" s="385"/>
      <c r="AI34" s="385"/>
      <c r="AJ34" s="385"/>
      <c r="AK34" s="385"/>
      <c r="AL34" s="385"/>
      <c r="AM34" s="385"/>
      <c r="AN34" s="385"/>
      <c r="AO34" s="385"/>
      <c r="AP34" s="385"/>
      <c r="AQ34" s="385"/>
      <c r="AR34" s="385"/>
      <c r="AS34" s="385"/>
      <c r="AT34" s="385"/>
      <c r="AU34" s="385"/>
      <c r="AV34" s="385"/>
      <c r="AW34" s="385"/>
      <c r="AX34" s="385"/>
      <c r="AY34" s="385"/>
      <c r="AZ34" s="385"/>
      <c r="BA34" s="385"/>
      <c r="BB34" s="385"/>
      <c r="BC34" s="385"/>
      <c r="BD34" s="385"/>
      <c r="BE34" s="385"/>
      <c r="BF34" s="385"/>
      <c r="BG34" s="385"/>
      <c r="BH34" s="385"/>
      <c r="BI34" s="385"/>
      <c r="BJ34" s="385"/>
      <c r="BK34" s="385"/>
      <c r="BL34" s="385"/>
      <c r="BM34" s="385"/>
      <c r="BN34" s="385"/>
      <c r="BO34" s="385"/>
      <c r="BP34" s="385"/>
      <c r="BQ34" s="385"/>
      <c r="BR34" s="385"/>
      <c r="BS34" s="385"/>
      <c r="BT34" s="385"/>
      <c r="BU34" s="385"/>
      <c r="BV34" s="385"/>
      <c r="BW34" s="385"/>
      <c r="BX34" s="385"/>
      <c r="BY34" s="385"/>
      <c r="BZ34" s="385"/>
      <c r="CA34" s="385"/>
      <c r="CB34" s="385"/>
      <c r="CC34" s="385"/>
      <c r="CD34" s="385"/>
      <c r="CE34" s="385"/>
      <c r="CF34" s="385"/>
      <c r="CG34" s="385"/>
      <c r="CH34" s="385"/>
      <c r="CI34" s="385"/>
      <c r="CJ34" s="385"/>
      <c r="CK34" s="385"/>
      <c r="CL34" s="385"/>
      <c r="CM34" s="385"/>
      <c r="CN34" s="385"/>
      <c r="CO34" s="385"/>
      <c r="CP34" s="385"/>
      <c r="CQ34" s="385"/>
      <c r="CR34" s="385"/>
      <c r="CS34" s="385"/>
      <c r="CT34" s="385"/>
      <c r="CU34" s="385"/>
      <c r="CV34" s="385"/>
      <c r="CW34" s="385"/>
      <c r="CX34" s="385"/>
      <c r="CY34" s="385"/>
      <c r="CZ34" s="385"/>
      <c r="DA34" s="385"/>
      <c r="DB34" s="385"/>
      <c r="DC34" s="385"/>
      <c r="DD34" s="385"/>
      <c r="DE34" s="385"/>
      <c r="DF34" s="385"/>
      <c r="DG34" s="385"/>
      <c r="DH34" s="385"/>
      <c r="DI34" s="385"/>
      <c r="DJ34" s="385"/>
      <c r="DK34" s="385"/>
      <c r="DL34" s="385"/>
      <c r="DM34" s="385"/>
      <c r="DN34" s="385"/>
      <c r="DO34" s="385"/>
      <c r="DP34" s="385"/>
      <c r="DQ34" s="385"/>
      <c r="DR34" s="385"/>
      <c r="DS34" s="385"/>
      <c r="DT34" s="385"/>
      <c r="DU34" s="385"/>
      <c r="DV34" s="385"/>
      <c r="DW34" s="385"/>
      <c r="DX34" s="385"/>
      <c r="DY34" s="385"/>
      <c r="DZ34" s="385"/>
      <c r="EA34" s="385"/>
      <c r="EB34" s="385"/>
      <c r="EC34" s="385"/>
      <c r="ED34" s="385"/>
      <c r="EE34" s="385"/>
      <c r="EF34" s="385"/>
      <c r="EG34" s="385"/>
      <c r="EH34" s="385"/>
      <c r="EI34" s="385"/>
      <c r="EJ34" s="385"/>
      <c r="EK34" s="385"/>
    </row>
    <row r="35" spans="1:141">
      <c r="A35" s="385"/>
      <c r="B35" s="385"/>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E35" s="385"/>
      <c r="AF35" s="385"/>
      <c r="AG35" s="385"/>
      <c r="AH35" s="385"/>
      <c r="AI35" s="385"/>
      <c r="AJ35" s="385"/>
      <c r="AK35" s="385"/>
      <c r="AL35" s="385"/>
      <c r="AM35" s="385"/>
      <c r="AN35" s="385"/>
      <c r="AO35" s="385"/>
      <c r="AP35" s="385"/>
      <c r="AQ35" s="385"/>
      <c r="AR35" s="385"/>
      <c r="AS35" s="385"/>
      <c r="AT35" s="385"/>
      <c r="AU35" s="385"/>
      <c r="AV35" s="385"/>
      <c r="AW35" s="385"/>
      <c r="AX35" s="385"/>
      <c r="AY35" s="385"/>
      <c r="AZ35" s="385"/>
      <c r="BA35" s="385"/>
      <c r="BB35" s="385"/>
      <c r="BC35" s="385"/>
      <c r="BD35" s="385"/>
      <c r="BE35" s="385"/>
      <c r="BF35" s="385"/>
      <c r="BG35" s="385"/>
      <c r="BH35" s="385"/>
      <c r="BI35" s="385"/>
      <c r="BJ35" s="385"/>
      <c r="BK35" s="385"/>
      <c r="BL35" s="385"/>
      <c r="BM35" s="385"/>
      <c r="BN35" s="385"/>
      <c r="BO35" s="385"/>
      <c r="BP35" s="385"/>
      <c r="BQ35" s="385"/>
      <c r="BR35" s="385"/>
      <c r="BS35" s="385"/>
      <c r="BT35" s="385"/>
      <c r="BU35" s="385"/>
      <c r="BV35" s="385"/>
      <c r="BW35" s="385"/>
      <c r="BX35" s="385"/>
      <c r="BY35" s="385"/>
      <c r="BZ35" s="385"/>
      <c r="CA35" s="385"/>
      <c r="CB35" s="385"/>
      <c r="CC35" s="385"/>
      <c r="CD35" s="385"/>
      <c r="CE35" s="385"/>
      <c r="CF35" s="385"/>
      <c r="CG35" s="385"/>
      <c r="CH35" s="385"/>
      <c r="CI35" s="385"/>
      <c r="CJ35" s="385"/>
      <c r="CK35" s="385"/>
      <c r="CL35" s="385"/>
      <c r="CM35" s="385"/>
      <c r="CN35" s="385"/>
      <c r="CO35" s="385"/>
      <c r="CP35" s="385"/>
      <c r="CQ35" s="385"/>
      <c r="CR35" s="385"/>
      <c r="CS35" s="385"/>
      <c r="CT35" s="385"/>
      <c r="CU35" s="385"/>
      <c r="CV35" s="385"/>
      <c r="CW35" s="385"/>
      <c r="CX35" s="385"/>
      <c r="CY35" s="385"/>
      <c r="CZ35" s="385"/>
      <c r="DA35" s="385"/>
      <c r="DB35" s="385"/>
      <c r="DC35" s="385"/>
      <c r="DD35" s="385"/>
      <c r="DE35" s="385"/>
      <c r="DF35" s="385"/>
      <c r="DG35" s="385"/>
      <c r="DH35" s="385"/>
      <c r="DI35" s="385"/>
      <c r="DJ35" s="385"/>
      <c r="DK35" s="385"/>
      <c r="DL35" s="385"/>
      <c r="DM35" s="385"/>
      <c r="DN35" s="385"/>
      <c r="DO35" s="385"/>
      <c r="DP35" s="385"/>
      <c r="DQ35" s="385"/>
      <c r="DR35" s="385"/>
      <c r="DS35" s="385"/>
      <c r="DT35" s="385"/>
      <c r="DU35" s="385"/>
      <c r="DV35" s="385"/>
      <c r="DW35" s="385"/>
      <c r="DX35" s="385"/>
      <c r="DY35" s="385"/>
      <c r="DZ35" s="385"/>
      <c r="EA35" s="385"/>
      <c r="EB35" s="385"/>
      <c r="EC35" s="385"/>
      <c r="ED35" s="385"/>
      <c r="EE35" s="385"/>
      <c r="EF35" s="385"/>
      <c r="EG35" s="385"/>
      <c r="EH35" s="385"/>
      <c r="EI35" s="385"/>
      <c r="EJ35" s="385"/>
      <c r="EK35" s="385"/>
    </row>
    <row r="36" spans="1:141">
      <c r="A36" s="385"/>
      <c r="B36" s="385"/>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c r="AE36" s="385"/>
      <c r="AF36" s="385"/>
      <c r="AG36" s="385"/>
      <c r="AH36" s="385"/>
      <c r="AI36" s="385"/>
      <c r="AJ36" s="385"/>
      <c r="AK36" s="385"/>
      <c r="AL36" s="385"/>
      <c r="AM36" s="385"/>
      <c r="AN36" s="385"/>
      <c r="AO36" s="385"/>
      <c r="AP36" s="385"/>
      <c r="AQ36" s="385"/>
      <c r="AR36" s="385"/>
      <c r="AS36" s="385"/>
      <c r="AT36" s="385"/>
      <c r="AU36" s="385"/>
      <c r="AV36" s="385"/>
      <c r="AW36" s="385"/>
      <c r="AX36" s="385"/>
      <c r="AY36" s="385"/>
      <c r="AZ36" s="385"/>
      <c r="BA36" s="385"/>
      <c r="BB36" s="385"/>
      <c r="BC36" s="385"/>
      <c r="BD36" s="385"/>
      <c r="BE36" s="385"/>
      <c r="BF36" s="385"/>
      <c r="BG36" s="385"/>
      <c r="BH36" s="385"/>
      <c r="BI36" s="385"/>
      <c r="BJ36" s="385"/>
      <c r="BK36" s="385"/>
      <c r="BL36" s="385"/>
      <c r="BM36" s="385"/>
      <c r="BN36" s="385"/>
      <c r="BO36" s="385"/>
      <c r="BP36" s="385"/>
      <c r="BQ36" s="385"/>
      <c r="BR36" s="385"/>
      <c r="BS36" s="385"/>
      <c r="BT36" s="385"/>
      <c r="BU36" s="385"/>
      <c r="BV36" s="385"/>
      <c r="BW36" s="385"/>
      <c r="BX36" s="385"/>
      <c r="BY36" s="385"/>
      <c r="BZ36" s="385"/>
      <c r="CA36" s="385"/>
      <c r="CB36" s="385"/>
      <c r="CC36" s="385"/>
      <c r="CD36" s="385"/>
      <c r="CE36" s="385"/>
      <c r="CF36" s="385"/>
      <c r="CG36" s="385"/>
      <c r="CH36" s="385"/>
      <c r="CI36" s="385"/>
      <c r="CJ36" s="385"/>
      <c r="CK36" s="385"/>
      <c r="CL36" s="385"/>
      <c r="CM36" s="385"/>
      <c r="CN36" s="385"/>
      <c r="CO36" s="385"/>
      <c r="CP36" s="385"/>
      <c r="CQ36" s="385"/>
      <c r="CR36" s="385"/>
      <c r="CS36" s="385"/>
      <c r="CT36" s="385"/>
      <c r="CU36" s="385"/>
      <c r="CV36" s="385"/>
      <c r="CW36" s="385"/>
      <c r="CX36" s="385"/>
      <c r="CY36" s="385"/>
      <c r="CZ36" s="385"/>
      <c r="DA36" s="385"/>
      <c r="DB36" s="385"/>
      <c r="DC36" s="385"/>
      <c r="DD36" s="385"/>
      <c r="DE36" s="385"/>
      <c r="DF36" s="385"/>
      <c r="DG36" s="385"/>
      <c r="DH36" s="385"/>
      <c r="DI36" s="385"/>
      <c r="DJ36" s="385"/>
      <c r="DK36" s="385"/>
      <c r="DL36" s="385"/>
      <c r="DM36" s="385"/>
      <c r="DN36" s="385"/>
      <c r="DO36" s="385"/>
      <c r="DP36" s="385"/>
      <c r="DQ36" s="385"/>
      <c r="DR36" s="385"/>
      <c r="DS36" s="385"/>
      <c r="DT36" s="385"/>
      <c r="DU36" s="385"/>
      <c r="DV36" s="385"/>
      <c r="DW36" s="385"/>
      <c r="DX36" s="385"/>
      <c r="DY36" s="385"/>
      <c r="DZ36" s="385"/>
      <c r="EA36" s="385"/>
      <c r="EB36" s="385"/>
      <c r="EC36" s="385"/>
      <c r="ED36" s="385"/>
      <c r="EE36" s="385"/>
      <c r="EF36" s="385"/>
      <c r="EG36" s="385"/>
      <c r="EH36" s="385"/>
      <c r="EI36" s="385"/>
      <c r="EJ36" s="385"/>
      <c r="EK36" s="385"/>
    </row>
    <row r="37" spans="1:141">
      <c r="A37" s="385"/>
      <c r="B37" s="385"/>
      <c r="C37" s="385"/>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c r="AE37" s="385"/>
      <c r="AF37" s="385"/>
      <c r="AG37" s="385"/>
      <c r="AH37" s="385"/>
      <c r="AI37" s="385"/>
      <c r="AJ37" s="385"/>
      <c r="AK37" s="385"/>
      <c r="AL37" s="385"/>
      <c r="AM37" s="385"/>
      <c r="AN37" s="385"/>
      <c r="AO37" s="385"/>
      <c r="AP37" s="385"/>
      <c r="AQ37" s="385"/>
      <c r="AR37" s="385"/>
      <c r="AS37" s="385"/>
      <c r="AT37" s="385"/>
      <c r="AU37" s="385"/>
      <c r="AV37" s="385"/>
      <c r="AW37" s="385"/>
      <c r="AX37" s="385"/>
      <c r="AY37" s="385"/>
      <c r="AZ37" s="385"/>
      <c r="BA37" s="385"/>
      <c r="BB37" s="385"/>
      <c r="BC37" s="385"/>
      <c r="BD37" s="385"/>
      <c r="BE37" s="385"/>
      <c r="BF37" s="385"/>
      <c r="BG37" s="385"/>
      <c r="BH37" s="385"/>
      <c r="BI37" s="385"/>
      <c r="BJ37" s="385"/>
      <c r="BK37" s="385"/>
      <c r="BL37" s="385"/>
      <c r="BM37" s="385"/>
      <c r="BN37" s="385"/>
      <c r="BO37" s="385"/>
      <c r="BP37" s="385"/>
      <c r="BQ37" s="385"/>
      <c r="BR37" s="385"/>
      <c r="BS37" s="385"/>
      <c r="BT37" s="385"/>
      <c r="BU37" s="385"/>
      <c r="BV37" s="385"/>
      <c r="BW37" s="385"/>
      <c r="BX37" s="385"/>
      <c r="BY37" s="385"/>
      <c r="BZ37" s="385"/>
      <c r="CA37" s="385"/>
      <c r="CB37" s="385"/>
      <c r="CC37" s="385"/>
      <c r="CD37" s="385"/>
      <c r="CE37" s="385"/>
      <c r="CF37" s="385"/>
      <c r="CG37" s="385"/>
      <c r="CH37" s="385"/>
      <c r="CI37" s="385"/>
      <c r="CJ37" s="385"/>
      <c r="CK37" s="385"/>
      <c r="CL37" s="385"/>
      <c r="CM37" s="385"/>
      <c r="CN37" s="385"/>
      <c r="CO37" s="385"/>
      <c r="CP37" s="385"/>
      <c r="CQ37" s="385"/>
      <c r="CR37" s="385"/>
      <c r="CS37" s="385"/>
      <c r="CT37" s="385"/>
      <c r="CU37" s="385"/>
      <c r="CV37" s="385"/>
      <c r="CW37" s="385"/>
      <c r="CX37" s="385"/>
      <c r="CY37" s="385"/>
      <c r="CZ37" s="385"/>
      <c r="DA37" s="385"/>
      <c r="DB37" s="385"/>
      <c r="DC37" s="385"/>
      <c r="DD37" s="385"/>
      <c r="DE37" s="385"/>
      <c r="DF37" s="385"/>
      <c r="DG37" s="385"/>
      <c r="DH37" s="385"/>
      <c r="DI37" s="385"/>
      <c r="DJ37" s="385"/>
      <c r="DK37" s="385"/>
      <c r="DL37" s="385"/>
      <c r="DM37" s="385"/>
      <c r="DN37" s="385"/>
      <c r="DO37" s="385"/>
      <c r="DP37" s="385"/>
      <c r="DQ37" s="385"/>
      <c r="DR37" s="385"/>
      <c r="DS37" s="385"/>
      <c r="DT37" s="385"/>
      <c r="DU37" s="385"/>
      <c r="DV37" s="385"/>
      <c r="DW37" s="385"/>
      <c r="DX37" s="385"/>
      <c r="DY37" s="385"/>
      <c r="DZ37" s="385"/>
      <c r="EA37" s="385"/>
      <c r="EB37" s="385"/>
      <c r="EC37" s="385"/>
      <c r="ED37" s="385"/>
      <c r="EE37" s="385"/>
      <c r="EF37" s="385"/>
      <c r="EG37" s="385"/>
      <c r="EH37" s="385"/>
      <c r="EI37" s="385"/>
      <c r="EJ37" s="385"/>
      <c r="EK37" s="385"/>
    </row>
    <row r="38" spans="1:141">
      <c r="A38" s="385"/>
      <c r="B38" s="385"/>
      <c r="C38" s="385"/>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c r="AE38" s="385"/>
      <c r="AF38" s="385"/>
      <c r="AG38" s="385"/>
      <c r="AH38" s="385"/>
      <c r="AI38" s="385"/>
      <c r="AJ38" s="385"/>
      <c r="AK38" s="385"/>
      <c r="AL38" s="385"/>
      <c r="AM38" s="385"/>
      <c r="AN38" s="385"/>
      <c r="AO38" s="385"/>
      <c r="AP38" s="385"/>
      <c r="AQ38" s="385"/>
      <c r="AR38" s="385"/>
      <c r="AS38" s="385"/>
      <c r="AT38" s="385"/>
      <c r="AU38" s="385"/>
      <c r="AV38" s="385"/>
      <c r="AW38" s="385"/>
      <c r="AX38" s="385"/>
      <c r="AY38" s="385"/>
      <c r="AZ38" s="385"/>
      <c r="BA38" s="385"/>
      <c r="BB38" s="385"/>
      <c r="BC38" s="385"/>
      <c r="BD38" s="385"/>
      <c r="BE38" s="385"/>
      <c r="BF38" s="385"/>
      <c r="BG38" s="385"/>
      <c r="BH38" s="385"/>
      <c r="BI38" s="385"/>
      <c r="BJ38" s="385"/>
      <c r="BK38" s="385"/>
      <c r="BL38" s="385"/>
      <c r="BM38" s="385"/>
      <c r="BN38" s="385"/>
      <c r="BO38" s="385"/>
      <c r="BP38" s="385"/>
      <c r="BQ38" s="385"/>
      <c r="BR38" s="385"/>
      <c r="BS38" s="385"/>
      <c r="BT38" s="385"/>
      <c r="BU38" s="385"/>
      <c r="BV38" s="385"/>
      <c r="BW38" s="385"/>
      <c r="BX38" s="385"/>
      <c r="BY38" s="385"/>
      <c r="BZ38" s="385"/>
      <c r="CA38" s="385"/>
      <c r="CB38" s="385"/>
      <c r="CC38" s="385"/>
      <c r="CD38" s="385"/>
      <c r="CE38" s="385"/>
      <c r="CF38" s="385"/>
      <c r="CG38" s="385"/>
      <c r="CH38" s="385"/>
      <c r="CI38" s="385"/>
      <c r="CJ38" s="385"/>
      <c r="CK38" s="385"/>
      <c r="CL38" s="385"/>
      <c r="CM38" s="385"/>
      <c r="CN38" s="385"/>
      <c r="CO38" s="385"/>
      <c r="CP38" s="385"/>
      <c r="CQ38" s="385"/>
      <c r="CR38" s="385"/>
      <c r="CS38" s="385"/>
      <c r="CT38" s="385"/>
      <c r="CU38" s="385"/>
      <c r="CV38" s="385"/>
      <c r="CW38" s="385"/>
      <c r="CX38" s="385"/>
      <c r="CY38" s="385"/>
      <c r="CZ38" s="385"/>
      <c r="DA38" s="385"/>
      <c r="DB38" s="385"/>
      <c r="DC38" s="385"/>
      <c r="DD38" s="385"/>
      <c r="DE38" s="385"/>
      <c r="DF38" s="385"/>
      <c r="DG38" s="385"/>
      <c r="DH38" s="385"/>
      <c r="DI38" s="385"/>
      <c r="DJ38" s="385"/>
      <c r="DK38" s="385"/>
      <c r="DL38" s="385"/>
      <c r="DM38" s="385"/>
      <c r="DN38" s="385"/>
      <c r="DO38" s="385"/>
      <c r="DP38" s="385"/>
      <c r="DQ38" s="385"/>
      <c r="DR38" s="385"/>
      <c r="DS38" s="385"/>
      <c r="DT38" s="385"/>
      <c r="DU38" s="385"/>
      <c r="DV38" s="385"/>
      <c r="DW38" s="385"/>
      <c r="DX38" s="385"/>
      <c r="DY38" s="385"/>
      <c r="DZ38" s="385"/>
      <c r="EA38" s="385"/>
      <c r="EB38" s="385"/>
      <c r="EC38" s="385"/>
      <c r="ED38" s="385"/>
      <c r="EE38" s="385"/>
      <c r="EF38" s="385"/>
      <c r="EG38" s="385"/>
      <c r="EH38" s="385"/>
      <c r="EI38" s="385"/>
      <c r="EJ38" s="385"/>
      <c r="EK38" s="385"/>
    </row>
    <row r="39" spans="1:141">
      <c r="A39" s="385"/>
      <c r="B39" s="385"/>
      <c r="C39" s="385"/>
      <c r="D39" s="385"/>
      <c r="E39" s="385"/>
      <c r="F39" s="385"/>
      <c r="G39" s="385"/>
      <c r="H39" s="385"/>
      <c r="I39" s="385"/>
      <c r="J39" s="385"/>
      <c r="K39" s="385"/>
      <c r="L39" s="385"/>
      <c r="M39" s="385"/>
      <c r="N39" s="385"/>
      <c r="O39" s="385"/>
      <c r="P39" s="385"/>
      <c r="Q39" s="385"/>
      <c r="R39" s="385"/>
      <c r="S39" s="385"/>
      <c r="T39" s="385"/>
      <c r="U39" s="385"/>
      <c r="V39" s="385"/>
      <c r="W39" s="385"/>
      <c r="X39" s="385"/>
      <c r="Y39" s="385"/>
      <c r="Z39" s="385"/>
      <c r="AA39" s="385"/>
      <c r="AB39" s="385"/>
      <c r="AC39" s="385"/>
      <c r="AD39" s="385"/>
      <c r="AE39" s="385"/>
      <c r="AF39" s="385"/>
      <c r="AG39" s="385"/>
      <c r="AH39" s="385"/>
      <c r="AI39" s="385"/>
      <c r="AJ39" s="385"/>
      <c r="AK39" s="385"/>
      <c r="AL39" s="385"/>
      <c r="AM39" s="385"/>
      <c r="AN39" s="385"/>
      <c r="AO39" s="385"/>
      <c r="AP39" s="385"/>
      <c r="AQ39" s="385"/>
      <c r="AR39" s="385"/>
      <c r="AS39" s="385"/>
      <c r="AT39" s="385"/>
      <c r="AU39" s="385"/>
      <c r="AV39" s="385"/>
      <c r="AW39" s="385"/>
      <c r="AX39" s="385"/>
      <c r="AY39" s="385"/>
      <c r="AZ39" s="385"/>
      <c r="BA39" s="385"/>
      <c r="BB39" s="385"/>
      <c r="BC39" s="385"/>
      <c r="BD39" s="385"/>
      <c r="BE39" s="385"/>
      <c r="BF39" s="385"/>
      <c r="BG39" s="385"/>
      <c r="BH39" s="385"/>
      <c r="BI39" s="385"/>
      <c r="BJ39" s="385"/>
      <c r="BK39" s="385"/>
      <c r="BL39" s="385"/>
      <c r="BM39" s="385"/>
      <c r="BN39" s="385"/>
      <c r="BO39" s="385"/>
      <c r="BP39" s="385"/>
      <c r="BQ39" s="385"/>
      <c r="BR39" s="385"/>
      <c r="BS39" s="385"/>
      <c r="BT39" s="385"/>
      <c r="BU39" s="385"/>
      <c r="BV39" s="385"/>
      <c r="BW39" s="385"/>
      <c r="BX39" s="385"/>
      <c r="BY39" s="385"/>
      <c r="BZ39" s="385"/>
      <c r="CA39" s="385"/>
      <c r="CB39" s="385"/>
      <c r="CC39" s="385"/>
      <c r="CD39" s="385"/>
      <c r="CE39" s="385"/>
      <c r="CF39" s="385"/>
      <c r="CG39" s="385"/>
      <c r="CH39" s="385"/>
      <c r="CI39" s="385"/>
      <c r="CJ39" s="385"/>
      <c r="CK39" s="385"/>
      <c r="CL39" s="385"/>
      <c r="CM39" s="385"/>
      <c r="CN39" s="385"/>
      <c r="CO39" s="385"/>
      <c r="CP39" s="385"/>
      <c r="CQ39" s="385"/>
      <c r="CR39" s="385"/>
      <c r="CS39" s="385"/>
      <c r="CT39" s="385"/>
      <c r="CU39" s="385"/>
      <c r="CV39" s="385"/>
      <c r="CW39" s="385"/>
      <c r="CX39" s="385"/>
      <c r="CY39" s="385"/>
      <c r="CZ39" s="385"/>
      <c r="DA39" s="385"/>
      <c r="DB39" s="385"/>
      <c r="DC39" s="385"/>
      <c r="DD39" s="385"/>
      <c r="DE39" s="385"/>
      <c r="DF39" s="385"/>
      <c r="DG39" s="385"/>
      <c r="DH39" s="385"/>
      <c r="DI39" s="385"/>
      <c r="DJ39" s="385"/>
      <c r="DK39" s="385"/>
      <c r="DL39" s="385"/>
      <c r="DM39" s="385"/>
      <c r="DN39" s="385"/>
      <c r="DO39" s="385"/>
      <c r="DP39" s="385"/>
      <c r="DQ39" s="385"/>
      <c r="DR39" s="385"/>
      <c r="DS39" s="385"/>
      <c r="DT39" s="385"/>
      <c r="DU39" s="385"/>
      <c r="DV39" s="385"/>
      <c r="DW39" s="385"/>
      <c r="DX39" s="385"/>
      <c r="DY39" s="385"/>
      <c r="DZ39" s="385"/>
      <c r="EA39" s="385"/>
      <c r="EB39" s="385"/>
      <c r="EC39" s="385"/>
      <c r="ED39" s="385"/>
      <c r="EE39" s="385"/>
      <c r="EF39" s="385"/>
      <c r="EG39" s="385"/>
      <c r="EH39" s="385"/>
      <c r="EI39" s="385"/>
      <c r="EJ39" s="385"/>
      <c r="EK39" s="385"/>
    </row>
    <row r="40" spans="1:141">
      <c r="A40" s="385"/>
      <c r="B40" s="385"/>
      <c r="C40" s="385"/>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c r="AE40" s="385"/>
      <c r="AF40" s="385"/>
      <c r="AG40" s="385"/>
      <c r="AH40" s="385"/>
      <c r="AI40" s="385"/>
      <c r="AJ40" s="385"/>
      <c r="AK40" s="385"/>
      <c r="AL40" s="385"/>
      <c r="AM40" s="385"/>
      <c r="AN40" s="385"/>
      <c r="AO40" s="385"/>
      <c r="AP40" s="385"/>
      <c r="AQ40" s="385"/>
      <c r="AR40" s="385"/>
      <c r="AS40" s="385"/>
      <c r="AT40" s="385"/>
      <c r="AU40" s="385"/>
      <c r="AV40" s="385"/>
      <c r="AW40" s="385"/>
      <c r="AX40" s="385"/>
      <c r="AY40" s="385"/>
      <c r="AZ40" s="385"/>
      <c r="BA40" s="385"/>
      <c r="BB40" s="385"/>
      <c r="BC40" s="385"/>
      <c r="BD40" s="385"/>
      <c r="BE40" s="385"/>
      <c r="BF40" s="385"/>
      <c r="BG40" s="385"/>
      <c r="BH40" s="385"/>
      <c r="BI40" s="385"/>
      <c r="BJ40" s="385"/>
      <c r="BK40" s="385"/>
      <c r="BL40" s="385"/>
      <c r="BM40" s="385"/>
      <c r="BN40" s="385"/>
      <c r="BO40" s="385"/>
      <c r="BP40" s="385"/>
      <c r="BQ40" s="385"/>
      <c r="BR40" s="385"/>
      <c r="BS40" s="385"/>
      <c r="BT40" s="385"/>
      <c r="BU40" s="385"/>
      <c r="BV40" s="385"/>
      <c r="BW40" s="385"/>
      <c r="BX40" s="385"/>
      <c r="BY40" s="385"/>
      <c r="BZ40" s="385"/>
      <c r="CA40" s="385"/>
      <c r="CB40" s="385"/>
      <c r="CC40" s="385"/>
      <c r="CD40" s="385"/>
      <c r="CE40" s="385"/>
      <c r="CF40" s="385"/>
      <c r="CG40" s="385"/>
      <c r="CH40" s="385"/>
      <c r="CI40" s="385"/>
      <c r="CJ40" s="385"/>
      <c r="CK40" s="385"/>
      <c r="CL40" s="385"/>
      <c r="CM40" s="385"/>
      <c r="CN40" s="385"/>
      <c r="CO40" s="385"/>
      <c r="CP40" s="385"/>
      <c r="CQ40" s="385"/>
      <c r="CR40" s="385"/>
      <c r="CS40" s="385"/>
      <c r="CT40" s="385"/>
      <c r="CU40" s="385"/>
      <c r="CV40" s="385"/>
      <c r="CW40" s="385"/>
      <c r="CX40" s="385"/>
      <c r="CY40" s="385"/>
      <c r="CZ40" s="385"/>
      <c r="DA40" s="385"/>
      <c r="DB40" s="385"/>
      <c r="DC40" s="385"/>
      <c r="DD40" s="385"/>
      <c r="DE40" s="385"/>
      <c r="DF40" s="385"/>
      <c r="DG40" s="385"/>
      <c r="DH40" s="385"/>
      <c r="DI40" s="385"/>
      <c r="DJ40" s="385"/>
      <c r="DK40" s="385"/>
      <c r="DL40" s="385"/>
      <c r="DM40" s="385"/>
      <c r="DN40" s="385"/>
      <c r="DO40" s="385"/>
      <c r="DP40" s="385"/>
      <c r="DQ40" s="385"/>
      <c r="DR40" s="385"/>
      <c r="DS40" s="385"/>
      <c r="DT40" s="385"/>
      <c r="DU40" s="385"/>
      <c r="DV40" s="385"/>
      <c r="DW40" s="385"/>
      <c r="DX40" s="385"/>
      <c r="DY40" s="385"/>
      <c r="DZ40" s="385"/>
      <c r="EA40" s="385"/>
      <c r="EB40" s="385"/>
      <c r="EC40" s="385"/>
      <c r="ED40" s="385"/>
      <c r="EE40" s="385"/>
      <c r="EF40" s="385"/>
      <c r="EG40" s="385"/>
      <c r="EH40" s="385"/>
      <c r="EI40" s="385"/>
      <c r="EJ40" s="385"/>
      <c r="EK40" s="385"/>
    </row>
    <row r="41" spans="1:141">
      <c r="A41" s="385"/>
      <c r="B41" s="385"/>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c r="AE41" s="385"/>
      <c r="AF41" s="385"/>
      <c r="AG41" s="385"/>
      <c r="AH41" s="385"/>
      <c r="AI41" s="385"/>
      <c r="AJ41" s="385"/>
      <c r="AK41" s="385"/>
      <c r="AL41" s="385"/>
      <c r="AM41" s="385"/>
      <c r="AN41" s="385"/>
      <c r="AO41" s="385"/>
      <c r="AP41" s="385"/>
      <c r="AQ41" s="385"/>
      <c r="AR41" s="385"/>
      <c r="AS41" s="385"/>
      <c r="AT41" s="385"/>
      <c r="AU41" s="385"/>
      <c r="AV41" s="385"/>
      <c r="AW41" s="385"/>
      <c r="AX41" s="385"/>
      <c r="AY41" s="385"/>
      <c r="AZ41" s="385"/>
      <c r="BA41" s="385"/>
      <c r="BB41" s="385"/>
      <c r="BC41" s="385"/>
      <c r="BD41" s="385"/>
      <c r="BE41" s="385"/>
      <c r="BF41" s="385"/>
      <c r="BG41" s="385"/>
      <c r="BH41" s="385"/>
      <c r="BI41" s="385"/>
      <c r="BJ41" s="385"/>
      <c r="BK41" s="385"/>
      <c r="BL41" s="385"/>
      <c r="BM41" s="385"/>
      <c r="BN41" s="385"/>
      <c r="BO41" s="385"/>
      <c r="BP41" s="385"/>
      <c r="BQ41" s="385"/>
      <c r="BR41" s="385"/>
      <c r="BS41" s="385"/>
      <c r="BT41" s="385"/>
      <c r="BU41" s="385"/>
      <c r="BV41" s="385"/>
      <c r="BW41" s="385"/>
      <c r="BX41" s="385"/>
      <c r="BY41" s="385"/>
      <c r="BZ41" s="385"/>
      <c r="CA41" s="385"/>
      <c r="CB41" s="385"/>
      <c r="CC41" s="385"/>
      <c r="CD41" s="385"/>
      <c r="CE41" s="385"/>
      <c r="CF41" s="385"/>
      <c r="CG41" s="385"/>
      <c r="CH41" s="385"/>
      <c r="CI41" s="385"/>
      <c r="CJ41" s="385"/>
      <c r="CK41" s="385"/>
      <c r="CL41" s="385"/>
      <c r="CM41" s="385"/>
      <c r="CN41" s="385"/>
      <c r="CO41" s="385"/>
      <c r="CP41" s="385"/>
      <c r="CQ41" s="385"/>
      <c r="CR41" s="385"/>
      <c r="CS41" s="385"/>
      <c r="CT41" s="385"/>
      <c r="CU41" s="385"/>
      <c r="CV41" s="385"/>
      <c r="CW41" s="385"/>
      <c r="CX41" s="385"/>
      <c r="CY41" s="385"/>
      <c r="CZ41" s="385"/>
      <c r="DA41" s="385"/>
      <c r="DB41" s="385"/>
      <c r="DC41" s="385"/>
      <c r="DD41" s="385"/>
      <c r="DE41" s="385"/>
      <c r="DF41" s="385"/>
      <c r="DG41" s="385"/>
      <c r="DH41" s="385"/>
      <c r="DI41" s="385"/>
      <c r="DJ41" s="385"/>
      <c r="DK41" s="385"/>
      <c r="DL41" s="385"/>
      <c r="DM41" s="385"/>
      <c r="DN41" s="385"/>
      <c r="DO41" s="385"/>
      <c r="DP41" s="385"/>
      <c r="DQ41" s="385"/>
      <c r="DR41" s="385"/>
      <c r="DS41" s="385"/>
      <c r="DT41" s="385"/>
      <c r="DU41" s="385"/>
      <c r="DV41" s="385"/>
      <c r="DW41" s="385"/>
      <c r="DX41" s="385"/>
      <c r="DY41" s="385"/>
      <c r="DZ41" s="385"/>
      <c r="EA41" s="385"/>
      <c r="EB41" s="385"/>
      <c r="EC41" s="385"/>
      <c r="ED41" s="385"/>
      <c r="EE41" s="385"/>
      <c r="EF41" s="385"/>
      <c r="EG41" s="385"/>
      <c r="EH41" s="385"/>
      <c r="EI41" s="385"/>
      <c r="EJ41" s="385"/>
      <c r="EK41" s="385"/>
    </row>
    <row r="42" spans="1:141">
      <c r="A42" s="385"/>
      <c r="B42" s="385"/>
      <c r="C42" s="385"/>
      <c r="D42" s="385"/>
      <c r="E42" s="385"/>
      <c r="F42" s="385"/>
      <c r="G42" s="385"/>
      <c r="H42" s="385"/>
      <c r="I42" s="385"/>
      <c r="J42" s="385"/>
      <c r="K42" s="385"/>
      <c r="L42" s="385"/>
      <c r="M42" s="385"/>
      <c r="N42" s="385"/>
      <c r="O42" s="385"/>
      <c r="P42" s="385"/>
      <c r="Q42" s="385"/>
      <c r="R42" s="385"/>
      <c r="S42" s="385"/>
      <c r="T42" s="385"/>
      <c r="U42" s="385"/>
      <c r="V42" s="385"/>
      <c r="W42" s="385"/>
      <c r="X42" s="385"/>
      <c r="Y42" s="385"/>
      <c r="Z42" s="385"/>
      <c r="AA42" s="385"/>
      <c r="AB42" s="385"/>
      <c r="AC42" s="385"/>
      <c r="AD42" s="385"/>
      <c r="AE42" s="385"/>
      <c r="AF42" s="385"/>
      <c r="AG42" s="385"/>
      <c r="AH42" s="385"/>
      <c r="AI42" s="385"/>
      <c r="AJ42" s="385"/>
      <c r="AK42" s="385"/>
      <c r="AL42" s="385"/>
      <c r="AM42" s="385"/>
      <c r="AN42" s="385"/>
      <c r="AO42" s="385"/>
      <c r="AP42" s="385"/>
      <c r="AQ42" s="385"/>
      <c r="AR42" s="385"/>
      <c r="AS42" s="385"/>
      <c r="AT42" s="385"/>
      <c r="AU42" s="385"/>
      <c r="AV42" s="385"/>
      <c r="AW42" s="385"/>
      <c r="AX42" s="385"/>
      <c r="AY42" s="385"/>
      <c r="AZ42" s="385"/>
      <c r="BA42" s="385"/>
      <c r="BB42" s="385"/>
      <c r="BC42" s="385"/>
      <c r="BD42" s="385"/>
      <c r="BE42" s="385"/>
      <c r="BF42" s="385"/>
      <c r="BG42" s="385"/>
      <c r="BH42" s="385"/>
      <c r="BI42" s="385"/>
      <c r="BJ42" s="385"/>
      <c r="BK42" s="385"/>
      <c r="BL42" s="385"/>
      <c r="BM42" s="385"/>
      <c r="BN42" s="385"/>
      <c r="BO42" s="385"/>
      <c r="BP42" s="385"/>
      <c r="BQ42" s="385"/>
      <c r="BR42" s="385"/>
      <c r="BS42" s="385"/>
      <c r="BT42" s="385"/>
      <c r="BU42" s="385"/>
      <c r="BV42" s="385"/>
      <c r="BW42" s="385"/>
      <c r="BX42" s="385"/>
      <c r="BY42" s="385"/>
      <c r="BZ42" s="385"/>
      <c r="CA42" s="385"/>
      <c r="CB42" s="385"/>
      <c r="CC42" s="385"/>
      <c r="CD42" s="385"/>
      <c r="CE42" s="385"/>
      <c r="CF42" s="385"/>
      <c r="CG42" s="385"/>
      <c r="CH42" s="385"/>
      <c r="CI42" s="385"/>
      <c r="CJ42" s="385"/>
      <c r="CK42" s="385"/>
      <c r="CL42" s="385"/>
      <c r="CM42" s="385"/>
      <c r="CN42" s="385"/>
      <c r="CO42" s="385"/>
      <c r="CP42" s="385"/>
      <c r="CQ42" s="385"/>
      <c r="CR42" s="385"/>
      <c r="CS42" s="385"/>
      <c r="CT42" s="385"/>
      <c r="CU42" s="385"/>
      <c r="CV42" s="385"/>
      <c r="CW42" s="385"/>
      <c r="CX42" s="385"/>
      <c r="CY42" s="385"/>
      <c r="CZ42" s="385"/>
      <c r="DA42" s="385"/>
      <c r="DB42" s="385"/>
      <c r="DC42" s="385"/>
      <c r="DD42" s="385"/>
      <c r="DE42" s="385"/>
      <c r="DF42" s="385"/>
      <c r="DG42" s="385"/>
      <c r="DH42" s="385"/>
      <c r="DI42" s="385"/>
      <c r="DJ42" s="385"/>
      <c r="DK42" s="385"/>
      <c r="DL42" s="385"/>
      <c r="DM42" s="385"/>
      <c r="DN42" s="385"/>
      <c r="DO42" s="385"/>
      <c r="DP42" s="385"/>
      <c r="DQ42" s="385"/>
      <c r="DR42" s="385"/>
      <c r="DS42" s="385"/>
      <c r="DT42" s="385"/>
      <c r="DU42" s="385"/>
      <c r="DV42" s="385"/>
      <c r="DW42" s="385"/>
      <c r="DX42" s="385"/>
      <c r="DY42" s="385"/>
      <c r="DZ42" s="385"/>
      <c r="EA42" s="385"/>
      <c r="EB42" s="385"/>
      <c r="EC42" s="385"/>
      <c r="ED42" s="385"/>
      <c r="EE42" s="385"/>
      <c r="EF42" s="385"/>
      <c r="EG42" s="385"/>
      <c r="EH42" s="385"/>
      <c r="EI42" s="385"/>
      <c r="EJ42" s="385"/>
      <c r="EK42" s="385"/>
    </row>
    <row r="43" spans="1:141">
      <c r="A43" s="385"/>
      <c r="B43" s="385"/>
      <c r="C43" s="385"/>
      <c r="D43" s="385"/>
      <c r="E43" s="385"/>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c r="AE43" s="385"/>
      <c r="AF43" s="385"/>
      <c r="AG43" s="385"/>
      <c r="AH43" s="385"/>
      <c r="AI43" s="385"/>
      <c r="AJ43" s="385"/>
      <c r="AK43" s="385"/>
      <c r="AL43" s="385"/>
      <c r="AM43" s="385"/>
      <c r="AN43" s="385"/>
      <c r="AO43" s="385"/>
      <c r="AP43" s="385"/>
      <c r="AQ43" s="385"/>
      <c r="AR43" s="385"/>
      <c r="AS43" s="385"/>
      <c r="AT43" s="385"/>
      <c r="AU43" s="385"/>
      <c r="AV43" s="385"/>
      <c r="AW43" s="385"/>
      <c r="AX43" s="385"/>
      <c r="AY43" s="385"/>
      <c r="AZ43" s="385"/>
      <c r="BA43" s="385"/>
      <c r="BB43" s="385"/>
      <c r="BC43" s="385"/>
      <c r="BD43" s="385"/>
      <c r="BE43" s="385"/>
      <c r="BF43" s="385"/>
      <c r="BG43" s="385"/>
      <c r="BH43" s="385"/>
      <c r="BI43" s="385"/>
      <c r="BJ43" s="385"/>
      <c r="BK43" s="385"/>
      <c r="BL43" s="385"/>
      <c r="BM43" s="385"/>
      <c r="BN43" s="385"/>
      <c r="BO43" s="385"/>
      <c r="BP43" s="385"/>
      <c r="BQ43" s="385"/>
      <c r="BR43" s="385"/>
      <c r="BS43" s="385"/>
      <c r="BT43" s="385"/>
      <c r="BU43" s="385"/>
      <c r="BV43" s="385"/>
      <c r="BW43" s="385"/>
      <c r="BX43" s="385"/>
      <c r="BY43" s="385"/>
      <c r="BZ43" s="385"/>
      <c r="CA43" s="385"/>
      <c r="CB43" s="385"/>
      <c r="CC43" s="385"/>
      <c r="CD43" s="385"/>
      <c r="CE43" s="385"/>
      <c r="CF43" s="385"/>
      <c r="CG43" s="385"/>
      <c r="CH43" s="385"/>
      <c r="CI43" s="385"/>
      <c r="CJ43" s="385"/>
      <c r="CK43" s="385"/>
      <c r="CL43" s="385"/>
      <c r="CM43" s="385"/>
      <c r="CN43" s="385"/>
      <c r="CO43" s="385"/>
      <c r="CP43" s="385"/>
      <c r="CQ43" s="385"/>
      <c r="CR43" s="385"/>
      <c r="CS43" s="385"/>
      <c r="CT43" s="385"/>
      <c r="CU43" s="385"/>
      <c r="CV43" s="385"/>
      <c r="CW43" s="385"/>
      <c r="CX43" s="385"/>
      <c r="CY43" s="385"/>
      <c r="CZ43" s="385"/>
      <c r="DA43" s="385"/>
      <c r="DB43" s="385"/>
      <c r="DC43" s="385"/>
      <c r="DD43" s="385"/>
      <c r="DE43" s="385"/>
      <c r="DF43" s="385"/>
      <c r="DG43" s="385"/>
      <c r="DH43" s="385"/>
      <c r="DI43" s="385"/>
      <c r="DJ43" s="385"/>
      <c r="DK43" s="385"/>
      <c r="DL43" s="385"/>
      <c r="DM43" s="385"/>
      <c r="DN43" s="385"/>
      <c r="DO43" s="385"/>
      <c r="DP43" s="385"/>
      <c r="DQ43" s="385"/>
      <c r="DR43" s="385"/>
      <c r="DS43" s="385"/>
      <c r="DT43" s="385"/>
      <c r="DU43" s="385"/>
      <c r="DV43" s="385"/>
      <c r="DW43" s="385"/>
      <c r="DX43" s="385"/>
      <c r="DY43" s="385"/>
      <c r="DZ43" s="385"/>
      <c r="EA43" s="385"/>
      <c r="EB43" s="385"/>
      <c r="EC43" s="385"/>
      <c r="ED43" s="385"/>
      <c r="EE43" s="385"/>
      <c r="EF43" s="385"/>
      <c r="EG43" s="385"/>
      <c r="EH43" s="385"/>
      <c r="EI43" s="385"/>
      <c r="EJ43" s="385"/>
      <c r="EK43" s="385"/>
    </row>
    <row r="44" spans="1:141">
      <c r="A44" s="385"/>
      <c r="B44" s="385"/>
      <c r="C44" s="385"/>
      <c r="D44" s="385"/>
      <c r="E44" s="385"/>
      <c r="F44" s="385"/>
      <c r="G44" s="385"/>
      <c r="H44" s="385"/>
      <c r="I44" s="385"/>
      <c r="J44" s="385"/>
      <c r="K44" s="385"/>
      <c r="L44" s="385"/>
      <c r="M44" s="385"/>
      <c r="N44" s="385"/>
      <c r="O44" s="385"/>
      <c r="P44" s="385"/>
      <c r="Q44" s="385"/>
      <c r="R44" s="385"/>
      <c r="S44" s="385"/>
      <c r="T44" s="385"/>
      <c r="U44" s="385"/>
      <c r="V44" s="385"/>
      <c r="W44" s="385"/>
      <c r="X44" s="385"/>
      <c r="Y44" s="385"/>
      <c r="Z44" s="385"/>
      <c r="AA44" s="385"/>
      <c r="AB44" s="385"/>
      <c r="AC44" s="385"/>
      <c r="AD44" s="385"/>
      <c r="AE44" s="385"/>
      <c r="AF44" s="385"/>
      <c r="AG44" s="385"/>
      <c r="AH44" s="385"/>
      <c r="AI44" s="385"/>
      <c r="AJ44" s="385"/>
      <c r="AK44" s="385"/>
      <c r="AL44" s="385"/>
      <c r="AM44" s="385"/>
      <c r="AN44" s="385"/>
      <c r="AO44" s="385"/>
      <c r="AP44" s="385"/>
      <c r="AQ44" s="385"/>
      <c r="AR44" s="385"/>
      <c r="AS44" s="385"/>
      <c r="AT44" s="385"/>
      <c r="AU44" s="385"/>
      <c r="AV44" s="385"/>
      <c r="AW44" s="385"/>
      <c r="AX44" s="385"/>
      <c r="AY44" s="385"/>
      <c r="AZ44" s="385"/>
      <c r="BA44" s="385"/>
      <c r="BB44" s="385"/>
      <c r="BC44" s="385"/>
      <c r="BD44" s="385"/>
      <c r="BE44" s="385"/>
      <c r="BF44" s="385"/>
      <c r="BG44" s="385"/>
      <c r="BH44" s="385"/>
      <c r="BI44" s="385"/>
      <c r="BJ44" s="385"/>
      <c r="BK44" s="385"/>
      <c r="BL44" s="385"/>
      <c r="BM44" s="385"/>
      <c r="BN44" s="385"/>
      <c r="BO44" s="385"/>
      <c r="BP44" s="385"/>
      <c r="BQ44" s="385"/>
      <c r="BR44" s="385"/>
      <c r="BS44" s="385"/>
      <c r="BT44" s="385"/>
      <c r="BU44" s="385"/>
      <c r="BV44" s="385"/>
      <c r="BW44" s="385"/>
      <c r="BX44" s="385"/>
      <c r="BY44" s="385"/>
      <c r="BZ44" s="385"/>
      <c r="CA44" s="385"/>
      <c r="CB44" s="385"/>
      <c r="CC44" s="385"/>
      <c r="CD44" s="385"/>
      <c r="CE44" s="385"/>
      <c r="CF44" s="385"/>
      <c r="CG44" s="385"/>
      <c r="CH44" s="385"/>
      <c r="CI44" s="385"/>
      <c r="CJ44" s="385"/>
      <c r="CK44" s="385"/>
      <c r="CL44" s="385"/>
      <c r="CM44" s="385"/>
      <c r="CN44" s="385"/>
      <c r="CO44" s="385"/>
      <c r="CP44" s="385"/>
      <c r="CQ44" s="385"/>
      <c r="CR44" s="385"/>
      <c r="CS44" s="385"/>
      <c r="CT44" s="385"/>
      <c r="CU44" s="385"/>
      <c r="CV44" s="385"/>
      <c r="CW44" s="385"/>
      <c r="CX44" s="385"/>
      <c r="CY44" s="385"/>
      <c r="CZ44" s="385"/>
      <c r="DA44" s="385"/>
      <c r="DB44" s="385"/>
      <c r="DC44" s="385"/>
      <c r="DD44" s="385"/>
      <c r="DE44" s="385"/>
      <c r="DF44" s="385"/>
      <c r="DG44" s="385"/>
      <c r="DH44" s="385"/>
      <c r="DI44" s="385"/>
      <c r="DJ44" s="385"/>
      <c r="DK44" s="385"/>
      <c r="DL44" s="385"/>
      <c r="DM44" s="385"/>
      <c r="DN44" s="385"/>
      <c r="DO44" s="385"/>
      <c r="DP44" s="385"/>
      <c r="DQ44" s="385"/>
      <c r="DR44" s="385"/>
      <c r="DS44" s="385"/>
      <c r="DT44" s="385"/>
      <c r="DU44" s="385"/>
      <c r="DV44" s="385"/>
      <c r="DW44" s="385"/>
      <c r="DX44" s="385"/>
      <c r="DY44" s="385"/>
      <c r="DZ44" s="385"/>
      <c r="EA44" s="385"/>
      <c r="EB44" s="385"/>
      <c r="EC44" s="385"/>
      <c r="ED44" s="385"/>
      <c r="EE44" s="385"/>
      <c r="EF44" s="385"/>
      <c r="EG44" s="385"/>
      <c r="EH44" s="385"/>
      <c r="EI44" s="385"/>
      <c r="EJ44" s="385"/>
      <c r="EK44" s="385"/>
    </row>
    <row r="45" spans="1:141">
      <c r="A45" s="385"/>
      <c r="B45" s="385"/>
      <c r="C45" s="385"/>
      <c r="D45" s="385"/>
      <c r="E45" s="385"/>
      <c r="F45" s="385"/>
      <c r="G45" s="385"/>
      <c r="H45" s="385"/>
      <c r="I45" s="385"/>
      <c r="J45" s="385"/>
      <c r="K45" s="385"/>
      <c r="L45" s="385"/>
      <c r="M45" s="385"/>
      <c r="N45" s="385"/>
      <c r="O45" s="385"/>
      <c r="P45" s="385"/>
      <c r="Q45" s="385"/>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c r="BC45" s="385"/>
      <c r="BD45" s="385"/>
      <c r="BE45" s="385"/>
      <c r="BF45" s="385"/>
      <c r="BG45" s="385"/>
      <c r="BH45" s="385"/>
      <c r="BI45" s="385"/>
      <c r="BJ45" s="385"/>
      <c r="BK45" s="385"/>
      <c r="BL45" s="385"/>
      <c r="BM45" s="385"/>
      <c r="BN45" s="385"/>
      <c r="BO45" s="385"/>
      <c r="BP45" s="385"/>
      <c r="BQ45" s="385"/>
      <c r="BR45" s="385"/>
      <c r="BS45" s="385"/>
      <c r="BT45" s="385"/>
      <c r="BU45" s="385"/>
      <c r="BV45" s="385"/>
      <c r="BW45" s="385"/>
      <c r="BX45" s="385"/>
      <c r="BY45" s="385"/>
      <c r="BZ45" s="385"/>
      <c r="CA45" s="385"/>
      <c r="CB45" s="385"/>
      <c r="CC45" s="385"/>
      <c r="CD45" s="385"/>
      <c r="CE45" s="385"/>
      <c r="CF45" s="385"/>
      <c r="CG45" s="385"/>
      <c r="CH45" s="385"/>
      <c r="CI45" s="385"/>
      <c r="CJ45" s="385"/>
      <c r="CK45" s="385"/>
      <c r="CL45" s="385"/>
      <c r="CM45" s="385"/>
      <c r="CN45" s="385"/>
      <c r="CO45" s="385"/>
      <c r="CP45" s="385"/>
      <c r="CQ45" s="385"/>
      <c r="CR45" s="385"/>
      <c r="CS45" s="385"/>
      <c r="CT45" s="385"/>
      <c r="CU45" s="385"/>
      <c r="CV45" s="385"/>
      <c r="CW45" s="385"/>
      <c r="CX45" s="385"/>
      <c r="CY45" s="385"/>
      <c r="CZ45" s="385"/>
      <c r="DA45" s="385"/>
      <c r="DB45" s="385"/>
      <c r="DC45" s="385"/>
      <c r="DD45" s="385"/>
      <c r="DE45" s="385"/>
      <c r="DF45" s="385"/>
      <c r="DG45" s="385"/>
      <c r="DH45" s="385"/>
      <c r="DI45" s="385"/>
      <c r="DJ45" s="385"/>
      <c r="DK45" s="385"/>
      <c r="DL45" s="385"/>
      <c r="DM45" s="385"/>
      <c r="DN45" s="385"/>
      <c r="DO45" s="385"/>
      <c r="DP45" s="385"/>
      <c r="DQ45" s="385"/>
      <c r="DR45" s="385"/>
      <c r="DS45" s="385"/>
      <c r="DT45" s="385"/>
      <c r="DU45" s="385"/>
      <c r="DV45" s="385"/>
      <c r="DW45" s="385"/>
      <c r="DX45" s="385"/>
      <c r="DY45" s="385"/>
      <c r="DZ45" s="385"/>
      <c r="EA45" s="385"/>
      <c r="EB45" s="385"/>
      <c r="EC45" s="385"/>
      <c r="ED45" s="385"/>
      <c r="EE45" s="385"/>
      <c r="EF45" s="385"/>
      <c r="EG45" s="385"/>
      <c r="EH45" s="385"/>
      <c r="EI45" s="385"/>
      <c r="EJ45" s="385"/>
      <c r="EK45" s="385"/>
    </row>
    <row r="46" spans="1:141">
      <c r="A46" s="385"/>
      <c r="B46" s="385"/>
      <c r="C46" s="385"/>
      <c r="D46" s="385"/>
      <c r="E46" s="385"/>
      <c r="F46" s="385"/>
      <c r="G46" s="385"/>
      <c r="H46" s="385"/>
      <c r="I46" s="385"/>
      <c r="J46" s="385"/>
      <c r="K46" s="385"/>
      <c r="L46" s="385"/>
      <c r="M46" s="385"/>
      <c r="N46" s="385"/>
      <c r="O46" s="385"/>
      <c r="P46" s="385"/>
      <c r="Q46" s="385"/>
      <c r="R46" s="385"/>
      <c r="S46" s="385"/>
      <c r="T46" s="385"/>
      <c r="U46" s="385"/>
      <c r="V46" s="385"/>
      <c r="W46" s="385"/>
      <c r="X46" s="385"/>
      <c r="Y46" s="385"/>
      <c r="Z46" s="385"/>
      <c r="AA46" s="385"/>
      <c r="AB46" s="385"/>
      <c r="AC46" s="385"/>
      <c r="AD46" s="385"/>
      <c r="AE46" s="385"/>
      <c r="AF46" s="385"/>
      <c r="AG46" s="385"/>
      <c r="AH46" s="385"/>
      <c r="AI46" s="385"/>
      <c r="AJ46" s="385"/>
      <c r="AK46" s="385"/>
      <c r="AL46" s="385"/>
      <c r="AM46" s="385"/>
      <c r="AN46" s="385"/>
      <c r="AO46" s="385"/>
      <c r="AP46" s="385"/>
      <c r="AQ46" s="385"/>
      <c r="AR46" s="385"/>
      <c r="AS46" s="385"/>
      <c r="AT46" s="385"/>
      <c r="AU46" s="385"/>
      <c r="AV46" s="385"/>
      <c r="AW46" s="385"/>
      <c r="AX46" s="385"/>
      <c r="AY46" s="385"/>
      <c r="AZ46" s="385"/>
      <c r="BA46" s="385"/>
      <c r="BB46" s="385"/>
      <c r="BC46" s="385"/>
      <c r="BD46" s="385"/>
      <c r="BE46" s="385"/>
      <c r="BF46" s="385"/>
      <c r="BG46" s="385"/>
      <c r="BH46" s="385"/>
      <c r="BI46" s="385"/>
      <c r="BJ46" s="385"/>
      <c r="BK46" s="385"/>
      <c r="BL46" s="385"/>
      <c r="BM46" s="385"/>
      <c r="BN46" s="385"/>
      <c r="BO46" s="385"/>
      <c r="BP46" s="385"/>
      <c r="BQ46" s="385"/>
      <c r="BR46" s="385"/>
      <c r="BS46" s="385"/>
      <c r="BT46" s="385"/>
      <c r="BU46" s="385"/>
      <c r="BV46" s="385"/>
      <c r="BW46" s="385"/>
      <c r="BX46" s="385"/>
      <c r="BY46" s="385"/>
      <c r="BZ46" s="385"/>
      <c r="CA46" s="385"/>
      <c r="CB46" s="385"/>
      <c r="CC46" s="385"/>
      <c r="CD46" s="385"/>
      <c r="CE46" s="385"/>
      <c r="CF46" s="385"/>
      <c r="CG46" s="385"/>
      <c r="CH46" s="385"/>
      <c r="CI46" s="385"/>
      <c r="CJ46" s="385"/>
      <c r="CK46" s="385"/>
      <c r="CL46" s="385"/>
      <c r="CM46" s="385"/>
      <c r="CN46" s="385"/>
      <c r="CO46" s="385"/>
      <c r="CP46" s="385"/>
      <c r="CQ46" s="385"/>
      <c r="CR46" s="385"/>
      <c r="CS46" s="385"/>
      <c r="CT46" s="385"/>
      <c r="CU46" s="385"/>
      <c r="CV46" s="385"/>
      <c r="CW46" s="385"/>
      <c r="CX46" s="385"/>
      <c r="CY46" s="385"/>
      <c r="CZ46" s="385"/>
      <c r="DA46" s="385"/>
      <c r="DB46" s="385"/>
      <c r="DC46" s="385"/>
      <c r="DD46" s="385"/>
      <c r="DE46" s="385"/>
      <c r="DF46" s="385"/>
      <c r="DG46" s="385"/>
      <c r="DH46" s="385"/>
      <c r="DI46" s="385"/>
      <c r="DJ46" s="385"/>
      <c r="DK46" s="385"/>
      <c r="DL46" s="385"/>
      <c r="DM46" s="385"/>
      <c r="DN46" s="385"/>
      <c r="DO46" s="385"/>
      <c r="DP46" s="385"/>
      <c r="DQ46" s="385"/>
      <c r="DR46" s="385"/>
      <c r="DS46" s="385"/>
      <c r="DT46" s="385"/>
      <c r="DU46" s="385"/>
      <c r="DV46" s="385"/>
      <c r="DW46" s="385"/>
      <c r="DX46" s="385"/>
      <c r="DY46" s="385"/>
      <c r="DZ46" s="385"/>
      <c r="EA46" s="385"/>
      <c r="EB46" s="385"/>
      <c r="EC46" s="385"/>
      <c r="ED46" s="385"/>
      <c r="EE46" s="385"/>
      <c r="EF46" s="385"/>
      <c r="EG46" s="385"/>
      <c r="EH46" s="385"/>
      <c r="EI46" s="385"/>
      <c r="EJ46" s="385"/>
      <c r="EK46" s="385"/>
    </row>
    <row r="47" spans="1:141">
      <c r="A47" s="385"/>
      <c r="B47" s="385"/>
      <c r="C47" s="385"/>
      <c r="D47" s="385"/>
      <c r="E47" s="385"/>
      <c r="F47" s="385"/>
      <c r="G47" s="385"/>
      <c r="H47" s="385"/>
      <c r="I47" s="385"/>
      <c r="J47" s="385"/>
      <c r="K47" s="385"/>
      <c r="L47" s="385"/>
      <c r="M47" s="385"/>
      <c r="N47" s="385"/>
      <c r="O47" s="385"/>
      <c r="P47" s="385"/>
      <c r="Q47" s="385"/>
      <c r="R47" s="385"/>
      <c r="S47" s="385"/>
      <c r="T47" s="385"/>
      <c r="U47" s="385"/>
      <c r="V47" s="385"/>
      <c r="W47" s="385"/>
      <c r="X47" s="385"/>
      <c r="Y47" s="385"/>
      <c r="Z47" s="385"/>
      <c r="AA47" s="385"/>
      <c r="AB47" s="385"/>
      <c r="AC47" s="385"/>
      <c r="AD47" s="385"/>
      <c r="AE47" s="385"/>
      <c r="AF47" s="385"/>
      <c r="AG47" s="385"/>
      <c r="AH47" s="385"/>
      <c r="AI47" s="385"/>
      <c r="AJ47" s="385"/>
      <c r="AK47" s="385"/>
      <c r="AL47" s="385"/>
      <c r="AM47" s="385"/>
      <c r="AN47" s="385"/>
      <c r="AO47" s="385"/>
      <c r="AP47" s="385"/>
      <c r="AQ47" s="385"/>
      <c r="AR47" s="385"/>
      <c r="AS47" s="385"/>
      <c r="AT47" s="385"/>
      <c r="AU47" s="385"/>
      <c r="AV47" s="385"/>
      <c r="AW47" s="385"/>
      <c r="AX47" s="385"/>
      <c r="AY47" s="385"/>
      <c r="AZ47" s="385"/>
      <c r="BA47" s="385"/>
      <c r="BB47" s="385"/>
      <c r="BC47" s="385"/>
      <c r="BD47" s="385"/>
      <c r="BE47" s="385"/>
      <c r="BF47" s="385"/>
      <c r="BG47" s="385"/>
      <c r="BH47" s="385"/>
      <c r="BI47" s="385"/>
      <c r="BJ47" s="385"/>
      <c r="BK47" s="385"/>
      <c r="BL47" s="385"/>
      <c r="BM47" s="385"/>
      <c r="BN47" s="385"/>
      <c r="BO47" s="385"/>
      <c r="BP47" s="385"/>
      <c r="BQ47" s="385"/>
      <c r="BR47" s="385"/>
      <c r="BS47" s="385"/>
      <c r="BT47" s="385"/>
      <c r="BU47" s="385"/>
      <c r="BV47" s="385"/>
      <c r="BW47" s="385"/>
      <c r="BX47" s="385"/>
      <c r="BY47" s="385"/>
      <c r="BZ47" s="385"/>
      <c r="CA47" s="385"/>
      <c r="CB47" s="385"/>
      <c r="CC47" s="385"/>
      <c r="CD47" s="385"/>
      <c r="CE47" s="385"/>
      <c r="CF47" s="385"/>
      <c r="CG47" s="385"/>
      <c r="CH47" s="385"/>
      <c r="CI47" s="385"/>
      <c r="CJ47" s="385"/>
      <c r="CK47" s="385"/>
      <c r="CL47" s="385"/>
      <c r="CM47" s="385"/>
      <c r="CN47" s="385"/>
      <c r="CO47" s="385"/>
      <c r="CP47" s="385"/>
      <c r="CQ47" s="385"/>
      <c r="CR47" s="385"/>
      <c r="CS47" s="385"/>
      <c r="CT47" s="385"/>
      <c r="CU47" s="385"/>
      <c r="CV47" s="385"/>
      <c r="CW47" s="385"/>
      <c r="CX47" s="385"/>
      <c r="CY47" s="385"/>
      <c r="CZ47" s="385"/>
      <c r="DA47" s="385"/>
      <c r="DB47" s="385"/>
      <c r="DC47" s="385"/>
      <c r="DD47" s="385"/>
      <c r="DE47" s="385"/>
      <c r="DF47" s="385"/>
      <c r="DG47" s="385"/>
      <c r="DH47" s="385"/>
      <c r="DI47" s="385"/>
      <c r="DJ47" s="385"/>
      <c r="DK47" s="385"/>
      <c r="DL47" s="385"/>
      <c r="DM47" s="385"/>
      <c r="DN47" s="385"/>
      <c r="DO47" s="385"/>
      <c r="DP47" s="385"/>
      <c r="DQ47" s="385"/>
      <c r="DR47" s="385"/>
      <c r="DS47" s="385"/>
      <c r="DT47" s="385"/>
      <c r="DU47" s="385"/>
      <c r="DV47" s="385"/>
      <c r="DW47" s="385"/>
      <c r="DX47" s="385"/>
      <c r="DY47" s="385"/>
      <c r="DZ47" s="385"/>
      <c r="EA47" s="385"/>
      <c r="EB47" s="385"/>
      <c r="EC47" s="385"/>
      <c r="ED47" s="385"/>
      <c r="EE47" s="385"/>
      <c r="EF47" s="385"/>
      <c r="EG47" s="385"/>
      <c r="EH47" s="385"/>
      <c r="EI47" s="385"/>
      <c r="EJ47" s="385"/>
      <c r="EK47" s="385"/>
    </row>
    <row r="48" spans="1:141">
      <c r="A48" s="385"/>
      <c r="B48" s="385"/>
      <c r="C48" s="385"/>
      <c r="D48" s="385"/>
      <c r="E48" s="385"/>
      <c r="F48" s="385"/>
      <c r="G48" s="385"/>
      <c r="H48" s="385"/>
      <c r="I48" s="385"/>
      <c r="J48" s="385"/>
      <c r="K48" s="385"/>
      <c r="L48" s="385"/>
      <c r="M48" s="385"/>
      <c r="N48" s="385"/>
      <c r="O48" s="385"/>
      <c r="P48" s="385"/>
      <c r="Q48" s="385"/>
      <c r="R48" s="385"/>
      <c r="S48" s="385"/>
      <c r="T48" s="385"/>
      <c r="U48" s="385"/>
      <c r="V48" s="385"/>
      <c r="W48" s="385"/>
      <c r="X48" s="385"/>
      <c r="Y48" s="385"/>
      <c r="Z48" s="385"/>
      <c r="AA48" s="385"/>
      <c r="AB48" s="385"/>
      <c r="AC48" s="385"/>
      <c r="AD48" s="385"/>
      <c r="AE48" s="385"/>
      <c r="AF48" s="385"/>
      <c r="AG48" s="385"/>
      <c r="AH48" s="385"/>
      <c r="AI48" s="385"/>
      <c r="AJ48" s="385"/>
      <c r="AK48" s="385"/>
      <c r="AL48" s="385"/>
      <c r="AM48" s="385"/>
      <c r="AN48" s="385"/>
      <c r="AO48" s="385"/>
      <c r="AP48" s="385"/>
      <c r="AQ48" s="385"/>
      <c r="AR48" s="385"/>
      <c r="AS48" s="385"/>
      <c r="AT48" s="385"/>
      <c r="AU48" s="385"/>
      <c r="AV48" s="385"/>
      <c r="AW48" s="385"/>
      <c r="AX48" s="385"/>
      <c r="AY48" s="385"/>
      <c r="AZ48" s="385"/>
      <c r="BA48" s="385"/>
      <c r="BB48" s="385"/>
      <c r="BC48" s="385"/>
      <c r="BD48" s="385"/>
      <c r="BE48" s="385"/>
      <c r="BF48" s="385"/>
      <c r="BG48" s="385"/>
      <c r="BH48" s="385"/>
      <c r="BI48" s="385"/>
      <c r="BJ48" s="385"/>
      <c r="BK48" s="385"/>
      <c r="BL48" s="385"/>
      <c r="BM48" s="385"/>
      <c r="BN48" s="385"/>
      <c r="BO48" s="385"/>
      <c r="BP48" s="385"/>
      <c r="BQ48" s="385"/>
      <c r="BR48" s="385"/>
      <c r="BS48" s="385"/>
      <c r="BT48" s="385"/>
      <c r="BU48" s="385"/>
      <c r="BV48" s="385"/>
      <c r="BW48" s="385"/>
      <c r="BX48" s="385"/>
      <c r="BY48" s="385"/>
      <c r="BZ48" s="385"/>
      <c r="CA48" s="385"/>
      <c r="CB48" s="385"/>
      <c r="CC48" s="385"/>
      <c r="CD48" s="385"/>
      <c r="CE48" s="385"/>
      <c r="CF48" s="385"/>
      <c r="CG48" s="385"/>
      <c r="CH48" s="385"/>
      <c r="CI48" s="385"/>
      <c r="CJ48" s="385"/>
      <c r="CK48" s="385"/>
      <c r="CL48" s="385"/>
      <c r="CM48" s="385"/>
      <c r="CN48" s="385"/>
      <c r="CO48" s="385"/>
      <c r="CP48" s="385"/>
      <c r="CQ48" s="385"/>
      <c r="CR48" s="385"/>
      <c r="CS48" s="385"/>
      <c r="CT48" s="385"/>
      <c r="CU48" s="385"/>
      <c r="CV48" s="385"/>
      <c r="CW48" s="385"/>
      <c r="CX48" s="385"/>
      <c r="CY48" s="385"/>
      <c r="CZ48" s="385"/>
      <c r="DA48" s="385"/>
      <c r="DB48" s="385"/>
      <c r="DC48" s="385"/>
      <c r="DD48" s="385"/>
      <c r="DE48" s="385"/>
      <c r="DF48" s="385"/>
      <c r="DG48" s="385"/>
      <c r="DH48" s="385"/>
      <c r="DI48" s="385"/>
      <c r="DJ48" s="385"/>
      <c r="DK48" s="385"/>
      <c r="DL48" s="385"/>
      <c r="DM48" s="385"/>
      <c r="DN48" s="385"/>
      <c r="DO48" s="385"/>
      <c r="DP48" s="385"/>
      <c r="DQ48" s="385"/>
      <c r="DR48" s="385"/>
      <c r="DS48" s="385"/>
      <c r="DT48" s="385"/>
      <c r="DU48" s="385"/>
      <c r="DV48" s="385"/>
      <c r="DW48" s="385"/>
      <c r="DX48" s="385"/>
      <c r="DY48" s="385"/>
      <c r="DZ48" s="385"/>
      <c r="EA48" s="385"/>
      <c r="EB48" s="385"/>
      <c r="EC48" s="385"/>
      <c r="ED48" s="385"/>
      <c r="EE48" s="385"/>
      <c r="EF48" s="385"/>
      <c r="EG48" s="385"/>
      <c r="EH48" s="385"/>
      <c r="EI48" s="385"/>
      <c r="EJ48" s="385"/>
      <c r="EK48" s="385"/>
    </row>
    <row r="49" spans="1:141">
      <c r="A49" s="385"/>
      <c r="B49" s="385"/>
      <c r="C49" s="385"/>
      <c r="D49" s="385"/>
      <c r="E49" s="385"/>
      <c r="F49" s="385"/>
      <c r="G49" s="385"/>
      <c r="H49" s="385"/>
      <c r="I49" s="385"/>
      <c r="J49" s="385"/>
      <c r="K49" s="385"/>
      <c r="L49" s="385"/>
      <c r="M49" s="385"/>
      <c r="N49" s="385"/>
      <c r="O49" s="385"/>
      <c r="P49" s="385"/>
      <c r="Q49" s="385"/>
      <c r="R49" s="385"/>
      <c r="S49" s="385"/>
      <c r="T49" s="385"/>
      <c r="U49" s="385"/>
      <c r="V49" s="385"/>
      <c r="W49" s="385"/>
      <c r="X49" s="385"/>
      <c r="Y49" s="385"/>
      <c r="Z49" s="385"/>
      <c r="AA49" s="385"/>
      <c r="AB49" s="385"/>
      <c r="AC49" s="385"/>
      <c r="AD49" s="385"/>
      <c r="AE49" s="385"/>
      <c r="AF49" s="385"/>
      <c r="AG49" s="385"/>
      <c r="AH49" s="385"/>
      <c r="AI49" s="385"/>
      <c r="AJ49" s="385"/>
      <c r="AK49" s="385"/>
      <c r="AL49" s="385"/>
      <c r="AM49" s="385"/>
      <c r="AN49" s="385"/>
      <c r="AO49" s="385"/>
      <c r="AP49" s="385"/>
      <c r="AQ49" s="385"/>
      <c r="AR49" s="385"/>
      <c r="AS49" s="385"/>
      <c r="AT49" s="385"/>
      <c r="AU49" s="385"/>
      <c r="AV49" s="385"/>
      <c r="AW49" s="385"/>
      <c r="AX49" s="385"/>
      <c r="AY49" s="385"/>
      <c r="AZ49" s="385"/>
      <c r="BA49" s="385"/>
      <c r="BB49" s="385"/>
      <c r="BC49" s="385"/>
      <c r="BD49" s="385"/>
      <c r="BE49" s="385"/>
      <c r="BF49" s="385"/>
      <c r="BG49" s="385"/>
      <c r="BH49" s="385"/>
      <c r="BI49" s="385"/>
      <c r="BJ49" s="385"/>
      <c r="BK49" s="385"/>
      <c r="BL49" s="385"/>
      <c r="BM49" s="385"/>
      <c r="BN49" s="385"/>
      <c r="BO49" s="385"/>
      <c r="BP49" s="385"/>
      <c r="BQ49" s="385"/>
      <c r="BR49" s="385"/>
      <c r="BS49" s="385"/>
      <c r="BT49" s="385"/>
      <c r="BU49" s="385"/>
      <c r="BV49" s="385"/>
      <c r="BW49" s="385"/>
      <c r="BX49" s="385"/>
      <c r="BY49" s="385"/>
      <c r="BZ49" s="385"/>
      <c r="CA49" s="385"/>
      <c r="CB49" s="385"/>
      <c r="CC49" s="385"/>
      <c r="CD49" s="385"/>
      <c r="CE49" s="385"/>
      <c r="CF49" s="385"/>
      <c r="CG49" s="385"/>
      <c r="CH49" s="385"/>
      <c r="CI49" s="385"/>
      <c r="CJ49" s="385"/>
      <c r="CK49" s="385"/>
      <c r="CL49" s="385"/>
      <c r="CM49" s="385"/>
      <c r="CN49" s="385"/>
      <c r="CO49" s="385"/>
      <c r="CP49" s="385"/>
      <c r="CQ49" s="385"/>
      <c r="CR49" s="385"/>
      <c r="CS49" s="385"/>
      <c r="CT49" s="385"/>
      <c r="CU49" s="385"/>
      <c r="CV49" s="385"/>
      <c r="CW49" s="385"/>
      <c r="CX49" s="385"/>
      <c r="CY49" s="385"/>
      <c r="CZ49" s="385"/>
      <c r="DA49" s="385"/>
      <c r="DB49" s="385"/>
      <c r="DC49" s="385"/>
      <c r="DD49" s="385"/>
      <c r="DE49" s="385"/>
      <c r="DF49" s="385"/>
      <c r="DG49" s="385"/>
      <c r="DH49" s="385"/>
      <c r="DI49" s="385"/>
      <c r="DJ49" s="385"/>
      <c r="DK49" s="385"/>
      <c r="DL49" s="385"/>
      <c r="DM49" s="385"/>
      <c r="DN49" s="385"/>
      <c r="DO49" s="385"/>
      <c r="DP49" s="385"/>
      <c r="DQ49" s="385"/>
      <c r="DR49" s="385"/>
      <c r="DS49" s="385"/>
      <c r="DT49" s="385"/>
      <c r="DU49" s="385"/>
      <c r="DV49" s="385"/>
      <c r="DW49" s="385"/>
      <c r="DX49" s="385"/>
      <c r="DY49" s="385"/>
      <c r="DZ49" s="385"/>
      <c r="EA49" s="385"/>
      <c r="EB49" s="385"/>
      <c r="EC49" s="385"/>
      <c r="ED49" s="385"/>
      <c r="EE49" s="385"/>
      <c r="EF49" s="385"/>
      <c r="EG49" s="385"/>
      <c r="EH49" s="385"/>
      <c r="EI49" s="385"/>
      <c r="EJ49" s="385"/>
      <c r="EK49" s="385"/>
    </row>
    <row r="50" spans="1:141">
      <c r="A50" s="385"/>
      <c r="B50" s="385"/>
      <c r="C50" s="385"/>
      <c r="D50" s="385"/>
      <c r="E50" s="385"/>
      <c r="F50" s="385"/>
      <c r="G50" s="385"/>
      <c r="H50" s="385"/>
      <c r="I50" s="385"/>
      <c r="J50" s="385"/>
      <c r="K50" s="385"/>
      <c r="L50" s="385"/>
      <c r="M50" s="385"/>
      <c r="N50" s="385"/>
      <c r="O50" s="385"/>
      <c r="P50" s="385"/>
      <c r="Q50" s="385"/>
      <c r="R50" s="385"/>
      <c r="S50" s="385"/>
      <c r="T50" s="385"/>
      <c r="U50" s="385"/>
      <c r="V50" s="385"/>
      <c r="W50" s="385"/>
      <c r="X50" s="385"/>
      <c r="Y50" s="385"/>
      <c r="Z50" s="385"/>
      <c r="AA50" s="385"/>
      <c r="AB50" s="385"/>
      <c r="AC50" s="385"/>
      <c r="AD50" s="385"/>
      <c r="AE50" s="385"/>
      <c r="AF50" s="385"/>
      <c r="AG50" s="385"/>
      <c r="AH50" s="385"/>
      <c r="AI50" s="385"/>
      <c r="AJ50" s="385"/>
      <c r="AK50" s="385"/>
      <c r="AL50" s="385"/>
      <c r="AM50" s="385"/>
      <c r="AN50" s="385"/>
      <c r="AO50" s="385"/>
      <c r="AP50" s="385"/>
      <c r="AQ50" s="385"/>
      <c r="AR50" s="385"/>
      <c r="AS50" s="385"/>
      <c r="AT50" s="385"/>
      <c r="AU50" s="385"/>
      <c r="AV50" s="385"/>
      <c r="AW50" s="385"/>
      <c r="AX50" s="385"/>
      <c r="AY50" s="385"/>
      <c r="AZ50" s="385"/>
      <c r="BA50" s="385"/>
      <c r="BB50" s="385"/>
      <c r="BC50" s="385"/>
      <c r="BD50" s="385"/>
      <c r="BE50" s="385"/>
      <c r="BF50" s="385"/>
      <c r="BG50" s="385"/>
      <c r="BH50" s="385"/>
      <c r="BI50" s="385"/>
      <c r="BJ50" s="385"/>
      <c r="BK50" s="385"/>
      <c r="BL50" s="385"/>
      <c r="BM50" s="385"/>
      <c r="BN50" s="385"/>
      <c r="BO50" s="385"/>
      <c r="BP50" s="385"/>
      <c r="BQ50" s="385"/>
      <c r="BR50" s="385"/>
      <c r="BS50" s="385"/>
      <c r="BT50" s="385"/>
      <c r="BU50" s="385"/>
      <c r="BV50" s="385"/>
      <c r="BW50" s="385"/>
      <c r="BX50" s="385"/>
      <c r="BY50" s="385"/>
      <c r="BZ50" s="385"/>
      <c r="CA50" s="385"/>
      <c r="CB50" s="385"/>
      <c r="CC50" s="385"/>
      <c r="CD50" s="385"/>
      <c r="CE50" s="385"/>
      <c r="CF50" s="385"/>
      <c r="CG50" s="385"/>
      <c r="CH50" s="385"/>
      <c r="CI50" s="385"/>
      <c r="CJ50" s="385"/>
      <c r="CK50" s="385"/>
      <c r="CL50" s="385"/>
      <c r="CM50" s="385"/>
      <c r="CN50" s="385"/>
      <c r="CO50" s="385"/>
      <c r="CP50" s="385"/>
      <c r="CQ50" s="385"/>
      <c r="CR50" s="385"/>
      <c r="CS50" s="385"/>
      <c r="CT50" s="385"/>
      <c r="CU50" s="385"/>
      <c r="CV50" s="385"/>
      <c r="CW50" s="385"/>
      <c r="CX50" s="385"/>
      <c r="CY50" s="385"/>
      <c r="CZ50" s="385"/>
      <c r="DA50" s="385"/>
      <c r="DB50" s="385"/>
      <c r="DC50" s="385"/>
      <c r="DD50" s="385"/>
      <c r="DE50" s="385"/>
      <c r="DF50" s="385"/>
      <c r="DG50" s="385"/>
      <c r="DH50" s="385"/>
      <c r="DI50" s="385"/>
      <c r="DJ50" s="385"/>
      <c r="DK50" s="385"/>
      <c r="DL50" s="385"/>
      <c r="DM50" s="385"/>
      <c r="DN50" s="385"/>
      <c r="DO50" s="385"/>
      <c r="DP50" s="385"/>
      <c r="DQ50" s="385"/>
      <c r="DR50" s="385"/>
      <c r="DS50" s="385"/>
      <c r="DT50" s="385"/>
      <c r="DU50" s="385"/>
      <c r="DV50" s="385"/>
      <c r="DW50" s="385"/>
      <c r="DX50" s="385"/>
      <c r="DY50" s="385"/>
      <c r="DZ50" s="385"/>
      <c r="EA50" s="385"/>
      <c r="EB50" s="385"/>
      <c r="EC50" s="385"/>
      <c r="ED50" s="385"/>
      <c r="EE50" s="385"/>
      <c r="EF50" s="385"/>
      <c r="EG50" s="385"/>
      <c r="EH50" s="385"/>
      <c r="EI50" s="385"/>
      <c r="EJ50" s="385"/>
      <c r="EK50" s="385"/>
    </row>
    <row r="51" spans="1:141">
      <c r="A51" s="385"/>
      <c r="B51" s="385"/>
      <c r="C51" s="385"/>
      <c r="D51" s="385"/>
      <c r="E51" s="385"/>
      <c r="F51" s="385"/>
      <c r="G51" s="385"/>
      <c r="H51" s="385"/>
      <c r="I51" s="385"/>
      <c r="J51" s="385"/>
      <c r="K51" s="385"/>
      <c r="L51" s="385"/>
      <c r="M51" s="385"/>
      <c r="N51" s="385"/>
      <c r="O51" s="385"/>
      <c r="P51" s="385"/>
      <c r="Q51" s="385"/>
      <c r="R51" s="385"/>
      <c r="S51" s="385"/>
      <c r="T51" s="385"/>
      <c r="U51" s="385"/>
      <c r="V51" s="385"/>
      <c r="W51" s="385"/>
      <c r="X51" s="385"/>
      <c r="Y51" s="385"/>
      <c r="Z51" s="385"/>
      <c r="AA51" s="385"/>
      <c r="AB51" s="385"/>
      <c r="AC51" s="385"/>
      <c r="AD51" s="385"/>
      <c r="AE51" s="385"/>
      <c r="AF51" s="385"/>
      <c r="AG51" s="385"/>
      <c r="AH51" s="385"/>
      <c r="AI51" s="385"/>
      <c r="AJ51" s="385"/>
      <c r="AK51" s="385"/>
      <c r="AL51" s="385"/>
      <c r="AM51" s="385"/>
      <c r="AN51" s="385"/>
      <c r="AO51" s="385"/>
      <c r="AP51" s="385"/>
      <c r="AQ51" s="385"/>
      <c r="AR51" s="385"/>
      <c r="AS51" s="385"/>
      <c r="AT51" s="385"/>
      <c r="AU51" s="385"/>
      <c r="AV51" s="385"/>
      <c r="AW51" s="385"/>
      <c r="AX51" s="385"/>
      <c r="AY51" s="385"/>
      <c r="AZ51" s="385"/>
      <c r="BA51" s="385"/>
      <c r="BB51" s="385"/>
      <c r="BC51" s="385"/>
      <c r="BD51" s="385"/>
      <c r="BE51" s="385"/>
      <c r="BF51" s="385"/>
      <c r="BG51" s="385"/>
      <c r="BH51" s="385"/>
      <c r="BI51" s="385"/>
      <c r="BJ51" s="385"/>
      <c r="BK51" s="385"/>
      <c r="BL51" s="385"/>
      <c r="BM51" s="385"/>
      <c r="BN51" s="385"/>
      <c r="BO51" s="385"/>
      <c r="BP51" s="385"/>
      <c r="BQ51" s="385"/>
      <c r="BR51" s="385"/>
      <c r="BS51" s="385"/>
      <c r="BT51" s="385"/>
      <c r="BU51" s="385"/>
      <c r="BV51" s="385"/>
      <c r="BW51" s="385"/>
      <c r="BX51" s="385"/>
      <c r="BY51" s="385"/>
      <c r="BZ51" s="385"/>
      <c r="CA51" s="385"/>
      <c r="CB51" s="385"/>
      <c r="CC51" s="385"/>
      <c r="CD51" s="385"/>
      <c r="CE51" s="385"/>
      <c r="CF51" s="385"/>
      <c r="CG51" s="385"/>
      <c r="CH51" s="385"/>
      <c r="CI51" s="385"/>
      <c r="CJ51" s="385"/>
      <c r="CK51" s="385"/>
      <c r="CL51" s="385"/>
      <c r="CM51" s="385"/>
      <c r="CN51" s="385"/>
      <c r="CO51" s="385"/>
      <c r="CP51" s="385"/>
      <c r="CQ51" s="385"/>
      <c r="CR51" s="385"/>
      <c r="CS51" s="385"/>
      <c r="CT51" s="385"/>
      <c r="CU51" s="385"/>
      <c r="CV51" s="385"/>
      <c r="CW51" s="385"/>
      <c r="CX51" s="385"/>
      <c r="CY51" s="385"/>
      <c r="CZ51" s="385"/>
      <c r="DA51" s="385"/>
      <c r="DB51" s="385"/>
      <c r="DC51" s="385"/>
      <c r="DD51" s="385"/>
      <c r="DE51" s="385"/>
      <c r="DF51" s="385"/>
      <c r="DG51" s="385"/>
      <c r="DH51" s="385"/>
      <c r="DI51" s="385"/>
      <c r="DJ51" s="385"/>
      <c r="DK51" s="385"/>
      <c r="DL51" s="385"/>
      <c r="DM51" s="385"/>
      <c r="DN51" s="385"/>
      <c r="DO51" s="385"/>
      <c r="DP51" s="385"/>
      <c r="DQ51" s="385"/>
      <c r="DR51" s="385"/>
      <c r="DS51" s="385"/>
      <c r="DT51" s="385"/>
      <c r="DU51" s="385"/>
      <c r="DV51" s="385"/>
      <c r="DW51" s="385"/>
      <c r="DX51" s="385"/>
      <c r="DY51" s="385"/>
      <c r="DZ51" s="385"/>
      <c r="EA51" s="385"/>
      <c r="EB51" s="385"/>
      <c r="EC51" s="385"/>
      <c r="ED51" s="385"/>
      <c r="EE51" s="385"/>
      <c r="EF51" s="385"/>
      <c r="EG51" s="385"/>
      <c r="EH51" s="385"/>
      <c r="EI51" s="385"/>
      <c r="EJ51" s="385"/>
      <c r="EK51" s="385"/>
    </row>
    <row r="52" spans="1:141">
      <c r="A52" s="385"/>
      <c r="B52" s="385"/>
      <c r="C52" s="385"/>
      <c r="D52" s="385"/>
      <c r="E52" s="385"/>
      <c r="F52" s="385"/>
      <c r="G52" s="385"/>
      <c r="H52" s="385"/>
      <c r="I52" s="385"/>
      <c r="J52" s="385"/>
      <c r="K52" s="385"/>
      <c r="L52" s="385"/>
      <c r="M52" s="385"/>
      <c r="N52" s="385"/>
      <c r="O52" s="385"/>
      <c r="P52" s="385"/>
      <c r="Q52" s="385"/>
      <c r="R52" s="385"/>
      <c r="S52" s="385"/>
      <c r="T52" s="385"/>
      <c r="U52" s="385"/>
      <c r="V52" s="385"/>
      <c r="W52" s="385"/>
      <c r="X52" s="385"/>
      <c r="Y52" s="385"/>
      <c r="Z52" s="385"/>
      <c r="AA52" s="385"/>
      <c r="AB52" s="385"/>
      <c r="AC52" s="385"/>
      <c r="AD52" s="385"/>
      <c r="AE52" s="385"/>
      <c r="AF52" s="385"/>
      <c r="AG52" s="385"/>
      <c r="AH52" s="385"/>
      <c r="AI52" s="385"/>
      <c r="AJ52" s="385"/>
      <c r="AK52" s="385"/>
      <c r="AL52" s="385"/>
      <c r="AM52" s="385"/>
      <c r="AN52" s="385"/>
      <c r="AO52" s="385"/>
      <c r="AP52" s="385"/>
      <c r="AQ52" s="385"/>
      <c r="AR52" s="385"/>
      <c r="AS52" s="385"/>
      <c r="AT52" s="385"/>
      <c r="AU52" s="385"/>
      <c r="AV52" s="385"/>
      <c r="AW52" s="385"/>
      <c r="AX52" s="385"/>
      <c r="AY52" s="385"/>
      <c r="AZ52" s="385"/>
      <c r="BA52" s="385"/>
      <c r="BB52" s="385"/>
      <c r="BC52" s="385"/>
      <c r="BD52" s="385"/>
      <c r="BE52" s="385"/>
      <c r="BF52" s="385"/>
      <c r="BG52" s="385"/>
      <c r="BH52" s="385"/>
      <c r="BI52" s="385"/>
      <c r="BJ52" s="385"/>
      <c r="BK52" s="385"/>
      <c r="BL52" s="385"/>
      <c r="BM52" s="385"/>
      <c r="BN52" s="385"/>
      <c r="BO52" s="385"/>
      <c r="BP52" s="385"/>
      <c r="BQ52" s="385"/>
      <c r="BR52" s="385"/>
      <c r="BS52" s="385"/>
      <c r="BT52" s="385"/>
      <c r="BU52" s="385"/>
      <c r="BV52" s="385"/>
      <c r="BW52" s="385"/>
      <c r="BX52" s="385"/>
      <c r="BY52" s="385"/>
      <c r="BZ52" s="385"/>
      <c r="CA52" s="385"/>
      <c r="CB52" s="385"/>
      <c r="CC52" s="385"/>
      <c r="CD52" s="385"/>
      <c r="CE52" s="385"/>
      <c r="CF52" s="385"/>
      <c r="CG52" s="385"/>
      <c r="CH52" s="385"/>
      <c r="CI52" s="385"/>
      <c r="CJ52" s="385"/>
      <c r="CK52" s="385"/>
      <c r="CL52" s="385"/>
      <c r="CM52" s="385"/>
      <c r="CN52" s="385"/>
      <c r="CO52" s="385"/>
      <c r="CP52" s="385"/>
      <c r="CQ52" s="385"/>
      <c r="CR52" s="385"/>
      <c r="CS52" s="385"/>
      <c r="CT52" s="385"/>
      <c r="CU52" s="385"/>
      <c r="CV52" s="385"/>
      <c r="CW52" s="385"/>
      <c r="CX52" s="385"/>
      <c r="CY52" s="385"/>
      <c r="CZ52" s="385"/>
      <c r="DA52" s="385"/>
      <c r="DB52" s="385"/>
      <c r="DC52" s="385"/>
      <c r="DD52" s="385"/>
      <c r="DE52" s="385"/>
      <c r="DF52" s="385"/>
      <c r="DG52" s="385"/>
      <c r="DH52" s="385"/>
      <c r="DI52" s="385"/>
      <c r="DJ52" s="385"/>
      <c r="DK52" s="385"/>
      <c r="DL52" s="385"/>
      <c r="DM52" s="385"/>
      <c r="DN52" s="385"/>
      <c r="DO52" s="385"/>
      <c r="DP52" s="385"/>
      <c r="DQ52" s="385"/>
      <c r="DR52" s="385"/>
      <c r="DS52" s="385"/>
      <c r="DT52" s="385"/>
      <c r="DU52" s="385"/>
      <c r="DV52" s="385"/>
      <c r="DW52" s="385"/>
      <c r="DX52" s="385"/>
      <c r="DY52" s="385"/>
      <c r="DZ52" s="385"/>
      <c r="EA52" s="385"/>
      <c r="EB52" s="385"/>
      <c r="EC52" s="385"/>
      <c r="ED52" s="385"/>
      <c r="EE52" s="385"/>
      <c r="EF52" s="385"/>
      <c r="EG52" s="385"/>
      <c r="EH52" s="385"/>
      <c r="EI52" s="385"/>
      <c r="EJ52" s="385"/>
      <c r="EK52" s="385"/>
    </row>
    <row r="53" spans="1:141">
      <c r="A53" s="385"/>
      <c r="B53" s="385"/>
      <c r="C53" s="385"/>
      <c r="D53" s="385"/>
      <c r="E53" s="385"/>
      <c r="F53" s="385"/>
      <c r="G53" s="385"/>
      <c r="H53" s="385"/>
      <c r="I53" s="385"/>
      <c r="J53" s="385"/>
      <c r="K53" s="385"/>
      <c r="L53" s="385"/>
      <c r="M53" s="385"/>
      <c r="N53" s="385"/>
      <c r="O53" s="385"/>
      <c r="P53" s="385"/>
      <c r="Q53" s="385"/>
      <c r="R53" s="385"/>
      <c r="S53" s="385"/>
      <c r="T53" s="385"/>
      <c r="U53" s="385"/>
      <c r="V53" s="385"/>
      <c r="W53" s="385"/>
      <c r="X53" s="385"/>
      <c r="Y53" s="385"/>
      <c r="Z53" s="385"/>
      <c r="AA53" s="385"/>
      <c r="AB53" s="385"/>
      <c r="AC53" s="385"/>
      <c r="AD53" s="385"/>
      <c r="AE53" s="385"/>
      <c r="AF53" s="385"/>
      <c r="AG53" s="385"/>
      <c r="AH53" s="385"/>
      <c r="AI53" s="385"/>
      <c r="AJ53" s="385"/>
      <c r="AK53" s="385"/>
      <c r="AL53" s="385"/>
      <c r="AM53" s="385"/>
      <c r="AN53" s="385"/>
      <c r="AO53" s="385"/>
      <c r="AP53" s="385"/>
      <c r="AQ53" s="385"/>
      <c r="AR53" s="385"/>
      <c r="AS53" s="385"/>
      <c r="AT53" s="385"/>
      <c r="AU53" s="385"/>
      <c r="AV53" s="385"/>
      <c r="AW53" s="385"/>
      <c r="AX53" s="385"/>
      <c r="AY53" s="385"/>
      <c r="AZ53" s="385"/>
      <c r="BA53" s="385"/>
      <c r="BB53" s="385"/>
      <c r="BC53" s="385"/>
      <c r="BD53" s="385"/>
      <c r="BE53" s="385"/>
      <c r="BF53" s="385"/>
      <c r="BG53" s="385"/>
      <c r="BH53" s="385"/>
      <c r="BI53" s="385"/>
      <c r="BJ53" s="385"/>
      <c r="BK53" s="385"/>
      <c r="BL53" s="385"/>
      <c r="BM53" s="385"/>
      <c r="BN53" s="385"/>
      <c r="BO53" s="385"/>
      <c r="BP53" s="385"/>
      <c r="BQ53" s="385"/>
      <c r="BR53" s="385"/>
      <c r="BS53" s="385"/>
      <c r="BT53" s="385"/>
      <c r="BU53" s="385"/>
      <c r="BV53" s="385"/>
      <c r="BW53" s="385"/>
      <c r="BX53" s="385"/>
      <c r="BY53" s="385"/>
      <c r="BZ53" s="385"/>
      <c r="CA53" s="385"/>
      <c r="CB53" s="385"/>
      <c r="CC53" s="385"/>
      <c r="CD53" s="385"/>
      <c r="CE53" s="385"/>
      <c r="CF53" s="385"/>
      <c r="CG53" s="385"/>
      <c r="CH53" s="385"/>
      <c r="CI53" s="385"/>
      <c r="CJ53" s="385"/>
      <c r="CK53" s="385"/>
      <c r="CL53" s="385"/>
      <c r="CM53" s="385"/>
      <c r="CN53" s="385"/>
      <c r="CO53" s="385"/>
      <c r="CP53" s="385"/>
      <c r="CQ53" s="385"/>
      <c r="CR53" s="385"/>
      <c r="CS53" s="385"/>
      <c r="CT53" s="385"/>
      <c r="CU53" s="385"/>
      <c r="CV53" s="385"/>
      <c r="CW53" s="385"/>
      <c r="CX53" s="385"/>
      <c r="CY53" s="385"/>
      <c r="CZ53" s="385"/>
      <c r="DA53" s="385"/>
      <c r="DB53" s="385"/>
      <c r="DC53" s="385"/>
      <c r="DD53" s="385"/>
      <c r="DE53" s="385"/>
      <c r="DF53" s="385"/>
      <c r="DG53" s="385"/>
      <c r="DH53" s="385"/>
      <c r="DI53" s="385"/>
      <c r="DJ53" s="385"/>
      <c r="DK53" s="385"/>
      <c r="DL53" s="385"/>
      <c r="DM53" s="385"/>
      <c r="DN53" s="385"/>
      <c r="DO53" s="385"/>
      <c r="DP53" s="385"/>
      <c r="DQ53" s="385"/>
      <c r="DR53" s="385"/>
      <c r="DS53" s="385"/>
      <c r="DT53" s="385"/>
      <c r="DU53" s="385"/>
      <c r="DV53" s="385"/>
      <c r="DW53" s="385"/>
      <c r="DX53" s="385"/>
      <c r="DY53" s="385"/>
      <c r="DZ53" s="385"/>
      <c r="EA53" s="385"/>
      <c r="EB53" s="385"/>
      <c r="EC53" s="385"/>
      <c r="ED53" s="385"/>
      <c r="EE53" s="385"/>
      <c r="EF53" s="385"/>
      <c r="EG53" s="385"/>
      <c r="EH53" s="385"/>
      <c r="EI53" s="385"/>
      <c r="EJ53" s="385"/>
      <c r="EK53" s="385"/>
    </row>
    <row r="54" spans="1:141">
      <c r="A54" s="385"/>
      <c r="B54" s="385"/>
      <c r="C54" s="385"/>
      <c r="D54" s="385"/>
      <c r="E54" s="385"/>
      <c r="F54" s="385"/>
      <c r="G54" s="385"/>
      <c r="H54" s="385"/>
      <c r="I54" s="385"/>
      <c r="J54" s="385"/>
      <c r="K54" s="385"/>
      <c r="L54" s="385"/>
      <c r="M54" s="385"/>
      <c r="N54" s="385"/>
      <c r="O54" s="385"/>
      <c r="P54" s="385"/>
      <c r="Q54" s="385"/>
      <c r="R54" s="385"/>
      <c r="S54" s="385"/>
      <c r="T54" s="385"/>
      <c r="U54" s="385"/>
      <c r="V54" s="385"/>
      <c r="W54" s="385"/>
      <c r="X54" s="385"/>
      <c r="Y54" s="385"/>
      <c r="Z54" s="385"/>
      <c r="AA54" s="385"/>
      <c r="AB54" s="385"/>
      <c r="AC54" s="385"/>
      <c r="AD54" s="385"/>
      <c r="AE54" s="385"/>
      <c r="AF54" s="385"/>
      <c r="AG54" s="385"/>
      <c r="AH54" s="385"/>
      <c r="AI54" s="385"/>
      <c r="AJ54" s="385"/>
      <c r="AK54" s="385"/>
      <c r="AL54" s="385"/>
      <c r="AM54" s="385"/>
      <c r="AN54" s="385"/>
      <c r="AO54" s="385"/>
      <c r="AP54" s="385"/>
      <c r="AQ54" s="385"/>
      <c r="AR54" s="385"/>
      <c r="AS54" s="385"/>
      <c r="AT54" s="385"/>
      <c r="AU54" s="385"/>
      <c r="AV54" s="385"/>
      <c r="AW54" s="385"/>
      <c r="AX54" s="385"/>
      <c r="AY54" s="385"/>
      <c r="AZ54" s="385"/>
      <c r="BA54" s="385"/>
      <c r="BB54" s="385"/>
      <c r="BC54" s="385"/>
      <c r="BD54" s="385"/>
      <c r="BE54" s="385"/>
      <c r="BF54" s="385"/>
      <c r="BG54" s="385"/>
      <c r="BH54" s="385"/>
      <c r="BI54" s="385"/>
      <c r="BJ54" s="385"/>
      <c r="BK54" s="385"/>
      <c r="BL54" s="385"/>
      <c r="BM54" s="385"/>
      <c r="BN54" s="385"/>
      <c r="BO54" s="385"/>
      <c r="BP54" s="385"/>
      <c r="BQ54" s="385"/>
      <c r="BR54" s="385"/>
      <c r="BS54" s="385"/>
      <c r="BT54" s="385"/>
      <c r="BU54" s="385"/>
      <c r="BV54" s="385"/>
      <c r="BW54" s="385"/>
      <c r="BX54" s="385"/>
      <c r="BY54" s="385"/>
      <c r="BZ54" s="385"/>
      <c r="CA54" s="385"/>
      <c r="CB54" s="385"/>
      <c r="CC54" s="385"/>
      <c r="CD54" s="385"/>
      <c r="CE54" s="385"/>
      <c r="CF54" s="385"/>
      <c r="CG54" s="385"/>
      <c r="CH54" s="385"/>
      <c r="CI54" s="385"/>
      <c r="CJ54" s="385"/>
      <c r="CK54" s="385"/>
      <c r="CL54" s="385"/>
      <c r="CM54" s="385"/>
      <c r="CN54" s="385"/>
      <c r="CO54" s="385"/>
      <c r="CP54" s="385"/>
      <c r="CQ54" s="385"/>
      <c r="CR54" s="385"/>
      <c r="CS54" s="385"/>
      <c r="CT54" s="385"/>
      <c r="CU54" s="385"/>
      <c r="CV54" s="385"/>
      <c r="CW54" s="385"/>
      <c r="CX54" s="385"/>
      <c r="CY54" s="385"/>
      <c r="CZ54" s="385"/>
      <c r="DA54" s="385"/>
      <c r="DB54" s="385"/>
      <c r="DC54" s="385"/>
      <c r="DD54" s="385"/>
      <c r="DE54" s="385"/>
      <c r="DF54" s="385"/>
      <c r="DG54" s="385"/>
      <c r="DH54" s="385"/>
      <c r="DI54" s="385"/>
      <c r="DJ54" s="385"/>
      <c r="DK54" s="385"/>
      <c r="DL54" s="385"/>
      <c r="DM54" s="385"/>
      <c r="DN54" s="385"/>
      <c r="DO54" s="385"/>
      <c r="DP54" s="385"/>
      <c r="DQ54" s="385"/>
      <c r="DR54" s="385"/>
      <c r="DS54" s="385"/>
      <c r="DT54" s="385"/>
      <c r="DU54" s="385"/>
      <c r="DV54" s="385"/>
      <c r="DW54" s="385"/>
      <c r="DX54" s="385"/>
      <c r="DY54" s="385"/>
      <c r="DZ54" s="385"/>
      <c r="EA54" s="385"/>
      <c r="EB54" s="385"/>
      <c r="EC54" s="385"/>
      <c r="ED54" s="385"/>
      <c r="EE54" s="385"/>
      <c r="EF54" s="385"/>
      <c r="EG54" s="385"/>
      <c r="EH54" s="385"/>
      <c r="EI54" s="385"/>
      <c r="EJ54" s="385"/>
      <c r="EK54" s="385"/>
    </row>
    <row r="55" spans="1:141">
      <c r="A55" s="385"/>
      <c r="B55" s="385"/>
      <c r="C55" s="385"/>
      <c r="D55" s="385"/>
      <c r="E55" s="385"/>
      <c r="F55" s="385"/>
      <c r="G55" s="385"/>
      <c r="H55" s="385"/>
      <c r="I55" s="385"/>
      <c r="J55" s="385"/>
      <c r="K55" s="385"/>
      <c r="L55" s="385"/>
      <c r="M55" s="385"/>
      <c r="N55" s="385"/>
      <c r="O55" s="385"/>
      <c r="P55" s="385"/>
      <c r="Q55" s="385"/>
      <c r="R55" s="385"/>
      <c r="S55" s="385"/>
      <c r="T55" s="385"/>
      <c r="U55" s="385"/>
      <c r="V55" s="385"/>
      <c r="W55" s="385"/>
      <c r="X55" s="385"/>
      <c r="Y55" s="385"/>
      <c r="Z55" s="385"/>
      <c r="AA55" s="385"/>
      <c r="AB55" s="385"/>
      <c r="AC55" s="385"/>
      <c r="AD55" s="385"/>
      <c r="AE55" s="385"/>
      <c r="AF55" s="385"/>
      <c r="AG55" s="385"/>
      <c r="AH55" s="385"/>
      <c r="AI55" s="385"/>
      <c r="AJ55" s="385"/>
      <c r="AK55" s="385"/>
      <c r="AL55" s="385"/>
      <c r="AM55" s="385"/>
      <c r="AN55" s="385"/>
      <c r="AO55" s="385"/>
      <c r="AP55" s="385"/>
      <c r="AQ55" s="385"/>
      <c r="AR55" s="385"/>
      <c r="AS55" s="385"/>
      <c r="AT55" s="385"/>
      <c r="AU55" s="385"/>
      <c r="AV55" s="385"/>
      <c r="AW55" s="385"/>
      <c r="AX55" s="385"/>
      <c r="AY55" s="385"/>
      <c r="AZ55" s="385"/>
      <c r="BA55" s="385"/>
      <c r="BB55" s="385"/>
      <c r="BC55" s="385"/>
      <c r="BD55" s="385"/>
      <c r="BE55" s="385"/>
      <c r="BF55" s="385"/>
      <c r="BG55" s="385"/>
      <c r="BH55" s="385"/>
      <c r="BI55" s="385"/>
      <c r="BJ55" s="385"/>
      <c r="BK55" s="385"/>
      <c r="BL55" s="385"/>
      <c r="BM55" s="385"/>
      <c r="BN55" s="385"/>
      <c r="BO55" s="385"/>
      <c r="BP55" s="385"/>
      <c r="BQ55" s="385"/>
      <c r="BR55" s="385"/>
      <c r="BS55" s="385"/>
      <c r="BT55" s="385"/>
      <c r="BU55" s="385"/>
      <c r="BV55" s="385"/>
      <c r="BW55" s="385"/>
      <c r="BX55" s="385"/>
      <c r="BY55" s="385"/>
      <c r="BZ55" s="385"/>
      <c r="CA55" s="385"/>
      <c r="CB55" s="385"/>
      <c r="CC55" s="385"/>
      <c r="CD55" s="385"/>
      <c r="CE55" s="385"/>
      <c r="CF55" s="385"/>
      <c r="CG55" s="385"/>
      <c r="CH55" s="385"/>
      <c r="CI55" s="385"/>
      <c r="CJ55" s="385"/>
      <c r="CK55" s="385"/>
      <c r="CL55" s="385"/>
      <c r="CM55" s="385"/>
      <c r="CN55" s="385"/>
      <c r="CO55" s="385"/>
      <c r="CP55" s="385"/>
      <c r="CQ55" s="385"/>
      <c r="CR55" s="385"/>
      <c r="CS55" s="385"/>
      <c r="CT55" s="385"/>
      <c r="CU55" s="385"/>
      <c r="CV55" s="385"/>
      <c r="CW55" s="385"/>
      <c r="CX55" s="385"/>
      <c r="CY55" s="385"/>
      <c r="CZ55" s="385"/>
      <c r="DA55" s="385"/>
      <c r="DB55" s="385"/>
      <c r="DC55" s="385"/>
      <c r="DD55" s="385"/>
      <c r="DE55" s="385"/>
      <c r="DF55" s="385"/>
      <c r="DG55" s="385"/>
      <c r="DH55" s="385"/>
      <c r="DI55" s="385"/>
      <c r="DJ55" s="385"/>
      <c r="DK55" s="385"/>
      <c r="DL55" s="385"/>
      <c r="DM55" s="385"/>
      <c r="DN55" s="385"/>
      <c r="DO55" s="385"/>
      <c r="DP55" s="385"/>
      <c r="DQ55" s="385"/>
      <c r="DR55" s="385"/>
      <c r="DS55" s="385"/>
      <c r="DT55" s="385"/>
      <c r="DU55" s="385"/>
      <c r="DV55" s="385"/>
      <c r="DW55" s="385"/>
      <c r="DX55" s="385"/>
      <c r="DY55" s="385"/>
      <c r="DZ55" s="385"/>
      <c r="EA55" s="385"/>
      <c r="EB55" s="385"/>
      <c r="EC55" s="385"/>
      <c r="ED55" s="385"/>
      <c r="EE55" s="385"/>
      <c r="EF55" s="385"/>
      <c r="EG55" s="385"/>
      <c r="EH55" s="385"/>
      <c r="EI55" s="385"/>
      <c r="EJ55" s="385"/>
      <c r="EK55" s="385"/>
    </row>
    <row r="56" spans="1:141">
      <c r="A56" s="385"/>
      <c r="B56" s="385"/>
      <c r="C56" s="385"/>
      <c r="D56" s="385"/>
      <c r="E56" s="385"/>
      <c r="F56" s="385"/>
      <c r="G56" s="385"/>
      <c r="H56" s="385"/>
      <c r="I56" s="385"/>
      <c r="J56" s="385"/>
      <c r="K56" s="385"/>
      <c r="L56" s="385"/>
      <c r="M56" s="385"/>
      <c r="N56" s="385"/>
      <c r="O56" s="385"/>
      <c r="P56" s="385"/>
      <c r="Q56" s="385"/>
      <c r="R56" s="385"/>
      <c r="S56" s="385"/>
      <c r="T56" s="385"/>
      <c r="U56" s="385"/>
      <c r="V56" s="385"/>
      <c r="W56" s="385"/>
      <c r="X56" s="385"/>
      <c r="Y56" s="385"/>
      <c r="Z56" s="385"/>
      <c r="AA56" s="385"/>
      <c r="AB56" s="385"/>
      <c r="AC56" s="385"/>
      <c r="AD56" s="385"/>
      <c r="AE56" s="385"/>
      <c r="AF56" s="385"/>
      <c r="AG56" s="385"/>
      <c r="AH56" s="385"/>
      <c r="AI56" s="385"/>
      <c r="AJ56" s="385"/>
      <c r="AK56" s="385"/>
      <c r="AL56" s="385"/>
      <c r="AM56" s="385"/>
      <c r="AN56" s="385"/>
      <c r="AO56" s="385"/>
      <c r="AP56" s="385"/>
      <c r="AQ56" s="385"/>
      <c r="AR56" s="385"/>
      <c r="AS56" s="385"/>
      <c r="AT56" s="385"/>
      <c r="AU56" s="385"/>
      <c r="AV56" s="385"/>
      <c r="AW56" s="385"/>
      <c r="AX56" s="385"/>
      <c r="AY56" s="385"/>
      <c r="AZ56" s="385"/>
      <c r="BA56" s="385"/>
      <c r="BB56" s="385"/>
      <c r="BC56" s="385"/>
      <c r="BD56" s="385"/>
      <c r="BE56" s="385"/>
      <c r="BF56" s="385"/>
      <c r="BG56" s="385"/>
      <c r="BH56" s="385"/>
      <c r="BI56" s="385"/>
      <c r="BJ56" s="385"/>
      <c r="BK56" s="385"/>
      <c r="BL56" s="385"/>
      <c r="BM56" s="385"/>
      <c r="BN56" s="385"/>
      <c r="BO56" s="385"/>
      <c r="BP56" s="385"/>
      <c r="BQ56" s="385"/>
      <c r="BR56" s="385"/>
      <c r="BS56" s="385"/>
      <c r="BT56" s="385"/>
      <c r="BU56" s="385"/>
      <c r="BV56" s="385"/>
      <c r="BW56" s="385"/>
      <c r="BX56" s="385"/>
      <c r="BY56" s="385"/>
      <c r="BZ56" s="385"/>
      <c r="CA56" s="385"/>
      <c r="CB56" s="385"/>
      <c r="CC56" s="385"/>
      <c r="CD56" s="385"/>
      <c r="CE56" s="385"/>
      <c r="CF56" s="385"/>
      <c r="CG56" s="385"/>
      <c r="CH56" s="385"/>
      <c r="CI56" s="385"/>
      <c r="CJ56" s="385"/>
      <c r="CK56" s="385"/>
      <c r="CL56" s="385"/>
      <c r="CM56" s="385"/>
      <c r="CN56" s="385"/>
      <c r="CO56" s="385"/>
      <c r="CP56" s="385"/>
      <c r="CQ56" s="385"/>
      <c r="CR56" s="385"/>
      <c r="CS56" s="385"/>
      <c r="CT56" s="385"/>
      <c r="CU56" s="385"/>
      <c r="CV56" s="385"/>
      <c r="CW56" s="385"/>
      <c r="CX56" s="385"/>
      <c r="CY56" s="385"/>
      <c r="CZ56" s="385"/>
      <c r="DA56" s="385"/>
      <c r="DB56" s="385"/>
      <c r="DC56" s="385"/>
      <c r="DD56" s="385"/>
      <c r="DE56" s="385"/>
      <c r="DF56" s="385"/>
      <c r="DG56" s="385"/>
      <c r="DH56" s="385"/>
      <c r="DI56" s="385"/>
      <c r="DJ56" s="385"/>
      <c r="DK56" s="385"/>
      <c r="DL56" s="385"/>
      <c r="DM56" s="385"/>
      <c r="DN56" s="385"/>
      <c r="DO56" s="385"/>
      <c r="DP56" s="385"/>
      <c r="DQ56" s="385"/>
      <c r="DR56" s="385"/>
      <c r="DS56" s="385"/>
      <c r="DT56" s="385"/>
      <c r="DU56" s="385"/>
      <c r="DV56" s="385"/>
      <c r="DW56" s="385"/>
      <c r="DX56" s="385"/>
      <c r="DY56" s="385"/>
      <c r="DZ56" s="385"/>
      <c r="EA56" s="385"/>
      <c r="EB56" s="385"/>
      <c r="EC56" s="385"/>
      <c r="ED56" s="385"/>
      <c r="EE56" s="385"/>
      <c r="EF56" s="385"/>
      <c r="EG56" s="385"/>
      <c r="EH56" s="385"/>
      <c r="EI56" s="385"/>
      <c r="EJ56" s="385"/>
      <c r="EK56" s="385"/>
    </row>
    <row r="57" spans="1:141">
      <c r="A57" s="385"/>
      <c r="B57" s="385"/>
      <c r="C57" s="385"/>
      <c r="D57" s="385"/>
      <c r="E57" s="385"/>
      <c r="F57" s="385"/>
      <c r="G57" s="385"/>
      <c r="H57" s="385"/>
      <c r="I57" s="385"/>
      <c r="J57" s="385"/>
      <c r="K57" s="385"/>
      <c r="L57" s="385"/>
      <c r="M57" s="385"/>
      <c r="N57" s="385"/>
      <c r="O57" s="385"/>
      <c r="P57" s="385"/>
      <c r="Q57" s="385"/>
      <c r="R57" s="385"/>
      <c r="S57" s="385"/>
      <c r="T57" s="385"/>
      <c r="U57" s="385"/>
      <c r="V57" s="385"/>
      <c r="W57" s="385"/>
      <c r="X57" s="385"/>
      <c r="Y57" s="385"/>
      <c r="Z57" s="385"/>
      <c r="AA57" s="385"/>
      <c r="AB57" s="385"/>
      <c r="AC57" s="385"/>
      <c r="AD57" s="385"/>
      <c r="AE57" s="385"/>
      <c r="AF57" s="385"/>
      <c r="AG57" s="385"/>
      <c r="AH57" s="385"/>
      <c r="AI57" s="385"/>
      <c r="AJ57" s="385"/>
      <c r="AK57" s="385"/>
      <c r="AL57" s="385"/>
      <c r="AM57" s="385"/>
      <c r="AN57" s="385"/>
      <c r="AO57" s="385"/>
      <c r="AP57" s="385"/>
      <c r="AQ57" s="385"/>
      <c r="AR57" s="385"/>
      <c r="AS57" s="385"/>
      <c r="AT57" s="385"/>
      <c r="AU57" s="385"/>
      <c r="AV57" s="385"/>
      <c r="AW57" s="385"/>
      <c r="AX57" s="385"/>
      <c r="AY57" s="385"/>
      <c r="AZ57" s="385"/>
      <c r="BA57" s="385"/>
      <c r="BB57" s="385"/>
      <c r="BC57" s="385"/>
      <c r="BD57" s="385"/>
      <c r="BE57" s="385"/>
      <c r="BF57" s="385"/>
      <c r="BG57" s="385"/>
      <c r="BH57" s="385"/>
      <c r="BI57" s="385"/>
      <c r="BJ57" s="385"/>
      <c r="BK57" s="385"/>
      <c r="BL57" s="385"/>
      <c r="BM57" s="385"/>
      <c r="BN57" s="385"/>
      <c r="BO57" s="385"/>
      <c r="BP57" s="385"/>
      <c r="BQ57" s="385"/>
      <c r="BR57" s="385"/>
      <c r="BS57" s="385"/>
      <c r="BT57" s="385"/>
      <c r="BU57" s="385"/>
      <c r="BV57" s="385"/>
      <c r="BW57" s="385"/>
      <c r="BX57" s="385"/>
      <c r="BY57" s="385"/>
      <c r="BZ57" s="385"/>
      <c r="CA57" s="385"/>
      <c r="CB57" s="385"/>
      <c r="CC57" s="385"/>
      <c r="CD57" s="385"/>
      <c r="CE57" s="385"/>
      <c r="CF57" s="385"/>
      <c r="CG57" s="385"/>
      <c r="CH57" s="385"/>
      <c r="CI57" s="385"/>
      <c r="CJ57" s="385"/>
      <c r="CK57" s="385"/>
      <c r="CL57" s="385"/>
      <c r="CM57" s="385"/>
      <c r="CN57" s="385"/>
      <c r="CO57" s="385"/>
      <c r="CP57" s="385"/>
      <c r="CQ57" s="385"/>
      <c r="CR57" s="385"/>
      <c r="CS57" s="385"/>
      <c r="CT57" s="385"/>
      <c r="CU57" s="385"/>
      <c r="CV57" s="385"/>
      <c r="CW57" s="385"/>
      <c r="CX57" s="385"/>
      <c r="CY57" s="385"/>
      <c r="CZ57" s="385"/>
      <c r="DA57" s="385"/>
      <c r="DB57" s="385"/>
      <c r="DC57" s="385"/>
      <c r="DD57" s="385"/>
      <c r="DE57" s="385"/>
      <c r="DF57" s="385"/>
      <c r="DG57" s="385"/>
      <c r="DH57" s="385"/>
      <c r="DI57" s="385"/>
      <c r="DJ57" s="385"/>
      <c r="DK57" s="385"/>
      <c r="DL57" s="385"/>
      <c r="DM57" s="385"/>
      <c r="DN57" s="385"/>
      <c r="DO57" s="385"/>
      <c r="DP57" s="385"/>
      <c r="DQ57" s="385"/>
      <c r="DR57" s="385"/>
      <c r="DS57" s="385"/>
      <c r="DT57" s="385"/>
      <c r="DU57" s="385"/>
      <c r="DV57" s="385"/>
      <c r="DW57" s="385"/>
      <c r="DX57" s="385"/>
      <c r="DY57" s="385"/>
      <c r="DZ57" s="385"/>
      <c r="EA57" s="385"/>
      <c r="EB57" s="385"/>
      <c r="EC57" s="385"/>
      <c r="ED57" s="385"/>
      <c r="EE57" s="385"/>
      <c r="EF57" s="385"/>
      <c r="EG57" s="385"/>
      <c r="EH57" s="385"/>
      <c r="EI57" s="385"/>
      <c r="EJ57" s="385"/>
      <c r="EK57" s="385"/>
    </row>
    <row r="58" spans="1:141">
      <c r="A58" s="385"/>
      <c r="B58" s="385"/>
      <c r="C58" s="385"/>
      <c r="D58" s="385"/>
      <c r="E58" s="385"/>
      <c r="F58" s="385"/>
      <c r="G58" s="385"/>
      <c r="H58" s="385"/>
      <c r="I58" s="385"/>
      <c r="J58" s="385"/>
      <c r="K58" s="385"/>
      <c r="L58" s="385"/>
      <c r="M58" s="385"/>
      <c r="N58" s="385"/>
      <c r="O58" s="385"/>
      <c r="P58" s="385"/>
      <c r="Q58" s="385"/>
      <c r="R58" s="385"/>
      <c r="S58" s="385"/>
      <c r="T58" s="385"/>
      <c r="U58" s="385"/>
      <c r="V58" s="385"/>
      <c r="W58" s="385"/>
      <c r="X58" s="385"/>
      <c r="Y58" s="385"/>
      <c r="Z58" s="385"/>
      <c r="AA58" s="385"/>
      <c r="AB58" s="385"/>
      <c r="AC58" s="385"/>
      <c r="AD58" s="385"/>
      <c r="AE58" s="385"/>
      <c r="AF58" s="385"/>
      <c r="AG58" s="385"/>
      <c r="AH58" s="385"/>
      <c r="AI58" s="385"/>
      <c r="AJ58" s="385"/>
      <c r="AK58" s="385"/>
      <c r="AL58" s="385"/>
      <c r="AM58" s="385"/>
      <c r="AN58" s="385"/>
      <c r="AO58" s="385"/>
      <c r="AP58" s="385"/>
      <c r="AQ58" s="385"/>
      <c r="AR58" s="385"/>
      <c r="AS58" s="385"/>
      <c r="AT58" s="385"/>
      <c r="AU58" s="385"/>
      <c r="AV58" s="385"/>
      <c r="AW58" s="385"/>
      <c r="AX58" s="385"/>
      <c r="AY58" s="385"/>
      <c r="AZ58" s="385"/>
      <c r="BA58" s="385"/>
      <c r="BB58" s="385"/>
      <c r="BC58" s="385"/>
      <c r="BD58" s="385"/>
      <c r="BE58" s="385"/>
      <c r="BF58" s="385"/>
      <c r="BG58" s="385"/>
      <c r="BH58" s="385"/>
      <c r="BI58" s="385"/>
      <c r="BJ58" s="385"/>
      <c r="BK58" s="385"/>
      <c r="BL58" s="385"/>
      <c r="BM58" s="385"/>
      <c r="BN58" s="385"/>
      <c r="BO58" s="385"/>
      <c r="BP58" s="385"/>
      <c r="BQ58" s="385"/>
      <c r="BR58" s="385"/>
      <c r="BS58" s="385"/>
      <c r="BT58" s="385"/>
      <c r="BU58" s="385"/>
      <c r="BV58" s="385"/>
      <c r="BW58" s="385"/>
      <c r="BX58" s="385"/>
      <c r="BY58" s="385"/>
      <c r="BZ58" s="385"/>
      <c r="CA58" s="385"/>
      <c r="CB58" s="385"/>
      <c r="CC58" s="385"/>
      <c r="CD58" s="385"/>
      <c r="CE58" s="385"/>
      <c r="CF58" s="385"/>
      <c r="CG58" s="385"/>
      <c r="CH58" s="385"/>
      <c r="CI58" s="385"/>
      <c r="CJ58" s="385"/>
      <c r="CK58" s="385"/>
      <c r="CL58" s="385"/>
      <c r="CM58" s="385"/>
      <c r="CN58" s="385"/>
      <c r="CO58" s="385"/>
      <c r="CP58" s="385"/>
      <c r="CQ58" s="385"/>
      <c r="CR58" s="385"/>
      <c r="CS58" s="385"/>
      <c r="CT58" s="385"/>
      <c r="CU58" s="385"/>
      <c r="CV58" s="385"/>
      <c r="CW58" s="385"/>
      <c r="CX58" s="385"/>
      <c r="CY58" s="385"/>
      <c r="CZ58" s="385"/>
      <c r="DA58" s="385"/>
      <c r="DB58" s="385"/>
      <c r="DC58" s="385"/>
      <c r="DD58" s="385"/>
      <c r="DE58" s="385"/>
      <c r="DF58" s="385"/>
      <c r="DG58" s="385"/>
      <c r="DH58" s="385"/>
      <c r="DI58" s="385"/>
      <c r="DJ58" s="385"/>
      <c r="DK58" s="385"/>
      <c r="DL58" s="385"/>
      <c r="DM58" s="385"/>
      <c r="DN58" s="385"/>
      <c r="DO58" s="385"/>
      <c r="DP58" s="385"/>
      <c r="DQ58" s="385"/>
      <c r="DR58" s="385"/>
      <c r="DS58" s="385"/>
      <c r="DT58" s="385"/>
      <c r="DU58" s="385"/>
      <c r="DV58" s="385"/>
      <c r="DW58" s="385"/>
      <c r="DX58" s="385"/>
      <c r="DY58" s="385"/>
      <c r="DZ58" s="385"/>
      <c r="EA58" s="385"/>
      <c r="EB58" s="385"/>
      <c r="EC58" s="385"/>
      <c r="ED58" s="385"/>
      <c r="EE58" s="385"/>
      <c r="EF58" s="385"/>
      <c r="EG58" s="385"/>
      <c r="EH58" s="385"/>
      <c r="EI58" s="385"/>
      <c r="EJ58" s="385"/>
      <c r="EK58" s="385"/>
    </row>
    <row r="59" spans="1:141">
      <c r="A59" s="385"/>
      <c r="B59" s="385"/>
      <c r="C59" s="385"/>
      <c r="D59" s="385"/>
      <c r="E59" s="385"/>
      <c r="F59" s="385"/>
      <c r="G59" s="385"/>
      <c r="H59" s="385"/>
      <c r="I59" s="385"/>
      <c r="J59" s="385"/>
      <c r="K59" s="385"/>
      <c r="L59" s="385"/>
      <c r="M59" s="385"/>
      <c r="N59" s="385"/>
      <c r="O59" s="385"/>
      <c r="P59" s="385"/>
      <c r="Q59" s="385"/>
      <c r="R59" s="385"/>
      <c r="S59" s="385"/>
      <c r="T59" s="385"/>
      <c r="U59" s="385"/>
      <c r="V59" s="385"/>
      <c r="W59" s="385"/>
      <c r="X59" s="385"/>
      <c r="Y59" s="385"/>
      <c r="Z59" s="385"/>
      <c r="AA59" s="385"/>
      <c r="AB59" s="385"/>
      <c r="AC59" s="385"/>
      <c r="AD59" s="385"/>
      <c r="AE59" s="385"/>
      <c r="AF59" s="385"/>
      <c r="AG59" s="385"/>
      <c r="AH59" s="385"/>
      <c r="AI59" s="385"/>
      <c r="AJ59" s="385"/>
      <c r="AK59" s="385"/>
      <c r="AL59" s="385"/>
      <c r="AM59" s="385"/>
      <c r="AN59" s="385"/>
      <c r="AO59" s="385"/>
      <c r="AP59" s="385"/>
      <c r="AQ59" s="385"/>
      <c r="AR59" s="385"/>
      <c r="AS59" s="385"/>
      <c r="AT59" s="385"/>
      <c r="AU59" s="385"/>
      <c r="AV59" s="385"/>
      <c r="AW59" s="385"/>
      <c r="AX59" s="385"/>
      <c r="AY59" s="385"/>
      <c r="AZ59" s="385"/>
      <c r="BA59" s="385"/>
      <c r="BB59" s="385"/>
      <c r="BC59" s="385"/>
      <c r="BD59" s="385"/>
      <c r="BE59" s="385"/>
      <c r="BF59" s="385"/>
      <c r="BG59" s="385"/>
      <c r="BH59" s="385"/>
      <c r="BI59" s="385"/>
      <c r="BJ59" s="385"/>
      <c r="BK59" s="385"/>
      <c r="BL59" s="385"/>
      <c r="BM59" s="385"/>
      <c r="BN59" s="385"/>
      <c r="BO59" s="385"/>
      <c r="BP59" s="385"/>
      <c r="BQ59" s="385"/>
      <c r="BR59" s="385"/>
      <c r="BS59" s="385"/>
      <c r="BT59" s="385"/>
      <c r="BU59" s="385"/>
      <c r="BV59" s="385"/>
      <c r="BW59" s="385"/>
      <c r="BX59" s="385"/>
      <c r="BY59" s="385"/>
      <c r="BZ59" s="385"/>
      <c r="CA59" s="385"/>
      <c r="CB59" s="385"/>
      <c r="CC59" s="385"/>
      <c r="CD59" s="385"/>
      <c r="CE59" s="385"/>
      <c r="CF59" s="385"/>
      <c r="CG59" s="385"/>
      <c r="CH59" s="385"/>
      <c r="CI59" s="385"/>
      <c r="CJ59" s="385"/>
      <c r="CK59" s="385"/>
      <c r="CL59" s="385"/>
      <c r="CM59" s="385"/>
      <c r="CN59" s="385"/>
      <c r="CO59" s="385"/>
      <c r="CP59" s="385"/>
      <c r="CQ59" s="385"/>
      <c r="CR59" s="385"/>
      <c r="CS59" s="385"/>
      <c r="CT59" s="385"/>
      <c r="CU59" s="385"/>
      <c r="CV59" s="385"/>
      <c r="CW59" s="385"/>
      <c r="CX59" s="385"/>
      <c r="CY59" s="385"/>
      <c r="CZ59" s="385"/>
      <c r="DA59" s="385"/>
      <c r="DB59" s="385"/>
      <c r="DC59" s="385"/>
      <c r="DD59" s="385"/>
      <c r="DE59" s="385"/>
      <c r="DF59" s="385"/>
      <c r="DG59" s="385"/>
      <c r="DH59" s="385"/>
      <c r="DI59" s="385"/>
      <c r="DJ59" s="385"/>
      <c r="DK59" s="385"/>
      <c r="DL59" s="385"/>
      <c r="DM59" s="385"/>
      <c r="DN59" s="385"/>
      <c r="DO59" s="385"/>
      <c r="DP59" s="385"/>
      <c r="DQ59" s="385"/>
      <c r="DR59" s="385"/>
      <c r="DS59" s="385"/>
      <c r="DT59" s="385"/>
      <c r="DU59" s="385"/>
      <c r="DV59" s="385"/>
      <c r="DW59" s="385"/>
      <c r="DX59" s="385"/>
      <c r="DY59" s="385"/>
      <c r="DZ59" s="385"/>
      <c r="EA59" s="385"/>
      <c r="EB59" s="385"/>
      <c r="EC59" s="385"/>
      <c r="ED59" s="385"/>
      <c r="EE59" s="385"/>
      <c r="EF59" s="385"/>
      <c r="EG59" s="385"/>
      <c r="EH59" s="385"/>
      <c r="EI59" s="385"/>
      <c r="EJ59" s="385"/>
      <c r="EK59" s="385"/>
    </row>
    <row r="60" spans="1:141">
      <c r="A60" s="385"/>
      <c r="B60" s="385"/>
      <c r="C60" s="385"/>
      <c r="D60" s="385"/>
      <c r="E60" s="385"/>
      <c r="F60" s="385"/>
      <c r="G60" s="385"/>
      <c r="H60" s="385"/>
      <c r="I60" s="385"/>
      <c r="J60" s="385"/>
      <c r="K60" s="385"/>
      <c r="L60" s="385"/>
      <c r="M60" s="385"/>
      <c r="N60" s="385"/>
      <c r="O60" s="385"/>
      <c r="P60" s="385"/>
      <c r="Q60" s="385"/>
      <c r="R60" s="385"/>
      <c r="S60" s="385"/>
      <c r="T60" s="385"/>
      <c r="U60" s="385"/>
      <c r="V60" s="385"/>
      <c r="W60" s="385"/>
      <c r="X60" s="385"/>
      <c r="Y60" s="385"/>
      <c r="Z60" s="385"/>
      <c r="AA60" s="385"/>
      <c r="AB60" s="385"/>
      <c r="AC60" s="385"/>
      <c r="AD60" s="385"/>
      <c r="AE60" s="385"/>
      <c r="AF60" s="385"/>
      <c r="AG60" s="385"/>
      <c r="AH60" s="385"/>
      <c r="AI60" s="385"/>
      <c r="AJ60" s="385"/>
      <c r="AK60" s="385"/>
      <c r="AL60" s="385"/>
      <c r="AM60" s="385"/>
      <c r="AN60" s="385"/>
      <c r="AO60" s="385"/>
      <c r="AP60" s="385"/>
      <c r="AQ60" s="385"/>
      <c r="AR60" s="385"/>
      <c r="AS60" s="385"/>
      <c r="AT60" s="385"/>
      <c r="AU60" s="385"/>
      <c r="AV60" s="385"/>
      <c r="AW60" s="385"/>
      <c r="AX60" s="385"/>
      <c r="AY60" s="385"/>
      <c r="AZ60" s="385"/>
      <c r="BA60" s="385"/>
      <c r="BB60" s="385"/>
      <c r="BC60" s="385"/>
      <c r="BD60" s="385"/>
      <c r="BE60" s="385"/>
      <c r="BF60" s="385"/>
      <c r="BG60" s="385"/>
      <c r="BH60" s="385"/>
      <c r="BI60" s="385"/>
      <c r="BJ60" s="385"/>
      <c r="BK60" s="385"/>
      <c r="BL60" s="385"/>
      <c r="BM60" s="385"/>
      <c r="BN60" s="385"/>
      <c r="BO60" s="385"/>
      <c r="BP60" s="385"/>
      <c r="BQ60" s="385"/>
      <c r="BR60" s="385"/>
      <c r="BS60" s="385"/>
      <c r="BT60" s="385"/>
      <c r="BU60" s="385"/>
      <c r="BV60" s="385"/>
      <c r="BW60" s="385"/>
      <c r="BX60" s="385"/>
      <c r="BY60" s="385"/>
      <c r="BZ60" s="385"/>
      <c r="CA60" s="385"/>
      <c r="CB60" s="385"/>
      <c r="CC60" s="385"/>
      <c r="CD60" s="385"/>
      <c r="CE60" s="385"/>
      <c r="CF60" s="385"/>
      <c r="CG60" s="385"/>
      <c r="CH60" s="385"/>
      <c r="CI60" s="385"/>
      <c r="CJ60" s="385"/>
      <c r="CK60" s="385"/>
      <c r="CL60" s="385"/>
      <c r="CM60" s="385"/>
      <c r="CN60" s="385"/>
      <c r="CO60" s="385"/>
      <c r="CP60" s="385"/>
      <c r="CQ60" s="385"/>
      <c r="CR60" s="385"/>
      <c r="CS60" s="385"/>
      <c r="CT60" s="385"/>
      <c r="CU60" s="385"/>
      <c r="CV60" s="385"/>
      <c r="CW60" s="385"/>
      <c r="CX60" s="385"/>
      <c r="CY60" s="385"/>
      <c r="CZ60" s="385"/>
      <c r="DA60" s="385"/>
      <c r="DB60" s="385"/>
      <c r="DC60" s="385"/>
      <c r="DD60" s="385"/>
      <c r="DE60" s="385"/>
      <c r="DF60" s="385"/>
      <c r="DG60" s="385"/>
      <c r="DH60" s="385"/>
      <c r="DI60" s="385"/>
      <c r="DJ60" s="385"/>
      <c r="DK60" s="385"/>
      <c r="DL60" s="385"/>
      <c r="DM60" s="385"/>
      <c r="DN60" s="385"/>
      <c r="DO60" s="385"/>
      <c r="DP60" s="385"/>
      <c r="DQ60" s="385"/>
      <c r="DR60" s="385"/>
      <c r="DS60" s="385"/>
      <c r="DT60" s="385"/>
      <c r="DU60" s="385"/>
      <c r="DV60" s="385"/>
      <c r="DW60" s="385"/>
      <c r="DX60" s="385"/>
      <c r="DY60" s="385"/>
      <c r="DZ60" s="385"/>
      <c r="EA60" s="385"/>
      <c r="EB60" s="385"/>
      <c r="EC60" s="385"/>
      <c r="ED60" s="385"/>
      <c r="EE60" s="385"/>
      <c r="EF60" s="385"/>
      <c r="EG60" s="385"/>
      <c r="EH60" s="385"/>
      <c r="EI60" s="385"/>
      <c r="EJ60" s="385"/>
      <c r="EK60" s="385"/>
    </row>
    <row r="61" spans="1:141" ht="18" customHeight="1">
      <c r="A61" s="385"/>
      <c r="B61" s="385"/>
      <c r="C61" s="385"/>
      <c r="D61" s="385"/>
      <c r="E61" s="385"/>
      <c r="F61" s="385"/>
      <c r="G61" s="385"/>
      <c r="H61" s="385"/>
      <c r="I61" s="385"/>
      <c r="J61" s="385"/>
      <c r="K61" s="385"/>
      <c r="L61" s="385"/>
      <c r="M61" s="385"/>
      <c r="N61" s="385"/>
      <c r="O61" s="385"/>
      <c r="P61" s="385"/>
      <c r="Q61" s="385"/>
      <c r="R61" s="385"/>
      <c r="S61" s="385"/>
      <c r="T61" s="385"/>
      <c r="U61" s="385"/>
      <c r="V61" s="385"/>
      <c r="W61" s="385"/>
      <c r="X61" s="385"/>
      <c r="Y61" s="385"/>
      <c r="Z61" s="385"/>
      <c r="AA61" s="385"/>
      <c r="AB61" s="385"/>
      <c r="AC61" s="385"/>
      <c r="AD61" s="385"/>
      <c r="AE61" s="385"/>
      <c r="AF61" s="385"/>
      <c r="AG61" s="385"/>
      <c r="AH61" s="385"/>
      <c r="AI61" s="385"/>
      <c r="AJ61" s="385"/>
      <c r="AK61" s="385"/>
      <c r="AL61" s="385"/>
      <c r="AM61" s="385"/>
      <c r="AN61" s="385"/>
      <c r="AO61" s="385"/>
      <c r="AP61" s="385"/>
      <c r="AQ61" s="385"/>
      <c r="AR61" s="385"/>
      <c r="AS61" s="385"/>
      <c r="AT61" s="385"/>
      <c r="AU61" s="385"/>
      <c r="AV61" s="385"/>
      <c r="AW61" s="385"/>
      <c r="AX61" s="385"/>
      <c r="AY61" s="385"/>
      <c r="AZ61" s="385"/>
      <c r="BA61" s="385"/>
      <c r="BB61" s="385"/>
      <c r="BC61" s="385"/>
      <c r="BD61" s="385"/>
      <c r="BE61" s="385"/>
      <c r="BF61" s="385"/>
      <c r="BG61" s="385"/>
      <c r="BH61" s="385"/>
      <c r="BI61" s="385"/>
      <c r="BJ61" s="385"/>
      <c r="BK61" s="385"/>
      <c r="BL61" s="385"/>
      <c r="BM61" s="385"/>
      <c r="BN61" s="385"/>
      <c r="BO61" s="385"/>
      <c r="BP61" s="385"/>
      <c r="BQ61" s="385"/>
      <c r="BR61" s="385"/>
      <c r="BS61" s="385"/>
      <c r="BT61" s="385"/>
      <c r="BU61" s="385"/>
      <c r="BV61" s="385"/>
      <c r="BW61" s="385"/>
      <c r="BX61" s="385"/>
      <c r="BY61" s="385"/>
      <c r="BZ61" s="385"/>
      <c r="CA61" s="385"/>
      <c r="CB61" s="385"/>
      <c r="CC61" s="385"/>
      <c r="CD61" s="385"/>
      <c r="CE61" s="385"/>
      <c r="CF61" s="385"/>
      <c r="CG61" s="385"/>
      <c r="CH61" s="385"/>
      <c r="CI61" s="385"/>
      <c r="CJ61" s="385"/>
      <c r="CK61" s="385"/>
      <c r="CL61" s="385"/>
      <c r="CM61" s="385"/>
      <c r="CN61" s="385"/>
      <c r="CO61" s="385"/>
      <c r="CP61" s="385"/>
      <c r="CQ61" s="385"/>
      <c r="CR61" s="385"/>
      <c r="CS61" s="385"/>
      <c r="CT61" s="385"/>
      <c r="CU61" s="385"/>
      <c r="CV61" s="385"/>
      <c r="CW61" s="385"/>
      <c r="CX61" s="385"/>
      <c r="CY61" s="385"/>
      <c r="CZ61" s="385"/>
      <c r="DA61" s="385"/>
      <c r="DB61" s="385"/>
      <c r="DC61" s="385"/>
      <c r="DD61" s="385"/>
      <c r="DE61" s="385"/>
      <c r="DF61" s="385"/>
      <c r="DG61" s="385"/>
      <c r="DH61" s="385"/>
      <c r="DI61" s="385"/>
      <c r="DJ61" s="385"/>
      <c r="DK61" s="385"/>
      <c r="DL61" s="385"/>
      <c r="DM61" s="385"/>
      <c r="DN61" s="385"/>
      <c r="DO61" s="385"/>
      <c r="DP61" s="385"/>
      <c r="DQ61" s="385"/>
      <c r="DR61" s="385"/>
      <c r="DS61" s="385"/>
      <c r="DT61" s="385"/>
      <c r="DU61" s="385"/>
      <c r="DV61" s="385"/>
      <c r="DW61" s="385"/>
      <c r="DX61" s="385"/>
      <c r="DY61" s="385"/>
      <c r="DZ61" s="385"/>
      <c r="EA61" s="385"/>
      <c r="EB61" s="385"/>
      <c r="EC61" s="385"/>
      <c r="ED61" s="385"/>
      <c r="EE61" s="385"/>
      <c r="EF61" s="385"/>
      <c r="EG61" s="385"/>
      <c r="EH61" s="385"/>
      <c r="EI61" s="385"/>
      <c r="EJ61" s="385"/>
      <c r="EK61" s="385"/>
    </row>
    <row r="62" spans="1:141">
      <c r="A62" s="385"/>
      <c r="B62" s="385"/>
      <c r="C62" s="385"/>
      <c r="D62" s="385"/>
      <c r="E62" s="385"/>
      <c r="F62" s="385"/>
      <c r="G62" s="385"/>
      <c r="H62" s="385"/>
      <c r="I62" s="385"/>
      <c r="J62" s="385"/>
      <c r="K62" s="385"/>
      <c r="L62" s="385"/>
      <c r="M62" s="385"/>
      <c r="N62" s="385"/>
      <c r="O62" s="385"/>
      <c r="P62" s="385"/>
      <c r="Q62" s="385"/>
      <c r="R62" s="385"/>
      <c r="S62" s="385"/>
      <c r="T62" s="385"/>
      <c r="U62" s="385"/>
      <c r="V62" s="385"/>
      <c r="W62" s="385"/>
      <c r="X62" s="385"/>
      <c r="Y62" s="385"/>
      <c r="Z62" s="385"/>
      <c r="AA62" s="385"/>
      <c r="AB62" s="385"/>
      <c r="AC62" s="385"/>
      <c r="AD62" s="385"/>
      <c r="AE62" s="385"/>
      <c r="AF62" s="385"/>
      <c r="AG62" s="385"/>
      <c r="AH62" s="385"/>
      <c r="AI62" s="385"/>
      <c r="AJ62" s="385"/>
      <c r="AK62" s="385"/>
      <c r="AL62" s="385"/>
      <c r="AM62" s="385"/>
      <c r="AN62" s="385"/>
      <c r="AO62" s="385"/>
      <c r="AP62" s="385"/>
      <c r="AQ62" s="385"/>
      <c r="AR62" s="385"/>
      <c r="AS62" s="385"/>
      <c r="AT62" s="385"/>
      <c r="AU62" s="385"/>
      <c r="AV62" s="385"/>
      <c r="AW62" s="385"/>
      <c r="AX62" s="385"/>
      <c r="AY62" s="385"/>
      <c r="AZ62" s="385"/>
      <c r="BA62" s="385"/>
      <c r="BB62" s="385"/>
      <c r="BC62" s="385"/>
      <c r="BD62" s="385"/>
      <c r="BE62" s="385"/>
      <c r="BF62" s="385"/>
      <c r="BG62" s="385"/>
      <c r="BH62" s="385"/>
      <c r="BI62" s="385"/>
      <c r="BJ62" s="385"/>
      <c r="BK62" s="385"/>
      <c r="BL62" s="385"/>
      <c r="BM62" s="385"/>
      <c r="BN62" s="385"/>
      <c r="BO62" s="385"/>
      <c r="BP62" s="385"/>
      <c r="BQ62" s="385"/>
      <c r="BR62" s="385"/>
      <c r="BS62" s="385"/>
      <c r="BT62" s="385"/>
      <c r="BU62" s="385"/>
      <c r="BV62" s="385"/>
      <c r="BW62" s="385"/>
      <c r="BX62" s="385"/>
      <c r="BY62" s="385"/>
      <c r="BZ62" s="385"/>
      <c r="CA62" s="385"/>
      <c r="CB62" s="385"/>
      <c r="CC62" s="385"/>
      <c r="CD62" s="385"/>
      <c r="CE62" s="385"/>
      <c r="CF62" s="385"/>
      <c r="CG62" s="385"/>
      <c r="CH62" s="385"/>
      <c r="CI62" s="385"/>
      <c r="CJ62" s="385"/>
      <c r="CK62" s="385"/>
      <c r="CL62" s="385"/>
      <c r="CM62" s="385"/>
      <c r="CN62" s="385"/>
      <c r="CO62" s="385"/>
      <c r="CP62" s="385"/>
      <c r="CQ62" s="385"/>
      <c r="CR62" s="385"/>
      <c r="CS62" s="385"/>
      <c r="CT62" s="385"/>
      <c r="CU62" s="385"/>
      <c r="CV62" s="385"/>
      <c r="CW62" s="385"/>
      <c r="CX62" s="385"/>
      <c r="CY62" s="385"/>
      <c r="CZ62" s="385"/>
      <c r="DA62" s="385"/>
      <c r="DB62" s="385"/>
      <c r="DC62" s="385"/>
      <c r="DD62" s="385"/>
      <c r="DE62" s="385"/>
      <c r="DF62" s="385"/>
      <c r="DG62" s="385"/>
      <c r="DH62" s="385"/>
      <c r="DI62" s="385"/>
      <c r="DJ62" s="385"/>
      <c r="DK62" s="385"/>
      <c r="DL62" s="385"/>
      <c r="DM62" s="385"/>
      <c r="DN62" s="385"/>
      <c r="DO62" s="385"/>
      <c r="DP62" s="385"/>
      <c r="DQ62" s="385"/>
      <c r="DR62" s="385"/>
      <c r="DS62" s="385"/>
      <c r="DT62" s="385"/>
      <c r="DU62" s="385"/>
      <c r="DV62" s="385"/>
      <c r="DW62" s="385"/>
      <c r="DX62" s="385"/>
      <c r="DY62" s="385"/>
      <c r="DZ62" s="385"/>
      <c r="EA62" s="385"/>
      <c r="EB62" s="385"/>
      <c r="EC62" s="385"/>
      <c r="ED62" s="385"/>
      <c r="EE62" s="385"/>
      <c r="EF62" s="385"/>
      <c r="EG62" s="385"/>
      <c r="EH62" s="385"/>
      <c r="EI62" s="385"/>
      <c r="EJ62" s="385"/>
      <c r="EK62" s="385"/>
    </row>
    <row r="63" spans="1:141">
      <c r="A63" s="385"/>
      <c r="B63" s="385"/>
      <c r="C63" s="385"/>
      <c r="D63" s="385"/>
      <c r="E63" s="385"/>
      <c r="F63" s="385"/>
      <c r="G63" s="385"/>
      <c r="H63" s="385"/>
      <c r="I63" s="385"/>
      <c r="J63" s="385"/>
      <c r="K63" s="385"/>
      <c r="L63" s="385"/>
      <c r="M63" s="385"/>
      <c r="N63" s="385"/>
      <c r="O63" s="385"/>
      <c r="P63" s="385"/>
      <c r="Q63" s="385"/>
      <c r="R63" s="385"/>
      <c r="S63" s="385"/>
      <c r="T63" s="385"/>
      <c r="U63" s="385"/>
      <c r="V63" s="385"/>
      <c r="W63" s="385"/>
      <c r="X63" s="385"/>
      <c r="Y63" s="385"/>
      <c r="Z63" s="385"/>
      <c r="AA63" s="385"/>
      <c r="AB63" s="385"/>
      <c r="AC63" s="385"/>
      <c r="AD63" s="385"/>
      <c r="AE63" s="385"/>
      <c r="AF63" s="385"/>
      <c r="AG63" s="385"/>
      <c r="AH63" s="385"/>
      <c r="AI63" s="385"/>
      <c r="AJ63" s="385"/>
      <c r="AK63" s="385"/>
      <c r="AL63" s="385"/>
      <c r="AM63" s="385"/>
      <c r="AN63" s="385"/>
      <c r="AO63" s="385"/>
      <c r="AP63" s="385"/>
      <c r="AQ63" s="385"/>
      <c r="AR63" s="385"/>
      <c r="AS63" s="385"/>
      <c r="AT63" s="385"/>
      <c r="AU63" s="385"/>
      <c r="AV63" s="385"/>
      <c r="AW63" s="385"/>
      <c r="AX63" s="385"/>
      <c r="AY63" s="385"/>
      <c r="AZ63" s="385"/>
      <c r="BA63" s="385"/>
      <c r="BB63" s="385"/>
      <c r="BC63" s="385"/>
      <c r="BD63" s="385"/>
      <c r="BE63" s="385"/>
      <c r="BF63" s="385"/>
      <c r="BG63" s="385"/>
      <c r="BH63" s="385"/>
      <c r="BI63" s="385"/>
      <c r="BJ63" s="385"/>
      <c r="BK63" s="385"/>
      <c r="BL63" s="385"/>
      <c r="BM63" s="385"/>
      <c r="BN63" s="385"/>
      <c r="BO63" s="385"/>
      <c r="BP63" s="385"/>
      <c r="BQ63" s="385"/>
      <c r="BR63" s="385"/>
      <c r="BS63" s="385"/>
      <c r="BT63" s="385"/>
      <c r="BU63" s="385"/>
      <c r="BV63" s="385"/>
      <c r="BW63" s="385"/>
      <c r="BX63" s="385"/>
      <c r="BY63" s="385"/>
      <c r="BZ63" s="385"/>
      <c r="CA63" s="385"/>
      <c r="CB63" s="385"/>
      <c r="CC63" s="385"/>
      <c r="CD63" s="385"/>
      <c r="CE63" s="385"/>
      <c r="CF63" s="385"/>
      <c r="CG63" s="385"/>
      <c r="CH63" s="385"/>
      <c r="CI63" s="385"/>
      <c r="CJ63" s="385"/>
      <c r="CK63" s="385"/>
      <c r="CL63" s="385"/>
      <c r="CM63" s="385"/>
      <c r="CN63" s="385"/>
      <c r="CO63" s="385"/>
      <c r="CP63" s="385"/>
      <c r="CQ63" s="385"/>
      <c r="CR63" s="385"/>
      <c r="CS63" s="385"/>
      <c r="CT63" s="385"/>
      <c r="CU63" s="385"/>
      <c r="CV63" s="385"/>
      <c r="CW63" s="385"/>
      <c r="CX63" s="385"/>
      <c r="CY63" s="385"/>
      <c r="CZ63" s="385"/>
      <c r="DA63" s="385"/>
      <c r="DB63" s="385"/>
      <c r="DC63" s="385"/>
      <c r="DD63" s="385"/>
      <c r="DE63" s="385"/>
      <c r="DF63" s="385"/>
      <c r="DG63" s="385"/>
      <c r="DH63" s="385"/>
      <c r="DI63" s="385"/>
      <c r="DJ63" s="385"/>
      <c r="DK63" s="385"/>
      <c r="DL63" s="385"/>
      <c r="DM63" s="385"/>
      <c r="DN63" s="385"/>
      <c r="DO63" s="385"/>
      <c r="DP63" s="385"/>
      <c r="DQ63" s="385"/>
      <c r="DR63" s="385"/>
      <c r="DS63" s="385"/>
      <c r="DT63" s="385"/>
      <c r="DU63" s="385"/>
      <c r="DV63" s="385"/>
      <c r="DW63" s="385"/>
      <c r="DX63" s="385"/>
      <c r="DY63" s="385"/>
      <c r="DZ63" s="385"/>
      <c r="EA63" s="385"/>
      <c r="EB63" s="385"/>
      <c r="EC63" s="385"/>
      <c r="ED63" s="385"/>
      <c r="EE63" s="385"/>
      <c r="EF63" s="385"/>
      <c r="EG63" s="385"/>
      <c r="EH63" s="385"/>
      <c r="EI63" s="385"/>
      <c r="EJ63" s="385"/>
      <c r="EK63" s="385"/>
    </row>
    <row r="64" spans="1:141">
      <c r="A64" s="385"/>
      <c r="B64" s="385"/>
      <c r="C64" s="385"/>
      <c r="D64" s="385"/>
      <c r="E64" s="385"/>
      <c r="F64" s="385"/>
      <c r="G64" s="385"/>
      <c r="H64" s="385"/>
      <c r="I64" s="385"/>
      <c r="J64" s="385"/>
      <c r="K64" s="385"/>
      <c r="L64" s="385"/>
      <c r="M64" s="385"/>
      <c r="N64" s="385"/>
      <c r="O64" s="385"/>
      <c r="P64" s="385"/>
      <c r="Q64" s="385"/>
      <c r="R64" s="385"/>
      <c r="S64" s="385"/>
      <c r="T64" s="385"/>
      <c r="U64" s="385"/>
      <c r="V64" s="385"/>
      <c r="W64" s="385"/>
      <c r="X64" s="385"/>
      <c r="Y64" s="385"/>
      <c r="Z64" s="385"/>
      <c r="AA64" s="385"/>
      <c r="AB64" s="385"/>
      <c r="AC64" s="385"/>
      <c r="AD64" s="385"/>
      <c r="AE64" s="385"/>
      <c r="AF64" s="385"/>
      <c r="AG64" s="385"/>
      <c r="AH64" s="385"/>
      <c r="AI64" s="385"/>
      <c r="AJ64" s="385"/>
      <c r="AK64" s="385"/>
      <c r="AL64" s="385"/>
      <c r="AM64" s="385"/>
      <c r="AN64" s="385"/>
      <c r="AO64" s="385"/>
      <c r="AP64" s="385"/>
      <c r="AQ64" s="385"/>
      <c r="AR64" s="385"/>
      <c r="AS64" s="385"/>
      <c r="AT64" s="385"/>
      <c r="AU64" s="385"/>
      <c r="AV64" s="385"/>
      <c r="AW64" s="385"/>
      <c r="AX64" s="385"/>
      <c r="AY64" s="385"/>
      <c r="AZ64" s="385"/>
      <c r="BA64" s="385"/>
      <c r="BB64" s="385"/>
      <c r="BC64" s="385"/>
      <c r="BD64" s="385"/>
      <c r="BE64" s="385"/>
      <c r="BF64" s="385"/>
      <c r="BG64" s="385"/>
      <c r="BH64" s="385"/>
      <c r="BI64" s="385"/>
      <c r="BJ64" s="385"/>
      <c r="BK64" s="385"/>
      <c r="BL64" s="385"/>
      <c r="BM64" s="385"/>
      <c r="BN64" s="385"/>
      <c r="BO64" s="385"/>
      <c r="BP64" s="385"/>
      <c r="BQ64" s="385"/>
      <c r="BR64" s="385"/>
      <c r="BS64" s="385"/>
      <c r="BT64" s="385"/>
      <c r="BU64" s="385"/>
      <c r="BV64" s="385"/>
      <c r="BW64" s="385"/>
      <c r="BX64" s="385"/>
      <c r="BY64" s="385"/>
      <c r="BZ64" s="385"/>
      <c r="CA64" s="385"/>
      <c r="CB64" s="385"/>
      <c r="CC64" s="385"/>
      <c r="CD64" s="385"/>
      <c r="CE64" s="385"/>
      <c r="CF64" s="385"/>
      <c r="CG64" s="385"/>
      <c r="CH64" s="385"/>
      <c r="CI64" s="385"/>
      <c r="CJ64" s="385"/>
      <c r="CK64" s="385"/>
      <c r="CL64" s="385"/>
      <c r="CM64" s="385"/>
      <c r="CN64" s="385"/>
      <c r="CO64" s="385"/>
      <c r="CP64" s="385"/>
      <c r="CQ64" s="385"/>
      <c r="CR64" s="385"/>
      <c r="CS64" s="385"/>
      <c r="CT64" s="385"/>
      <c r="CU64" s="385"/>
      <c r="CV64" s="385"/>
      <c r="CW64" s="385"/>
      <c r="CX64" s="385"/>
      <c r="CY64" s="385"/>
      <c r="CZ64" s="385"/>
      <c r="DA64" s="385"/>
      <c r="DB64" s="385"/>
      <c r="DC64" s="385"/>
      <c r="DD64" s="385"/>
      <c r="DE64" s="385"/>
      <c r="DF64" s="385"/>
      <c r="DG64" s="385"/>
      <c r="DH64" s="385"/>
      <c r="DI64" s="385"/>
      <c r="DJ64" s="385"/>
      <c r="DK64" s="385"/>
      <c r="DL64" s="385"/>
      <c r="DM64" s="385"/>
      <c r="DN64" s="385"/>
      <c r="DO64" s="385"/>
      <c r="DP64" s="385"/>
      <c r="DQ64" s="385"/>
      <c r="DR64" s="385"/>
      <c r="DS64" s="385"/>
      <c r="DT64" s="385"/>
      <c r="DU64" s="385"/>
      <c r="DV64" s="385"/>
      <c r="DW64" s="385"/>
      <c r="DX64" s="385"/>
      <c r="DY64" s="385"/>
      <c r="DZ64" s="385"/>
      <c r="EA64" s="385"/>
      <c r="EB64" s="385"/>
      <c r="EC64" s="385"/>
      <c r="ED64" s="385"/>
      <c r="EE64" s="385"/>
      <c r="EF64" s="385"/>
      <c r="EG64" s="385"/>
      <c r="EH64" s="385"/>
      <c r="EI64" s="385"/>
      <c r="EJ64" s="385"/>
      <c r="EK64" s="385"/>
    </row>
    <row r="65" spans="1:141">
      <c r="A65" s="385"/>
      <c r="B65" s="385"/>
      <c r="C65" s="385"/>
      <c r="D65" s="385"/>
      <c r="E65" s="385"/>
      <c r="F65" s="385"/>
      <c r="G65" s="385"/>
      <c r="H65" s="385"/>
      <c r="I65" s="385"/>
      <c r="J65" s="385"/>
      <c r="K65" s="385"/>
      <c r="L65" s="385"/>
      <c r="M65" s="385"/>
      <c r="N65" s="385"/>
      <c r="O65" s="385"/>
      <c r="P65" s="385"/>
      <c r="Q65" s="385"/>
      <c r="R65" s="385"/>
      <c r="S65" s="385"/>
      <c r="T65" s="385"/>
      <c r="U65" s="385"/>
      <c r="V65" s="385"/>
      <c r="W65" s="385"/>
      <c r="X65" s="385"/>
      <c r="Y65" s="385"/>
      <c r="Z65" s="385"/>
      <c r="AA65" s="385"/>
      <c r="AB65" s="385"/>
      <c r="AC65" s="385"/>
      <c r="AD65" s="385"/>
      <c r="AE65" s="385"/>
      <c r="AF65" s="385"/>
      <c r="AG65" s="385"/>
      <c r="AH65" s="385"/>
      <c r="AI65" s="385"/>
      <c r="AJ65" s="385"/>
      <c r="AK65" s="385"/>
      <c r="AL65" s="385"/>
      <c r="AM65" s="385"/>
      <c r="AN65" s="385"/>
      <c r="AO65" s="385"/>
      <c r="AP65" s="385"/>
      <c r="AQ65" s="385"/>
      <c r="AR65" s="385"/>
      <c r="AS65" s="385"/>
      <c r="AT65" s="385"/>
      <c r="AU65" s="385"/>
      <c r="AV65" s="385"/>
      <c r="AW65" s="385"/>
      <c r="AX65" s="385"/>
      <c r="AY65" s="385"/>
      <c r="AZ65" s="385"/>
      <c r="BA65" s="385"/>
      <c r="BB65" s="385"/>
      <c r="BC65" s="385"/>
      <c r="BD65" s="385"/>
      <c r="BE65" s="385"/>
      <c r="BF65" s="385"/>
      <c r="BG65" s="385"/>
      <c r="BH65" s="385"/>
      <c r="BI65" s="385"/>
      <c r="BJ65" s="385"/>
      <c r="BK65" s="385"/>
      <c r="BL65" s="385"/>
      <c r="BM65" s="385"/>
      <c r="BN65" s="385"/>
      <c r="BO65" s="385"/>
      <c r="BP65" s="385"/>
      <c r="BQ65" s="385"/>
      <c r="BR65" s="385"/>
      <c r="BS65" s="385"/>
      <c r="BT65" s="385"/>
      <c r="BU65" s="385"/>
      <c r="BV65" s="385"/>
      <c r="BW65" s="385"/>
      <c r="BX65" s="385"/>
      <c r="BY65" s="385"/>
      <c r="BZ65" s="385"/>
      <c r="CA65" s="385"/>
      <c r="CB65" s="385"/>
      <c r="CC65" s="385"/>
      <c r="CD65" s="385"/>
      <c r="CE65" s="385"/>
      <c r="CF65" s="385"/>
      <c r="CG65" s="385"/>
      <c r="CH65" s="385"/>
      <c r="CI65" s="385"/>
      <c r="CJ65" s="385"/>
      <c r="CK65" s="385"/>
      <c r="CL65" s="385"/>
      <c r="CM65" s="385"/>
      <c r="CN65" s="385"/>
      <c r="CO65" s="385"/>
      <c r="CP65" s="385"/>
      <c r="CQ65" s="385"/>
      <c r="CR65" s="385"/>
      <c r="CS65" s="385"/>
      <c r="CT65" s="385"/>
      <c r="CU65" s="385"/>
      <c r="CV65" s="385"/>
      <c r="CW65" s="385"/>
      <c r="CX65" s="385"/>
      <c r="CY65" s="385"/>
      <c r="CZ65" s="385"/>
      <c r="DA65" s="385"/>
      <c r="DB65" s="385"/>
      <c r="DC65" s="385"/>
      <c r="DD65" s="385"/>
      <c r="DE65" s="385"/>
      <c r="DF65" s="385"/>
      <c r="DG65" s="385"/>
      <c r="DH65" s="385"/>
      <c r="DI65" s="385"/>
      <c r="DJ65" s="385"/>
      <c r="DK65" s="385"/>
      <c r="DL65" s="385"/>
      <c r="DM65" s="385"/>
      <c r="DN65" s="385"/>
      <c r="DO65" s="385"/>
      <c r="DP65" s="385"/>
      <c r="DQ65" s="385"/>
      <c r="DR65" s="385"/>
      <c r="DS65" s="385"/>
      <c r="DT65" s="385"/>
      <c r="DU65" s="385"/>
      <c r="DV65" s="385"/>
      <c r="DW65" s="385"/>
      <c r="DX65" s="385"/>
      <c r="DY65" s="385"/>
      <c r="DZ65" s="385"/>
      <c r="EA65" s="385"/>
      <c r="EB65" s="385"/>
      <c r="EC65" s="385"/>
      <c r="ED65" s="385"/>
      <c r="EE65" s="385"/>
      <c r="EF65" s="385"/>
      <c r="EG65" s="385"/>
      <c r="EH65" s="385"/>
      <c r="EI65" s="385"/>
      <c r="EJ65" s="385"/>
      <c r="EK65" s="385"/>
    </row>
    <row r="66" spans="1:141">
      <c r="A66" s="385"/>
      <c r="B66" s="385"/>
      <c r="C66" s="385"/>
      <c r="D66" s="385"/>
      <c r="E66" s="385"/>
      <c r="F66" s="385"/>
      <c r="G66" s="385"/>
      <c r="H66" s="385"/>
      <c r="I66" s="385"/>
      <c r="J66" s="385"/>
      <c r="K66" s="385"/>
      <c r="L66" s="385"/>
      <c r="M66" s="385"/>
      <c r="N66" s="385"/>
      <c r="O66" s="385"/>
      <c r="P66" s="385"/>
      <c r="Q66" s="385"/>
      <c r="R66" s="385"/>
      <c r="S66" s="385"/>
      <c r="T66" s="385"/>
      <c r="U66" s="385"/>
      <c r="V66" s="385"/>
      <c r="W66" s="385"/>
      <c r="X66" s="385"/>
      <c r="Y66" s="385"/>
      <c r="Z66" s="385"/>
      <c r="AA66" s="385"/>
      <c r="AB66" s="385"/>
      <c r="AC66" s="385"/>
      <c r="AD66" s="385"/>
      <c r="AE66" s="385"/>
      <c r="AF66" s="385"/>
      <c r="AG66" s="385"/>
      <c r="AH66" s="385"/>
      <c r="AI66" s="385"/>
      <c r="AJ66" s="385"/>
      <c r="AK66" s="385"/>
      <c r="AL66" s="385"/>
      <c r="AM66" s="385"/>
      <c r="AN66" s="385"/>
      <c r="AO66" s="385"/>
      <c r="AP66" s="385"/>
      <c r="AQ66" s="385"/>
      <c r="AR66" s="385"/>
      <c r="AS66" s="385"/>
      <c r="AT66" s="385"/>
      <c r="AU66" s="385"/>
      <c r="AV66" s="385"/>
      <c r="AW66" s="385"/>
      <c r="AX66" s="385"/>
      <c r="AY66" s="385"/>
      <c r="AZ66" s="385"/>
      <c r="BA66" s="385"/>
      <c r="BB66" s="385"/>
      <c r="BC66" s="385"/>
      <c r="BD66" s="385"/>
      <c r="BE66" s="385"/>
      <c r="BF66" s="385"/>
      <c r="BG66" s="385"/>
      <c r="BH66" s="385"/>
      <c r="BI66" s="385"/>
      <c r="BJ66" s="385"/>
      <c r="BK66" s="385"/>
      <c r="BL66" s="385"/>
      <c r="BM66" s="385"/>
      <c r="BN66" s="385"/>
      <c r="BO66" s="385"/>
      <c r="BP66" s="385"/>
      <c r="BQ66" s="385"/>
      <c r="BR66" s="385"/>
      <c r="BS66" s="385"/>
      <c r="BT66" s="385"/>
      <c r="BU66" s="385"/>
      <c r="BV66" s="385"/>
      <c r="BW66" s="385"/>
      <c r="BX66" s="385"/>
      <c r="BY66" s="385"/>
      <c r="BZ66" s="385"/>
      <c r="CA66" s="385"/>
      <c r="CB66" s="385"/>
      <c r="CC66" s="385"/>
      <c r="CD66" s="385"/>
      <c r="CE66" s="385"/>
      <c r="CF66" s="385"/>
      <c r="CG66" s="385"/>
      <c r="CH66" s="385"/>
      <c r="CI66" s="385"/>
      <c r="CJ66" s="385"/>
      <c r="CK66" s="385"/>
      <c r="CL66" s="385"/>
      <c r="CM66" s="385"/>
      <c r="CN66" s="385"/>
      <c r="CO66" s="385"/>
      <c r="CP66" s="385"/>
      <c r="CQ66" s="385"/>
      <c r="CR66" s="385"/>
      <c r="CS66" s="385"/>
      <c r="CT66" s="385"/>
      <c r="CU66" s="385"/>
      <c r="CV66" s="385"/>
      <c r="CW66" s="385"/>
      <c r="CX66" s="385"/>
      <c r="CY66" s="385"/>
      <c r="CZ66" s="385"/>
      <c r="DA66" s="385"/>
      <c r="DB66" s="385"/>
      <c r="DC66" s="385"/>
      <c r="DD66" s="385"/>
      <c r="DE66" s="385"/>
      <c r="DF66" s="385"/>
      <c r="DG66" s="385"/>
      <c r="DH66" s="385"/>
      <c r="DI66" s="385"/>
      <c r="DJ66" s="385"/>
      <c r="DK66" s="385"/>
      <c r="DL66" s="385"/>
      <c r="DM66" s="385"/>
      <c r="DN66" s="385"/>
      <c r="DO66" s="385"/>
      <c r="DP66" s="385"/>
      <c r="DQ66" s="385"/>
      <c r="DR66" s="385"/>
      <c r="DS66" s="385"/>
      <c r="DT66" s="385"/>
      <c r="DU66" s="385"/>
      <c r="DV66" s="385"/>
      <c r="DW66" s="385"/>
      <c r="DX66" s="385"/>
      <c r="DY66" s="385"/>
      <c r="DZ66" s="385"/>
      <c r="EA66" s="385"/>
      <c r="EB66" s="385"/>
      <c r="EC66" s="385"/>
      <c r="ED66" s="385"/>
      <c r="EE66" s="385"/>
      <c r="EF66" s="385"/>
      <c r="EG66" s="385"/>
      <c r="EH66" s="385"/>
      <c r="EI66" s="385"/>
      <c r="EJ66" s="385"/>
      <c r="EK66" s="385"/>
    </row>
    <row r="67" spans="1:141">
      <c r="A67" s="385"/>
      <c r="B67" s="385"/>
      <c r="C67" s="385"/>
      <c r="D67" s="385"/>
      <c r="E67" s="385"/>
      <c r="F67" s="385"/>
      <c r="G67" s="385"/>
      <c r="H67" s="385"/>
      <c r="I67" s="385"/>
      <c r="J67" s="385"/>
      <c r="K67" s="385"/>
      <c r="L67" s="385"/>
      <c r="M67" s="385"/>
      <c r="N67" s="385"/>
      <c r="O67" s="385"/>
      <c r="P67" s="385"/>
      <c r="Q67" s="385"/>
      <c r="R67" s="385"/>
      <c r="S67" s="385"/>
      <c r="T67" s="385"/>
      <c r="U67" s="385"/>
      <c r="V67" s="385"/>
      <c r="W67" s="385"/>
      <c r="X67" s="385"/>
      <c r="Y67" s="385"/>
      <c r="Z67" s="385"/>
      <c r="AA67" s="385"/>
      <c r="AB67" s="385"/>
      <c r="AC67" s="385"/>
      <c r="AD67" s="385"/>
      <c r="AE67" s="385"/>
      <c r="AF67" s="385"/>
      <c r="AG67" s="385"/>
      <c r="AH67" s="385"/>
      <c r="AI67" s="385"/>
      <c r="AJ67" s="385"/>
      <c r="AK67" s="385"/>
      <c r="AL67" s="385"/>
      <c r="AM67" s="385"/>
      <c r="AN67" s="385"/>
      <c r="AO67" s="385"/>
      <c r="AP67" s="385"/>
      <c r="AQ67" s="385"/>
      <c r="AR67" s="385"/>
      <c r="AS67" s="385"/>
      <c r="AT67" s="385"/>
      <c r="AU67" s="385"/>
      <c r="AV67" s="385"/>
      <c r="AW67" s="385"/>
      <c r="AX67" s="385"/>
      <c r="AY67" s="385"/>
      <c r="AZ67" s="385"/>
      <c r="BA67" s="385"/>
      <c r="BB67" s="385"/>
      <c r="BC67" s="385"/>
      <c r="BD67" s="385"/>
      <c r="BE67" s="385"/>
      <c r="BF67" s="385"/>
      <c r="BG67" s="385"/>
      <c r="BH67" s="385"/>
      <c r="BI67" s="385"/>
      <c r="BJ67" s="385"/>
      <c r="BK67" s="385"/>
      <c r="BL67" s="385"/>
      <c r="BM67" s="385"/>
      <c r="BN67" s="385"/>
      <c r="BO67" s="385"/>
      <c r="BP67" s="385"/>
      <c r="BQ67" s="385"/>
      <c r="BR67" s="385"/>
      <c r="BS67" s="385"/>
      <c r="BT67" s="385"/>
      <c r="BU67" s="385"/>
      <c r="BV67" s="385"/>
      <c r="BW67" s="385"/>
      <c r="BX67" s="385"/>
      <c r="BY67" s="385"/>
      <c r="BZ67" s="385"/>
      <c r="CA67" s="385"/>
      <c r="CB67" s="385"/>
      <c r="CC67" s="385"/>
      <c r="CD67" s="385"/>
      <c r="CE67" s="385"/>
      <c r="CF67" s="385"/>
      <c r="CG67" s="385"/>
      <c r="CH67" s="385"/>
      <c r="CI67" s="385"/>
      <c r="CJ67" s="385"/>
      <c r="CK67" s="385"/>
      <c r="CL67" s="385"/>
      <c r="CM67" s="385"/>
      <c r="CN67" s="385"/>
      <c r="CO67" s="385"/>
      <c r="CP67" s="385"/>
      <c r="CQ67" s="385"/>
      <c r="CR67" s="385"/>
      <c r="CS67" s="385"/>
      <c r="CT67" s="385"/>
      <c r="CU67" s="385"/>
      <c r="CV67" s="385"/>
      <c r="CW67" s="385"/>
      <c r="CX67" s="385"/>
      <c r="CY67" s="385"/>
      <c r="CZ67" s="385"/>
      <c r="DA67" s="385"/>
      <c r="DB67" s="385"/>
      <c r="DC67" s="385"/>
      <c r="DD67" s="385"/>
      <c r="DE67" s="385"/>
      <c r="DF67" s="385"/>
      <c r="DG67" s="385"/>
      <c r="DH67" s="385"/>
      <c r="DI67" s="385"/>
      <c r="DJ67" s="385"/>
      <c r="DK67" s="385"/>
      <c r="DL67" s="385"/>
      <c r="DM67" s="385"/>
      <c r="DN67" s="385"/>
      <c r="DO67" s="385"/>
      <c r="DP67" s="385"/>
      <c r="DQ67" s="385"/>
      <c r="DR67" s="385"/>
      <c r="DS67" s="385"/>
      <c r="DT67" s="385"/>
      <c r="DU67" s="385"/>
      <c r="DV67" s="385"/>
      <c r="DW67" s="385"/>
      <c r="DX67" s="385"/>
      <c r="DY67" s="385"/>
      <c r="DZ67" s="385"/>
      <c r="EA67" s="385"/>
      <c r="EB67" s="385"/>
      <c r="EC67" s="385"/>
      <c r="ED67" s="385"/>
      <c r="EE67" s="385"/>
      <c r="EF67" s="385"/>
      <c r="EG67" s="385"/>
      <c r="EH67" s="385"/>
      <c r="EI67" s="385"/>
      <c r="EJ67" s="385"/>
      <c r="EK67" s="385"/>
    </row>
    <row r="68" spans="1:141">
      <c r="A68" s="385"/>
      <c r="B68" s="385"/>
      <c r="C68" s="385"/>
      <c r="D68" s="385"/>
      <c r="E68" s="385"/>
      <c r="F68" s="385"/>
      <c r="G68" s="385"/>
      <c r="H68" s="385"/>
      <c r="I68" s="385"/>
      <c r="J68" s="385"/>
      <c r="K68" s="385"/>
      <c r="L68" s="385"/>
      <c r="M68" s="385"/>
      <c r="N68" s="385"/>
      <c r="O68" s="385"/>
      <c r="P68" s="385"/>
      <c r="Q68" s="385"/>
      <c r="R68" s="385"/>
      <c r="S68" s="385"/>
      <c r="T68" s="385"/>
      <c r="U68" s="385"/>
      <c r="V68" s="385"/>
      <c r="W68" s="385"/>
      <c r="X68" s="385"/>
      <c r="Y68" s="385"/>
      <c r="Z68" s="385"/>
      <c r="AA68" s="385"/>
      <c r="AB68" s="385"/>
      <c r="AC68" s="385"/>
      <c r="AD68" s="385"/>
      <c r="AE68" s="385"/>
      <c r="AF68" s="385"/>
      <c r="AG68" s="385"/>
      <c r="AH68" s="385"/>
      <c r="AI68" s="385"/>
      <c r="AJ68" s="385"/>
      <c r="AK68" s="385"/>
      <c r="AL68" s="385"/>
      <c r="AM68" s="385"/>
      <c r="AN68" s="385"/>
      <c r="AO68" s="385"/>
      <c r="AP68" s="385"/>
      <c r="AQ68" s="385"/>
      <c r="AR68" s="385"/>
      <c r="AS68" s="385"/>
      <c r="AT68" s="385"/>
      <c r="AU68" s="385"/>
      <c r="AV68" s="385"/>
      <c r="AW68" s="385"/>
      <c r="AX68" s="385"/>
      <c r="AY68" s="385"/>
      <c r="AZ68" s="385"/>
      <c r="BA68" s="385"/>
      <c r="BB68" s="385"/>
      <c r="BC68" s="385"/>
      <c r="BD68" s="385"/>
      <c r="BE68" s="385"/>
      <c r="BF68" s="385"/>
      <c r="BG68" s="385"/>
      <c r="BH68" s="385"/>
      <c r="BI68" s="385"/>
      <c r="BJ68" s="385"/>
      <c r="BK68" s="385"/>
      <c r="BL68" s="385"/>
      <c r="BM68" s="385"/>
      <c r="BN68" s="385"/>
      <c r="BO68" s="385"/>
      <c r="BP68" s="385"/>
      <c r="BQ68" s="385"/>
      <c r="BR68" s="385"/>
      <c r="BS68" s="385"/>
      <c r="BT68" s="385"/>
      <c r="BU68" s="385"/>
      <c r="BV68" s="385"/>
      <c r="BW68" s="385"/>
      <c r="BX68" s="385"/>
      <c r="BY68" s="385"/>
      <c r="BZ68" s="385"/>
      <c r="CA68" s="385"/>
      <c r="CB68" s="385"/>
      <c r="CC68" s="385"/>
      <c r="CD68" s="385"/>
      <c r="CE68" s="385"/>
      <c r="CF68" s="385"/>
      <c r="CG68" s="385"/>
      <c r="CH68" s="385"/>
      <c r="CI68" s="385"/>
      <c r="CJ68" s="385"/>
      <c r="CK68" s="385"/>
      <c r="CL68" s="385"/>
      <c r="CM68" s="385"/>
      <c r="CN68" s="385"/>
      <c r="CO68" s="385"/>
      <c r="CP68" s="385"/>
      <c r="CQ68" s="385"/>
      <c r="CR68" s="385"/>
      <c r="CS68" s="385"/>
      <c r="CT68" s="385"/>
      <c r="CU68" s="385"/>
      <c r="CV68" s="385"/>
      <c r="CW68" s="385"/>
      <c r="CX68" s="385"/>
      <c r="CY68" s="385"/>
      <c r="CZ68" s="385"/>
      <c r="DA68" s="385"/>
      <c r="DB68" s="385"/>
      <c r="DC68" s="385"/>
      <c r="DD68" s="385"/>
      <c r="DE68" s="385"/>
      <c r="DF68" s="385"/>
      <c r="DG68" s="385"/>
      <c r="DH68" s="385"/>
      <c r="DI68" s="385"/>
      <c r="DJ68" s="385"/>
      <c r="DK68" s="385"/>
      <c r="DL68" s="385"/>
      <c r="DM68" s="385"/>
      <c r="DN68" s="385"/>
      <c r="DO68" s="385"/>
      <c r="DP68" s="385"/>
      <c r="DQ68" s="385"/>
      <c r="DR68" s="385"/>
      <c r="DS68" s="385"/>
      <c r="DT68" s="385"/>
      <c r="DU68" s="385"/>
      <c r="DV68" s="385"/>
      <c r="DW68" s="385"/>
      <c r="DX68" s="385"/>
      <c r="DY68" s="385"/>
      <c r="DZ68" s="385"/>
      <c r="EA68" s="385"/>
      <c r="EB68" s="385"/>
      <c r="EC68" s="385"/>
      <c r="ED68" s="385"/>
      <c r="EE68" s="385"/>
      <c r="EF68" s="385"/>
      <c r="EG68" s="385"/>
      <c r="EH68" s="385"/>
      <c r="EI68" s="385"/>
      <c r="EJ68" s="385"/>
      <c r="EK68" s="385"/>
    </row>
    <row r="69" spans="1:141">
      <c r="A69" s="385"/>
      <c r="B69" s="385"/>
      <c r="C69" s="385"/>
      <c r="D69" s="385"/>
      <c r="E69" s="385"/>
      <c r="F69" s="385"/>
      <c r="G69" s="385"/>
      <c r="H69" s="385"/>
      <c r="I69" s="385"/>
      <c r="J69" s="385"/>
      <c r="K69" s="385"/>
      <c r="L69" s="385"/>
      <c r="M69" s="385"/>
      <c r="N69" s="385"/>
      <c r="O69" s="385"/>
      <c r="P69" s="385"/>
      <c r="Q69" s="385"/>
      <c r="R69" s="385"/>
      <c r="S69" s="385"/>
      <c r="T69" s="385"/>
      <c r="U69" s="385"/>
      <c r="V69" s="385"/>
      <c r="W69" s="385"/>
      <c r="X69" s="385"/>
      <c r="Y69" s="385"/>
      <c r="Z69" s="385"/>
      <c r="AA69" s="385"/>
      <c r="AB69" s="385"/>
      <c r="AC69" s="385"/>
      <c r="AD69" s="385"/>
      <c r="AE69" s="385"/>
      <c r="AF69" s="385"/>
      <c r="AG69" s="385"/>
      <c r="AH69" s="385"/>
      <c r="AI69" s="385"/>
      <c r="AJ69" s="385"/>
      <c r="AK69" s="385"/>
      <c r="AL69" s="385"/>
      <c r="AM69" s="385"/>
      <c r="AN69" s="385"/>
      <c r="AO69" s="385"/>
      <c r="AP69" s="385"/>
      <c r="AQ69" s="385"/>
      <c r="AR69" s="385"/>
      <c r="AS69" s="385"/>
      <c r="AT69" s="385"/>
      <c r="AU69" s="385"/>
      <c r="AV69" s="385"/>
      <c r="AW69" s="385"/>
      <c r="AX69" s="385"/>
      <c r="AY69" s="385"/>
      <c r="AZ69" s="385"/>
      <c r="BA69" s="385"/>
      <c r="BB69" s="385"/>
      <c r="BC69" s="385"/>
      <c r="BD69" s="385"/>
      <c r="BE69" s="385"/>
      <c r="BF69" s="385"/>
      <c r="BG69" s="385"/>
      <c r="BH69" s="385"/>
      <c r="BI69" s="385"/>
      <c r="BJ69" s="385"/>
      <c r="BK69" s="385"/>
      <c r="BL69" s="385"/>
      <c r="BM69" s="385"/>
      <c r="BN69" s="385"/>
      <c r="BO69" s="385"/>
      <c r="BP69" s="385"/>
      <c r="BQ69" s="385"/>
      <c r="BR69" s="385"/>
      <c r="BS69" s="385"/>
      <c r="BT69" s="385"/>
      <c r="BU69" s="385"/>
      <c r="BV69" s="385"/>
      <c r="BW69" s="385"/>
      <c r="BX69" s="385"/>
      <c r="BY69" s="385"/>
      <c r="BZ69" s="385"/>
      <c r="CA69" s="385"/>
      <c r="CB69" s="385"/>
      <c r="CC69" s="385"/>
      <c r="CD69" s="385"/>
      <c r="CE69" s="385"/>
      <c r="CF69" s="385"/>
      <c r="CG69" s="385"/>
      <c r="CH69" s="385"/>
      <c r="CI69" s="385"/>
      <c r="CJ69" s="385"/>
      <c r="CK69" s="385"/>
      <c r="CL69" s="385"/>
      <c r="CM69" s="385"/>
      <c r="CN69" s="385"/>
      <c r="CO69" s="385"/>
      <c r="CP69" s="385"/>
      <c r="CQ69" s="385"/>
      <c r="CR69" s="385"/>
      <c r="CS69" s="385"/>
      <c r="CT69" s="385"/>
      <c r="CU69" s="385"/>
      <c r="CV69" s="385"/>
      <c r="CW69" s="385"/>
      <c r="CX69" s="385"/>
      <c r="CY69" s="385"/>
      <c r="CZ69" s="385"/>
      <c r="DA69" s="385"/>
      <c r="DB69" s="385"/>
      <c r="DC69" s="385"/>
      <c r="DD69" s="385"/>
      <c r="DE69" s="385"/>
      <c r="DF69" s="385"/>
      <c r="DG69" s="385"/>
      <c r="DH69" s="385"/>
      <c r="DI69" s="385"/>
      <c r="DJ69" s="385"/>
      <c r="DK69" s="385"/>
      <c r="DL69" s="385"/>
      <c r="DM69" s="385"/>
      <c r="DN69" s="385"/>
      <c r="DO69" s="385"/>
      <c r="DP69" s="385"/>
      <c r="DQ69" s="385"/>
      <c r="DR69" s="385"/>
      <c r="DS69" s="385"/>
      <c r="DT69" s="385"/>
      <c r="DU69" s="385"/>
      <c r="DV69" s="385"/>
      <c r="DW69" s="385"/>
      <c r="DX69" s="385"/>
      <c r="DY69" s="385"/>
      <c r="DZ69" s="385"/>
      <c r="EA69" s="385"/>
      <c r="EB69" s="385"/>
      <c r="EC69" s="385"/>
      <c r="ED69" s="385"/>
      <c r="EE69" s="385"/>
      <c r="EF69" s="385"/>
      <c r="EG69" s="385"/>
      <c r="EH69" s="385"/>
      <c r="EI69" s="385"/>
      <c r="EJ69" s="385"/>
      <c r="EK69" s="385"/>
    </row>
    <row r="70" spans="1:141">
      <c r="A70" s="385"/>
      <c r="B70" s="385"/>
      <c r="C70" s="385"/>
      <c r="D70" s="385"/>
      <c r="E70" s="385"/>
      <c r="F70" s="385"/>
      <c r="G70" s="385"/>
      <c r="H70" s="385"/>
      <c r="I70" s="385"/>
      <c r="J70" s="385"/>
      <c r="K70" s="385"/>
      <c r="L70" s="385"/>
      <c r="M70" s="385"/>
      <c r="N70" s="385"/>
      <c r="O70" s="385"/>
      <c r="P70" s="385"/>
      <c r="Q70" s="385"/>
      <c r="R70" s="385"/>
      <c r="S70" s="385"/>
      <c r="T70" s="385"/>
      <c r="U70" s="385"/>
      <c r="V70" s="385"/>
      <c r="W70" s="385"/>
      <c r="X70" s="385"/>
      <c r="Y70" s="385"/>
      <c r="Z70" s="385"/>
      <c r="AA70" s="385"/>
      <c r="AB70" s="385"/>
      <c r="AC70" s="385"/>
      <c r="AD70" s="385"/>
      <c r="AE70" s="385"/>
      <c r="AF70" s="385"/>
      <c r="AG70" s="385"/>
      <c r="AH70" s="385"/>
      <c r="AI70" s="385"/>
      <c r="AJ70" s="385"/>
      <c r="AK70" s="385"/>
      <c r="AL70" s="385"/>
      <c r="AM70" s="385"/>
      <c r="AN70" s="385"/>
      <c r="AO70" s="385"/>
      <c r="AP70" s="385"/>
      <c r="AQ70" s="385"/>
      <c r="AR70" s="385"/>
      <c r="AS70" s="385"/>
      <c r="AT70" s="385"/>
      <c r="AU70" s="385"/>
      <c r="AV70" s="385"/>
      <c r="AW70" s="385"/>
      <c r="AX70" s="385"/>
      <c r="AY70" s="385"/>
      <c r="AZ70" s="385"/>
      <c r="BA70" s="385"/>
      <c r="BB70" s="385"/>
      <c r="BC70" s="385"/>
      <c r="BD70" s="385"/>
      <c r="BE70" s="385"/>
      <c r="BF70" s="385"/>
      <c r="BG70" s="385"/>
      <c r="BH70" s="385"/>
      <c r="BI70" s="385"/>
      <c r="BJ70" s="385"/>
      <c r="BK70" s="385"/>
      <c r="BL70" s="385"/>
      <c r="BM70" s="385"/>
      <c r="BN70" s="385"/>
      <c r="BO70" s="385"/>
      <c r="BP70" s="385"/>
      <c r="BQ70" s="385"/>
      <c r="BR70" s="385"/>
      <c r="BS70" s="385"/>
      <c r="BT70" s="385"/>
      <c r="BU70" s="385"/>
      <c r="BV70" s="385"/>
      <c r="BW70" s="385"/>
      <c r="BX70" s="385"/>
      <c r="BY70" s="385"/>
      <c r="BZ70" s="385"/>
      <c r="CA70" s="385"/>
      <c r="CB70" s="385"/>
      <c r="CC70" s="385"/>
      <c r="CD70" s="385"/>
      <c r="CE70" s="385"/>
      <c r="CF70" s="385"/>
      <c r="CG70" s="385"/>
      <c r="CH70" s="385"/>
      <c r="CI70" s="385"/>
      <c r="CJ70" s="385"/>
      <c r="CK70" s="385"/>
      <c r="CL70" s="385"/>
      <c r="CM70" s="385"/>
      <c r="CN70" s="385"/>
      <c r="CO70" s="385"/>
      <c r="CP70" s="385"/>
      <c r="CQ70" s="385"/>
      <c r="CR70" s="385"/>
      <c r="CS70" s="385"/>
      <c r="CT70" s="385"/>
      <c r="CU70" s="385"/>
      <c r="CV70" s="385"/>
      <c r="CW70" s="385"/>
      <c r="CX70" s="385"/>
      <c r="CY70" s="385"/>
      <c r="CZ70" s="385"/>
      <c r="DA70" s="385"/>
      <c r="DB70" s="385"/>
      <c r="DC70" s="385"/>
      <c r="DD70" s="385"/>
      <c r="DE70" s="385"/>
      <c r="DF70" s="385"/>
      <c r="DG70" s="385"/>
      <c r="DH70" s="385"/>
      <c r="DI70" s="385"/>
      <c r="DJ70" s="385"/>
      <c r="DK70" s="385"/>
      <c r="DL70" s="385"/>
      <c r="DM70" s="385"/>
      <c r="DN70" s="385"/>
      <c r="DO70" s="385"/>
      <c r="DP70" s="385"/>
      <c r="DQ70" s="385"/>
      <c r="DR70" s="385"/>
      <c r="DS70" s="385"/>
      <c r="DT70" s="385"/>
      <c r="DU70" s="385"/>
      <c r="DV70" s="385"/>
      <c r="DW70" s="385"/>
      <c r="DX70" s="385"/>
      <c r="DY70" s="385"/>
      <c r="DZ70" s="385"/>
      <c r="EA70" s="385"/>
      <c r="EB70" s="385"/>
      <c r="EC70" s="385"/>
      <c r="ED70" s="385"/>
      <c r="EE70" s="385"/>
      <c r="EF70" s="385"/>
      <c r="EG70" s="385"/>
      <c r="EH70" s="385"/>
      <c r="EI70" s="385"/>
      <c r="EJ70" s="385"/>
      <c r="EK70" s="385"/>
    </row>
    <row r="71" spans="1:141">
      <c r="A71" s="385"/>
      <c r="B71" s="385"/>
      <c r="C71" s="385"/>
      <c r="D71" s="385"/>
      <c r="E71" s="385"/>
      <c r="F71" s="385"/>
      <c r="G71" s="385"/>
      <c r="H71" s="385"/>
      <c r="I71" s="385"/>
      <c r="J71" s="385"/>
      <c r="K71" s="385"/>
      <c r="L71" s="385"/>
      <c r="M71" s="385"/>
      <c r="N71" s="385"/>
      <c r="O71" s="385"/>
      <c r="P71" s="385"/>
      <c r="Q71" s="385"/>
      <c r="R71" s="385"/>
      <c r="S71" s="385"/>
      <c r="T71" s="385"/>
      <c r="U71" s="385"/>
      <c r="V71" s="385"/>
      <c r="W71" s="385"/>
      <c r="X71" s="385"/>
      <c r="Y71" s="385"/>
      <c r="Z71" s="385"/>
      <c r="AA71" s="385"/>
      <c r="AB71" s="385"/>
      <c r="AC71" s="385"/>
      <c r="AD71" s="385"/>
      <c r="AE71" s="385"/>
      <c r="AF71" s="385"/>
      <c r="AG71" s="385"/>
      <c r="AH71" s="385"/>
      <c r="AI71" s="385"/>
      <c r="AJ71" s="385"/>
      <c r="AK71" s="385"/>
      <c r="AL71" s="385"/>
      <c r="AM71" s="385"/>
      <c r="AN71" s="385"/>
      <c r="AO71" s="385"/>
      <c r="AP71" s="385"/>
      <c r="AQ71" s="385"/>
      <c r="AR71" s="385"/>
      <c r="AS71" s="385"/>
      <c r="AT71" s="385"/>
      <c r="AU71" s="385"/>
      <c r="AV71" s="385"/>
      <c r="AW71" s="385"/>
      <c r="AX71" s="385"/>
      <c r="AY71" s="385"/>
      <c r="AZ71" s="385"/>
      <c r="BA71" s="385"/>
      <c r="BB71" s="385"/>
      <c r="BC71" s="385"/>
      <c r="BD71" s="385"/>
      <c r="BE71" s="385"/>
      <c r="BF71" s="385"/>
      <c r="BG71" s="385"/>
      <c r="BH71" s="385"/>
      <c r="BI71" s="385"/>
      <c r="BJ71" s="385"/>
      <c r="BK71" s="385"/>
      <c r="BL71" s="385"/>
      <c r="BM71" s="385"/>
      <c r="BN71" s="385"/>
      <c r="BO71" s="385"/>
      <c r="BP71" s="385"/>
      <c r="BQ71" s="385"/>
      <c r="BR71" s="385"/>
      <c r="BS71" s="385"/>
      <c r="BT71" s="385"/>
      <c r="BU71" s="385"/>
      <c r="BV71" s="385"/>
      <c r="BW71" s="385"/>
      <c r="BX71" s="385"/>
      <c r="BY71" s="385"/>
      <c r="BZ71" s="385"/>
      <c r="CA71" s="385"/>
      <c r="CB71" s="385"/>
      <c r="CC71" s="385"/>
      <c r="CD71" s="385"/>
      <c r="CE71" s="385"/>
      <c r="CF71" s="385"/>
      <c r="CG71" s="385"/>
      <c r="CH71" s="385"/>
      <c r="CI71" s="385"/>
      <c r="CJ71" s="385"/>
      <c r="CK71" s="385"/>
      <c r="CL71" s="385"/>
      <c r="CM71" s="385"/>
      <c r="CN71" s="385"/>
      <c r="CO71" s="385"/>
      <c r="CP71" s="385"/>
      <c r="CQ71" s="385"/>
      <c r="CR71" s="385"/>
      <c r="CS71" s="385"/>
      <c r="CT71" s="385"/>
      <c r="CU71" s="385"/>
      <c r="CV71" s="385"/>
      <c r="CW71" s="385"/>
      <c r="CX71" s="385"/>
      <c r="CY71" s="385"/>
      <c r="CZ71" s="385"/>
      <c r="DA71" s="385"/>
      <c r="DB71" s="385"/>
      <c r="DC71" s="385"/>
      <c r="DD71" s="385"/>
      <c r="DE71" s="385"/>
      <c r="DF71" s="385"/>
      <c r="DG71" s="385"/>
      <c r="DH71" s="385"/>
      <c r="DI71" s="385"/>
      <c r="DJ71" s="385"/>
      <c r="DK71" s="385"/>
      <c r="DL71" s="385"/>
      <c r="DM71" s="385"/>
      <c r="DN71" s="385"/>
      <c r="DO71" s="385"/>
      <c r="DP71" s="385"/>
      <c r="DQ71" s="385"/>
      <c r="DR71" s="385"/>
      <c r="DS71" s="385"/>
      <c r="DT71" s="385"/>
      <c r="DU71" s="385"/>
      <c r="DV71" s="385"/>
      <c r="DW71" s="385"/>
      <c r="DX71" s="385"/>
      <c r="DY71" s="385"/>
      <c r="DZ71" s="385"/>
      <c r="EA71" s="385"/>
      <c r="EB71" s="385"/>
      <c r="EC71" s="385"/>
      <c r="ED71" s="385"/>
      <c r="EE71" s="385"/>
      <c r="EF71" s="385"/>
      <c r="EG71" s="385"/>
      <c r="EH71" s="385"/>
      <c r="EI71" s="385"/>
      <c r="EJ71" s="385"/>
      <c r="EK71" s="385"/>
    </row>
    <row r="72" spans="1:141">
      <c r="A72" s="385"/>
      <c r="B72" s="385"/>
      <c r="C72" s="385"/>
      <c r="D72" s="385"/>
      <c r="E72" s="385"/>
      <c r="F72" s="385"/>
      <c r="G72" s="385"/>
      <c r="H72" s="385"/>
      <c r="I72" s="385"/>
      <c r="J72" s="385"/>
      <c r="K72" s="385"/>
      <c r="L72" s="385"/>
      <c r="M72" s="385"/>
      <c r="N72" s="385"/>
      <c r="O72" s="385"/>
      <c r="P72" s="385"/>
      <c r="Q72" s="385"/>
      <c r="R72" s="385"/>
      <c r="S72" s="385"/>
      <c r="T72" s="385"/>
      <c r="U72" s="385"/>
      <c r="V72" s="385"/>
      <c r="W72" s="385"/>
      <c r="X72" s="385"/>
      <c r="Y72" s="385"/>
      <c r="Z72" s="385"/>
      <c r="AA72" s="385"/>
      <c r="AB72" s="385"/>
      <c r="AC72" s="385"/>
      <c r="AD72" s="385"/>
      <c r="AE72" s="385"/>
      <c r="AF72" s="385"/>
      <c r="AG72" s="385"/>
      <c r="AH72" s="385"/>
      <c r="AI72" s="385"/>
      <c r="AJ72" s="385"/>
      <c r="AK72" s="385"/>
      <c r="AL72" s="385"/>
      <c r="AM72" s="385"/>
      <c r="AN72" s="385"/>
      <c r="AO72" s="385"/>
      <c r="AP72" s="385"/>
      <c r="AQ72" s="385"/>
      <c r="AR72" s="385"/>
      <c r="AS72" s="385"/>
      <c r="AT72" s="385"/>
      <c r="AU72" s="385"/>
      <c r="AV72" s="385"/>
      <c r="AW72" s="385"/>
      <c r="AX72" s="385"/>
      <c r="AY72" s="385"/>
      <c r="AZ72" s="385"/>
      <c r="BA72" s="385"/>
      <c r="BB72" s="385"/>
      <c r="BC72" s="385"/>
      <c r="BD72" s="385"/>
      <c r="BE72" s="385"/>
      <c r="BF72" s="385"/>
      <c r="BG72" s="385"/>
      <c r="BH72" s="385"/>
      <c r="BI72" s="385"/>
      <c r="BJ72" s="385"/>
      <c r="BK72" s="385"/>
      <c r="BL72" s="385"/>
      <c r="BM72" s="385"/>
      <c r="BN72" s="385"/>
      <c r="BO72" s="385"/>
      <c r="BP72" s="385"/>
      <c r="BQ72" s="385"/>
      <c r="BR72" s="385"/>
      <c r="BS72" s="385"/>
      <c r="BT72" s="385"/>
      <c r="BU72" s="385"/>
      <c r="BV72" s="385"/>
      <c r="BW72" s="385"/>
      <c r="BX72" s="385"/>
      <c r="BY72" s="385"/>
      <c r="BZ72" s="385"/>
      <c r="CA72" s="385"/>
      <c r="CB72" s="385"/>
      <c r="CC72" s="385"/>
      <c r="CD72" s="385"/>
      <c r="CE72" s="385"/>
      <c r="CF72" s="385"/>
      <c r="CG72" s="385"/>
      <c r="CH72" s="385"/>
      <c r="CI72" s="385"/>
      <c r="CJ72" s="385"/>
      <c r="CK72" s="385"/>
      <c r="CL72" s="385"/>
      <c r="CM72" s="385"/>
      <c r="CN72" s="385"/>
      <c r="CO72" s="385"/>
      <c r="CP72" s="385"/>
      <c r="CQ72" s="385"/>
      <c r="CR72" s="385"/>
      <c r="CS72" s="385"/>
      <c r="CT72" s="385"/>
      <c r="CU72" s="385"/>
      <c r="CV72" s="385"/>
      <c r="CW72" s="385"/>
      <c r="CX72" s="385"/>
      <c r="CY72" s="385"/>
      <c r="CZ72" s="385"/>
      <c r="DA72" s="385"/>
      <c r="DB72" s="385"/>
      <c r="DC72" s="385"/>
      <c r="DD72" s="385"/>
      <c r="DE72" s="385"/>
      <c r="DF72" s="385"/>
      <c r="DG72" s="385"/>
      <c r="DH72" s="385"/>
      <c r="DI72" s="385"/>
      <c r="DJ72" s="385"/>
      <c r="DK72" s="385"/>
      <c r="DL72" s="385"/>
      <c r="DM72" s="385"/>
      <c r="DN72" s="385"/>
      <c r="DO72" s="385"/>
      <c r="DP72" s="385"/>
      <c r="DQ72" s="385"/>
      <c r="DR72" s="385"/>
      <c r="DS72" s="385"/>
      <c r="DT72" s="385"/>
      <c r="DU72" s="385"/>
      <c r="DV72" s="385"/>
      <c r="DW72" s="385"/>
      <c r="DX72" s="385"/>
      <c r="DY72" s="385"/>
      <c r="DZ72" s="385"/>
      <c r="EA72" s="385"/>
      <c r="EB72" s="385"/>
      <c r="EC72" s="385"/>
      <c r="ED72" s="385"/>
      <c r="EE72" s="385"/>
      <c r="EF72" s="385"/>
      <c r="EG72" s="385"/>
      <c r="EH72" s="385"/>
      <c r="EI72" s="385"/>
      <c r="EJ72" s="385"/>
      <c r="EK72" s="385"/>
    </row>
    <row r="73" spans="1:141">
      <c r="A73" s="385"/>
      <c r="B73" s="385"/>
      <c r="C73" s="385"/>
      <c r="D73" s="385"/>
      <c r="E73" s="385"/>
      <c r="F73" s="385"/>
      <c r="G73" s="385"/>
      <c r="H73" s="385"/>
      <c r="I73" s="385"/>
      <c r="J73" s="385"/>
      <c r="K73" s="385"/>
      <c r="L73" s="385"/>
      <c r="M73" s="385"/>
      <c r="N73" s="385"/>
      <c r="O73" s="385"/>
      <c r="P73" s="385"/>
      <c r="Q73" s="385"/>
      <c r="R73" s="385"/>
      <c r="S73" s="385"/>
      <c r="T73" s="385"/>
      <c r="U73" s="385"/>
      <c r="V73" s="385"/>
      <c r="W73" s="385"/>
      <c r="X73" s="385"/>
      <c r="Y73" s="385"/>
      <c r="Z73" s="385"/>
      <c r="AA73" s="385"/>
      <c r="AB73" s="385"/>
      <c r="AC73" s="385"/>
      <c r="AD73" s="385"/>
      <c r="AE73" s="385"/>
      <c r="AF73" s="385"/>
      <c r="AG73" s="385"/>
      <c r="AH73" s="385"/>
      <c r="AI73" s="385"/>
      <c r="AJ73" s="385"/>
      <c r="AK73" s="385"/>
      <c r="AL73" s="385"/>
      <c r="AM73" s="385"/>
      <c r="AN73" s="385"/>
      <c r="AO73" s="385"/>
      <c r="AP73" s="385"/>
      <c r="AQ73" s="385"/>
      <c r="AR73" s="385"/>
      <c r="AS73" s="385"/>
      <c r="AT73" s="385"/>
      <c r="AU73" s="385"/>
      <c r="AV73" s="385"/>
      <c r="AW73" s="385"/>
      <c r="AX73" s="385"/>
      <c r="AY73" s="385"/>
      <c r="AZ73" s="385"/>
      <c r="BA73" s="385"/>
      <c r="BB73" s="385"/>
      <c r="BC73" s="385"/>
      <c r="BD73" s="385"/>
      <c r="BE73" s="385"/>
      <c r="BF73" s="385"/>
      <c r="BG73" s="385"/>
      <c r="BH73" s="385"/>
      <c r="BI73" s="385"/>
      <c r="BJ73" s="385"/>
      <c r="BK73" s="385"/>
      <c r="BL73" s="385"/>
      <c r="BM73" s="385"/>
      <c r="BN73" s="385"/>
      <c r="BO73" s="385"/>
      <c r="BP73" s="385"/>
      <c r="BQ73" s="385"/>
      <c r="BR73" s="385"/>
      <c r="BS73" s="385"/>
      <c r="BT73" s="385"/>
      <c r="BU73" s="385"/>
      <c r="BV73" s="385"/>
      <c r="BW73" s="385"/>
      <c r="BX73" s="385"/>
      <c r="BY73" s="385"/>
      <c r="BZ73" s="385"/>
      <c r="CA73" s="385"/>
      <c r="CB73" s="385"/>
      <c r="CC73" s="385"/>
      <c r="CD73" s="385"/>
      <c r="CE73" s="385"/>
      <c r="CF73" s="385"/>
      <c r="CG73" s="385"/>
      <c r="CH73" s="385"/>
      <c r="CI73" s="385"/>
      <c r="CJ73" s="385"/>
      <c r="CK73" s="385"/>
      <c r="CL73" s="385"/>
      <c r="CM73" s="385"/>
      <c r="CN73" s="385"/>
      <c r="CO73" s="385"/>
      <c r="CP73" s="385"/>
      <c r="CQ73" s="385"/>
      <c r="CR73" s="385"/>
      <c r="CS73" s="385"/>
      <c r="CT73" s="385"/>
      <c r="CU73" s="385"/>
      <c r="CV73" s="385"/>
      <c r="CW73" s="385"/>
      <c r="CX73" s="385"/>
      <c r="CY73" s="385"/>
      <c r="CZ73" s="385"/>
      <c r="DA73" s="385"/>
      <c r="DB73" s="385"/>
      <c r="DC73" s="385"/>
      <c r="DD73" s="385"/>
      <c r="DE73" s="385"/>
      <c r="DF73" s="385"/>
      <c r="DG73" s="385"/>
      <c r="DH73" s="385"/>
      <c r="DI73" s="385"/>
      <c r="DJ73" s="385"/>
      <c r="DK73" s="385"/>
      <c r="DL73" s="385"/>
      <c r="DM73" s="385"/>
      <c r="DN73" s="385"/>
      <c r="DO73" s="385"/>
      <c r="DP73" s="385"/>
      <c r="DQ73" s="385"/>
      <c r="DR73" s="385"/>
      <c r="DS73" s="385"/>
      <c r="DT73" s="385"/>
      <c r="DU73" s="385"/>
      <c r="DV73" s="385"/>
      <c r="DW73" s="385"/>
      <c r="DX73" s="385"/>
      <c r="DY73" s="385"/>
      <c r="DZ73" s="385"/>
      <c r="EA73" s="385"/>
      <c r="EB73" s="385"/>
      <c r="EC73" s="385"/>
      <c r="ED73" s="385"/>
      <c r="EE73" s="385"/>
      <c r="EF73" s="385"/>
      <c r="EG73" s="385"/>
      <c r="EH73" s="385"/>
      <c r="EI73" s="385"/>
      <c r="EJ73" s="385"/>
      <c r="EK73" s="385"/>
    </row>
    <row r="74" spans="1:141">
      <c r="A74" s="385"/>
      <c r="B74" s="385"/>
      <c r="C74" s="385"/>
      <c r="D74" s="385"/>
      <c r="E74" s="385"/>
      <c r="F74" s="385"/>
      <c r="G74" s="385"/>
      <c r="H74" s="385"/>
      <c r="I74" s="385"/>
      <c r="J74" s="385"/>
      <c r="K74" s="385"/>
      <c r="L74" s="385"/>
      <c r="M74" s="385"/>
      <c r="N74" s="385"/>
      <c r="O74" s="385"/>
      <c r="P74" s="385"/>
      <c r="Q74" s="385"/>
      <c r="R74" s="385"/>
      <c r="S74" s="385"/>
      <c r="T74" s="385"/>
      <c r="U74" s="385"/>
      <c r="V74" s="385"/>
      <c r="W74" s="385"/>
      <c r="X74" s="385"/>
      <c r="Y74" s="385"/>
      <c r="Z74" s="385"/>
      <c r="AA74" s="385"/>
      <c r="AB74" s="385"/>
      <c r="AC74" s="385"/>
      <c r="AD74" s="385"/>
      <c r="AE74" s="385"/>
      <c r="AF74" s="385"/>
      <c r="AG74" s="385"/>
      <c r="AH74" s="385"/>
      <c r="AI74" s="385"/>
      <c r="AJ74" s="385"/>
      <c r="AK74" s="385"/>
      <c r="AL74" s="385"/>
      <c r="AM74" s="385"/>
      <c r="AN74" s="385"/>
      <c r="AO74" s="385"/>
      <c r="AP74" s="385"/>
      <c r="AQ74" s="385"/>
      <c r="AR74" s="385"/>
      <c r="AS74" s="385"/>
      <c r="AT74" s="385"/>
      <c r="AU74" s="385"/>
      <c r="AV74" s="385"/>
      <c r="AW74" s="385"/>
      <c r="AX74" s="385"/>
      <c r="AY74" s="385"/>
      <c r="AZ74" s="385"/>
      <c r="BA74" s="385"/>
      <c r="BB74" s="385"/>
      <c r="BC74" s="385"/>
      <c r="BD74" s="385"/>
      <c r="BE74" s="385"/>
      <c r="BF74" s="385"/>
      <c r="BG74" s="385"/>
      <c r="BH74" s="385"/>
      <c r="BI74" s="385"/>
      <c r="BJ74" s="385"/>
      <c r="BK74" s="385"/>
      <c r="BL74" s="385"/>
      <c r="BM74" s="385"/>
      <c r="BN74" s="385"/>
      <c r="BO74" s="385"/>
      <c r="BP74" s="385"/>
      <c r="BQ74" s="385"/>
      <c r="BR74" s="385"/>
      <c r="BS74" s="385"/>
      <c r="BT74" s="385"/>
      <c r="BU74" s="385"/>
      <c r="BV74" s="385"/>
      <c r="BW74" s="385"/>
      <c r="BX74" s="385"/>
      <c r="BY74" s="385"/>
      <c r="BZ74" s="385"/>
      <c r="CA74" s="385"/>
      <c r="CB74" s="385"/>
      <c r="CC74" s="385"/>
      <c r="CD74" s="385"/>
      <c r="CE74" s="385"/>
      <c r="CF74" s="385"/>
      <c r="CG74" s="385"/>
      <c r="CH74" s="385"/>
      <c r="CI74" s="385"/>
      <c r="CJ74" s="385"/>
      <c r="CK74" s="385"/>
      <c r="CL74" s="385"/>
      <c r="CM74" s="385"/>
      <c r="CN74" s="385"/>
      <c r="CO74" s="385"/>
      <c r="CP74" s="385"/>
      <c r="CQ74" s="385"/>
      <c r="CR74" s="385"/>
      <c r="CS74" s="385"/>
      <c r="CT74" s="385"/>
      <c r="CU74" s="385"/>
      <c r="CV74" s="385"/>
      <c r="CW74" s="385"/>
      <c r="CX74" s="385"/>
      <c r="CY74" s="385"/>
      <c r="CZ74" s="385"/>
      <c r="DA74" s="385"/>
      <c r="DB74" s="385"/>
      <c r="DC74" s="385"/>
      <c r="DD74" s="385"/>
      <c r="DE74" s="385"/>
      <c r="DF74" s="385"/>
      <c r="DG74" s="385"/>
      <c r="DH74" s="385"/>
      <c r="DI74" s="385"/>
      <c r="DJ74" s="385"/>
      <c r="DK74" s="385"/>
      <c r="DL74" s="385"/>
      <c r="DM74" s="385"/>
      <c r="DN74" s="385"/>
      <c r="DO74" s="385"/>
      <c r="DP74" s="385"/>
      <c r="DQ74" s="385"/>
      <c r="DR74" s="385"/>
      <c r="DS74" s="385"/>
      <c r="DT74" s="385"/>
      <c r="DU74" s="385"/>
      <c r="DV74" s="385"/>
      <c r="DW74" s="385"/>
      <c r="DX74" s="385"/>
      <c r="DY74" s="385"/>
      <c r="DZ74" s="385"/>
      <c r="EA74" s="385"/>
      <c r="EB74" s="385"/>
      <c r="EC74" s="385"/>
      <c r="ED74" s="385"/>
      <c r="EE74" s="385"/>
      <c r="EF74" s="385"/>
      <c r="EG74" s="385"/>
      <c r="EH74" s="385"/>
      <c r="EI74" s="385"/>
      <c r="EJ74" s="385"/>
      <c r="EK74" s="385"/>
    </row>
    <row r="75" spans="1:141">
      <c r="A75" s="385"/>
      <c r="B75" s="385"/>
      <c r="C75" s="385"/>
      <c r="D75" s="385"/>
      <c r="E75" s="385"/>
      <c r="F75" s="385"/>
      <c r="G75" s="385"/>
      <c r="H75" s="385"/>
      <c r="I75" s="385"/>
      <c r="J75" s="385"/>
      <c r="K75" s="385"/>
      <c r="L75" s="385"/>
      <c r="M75" s="385"/>
      <c r="N75" s="385"/>
      <c r="O75" s="385"/>
      <c r="P75" s="385"/>
      <c r="Q75" s="385"/>
      <c r="R75" s="385"/>
      <c r="S75" s="385"/>
      <c r="T75" s="385"/>
      <c r="U75" s="385"/>
      <c r="V75" s="385"/>
      <c r="W75" s="385"/>
      <c r="X75" s="385"/>
      <c r="Y75" s="385"/>
      <c r="Z75" s="385"/>
      <c r="AA75" s="385"/>
      <c r="AB75" s="385"/>
      <c r="AC75" s="385"/>
      <c r="AD75" s="385"/>
      <c r="AE75" s="385"/>
      <c r="AF75" s="385"/>
      <c r="AG75" s="385"/>
      <c r="AH75" s="385"/>
      <c r="AI75" s="385"/>
      <c r="AJ75" s="385"/>
      <c r="AK75" s="385"/>
      <c r="AL75" s="385"/>
      <c r="AM75" s="385"/>
      <c r="AN75" s="385"/>
      <c r="AO75" s="385"/>
      <c r="AP75" s="385"/>
      <c r="AQ75" s="385"/>
      <c r="AR75" s="385"/>
      <c r="AS75" s="385"/>
      <c r="AT75" s="385"/>
      <c r="AU75" s="385"/>
      <c r="AV75" s="385"/>
      <c r="AW75" s="385"/>
      <c r="AX75" s="385"/>
      <c r="AY75" s="385"/>
      <c r="AZ75" s="385"/>
      <c r="BA75" s="385"/>
      <c r="BB75" s="385"/>
      <c r="BC75" s="385"/>
      <c r="BD75" s="385"/>
      <c r="BE75" s="385"/>
      <c r="BF75" s="385"/>
      <c r="BG75" s="385"/>
      <c r="BH75" s="385"/>
      <c r="BI75" s="385"/>
      <c r="BJ75" s="385"/>
      <c r="BK75" s="385"/>
      <c r="BL75" s="385"/>
      <c r="BM75" s="385"/>
      <c r="BN75" s="385"/>
      <c r="BO75" s="385"/>
      <c r="BP75" s="385"/>
      <c r="BQ75" s="385"/>
      <c r="BR75" s="385"/>
      <c r="BS75" s="385"/>
      <c r="BT75" s="385"/>
      <c r="BU75" s="385"/>
      <c r="BV75" s="385"/>
      <c r="BW75" s="385"/>
      <c r="BX75" s="385"/>
      <c r="BY75" s="385"/>
      <c r="BZ75" s="385"/>
      <c r="CA75" s="385"/>
      <c r="CB75" s="385"/>
      <c r="CC75" s="385"/>
      <c r="CD75" s="385"/>
      <c r="CE75" s="385"/>
      <c r="CF75" s="385"/>
      <c r="CG75" s="385"/>
      <c r="CH75" s="385"/>
      <c r="CI75" s="385"/>
      <c r="CJ75" s="385"/>
      <c r="CK75" s="385"/>
      <c r="CL75" s="385"/>
      <c r="CM75" s="385"/>
      <c r="CN75" s="385"/>
      <c r="CO75" s="385"/>
      <c r="CP75" s="385"/>
      <c r="CQ75" s="385"/>
      <c r="CR75" s="385"/>
      <c r="CS75" s="385"/>
      <c r="CT75" s="385"/>
      <c r="CU75" s="385"/>
      <c r="CV75" s="385"/>
      <c r="CW75" s="385"/>
      <c r="CX75" s="385"/>
      <c r="CY75" s="385"/>
      <c r="CZ75" s="385"/>
      <c r="DA75" s="385"/>
      <c r="DB75" s="385"/>
      <c r="DC75" s="385"/>
      <c r="DD75" s="385"/>
      <c r="DE75" s="385"/>
      <c r="DF75" s="385"/>
      <c r="DG75" s="385"/>
      <c r="DH75" s="385"/>
      <c r="DI75" s="385"/>
      <c r="DJ75" s="385"/>
      <c r="DK75" s="385"/>
      <c r="DL75" s="385"/>
      <c r="DM75" s="385"/>
      <c r="DN75" s="385"/>
      <c r="DO75" s="385"/>
      <c r="DP75" s="385"/>
      <c r="DQ75" s="385"/>
      <c r="DR75" s="385"/>
      <c r="DS75" s="385"/>
      <c r="DT75" s="385"/>
      <c r="DU75" s="385"/>
      <c r="DV75" s="385"/>
      <c r="DW75" s="385"/>
      <c r="DX75" s="385"/>
      <c r="DY75" s="385"/>
      <c r="DZ75" s="385"/>
      <c r="EA75" s="385"/>
      <c r="EB75" s="385"/>
      <c r="EC75" s="385"/>
      <c r="ED75" s="385"/>
      <c r="EE75" s="385"/>
      <c r="EF75" s="385"/>
      <c r="EG75" s="385"/>
      <c r="EH75" s="385"/>
      <c r="EI75" s="385"/>
      <c r="EJ75" s="385"/>
      <c r="EK75" s="385"/>
    </row>
    <row r="76" spans="1:141">
      <c r="A76" s="385"/>
      <c r="B76" s="385"/>
      <c r="C76" s="385"/>
      <c r="D76" s="385"/>
      <c r="E76" s="385"/>
      <c r="F76" s="385"/>
      <c r="G76" s="385"/>
      <c r="H76" s="385"/>
      <c r="I76" s="385"/>
      <c r="J76" s="385"/>
      <c r="K76" s="385"/>
      <c r="L76" s="385"/>
      <c r="M76" s="385"/>
      <c r="N76" s="385"/>
      <c r="O76" s="385"/>
      <c r="P76" s="385"/>
      <c r="Q76" s="385"/>
      <c r="R76" s="385"/>
      <c r="S76" s="385"/>
      <c r="T76" s="385"/>
      <c r="U76" s="385"/>
      <c r="V76" s="385"/>
      <c r="W76" s="385"/>
      <c r="X76" s="385"/>
      <c r="Y76" s="385"/>
      <c r="Z76" s="385"/>
      <c r="AA76" s="385"/>
      <c r="AB76" s="385"/>
      <c r="AC76" s="385"/>
      <c r="AD76" s="385"/>
      <c r="AE76" s="385"/>
      <c r="AF76" s="385"/>
      <c r="AG76" s="385"/>
      <c r="AH76" s="385"/>
      <c r="AI76" s="385"/>
      <c r="AJ76" s="385"/>
      <c r="AK76" s="385"/>
      <c r="AL76" s="385"/>
      <c r="AM76" s="385"/>
      <c r="AN76" s="385"/>
      <c r="AO76" s="385"/>
      <c r="AP76" s="385"/>
      <c r="AQ76" s="385"/>
      <c r="AR76" s="385"/>
      <c r="AS76" s="385"/>
      <c r="AT76" s="385"/>
      <c r="AU76" s="385"/>
      <c r="AV76" s="385"/>
      <c r="AW76" s="385"/>
      <c r="AX76" s="385"/>
      <c r="AY76" s="385"/>
      <c r="AZ76" s="385"/>
      <c r="BA76" s="385"/>
      <c r="BB76" s="385"/>
      <c r="BC76" s="385"/>
      <c r="BD76" s="385"/>
      <c r="BE76" s="385"/>
      <c r="BF76" s="385"/>
      <c r="BG76" s="385"/>
      <c r="BH76" s="385"/>
      <c r="BI76" s="385"/>
      <c r="BJ76" s="385"/>
      <c r="BK76" s="385"/>
      <c r="BL76" s="385"/>
      <c r="BM76" s="385"/>
      <c r="BN76" s="385"/>
      <c r="BO76" s="385"/>
      <c r="BP76" s="385"/>
      <c r="BQ76" s="385"/>
      <c r="BR76" s="385"/>
      <c r="BS76" s="385"/>
      <c r="BT76" s="385"/>
      <c r="BU76" s="385"/>
      <c r="BV76" s="385"/>
      <c r="BW76" s="385"/>
      <c r="BX76" s="385"/>
      <c r="BY76" s="385"/>
      <c r="BZ76" s="385"/>
      <c r="CA76" s="385"/>
      <c r="CB76" s="385"/>
      <c r="CC76" s="385"/>
      <c r="CD76" s="385"/>
      <c r="CE76" s="385"/>
      <c r="CF76" s="385"/>
      <c r="CG76" s="385"/>
      <c r="CH76" s="385"/>
      <c r="CI76" s="385"/>
      <c r="CJ76" s="385"/>
      <c r="CK76" s="385"/>
      <c r="CL76" s="385"/>
      <c r="CM76" s="385"/>
      <c r="CN76" s="385"/>
      <c r="CO76" s="385"/>
      <c r="CP76" s="385"/>
      <c r="CQ76" s="385"/>
      <c r="CR76" s="385"/>
      <c r="CS76" s="385"/>
      <c r="CT76" s="385"/>
      <c r="CU76" s="385"/>
      <c r="CV76" s="385"/>
      <c r="CW76" s="385"/>
      <c r="CX76" s="385"/>
      <c r="CY76" s="385"/>
      <c r="CZ76" s="385"/>
      <c r="DA76" s="385"/>
      <c r="DB76" s="385"/>
      <c r="DC76" s="385"/>
      <c r="DD76" s="385"/>
      <c r="DE76" s="385"/>
      <c r="DF76" s="385"/>
      <c r="DG76" s="385"/>
      <c r="DH76" s="385"/>
      <c r="DI76" s="385"/>
      <c r="DJ76" s="385"/>
      <c r="DK76" s="385"/>
      <c r="DL76" s="385"/>
      <c r="DM76" s="385"/>
      <c r="DN76" s="385"/>
      <c r="DO76" s="385"/>
      <c r="DP76" s="385"/>
      <c r="DQ76" s="385"/>
      <c r="DR76" s="385"/>
      <c r="DS76" s="385"/>
      <c r="DT76" s="385"/>
      <c r="DU76" s="385"/>
      <c r="DV76" s="385"/>
      <c r="DW76" s="385"/>
      <c r="DX76" s="385"/>
      <c r="DY76" s="385"/>
      <c r="DZ76" s="385"/>
      <c r="EA76" s="385"/>
      <c r="EB76" s="385"/>
      <c r="EC76" s="385"/>
      <c r="ED76" s="385"/>
      <c r="EE76" s="385"/>
      <c r="EF76" s="385"/>
      <c r="EG76" s="385"/>
      <c r="EH76" s="385"/>
      <c r="EI76" s="385"/>
      <c r="EJ76" s="385"/>
      <c r="EK76" s="385"/>
    </row>
    <row r="77" spans="1:141">
      <c r="A77" s="385"/>
      <c r="B77" s="385"/>
      <c r="C77" s="385"/>
      <c r="D77" s="385"/>
      <c r="E77" s="385"/>
      <c r="F77" s="385"/>
      <c r="G77" s="385"/>
      <c r="H77" s="385"/>
      <c r="I77" s="385"/>
      <c r="J77" s="385"/>
      <c r="K77" s="385"/>
      <c r="L77" s="385"/>
      <c r="M77" s="385"/>
      <c r="N77" s="385"/>
      <c r="O77" s="385"/>
      <c r="P77" s="385"/>
      <c r="Q77" s="385"/>
      <c r="R77" s="385"/>
      <c r="S77" s="385"/>
      <c r="T77" s="385"/>
      <c r="U77" s="385"/>
      <c r="V77" s="385"/>
      <c r="W77" s="385"/>
      <c r="X77" s="385"/>
      <c r="Y77" s="385"/>
      <c r="Z77" s="385"/>
      <c r="AA77" s="385"/>
      <c r="AB77" s="385"/>
      <c r="AC77" s="385"/>
      <c r="AD77" s="385"/>
      <c r="AE77" s="385"/>
      <c r="AF77" s="385"/>
      <c r="AG77" s="385"/>
      <c r="AH77" s="385"/>
      <c r="AI77" s="385"/>
      <c r="AJ77" s="385"/>
      <c r="AK77" s="385"/>
      <c r="AL77" s="385"/>
      <c r="AM77" s="385"/>
      <c r="AN77" s="385"/>
      <c r="AO77" s="385"/>
      <c r="AP77" s="385"/>
      <c r="AQ77" s="385"/>
      <c r="AR77" s="385"/>
      <c r="AS77" s="385"/>
      <c r="AT77" s="385"/>
      <c r="AU77" s="385"/>
      <c r="AV77" s="385"/>
      <c r="AW77" s="385"/>
      <c r="AX77" s="385"/>
      <c r="AY77" s="385"/>
      <c r="AZ77" s="385"/>
      <c r="BA77" s="385"/>
      <c r="BB77" s="385"/>
      <c r="BC77" s="385"/>
      <c r="BD77" s="385"/>
      <c r="BE77" s="385"/>
      <c r="BF77" s="385"/>
      <c r="BG77" s="385"/>
      <c r="BH77" s="385"/>
      <c r="BI77" s="385"/>
      <c r="BJ77" s="385"/>
      <c r="BK77" s="385"/>
      <c r="BL77" s="385"/>
      <c r="BM77" s="385"/>
      <c r="BN77" s="385"/>
      <c r="BO77" s="385"/>
      <c r="BP77" s="385"/>
      <c r="BQ77" s="385"/>
      <c r="BR77" s="385"/>
      <c r="BS77" s="385"/>
      <c r="BT77" s="385"/>
      <c r="BU77" s="385"/>
      <c r="BV77" s="385"/>
      <c r="BW77" s="385"/>
      <c r="BX77" s="385"/>
      <c r="BY77" s="385"/>
      <c r="BZ77" s="385"/>
      <c r="CA77" s="385"/>
      <c r="CB77" s="385"/>
      <c r="CC77" s="385"/>
      <c r="CD77" s="385"/>
      <c r="CE77" s="385"/>
      <c r="CF77" s="385"/>
      <c r="CG77" s="385"/>
      <c r="CH77" s="385"/>
      <c r="CI77" s="385"/>
      <c r="CJ77" s="385"/>
      <c r="CK77" s="385"/>
      <c r="CL77" s="385"/>
      <c r="CM77" s="385"/>
      <c r="CN77" s="385"/>
      <c r="CO77" s="385"/>
      <c r="CP77" s="385"/>
      <c r="CQ77" s="385"/>
      <c r="CR77" s="385"/>
      <c r="CS77" s="385"/>
      <c r="CT77" s="385"/>
      <c r="CU77" s="385"/>
      <c r="CV77" s="385"/>
      <c r="CW77" s="385"/>
      <c r="CX77" s="385"/>
      <c r="CY77" s="385"/>
      <c r="CZ77" s="385"/>
      <c r="DA77" s="385"/>
      <c r="DB77" s="385"/>
      <c r="DC77" s="385"/>
      <c r="DD77" s="385"/>
      <c r="DE77" s="385"/>
      <c r="DF77" s="385"/>
      <c r="DG77" s="385"/>
      <c r="DH77" s="385"/>
      <c r="DI77" s="385"/>
      <c r="DJ77" s="385"/>
      <c r="DK77" s="385"/>
      <c r="DL77" s="385"/>
      <c r="DM77" s="385"/>
      <c r="DN77" s="385"/>
      <c r="DO77" s="385"/>
      <c r="DP77" s="385"/>
      <c r="DQ77" s="385"/>
      <c r="DR77" s="385"/>
      <c r="DS77" s="385"/>
      <c r="DT77" s="385"/>
      <c r="DU77" s="385"/>
      <c r="DV77" s="385"/>
      <c r="DW77" s="385"/>
      <c r="DX77" s="385"/>
      <c r="DY77" s="385"/>
      <c r="DZ77" s="385"/>
      <c r="EA77" s="385"/>
      <c r="EB77" s="385"/>
      <c r="EC77" s="385"/>
      <c r="ED77" s="385"/>
      <c r="EE77" s="385"/>
      <c r="EF77" s="385"/>
      <c r="EG77" s="385"/>
      <c r="EH77" s="385"/>
      <c r="EI77" s="385"/>
      <c r="EJ77" s="385"/>
      <c r="EK77" s="385"/>
    </row>
    <row r="78" spans="1:141">
      <c r="A78" s="385"/>
      <c r="B78" s="385"/>
      <c r="C78" s="385"/>
      <c r="D78" s="385"/>
      <c r="E78" s="385"/>
      <c r="F78" s="385"/>
      <c r="G78" s="385"/>
      <c r="H78" s="385"/>
      <c r="I78" s="385"/>
      <c r="J78" s="385"/>
      <c r="K78" s="385"/>
      <c r="L78" s="385"/>
      <c r="M78" s="385"/>
      <c r="N78" s="385"/>
      <c r="O78" s="385"/>
      <c r="P78" s="385"/>
      <c r="Q78" s="385"/>
      <c r="R78" s="385"/>
      <c r="S78" s="385"/>
      <c r="T78" s="385"/>
      <c r="U78" s="385"/>
      <c r="V78" s="385"/>
      <c r="W78" s="385"/>
      <c r="X78" s="385"/>
      <c r="Y78" s="385"/>
      <c r="Z78" s="385"/>
      <c r="AA78" s="385"/>
      <c r="AB78" s="385"/>
      <c r="AC78" s="385"/>
      <c r="AD78" s="385"/>
      <c r="AE78" s="385"/>
      <c r="AF78" s="385"/>
      <c r="AG78" s="385"/>
      <c r="AH78" s="385"/>
      <c r="AI78" s="385"/>
      <c r="AJ78" s="385"/>
      <c r="AK78" s="385"/>
      <c r="AL78" s="385"/>
      <c r="AM78" s="385"/>
      <c r="AN78" s="385"/>
      <c r="AO78" s="385"/>
      <c r="AP78" s="385"/>
      <c r="AQ78" s="385"/>
      <c r="AR78" s="385"/>
      <c r="AS78" s="385"/>
      <c r="AT78" s="385"/>
      <c r="AU78" s="385"/>
      <c r="AV78" s="385"/>
      <c r="AW78" s="385"/>
      <c r="AX78" s="385"/>
      <c r="AY78" s="385"/>
      <c r="AZ78" s="385"/>
      <c r="BA78" s="385"/>
      <c r="BB78" s="385"/>
      <c r="BC78" s="385"/>
      <c r="BD78" s="385"/>
      <c r="BE78" s="385"/>
      <c r="BF78" s="385"/>
      <c r="BG78" s="385"/>
      <c r="BH78" s="385"/>
      <c r="BI78" s="385"/>
      <c r="BJ78" s="385"/>
      <c r="BK78" s="385"/>
      <c r="BL78" s="385"/>
      <c r="BM78" s="385"/>
      <c r="BN78" s="385"/>
      <c r="BO78" s="385"/>
      <c r="BP78" s="385"/>
      <c r="BQ78" s="385"/>
      <c r="BR78" s="385"/>
      <c r="BS78" s="385"/>
      <c r="BT78" s="385"/>
      <c r="BU78" s="385"/>
      <c r="BV78" s="385"/>
      <c r="BW78" s="385"/>
      <c r="BX78" s="385"/>
      <c r="BY78" s="385"/>
      <c r="BZ78" s="385"/>
      <c r="CA78" s="385"/>
      <c r="CB78" s="385"/>
      <c r="CC78" s="385"/>
      <c r="CD78" s="385"/>
      <c r="CE78" s="385"/>
      <c r="CF78" s="385"/>
      <c r="CG78" s="385"/>
      <c r="CH78" s="385"/>
      <c r="CI78" s="385"/>
      <c r="CJ78" s="385"/>
      <c r="CK78" s="385"/>
      <c r="CL78" s="385"/>
      <c r="CM78" s="385"/>
      <c r="CN78" s="385"/>
      <c r="CO78" s="385"/>
      <c r="CP78" s="385"/>
      <c r="CQ78" s="385"/>
      <c r="CR78" s="385"/>
      <c r="CS78" s="385"/>
      <c r="CT78" s="385"/>
      <c r="CU78" s="385"/>
      <c r="CV78" s="385"/>
      <c r="CW78" s="385"/>
      <c r="CX78" s="385"/>
      <c r="CY78" s="385"/>
      <c r="CZ78" s="385"/>
      <c r="DA78" s="385"/>
      <c r="DB78" s="385"/>
      <c r="DC78" s="385"/>
      <c r="DD78" s="385"/>
      <c r="DE78" s="385"/>
      <c r="DF78" s="385"/>
      <c r="DG78" s="385"/>
      <c r="DH78" s="385"/>
      <c r="DI78" s="385"/>
      <c r="DJ78" s="385"/>
      <c r="DK78" s="385"/>
      <c r="DL78" s="385"/>
      <c r="DM78" s="385"/>
      <c r="DN78" s="385"/>
      <c r="DO78" s="385"/>
      <c r="DP78" s="385"/>
      <c r="DQ78" s="385"/>
      <c r="DR78" s="385"/>
      <c r="DS78" s="385"/>
      <c r="DT78" s="385"/>
      <c r="DU78" s="385"/>
      <c r="DV78" s="385"/>
      <c r="DW78" s="385"/>
      <c r="DX78" s="385"/>
      <c r="DY78" s="385"/>
      <c r="DZ78" s="385"/>
      <c r="EA78" s="385"/>
      <c r="EB78" s="385"/>
      <c r="EC78" s="385"/>
      <c r="ED78" s="385"/>
      <c r="EE78" s="385"/>
      <c r="EF78" s="385"/>
      <c r="EG78" s="385"/>
      <c r="EH78" s="385"/>
      <c r="EI78" s="385"/>
      <c r="EJ78" s="385"/>
      <c r="EK78" s="385"/>
    </row>
    <row r="79" spans="1:141">
      <c r="A79" s="385"/>
      <c r="B79" s="385"/>
      <c r="C79" s="385"/>
      <c r="D79" s="385"/>
      <c r="E79" s="385"/>
      <c r="F79" s="385"/>
      <c r="G79" s="385"/>
      <c r="H79" s="385"/>
      <c r="I79" s="385"/>
      <c r="J79" s="385"/>
      <c r="K79" s="385"/>
      <c r="L79" s="385"/>
      <c r="M79" s="385"/>
      <c r="N79" s="385"/>
      <c r="O79" s="385"/>
      <c r="P79" s="385"/>
      <c r="Q79" s="385"/>
      <c r="R79" s="385"/>
      <c r="S79" s="385"/>
      <c r="T79" s="385"/>
      <c r="U79" s="385"/>
      <c r="V79" s="385"/>
      <c r="W79" s="385"/>
      <c r="X79" s="385"/>
      <c r="Y79" s="385"/>
      <c r="Z79" s="385"/>
      <c r="AA79" s="385"/>
      <c r="AB79" s="385"/>
      <c r="AC79" s="385"/>
      <c r="AD79" s="385"/>
      <c r="AE79" s="385"/>
      <c r="AF79" s="385"/>
      <c r="AG79" s="385"/>
      <c r="AH79" s="385"/>
      <c r="AI79" s="385"/>
      <c r="AJ79" s="385"/>
      <c r="AK79" s="385"/>
      <c r="AL79" s="385"/>
      <c r="AM79" s="385"/>
      <c r="AN79" s="385"/>
      <c r="AO79" s="385"/>
      <c r="AP79" s="385"/>
      <c r="AQ79" s="385"/>
      <c r="AR79" s="385"/>
      <c r="AS79" s="385"/>
      <c r="AT79" s="385"/>
      <c r="AU79" s="385"/>
      <c r="AV79" s="385"/>
      <c r="AW79" s="385"/>
      <c r="AX79" s="385"/>
      <c r="AY79" s="385"/>
      <c r="AZ79" s="385"/>
      <c r="BA79" s="385"/>
      <c r="BB79" s="385"/>
      <c r="BC79" s="385"/>
      <c r="BD79" s="385"/>
      <c r="BE79" s="385"/>
      <c r="BF79" s="385"/>
      <c r="BG79" s="385"/>
      <c r="BH79" s="385"/>
      <c r="BI79" s="385"/>
      <c r="BJ79" s="385"/>
      <c r="BK79" s="385"/>
      <c r="BL79" s="385"/>
      <c r="BM79" s="385"/>
      <c r="BN79" s="385"/>
      <c r="BO79" s="385"/>
      <c r="BP79" s="385"/>
      <c r="BQ79" s="385"/>
      <c r="BR79" s="385"/>
      <c r="BS79" s="385"/>
      <c r="BT79" s="385"/>
      <c r="BU79" s="385"/>
      <c r="BV79" s="385"/>
      <c r="BW79" s="385"/>
      <c r="BX79" s="385"/>
      <c r="BY79" s="385"/>
      <c r="BZ79" s="385"/>
      <c r="CA79" s="385"/>
      <c r="CB79" s="385"/>
      <c r="CC79" s="385"/>
      <c r="CD79" s="385"/>
      <c r="CE79" s="385"/>
      <c r="CF79" s="385"/>
      <c r="CG79" s="385"/>
      <c r="CH79" s="385"/>
      <c r="CI79" s="385"/>
      <c r="CJ79" s="385"/>
      <c r="CK79" s="385"/>
      <c r="CL79" s="385"/>
      <c r="CM79" s="385"/>
      <c r="CN79" s="385"/>
      <c r="CO79" s="385"/>
      <c r="CP79" s="385"/>
      <c r="CQ79" s="385"/>
      <c r="CR79" s="385"/>
      <c r="CS79" s="385"/>
      <c r="CT79" s="385"/>
      <c r="CU79" s="385"/>
      <c r="CV79" s="385"/>
      <c r="CW79" s="385"/>
      <c r="CX79" s="385"/>
      <c r="CY79" s="385"/>
      <c r="CZ79" s="385"/>
      <c r="DA79" s="385"/>
      <c r="DB79" s="385"/>
      <c r="DC79" s="385"/>
      <c r="DD79" s="385"/>
      <c r="DE79" s="385"/>
      <c r="DF79" s="385"/>
      <c r="DG79" s="385"/>
      <c r="DH79" s="385"/>
      <c r="DI79" s="385"/>
      <c r="DJ79" s="385"/>
      <c r="DK79" s="385"/>
      <c r="DL79" s="385"/>
      <c r="DM79" s="385"/>
      <c r="DN79" s="385"/>
      <c r="DO79" s="385"/>
      <c r="DP79" s="385"/>
      <c r="DQ79" s="385"/>
      <c r="DR79" s="385"/>
      <c r="DS79" s="385"/>
      <c r="DT79" s="385"/>
      <c r="DU79" s="385"/>
      <c r="DV79" s="385"/>
      <c r="DW79" s="385"/>
      <c r="DX79" s="385"/>
      <c r="DY79" s="385"/>
      <c r="DZ79" s="385"/>
      <c r="EA79" s="385"/>
      <c r="EB79" s="385"/>
      <c r="EC79" s="385"/>
      <c r="ED79" s="385"/>
      <c r="EE79" s="385"/>
      <c r="EF79" s="385"/>
      <c r="EG79" s="385"/>
      <c r="EH79" s="385"/>
      <c r="EI79" s="385"/>
      <c r="EJ79" s="385"/>
      <c r="EK79" s="385"/>
    </row>
    <row r="80" spans="1:141">
      <c r="A80" s="385"/>
      <c r="B80" s="385"/>
      <c r="C80" s="385"/>
      <c r="D80" s="385"/>
      <c r="E80" s="385"/>
      <c r="F80" s="385"/>
      <c r="G80" s="385"/>
      <c r="H80" s="385"/>
      <c r="I80" s="385"/>
      <c r="J80" s="385"/>
      <c r="K80" s="385"/>
      <c r="L80" s="385"/>
      <c r="M80" s="385"/>
      <c r="N80" s="385"/>
      <c r="O80" s="385"/>
      <c r="P80" s="385"/>
      <c r="Q80" s="385"/>
      <c r="R80" s="385"/>
      <c r="S80" s="385"/>
      <c r="T80" s="385"/>
      <c r="U80" s="385"/>
      <c r="V80" s="385"/>
      <c r="W80" s="385"/>
      <c r="X80" s="385"/>
      <c r="Y80" s="385"/>
      <c r="Z80" s="385"/>
      <c r="AA80" s="385"/>
      <c r="AB80" s="385"/>
      <c r="AC80" s="385"/>
      <c r="AD80" s="385"/>
      <c r="AE80" s="385"/>
      <c r="AF80" s="385"/>
      <c r="AG80" s="385"/>
      <c r="AH80" s="385"/>
      <c r="AI80" s="385"/>
      <c r="AJ80" s="385"/>
      <c r="AK80" s="385"/>
      <c r="AL80" s="385"/>
      <c r="AM80" s="385"/>
      <c r="AN80" s="385"/>
      <c r="AO80" s="385"/>
      <c r="AP80" s="385"/>
      <c r="AQ80" s="385"/>
      <c r="AR80" s="385"/>
      <c r="AS80" s="385"/>
      <c r="AT80" s="385"/>
      <c r="AU80" s="385"/>
      <c r="AV80" s="385"/>
      <c r="AW80" s="385"/>
      <c r="AX80" s="385"/>
      <c r="AY80" s="385"/>
      <c r="AZ80" s="385"/>
      <c r="BA80" s="385"/>
      <c r="BB80" s="385"/>
      <c r="BC80" s="385"/>
      <c r="BD80" s="385"/>
      <c r="BE80" s="385"/>
      <c r="BF80" s="385"/>
      <c r="BG80" s="385"/>
      <c r="BH80" s="385"/>
      <c r="BI80" s="385"/>
      <c r="BJ80" s="385"/>
      <c r="BK80" s="385"/>
      <c r="BL80" s="385"/>
      <c r="BM80" s="385"/>
      <c r="BN80" s="385"/>
      <c r="BO80" s="385"/>
      <c r="BP80" s="385"/>
      <c r="BQ80" s="385"/>
      <c r="BR80" s="385"/>
      <c r="BS80" s="385"/>
      <c r="BT80" s="385"/>
      <c r="BU80" s="385"/>
      <c r="BV80" s="385"/>
      <c r="BW80" s="385"/>
      <c r="BX80" s="385"/>
      <c r="BY80" s="385"/>
      <c r="BZ80" s="385"/>
      <c r="CA80" s="385"/>
      <c r="CB80" s="385"/>
      <c r="CC80" s="385"/>
      <c r="CD80" s="385"/>
      <c r="CE80" s="385"/>
      <c r="CF80" s="385"/>
      <c r="CG80" s="385"/>
      <c r="CH80" s="385"/>
      <c r="CI80" s="385"/>
      <c r="CJ80" s="385"/>
      <c r="CK80" s="385"/>
      <c r="CL80" s="385"/>
      <c r="CM80" s="385"/>
      <c r="CN80" s="385"/>
      <c r="CO80" s="385"/>
      <c r="CP80" s="385"/>
      <c r="CQ80" s="385"/>
      <c r="CR80" s="385"/>
      <c r="CS80" s="385"/>
      <c r="CT80" s="385"/>
      <c r="CU80" s="385"/>
      <c r="CV80" s="385"/>
      <c r="CW80" s="385"/>
      <c r="CX80" s="385"/>
      <c r="CY80" s="385"/>
      <c r="CZ80" s="385"/>
      <c r="DA80" s="385"/>
      <c r="DB80" s="385"/>
      <c r="DC80" s="385"/>
      <c r="DD80" s="385"/>
      <c r="DE80" s="385"/>
      <c r="DF80" s="385"/>
      <c r="DG80" s="385"/>
      <c r="DH80" s="385"/>
      <c r="DI80" s="385"/>
      <c r="DJ80" s="385"/>
      <c r="DK80" s="385"/>
      <c r="DL80" s="385"/>
      <c r="DM80" s="385"/>
      <c r="DN80" s="385"/>
      <c r="DO80" s="385"/>
      <c r="DP80" s="385"/>
      <c r="DQ80" s="385"/>
      <c r="DR80" s="385"/>
      <c r="DS80" s="385"/>
      <c r="DT80" s="385"/>
      <c r="DU80" s="385"/>
      <c r="DV80" s="385"/>
      <c r="DW80" s="385"/>
      <c r="DX80" s="385"/>
      <c r="DY80" s="385"/>
      <c r="DZ80" s="385"/>
      <c r="EA80" s="385"/>
      <c r="EB80" s="385"/>
      <c r="EC80" s="385"/>
      <c r="ED80" s="385"/>
      <c r="EE80" s="385"/>
      <c r="EF80" s="385"/>
      <c r="EG80" s="385"/>
      <c r="EH80" s="385"/>
      <c r="EI80" s="385"/>
      <c r="EJ80" s="385"/>
      <c r="EK80" s="385"/>
    </row>
    <row r="81" spans="1:141">
      <c r="A81" s="385"/>
      <c r="B81" s="385"/>
      <c r="C81" s="385"/>
      <c r="D81" s="385"/>
      <c r="E81" s="385"/>
      <c r="F81" s="385"/>
      <c r="G81" s="385"/>
      <c r="H81" s="385"/>
      <c r="I81" s="385"/>
      <c r="J81" s="385"/>
      <c r="K81" s="385"/>
      <c r="L81" s="385"/>
      <c r="M81" s="385"/>
      <c r="N81" s="385"/>
      <c r="O81" s="385"/>
      <c r="P81" s="385"/>
      <c r="Q81" s="385"/>
      <c r="R81" s="385"/>
      <c r="S81" s="385"/>
      <c r="T81" s="385"/>
      <c r="U81" s="385"/>
      <c r="V81" s="385"/>
      <c r="W81" s="385"/>
      <c r="X81" s="385"/>
      <c r="Y81" s="385"/>
      <c r="Z81" s="385"/>
      <c r="AA81" s="385"/>
      <c r="AB81" s="385"/>
      <c r="AC81" s="385"/>
      <c r="AD81" s="385"/>
      <c r="AE81" s="385"/>
      <c r="AF81" s="385"/>
      <c r="AG81" s="385"/>
      <c r="AH81" s="385"/>
      <c r="AI81" s="385"/>
      <c r="AJ81" s="385"/>
      <c r="AK81" s="385"/>
      <c r="AL81" s="385"/>
      <c r="AM81" s="385"/>
      <c r="AN81" s="385"/>
      <c r="AO81" s="385"/>
      <c r="AP81" s="385"/>
      <c r="AQ81" s="385"/>
      <c r="AR81" s="385"/>
      <c r="AS81" s="385"/>
      <c r="AT81" s="385"/>
      <c r="AU81" s="385"/>
      <c r="AV81" s="385"/>
      <c r="AW81" s="385"/>
      <c r="AX81" s="385"/>
      <c r="AY81" s="385"/>
      <c r="AZ81" s="385"/>
      <c r="BA81" s="385"/>
      <c r="BB81" s="385"/>
      <c r="BC81" s="385"/>
      <c r="BD81" s="385"/>
      <c r="BE81" s="385"/>
      <c r="BF81" s="385"/>
      <c r="BG81" s="385"/>
      <c r="BH81" s="385"/>
      <c r="BI81" s="385"/>
      <c r="BJ81" s="385"/>
      <c r="BK81" s="385"/>
      <c r="BL81" s="385"/>
      <c r="BM81" s="385"/>
      <c r="BN81" s="385"/>
      <c r="BO81" s="385"/>
      <c r="BP81" s="385"/>
      <c r="BQ81" s="385"/>
      <c r="BR81" s="385"/>
      <c r="BS81" s="385"/>
      <c r="BT81" s="385"/>
      <c r="BU81" s="385"/>
      <c r="BV81" s="385"/>
      <c r="BW81" s="385"/>
      <c r="BX81" s="385"/>
      <c r="BY81" s="385"/>
      <c r="BZ81" s="385"/>
      <c r="CA81" s="385"/>
      <c r="CB81" s="385"/>
      <c r="CC81" s="385"/>
      <c r="CD81" s="385"/>
      <c r="CE81" s="385"/>
      <c r="CF81" s="385"/>
      <c r="CG81" s="385"/>
      <c r="CH81" s="385"/>
      <c r="CI81" s="385"/>
      <c r="CJ81" s="385"/>
      <c r="CK81" s="385"/>
      <c r="CL81" s="385"/>
      <c r="CM81" s="385"/>
      <c r="CN81" s="385"/>
      <c r="CO81" s="385"/>
      <c r="CP81" s="385"/>
      <c r="CQ81" s="385"/>
      <c r="CR81" s="385"/>
      <c r="CS81" s="385"/>
      <c r="CT81" s="385"/>
      <c r="CU81" s="385"/>
      <c r="CV81" s="385"/>
      <c r="CW81" s="385"/>
      <c r="CX81" s="385"/>
      <c r="CY81" s="385"/>
      <c r="CZ81" s="385"/>
      <c r="DA81" s="385"/>
      <c r="DB81" s="385"/>
      <c r="DC81" s="385"/>
      <c r="DD81" s="385"/>
      <c r="DE81" s="385"/>
      <c r="DF81" s="385"/>
      <c r="DG81" s="385"/>
      <c r="DH81" s="385"/>
      <c r="DI81" s="385"/>
      <c r="DJ81" s="385"/>
      <c r="DK81" s="385"/>
      <c r="DL81" s="385"/>
      <c r="DM81" s="385"/>
      <c r="DN81" s="385"/>
      <c r="DO81" s="385"/>
      <c r="DP81" s="385"/>
      <c r="DQ81" s="385"/>
      <c r="DR81" s="385"/>
      <c r="DS81" s="385"/>
      <c r="DT81" s="385"/>
      <c r="DU81" s="385"/>
      <c r="DV81" s="385"/>
      <c r="DW81" s="385"/>
      <c r="DX81" s="385"/>
      <c r="DY81" s="385"/>
      <c r="DZ81" s="385"/>
      <c r="EA81" s="385"/>
      <c r="EB81" s="385"/>
      <c r="EC81" s="385"/>
      <c r="ED81" s="385"/>
      <c r="EE81" s="385"/>
      <c r="EF81" s="385"/>
      <c r="EG81" s="385"/>
      <c r="EH81" s="385"/>
      <c r="EI81" s="385"/>
      <c r="EJ81" s="385"/>
      <c r="EK81" s="385"/>
    </row>
    <row r="350" spans="1:141">
      <c r="A350" s="340">
        <f>A2</f>
        <v>0</v>
      </c>
      <c r="B350" s="340" t="s">
        <v>1587</v>
      </c>
      <c r="C350" s="340" t="s">
        <v>1587</v>
      </c>
      <c r="D350" s="340" t="s">
        <v>1587</v>
      </c>
      <c r="E350" s="340">
        <v>11111</v>
      </c>
      <c r="F350" s="340" t="s">
        <v>66</v>
      </c>
      <c r="G350" s="340">
        <f>SUM(G2:G349)</f>
        <v>0</v>
      </c>
      <c r="H350" s="340">
        <f t="shared" ref="H350:BJ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40">
        <f t="shared" si="0"/>
        <v>0</v>
      </c>
      <c r="R350" s="340">
        <f t="shared" si="0"/>
        <v>0</v>
      </c>
      <c r="S350" s="340">
        <f t="shared" si="0"/>
        <v>0</v>
      </c>
      <c r="T350" s="340">
        <f t="shared" si="0"/>
        <v>0</v>
      </c>
      <c r="U350" s="340">
        <f t="shared" si="0"/>
        <v>0</v>
      </c>
      <c r="V350" s="340">
        <f t="shared" si="0"/>
        <v>0</v>
      </c>
      <c r="W350" s="340">
        <f t="shared" si="0"/>
        <v>0</v>
      </c>
      <c r="X350" s="340">
        <f t="shared" si="0"/>
        <v>0</v>
      </c>
      <c r="Y350" s="340">
        <f t="shared" si="0"/>
        <v>0</v>
      </c>
      <c r="Z350" s="340">
        <f t="shared" si="0"/>
        <v>0</v>
      </c>
      <c r="AA350" s="340">
        <f t="shared" si="0"/>
        <v>0</v>
      </c>
      <c r="AB350" s="340">
        <f t="shared" si="0"/>
        <v>0</v>
      </c>
      <c r="AC350" s="340">
        <f t="shared" si="0"/>
        <v>0</v>
      </c>
      <c r="AD350" s="340">
        <f t="shared" si="0"/>
        <v>0</v>
      </c>
      <c r="AE350" s="340">
        <f t="shared" si="0"/>
        <v>0</v>
      </c>
      <c r="AF350" s="340">
        <f t="shared" si="0"/>
        <v>0</v>
      </c>
      <c r="AG350" s="340">
        <f t="shared" si="0"/>
        <v>0</v>
      </c>
      <c r="AH350" s="340">
        <f t="shared" si="0"/>
        <v>0</v>
      </c>
      <c r="AI350" s="340">
        <f t="shared" si="0"/>
        <v>0</v>
      </c>
      <c r="AJ350" s="340">
        <f t="shared" si="0"/>
        <v>0</v>
      </c>
      <c r="AK350" s="340">
        <f t="shared" si="0"/>
        <v>0</v>
      </c>
      <c r="AL350" s="340">
        <f t="shared" si="0"/>
        <v>0</v>
      </c>
      <c r="AM350" s="340">
        <f t="shared" si="0"/>
        <v>0</v>
      </c>
      <c r="AN350" s="340">
        <f t="shared" si="0"/>
        <v>0</v>
      </c>
      <c r="AO350" s="340">
        <f t="shared" si="0"/>
        <v>0</v>
      </c>
      <c r="AP350" s="340">
        <f t="shared" si="0"/>
        <v>0</v>
      </c>
      <c r="AQ350" s="340">
        <f t="shared" si="0"/>
        <v>0</v>
      </c>
      <c r="AR350" s="340">
        <f t="shared" si="0"/>
        <v>0</v>
      </c>
      <c r="AS350" s="340">
        <f t="shared" si="0"/>
        <v>0</v>
      </c>
      <c r="AT350" s="340">
        <f t="shared" si="0"/>
        <v>0</v>
      </c>
      <c r="AU350" s="340">
        <f t="shared" si="0"/>
        <v>0</v>
      </c>
      <c r="AV350" s="340">
        <f t="shared" si="0"/>
        <v>0</v>
      </c>
      <c r="AW350" s="340">
        <f t="shared" si="0"/>
        <v>0</v>
      </c>
      <c r="AX350" s="340">
        <f t="shared" si="0"/>
        <v>0</v>
      </c>
      <c r="AY350" s="340">
        <f t="shared" si="0"/>
        <v>0</v>
      </c>
      <c r="AZ350" s="340">
        <f t="shared" si="0"/>
        <v>0</v>
      </c>
      <c r="BA350" s="340">
        <f t="shared" si="0"/>
        <v>0</v>
      </c>
      <c r="BB350" s="340">
        <f t="shared" si="0"/>
        <v>0</v>
      </c>
      <c r="BC350" s="340">
        <f t="shared" si="0"/>
        <v>0</v>
      </c>
      <c r="BD350" s="340">
        <f t="shared" si="0"/>
        <v>0</v>
      </c>
      <c r="BE350" s="340">
        <f t="shared" si="0"/>
        <v>0</v>
      </c>
      <c r="BF350" s="340">
        <f t="shared" si="0"/>
        <v>0</v>
      </c>
      <c r="BG350" s="340">
        <f t="shared" si="0"/>
        <v>0</v>
      </c>
      <c r="BH350" s="340">
        <f t="shared" si="0"/>
        <v>0</v>
      </c>
      <c r="BI350" s="340">
        <f t="shared" si="0"/>
        <v>0</v>
      </c>
      <c r="BJ350" s="340">
        <f t="shared" si="0"/>
        <v>0</v>
      </c>
      <c r="BK350" s="340">
        <f t="shared" ref="BK350" si="1">SUM(BK2:BK349)</f>
        <v>0</v>
      </c>
      <c r="BL350" s="340">
        <f t="shared" ref="BL350" si="2">SUM(BL2:BL349)</f>
        <v>0</v>
      </c>
      <c r="BM350" s="340">
        <f t="shared" ref="BM350" si="3">SUM(BM2:BM349)</f>
        <v>0</v>
      </c>
      <c r="BN350" s="340">
        <f t="shared" ref="BN350" si="4">SUM(BN2:BN349)</f>
        <v>0</v>
      </c>
      <c r="BO350" s="340">
        <f t="shared" ref="BO350" si="5">SUM(BO2:BO349)</f>
        <v>0</v>
      </c>
      <c r="BP350" s="340">
        <f t="shared" ref="BP350" si="6">SUM(BP2:BP349)</f>
        <v>0</v>
      </c>
      <c r="BQ350" s="340">
        <f t="shared" ref="BQ350" si="7">SUM(BQ2:BQ349)</f>
        <v>0</v>
      </c>
      <c r="BR350" s="340">
        <f t="shared" ref="BR350" si="8">SUM(BR2:BR349)</f>
        <v>0</v>
      </c>
      <c r="BS350" s="340">
        <f t="shared" ref="BS350" si="9">SUM(BS2:BS349)</f>
        <v>0</v>
      </c>
      <c r="BT350" s="340">
        <f t="shared" ref="BT350" si="10">SUM(BT2:BT349)</f>
        <v>0</v>
      </c>
      <c r="BU350" s="340">
        <f t="shared" ref="BU350" si="11">SUM(BU2:BU349)</f>
        <v>0</v>
      </c>
      <c r="BV350" s="340">
        <f t="shared" ref="BV350" si="12">SUM(BV2:BV349)</f>
        <v>0</v>
      </c>
      <c r="BW350" s="340">
        <f t="shared" ref="BW350" si="13">SUM(BW2:BW349)</f>
        <v>0</v>
      </c>
      <c r="BX350" s="340">
        <f t="shared" ref="BX350" si="14">SUM(BX2:BX349)</f>
        <v>0</v>
      </c>
      <c r="BY350" s="340">
        <f t="shared" ref="BY350" si="15">SUM(BY2:BY349)</f>
        <v>0</v>
      </c>
      <c r="BZ350" s="340">
        <f t="shared" ref="BZ350" si="16">SUM(BZ2:BZ349)</f>
        <v>0</v>
      </c>
      <c r="CA350" s="340">
        <f t="shared" ref="CA350" si="17">SUM(CA2:CA349)</f>
        <v>0</v>
      </c>
      <c r="CB350" s="340">
        <f t="shared" ref="CB350" si="18">SUM(CB2:CB349)</f>
        <v>0</v>
      </c>
      <c r="CC350" s="340">
        <f t="shared" ref="CC350" si="19">SUM(CC2:CC349)</f>
        <v>0</v>
      </c>
      <c r="CD350" s="340">
        <f t="shared" ref="CD350" si="20">SUM(CD2:CD349)</f>
        <v>0</v>
      </c>
      <c r="CE350" s="340">
        <f t="shared" ref="CE350" si="21">SUM(CE2:CE349)</f>
        <v>0</v>
      </c>
      <c r="CF350" s="340">
        <f t="shared" ref="CF350" si="22">SUM(CF2:CF349)</f>
        <v>0</v>
      </c>
      <c r="CG350" s="340">
        <f t="shared" ref="CG350:DG350" si="23">SUM(CG2:CG349)</f>
        <v>0</v>
      </c>
      <c r="CH350" s="340">
        <f t="shared" si="23"/>
        <v>0</v>
      </c>
      <c r="CI350" s="340">
        <f t="shared" si="23"/>
        <v>0</v>
      </c>
      <c r="CJ350" s="340">
        <f t="shared" si="23"/>
        <v>0</v>
      </c>
      <c r="CK350" s="340">
        <f t="shared" si="23"/>
        <v>0</v>
      </c>
      <c r="CL350" s="340">
        <f t="shared" si="23"/>
        <v>0</v>
      </c>
      <c r="CM350" s="340">
        <f t="shared" si="23"/>
        <v>0</v>
      </c>
      <c r="CN350" s="340">
        <f t="shared" si="23"/>
        <v>0</v>
      </c>
      <c r="CO350" s="340">
        <f t="shared" si="23"/>
        <v>0</v>
      </c>
      <c r="CP350" s="340">
        <f t="shared" si="23"/>
        <v>0</v>
      </c>
      <c r="CQ350" s="340">
        <f t="shared" si="23"/>
        <v>0</v>
      </c>
      <c r="CR350" s="340">
        <f t="shared" si="23"/>
        <v>0</v>
      </c>
      <c r="CS350" s="340">
        <f t="shared" si="23"/>
        <v>0</v>
      </c>
      <c r="CT350" s="340">
        <f t="shared" si="23"/>
        <v>0</v>
      </c>
      <c r="CU350" s="340">
        <f t="shared" si="23"/>
        <v>0</v>
      </c>
      <c r="CV350" s="340">
        <f t="shared" si="23"/>
        <v>0</v>
      </c>
      <c r="CW350" s="340">
        <f t="shared" si="23"/>
        <v>0</v>
      </c>
      <c r="CX350" s="340">
        <f t="shared" si="23"/>
        <v>0</v>
      </c>
      <c r="CY350" s="340">
        <f t="shared" si="23"/>
        <v>0</v>
      </c>
      <c r="CZ350" s="340">
        <f t="shared" si="23"/>
        <v>0</v>
      </c>
      <c r="DA350" s="340">
        <f t="shared" si="23"/>
        <v>0</v>
      </c>
      <c r="DB350" s="340">
        <f t="shared" si="23"/>
        <v>0</v>
      </c>
      <c r="DC350" s="340">
        <f t="shared" si="23"/>
        <v>0</v>
      </c>
      <c r="DD350" s="340">
        <f t="shared" si="23"/>
        <v>0</v>
      </c>
      <c r="DE350" s="340">
        <f t="shared" si="23"/>
        <v>0</v>
      </c>
      <c r="DF350" s="340">
        <f t="shared" si="23"/>
        <v>0</v>
      </c>
      <c r="DG350" s="340">
        <f t="shared" si="23"/>
        <v>0</v>
      </c>
      <c r="DH350" s="340">
        <f t="shared" ref="DH350" si="24">SUM(DH2:DH349)</f>
        <v>0</v>
      </c>
      <c r="DI350" s="340">
        <f t="shared" ref="DI350" si="25">SUM(DI2:DI349)</f>
        <v>0</v>
      </c>
      <c r="DJ350" s="340">
        <f t="shared" ref="DJ350" si="26">SUM(DJ2:DJ349)</f>
        <v>0</v>
      </c>
      <c r="DK350" s="340">
        <f t="shared" ref="DK350" si="27">SUM(DK2:DK349)</f>
        <v>0</v>
      </c>
      <c r="DL350" s="340">
        <f t="shared" ref="DL350" si="28">SUM(DL2:DL349)</f>
        <v>0</v>
      </c>
      <c r="DM350" s="340">
        <f t="shared" ref="DM350" si="29">SUM(DM2:DM349)</f>
        <v>0</v>
      </c>
      <c r="DN350" s="340">
        <f t="shared" ref="DN350" si="30">SUM(DN2:DN349)</f>
        <v>0</v>
      </c>
      <c r="DO350" s="340">
        <f t="shared" ref="DO350" si="31">SUM(DO2:DO349)</f>
        <v>0</v>
      </c>
      <c r="DP350" s="340">
        <f t="shared" ref="DP350" si="32">SUM(DP2:DP349)</f>
        <v>0</v>
      </c>
      <c r="DQ350" s="340">
        <f t="shared" ref="DQ350" si="33">SUM(DQ2:DQ349)</f>
        <v>0</v>
      </c>
      <c r="DR350" s="340">
        <f t="shared" ref="DR350" si="34">SUM(DR2:DR349)</f>
        <v>0</v>
      </c>
      <c r="DS350" s="340">
        <f t="shared" ref="DS350" si="35">SUM(DS2:DS349)</f>
        <v>0</v>
      </c>
      <c r="DT350" s="340">
        <f t="shared" ref="DT350" si="36">SUM(DT2:DT349)</f>
        <v>0</v>
      </c>
      <c r="DU350" s="340">
        <f t="shared" ref="DU350" si="37">SUM(DU2:DU349)</f>
        <v>0</v>
      </c>
      <c r="DV350" s="340">
        <f t="shared" ref="DV350" si="38">SUM(DV2:DV349)</f>
        <v>0</v>
      </c>
      <c r="DW350" s="340">
        <f t="shared" ref="DW350" si="39">SUM(DW2:DW349)</f>
        <v>0</v>
      </c>
      <c r="DX350" s="340">
        <f t="shared" ref="DX350" si="40">SUM(DX2:DX349)</f>
        <v>0</v>
      </c>
      <c r="DY350" s="340">
        <f t="shared" ref="DY350" si="41">SUM(DY2:DY349)</f>
        <v>0</v>
      </c>
      <c r="DZ350" s="340">
        <f t="shared" ref="DZ350" si="42">SUM(DZ2:DZ349)</f>
        <v>0</v>
      </c>
      <c r="EA350" s="340">
        <f t="shared" ref="EA350" si="43">SUM(EA2:EA349)</f>
        <v>0</v>
      </c>
      <c r="EB350" s="340">
        <f t="shared" ref="EB350" si="44">SUM(EB2:EB349)</f>
        <v>0</v>
      </c>
      <c r="EC350" s="340">
        <f t="shared" ref="EC350" si="45">SUM(EC2:EC349)</f>
        <v>0</v>
      </c>
      <c r="ED350" s="340">
        <f t="shared" ref="ED350" si="46">SUM(ED2:ED349)</f>
        <v>0</v>
      </c>
      <c r="EE350" s="340">
        <f t="shared" ref="EE350" si="47">SUM(EE2:EE349)</f>
        <v>0</v>
      </c>
      <c r="EF350" s="340">
        <f t="shared" ref="EF350" si="48">SUM(EF2:EF349)</f>
        <v>0</v>
      </c>
      <c r="EG350" s="340">
        <f t="shared" ref="EG350" si="49">SUM(EG2:EG349)</f>
        <v>0</v>
      </c>
      <c r="EH350" s="357">
        <f t="shared" ref="EH350" si="50">SUM(EH2:EH349)</f>
        <v>0</v>
      </c>
      <c r="EI350" s="362">
        <v>1</v>
      </c>
      <c r="EJ350" s="362">
        <v>1</v>
      </c>
      <c r="EK350" s="362">
        <v>1</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CY350"/>
  <sheetViews>
    <sheetView showGridLines="0" workbookViewId="0">
      <pane xSplit="5" ySplit="1" topLeftCell="F2" activePane="bottomRight" state="frozen"/>
      <selection activeCell="B3" sqref="B3:P3"/>
      <selection pane="topRight" activeCell="B3" sqref="B3:P3"/>
      <selection pane="bottomLeft" activeCell="B3" sqref="B3:P3"/>
      <selection pane="bottomRight" activeCell="D19" sqref="D19"/>
    </sheetView>
  </sheetViews>
  <sheetFormatPr defaultColWidth="9" defaultRowHeight="15"/>
  <cols>
    <col min="1" max="1" width="19.85546875" style="143" bestFit="1" customWidth="1"/>
    <col min="2" max="2" width="9.28515625" style="143" bestFit="1" customWidth="1"/>
    <col min="3" max="3" width="16.42578125" style="143" bestFit="1" customWidth="1"/>
    <col min="4" max="4" width="38.7109375" style="143" bestFit="1" customWidth="1"/>
    <col min="5" max="5" width="10.42578125" style="143" bestFit="1" customWidth="1"/>
    <col min="6" max="6" width="15" style="143" bestFit="1" customWidth="1"/>
    <col min="7" max="7" width="12.140625" style="143" bestFit="1" customWidth="1"/>
    <col min="8" max="8" width="10.85546875" style="143" bestFit="1" customWidth="1"/>
    <col min="9" max="9" width="11.140625" style="143" bestFit="1" customWidth="1"/>
    <col min="10" max="10" width="8.7109375" style="143" bestFit="1" customWidth="1"/>
    <col min="11" max="16" width="8.85546875" style="143" bestFit="1" customWidth="1"/>
    <col min="17" max="17" width="7" style="143" bestFit="1" customWidth="1"/>
    <col min="18" max="18" width="10.85546875" style="143" bestFit="1" customWidth="1"/>
    <col min="19" max="19" width="11.140625" style="143" bestFit="1" customWidth="1"/>
    <col min="20" max="20" width="8.7109375" style="143" bestFit="1" customWidth="1"/>
    <col min="21" max="26" width="8.85546875" style="143" bestFit="1" customWidth="1"/>
    <col min="27" max="27" width="7" style="143" bestFit="1" customWidth="1"/>
    <col min="28" max="28" width="10.85546875" style="143" bestFit="1" customWidth="1"/>
    <col min="29" max="29" width="11.140625" style="143" bestFit="1" customWidth="1"/>
    <col min="30" max="30" width="8.7109375" style="143" bestFit="1" customWidth="1"/>
    <col min="31" max="36" width="8.85546875" style="143" bestFit="1" customWidth="1"/>
    <col min="37" max="37" width="7" style="143" bestFit="1" customWidth="1"/>
    <col min="38" max="39" width="10.85546875" style="143" bestFit="1" customWidth="1"/>
    <col min="40" max="40" width="11.140625" style="143" bestFit="1" customWidth="1"/>
    <col min="41" max="41" width="8.7109375" style="143" bestFit="1" customWidth="1"/>
    <col min="42" max="47" width="8.85546875" style="143" bestFit="1" customWidth="1"/>
    <col min="48" max="48" width="7" style="143" bestFit="1" customWidth="1"/>
    <col min="49" max="49" width="10.85546875" style="143" bestFit="1" customWidth="1"/>
    <col min="50" max="50" width="11.140625" style="143" bestFit="1" customWidth="1"/>
    <col min="51" max="51" width="8.7109375" style="143" bestFit="1" customWidth="1"/>
    <col min="52" max="57" width="8.85546875" style="143" bestFit="1" customWidth="1"/>
    <col min="58" max="58" width="7" style="143" bestFit="1" customWidth="1"/>
    <col min="59" max="59" width="10.85546875" style="143" bestFit="1" customWidth="1"/>
    <col min="60" max="60" width="11.140625" style="143" bestFit="1" customWidth="1"/>
    <col min="61" max="61" width="8.7109375" style="143" bestFit="1" customWidth="1"/>
    <col min="62" max="67" width="8.85546875" style="143" bestFit="1" customWidth="1"/>
    <col min="68" max="68" width="7" style="143" bestFit="1" customWidth="1"/>
    <col min="69" max="70" width="10.85546875" style="143" bestFit="1" customWidth="1"/>
    <col min="71" max="71" width="11.140625" style="143" bestFit="1" customWidth="1"/>
    <col min="72" max="72" width="8.7109375" style="143" bestFit="1" customWidth="1"/>
    <col min="73" max="78" width="8.85546875" style="143" bestFit="1" customWidth="1"/>
    <col min="79" max="79" width="7" style="143" bestFit="1" customWidth="1"/>
    <col min="80" max="80" width="10.85546875" style="143" bestFit="1" customWidth="1"/>
    <col min="81" max="81" width="11.140625" style="143" bestFit="1" customWidth="1"/>
    <col min="82" max="82" width="8.7109375" style="143" bestFit="1" customWidth="1"/>
    <col min="83" max="88" width="8.85546875" style="143" bestFit="1" customWidth="1"/>
    <col min="89" max="89" width="7" style="143" bestFit="1" customWidth="1"/>
    <col min="90" max="90" width="10.85546875" style="143" bestFit="1" customWidth="1"/>
    <col min="91" max="91" width="11.140625" style="143" bestFit="1" customWidth="1"/>
    <col min="92" max="92" width="8.7109375" style="143" bestFit="1" customWidth="1"/>
    <col min="93" max="98" width="8.85546875" style="143" bestFit="1" customWidth="1"/>
    <col min="99" max="99" width="7" style="143" bestFit="1" customWidth="1"/>
    <col min="100" max="100" width="10.85546875" style="143" bestFit="1" customWidth="1"/>
    <col min="101" max="102" width="19" style="143" bestFit="1" customWidth="1"/>
    <col min="103" max="103" width="21.85546875" style="143" bestFit="1" customWidth="1"/>
    <col min="104" max="104" width="19.5703125" style="143" customWidth="1"/>
    <col min="105" max="16384" width="9" style="143"/>
  </cols>
  <sheetData>
    <row r="1" spans="1:103" ht="29.25">
      <c r="A1" s="360" t="s">
        <v>140</v>
      </c>
      <c r="B1" s="360" t="s">
        <v>141</v>
      </c>
      <c r="C1" s="360" t="s">
        <v>211</v>
      </c>
      <c r="D1" s="360" t="s">
        <v>212</v>
      </c>
      <c r="E1" s="360" t="s">
        <v>213</v>
      </c>
      <c r="F1" s="360" t="s">
        <v>65</v>
      </c>
      <c r="G1" s="360" t="s">
        <v>2</v>
      </c>
      <c r="H1" s="360" t="s">
        <v>1320</v>
      </c>
      <c r="I1" s="360" t="s">
        <v>214</v>
      </c>
      <c r="J1" s="360" t="s">
        <v>219</v>
      </c>
      <c r="K1" s="360" t="s">
        <v>220</v>
      </c>
      <c r="L1" s="360" t="s">
        <v>221</v>
      </c>
      <c r="M1" s="360" t="s">
        <v>222</v>
      </c>
      <c r="N1" s="360" t="s">
        <v>223</v>
      </c>
      <c r="O1" s="360" t="s">
        <v>224</v>
      </c>
      <c r="P1" s="360" t="s">
        <v>225</v>
      </c>
      <c r="Q1" s="360" t="s">
        <v>226</v>
      </c>
      <c r="R1" s="360" t="s">
        <v>1320</v>
      </c>
      <c r="S1" s="360" t="s">
        <v>214</v>
      </c>
      <c r="T1" s="360" t="s">
        <v>219</v>
      </c>
      <c r="U1" s="360" t="s">
        <v>220</v>
      </c>
      <c r="V1" s="360" t="s">
        <v>221</v>
      </c>
      <c r="W1" s="360" t="s">
        <v>222</v>
      </c>
      <c r="X1" s="360" t="s">
        <v>223</v>
      </c>
      <c r="Y1" s="360" t="s">
        <v>224</v>
      </c>
      <c r="Z1" s="360" t="s">
        <v>225</v>
      </c>
      <c r="AA1" s="360" t="s">
        <v>226</v>
      </c>
      <c r="AB1" s="360" t="s">
        <v>1320</v>
      </c>
      <c r="AC1" s="360" t="s">
        <v>214</v>
      </c>
      <c r="AD1" s="360" t="s">
        <v>219</v>
      </c>
      <c r="AE1" s="360" t="s">
        <v>220</v>
      </c>
      <c r="AF1" s="360" t="s">
        <v>221</v>
      </c>
      <c r="AG1" s="360" t="s">
        <v>222</v>
      </c>
      <c r="AH1" s="360" t="s">
        <v>223</v>
      </c>
      <c r="AI1" s="360" t="s">
        <v>224</v>
      </c>
      <c r="AJ1" s="360" t="s">
        <v>225</v>
      </c>
      <c r="AK1" s="360" t="s">
        <v>226</v>
      </c>
      <c r="AL1" s="360" t="s">
        <v>1320</v>
      </c>
      <c r="AM1" s="360" t="s">
        <v>1320</v>
      </c>
      <c r="AN1" s="360" t="s">
        <v>214</v>
      </c>
      <c r="AO1" s="360" t="s">
        <v>219</v>
      </c>
      <c r="AP1" s="360" t="s">
        <v>220</v>
      </c>
      <c r="AQ1" s="360" t="s">
        <v>221</v>
      </c>
      <c r="AR1" s="360" t="s">
        <v>222</v>
      </c>
      <c r="AS1" s="360" t="s">
        <v>223</v>
      </c>
      <c r="AT1" s="360" t="s">
        <v>224</v>
      </c>
      <c r="AU1" s="360" t="s">
        <v>225</v>
      </c>
      <c r="AV1" s="360" t="s">
        <v>226</v>
      </c>
      <c r="AW1" s="360" t="s">
        <v>1320</v>
      </c>
      <c r="AX1" s="360" t="s">
        <v>214</v>
      </c>
      <c r="AY1" s="360" t="s">
        <v>219</v>
      </c>
      <c r="AZ1" s="360" t="s">
        <v>220</v>
      </c>
      <c r="BA1" s="360" t="s">
        <v>221</v>
      </c>
      <c r="BB1" s="360" t="s">
        <v>222</v>
      </c>
      <c r="BC1" s="360" t="s">
        <v>223</v>
      </c>
      <c r="BD1" s="360" t="s">
        <v>224</v>
      </c>
      <c r="BE1" s="360" t="s">
        <v>225</v>
      </c>
      <c r="BF1" s="360" t="s">
        <v>226</v>
      </c>
      <c r="BG1" s="360" t="s">
        <v>1320</v>
      </c>
      <c r="BH1" s="360" t="s">
        <v>214</v>
      </c>
      <c r="BI1" s="360" t="s">
        <v>219</v>
      </c>
      <c r="BJ1" s="360" t="s">
        <v>220</v>
      </c>
      <c r="BK1" s="360" t="s">
        <v>221</v>
      </c>
      <c r="BL1" s="360" t="s">
        <v>222</v>
      </c>
      <c r="BM1" s="360" t="s">
        <v>223</v>
      </c>
      <c r="BN1" s="360" t="s">
        <v>224</v>
      </c>
      <c r="BO1" s="360" t="s">
        <v>225</v>
      </c>
      <c r="BP1" s="360" t="s">
        <v>226</v>
      </c>
      <c r="BQ1" s="360" t="s">
        <v>1320</v>
      </c>
      <c r="BR1" s="360" t="s">
        <v>1320</v>
      </c>
      <c r="BS1" s="360" t="s">
        <v>214</v>
      </c>
      <c r="BT1" s="360" t="s">
        <v>219</v>
      </c>
      <c r="BU1" s="360" t="s">
        <v>220</v>
      </c>
      <c r="BV1" s="360" t="s">
        <v>221</v>
      </c>
      <c r="BW1" s="360" t="s">
        <v>222</v>
      </c>
      <c r="BX1" s="360" t="s">
        <v>223</v>
      </c>
      <c r="BY1" s="360" t="s">
        <v>224</v>
      </c>
      <c r="BZ1" s="360" t="s">
        <v>225</v>
      </c>
      <c r="CA1" s="360" t="s">
        <v>226</v>
      </c>
      <c r="CB1" s="360" t="s">
        <v>1320</v>
      </c>
      <c r="CC1" s="360" t="s">
        <v>214</v>
      </c>
      <c r="CD1" s="360" t="s">
        <v>219</v>
      </c>
      <c r="CE1" s="360" t="s">
        <v>220</v>
      </c>
      <c r="CF1" s="360" t="s">
        <v>221</v>
      </c>
      <c r="CG1" s="360" t="s">
        <v>222</v>
      </c>
      <c r="CH1" s="360" t="s">
        <v>223</v>
      </c>
      <c r="CI1" s="360" t="s">
        <v>224</v>
      </c>
      <c r="CJ1" s="360" t="s">
        <v>225</v>
      </c>
      <c r="CK1" s="360" t="s">
        <v>226</v>
      </c>
      <c r="CL1" s="360" t="s">
        <v>1320</v>
      </c>
      <c r="CM1" s="360" t="s">
        <v>214</v>
      </c>
      <c r="CN1" s="360" t="s">
        <v>219</v>
      </c>
      <c r="CO1" s="360" t="s">
        <v>220</v>
      </c>
      <c r="CP1" s="360" t="s">
        <v>221</v>
      </c>
      <c r="CQ1" s="360" t="s">
        <v>222</v>
      </c>
      <c r="CR1" s="360" t="s">
        <v>223</v>
      </c>
      <c r="CS1" s="360" t="s">
        <v>224</v>
      </c>
      <c r="CT1" s="360" t="s">
        <v>225</v>
      </c>
      <c r="CU1" s="360" t="s">
        <v>226</v>
      </c>
      <c r="CV1" s="360" t="s">
        <v>1320</v>
      </c>
      <c r="CW1" s="360" t="s">
        <v>259</v>
      </c>
      <c r="CX1" s="360" t="s">
        <v>260</v>
      </c>
      <c r="CY1" s="360" t="s">
        <v>261</v>
      </c>
    </row>
    <row r="2" spans="1:103">
      <c r="A2" s="385"/>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c r="BC2" s="385"/>
      <c r="BD2" s="385"/>
      <c r="BE2" s="385"/>
      <c r="BF2" s="385"/>
      <c r="BG2" s="385"/>
      <c r="BH2" s="385"/>
      <c r="BI2" s="385"/>
      <c r="BJ2" s="385"/>
      <c r="BK2" s="385"/>
      <c r="BL2" s="385"/>
      <c r="BM2" s="385"/>
      <c r="BN2" s="385"/>
      <c r="BO2" s="385"/>
      <c r="BP2" s="385"/>
      <c r="BQ2" s="385"/>
      <c r="BR2" s="385"/>
      <c r="BS2" s="385"/>
      <c r="BT2" s="385"/>
      <c r="BU2" s="385"/>
      <c r="BV2" s="385"/>
      <c r="BW2" s="385"/>
      <c r="BX2" s="385"/>
      <c r="BY2" s="385"/>
      <c r="BZ2" s="385"/>
      <c r="CA2" s="385"/>
      <c r="CB2" s="385"/>
      <c r="CC2" s="385"/>
      <c r="CD2" s="385"/>
      <c r="CE2" s="385"/>
      <c r="CF2" s="385"/>
      <c r="CG2" s="385"/>
      <c r="CH2" s="385"/>
      <c r="CI2" s="385"/>
      <c r="CJ2" s="385"/>
      <c r="CK2" s="385"/>
      <c r="CL2" s="385"/>
      <c r="CM2" s="385"/>
      <c r="CN2" s="385"/>
      <c r="CO2" s="385"/>
      <c r="CP2" s="385"/>
      <c r="CQ2" s="385"/>
      <c r="CR2" s="385"/>
      <c r="CS2" s="385"/>
      <c r="CT2" s="385"/>
      <c r="CU2" s="385"/>
      <c r="CV2" s="385"/>
      <c r="CW2" s="385"/>
      <c r="CX2" s="385"/>
      <c r="CY2" s="385"/>
    </row>
    <row r="3" spans="1:103">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5"/>
      <c r="AW3" s="385"/>
      <c r="AX3" s="385"/>
      <c r="AY3" s="385"/>
      <c r="AZ3" s="385"/>
      <c r="BA3" s="385"/>
      <c r="BB3" s="385"/>
      <c r="BC3" s="385"/>
      <c r="BD3" s="385"/>
      <c r="BE3" s="385"/>
      <c r="BF3" s="385"/>
      <c r="BG3" s="385"/>
      <c r="BH3" s="385"/>
      <c r="BI3" s="385"/>
      <c r="BJ3" s="385"/>
      <c r="BK3" s="385"/>
      <c r="BL3" s="385"/>
      <c r="BM3" s="385"/>
      <c r="BN3" s="385"/>
      <c r="BO3" s="385"/>
      <c r="BP3" s="385"/>
      <c r="BQ3" s="385"/>
      <c r="BR3" s="385"/>
      <c r="BS3" s="385"/>
      <c r="BT3" s="385"/>
      <c r="BU3" s="385"/>
      <c r="BV3" s="385"/>
      <c r="BW3" s="385"/>
      <c r="BX3" s="385"/>
      <c r="BY3" s="385"/>
      <c r="BZ3" s="385"/>
      <c r="CA3" s="385"/>
      <c r="CB3" s="385"/>
      <c r="CC3" s="385"/>
      <c r="CD3" s="385"/>
      <c r="CE3" s="385"/>
      <c r="CF3" s="385"/>
      <c r="CG3" s="385"/>
      <c r="CH3" s="385"/>
      <c r="CI3" s="385"/>
      <c r="CJ3" s="385"/>
      <c r="CK3" s="385"/>
      <c r="CL3" s="385"/>
      <c r="CM3" s="385"/>
      <c r="CN3" s="385"/>
      <c r="CO3" s="385"/>
      <c r="CP3" s="385"/>
      <c r="CQ3" s="385"/>
      <c r="CR3" s="385"/>
      <c r="CS3" s="385"/>
      <c r="CT3" s="385"/>
      <c r="CU3" s="385"/>
      <c r="CV3" s="385"/>
      <c r="CW3" s="385"/>
      <c r="CX3" s="385"/>
      <c r="CY3" s="385"/>
    </row>
    <row r="4" spans="1:103">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5"/>
      <c r="AW4" s="385"/>
      <c r="AX4" s="385"/>
      <c r="AY4" s="385"/>
      <c r="AZ4" s="385"/>
      <c r="BA4" s="385"/>
      <c r="BB4" s="385"/>
      <c r="BC4" s="385"/>
      <c r="BD4" s="385"/>
      <c r="BE4" s="385"/>
      <c r="BF4" s="385"/>
      <c r="BG4" s="385"/>
      <c r="BH4" s="385"/>
      <c r="BI4" s="385"/>
      <c r="BJ4" s="385"/>
      <c r="BK4" s="385"/>
      <c r="BL4" s="385"/>
      <c r="BM4" s="385"/>
      <c r="BN4" s="385"/>
      <c r="BO4" s="385"/>
      <c r="BP4" s="385"/>
      <c r="BQ4" s="385"/>
      <c r="BR4" s="385"/>
      <c r="BS4" s="385"/>
      <c r="BT4" s="385"/>
      <c r="BU4" s="385"/>
      <c r="BV4" s="385"/>
      <c r="BW4" s="385"/>
      <c r="BX4" s="385"/>
      <c r="BY4" s="385"/>
      <c r="BZ4" s="385"/>
      <c r="CA4" s="385"/>
      <c r="CB4" s="385"/>
      <c r="CC4" s="385"/>
      <c r="CD4" s="385"/>
      <c r="CE4" s="385"/>
      <c r="CF4" s="385"/>
      <c r="CG4" s="385"/>
      <c r="CH4" s="385"/>
      <c r="CI4" s="385"/>
      <c r="CJ4" s="385"/>
      <c r="CK4" s="385"/>
      <c r="CL4" s="385"/>
      <c r="CM4" s="385"/>
      <c r="CN4" s="385"/>
      <c r="CO4" s="385"/>
      <c r="CP4" s="385"/>
      <c r="CQ4" s="385"/>
      <c r="CR4" s="385"/>
      <c r="CS4" s="385"/>
      <c r="CT4" s="385"/>
      <c r="CU4" s="385"/>
      <c r="CV4" s="385"/>
      <c r="CW4" s="385"/>
      <c r="CX4" s="385"/>
      <c r="CY4" s="385"/>
    </row>
    <row r="5" spans="1:103">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c r="AE5" s="385"/>
      <c r="AF5" s="385"/>
      <c r="AG5" s="385"/>
      <c r="AH5" s="385"/>
      <c r="AI5" s="385"/>
      <c r="AJ5" s="385"/>
      <c r="AK5" s="385"/>
      <c r="AL5" s="385"/>
      <c r="AM5" s="385"/>
      <c r="AN5" s="385"/>
      <c r="AO5" s="385"/>
      <c r="AP5" s="385"/>
      <c r="AQ5" s="385"/>
      <c r="AR5" s="385"/>
      <c r="AS5" s="385"/>
      <c r="AT5" s="385"/>
      <c r="AU5" s="385"/>
      <c r="AV5" s="385"/>
      <c r="AW5" s="385"/>
      <c r="AX5" s="385"/>
      <c r="AY5" s="385"/>
      <c r="AZ5" s="385"/>
      <c r="BA5" s="385"/>
      <c r="BB5" s="385"/>
      <c r="BC5" s="385"/>
      <c r="BD5" s="385"/>
      <c r="BE5" s="385"/>
      <c r="BF5" s="385"/>
      <c r="BG5" s="385"/>
      <c r="BH5" s="385"/>
      <c r="BI5" s="385"/>
      <c r="BJ5" s="385"/>
      <c r="BK5" s="385"/>
      <c r="BL5" s="385"/>
      <c r="BM5" s="385"/>
      <c r="BN5" s="385"/>
      <c r="BO5" s="385"/>
      <c r="BP5" s="385"/>
      <c r="BQ5" s="385"/>
      <c r="BR5" s="385"/>
      <c r="BS5" s="385"/>
      <c r="BT5" s="385"/>
      <c r="BU5" s="385"/>
      <c r="BV5" s="385"/>
      <c r="BW5" s="385"/>
      <c r="BX5" s="385"/>
      <c r="BY5" s="385"/>
      <c r="BZ5" s="385"/>
      <c r="CA5" s="385"/>
      <c r="CB5" s="385"/>
      <c r="CC5" s="385"/>
      <c r="CD5" s="385"/>
      <c r="CE5" s="385"/>
      <c r="CF5" s="385"/>
      <c r="CG5" s="385"/>
      <c r="CH5" s="385"/>
      <c r="CI5" s="385"/>
      <c r="CJ5" s="385"/>
      <c r="CK5" s="385"/>
      <c r="CL5" s="385"/>
      <c r="CM5" s="385"/>
      <c r="CN5" s="385"/>
      <c r="CO5" s="385"/>
      <c r="CP5" s="385"/>
      <c r="CQ5" s="385"/>
      <c r="CR5" s="385"/>
      <c r="CS5" s="385"/>
      <c r="CT5" s="385"/>
      <c r="CU5" s="385"/>
      <c r="CV5" s="385"/>
      <c r="CW5" s="385"/>
      <c r="CX5" s="385"/>
      <c r="CY5" s="385"/>
    </row>
    <row r="6" spans="1:103">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c r="AE6" s="385"/>
      <c r="AF6" s="385"/>
      <c r="AG6" s="385"/>
      <c r="AH6" s="385"/>
      <c r="AI6" s="385"/>
      <c r="AJ6" s="385"/>
      <c r="AK6" s="385"/>
      <c r="AL6" s="385"/>
      <c r="AM6" s="385"/>
      <c r="AN6" s="385"/>
      <c r="AO6" s="385"/>
      <c r="AP6" s="385"/>
      <c r="AQ6" s="385"/>
      <c r="AR6" s="385"/>
      <c r="AS6" s="385"/>
      <c r="AT6" s="385"/>
      <c r="AU6" s="385"/>
      <c r="AV6" s="385"/>
      <c r="AW6" s="385"/>
      <c r="AX6" s="385"/>
      <c r="AY6" s="385"/>
      <c r="AZ6" s="385"/>
      <c r="BA6" s="385"/>
      <c r="BB6" s="385"/>
      <c r="BC6" s="385"/>
      <c r="BD6" s="385"/>
      <c r="BE6" s="385"/>
      <c r="BF6" s="385"/>
      <c r="BG6" s="385"/>
      <c r="BH6" s="385"/>
      <c r="BI6" s="385"/>
      <c r="BJ6" s="385"/>
      <c r="BK6" s="385"/>
      <c r="BL6" s="385"/>
      <c r="BM6" s="385"/>
      <c r="BN6" s="385"/>
      <c r="BO6" s="385"/>
      <c r="BP6" s="385"/>
      <c r="BQ6" s="385"/>
      <c r="BR6" s="385"/>
      <c r="BS6" s="385"/>
      <c r="BT6" s="385"/>
      <c r="BU6" s="385"/>
      <c r="BV6" s="385"/>
      <c r="BW6" s="385"/>
      <c r="BX6" s="385"/>
      <c r="BY6" s="385"/>
      <c r="BZ6" s="385"/>
      <c r="CA6" s="385"/>
      <c r="CB6" s="385"/>
      <c r="CC6" s="385"/>
      <c r="CD6" s="385"/>
      <c r="CE6" s="385"/>
      <c r="CF6" s="385"/>
      <c r="CG6" s="385"/>
      <c r="CH6" s="385"/>
      <c r="CI6" s="385"/>
      <c r="CJ6" s="385"/>
      <c r="CK6" s="385"/>
      <c r="CL6" s="385"/>
      <c r="CM6" s="385"/>
      <c r="CN6" s="385"/>
      <c r="CO6" s="385"/>
      <c r="CP6" s="385"/>
      <c r="CQ6" s="385"/>
      <c r="CR6" s="385"/>
      <c r="CS6" s="385"/>
      <c r="CT6" s="385"/>
      <c r="CU6" s="385"/>
      <c r="CV6" s="385"/>
      <c r="CW6" s="385"/>
      <c r="CX6" s="385"/>
      <c r="CY6" s="385"/>
    </row>
    <row r="7" spans="1:103">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385"/>
      <c r="BB7" s="385"/>
      <c r="BC7" s="385"/>
      <c r="BD7" s="385"/>
      <c r="BE7" s="385"/>
      <c r="BF7" s="385"/>
      <c r="BG7" s="385"/>
      <c r="BH7" s="385"/>
      <c r="BI7" s="385"/>
      <c r="BJ7" s="385"/>
      <c r="BK7" s="385"/>
      <c r="BL7" s="385"/>
      <c r="BM7" s="385"/>
      <c r="BN7" s="385"/>
      <c r="BO7" s="385"/>
      <c r="BP7" s="385"/>
      <c r="BQ7" s="385"/>
      <c r="BR7" s="385"/>
      <c r="BS7" s="385"/>
      <c r="BT7" s="385"/>
      <c r="BU7" s="385"/>
      <c r="BV7" s="385"/>
      <c r="BW7" s="385"/>
      <c r="BX7" s="385"/>
      <c r="BY7" s="385"/>
      <c r="BZ7" s="385"/>
      <c r="CA7" s="385"/>
      <c r="CB7" s="385"/>
      <c r="CC7" s="385"/>
      <c r="CD7" s="385"/>
      <c r="CE7" s="385"/>
      <c r="CF7" s="385"/>
      <c r="CG7" s="385"/>
      <c r="CH7" s="385"/>
      <c r="CI7" s="385"/>
      <c r="CJ7" s="385"/>
      <c r="CK7" s="385"/>
      <c r="CL7" s="385"/>
      <c r="CM7" s="385"/>
      <c r="CN7" s="385"/>
      <c r="CO7" s="385"/>
      <c r="CP7" s="385"/>
      <c r="CQ7" s="385"/>
      <c r="CR7" s="385"/>
      <c r="CS7" s="385"/>
      <c r="CT7" s="385"/>
      <c r="CU7" s="385"/>
      <c r="CV7" s="385"/>
      <c r="CW7" s="385"/>
      <c r="CX7" s="385"/>
      <c r="CY7" s="385"/>
    </row>
    <row r="8" spans="1:103">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c r="BK8" s="385"/>
      <c r="BL8" s="385"/>
      <c r="BM8" s="385"/>
      <c r="BN8" s="385"/>
      <c r="BO8" s="385"/>
      <c r="BP8" s="385"/>
      <c r="BQ8" s="385"/>
      <c r="BR8" s="385"/>
      <c r="BS8" s="385"/>
      <c r="BT8" s="385"/>
      <c r="BU8" s="385"/>
      <c r="BV8" s="385"/>
      <c r="BW8" s="385"/>
      <c r="BX8" s="385"/>
      <c r="BY8" s="385"/>
      <c r="BZ8" s="385"/>
      <c r="CA8" s="385"/>
      <c r="CB8" s="385"/>
      <c r="CC8" s="385"/>
      <c r="CD8" s="385"/>
      <c r="CE8" s="385"/>
      <c r="CF8" s="385"/>
      <c r="CG8" s="385"/>
      <c r="CH8" s="385"/>
      <c r="CI8" s="385"/>
      <c r="CJ8" s="385"/>
      <c r="CK8" s="385"/>
      <c r="CL8" s="385"/>
      <c r="CM8" s="385"/>
      <c r="CN8" s="385"/>
      <c r="CO8" s="385"/>
      <c r="CP8" s="385"/>
      <c r="CQ8" s="385"/>
      <c r="CR8" s="385"/>
      <c r="CS8" s="385"/>
      <c r="CT8" s="385"/>
      <c r="CU8" s="385"/>
      <c r="CV8" s="385"/>
      <c r="CW8" s="385"/>
      <c r="CX8" s="385"/>
      <c r="CY8" s="385"/>
    </row>
    <row r="9" spans="1:103">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c r="AE9" s="385"/>
      <c r="AF9" s="385"/>
      <c r="AG9" s="385"/>
      <c r="AH9" s="385"/>
      <c r="AI9" s="385"/>
      <c r="AJ9" s="385"/>
      <c r="AK9" s="385"/>
      <c r="AL9" s="385"/>
      <c r="AM9" s="385"/>
      <c r="AN9" s="385"/>
      <c r="AO9" s="385"/>
      <c r="AP9" s="385"/>
      <c r="AQ9" s="385"/>
      <c r="AR9" s="385"/>
      <c r="AS9" s="385"/>
      <c r="AT9" s="385"/>
      <c r="AU9" s="385"/>
      <c r="AV9" s="385"/>
      <c r="AW9" s="385"/>
      <c r="AX9" s="385"/>
      <c r="AY9" s="385"/>
      <c r="AZ9" s="385"/>
      <c r="BA9" s="385"/>
      <c r="BB9" s="385"/>
      <c r="BC9" s="385"/>
      <c r="BD9" s="385"/>
      <c r="BE9" s="385"/>
      <c r="BF9" s="385"/>
      <c r="BG9" s="385"/>
      <c r="BH9" s="385"/>
      <c r="BI9" s="385"/>
      <c r="BJ9" s="385"/>
      <c r="BK9" s="385"/>
      <c r="BL9" s="385"/>
      <c r="BM9" s="385"/>
      <c r="BN9" s="385"/>
      <c r="BO9" s="385"/>
      <c r="BP9" s="385"/>
      <c r="BQ9" s="385"/>
      <c r="BR9" s="385"/>
      <c r="BS9" s="385"/>
      <c r="BT9" s="385"/>
      <c r="BU9" s="385"/>
      <c r="BV9" s="385"/>
      <c r="BW9" s="385"/>
      <c r="BX9" s="385"/>
      <c r="BY9" s="385"/>
      <c r="BZ9" s="385"/>
      <c r="CA9" s="385"/>
      <c r="CB9" s="385"/>
      <c r="CC9" s="385"/>
      <c r="CD9" s="385"/>
      <c r="CE9" s="385"/>
      <c r="CF9" s="385"/>
      <c r="CG9" s="385"/>
      <c r="CH9" s="385"/>
      <c r="CI9" s="385"/>
      <c r="CJ9" s="385"/>
      <c r="CK9" s="385"/>
      <c r="CL9" s="385"/>
      <c r="CM9" s="385"/>
      <c r="CN9" s="385"/>
      <c r="CO9" s="385"/>
      <c r="CP9" s="385"/>
      <c r="CQ9" s="385"/>
      <c r="CR9" s="385"/>
      <c r="CS9" s="385"/>
      <c r="CT9" s="385"/>
      <c r="CU9" s="385"/>
      <c r="CV9" s="385"/>
      <c r="CW9" s="385"/>
      <c r="CX9" s="385"/>
      <c r="CY9" s="385"/>
    </row>
    <row r="10" spans="1:103">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c r="BC10" s="385"/>
      <c r="BD10" s="385"/>
      <c r="BE10" s="385"/>
      <c r="BF10" s="385"/>
      <c r="BG10" s="385"/>
      <c r="BH10" s="385"/>
      <c r="BI10" s="385"/>
      <c r="BJ10" s="385"/>
      <c r="BK10" s="385"/>
      <c r="BL10" s="385"/>
      <c r="BM10" s="385"/>
      <c r="BN10" s="385"/>
      <c r="BO10" s="385"/>
      <c r="BP10" s="385"/>
      <c r="BQ10" s="385"/>
      <c r="BR10" s="385"/>
      <c r="BS10" s="385"/>
      <c r="BT10" s="385"/>
      <c r="BU10" s="385"/>
      <c r="BV10" s="385"/>
      <c r="BW10" s="385"/>
      <c r="BX10" s="385"/>
      <c r="BY10" s="385"/>
      <c r="BZ10" s="385"/>
      <c r="CA10" s="385"/>
      <c r="CB10" s="385"/>
      <c r="CC10" s="385"/>
      <c r="CD10" s="385"/>
      <c r="CE10" s="385"/>
      <c r="CF10" s="385"/>
      <c r="CG10" s="385"/>
      <c r="CH10" s="385"/>
      <c r="CI10" s="385"/>
      <c r="CJ10" s="385"/>
      <c r="CK10" s="385"/>
      <c r="CL10" s="385"/>
      <c r="CM10" s="385"/>
      <c r="CN10" s="385"/>
      <c r="CO10" s="385"/>
      <c r="CP10" s="385"/>
      <c r="CQ10" s="385"/>
      <c r="CR10" s="385"/>
      <c r="CS10" s="385"/>
      <c r="CT10" s="385"/>
      <c r="CU10" s="385"/>
      <c r="CV10" s="385"/>
      <c r="CW10" s="385"/>
      <c r="CX10" s="385"/>
      <c r="CY10" s="385"/>
    </row>
    <row r="11" spans="1:103">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c r="BH11" s="385"/>
      <c r="BI11" s="385"/>
      <c r="BJ11" s="385"/>
      <c r="BK11" s="385"/>
      <c r="BL11" s="385"/>
      <c r="BM11" s="385"/>
      <c r="BN11" s="385"/>
      <c r="BO11" s="385"/>
      <c r="BP11" s="385"/>
      <c r="BQ11" s="385"/>
      <c r="BR11" s="385"/>
      <c r="BS11" s="385"/>
      <c r="BT11" s="385"/>
      <c r="BU11" s="385"/>
      <c r="BV11" s="385"/>
      <c r="BW11" s="385"/>
      <c r="BX11" s="385"/>
      <c r="BY11" s="385"/>
      <c r="BZ11" s="385"/>
      <c r="CA11" s="385"/>
      <c r="CB11" s="385"/>
      <c r="CC11" s="385"/>
      <c r="CD11" s="385"/>
      <c r="CE11" s="385"/>
      <c r="CF11" s="385"/>
      <c r="CG11" s="385"/>
      <c r="CH11" s="385"/>
      <c r="CI11" s="385"/>
      <c r="CJ11" s="385"/>
      <c r="CK11" s="385"/>
      <c r="CL11" s="385"/>
      <c r="CM11" s="385"/>
      <c r="CN11" s="385"/>
      <c r="CO11" s="385"/>
      <c r="CP11" s="385"/>
      <c r="CQ11" s="385"/>
      <c r="CR11" s="385"/>
      <c r="CS11" s="385"/>
      <c r="CT11" s="385"/>
      <c r="CU11" s="385"/>
      <c r="CV11" s="385"/>
      <c r="CW11" s="385"/>
      <c r="CX11" s="385"/>
      <c r="CY11" s="385"/>
    </row>
    <row r="12" spans="1:103">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c r="BK12" s="385"/>
      <c r="BL12" s="385"/>
      <c r="BM12" s="385"/>
      <c r="BN12" s="385"/>
      <c r="BO12" s="385"/>
      <c r="BP12" s="385"/>
      <c r="BQ12" s="385"/>
      <c r="BR12" s="385"/>
      <c r="BS12" s="385"/>
      <c r="BT12" s="385"/>
      <c r="BU12" s="385"/>
      <c r="BV12" s="385"/>
      <c r="BW12" s="385"/>
      <c r="BX12" s="385"/>
      <c r="BY12" s="385"/>
      <c r="BZ12" s="385"/>
      <c r="CA12" s="385"/>
      <c r="CB12" s="385"/>
      <c r="CC12" s="385"/>
      <c r="CD12" s="385"/>
      <c r="CE12" s="385"/>
      <c r="CF12" s="385"/>
      <c r="CG12" s="385"/>
      <c r="CH12" s="385"/>
      <c r="CI12" s="385"/>
      <c r="CJ12" s="385"/>
      <c r="CK12" s="385"/>
      <c r="CL12" s="385"/>
      <c r="CM12" s="385"/>
      <c r="CN12" s="385"/>
      <c r="CO12" s="385"/>
      <c r="CP12" s="385"/>
      <c r="CQ12" s="385"/>
      <c r="CR12" s="385"/>
      <c r="CS12" s="385"/>
      <c r="CT12" s="385"/>
      <c r="CU12" s="385"/>
      <c r="CV12" s="385"/>
      <c r="CW12" s="385"/>
      <c r="CX12" s="385"/>
      <c r="CY12" s="385"/>
    </row>
    <row r="13" spans="1:103">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c r="BK13" s="385"/>
      <c r="BL13" s="385"/>
      <c r="BM13" s="385"/>
      <c r="BN13" s="385"/>
      <c r="BO13" s="385"/>
      <c r="BP13" s="385"/>
      <c r="BQ13" s="385"/>
      <c r="BR13" s="385"/>
      <c r="BS13" s="385"/>
      <c r="BT13" s="385"/>
      <c r="BU13" s="385"/>
      <c r="BV13" s="385"/>
      <c r="BW13" s="385"/>
      <c r="BX13" s="385"/>
      <c r="BY13" s="385"/>
      <c r="BZ13" s="385"/>
      <c r="CA13" s="385"/>
      <c r="CB13" s="385"/>
      <c r="CC13" s="385"/>
      <c r="CD13" s="385"/>
      <c r="CE13" s="385"/>
      <c r="CF13" s="385"/>
      <c r="CG13" s="385"/>
      <c r="CH13" s="385"/>
      <c r="CI13" s="385"/>
      <c r="CJ13" s="385"/>
      <c r="CK13" s="385"/>
      <c r="CL13" s="385"/>
      <c r="CM13" s="385"/>
      <c r="CN13" s="385"/>
      <c r="CO13" s="385"/>
      <c r="CP13" s="385"/>
      <c r="CQ13" s="385"/>
      <c r="CR13" s="385"/>
      <c r="CS13" s="385"/>
      <c r="CT13" s="385"/>
      <c r="CU13" s="385"/>
      <c r="CV13" s="385"/>
      <c r="CW13" s="385"/>
      <c r="CX13" s="385"/>
      <c r="CY13" s="385"/>
    </row>
    <row r="14" spans="1:103">
      <c r="A14" s="385"/>
      <c r="B14" s="385"/>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c r="BC14" s="385"/>
      <c r="BD14" s="385"/>
      <c r="BE14" s="385"/>
      <c r="BF14" s="385"/>
      <c r="BG14" s="385"/>
      <c r="BH14" s="385"/>
      <c r="BI14" s="385"/>
      <c r="BJ14" s="385"/>
      <c r="BK14" s="385"/>
      <c r="BL14" s="385"/>
      <c r="BM14" s="385"/>
      <c r="BN14" s="385"/>
      <c r="BO14" s="385"/>
      <c r="BP14" s="385"/>
      <c r="BQ14" s="385"/>
      <c r="BR14" s="385"/>
      <c r="BS14" s="385"/>
      <c r="BT14" s="385"/>
      <c r="BU14" s="385"/>
      <c r="BV14" s="385"/>
      <c r="BW14" s="385"/>
      <c r="BX14" s="385"/>
      <c r="BY14" s="385"/>
      <c r="BZ14" s="385"/>
      <c r="CA14" s="385"/>
      <c r="CB14" s="385"/>
      <c r="CC14" s="385"/>
      <c r="CD14" s="385"/>
      <c r="CE14" s="385"/>
      <c r="CF14" s="385"/>
      <c r="CG14" s="385"/>
      <c r="CH14" s="385"/>
      <c r="CI14" s="385"/>
      <c r="CJ14" s="385"/>
      <c r="CK14" s="385"/>
      <c r="CL14" s="385"/>
      <c r="CM14" s="385"/>
      <c r="CN14" s="385"/>
      <c r="CO14" s="385"/>
      <c r="CP14" s="385"/>
      <c r="CQ14" s="385"/>
      <c r="CR14" s="385"/>
      <c r="CS14" s="385"/>
      <c r="CT14" s="385"/>
      <c r="CU14" s="385"/>
      <c r="CV14" s="385"/>
      <c r="CW14" s="385"/>
      <c r="CX14" s="385"/>
      <c r="CY14" s="385"/>
    </row>
    <row r="15" spans="1:103">
      <c r="A15" s="385"/>
      <c r="B15" s="385"/>
      <c r="C15" s="385"/>
      <c r="D15" s="385"/>
      <c r="E15" s="385"/>
      <c r="F15" s="385"/>
      <c r="G15" s="385"/>
      <c r="H15" s="385"/>
      <c r="I15" s="385"/>
      <c r="J15" s="385"/>
      <c r="K15" s="385"/>
      <c r="L15" s="385"/>
      <c r="M15" s="385"/>
      <c r="N15" s="385"/>
      <c r="O15" s="385"/>
      <c r="P15" s="385"/>
      <c r="Q15" s="385"/>
      <c r="R15" s="385"/>
      <c r="S15" s="385"/>
      <c r="T15" s="385"/>
      <c r="U15" s="385"/>
      <c r="V15" s="385"/>
      <c r="W15" s="385"/>
      <c r="X15" s="385"/>
      <c r="Y15" s="385"/>
      <c r="Z15" s="385"/>
      <c r="AA15" s="385"/>
      <c r="AB15" s="385"/>
      <c r="AC15" s="385"/>
      <c r="AD15" s="385"/>
      <c r="AE15" s="385"/>
      <c r="AF15" s="385"/>
      <c r="AG15" s="385"/>
      <c r="AH15" s="385"/>
      <c r="AI15" s="385"/>
      <c r="AJ15" s="385"/>
      <c r="AK15" s="385"/>
      <c r="AL15" s="385"/>
      <c r="AM15" s="385"/>
      <c r="AN15" s="385"/>
      <c r="AO15" s="385"/>
      <c r="AP15" s="385"/>
      <c r="AQ15" s="385"/>
      <c r="AR15" s="385"/>
      <c r="AS15" s="385"/>
      <c r="AT15" s="385"/>
      <c r="AU15" s="385"/>
      <c r="AV15" s="385"/>
      <c r="AW15" s="385"/>
      <c r="AX15" s="385"/>
      <c r="AY15" s="385"/>
      <c r="AZ15" s="385"/>
      <c r="BA15" s="385"/>
      <c r="BB15" s="385"/>
      <c r="BC15" s="385"/>
      <c r="BD15" s="385"/>
      <c r="BE15" s="385"/>
      <c r="BF15" s="385"/>
      <c r="BG15" s="385"/>
      <c r="BH15" s="385"/>
      <c r="BI15" s="385"/>
      <c r="BJ15" s="385"/>
      <c r="BK15" s="385"/>
      <c r="BL15" s="385"/>
      <c r="BM15" s="385"/>
      <c r="BN15" s="385"/>
      <c r="BO15" s="385"/>
      <c r="BP15" s="385"/>
      <c r="BQ15" s="385"/>
      <c r="BR15" s="385"/>
      <c r="BS15" s="385"/>
      <c r="BT15" s="385"/>
      <c r="BU15" s="385"/>
      <c r="BV15" s="385"/>
      <c r="BW15" s="385"/>
      <c r="BX15" s="385"/>
      <c r="BY15" s="385"/>
      <c r="BZ15" s="385"/>
      <c r="CA15" s="385"/>
      <c r="CB15" s="385"/>
      <c r="CC15" s="385"/>
      <c r="CD15" s="385"/>
      <c r="CE15" s="385"/>
      <c r="CF15" s="385"/>
      <c r="CG15" s="385"/>
      <c r="CH15" s="385"/>
      <c r="CI15" s="385"/>
      <c r="CJ15" s="385"/>
      <c r="CK15" s="385"/>
      <c r="CL15" s="385"/>
      <c r="CM15" s="385"/>
      <c r="CN15" s="385"/>
      <c r="CO15" s="385"/>
      <c r="CP15" s="385"/>
      <c r="CQ15" s="385"/>
      <c r="CR15" s="385"/>
      <c r="CS15" s="385"/>
      <c r="CT15" s="385"/>
      <c r="CU15" s="385"/>
      <c r="CV15" s="385"/>
      <c r="CW15" s="385"/>
      <c r="CX15" s="385"/>
      <c r="CY15" s="385"/>
    </row>
    <row r="16" spans="1:103">
      <c r="A16" s="385"/>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c r="AE16" s="385"/>
      <c r="AF16" s="385"/>
      <c r="AG16" s="385"/>
      <c r="AH16" s="385"/>
      <c r="AI16" s="385"/>
      <c r="AJ16" s="385"/>
      <c r="AK16" s="385"/>
      <c r="AL16" s="385"/>
      <c r="AM16" s="385"/>
      <c r="AN16" s="385"/>
      <c r="AO16" s="385"/>
      <c r="AP16" s="385"/>
      <c r="AQ16" s="385"/>
      <c r="AR16" s="385"/>
      <c r="AS16" s="385"/>
      <c r="AT16" s="385"/>
      <c r="AU16" s="385"/>
      <c r="AV16" s="385"/>
      <c r="AW16" s="385"/>
      <c r="AX16" s="385"/>
      <c r="AY16" s="385"/>
      <c r="AZ16" s="385"/>
      <c r="BA16" s="385"/>
      <c r="BB16" s="385"/>
      <c r="BC16" s="385"/>
      <c r="BD16" s="385"/>
      <c r="BE16" s="385"/>
      <c r="BF16" s="385"/>
      <c r="BG16" s="385"/>
      <c r="BH16" s="385"/>
      <c r="BI16" s="385"/>
      <c r="BJ16" s="385"/>
      <c r="BK16" s="385"/>
      <c r="BL16" s="385"/>
      <c r="BM16" s="385"/>
      <c r="BN16" s="385"/>
      <c r="BO16" s="385"/>
      <c r="BP16" s="385"/>
      <c r="BQ16" s="385"/>
      <c r="BR16" s="385"/>
      <c r="BS16" s="385"/>
      <c r="BT16" s="385"/>
      <c r="BU16" s="385"/>
      <c r="BV16" s="385"/>
      <c r="BW16" s="385"/>
      <c r="BX16" s="385"/>
      <c r="BY16" s="385"/>
      <c r="BZ16" s="385"/>
      <c r="CA16" s="385"/>
      <c r="CB16" s="385"/>
      <c r="CC16" s="385"/>
      <c r="CD16" s="385"/>
      <c r="CE16" s="385"/>
      <c r="CF16" s="385"/>
      <c r="CG16" s="385"/>
      <c r="CH16" s="385"/>
      <c r="CI16" s="385"/>
      <c r="CJ16" s="385"/>
      <c r="CK16" s="385"/>
      <c r="CL16" s="385"/>
      <c r="CM16" s="385"/>
      <c r="CN16" s="385"/>
      <c r="CO16" s="385"/>
      <c r="CP16" s="385"/>
      <c r="CQ16" s="385"/>
      <c r="CR16" s="385"/>
      <c r="CS16" s="385"/>
      <c r="CT16" s="385"/>
      <c r="CU16" s="385"/>
      <c r="CV16" s="385"/>
      <c r="CW16" s="385"/>
      <c r="CX16" s="385"/>
      <c r="CY16" s="385"/>
    </row>
    <row r="17" spans="1:103">
      <c r="A17" s="385"/>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c r="BF17" s="385"/>
      <c r="BG17" s="385"/>
      <c r="BH17" s="385"/>
      <c r="BI17" s="385"/>
      <c r="BJ17" s="385"/>
      <c r="BK17" s="385"/>
      <c r="BL17" s="385"/>
      <c r="BM17" s="385"/>
      <c r="BN17" s="385"/>
      <c r="BO17" s="385"/>
      <c r="BP17" s="385"/>
      <c r="BQ17" s="385"/>
      <c r="BR17" s="385"/>
      <c r="BS17" s="385"/>
      <c r="BT17" s="385"/>
      <c r="BU17" s="385"/>
      <c r="BV17" s="385"/>
      <c r="BW17" s="385"/>
      <c r="BX17" s="385"/>
      <c r="BY17" s="385"/>
      <c r="BZ17" s="385"/>
      <c r="CA17" s="385"/>
      <c r="CB17" s="385"/>
      <c r="CC17" s="385"/>
      <c r="CD17" s="385"/>
      <c r="CE17" s="385"/>
      <c r="CF17" s="385"/>
      <c r="CG17" s="385"/>
      <c r="CH17" s="385"/>
      <c r="CI17" s="385"/>
      <c r="CJ17" s="385"/>
      <c r="CK17" s="385"/>
      <c r="CL17" s="385"/>
      <c r="CM17" s="385"/>
      <c r="CN17" s="385"/>
      <c r="CO17" s="385"/>
      <c r="CP17" s="385"/>
      <c r="CQ17" s="385"/>
      <c r="CR17" s="385"/>
      <c r="CS17" s="385"/>
      <c r="CT17" s="385"/>
      <c r="CU17" s="385"/>
      <c r="CV17" s="385"/>
      <c r="CW17" s="385"/>
      <c r="CX17" s="385"/>
      <c r="CY17" s="385"/>
    </row>
    <row r="18" spans="1:103">
      <c r="A18" s="385"/>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385"/>
      <c r="AC18" s="385"/>
      <c r="AD18" s="385"/>
      <c r="AE18" s="385"/>
      <c r="AF18" s="385"/>
      <c r="AG18" s="385"/>
      <c r="AH18" s="385"/>
      <c r="AI18" s="385"/>
      <c r="AJ18" s="385"/>
      <c r="AK18" s="385"/>
      <c r="AL18" s="385"/>
      <c r="AM18" s="385"/>
      <c r="AN18" s="385"/>
      <c r="AO18" s="385"/>
      <c r="AP18" s="385"/>
      <c r="AQ18" s="385"/>
      <c r="AR18" s="385"/>
      <c r="AS18" s="385"/>
      <c r="AT18" s="385"/>
      <c r="AU18" s="385"/>
      <c r="AV18" s="385"/>
      <c r="AW18" s="385"/>
      <c r="AX18" s="385"/>
      <c r="AY18" s="385"/>
      <c r="AZ18" s="385"/>
      <c r="BA18" s="385"/>
      <c r="BB18" s="385"/>
      <c r="BC18" s="385"/>
      <c r="BD18" s="385"/>
      <c r="BE18" s="385"/>
      <c r="BF18" s="385"/>
      <c r="BG18" s="385"/>
      <c r="BH18" s="385"/>
      <c r="BI18" s="385"/>
      <c r="BJ18" s="385"/>
      <c r="BK18" s="385"/>
      <c r="BL18" s="385"/>
      <c r="BM18" s="385"/>
      <c r="BN18" s="385"/>
      <c r="BO18" s="385"/>
      <c r="BP18" s="385"/>
      <c r="BQ18" s="385"/>
      <c r="BR18" s="385"/>
      <c r="BS18" s="385"/>
      <c r="BT18" s="385"/>
      <c r="BU18" s="385"/>
      <c r="BV18" s="385"/>
      <c r="BW18" s="385"/>
      <c r="BX18" s="385"/>
      <c r="BY18" s="385"/>
      <c r="BZ18" s="385"/>
      <c r="CA18" s="385"/>
      <c r="CB18" s="385"/>
      <c r="CC18" s="385"/>
      <c r="CD18" s="385"/>
      <c r="CE18" s="385"/>
      <c r="CF18" s="385"/>
      <c r="CG18" s="385"/>
      <c r="CH18" s="385"/>
      <c r="CI18" s="385"/>
      <c r="CJ18" s="385"/>
      <c r="CK18" s="385"/>
      <c r="CL18" s="385"/>
      <c r="CM18" s="385"/>
      <c r="CN18" s="385"/>
      <c r="CO18" s="385"/>
      <c r="CP18" s="385"/>
      <c r="CQ18" s="385"/>
      <c r="CR18" s="385"/>
      <c r="CS18" s="385"/>
      <c r="CT18" s="385"/>
      <c r="CU18" s="385"/>
      <c r="CV18" s="385"/>
      <c r="CW18" s="385"/>
      <c r="CX18" s="385"/>
      <c r="CY18" s="385"/>
    </row>
    <row r="19" spans="1:103">
      <c r="A19" s="385"/>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c r="AA19" s="385"/>
      <c r="AB19" s="385"/>
      <c r="AC19" s="385"/>
      <c r="AD19" s="385"/>
      <c r="AE19" s="385"/>
      <c r="AF19" s="385"/>
      <c r="AG19" s="385"/>
      <c r="AH19" s="385"/>
      <c r="AI19" s="385"/>
      <c r="AJ19" s="385"/>
      <c r="AK19" s="385"/>
      <c r="AL19" s="385"/>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5"/>
      <c r="BK19" s="385"/>
      <c r="BL19" s="385"/>
      <c r="BM19" s="385"/>
      <c r="BN19" s="385"/>
      <c r="BO19" s="385"/>
      <c r="BP19" s="385"/>
      <c r="BQ19" s="385"/>
      <c r="BR19" s="385"/>
      <c r="BS19" s="385"/>
      <c r="BT19" s="385"/>
      <c r="BU19" s="385"/>
      <c r="BV19" s="385"/>
      <c r="BW19" s="385"/>
      <c r="BX19" s="385"/>
      <c r="BY19" s="385"/>
      <c r="BZ19" s="385"/>
      <c r="CA19" s="385"/>
      <c r="CB19" s="385"/>
      <c r="CC19" s="385"/>
      <c r="CD19" s="385"/>
      <c r="CE19" s="385"/>
      <c r="CF19" s="385"/>
      <c r="CG19" s="385"/>
      <c r="CH19" s="385"/>
      <c r="CI19" s="385"/>
      <c r="CJ19" s="385"/>
      <c r="CK19" s="385"/>
      <c r="CL19" s="385"/>
      <c r="CM19" s="385"/>
      <c r="CN19" s="385"/>
      <c r="CO19" s="385"/>
      <c r="CP19" s="385"/>
      <c r="CQ19" s="385"/>
      <c r="CR19" s="385"/>
      <c r="CS19" s="385"/>
      <c r="CT19" s="385"/>
      <c r="CU19" s="385"/>
      <c r="CV19" s="385"/>
      <c r="CW19" s="385"/>
      <c r="CX19" s="385"/>
      <c r="CY19" s="385"/>
    </row>
    <row r="20" spans="1:103">
      <c r="A20" s="385"/>
      <c r="B20" s="385"/>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c r="AE20" s="385"/>
      <c r="AF20" s="385"/>
      <c r="AG20" s="385"/>
      <c r="AH20" s="385"/>
      <c r="AI20" s="385"/>
      <c r="AJ20" s="385"/>
      <c r="AK20" s="385"/>
      <c r="AL20" s="385"/>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5"/>
      <c r="BK20" s="385"/>
      <c r="BL20" s="385"/>
      <c r="BM20" s="385"/>
      <c r="BN20" s="385"/>
      <c r="BO20" s="385"/>
      <c r="BP20" s="385"/>
      <c r="BQ20" s="385"/>
      <c r="BR20" s="385"/>
      <c r="BS20" s="385"/>
      <c r="BT20" s="385"/>
      <c r="BU20" s="385"/>
      <c r="BV20" s="385"/>
      <c r="BW20" s="385"/>
      <c r="BX20" s="385"/>
      <c r="BY20" s="385"/>
      <c r="BZ20" s="385"/>
      <c r="CA20" s="385"/>
      <c r="CB20" s="385"/>
      <c r="CC20" s="385"/>
      <c r="CD20" s="385"/>
      <c r="CE20" s="385"/>
      <c r="CF20" s="385"/>
      <c r="CG20" s="385"/>
      <c r="CH20" s="385"/>
      <c r="CI20" s="385"/>
      <c r="CJ20" s="385"/>
      <c r="CK20" s="385"/>
      <c r="CL20" s="385"/>
      <c r="CM20" s="385"/>
      <c r="CN20" s="385"/>
      <c r="CO20" s="385"/>
      <c r="CP20" s="385"/>
      <c r="CQ20" s="385"/>
      <c r="CR20" s="385"/>
      <c r="CS20" s="385"/>
      <c r="CT20" s="385"/>
      <c r="CU20" s="385"/>
      <c r="CV20" s="385"/>
      <c r="CW20" s="385"/>
      <c r="CX20" s="385"/>
      <c r="CY20" s="385"/>
    </row>
    <row r="21" spans="1:103">
      <c r="A21" s="385"/>
      <c r="B21" s="385"/>
      <c r="C21" s="385"/>
      <c r="D21" s="385"/>
      <c r="E21" s="385"/>
      <c r="F21" s="385"/>
      <c r="G21" s="385"/>
      <c r="H21" s="385"/>
      <c r="I21" s="385"/>
      <c r="J21" s="385"/>
      <c r="K21" s="385"/>
      <c r="L21" s="385"/>
      <c r="M21" s="385"/>
      <c r="N21" s="385"/>
      <c r="O21" s="385"/>
      <c r="P21" s="385"/>
      <c r="Q21" s="385"/>
      <c r="R21" s="385"/>
      <c r="S21" s="385"/>
      <c r="T21" s="385"/>
      <c r="U21" s="385"/>
      <c r="V21" s="385"/>
      <c r="W21" s="385"/>
      <c r="X21" s="385"/>
      <c r="Y21" s="385"/>
      <c r="Z21" s="385"/>
      <c r="AA21" s="385"/>
      <c r="AB21" s="385"/>
      <c r="AC21" s="385"/>
      <c r="AD21" s="385"/>
      <c r="AE21" s="385"/>
      <c r="AF21" s="385"/>
      <c r="AG21" s="385"/>
      <c r="AH21" s="385"/>
      <c r="AI21" s="385"/>
      <c r="AJ21" s="385"/>
      <c r="AK21" s="385"/>
      <c r="AL21" s="385"/>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5"/>
      <c r="BK21" s="385"/>
      <c r="BL21" s="385"/>
      <c r="BM21" s="385"/>
      <c r="BN21" s="385"/>
      <c r="BO21" s="385"/>
      <c r="BP21" s="385"/>
      <c r="BQ21" s="385"/>
      <c r="BR21" s="385"/>
      <c r="BS21" s="385"/>
      <c r="BT21" s="385"/>
      <c r="BU21" s="385"/>
      <c r="BV21" s="385"/>
      <c r="BW21" s="385"/>
      <c r="BX21" s="385"/>
      <c r="BY21" s="385"/>
      <c r="BZ21" s="385"/>
      <c r="CA21" s="385"/>
      <c r="CB21" s="385"/>
      <c r="CC21" s="385"/>
      <c r="CD21" s="385"/>
      <c r="CE21" s="385"/>
      <c r="CF21" s="385"/>
      <c r="CG21" s="385"/>
      <c r="CH21" s="385"/>
      <c r="CI21" s="385"/>
      <c r="CJ21" s="385"/>
      <c r="CK21" s="385"/>
      <c r="CL21" s="385"/>
      <c r="CM21" s="385"/>
      <c r="CN21" s="385"/>
      <c r="CO21" s="385"/>
      <c r="CP21" s="385"/>
      <c r="CQ21" s="385"/>
      <c r="CR21" s="385"/>
      <c r="CS21" s="385"/>
      <c r="CT21" s="385"/>
      <c r="CU21" s="385"/>
      <c r="CV21" s="385"/>
      <c r="CW21" s="385"/>
      <c r="CX21" s="385"/>
      <c r="CY21" s="385"/>
    </row>
    <row r="22" spans="1:103">
      <c r="A22" s="385"/>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Y22" s="385"/>
      <c r="Z22" s="385"/>
      <c r="AA22" s="385"/>
      <c r="AB22" s="385"/>
      <c r="AC22" s="385"/>
      <c r="AD22" s="385"/>
      <c r="AE22" s="385"/>
      <c r="AF22" s="385"/>
      <c r="AG22" s="385"/>
      <c r="AH22" s="385"/>
      <c r="AI22" s="385"/>
      <c r="AJ22" s="385"/>
      <c r="AK22" s="385"/>
      <c r="AL22" s="385"/>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5"/>
      <c r="BK22" s="385"/>
      <c r="BL22" s="385"/>
      <c r="BM22" s="385"/>
      <c r="BN22" s="385"/>
      <c r="BO22" s="385"/>
      <c r="BP22" s="385"/>
      <c r="BQ22" s="385"/>
      <c r="BR22" s="385"/>
      <c r="BS22" s="385"/>
      <c r="BT22" s="385"/>
      <c r="BU22" s="385"/>
      <c r="BV22" s="385"/>
      <c r="BW22" s="385"/>
      <c r="BX22" s="385"/>
      <c r="BY22" s="385"/>
      <c r="BZ22" s="385"/>
      <c r="CA22" s="385"/>
      <c r="CB22" s="385"/>
      <c r="CC22" s="385"/>
      <c r="CD22" s="385"/>
      <c r="CE22" s="385"/>
      <c r="CF22" s="385"/>
      <c r="CG22" s="385"/>
      <c r="CH22" s="385"/>
      <c r="CI22" s="385"/>
      <c r="CJ22" s="385"/>
      <c r="CK22" s="385"/>
      <c r="CL22" s="385"/>
      <c r="CM22" s="385"/>
      <c r="CN22" s="385"/>
      <c r="CO22" s="385"/>
      <c r="CP22" s="385"/>
      <c r="CQ22" s="385"/>
      <c r="CR22" s="385"/>
      <c r="CS22" s="385"/>
      <c r="CT22" s="385"/>
      <c r="CU22" s="385"/>
      <c r="CV22" s="385"/>
      <c r="CW22" s="385"/>
      <c r="CX22" s="385"/>
      <c r="CY22" s="385"/>
    </row>
    <row r="23" spans="1:103">
      <c r="A23" s="385"/>
      <c r="B23" s="385"/>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c r="AE23" s="385"/>
      <c r="AF23" s="385"/>
      <c r="AG23" s="385"/>
      <c r="AH23" s="385"/>
      <c r="AI23" s="385"/>
      <c r="AJ23" s="385"/>
      <c r="AK23" s="385"/>
      <c r="AL23" s="385"/>
      <c r="AM23" s="385"/>
      <c r="AN23" s="385"/>
      <c r="AO23" s="385"/>
      <c r="AP23" s="385"/>
      <c r="AQ23" s="385"/>
      <c r="AR23" s="385"/>
      <c r="AS23" s="385"/>
      <c r="AT23" s="385"/>
      <c r="AU23" s="385"/>
      <c r="AV23" s="385"/>
      <c r="AW23" s="385"/>
      <c r="AX23" s="385"/>
      <c r="AY23" s="385"/>
      <c r="AZ23" s="385"/>
      <c r="BA23" s="385"/>
      <c r="BB23" s="385"/>
      <c r="BC23" s="385"/>
      <c r="BD23" s="385"/>
      <c r="BE23" s="385"/>
      <c r="BF23" s="385"/>
      <c r="BG23" s="385"/>
      <c r="BH23" s="385"/>
      <c r="BI23" s="385"/>
      <c r="BJ23" s="385"/>
      <c r="BK23" s="385"/>
      <c r="BL23" s="385"/>
      <c r="BM23" s="385"/>
      <c r="BN23" s="385"/>
      <c r="BO23" s="385"/>
      <c r="BP23" s="385"/>
      <c r="BQ23" s="385"/>
      <c r="BR23" s="385"/>
      <c r="BS23" s="385"/>
      <c r="BT23" s="385"/>
      <c r="BU23" s="385"/>
      <c r="BV23" s="385"/>
      <c r="BW23" s="385"/>
      <c r="BX23" s="385"/>
      <c r="BY23" s="385"/>
      <c r="BZ23" s="385"/>
      <c r="CA23" s="385"/>
      <c r="CB23" s="385"/>
      <c r="CC23" s="385"/>
      <c r="CD23" s="385"/>
      <c r="CE23" s="385"/>
      <c r="CF23" s="385"/>
      <c r="CG23" s="385"/>
      <c r="CH23" s="385"/>
      <c r="CI23" s="385"/>
      <c r="CJ23" s="385"/>
      <c r="CK23" s="385"/>
      <c r="CL23" s="385"/>
      <c r="CM23" s="385"/>
      <c r="CN23" s="385"/>
      <c r="CO23" s="385"/>
      <c r="CP23" s="385"/>
      <c r="CQ23" s="385"/>
      <c r="CR23" s="385"/>
      <c r="CS23" s="385"/>
      <c r="CT23" s="385"/>
      <c r="CU23" s="385"/>
      <c r="CV23" s="385"/>
      <c r="CW23" s="385"/>
      <c r="CX23" s="385"/>
      <c r="CY23" s="385"/>
    </row>
    <row r="24" spans="1:103">
      <c r="A24" s="385"/>
      <c r="B24" s="385"/>
      <c r="C24" s="385"/>
      <c r="D24" s="385"/>
      <c r="E24" s="385"/>
      <c r="F24" s="385"/>
      <c r="G24" s="385"/>
      <c r="H24" s="385"/>
      <c r="I24" s="385"/>
      <c r="J24" s="385"/>
      <c r="K24" s="385"/>
      <c r="L24" s="385"/>
      <c r="M24" s="385"/>
      <c r="N24" s="385"/>
      <c r="O24" s="385"/>
      <c r="P24" s="385"/>
      <c r="Q24" s="385"/>
      <c r="R24" s="385"/>
      <c r="S24" s="385"/>
      <c r="T24" s="385"/>
      <c r="U24" s="385"/>
      <c r="V24" s="385"/>
      <c r="W24" s="385"/>
      <c r="X24" s="385"/>
      <c r="Y24" s="385"/>
      <c r="Z24" s="385"/>
      <c r="AA24" s="385"/>
      <c r="AB24" s="385"/>
      <c r="AC24" s="385"/>
      <c r="AD24" s="385"/>
      <c r="AE24" s="385"/>
      <c r="AF24" s="385"/>
      <c r="AG24" s="385"/>
      <c r="AH24" s="385"/>
      <c r="AI24" s="385"/>
      <c r="AJ24" s="385"/>
      <c r="AK24" s="385"/>
      <c r="AL24" s="385"/>
      <c r="AM24" s="385"/>
      <c r="AN24" s="385"/>
      <c r="AO24" s="385"/>
      <c r="AP24" s="385"/>
      <c r="AQ24" s="385"/>
      <c r="AR24" s="385"/>
      <c r="AS24" s="385"/>
      <c r="AT24" s="385"/>
      <c r="AU24" s="385"/>
      <c r="AV24" s="385"/>
      <c r="AW24" s="385"/>
      <c r="AX24" s="385"/>
      <c r="AY24" s="385"/>
      <c r="AZ24" s="385"/>
      <c r="BA24" s="385"/>
      <c r="BB24" s="385"/>
      <c r="BC24" s="385"/>
      <c r="BD24" s="385"/>
      <c r="BE24" s="385"/>
      <c r="BF24" s="385"/>
      <c r="BG24" s="385"/>
      <c r="BH24" s="385"/>
      <c r="BI24" s="385"/>
      <c r="BJ24" s="385"/>
      <c r="BK24" s="385"/>
      <c r="BL24" s="385"/>
      <c r="BM24" s="385"/>
      <c r="BN24" s="385"/>
      <c r="BO24" s="385"/>
      <c r="BP24" s="385"/>
      <c r="BQ24" s="385"/>
      <c r="BR24" s="385"/>
      <c r="BS24" s="385"/>
      <c r="BT24" s="385"/>
      <c r="BU24" s="385"/>
      <c r="BV24" s="385"/>
      <c r="BW24" s="385"/>
      <c r="BX24" s="385"/>
      <c r="BY24" s="385"/>
      <c r="BZ24" s="385"/>
      <c r="CA24" s="385"/>
      <c r="CB24" s="385"/>
      <c r="CC24" s="385"/>
      <c r="CD24" s="385"/>
      <c r="CE24" s="385"/>
      <c r="CF24" s="385"/>
      <c r="CG24" s="385"/>
      <c r="CH24" s="385"/>
      <c r="CI24" s="385"/>
      <c r="CJ24" s="385"/>
      <c r="CK24" s="385"/>
      <c r="CL24" s="385"/>
      <c r="CM24" s="385"/>
      <c r="CN24" s="385"/>
      <c r="CO24" s="385"/>
      <c r="CP24" s="385"/>
      <c r="CQ24" s="385"/>
      <c r="CR24" s="385"/>
      <c r="CS24" s="385"/>
      <c r="CT24" s="385"/>
      <c r="CU24" s="385"/>
      <c r="CV24" s="385"/>
      <c r="CW24" s="385"/>
      <c r="CX24" s="385"/>
      <c r="CY24" s="385"/>
    </row>
    <row r="25" spans="1:103">
      <c r="A25" s="385"/>
      <c r="B25" s="385"/>
      <c r="C25" s="385"/>
      <c r="D25" s="385"/>
      <c r="E25" s="385"/>
      <c r="F25" s="385"/>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H25" s="385"/>
      <c r="AI25" s="385"/>
      <c r="AJ25" s="385"/>
      <c r="AK25" s="385"/>
      <c r="AL25" s="385"/>
      <c r="AM25" s="385"/>
      <c r="AN25" s="385"/>
      <c r="AO25" s="385"/>
      <c r="AP25" s="385"/>
      <c r="AQ25" s="385"/>
      <c r="AR25" s="385"/>
      <c r="AS25" s="385"/>
      <c r="AT25" s="385"/>
      <c r="AU25" s="385"/>
      <c r="AV25" s="385"/>
      <c r="AW25" s="385"/>
      <c r="AX25" s="385"/>
      <c r="AY25" s="385"/>
      <c r="AZ25" s="385"/>
      <c r="BA25" s="385"/>
      <c r="BB25" s="385"/>
      <c r="BC25" s="385"/>
      <c r="BD25" s="385"/>
      <c r="BE25" s="385"/>
      <c r="BF25" s="385"/>
      <c r="BG25" s="385"/>
      <c r="BH25" s="385"/>
      <c r="BI25" s="385"/>
      <c r="BJ25" s="385"/>
      <c r="BK25" s="385"/>
      <c r="BL25" s="385"/>
      <c r="BM25" s="385"/>
      <c r="BN25" s="385"/>
      <c r="BO25" s="385"/>
      <c r="BP25" s="385"/>
      <c r="BQ25" s="385"/>
      <c r="BR25" s="385"/>
      <c r="BS25" s="385"/>
      <c r="BT25" s="385"/>
      <c r="BU25" s="385"/>
      <c r="BV25" s="385"/>
      <c r="BW25" s="385"/>
      <c r="BX25" s="385"/>
      <c r="BY25" s="385"/>
      <c r="BZ25" s="385"/>
      <c r="CA25" s="385"/>
      <c r="CB25" s="385"/>
      <c r="CC25" s="385"/>
      <c r="CD25" s="385"/>
      <c r="CE25" s="385"/>
      <c r="CF25" s="385"/>
      <c r="CG25" s="385"/>
      <c r="CH25" s="385"/>
      <c r="CI25" s="385"/>
      <c r="CJ25" s="385"/>
      <c r="CK25" s="385"/>
      <c r="CL25" s="385"/>
      <c r="CM25" s="385"/>
      <c r="CN25" s="385"/>
      <c r="CO25" s="385"/>
      <c r="CP25" s="385"/>
      <c r="CQ25" s="385"/>
      <c r="CR25" s="385"/>
      <c r="CS25" s="385"/>
      <c r="CT25" s="385"/>
      <c r="CU25" s="385"/>
      <c r="CV25" s="385"/>
      <c r="CW25" s="385"/>
      <c r="CX25" s="385"/>
      <c r="CY25" s="385"/>
    </row>
    <row r="26" spans="1:103">
      <c r="A26" s="385"/>
      <c r="B26" s="385"/>
      <c r="C26" s="385"/>
      <c r="D26" s="385"/>
      <c r="E26" s="385"/>
      <c r="F26" s="385"/>
      <c r="G26" s="385"/>
      <c r="H26" s="385"/>
      <c r="I26" s="385"/>
      <c r="J26" s="385"/>
      <c r="K26" s="385"/>
      <c r="L26" s="385"/>
      <c r="M26" s="385"/>
      <c r="N26" s="385"/>
      <c r="O26" s="385"/>
      <c r="P26" s="385"/>
      <c r="Q26" s="385"/>
      <c r="R26" s="385"/>
      <c r="S26" s="385"/>
      <c r="T26" s="385"/>
      <c r="U26" s="385"/>
      <c r="V26" s="385"/>
      <c r="W26" s="385"/>
      <c r="X26" s="385"/>
      <c r="Y26" s="385"/>
      <c r="Z26" s="385"/>
      <c r="AA26" s="385"/>
      <c r="AB26" s="385"/>
      <c r="AC26" s="385"/>
      <c r="AD26" s="385"/>
      <c r="AE26" s="385"/>
      <c r="AF26" s="385"/>
      <c r="AG26" s="385"/>
      <c r="AH26" s="385"/>
      <c r="AI26" s="385"/>
      <c r="AJ26" s="385"/>
      <c r="AK26" s="385"/>
      <c r="AL26" s="385"/>
      <c r="AM26" s="385"/>
      <c r="AN26" s="385"/>
      <c r="AO26" s="385"/>
      <c r="AP26" s="385"/>
      <c r="AQ26" s="385"/>
      <c r="AR26" s="385"/>
      <c r="AS26" s="385"/>
      <c r="AT26" s="385"/>
      <c r="AU26" s="385"/>
      <c r="AV26" s="385"/>
      <c r="AW26" s="385"/>
      <c r="AX26" s="385"/>
      <c r="AY26" s="385"/>
      <c r="AZ26" s="385"/>
      <c r="BA26" s="385"/>
      <c r="BB26" s="385"/>
      <c r="BC26" s="385"/>
      <c r="BD26" s="385"/>
      <c r="BE26" s="385"/>
      <c r="BF26" s="385"/>
      <c r="BG26" s="385"/>
      <c r="BH26" s="385"/>
      <c r="BI26" s="385"/>
      <c r="BJ26" s="385"/>
      <c r="BK26" s="385"/>
      <c r="BL26" s="385"/>
      <c r="BM26" s="385"/>
      <c r="BN26" s="385"/>
      <c r="BO26" s="385"/>
      <c r="BP26" s="385"/>
      <c r="BQ26" s="385"/>
      <c r="BR26" s="385"/>
      <c r="BS26" s="385"/>
      <c r="BT26" s="385"/>
      <c r="BU26" s="385"/>
      <c r="BV26" s="385"/>
      <c r="BW26" s="385"/>
      <c r="BX26" s="385"/>
      <c r="BY26" s="385"/>
      <c r="BZ26" s="385"/>
      <c r="CA26" s="385"/>
      <c r="CB26" s="385"/>
      <c r="CC26" s="385"/>
      <c r="CD26" s="385"/>
      <c r="CE26" s="385"/>
      <c r="CF26" s="385"/>
      <c r="CG26" s="385"/>
      <c r="CH26" s="385"/>
      <c r="CI26" s="385"/>
      <c r="CJ26" s="385"/>
      <c r="CK26" s="385"/>
      <c r="CL26" s="385"/>
      <c r="CM26" s="385"/>
      <c r="CN26" s="385"/>
      <c r="CO26" s="385"/>
      <c r="CP26" s="385"/>
      <c r="CQ26" s="385"/>
      <c r="CR26" s="385"/>
      <c r="CS26" s="385"/>
      <c r="CT26" s="385"/>
      <c r="CU26" s="385"/>
      <c r="CV26" s="385"/>
      <c r="CW26" s="385"/>
      <c r="CX26" s="385"/>
      <c r="CY26" s="385"/>
    </row>
    <row r="27" spans="1:103">
      <c r="A27" s="385"/>
      <c r="B27" s="385"/>
      <c r="C27" s="385"/>
      <c r="D27" s="385"/>
      <c r="E27" s="385"/>
      <c r="F27" s="385"/>
      <c r="G27" s="385"/>
      <c r="H27" s="385"/>
      <c r="I27" s="385"/>
      <c r="J27" s="385"/>
      <c r="K27" s="385"/>
      <c r="L27" s="385"/>
      <c r="M27" s="385"/>
      <c r="N27" s="385"/>
      <c r="O27" s="385"/>
      <c r="P27" s="385"/>
      <c r="Q27" s="385"/>
      <c r="R27" s="385"/>
      <c r="S27" s="385"/>
      <c r="T27" s="385"/>
      <c r="U27" s="385"/>
      <c r="V27" s="385"/>
      <c r="W27" s="385"/>
      <c r="X27" s="385"/>
      <c r="Y27" s="385"/>
      <c r="Z27" s="385"/>
      <c r="AA27" s="385"/>
      <c r="AB27" s="385"/>
      <c r="AC27" s="385"/>
      <c r="AD27" s="385"/>
      <c r="AE27" s="385"/>
      <c r="AF27" s="385"/>
      <c r="AG27" s="385"/>
      <c r="AH27" s="385"/>
      <c r="AI27" s="385"/>
      <c r="AJ27" s="385"/>
      <c r="AK27" s="385"/>
      <c r="AL27" s="385"/>
      <c r="AM27" s="385"/>
      <c r="AN27" s="385"/>
      <c r="AO27" s="385"/>
      <c r="AP27" s="385"/>
      <c r="AQ27" s="385"/>
      <c r="AR27" s="385"/>
      <c r="AS27" s="385"/>
      <c r="AT27" s="385"/>
      <c r="AU27" s="385"/>
      <c r="AV27" s="385"/>
      <c r="AW27" s="385"/>
      <c r="AX27" s="385"/>
      <c r="AY27" s="385"/>
      <c r="AZ27" s="385"/>
      <c r="BA27" s="385"/>
      <c r="BB27" s="385"/>
      <c r="BC27" s="385"/>
      <c r="BD27" s="385"/>
      <c r="BE27" s="385"/>
      <c r="BF27" s="385"/>
      <c r="BG27" s="385"/>
      <c r="BH27" s="385"/>
      <c r="BI27" s="385"/>
      <c r="BJ27" s="385"/>
      <c r="BK27" s="385"/>
      <c r="BL27" s="385"/>
      <c r="BM27" s="385"/>
      <c r="BN27" s="385"/>
      <c r="BO27" s="385"/>
      <c r="BP27" s="385"/>
      <c r="BQ27" s="385"/>
      <c r="BR27" s="385"/>
      <c r="BS27" s="385"/>
      <c r="BT27" s="385"/>
      <c r="BU27" s="385"/>
      <c r="BV27" s="385"/>
      <c r="BW27" s="385"/>
      <c r="BX27" s="385"/>
      <c r="BY27" s="385"/>
      <c r="BZ27" s="385"/>
      <c r="CA27" s="385"/>
      <c r="CB27" s="385"/>
      <c r="CC27" s="385"/>
      <c r="CD27" s="385"/>
      <c r="CE27" s="385"/>
      <c r="CF27" s="385"/>
      <c r="CG27" s="385"/>
      <c r="CH27" s="385"/>
      <c r="CI27" s="385"/>
      <c r="CJ27" s="385"/>
      <c r="CK27" s="385"/>
      <c r="CL27" s="385"/>
      <c r="CM27" s="385"/>
      <c r="CN27" s="385"/>
      <c r="CO27" s="385"/>
      <c r="CP27" s="385"/>
      <c r="CQ27" s="385"/>
      <c r="CR27" s="385"/>
      <c r="CS27" s="385"/>
      <c r="CT27" s="385"/>
      <c r="CU27" s="385"/>
      <c r="CV27" s="385"/>
      <c r="CW27" s="385"/>
      <c r="CX27" s="385"/>
      <c r="CY27" s="385"/>
    </row>
    <row r="28" spans="1:103">
      <c r="A28" s="385"/>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E28" s="385"/>
      <c r="AF28" s="385"/>
      <c r="AG28" s="385"/>
      <c r="AH28" s="385"/>
      <c r="AI28" s="385"/>
      <c r="AJ28" s="385"/>
      <c r="AK28" s="385"/>
      <c r="AL28" s="385"/>
      <c r="AM28" s="385"/>
      <c r="AN28" s="385"/>
      <c r="AO28" s="385"/>
      <c r="AP28" s="385"/>
      <c r="AQ28" s="385"/>
      <c r="AR28" s="385"/>
      <c r="AS28" s="385"/>
      <c r="AT28" s="385"/>
      <c r="AU28" s="385"/>
      <c r="AV28" s="385"/>
      <c r="AW28" s="385"/>
      <c r="AX28" s="385"/>
      <c r="AY28" s="385"/>
      <c r="AZ28" s="385"/>
      <c r="BA28" s="385"/>
      <c r="BB28" s="385"/>
      <c r="BC28" s="385"/>
      <c r="BD28" s="385"/>
      <c r="BE28" s="385"/>
      <c r="BF28" s="385"/>
      <c r="BG28" s="385"/>
      <c r="BH28" s="385"/>
      <c r="BI28" s="385"/>
      <c r="BJ28" s="385"/>
      <c r="BK28" s="385"/>
      <c r="BL28" s="385"/>
      <c r="BM28" s="385"/>
      <c r="BN28" s="385"/>
      <c r="BO28" s="385"/>
      <c r="BP28" s="385"/>
      <c r="BQ28" s="385"/>
      <c r="BR28" s="385"/>
      <c r="BS28" s="385"/>
      <c r="BT28" s="385"/>
      <c r="BU28" s="385"/>
      <c r="BV28" s="385"/>
      <c r="BW28" s="385"/>
      <c r="BX28" s="385"/>
      <c r="BY28" s="385"/>
      <c r="BZ28" s="385"/>
      <c r="CA28" s="385"/>
      <c r="CB28" s="385"/>
      <c r="CC28" s="385"/>
      <c r="CD28" s="385"/>
      <c r="CE28" s="385"/>
      <c r="CF28" s="385"/>
      <c r="CG28" s="385"/>
      <c r="CH28" s="385"/>
      <c r="CI28" s="385"/>
      <c r="CJ28" s="385"/>
      <c r="CK28" s="385"/>
      <c r="CL28" s="385"/>
      <c r="CM28" s="385"/>
      <c r="CN28" s="385"/>
      <c r="CO28" s="385"/>
      <c r="CP28" s="385"/>
      <c r="CQ28" s="385"/>
      <c r="CR28" s="385"/>
      <c r="CS28" s="385"/>
      <c r="CT28" s="385"/>
      <c r="CU28" s="385"/>
      <c r="CV28" s="385"/>
      <c r="CW28" s="385"/>
      <c r="CX28" s="385"/>
      <c r="CY28" s="385"/>
    </row>
    <row r="29" spans="1:103">
      <c r="A29" s="385"/>
      <c r="B29" s="385"/>
      <c r="C29" s="385"/>
      <c r="D29" s="385"/>
      <c r="E29" s="385"/>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E29" s="385"/>
      <c r="AF29" s="385"/>
      <c r="AG29" s="385"/>
      <c r="AH29" s="385"/>
      <c r="AI29" s="385"/>
      <c r="AJ29" s="385"/>
      <c r="AK29" s="385"/>
      <c r="AL29" s="385"/>
      <c r="AM29" s="385"/>
      <c r="AN29" s="385"/>
      <c r="AO29" s="385"/>
      <c r="AP29" s="385"/>
      <c r="AQ29" s="385"/>
      <c r="AR29" s="385"/>
      <c r="AS29" s="385"/>
      <c r="AT29" s="385"/>
      <c r="AU29" s="385"/>
      <c r="AV29" s="385"/>
      <c r="AW29" s="385"/>
      <c r="AX29" s="385"/>
      <c r="AY29" s="385"/>
      <c r="AZ29" s="385"/>
      <c r="BA29" s="385"/>
      <c r="BB29" s="385"/>
      <c r="BC29" s="385"/>
      <c r="BD29" s="385"/>
      <c r="BE29" s="385"/>
      <c r="BF29" s="385"/>
      <c r="BG29" s="385"/>
      <c r="BH29" s="385"/>
      <c r="BI29" s="385"/>
      <c r="BJ29" s="385"/>
      <c r="BK29" s="385"/>
      <c r="BL29" s="385"/>
      <c r="BM29" s="385"/>
      <c r="BN29" s="385"/>
      <c r="BO29" s="385"/>
      <c r="BP29" s="385"/>
      <c r="BQ29" s="385"/>
      <c r="BR29" s="385"/>
      <c r="BS29" s="385"/>
      <c r="BT29" s="385"/>
      <c r="BU29" s="385"/>
      <c r="BV29" s="385"/>
      <c r="BW29" s="385"/>
      <c r="BX29" s="385"/>
      <c r="BY29" s="385"/>
      <c r="BZ29" s="385"/>
      <c r="CA29" s="385"/>
      <c r="CB29" s="385"/>
      <c r="CC29" s="385"/>
      <c r="CD29" s="385"/>
      <c r="CE29" s="385"/>
      <c r="CF29" s="385"/>
      <c r="CG29" s="385"/>
      <c r="CH29" s="385"/>
      <c r="CI29" s="385"/>
      <c r="CJ29" s="385"/>
      <c r="CK29" s="385"/>
      <c r="CL29" s="385"/>
      <c r="CM29" s="385"/>
      <c r="CN29" s="385"/>
      <c r="CO29" s="385"/>
      <c r="CP29" s="385"/>
      <c r="CQ29" s="385"/>
      <c r="CR29" s="385"/>
      <c r="CS29" s="385"/>
      <c r="CT29" s="385"/>
      <c r="CU29" s="385"/>
      <c r="CV29" s="385"/>
      <c r="CW29" s="385"/>
      <c r="CX29" s="385"/>
      <c r="CY29" s="385"/>
    </row>
    <row r="30" spans="1:103">
      <c r="A30" s="385"/>
      <c r="B30" s="385"/>
      <c r="C30" s="385"/>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c r="AE30" s="385"/>
      <c r="AF30" s="385"/>
      <c r="AG30" s="385"/>
      <c r="AH30" s="385"/>
      <c r="AI30" s="385"/>
      <c r="AJ30" s="385"/>
      <c r="AK30" s="385"/>
      <c r="AL30" s="385"/>
      <c r="AM30" s="385"/>
      <c r="AN30" s="385"/>
      <c r="AO30" s="385"/>
      <c r="AP30" s="385"/>
      <c r="AQ30" s="385"/>
      <c r="AR30" s="385"/>
      <c r="AS30" s="385"/>
      <c r="AT30" s="385"/>
      <c r="AU30" s="385"/>
      <c r="AV30" s="385"/>
      <c r="AW30" s="385"/>
      <c r="AX30" s="385"/>
      <c r="AY30" s="385"/>
      <c r="AZ30" s="385"/>
      <c r="BA30" s="385"/>
      <c r="BB30" s="385"/>
      <c r="BC30" s="385"/>
      <c r="BD30" s="385"/>
      <c r="BE30" s="385"/>
      <c r="BF30" s="385"/>
      <c r="BG30" s="385"/>
      <c r="BH30" s="385"/>
      <c r="BI30" s="385"/>
      <c r="BJ30" s="385"/>
      <c r="BK30" s="385"/>
      <c r="BL30" s="385"/>
      <c r="BM30" s="385"/>
      <c r="BN30" s="385"/>
      <c r="BO30" s="385"/>
      <c r="BP30" s="385"/>
      <c r="BQ30" s="385"/>
      <c r="BR30" s="385"/>
      <c r="BS30" s="385"/>
      <c r="BT30" s="385"/>
      <c r="BU30" s="385"/>
      <c r="BV30" s="385"/>
      <c r="BW30" s="385"/>
      <c r="BX30" s="385"/>
      <c r="BY30" s="385"/>
      <c r="BZ30" s="385"/>
      <c r="CA30" s="385"/>
      <c r="CB30" s="385"/>
      <c r="CC30" s="385"/>
      <c r="CD30" s="385"/>
      <c r="CE30" s="385"/>
      <c r="CF30" s="385"/>
      <c r="CG30" s="385"/>
      <c r="CH30" s="385"/>
      <c r="CI30" s="385"/>
      <c r="CJ30" s="385"/>
      <c r="CK30" s="385"/>
      <c r="CL30" s="385"/>
      <c r="CM30" s="385"/>
      <c r="CN30" s="385"/>
      <c r="CO30" s="385"/>
      <c r="CP30" s="385"/>
      <c r="CQ30" s="385"/>
      <c r="CR30" s="385"/>
      <c r="CS30" s="385"/>
      <c r="CT30" s="385"/>
      <c r="CU30" s="385"/>
      <c r="CV30" s="385"/>
      <c r="CW30" s="385"/>
      <c r="CX30" s="385"/>
      <c r="CY30" s="385"/>
    </row>
    <row r="31" spans="1:103">
      <c r="A31" s="385"/>
      <c r="B31" s="385"/>
      <c r="C31" s="385"/>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c r="AE31" s="385"/>
      <c r="AF31" s="385"/>
      <c r="AG31" s="385"/>
      <c r="AH31" s="385"/>
      <c r="AI31" s="385"/>
      <c r="AJ31" s="385"/>
      <c r="AK31" s="385"/>
      <c r="AL31" s="385"/>
      <c r="AM31" s="385"/>
      <c r="AN31" s="385"/>
      <c r="AO31" s="385"/>
      <c r="AP31" s="385"/>
      <c r="AQ31" s="385"/>
      <c r="AR31" s="385"/>
      <c r="AS31" s="385"/>
      <c r="AT31" s="385"/>
      <c r="AU31" s="385"/>
      <c r="AV31" s="385"/>
      <c r="AW31" s="385"/>
      <c r="AX31" s="385"/>
      <c r="AY31" s="385"/>
      <c r="AZ31" s="385"/>
      <c r="BA31" s="385"/>
      <c r="BB31" s="385"/>
      <c r="BC31" s="385"/>
      <c r="BD31" s="385"/>
      <c r="BE31" s="385"/>
      <c r="BF31" s="385"/>
      <c r="BG31" s="385"/>
      <c r="BH31" s="385"/>
      <c r="BI31" s="385"/>
      <c r="BJ31" s="385"/>
      <c r="BK31" s="385"/>
      <c r="BL31" s="385"/>
      <c r="BM31" s="385"/>
      <c r="BN31" s="385"/>
      <c r="BO31" s="385"/>
      <c r="BP31" s="385"/>
      <c r="BQ31" s="385"/>
      <c r="BR31" s="385"/>
      <c r="BS31" s="385"/>
      <c r="BT31" s="385"/>
      <c r="BU31" s="385"/>
      <c r="BV31" s="385"/>
      <c r="BW31" s="385"/>
      <c r="BX31" s="385"/>
      <c r="BY31" s="385"/>
      <c r="BZ31" s="385"/>
      <c r="CA31" s="385"/>
      <c r="CB31" s="385"/>
      <c r="CC31" s="385"/>
      <c r="CD31" s="385"/>
      <c r="CE31" s="385"/>
      <c r="CF31" s="385"/>
      <c r="CG31" s="385"/>
      <c r="CH31" s="385"/>
      <c r="CI31" s="385"/>
      <c r="CJ31" s="385"/>
      <c r="CK31" s="385"/>
      <c r="CL31" s="385"/>
      <c r="CM31" s="385"/>
      <c r="CN31" s="385"/>
      <c r="CO31" s="385"/>
      <c r="CP31" s="385"/>
      <c r="CQ31" s="385"/>
      <c r="CR31" s="385"/>
      <c r="CS31" s="385"/>
      <c r="CT31" s="385"/>
      <c r="CU31" s="385"/>
      <c r="CV31" s="385"/>
      <c r="CW31" s="385"/>
      <c r="CX31" s="385"/>
      <c r="CY31" s="385"/>
    </row>
    <row r="32" spans="1:103">
      <c r="A32" s="385"/>
      <c r="B32" s="385"/>
      <c r="C32" s="385"/>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c r="AE32" s="385"/>
      <c r="AF32" s="385"/>
      <c r="AG32" s="385"/>
      <c r="AH32" s="385"/>
      <c r="AI32" s="385"/>
      <c r="AJ32" s="385"/>
      <c r="AK32" s="385"/>
      <c r="AL32" s="385"/>
      <c r="AM32" s="385"/>
      <c r="AN32" s="385"/>
      <c r="AO32" s="385"/>
      <c r="AP32" s="385"/>
      <c r="AQ32" s="385"/>
      <c r="AR32" s="385"/>
      <c r="AS32" s="385"/>
      <c r="AT32" s="385"/>
      <c r="AU32" s="385"/>
      <c r="AV32" s="385"/>
      <c r="AW32" s="385"/>
      <c r="AX32" s="385"/>
      <c r="AY32" s="385"/>
      <c r="AZ32" s="385"/>
      <c r="BA32" s="385"/>
      <c r="BB32" s="385"/>
      <c r="BC32" s="385"/>
      <c r="BD32" s="385"/>
      <c r="BE32" s="385"/>
      <c r="BF32" s="385"/>
      <c r="BG32" s="385"/>
      <c r="BH32" s="385"/>
      <c r="BI32" s="385"/>
      <c r="BJ32" s="385"/>
      <c r="BK32" s="385"/>
      <c r="BL32" s="385"/>
      <c r="BM32" s="385"/>
      <c r="BN32" s="385"/>
      <c r="BO32" s="385"/>
      <c r="BP32" s="385"/>
      <c r="BQ32" s="385"/>
      <c r="BR32" s="385"/>
      <c r="BS32" s="385"/>
      <c r="BT32" s="385"/>
      <c r="BU32" s="385"/>
      <c r="BV32" s="385"/>
      <c r="BW32" s="385"/>
      <c r="BX32" s="385"/>
      <c r="BY32" s="385"/>
      <c r="BZ32" s="385"/>
      <c r="CA32" s="385"/>
      <c r="CB32" s="385"/>
      <c r="CC32" s="385"/>
      <c r="CD32" s="385"/>
      <c r="CE32" s="385"/>
      <c r="CF32" s="385"/>
      <c r="CG32" s="385"/>
      <c r="CH32" s="385"/>
      <c r="CI32" s="385"/>
      <c r="CJ32" s="385"/>
      <c r="CK32" s="385"/>
      <c r="CL32" s="385"/>
      <c r="CM32" s="385"/>
      <c r="CN32" s="385"/>
      <c r="CO32" s="385"/>
      <c r="CP32" s="385"/>
      <c r="CQ32" s="385"/>
      <c r="CR32" s="385"/>
      <c r="CS32" s="385"/>
      <c r="CT32" s="385"/>
      <c r="CU32" s="385"/>
      <c r="CV32" s="385"/>
      <c r="CW32" s="385"/>
      <c r="CX32" s="385"/>
      <c r="CY32" s="385"/>
    </row>
    <row r="33" spans="1:103">
      <c r="A33" s="385"/>
      <c r="B33" s="385"/>
      <c r="C33" s="385"/>
      <c r="D33" s="385"/>
      <c r="E33" s="385"/>
      <c r="F33" s="385"/>
      <c r="G33" s="385"/>
      <c r="H33" s="385"/>
      <c r="I33" s="385"/>
      <c r="J33" s="385"/>
      <c r="K33" s="385"/>
      <c r="L33" s="385"/>
      <c r="M33" s="385"/>
      <c r="N33" s="385"/>
      <c r="O33" s="385"/>
      <c r="P33" s="385"/>
      <c r="Q33" s="385"/>
      <c r="R33" s="385"/>
      <c r="S33" s="385"/>
      <c r="T33" s="385"/>
      <c r="U33" s="385"/>
      <c r="V33" s="385"/>
      <c r="W33" s="385"/>
      <c r="X33" s="385"/>
      <c r="Y33" s="385"/>
      <c r="Z33" s="385"/>
      <c r="AA33" s="385"/>
      <c r="AB33" s="385"/>
      <c r="AC33" s="385"/>
      <c r="AD33" s="385"/>
      <c r="AE33" s="385"/>
      <c r="AF33" s="385"/>
      <c r="AG33" s="385"/>
      <c r="AH33" s="385"/>
      <c r="AI33" s="385"/>
      <c r="AJ33" s="385"/>
      <c r="AK33" s="385"/>
      <c r="AL33" s="385"/>
      <c r="AM33" s="385"/>
      <c r="AN33" s="385"/>
      <c r="AO33" s="385"/>
      <c r="AP33" s="385"/>
      <c r="AQ33" s="385"/>
      <c r="AR33" s="385"/>
      <c r="AS33" s="385"/>
      <c r="AT33" s="385"/>
      <c r="AU33" s="385"/>
      <c r="AV33" s="385"/>
      <c r="AW33" s="385"/>
      <c r="AX33" s="385"/>
      <c r="AY33" s="385"/>
      <c r="AZ33" s="385"/>
      <c r="BA33" s="385"/>
      <c r="BB33" s="385"/>
      <c r="BC33" s="385"/>
      <c r="BD33" s="385"/>
      <c r="BE33" s="385"/>
      <c r="BF33" s="385"/>
      <c r="BG33" s="385"/>
      <c r="BH33" s="385"/>
      <c r="BI33" s="385"/>
      <c r="BJ33" s="385"/>
      <c r="BK33" s="385"/>
      <c r="BL33" s="385"/>
      <c r="BM33" s="385"/>
      <c r="BN33" s="385"/>
      <c r="BO33" s="385"/>
      <c r="BP33" s="385"/>
      <c r="BQ33" s="385"/>
      <c r="BR33" s="385"/>
      <c r="BS33" s="385"/>
      <c r="BT33" s="385"/>
      <c r="BU33" s="385"/>
      <c r="BV33" s="385"/>
      <c r="BW33" s="385"/>
      <c r="BX33" s="385"/>
      <c r="BY33" s="385"/>
      <c r="BZ33" s="385"/>
      <c r="CA33" s="385"/>
      <c r="CB33" s="385"/>
      <c r="CC33" s="385"/>
      <c r="CD33" s="385"/>
      <c r="CE33" s="385"/>
      <c r="CF33" s="385"/>
      <c r="CG33" s="385"/>
      <c r="CH33" s="385"/>
      <c r="CI33" s="385"/>
      <c r="CJ33" s="385"/>
      <c r="CK33" s="385"/>
      <c r="CL33" s="385"/>
      <c r="CM33" s="385"/>
      <c r="CN33" s="385"/>
      <c r="CO33" s="385"/>
      <c r="CP33" s="385"/>
      <c r="CQ33" s="385"/>
      <c r="CR33" s="385"/>
      <c r="CS33" s="385"/>
      <c r="CT33" s="385"/>
      <c r="CU33" s="385"/>
      <c r="CV33" s="385"/>
      <c r="CW33" s="385"/>
      <c r="CX33" s="385"/>
      <c r="CY33" s="385"/>
    </row>
    <row r="34" spans="1:103">
      <c r="A34" s="385"/>
      <c r="B34" s="385"/>
      <c r="C34" s="385"/>
      <c r="D34" s="385"/>
      <c r="E34" s="385"/>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c r="AE34" s="385"/>
      <c r="AF34" s="385"/>
      <c r="AG34" s="385"/>
      <c r="AH34" s="385"/>
      <c r="AI34" s="385"/>
      <c r="AJ34" s="385"/>
      <c r="AK34" s="385"/>
      <c r="AL34" s="385"/>
      <c r="AM34" s="385"/>
      <c r="AN34" s="385"/>
      <c r="AO34" s="385"/>
      <c r="AP34" s="385"/>
      <c r="AQ34" s="385"/>
      <c r="AR34" s="385"/>
      <c r="AS34" s="385"/>
      <c r="AT34" s="385"/>
      <c r="AU34" s="385"/>
      <c r="AV34" s="385"/>
      <c r="AW34" s="385"/>
      <c r="AX34" s="385"/>
      <c r="AY34" s="385"/>
      <c r="AZ34" s="385"/>
      <c r="BA34" s="385"/>
      <c r="BB34" s="385"/>
      <c r="BC34" s="385"/>
      <c r="BD34" s="385"/>
      <c r="BE34" s="385"/>
      <c r="BF34" s="385"/>
      <c r="BG34" s="385"/>
      <c r="BH34" s="385"/>
      <c r="BI34" s="385"/>
      <c r="BJ34" s="385"/>
      <c r="BK34" s="385"/>
      <c r="BL34" s="385"/>
      <c r="BM34" s="385"/>
      <c r="BN34" s="385"/>
      <c r="BO34" s="385"/>
      <c r="BP34" s="385"/>
      <c r="BQ34" s="385"/>
      <c r="BR34" s="385"/>
      <c r="BS34" s="385"/>
      <c r="BT34" s="385"/>
      <c r="BU34" s="385"/>
      <c r="BV34" s="385"/>
      <c r="BW34" s="385"/>
      <c r="BX34" s="385"/>
      <c r="BY34" s="385"/>
      <c r="BZ34" s="385"/>
      <c r="CA34" s="385"/>
      <c r="CB34" s="385"/>
      <c r="CC34" s="385"/>
      <c r="CD34" s="385"/>
      <c r="CE34" s="385"/>
      <c r="CF34" s="385"/>
      <c r="CG34" s="385"/>
      <c r="CH34" s="385"/>
      <c r="CI34" s="385"/>
      <c r="CJ34" s="385"/>
      <c r="CK34" s="385"/>
      <c r="CL34" s="385"/>
      <c r="CM34" s="385"/>
      <c r="CN34" s="385"/>
      <c r="CO34" s="385"/>
      <c r="CP34" s="385"/>
      <c r="CQ34" s="385"/>
      <c r="CR34" s="385"/>
      <c r="CS34" s="385"/>
      <c r="CT34" s="385"/>
      <c r="CU34" s="385"/>
      <c r="CV34" s="385"/>
      <c r="CW34" s="385"/>
      <c r="CX34" s="385"/>
      <c r="CY34" s="385"/>
    </row>
    <row r="35" spans="1:103">
      <c r="A35" s="385"/>
      <c r="B35" s="385"/>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E35" s="385"/>
      <c r="AF35" s="385"/>
      <c r="AG35" s="385"/>
      <c r="AH35" s="385"/>
      <c r="AI35" s="385"/>
      <c r="AJ35" s="385"/>
      <c r="AK35" s="385"/>
      <c r="AL35" s="385"/>
      <c r="AM35" s="385"/>
      <c r="AN35" s="385"/>
      <c r="AO35" s="385"/>
      <c r="AP35" s="385"/>
      <c r="AQ35" s="385"/>
      <c r="AR35" s="385"/>
      <c r="AS35" s="385"/>
      <c r="AT35" s="385"/>
      <c r="AU35" s="385"/>
      <c r="AV35" s="385"/>
      <c r="AW35" s="385"/>
      <c r="AX35" s="385"/>
      <c r="AY35" s="385"/>
      <c r="AZ35" s="385"/>
      <c r="BA35" s="385"/>
      <c r="BB35" s="385"/>
      <c r="BC35" s="385"/>
      <c r="BD35" s="385"/>
      <c r="BE35" s="385"/>
      <c r="BF35" s="385"/>
      <c r="BG35" s="385"/>
      <c r="BH35" s="385"/>
      <c r="BI35" s="385"/>
      <c r="BJ35" s="385"/>
      <c r="BK35" s="385"/>
      <c r="BL35" s="385"/>
      <c r="BM35" s="385"/>
      <c r="BN35" s="385"/>
      <c r="BO35" s="385"/>
      <c r="BP35" s="385"/>
      <c r="BQ35" s="385"/>
      <c r="BR35" s="385"/>
      <c r="BS35" s="385"/>
      <c r="BT35" s="385"/>
      <c r="BU35" s="385"/>
      <c r="BV35" s="385"/>
      <c r="BW35" s="385"/>
      <c r="BX35" s="385"/>
      <c r="BY35" s="385"/>
      <c r="BZ35" s="385"/>
      <c r="CA35" s="385"/>
      <c r="CB35" s="385"/>
      <c r="CC35" s="385"/>
      <c r="CD35" s="385"/>
      <c r="CE35" s="385"/>
      <c r="CF35" s="385"/>
      <c r="CG35" s="385"/>
      <c r="CH35" s="385"/>
      <c r="CI35" s="385"/>
      <c r="CJ35" s="385"/>
      <c r="CK35" s="385"/>
      <c r="CL35" s="385"/>
      <c r="CM35" s="385"/>
      <c r="CN35" s="385"/>
      <c r="CO35" s="385"/>
      <c r="CP35" s="385"/>
      <c r="CQ35" s="385"/>
      <c r="CR35" s="385"/>
      <c r="CS35" s="385"/>
      <c r="CT35" s="385"/>
      <c r="CU35" s="385"/>
      <c r="CV35" s="385"/>
      <c r="CW35" s="385"/>
      <c r="CX35" s="385"/>
      <c r="CY35" s="385"/>
    </row>
    <row r="36" spans="1:103">
      <c r="A36" s="385"/>
      <c r="B36" s="385"/>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c r="AE36" s="385"/>
      <c r="AF36" s="385"/>
      <c r="AG36" s="385"/>
      <c r="AH36" s="385"/>
      <c r="AI36" s="385"/>
      <c r="AJ36" s="385"/>
      <c r="AK36" s="385"/>
      <c r="AL36" s="385"/>
      <c r="AM36" s="385"/>
      <c r="AN36" s="385"/>
      <c r="AO36" s="385"/>
      <c r="AP36" s="385"/>
      <c r="AQ36" s="385"/>
      <c r="AR36" s="385"/>
      <c r="AS36" s="385"/>
      <c r="AT36" s="385"/>
      <c r="AU36" s="385"/>
      <c r="AV36" s="385"/>
      <c r="AW36" s="385"/>
      <c r="AX36" s="385"/>
      <c r="AY36" s="385"/>
      <c r="AZ36" s="385"/>
      <c r="BA36" s="385"/>
      <c r="BB36" s="385"/>
      <c r="BC36" s="385"/>
      <c r="BD36" s="385"/>
      <c r="BE36" s="385"/>
      <c r="BF36" s="385"/>
      <c r="BG36" s="385"/>
      <c r="BH36" s="385"/>
      <c r="BI36" s="385"/>
      <c r="BJ36" s="385"/>
      <c r="BK36" s="385"/>
      <c r="BL36" s="385"/>
      <c r="BM36" s="385"/>
      <c r="BN36" s="385"/>
      <c r="BO36" s="385"/>
      <c r="BP36" s="385"/>
      <c r="BQ36" s="385"/>
      <c r="BR36" s="385"/>
      <c r="BS36" s="385"/>
      <c r="BT36" s="385"/>
      <c r="BU36" s="385"/>
      <c r="BV36" s="385"/>
      <c r="BW36" s="385"/>
      <c r="BX36" s="385"/>
      <c r="BY36" s="385"/>
      <c r="BZ36" s="385"/>
      <c r="CA36" s="385"/>
      <c r="CB36" s="385"/>
      <c r="CC36" s="385"/>
      <c r="CD36" s="385"/>
      <c r="CE36" s="385"/>
      <c r="CF36" s="385"/>
      <c r="CG36" s="385"/>
      <c r="CH36" s="385"/>
      <c r="CI36" s="385"/>
      <c r="CJ36" s="385"/>
      <c r="CK36" s="385"/>
      <c r="CL36" s="385"/>
      <c r="CM36" s="385"/>
      <c r="CN36" s="385"/>
      <c r="CO36" s="385"/>
      <c r="CP36" s="385"/>
      <c r="CQ36" s="385"/>
      <c r="CR36" s="385"/>
      <c r="CS36" s="385"/>
      <c r="CT36" s="385"/>
      <c r="CU36" s="385"/>
      <c r="CV36" s="385"/>
      <c r="CW36" s="385"/>
      <c r="CX36" s="385"/>
      <c r="CY36" s="385"/>
    </row>
    <row r="37" spans="1:103">
      <c r="A37" s="385"/>
      <c r="B37" s="385"/>
      <c r="C37" s="385"/>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c r="AE37" s="385"/>
      <c r="AF37" s="385"/>
      <c r="AG37" s="385"/>
      <c r="AH37" s="385"/>
      <c r="AI37" s="385"/>
      <c r="AJ37" s="385"/>
      <c r="AK37" s="385"/>
      <c r="AL37" s="385"/>
      <c r="AM37" s="385"/>
      <c r="AN37" s="385"/>
      <c r="AO37" s="385"/>
      <c r="AP37" s="385"/>
      <c r="AQ37" s="385"/>
      <c r="AR37" s="385"/>
      <c r="AS37" s="385"/>
      <c r="AT37" s="385"/>
      <c r="AU37" s="385"/>
      <c r="AV37" s="385"/>
      <c r="AW37" s="385"/>
      <c r="AX37" s="385"/>
      <c r="AY37" s="385"/>
      <c r="AZ37" s="385"/>
      <c r="BA37" s="385"/>
      <c r="BB37" s="385"/>
      <c r="BC37" s="385"/>
      <c r="BD37" s="385"/>
      <c r="BE37" s="385"/>
      <c r="BF37" s="385"/>
      <c r="BG37" s="385"/>
      <c r="BH37" s="385"/>
      <c r="BI37" s="385"/>
      <c r="BJ37" s="385"/>
      <c r="BK37" s="385"/>
      <c r="BL37" s="385"/>
      <c r="BM37" s="385"/>
      <c r="BN37" s="385"/>
      <c r="BO37" s="385"/>
      <c r="BP37" s="385"/>
      <c r="BQ37" s="385"/>
      <c r="BR37" s="385"/>
      <c r="BS37" s="385"/>
      <c r="BT37" s="385"/>
      <c r="BU37" s="385"/>
      <c r="BV37" s="385"/>
      <c r="BW37" s="385"/>
      <c r="BX37" s="385"/>
      <c r="BY37" s="385"/>
      <c r="BZ37" s="385"/>
      <c r="CA37" s="385"/>
      <c r="CB37" s="385"/>
      <c r="CC37" s="385"/>
      <c r="CD37" s="385"/>
      <c r="CE37" s="385"/>
      <c r="CF37" s="385"/>
      <c r="CG37" s="385"/>
      <c r="CH37" s="385"/>
      <c r="CI37" s="385"/>
      <c r="CJ37" s="385"/>
      <c r="CK37" s="385"/>
      <c r="CL37" s="385"/>
      <c r="CM37" s="385"/>
      <c r="CN37" s="385"/>
      <c r="CO37" s="385"/>
      <c r="CP37" s="385"/>
      <c r="CQ37" s="385"/>
      <c r="CR37" s="385"/>
      <c r="CS37" s="385"/>
      <c r="CT37" s="385"/>
      <c r="CU37" s="385"/>
      <c r="CV37" s="385"/>
      <c r="CW37" s="385"/>
      <c r="CX37" s="385"/>
      <c r="CY37" s="385"/>
    </row>
    <row r="38" spans="1:103">
      <c r="A38" s="385"/>
      <c r="B38" s="385"/>
      <c r="C38" s="385"/>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c r="AE38" s="385"/>
      <c r="AF38" s="385"/>
      <c r="AG38" s="385"/>
      <c r="AH38" s="385"/>
      <c r="AI38" s="385"/>
      <c r="AJ38" s="385"/>
      <c r="AK38" s="385"/>
      <c r="AL38" s="385"/>
      <c r="AM38" s="385"/>
      <c r="AN38" s="385"/>
      <c r="AO38" s="385"/>
      <c r="AP38" s="385"/>
      <c r="AQ38" s="385"/>
      <c r="AR38" s="385"/>
      <c r="AS38" s="385"/>
      <c r="AT38" s="385"/>
      <c r="AU38" s="385"/>
      <c r="AV38" s="385"/>
      <c r="AW38" s="385"/>
      <c r="AX38" s="385"/>
      <c r="AY38" s="385"/>
      <c r="AZ38" s="385"/>
      <c r="BA38" s="385"/>
      <c r="BB38" s="385"/>
      <c r="BC38" s="385"/>
      <c r="BD38" s="385"/>
      <c r="BE38" s="385"/>
      <c r="BF38" s="385"/>
      <c r="BG38" s="385"/>
      <c r="BH38" s="385"/>
      <c r="BI38" s="385"/>
      <c r="BJ38" s="385"/>
      <c r="BK38" s="385"/>
      <c r="BL38" s="385"/>
      <c r="BM38" s="385"/>
      <c r="BN38" s="385"/>
      <c r="BO38" s="385"/>
      <c r="BP38" s="385"/>
      <c r="BQ38" s="385"/>
      <c r="BR38" s="385"/>
      <c r="BS38" s="385"/>
      <c r="BT38" s="385"/>
      <c r="BU38" s="385"/>
      <c r="BV38" s="385"/>
      <c r="BW38" s="385"/>
      <c r="BX38" s="385"/>
      <c r="BY38" s="385"/>
      <c r="BZ38" s="385"/>
      <c r="CA38" s="385"/>
      <c r="CB38" s="385"/>
      <c r="CC38" s="385"/>
      <c r="CD38" s="385"/>
      <c r="CE38" s="385"/>
      <c r="CF38" s="385"/>
      <c r="CG38" s="385"/>
      <c r="CH38" s="385"/>
      <c r="CI38" s="385"/>
      <c r="CJ38" s="385"/>
      <c r="CK38" s="385"/>
      <c r="CL38" s="385"/>
      <c r="CM38" s="385"/>
      <c r="CN38" s="385"/>
      <c r="CO38" s="385"/>
      <c r="CP38" s="385"/>
      <c r="CQ38" s="385"/>
      <c r="CR38" s="385"/>
      <c r="CS38" s="385"/>
      <c r="CT38" s="385"/>
      <c r="CU38" s="385"/>
      <c r="CV38" s="385"/>
      <c r="CW38" s="385"/>
      <c r="CX38" s="385"/>
      <c r="CY38" s="385"/>
    </row>
    <row r="39" spans="1:103">
      <c r="A39" s="385"/>
      <c r="B39" s="385"/>
      <c r="C39" s="385"/>
      <c r="D39" s="385"/>
      <c r="E39" s="385"/>
      <c r="F39" s="385"/>
      <c r="G39" s="385"/>
      <c r="H39" s="385"/>
      <c r="I39" s="385"/>
      <c r="J39" s="385"/>
      <c r="K39" s="385"/>
      <c r="L39" s="385"/>
      <c r="M39" s="385"/>
      <c r="N39" s="385"/>
      <c r="O39" s="385"/>
      <c r="P39" s="385"/>
      <c r="Q39" s="385"/>
      <c r="R39" s="385"/>
      <c r="S39" s="385"/>
      <c r="T39" s="385"/>
      <c r="U39" s="385"/>
      <c r="V39" s="385"/>
      <c r="W39" s="385"/>
      <c r="X39" s="385"/>
      <c r="Y39" s="385"/>
      <c r="Z39" s="385"/>
      <c r="AA39" s="385"/>
      <c r="AB39" s="385"/>
      <c r="AC39" s="385"/>
      <c r="AD39" s="385"/>
      <c r="AE39" s="385"/>
      <c r="AF39" s="385"/>
      <c r="AG39" s="385"/>
      <c r="AH39" s="385"/>
      <c r="AI39" s="385"/>
      <c r="AJ39" s="385"/>
      <c r="AK39" s="385"/>
      <c r="AL39" s="385"/>
      <c r="AM39" s="385"/>
      <c r="AN39" s="385"/>
      <c r="AO39" s="385"/>
      <c r="AP39" s="385"/>
      <c r="AQ39" s="385"/>
      <c r="AR39" s="385"/>
      <c r="AS39" s="385"/>
      <c r="AT39" s="385"/>
      <c r="AU39" s="385"/>
      <c r="AV39" s="385"/>
      <c r="AW39" s="385"/>
      <c r="AX39" s="385"/>
      <c r="AY39" s="385"/>
      <c r="AZ39" s="385"/>
      <c r="BA39" s="385"/>
      <c r="BB39" s="385"/>
      <c r="BC39" s="385"/>
      <c r="BD39" s="385"/>
      <c r="BE39" s="385"/>
      <c r="BF39" s="385"/>
      <c r="BG39" s="385"/>
      <c r="BH39" s="385"/>
      <c r="BI39" s="385"/>
      <c r="BJ39" s="385"/>
      <c r="BK39" s="385"/>
      <c r="BL39" s="385"/>
      <c r="BM39" s="385"/>
      <c r="BN39" s="385"/>
      <c r="BO39" s="385"/>
      <c r="BP39" s="385"/>
      <c r="BQ39" s="385"/>
      <c r="BR39" s="385"/>
      <c r="BS39" s="385"/>
      <c r="BT39" s="385"/>
      <c r="BU39" s="385"/>
      <c r="BV39" s="385"/>
      <c r="BW39" s="385"/>
      <c r="BX39" s="385"/>
      <c r="BY39" s="385"/>
      <c r="BZ39" s="385"/>
      <c r="CA39" s="385"/>
      <c r="CB39" s="385"/>
      <c r="CC39" s="385"/>
      <c r="CD39" s="385"/>
      <c r="CE39" s="385"/>
      <c r="CF39" s="385"/>
      <c r="CG39" s="385"/>
      <c r="CH39" s="385"/>
      <c r="CI39" s="385"/>
      <c r="CJ39" s="385"/>
      <c r="CK39" s="385"/>
      <c r="CL39" s="385"/>
      <c r="CM39" s="385"/>
      <c r="CN39" s="385"/>
      <c r="CO39" s="385"/>
      <c r="CP39" s="385"/>
      <c r="CQ39" s="385"/>
      <c r="CR39" s="385"/>
      <c r="CS39" s="385"/>
      <c r="CT39" s="385"/>
      <c r="CU39" s="385"/>
      <c r="CV39" s="385"/>
      <c r="CW39" s="385"/>
      <c r="CX39" s="385"/>
      <c r="CY39" s="385"/>
    </row>
    <row r="40" spans="1:103">
      <c r="A40" s="385"/>
      <c r="B40" s="385"/>
      <c r="C40" s="385"/>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c r="AE40" s="385"/>
      <c r="AF40" s="385"/>
      <c r="AG40" s="385"/>
      <c r="AH40" s="385"/>
      <c r="AI40" s="385"/>
      <c r="AJ40" s="385"/>
      <c r="AK40" s="385"/>
      <c r="AL40" s="385"/>
      <c r="AM40" s="385"/>
      <c r="AN40" s="385"/>
      <c r="AO40" s="385"/>
      <c r="AP40" s="385"/>
      <c r="AQ40" s="385"/>
      <c r="AR40" s="385"/>
      <c r="AS40" s="385"/>
      <c r="AT40" s="385"/>
      <c r="AU40" s="385"/>
      <c r="AV40" s="385"/>
      <c r="AW40" s="385"/>
      <c r="AX40" s="385"/>
      <c r="AY40" s="385"/>
      <c r="AZ40" s="385"/>
      <c r="BA40" s="385"/>
      <c r="BB40" s="385"/>
      <c r="BC40" s="385"/>
      <c r="BD40" s="385"/>
      <c r="BE40" s="385"/>
      <c r="BF40" s="385"/>
      <c r="BG40" s="385"/>
      <c r="BH40" s="385"/>
      <c r="BI40" s="385"/>
      <c r="BJ40" s="385"/>
      <c r="BK40" s="385"/>
      <c r="BL40" s="385"/>
      <c r="BM40" s="385"/>
      <c r="BN40" s="385"/>
      <c r="BO40" s="385"/>
      <c r="BP40" s="385"/>
      <c r="BQ40" s="385"/>
      <c r="BR40" s="385"/>
      <c r="BS40" s="385"/>
      <c r="BT40" s="385"/>
      <c r="BU40" s="385"/>
      <c r="BV40" s="385"/>
      <c r="BW40" s="385"/>
      <c r="BX40" s="385"/>
      <c r="BY40" s="385"/>
      <c r="BZ40" s="385"/>
      <c r="CA40" s="385"/>
      <c r="CB40" s="385"/>
      <c r="CC40" s="385"/>
      <c r="CD40" s="385"/>
      <c r="CE40" s="385"/>
      <c r="CF40" s="385"/>
      <c r="CG40" s="385"/>
      <c r="CH40" s="385"/>
      <c r="CI40" s="385"/>
      <c r="CJ40" s="385"/>
      <c r="CK40" s="385"/>
      <c r="CL40" s="385"/>
      <c r="CM40" s="385"/>
      <c r="CN40" s="385"/>
      <c r="CO40" s="385"/>
      <c r="CP40" s="385"/>
      <c r="CQ40" s="385"/>
      <c r="CR40" s="385"/>
      <c r="CS40" s="385"/>
      <c r="CT40" s="385"/>
      <c r="CU40" s="385"/>
      <c r="CV40" s="385"/>
      <c r="CW40" s="385"/>
      <c r="CX40" s="385"/>
      <c r="CY40" s="385"/>
    </row>
    <row r="41" spans="1:103">
      <c r="A41" s="385"/>
      <c r="B41" s="385"/>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c r="AE41" s="385"/>
      <c r="AF41" s="385"/>
      <c r="AG41" s="385"/>
      <c r="AH41" s="385"/>
      <c r="AI41" s="385"/>
      <c r="AJ41" s="385"/>
      <c r="AK41" s="385"/>
      <c r="AL41" s="385"/>
      <c r="AM41" s="385"/>
      <c r="AN41" s="385"/>
      <c r="AO41" s="385"/>
      <c r="AP41" s="385"/>
      <c r="AQ41" s="385"/>
      <c r="AR41" s="385"/>
      <c r="AS41" s="385"/>
      <c r="AT41" s="385"/>
      <c r="AU41" s="385"/>
      <c r="AV41" s="385"/>
      <c r="AW41" s="385"/>
      <c r="AX41" s="385"/>
      <c r="AY41" s="385"/>
      <c r="AZ41" s="385"/>
      <c r="BA41" s="385"/>
      <c r="BB41" s="385"/>
      <c r="BC41" s="385"/>
      <c r="BD41" s="385"/>
      <c r="BE41" s="385"/>
      <c r="BF41" s="385"/>
      <c r="BG41" s="385"/>
      <c r="BH41" s="385"/>
      <c r="BI41" s="385"/>
      <c r="BJ41" s="385"/>
      <c r="BK41" s="385"/>
      <c r="BL41" s="385"/>
      <c r="BM41" s="385"/>
      <c r="BN41" s="385"/>
      <c r="BO41" s="385"/>
      <c r="BP41" s="385"/>
      <c r="BQ41" s="385"/>
      <c r="BR41" s="385"/>
      <c r="BS41" s="385"/>
      <c r="BT41" s="385"/>
      <c r="BU41" s="385"/>
      <c r="BV41" s="385"/>
      <c r="BW41" s="385"/>
      <c r="BX41" s="385"/>
      <c r="BY41" s="385"/>
      <c r="BZ41" s="385"/>
      <c r="CA41" s="385"/>
      <c r="CB41" s="385"/>
      <c r="CC41" s="385"/>
      <c r="CD41" s="385"/>
      <c r="CE41" s="385"/>
      <c r="CF41" s="385"/>
      <c r="CG41" s="385"/>
      <c r="CH41" s="385"/>
      <c r="CI41" s="385"/>
      <c r="CJ41" s="385"/>
      <c r="CK41" s="385"/>
      <c r="CL41" s="385"/>
      <c r="CM41" s="385"/>
      <c r="CN41" s="385"/>
      <c r="CO41" s="385"/>
      <c r="CP41" s="385"/>
      <c r="CQ41" s="385"/>
      <c r="CR41" s="385"/>
      <c r="CS41" s="385"/>
      <c r="CT41" s="385"/>
      <c r="CU41" s="385"/>
      <c r="CV41" s="385"/>
      <c r="CW41" s="385"/>
      <c r="CX41" s="385"/>
      <c r="CY41" s="385"/>
    </row>
    <row r="42" spans="1:103">
      <c r="A42" s="385"/>
      <c r="B42" s="385"/>
      <c r="C42" s="385"/>
      <c r="D42" s="385"/>
      <c r="E42" s="385"/>
      <c r="F42" s="385"/>
      <c r="G42" s="385"/>
      <c r="H42" s="385"/>
      <c r="I42" s="385"/>
      <c r="J42" s="385"/>
      <c r="K42" s="385"/>
      <c r="L42" s="385"/>
      <c r="M42" s="385"/>
      <c r="N42" s="385"/>
      <c r="O42" s="385"/>
      <c r="P42" s="385"/>
      <c r="Q42" s="385"/>
      <c r="R42" s="385"/>
      <c r="S42" s="385"/>
      <c r="T42" s="385"/>
      <c r="U42" s="385"/>
      <c r="V42" s="385"/>
      <c r="W42" s="385"/>
      <c r="X42" s="385"/>
      <c r="Y42" s="385"/>
      <c r="Z42" s="385"/>
      <c r="AA42" s="385"/>
      <c r="AB42" s="385"/>
      <c r="AC42" s="385"/>
      <c r="AD42" s="385"/>
      <c r="AE42" s="385"/>
      <c r="AF42" s="385"/>
      <c r="AG42" s="385"/>
      <c r="AH42" s="385"/>
      <c r="AI42" s="385"/>
      <c r="AJ42" s="385"/>
      <c r="AK42" s="385"/>
      <c r="AL42" s="385"/>
      <c r="AM42" s="385"/>
      <c r="AN42" s="385"/>
      <c r="AO42" s="385"/>
      <c r="AP42" s="385"/>
      <c r="AQ42" s="385"/>
      <c r="AR42" s="385"/>
      <c r="AS42" s="385"/>
      <c r="AT42" s="385"/>
      <c r="AU42" s="385"/>
      <c r="AV42" s="385"/>
      <c r="AW42" s="385"/>
      <c r="AX42" s="385"/>
      <c r="AY42" s="385"/>
      <c r="AZ42" s="385"/>
      <c r="BA42" s="385"/>
      <c r="BB42" s="385"/>
      <c r="BC42" s="385"/>
      <c r="BD42" s="385"/>
      <c r="BE42" s="385"/>
      <c r="BF42" s="385"/>
      <c r="BG42" s="385"/>
      <c r="BH42" s="385"/>
      <c r="BI42" s="385"/>
      <c r="BJ42" s="385"/>
      <c r="BK42" s="385"/>
      <c r="BL42" s="385"/>
      <c r="BM42" s="385"/>
      <c r="BN42" s="385"/>
      <c r="BO42" s="385"/>
      <c r="BP42" s="385"/>
      <c r="BQ42" s="385"/>
      <c r="BR42" s="385"/>
      <c r="BS42" s="385"/>
      <c r="BT42" s="385"/>
      <c r="BU42" s="385"/>
      <c r="BV42" s="385"/>
      <c r="BW42" s="385"/>
      <c r="BX42" s="385"/>
      <c r="BY42" s="385"/>
      <c r="BZ42" s="385"/>
      <c r="CA42" s="385"/>
      <c r="CB42" s="385"/>
      <c r="CC42" s="385"/>
      <c r="CD42" s="385"/>
      <c r="CE42" s="385"/>
      <c r="CF42" s="385"/>
      <c r="CG42" s="385"/>
      <c r="CH42" s="385"/>
      <c r="CI42" s="385"/>
      <c r="CJ42" s="385"/>
      <c r="CK42" s="385"/>
      <c r="CL42" s="385"/>
      <c r="CM42" s="385"/>
      <c r="CN42" s="385"/>
      <c r="CO42" s="385"/>
      <c r="CP42" s="385"/>
      <c r="CQ42" s="385"/>
      <c r="CR42" s="385"/>
      <c r="CS42" s="385"/>
      <c r="CT42" s="385"/>
      <c r="CU42" s="385"/>
      <c r="CV42" s="385"/>
      <c r="CW42" s="385"/>
      <c r="CX42" s="385"/>
      <c r="CY42" s="385"/>
    </row>
    <row r="43" spans="1:103">
      <c r="A43" s="385"/>
      <c r="B43" s="385"/>
      <c r="C43" s="385"/>
      <c r="D43" s="385"/>
      <c r="E43" s="385"/>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c r="AE43" s="385"/>
      <c r="AF43" s="385"/>
      <c r="AG43" s="385"/>
      <c r="AH43" s="385"/>
      <c r="AI43" s="385"/>
      <c r="AJ43" s="385"/>
      <c r="AK43" s="385"/>
      <c r="AL43" s="385"/>
      <c r="AM43" s="385"/>
      <c r="AN43" s="385"/>
      <c r="AO43" s="385"/>
      <c r="AP43" s="385"/>
      <c r="AQ43" s="385"/>
      <c r="AR43" s="385"/>
      <c r="AS43" s="385"/>
      <c r="AT43" s="385"/>
      <c r="AU43" s="385"/>
      <c r="AV43" s="385"/>
      <c r="AW43" s="385"/>
      <c r="AX43" s="385"/>
      <c r="AY43" s="385"/>
      <c r="AZ43" s="385"/>
      <c r="BA43" s="385"/>
      <c r="BB43" s="385"/>
      <c r="BC43" s="385"/>
      <c r="BD43" s="385"/>
      <c r="BE43" s="385"/>
      <c r="BF43" s="385"/>
      <c r="BG43" s="385"/>
      <c r="BH43" s="385"/>
      <c r="BI43" s="385"/>
      <c r="BJ43" s="385"/>
      <c r="BK43" s="385"/>
      <c r="BL43" s="385"/>
      <c r="BM43" s="385"/>
      <c r="BN43" s="385"/>
      <c r="BO43" s="385"/>
      <c r="BP43" s="385"/>
      <c r="BQ43" s="385"/>
      <c r="BR43" s="385"/>
      <c r="BS43" s="385"/>
      <c r="BT43" s="385"/>
      <c r="BU43" s="385"/>
      <c r="BV43" s="385"/>
      <c r="BW43" s="385"/>
      <c r="BX43" s="385"/>
      <c r="BY43" s="385"/>
      <c r="BZ43" s="385"/>
      <c r="CA43" s="385"/>
      <c r="CB43" s="385"/>
      <c r="CC43" s="385"/>
      <c r="CD43" s="385"/>
      <c r="CE43" s="385"/>
      <c r="CF43" s="385"/>
      <c r="CG43" s="385"/>
      <c r="CH43" s="385"/>
      <c r="CI43" s="385"/>
      <c r="CJ43" s="385"/>
      <c r="CK43" s="385"/>
      <c r="CL43" s="385"/>
      <c r="CM43" s="385"/>
      <c r="CN43" s="385"/>
      <c r="CO43" s="385"/>
      <c r="CP43" s="385"/>
      <c r="CQ43" s="385"/>
      <c r="CR43" s="385"/>
      <c r="CS43" s="385"/>
      <c r="CT43" s="385"/>
      <c r="CU43" s="385"/>
      <c r="CV43" s="385"/>
      <c r="CW43" s="385"/>
      <c r="CX43" s="385"/>
      <c r="CY43" s="385"/>
    </row>
    <row r="44" spans="1:103">
      <c r="A44" s="385"/>
      <c r="B44" s="385"/>
      <c r="C44" s="385"/>
      <c r="D44" s="385"/>
      <c r="E44" s="385"/>
      <c r="F44" s="385"/>
      <c r="G44" s="385"/>
      <c r="H44" s="385"/>
      <c r="I44" s="385"/>
      <c r="J44" s="385"/>
      <c r="K44" s="385"/>
      <c r="L44" s="385"/>
      <c r="M44" s="385"/>
      <c r="N44" s="385"/>
      <c r="O44" s="385"/>
      <c r="P44" s="385"/>
      <c r="Q44" s="385"/>
      <c r="R44" s="385"/>
      <c r="S44" s="385"/>
      <c r="T44" s="385"/>
      <c r="U44" s="385"/>
      <c r="V44" s="385"/>
      <c r="W44" s="385"/>
      <c r="X44" s="385"/>
      <c r="Y44" s="385"/>
      <c r="Z44" s="385"/>
      <c r="AA44" s="385"/>
      <c r="AB44" s="385"/>
      <c r="AC44" s="385"/>
      <c r="AD44" s="385"/>
      <c r="AE44" s="385"/>
      <c r="AF44" s="385"/>
      <c r="AG44" s="385"/>
      <c r="AH44" s="385"/>
      <c r="AI44" s="385"/>
      <c r="AJ44" s="385"/>
      <c r="AK44" s="385"/>
      <c r="AL44" s="385"/>
      <c r="AM44" s="385"/>
      <c r="AN44" s="385"/>
      <c r="AO44" s="385"/>
      <c r="AP44" s="385"/>
      <c r="AQ44" s="385"/>
      <c r="AR44" s="385"/>
      <c r="AS44" s="385"/>
      <c r="AT44" s="385"/>
      <c r="AU44" s="385"/>
      <c r="AV44" s="385"/>
      <c r="AW44" s="385"/>
      <c r="AX44" s="385"/>
      <c r="AY44" s="385"/>
      <c r="AZ44" s="385"/>
      <c r="BA44" s="385"/>
      <c r="BB44" s="385"/>
      <c r="BC44" s="385"/>
      <c r="BD44" s="385"/>
      <c r="BE44" s="385"/>
      <c r="BF44" s="385"/>
      <c r="BG44" s="385"/>
      <c r="BH44" s="385"/>
      <c r="BI44" s="385"/>
      <c r="BJ44" s="385"/>
      <c r="BK44" s="385"/>
      <c r="BL44" s="385"/>
      <c r="BM44" s="385"/>
      <c r="BN44" s="385"/>
      <c r="BO44" s="385"/>
      <c r="BP44" s="385"/>
      <c r="BQ44" s="385"/>
      <c r="BR44" s="385"/>
      <c r="BS44" s="385"/>
      <c r="BT44" s="385"/>
      <c r="BU44" s="385"/>
      <c r="BV44" s="385"/>
      <c r="BW44" s="385"/>
      <c r="BX44" s="385"/>
      <c r="BY44" s="385"/>
      <c r="BZ44" s="385"/>
      <c r="CA44" s="385"/>
      <c r="CB44" s="385"/>
      <c r="CC44" s="385"/>
      <c r="CD44" s="385"/>
      <c r="CE44" s="385"/>
      <c r="CF44" s="385"/>
      <c r="CG44" s="385"/>
      <c r="CH44" s="385"/>
      <c r="CI44" s="385"/>
      <c r="CJ44" s="385"/>
      <c r="CK44" s="385"/>
      <c r="CL44" s="385"/>
      <c r="CM44" s="385"/>
      <c r="CN44" s="385"/>
      <c r="CO44" s="385"/>
      <c r="CP44" s="385"/>
      <c r="CQ44" s="385"/>
      <c r="CR44" s="385"/>
      <c r="CS44" s="385"/>
      <c r="CT44" s="385"/>
      <c r="CU44" s="385"/>
      <c r="CV44" s="385"/>
      <c r="CW44" s="385"/>
      <c r="CX44" s="385"/>
      <c r="CY44" s="385"/>
    </row>
    <row r="45" spans="1:103">
      <c r="A45" s="385"/>
      <c r="B45" s="385"/>
      <c r="C45" s="385"/>
      <c r="D45" s="385"/>
      <c r="E45" s="385"/>
      <c r="F45" s="385"/>
      <c r="G45" s="385"/>
      <c r="H45" s="385"/>
      <c r="I45" s="385"/>
      <c r="J45" s="385"/>
      <c r="K45" s="385"/>
      <c r="L45" s="385"/>
      <c r="M45" s="385"/>
      <c r="N45" s="385"/>
      <c r="O45" s="385"/>
      <c r="P45" s="385"/>
      <c r="Q45" s="385"/>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c r="BC45" s="385"/>
      <c r="BD45" s="385"/>
      <c r="BE45" s="385"/>
      <c r="BF45" s="385"/>
      <c r="BG45" s="385"/>
      <c r="BH45" s="385"/>
      <c r="BI45" s="385"/>
      <c r="BJ45" s="385"/>
      <c r="BK45" s="385"/>
      <c r="BL45" s="385"/>
      <c r="BM45" s="385"/>
      <c r="BN45" s="385"/>
      <c r="BO45" s="385"/>
      <c r="BP45" s="385"/>
      <c r="BQ45" s="385"/>
      <c r="BR45" s="385"/>
      <c r="BS45" s="385"/>
      <c r="BT45" s="385"/>
      <c r="BU45" s="385"/>
      <c r="BV45" s="385"/>
      <c r="BW45" s="385"/>
      <c r="BX45" s="385"/>
      <c r="BY45" s="385"/>
      <c r="BZ45" s="385"/>
      <c r="CA45" s="385"/>
      <c r="CB45" s="385"/>
      <c r="CC45" s="385"/>
      <c r="CD45" s="385"/>
      <c r="CE45" s="385"/>
      <c r="CF45" s="385"/>
      <c r="CG45" s="385"/>
      <c r="CH45" s="385"/>
      <c r="CI45" s="385"/>
      <c r="CJ45" s="385"/>
      <c r="CK45" s="385"/>
      <c r="CL45" s="385"/>
      <c r="CM45" s="385"/>
      <c r="CN45" s="385"/>
      <c r="CO45" s="385"/>
      <c r="CP45" s="385"/>
      <c r="CQ45" s="385"/>
      <c r="CR45" s="385"/>
      <c r="CS45" s="385"/>
      <c r="CT45" s="385"/>
      <c r="CU45" s="385"/>
      <c r="CV45" s="385"/>
      <c r="CW45" s="385"/>
      <c r="CX45" s="385"/>
      <c r="CY45" s="385"/>
    </row>
    <row r="46" spans="1:103">
      <c r="A46" s="385"/>
      <c r="B46" s="385"/>
      <c r="C46" s="385"/>
      <c r="D46" s="385"/>
      <c r="E46" s="385"/>
      <c r="F46" s="385"/>
      <c r="G46" s="385"/>
      <c r="H46" s="385"/>
      <c r="I46" s="385"/>
      <c r="J46" s="385"/>
      <c r="K46" s="385"/>
      <c r="L46" s="385"/>
      <c r="M46" s="385"/>
      <c r="N46" s="385"/>
      <c r="O46" s="385"/>
      <c r="P46" s="385"/>
      <c r="Q46" s="385"/>
      <c r="R46" s="385"/>
      <c r="S46" s="385"/>
      <c r="T46" s="385"/>
      <c r="U46" s="385"/>
      <c r="V46" s="385"/>
      <c r="W46" s="385"/>
      <c r="X46" s="385"/>
      <c r="Y46" s="385"/>
      <c r="Z46" s="385"/>
      <c r="AA46" s="385"/>
      <c r="AB46" s="385"/>
      <c r="AC46" s="385"/>
      <c r="AD46" s="385"/>
      <c r="AE46" s="385"/>
      <c r="AF46" s="385"/>
      <c r="AG46" s="385"/>
      <c r="AH46" s="385"/>
      <c r="AI46" s="385"/>
      <c r="AJ46" s="385"/>
      <c r="AK46" s="385"/>
      <c r="AL46" s="385"/>
      <c r="AM46" s="385"/>
      <c r="AN46" s="385"/>
      <c r="AO46" s="385"/>
      <c r="AP46" s="385"/>
      <c r="AQ46" s="385"/>
      <c r="AR46" s="385"/>
      <c r="AS46" s="385"/>
      <c r="AT46" s="385"/>
      <c r="AU46" s="385"/>
      <c r="AV46" s="385"/>
      <c r="AW46" s="385"/>
      <c r="AX46" s="385"/>
      <c r="AY46" s="385"/>
      <c r="AZ46" s="385"/>
      <c r="BA46" s="385"/>
      <c r="BB46" s="385"/>
      <c r="BC46" s="385"/>
      <c r="BD46" s="385"/>
      <c r="BE46" s="385"/>
      <c r="BF46" s="385"/>
      <c r="BG46" s="385"/>
      <c r="BH46" s="385"/>
      <c r="BI46" s="385"/>
      <c r="BJ46" s="385"/>
      <c r="BK46" s="385"/>
      <c r="BL46" s="385"/>
      <c r="BM46" s="385"/>
      <c r="BN46" s="385"/>
      <c r="BO46" s="385"/>
      <c r="BP46" s="385"/>
      <c r="BQ46" s="385"/>
      <c r="BR46" s="385"/>
      <c r="BS46" s="385"/>
      <c r="BT46" s="385"/>
      <c r="BU46" s="385"/>
      <c r="BV46" s="385"/>
      <c r="BW46" s="385"/>
      <c r="BX46" s="385"/>
      <c r="BY46" s="385"/>
      <c r="BZ46" s="385"/>
      <c r="CA46" s="385"/>
      <c r="CB46" s="385"/>
      <c r="CC46" s="385"/>
      <c r="CD46" s="385"/>
      <c r="CE46" s="385"/>
      <c r="CF46" s="385"/>
      <c r="CG46" s="385"/>
      <c r="CH46" s="385"/>
      <c r="CI46" s="385"/>
      <c r="CJ46" s="385"/>
      <c r="CK46" s="385"/>
      <c r="CL46" s="385"/>
      <c r="CM46" s="385"/>
      <c r="CN46" s="385"/>
      <c r="CO46" s="385"/>
      <c r="CP46" s="385"/>
      <c r="CQ46" s="385"/>
      <c r="CR46" s="385"/>
      <c r="CS46" s="385"/>
      <c r="CT46" s="385"/>
      <c r="CU46" s="385"/>
      <c r="CV46" s="385"/>
      <c r="CW46" s="385"/>
      <c r="CX46" s="385"/>
      <c r="CY46" s="385"/>
    </row>
    <row r="47" spans="1:103">
      <c r="A47" s="385"/>
      <c r="B47" s="385"/>
      <c r="C47" s="385"/>
      <c r="D47" s="385"/>
      <c r="E47" s="385"/>
      <c r="F47" s="385"/>
      <c r="G47" s="385"/>
      <c r="H47" s="385"/>
      <c r="I47" s="385"/>
      <c r="J47" s="385"/>
      <c r="K47" s="385"/>
      <c r="L47" s="385"/>
      <c r="M47" s="385"/>
      <c r="N47" s="385"/>
      <c r="O47" s="385"/>
      <c r="P47" s="385"/>
      <c r="Q47" s="385"/>
      <c r="R47" s="385"/>
      <c r="S47" s="385"/>
      <c r="T47" s="385"/>
      <c r="U47" s="385"/>
      <c r="V47" s="385"/>
      <c r="W47" s="385"/>
      <c r="X47" s="385"/>
      <c r="Y47" s="385"/>
      <c r="Z47" s="385"/>
      <c r="AA47" s="385"/>
      <c r="AB47" s="385"/>
      <c r="AC47" s="385"/>
      <c r="AD47" s="385"/>
      <c r="AE47" s="385"/>
      <c r="AF47" s="385"/>
      <c r="AG47" s="385"/>
      <c r="AH47" s="385"/>
      <c r="AI47" s="385"/>
      <c r="AJ47" s="385"/>
      <c r="AK47" s="385"/>
      <c r="AL47" s="385"/>
      <c r="AM47" s="385"/>
      <c r="AN47" s="385"/>
      <c r="AO47" s="385"/>
      <c r="AP47" s="385"/>
      <c r="AQ47" s="385"/>
      <c r="AR47" s="385"/>
      <c r="AS47" s="385"/>
      <c r="AT47" s="385"/>
      <c r="AU47" s="385"/>
      <c r="AV47" s="385"/>
      <c r="AW47" s="385"/>
      <c r="AX47" s="385"/>
      <c r="AY47" s="385"/>
      <c r="AZ47" s="385"/>
      <c r="BA47" s="385"/>
      <c r="BB47" s="385"/>
      <c r="BC47" s="385"/>
      <c r="BD47" s="385"/>
      <c r="BE47" s="385"/>
      <c r="BF47" s="385"/>
      <c r="BG47" s="385"/>
      <c r="BH47" s="385"/>
      <c r="BI47" s="385"/>
      <c r="BJ47" s="385"/>
      <c r="BK47" s="385"/>
      <c r="BL47" s="385"/>
      <c r="BM47" s="385"/>
      <c r="BN47" s="385"/>
      <c r="BO47" s="385"/>
      <c r="BP47" s="385"/>
      <c r="BQ47" s="385"/>
      <c r="BR47" s="385"/>
      <c r="BS47" s="385"/>
      <c r="BT47" s="385"/>
      <c r="BU47" s="385"/>
      <c r="BV47" s="385"/>
      <c r="BW47" s="385"/>
      <c r="BX47" s="385"/>
      <c r="BY47" s="385"/>
      <c r="BZ47" s="385"/>
      <c r="CA47" s="385"/>
      <c r="CB47" s="385"/>
      <c r="CC47" s="385"/>
      <c r="CD47" s="385"/>
      <c r="CE47" s="385"/>
      <c r="CF47" s="385"/>
      <c r="CG47" s="385"/>
      <c r="CH47" s="385"/>
      <c r="CI47" s="385"/>
      <c r="CJ47" s="385"/>
      <c r="CK47" s="385"/>
      <c r="CL47" s="385"/>
      <c r="CM47" s="385"/>
      <c r="CN47" s="385"/>
      <c r="CO47" s="385"/>
      <c r="CP47" s="385"/>
      <c r="CQ47" s="385"/>
      <c r="CR47" s="385"/>
      <c r="CS47" s="385"/>
      <c r="CT47" s="385"/>
      <c r="CU47" s="385"/>
      <c r="CV47" s="385"/>
      <c r="CW47" s="385"/>
      <c r="CX47" s="385"/>
      <c r="CY47" s="385"/>
    </row>
    <row r="48" spans="1:103">
      <c r="A48" s="385"/>
      <c r="B48" s="385"/>
      <c r="C48" s="385"/>
      <c r="D48" s="385"/>
      <c r="E48" s="385"/>
      <c r="F48" s="385"/>
      <c r="G48" s="385"/>
      <c r="H48" s="385"/>
      <c r="I48" s="385"/>
      <c r="J48" s="385"/>
      <c r="K48" s="385"/>
      <c r="L48" s="385"/>
      <c r="M48" s="385"/>
      <c r="N48" s="385"/>
      <c r="O48" s="385"/>
      <c r="P48" s="385"/>
      <c r="Q48" s="385"/>
      <c r="R48" s="385"/>
      <c r="S48" s="385"/>
      <c r="T48" s="385"/>
      <c r="U48" s="385"/>
      <c r="V48" s="385"/>
      <c r="W48" s="385"/>
      <c r="X48" s="385"/>
      <c r="Y48" s="385"/>
      <c r="Z48" s="385"/>
      <c r="AA48" s="385"/>
      <c r="AB48" s="385"/>
      <c r="AC48" s="385"/>
      <c r="AD48" s="385"/>
      <c r="AE48" s="385"/>
      <c r="AF48" s="385"/>
      <c r="AG48" s="385"/>
      <c r="AH48" s="385"/>
      <c r="AI48" s="385"/>
      <c r="AJ48" s="385"/>
      <c r="AK48" s="385"/>
      <c r="AL48" s="385"/>
      <c r="AM48" s="385"/>
      <c r="AN48" s="385"/>
      <c r="AO48" s="385"/>
      <c r="AP48" s="385"/>
      <c r="AQ48" s="385"/>
      <c r="AR48" s="385"/>
      <c r="AS48" s="385"/>
      <c r="AT48" s="385"/>
      <c r="AU48" s="385"/>
      <c r="AV48" s="385"/>
      <c r="AW48" s="385"/>
      <c r="AX48" s="385"/>
      <c r="AY48" s="385"/>
      <c r="AZ48" s="385"/>
      <c r="BA48" s="385"/>
      <c r="BB48" s="385"/>
      <c r="BC48" s="385"/>
      <c r="BD48" s="385"/>
      <c r="BE48" s="385"/>
      <c r="BF48" s="385"/>
      <c r="BG48" s="385"/>
      <c r="BH48" s="385"/>
      <c r="BI48" s="385"/>
      <c r="BJ48" s="385"/>
      <c r="BK48" s="385"/>
      <c r="BL48" s="385"/>
      <c r="BM48" s="385"/>
      <c r="BN48" s="385"/>
      <c r="BO48" s="385"/>
      <c r="BP48" s="385"/>
      <c r="BQ48" s="385"/>
      <c r="BR48" s="385"/>
      <c r="BS48" s="385"/>
      <c r="BT48" s="385"/>
      <c r="BU48" s="385"/>
      <c r="BV48" s="385"/>
      <c r="BW48" s="385"/>
      <c r="BX48" s="385"/>
      <c r="BY48" s="385"/>
      <c r="BZ48" s="385"/>
      <c r="CA48" s="385"/>
      <c r="CB48" s="385"/>
      <c r="CC48" s="385"/>
      <c r="CD48" s="385"/>
      <c r="CE48" s="385"/>
      <c r="CF48" s="385"/>
      <c r="CG48" s="385"/>
      <c r="CH48" s="385"/>
      <c r="CI48" s="385"/>
      <c r="CJ48" s="385"/>
      <c r="CK48" s="385"/>
      <c r="CL48" s="385"/>
      <c r="CM48" s="385"/>
      <c r="CN48" s="385"/>
      <c r="CO48" s="385"/>
      <c r="CP48" s="385"/>
      <c r="CQ48" s="385"/>
      <c r="CR48" s="385"/>
      <c r="CS48" s="385"/>
      <c r="CT48" s="385"/>
      <c r="CU48" s="385"/>
      <c r="CV48" s="385"/>
      <c r="CW48" s="385"/>
      <c r="CX48" s="385"/>
      <c r="CY48" s="385"/>
    </row>
    <row r="49" spans="1:103">
      <c r="A49" s="385"/>
      <c r="B49" s="385"/>
      <c r="C49" s="385"/>
      <c r="D49" s="385"/>
      <c r="E49" s="385"/>
      <c r="F49" s="385"/>
      <c r="G49" s="385"/>
      <c r="H49" s="385"/>
      <c r="I49" s="385"/>
      <c r="J49" s="385"/>
      <c r="K49" s="385"/>
      <c r="L49" s="385"/>
      <c r="M49" s="385"/>
      <c r="N49" s="385"/>
      <c r="O49" s="385"/>
      <c r="P49" s="385"/>
      <c r="Q49" s="385"/>
      <c r="R49" s="385"/>
      <c r="S49" s="385"/>
      <c r="T49" s="385"/>
      <c r="U49" s="385"/>
      <c r="V49" s="385"/>
      <c r="W49" s="385"/>
      <c r="X49" s="385"/>
      <c r="Y49" s="385"/>
      <c r="Z49" s="385"/>
      <c r="AA49" s="385"/>
      <c r="AB49" s="385"/>
      <c r="AC49" s="385"/>
      <c r="AD49" s="385"/>
      <c r="AE49" s="385"/>
      <c r="AF49" s="385"/>
      <c r="AG49" s="385"/>
      <c r="AH49" s="385"/>
      <c r="AI49" s="385"/>
      <c r="AJ49" s="385"/>
      <c r="AK49" s="385"/>
      <c r="AL49" s="385"/>
      <c r="AM49" s="385"/>
      <c r="AN49" s="385"/>
      <c r="AO49" s="385"/>
      <c r="AP49" s="385"/>
      <c r="AQ49" s="385"/>
      <c r="AR49" s="385"/>
      <c r="AS49" s="385"/>
      <c r="AT49" s="385"/>
      <c r="AU49" s="385"/>
      <c r="AV49" s="385"/>
      <c r="AW49" s="385"/>
      <c r="AX49" s="385"/>
      <c r="AY49" s="385"/>
      <c r="AZ49" s="385"/>
      <c r="BA49" s="385"/>
      <c r="BB49" s="385"/>
      <c r="BC49" s="385"/>
      <c r="BD49" s="385"/>
      <c r="BE49" s="385"/>
      <c r="BF49" s="385"/>
      <c r="BG49" s="385"/>
      <c r="BH49" s="385"/>
      <c r="BI49" s="385"/>
      <c r="BJ49" s="385"/>
      <c r="BK49" s="385"/>
      <c r="BL49" s="385"/>
      <c r="BM49" s="385"/>
      <c r="BN49" s="385"/>
      <c r="BO49" s="385"/>
      <c r="BP49" s="385"/>
      <c r="BQ49" s="385"/>
      <c r="BR49" s="385"/>
      <c r="BS49" s="385"/>
      <c r="BT49" s="385"/>
      <c r="BU49" s="385"/>
      <c r="BV49" s="385"/>
      <c r="BW49" s="385"/>
      <c r="BX49" s="385"/>
      <c r="BY49" s="385"/>
      <c r="BZ49" s="385"/>
      <c r="CA49" s="385"/>
      <c r="CB49" s="385"/>
      <c r="CC49" s="385"/>
      <c r="CD49" s="385"/>
      <c r="CE49" s="385"/>
      <c r="CF49" s="385"/>
      <c r="CG49" s="385"/>
      <c r="CH49" s="385"/>
      <c r="CI49" s="385"/>
      <c r="CJ49" s="385"/>
      <c r="CK49" s="385"/>
      <c r="CL49" s="385"/>
      <c r="CM49" s="385"/>
      <c r="CN49" s="385"/>
      <c r="CO49" s="385"/>
      <c r="CP49" s="385"/>
      <c r="CQ49" s="385"/>
      <c r="CR49" s="385"/>
      <c r="CS49" s="385"/>
      <c r="CT49" s="385"/>
      <c r="CU49" s="385"/>
      <c r="CV49" s="385"/>
      <c r="CW49" s="385"/>
      <c r="CX49" s="385"/>
      <c r="CY49" s="385"/>
    </row>
    <row r="50" spans="1:103">
      <c r="A50" s="385"/>
      <c r="B50" s="385"/>
      <c r="C50" s="385"/>
      <c r="D50" s="385"/>
      <c r="E50" s="385"/>
      <c r="F50" s="385"/>
      <c r="G50" s="385"/>
      <c r="H50" s="385"/>
      <c r="I50" s="385"/>
      <c r="J50" s="385"/>
      <c r="K50" s="385"/>
      <c r="L50" s="385"/>
      <c r="M50" s="385"/>
      <c r="N50" s="385"/>
      <c r="O50" s="385"/>
      <c r="P50" s="385"/>
      <c r="Q50" s="385"/>
      <c r="R50" s="385"/>
      <c r="S50" s="385"/>
      <c r="T50" s="385"/>
      <c r="U50" s="385"/>
      <c r="V50" s="385"/>
      <c r="W50" s="385"/>
      <c r="X50" s="385"/>
      <c r="Y50" s="385"/>
      <c r="Z50" s="385"/>
      <c r="AA50" s="385"/>
      <c r="AB50" s="385"/>
      <c r="AC50" s="385"/>
      <c r="AD50" s="385"/>
      <c r="AE50" s="385"/>
      <c r="AF50" s="385"/>
      <c r="AG50" s="385"/>
      <c r="AH50" s="385"/>
      <c r="AI50" s="385"/>
      <c r="AJ50" s="385"/>
      <c r="AK50" s="385"/>
      <c r="AL50" s="385"/>
      <c r="AM50" s="385"/>
      <c r="AN50" s="385"/>
      <c r="AO50" s="385"/>
      <c r="AP50" s="385"/>
      <c r="AQ50" s="385"/>
      <c r="AR50" s="385"/>
      <c r="AS50" s="385"/>
      <c r="AT50" s="385"/>
      <c r="AU50" s="385"/>
      <c r="AV50" s="385"/>
      <c r="AW50" s="385"/>
      <c r="AX50" s="385"/>
      <c r="AY50" s="385"/>
      <c r="AZ50" s="385"/>
      <c r="BA50" s="385"/>
      <c r="BB50" s="385"/>
      <c r="BC50" s="385"/>
      <c r="BD50" s="385"/>
      <c r="BE50" s="385"/>
      <c r="BF50" s="385"/>
      <c r="BG50" s="385"/>
      <c r="BH50" s="385"/>
      <c r="BI50" s="385"/>
      <c r="BJ50" s="385"/>
      <c r="BK50" s="385"/>
      <c r="BL50" s="385"/>
      <c r="BM50" s="385"/>
      <c r="BN50" s="385"/>
      <c r="BO50" s="385"/>
      <c r="BP50" s="385"/>
      <c r="BQ50" s="385"/>
      <c r="BR50" s="385"/>
      <c r="BS50" s="385"/>
      <c r="BT50" s="385"/>
      <c r="BU50" s="385"/>
      <c r="BV50" s="385"/>
      <c r="BW50" s="385"/>
      <c r="BX50" s="385"/>
      <c r="BY50" s="385"/>
      <c r="BZ50" s="385"/>
      <c r="CA50" s="385"/>
      <c r="CB50" s="385"/>
      <c r="CC50" s="385"/>
      <c r="CD50" s="385"/>
      <c r="CE50" s="385"/>
      <c r="CF50" s="385"/>
      <c r="CG50" s="385"/>
      <c r="CH50" s="385"/>
      <c r="CI50" s="385"/>
      <c r="CJ50" s="385"/>
      <c r="CK50" s="385"/>
      <c r="CL50" s="385"/>
      <c r="CM50" s="385"/>
      <c r="CN50" s="385"/>
      <c r="CO50" s="385"/>
      <c r="CP50" s="385"/>
      <c r="CQ50" s="385"/>
      <c r="CR50" s="385"/>
      <c r="CS50" s="385"/>
      <c r="CT50" s="385"/>
      <c r="CU50" s="385"/>
      <c r="CV50" s="385"/>
      <c r="CW50" s="385"/>
      <c r="CX50" s="385"/>
      <c r="CY50" s="385"/>
    </row>
    <row r="51" spans="1:103">
      <c r="A51" s="385"/>
      <c r="B51" s="385"/>
      <c r="C51" s="385"/>
      <c r="D51" s="385"/>
      <c r="E51" s="385"/>
      <c r="F51" s="385"/>
      <c r="G51" s="385"/>
      <c r="H51" s="385"/>
      <c r="I51" s="385"/>
      <c r="J51" s="385"/>
      <c r="K51" s="385"/>
      <c r="L51" s="385"/>
      <c r="M51" s="385"/>
      <c r="N51" s="385"/>
      <c r="O51" s="385"/>
      <c r="P51" s="385"/>
      <c r="Q51" s="385"/>
      <c r="R51" s="385"/>
      <c r="S51" s="385"/>
      <c r="T51" s="385"/>
      <c r="U51" s="385"/>
      <c r="V51" s="385"/>
      <c r="W51" s="385"/>
      <c r="X51" s="385"/>
      <c r="Y51" s="385"/>
      <c r="Z51" s="385"/>
      <c r="AA51" s="385"/>
      <c r="AB51" s="385"/>
      <c r="AC51" s="385"/>
      <c r="AD51" s="385"/>
      <c r="AE51" s="385"/>
      <c r="AF51" s="385"/>
      <c r="AG51" s="385"/>
      <c r="AH51" s="385"/>
      <c r="AI51" s="385"/>
      <c r="AJ51" s="385"/>
      <c r="AK51" s="385"/>
      <c r="AL51" s="385"/>
      <c r="AM51" s="385"/>
      <c r="AN51" s="385"/>
      <c r="AO51" s="385"/>
      <c r="AP51" s="385"/>
      <c r="AQ51" s="385"/>
      <c r="AR51" s="385"/>
      <c r="AS51" s="385"/>
      <c r="AT51" s="385"/>
      <c r="AU51" s="385"/>
      <c r="AV51" s="385"/>
      <c r="AW51" s="385"/>
      <c r="AX51" s="385"/>
      <c r="AY51" s="385"/>
      <c r="AZ51" s="385"/>
      <c r="BA51" s="385"/>
      <c r="BB51" s="385"/>
      <c r="BC51" s="385"/>
      <c r="BD51" s="385"/>
      <c r="BE51" s="385"/>
      <c r="BF51" s="385"/>
      <c r="BG51" s="385"/>
      <c r="BH51" s="385"/>
      <c r="BI51" s="385"/>
      <c r="BJ51" s="385"/>
      <c r="BK51" s="385"/>
      <c r="BL51" s="385"/>
      <c r="BM51" s="385"/>
      <c r="BN51" s="385"/>
      <c r="BO51" s="385"/>
      <c r="BP51" s="385"/>
      <c r="BQ51" s="385"/>
      <c r="BR51" s="385"/>
      <c r="BS51" s="385"/>
      <c r="BT51" s="385"/>
      <c r="BU51" s="385"/>
      <c r="BV51" s="385"/>
      <c r="BW51" s="385"/>
      <c r="BX51" s="385"/>
      <c r="BY51" s="385"/>
      <c r="BZ51" s="385"/>
      <c r="CA51" s="385"/>
      <c r="CB51" s="385"/>
      <c r="CC51" s="385"/>
      <c r="CD51" s="385"/>
      <c r="CE51" s="385"/>
      <c r="CF51" s="385"/>
      <c r="CG51" s="385"/>
      <c r="CH51" s="385"/>
      <c r="CI51" s="385"/>
      <c r="CJ51" s="385"/>
      <c r="CK51" s="385"/>
      <c r="CL51" s="385"/>
      <c r="CM51" s="385"/>
      <c r="CN51" s="385"/>
      <c r="CO51" s="385"/>
      <c r="CP51" s="385"/>
      <c r="CQ51" s="385"/>
      <c r="CR51" s="385"/>
      <c r="CS51" s="385"/>
      <c r="CT51" s="385"/>
      <c r="CU51" s="385"/>
      <c r="CV51" s="385"/>
      <c r="CW51" s="385"/>
      <c r="CX51" s="385"/>
      <c r="CY51" s="385"/>
    </row>
    <row r="52" spans="1:103">
      <c r="A52" s="385"/>
      <c r="B52" s="385"/>
      <c r="C52" s="385"/>
      <c r="D52" s="385"/>
      <c r="E52" s="385"/>
      <c r="F52" s="385"/>
      <c r="G52" s="385"/>
      <c r="H52" s="385"/>
      <c r="I52" s="385"/>
      <c r="J52" s="385"/>
      <c r="K52" s="385"/>
      <c r="L52" s="385"/>
      <c r="M52" s="385"/>
      <c r="N52" s="385"/>
      <c r="O52" s="385"/>
      <c r="P52" s="385"/>
      <c r="Q52" s="385"/>
      <c r="R52" s="385"/>
      <c r="S52" s="385"/>
      <c r="T52" s="385"/>
      <c r="U52" s="385"/>
      <c r="V52" s="385"/>
      <c r="W52" s="385"/>
      <c r="X52" s="385"/>
      <c r="Y52" s="385"/>
      <c r="Z52" s="385"/>
      <c r="AA52" s="385"/>
      <c r="AB52" s="385"/>
      <c r="AC52" s="385"/>
      <c r="AD52" s="385"/>
      <c r="AE52" s="385"/>
      <c r="AF52" s="385"/>
      <c r="AG52" s="385"/>
      <c r="AH52" s="385"/>
      <c r="AI52" s="385"/>
      <c r="AJ52" s="385"/>
      <c r="AK52" s="385"/>
      <c r="AL52" s="385"/>
      <c r="AM52" s="385"/>
      <c r="AN52" s="385"/>
      <c r="AO52" s="385"/>
      <c r="AP52" s="385"/>
      <c r="AQ52" s="385"/>
      <c r="AR52" s="385"/>
      <c r="AS52" s="385"/>
      <c r="AT52" s="385"/>
      <c r="AU52" s="385"/>
      <c r="AV52" s="385"/>
      <c r="AW52" s="385"/>
      <c r="AX52" s="385"/>
      <c r="AY52" s="385"/>
      <c r="AZ52" s="385"/>
      <c r="BA52" s="385"/>
      <c r="BB52" s="385"/>
      <c r="BC52" s="385"/>
      <c r="BD52" s="385"/>
      <c r="BE52" s="385"/>
      <c r="BF52" s="385"/>
      <c r="BG52" s="385"/>
      <c r="BH52" s="385"/>
      <c r="BI52" s="385"/>
      <c r="BJ52" s="385"/>
      <c r="BK52" s="385"/>
      <c r="BL52" s="385"/>
      <c r="BM52" s="385"/>
      <c r="BN52" s="385"/>
      <c r="BO52" s="385"/>
      <c r="BP52" s="385"/>
      <c r="BQ52" s="385"/>
      <c r="BR52" s="385"/>
      <c r="BS52" s="385"/>
      <c r="BT52" s="385"/>
      <c r="BU52" s="385"/>
      <c r="BV52" s="385"/>
      <c r="BW52" s="385"/>
      <c r="BX52" s="385"/>
      <c r="BY52" s="385"/>
      <c r="BZ52" s="385"/>
      <c r="CA52" s="385"/>
      <c r="CB52" s="385"/>
      <c r="CC52" s="385"/>
      <c r="CD52" s="385"/>
      <c r="CE52" s="385"/>
      <c r="CF52" s="385"/>
      <c r="CG52" s="385"/>
      <c r="CH52" s="385"/>
      <c r="CI52" s="385"/>
      <c r="CJ52" s="385"/>
      <c r="CK52" s="385"/>
      <c r="CL52" s="385"/>
      <c r="CM52" s="385"/>
      <c r="CN52" s="385"/>
      <c r="CO52" s="385"/>
      <c r="CP52" s="385"/>
      <c r="CQ52" s="385"/>
      <c r="CR52" s="385"/>
      <c r="CS52" s="385"/>
      <c r="CT52" s="385"/>
      <c r="CU52" s="385"/>
      <c r="CV52" s="385"/>
      <c r="CW52" s="385"/>
      <c r="CX52" s="385"/>
      <c r="CY52" s="385"/>
    </row>
    <row r="53" spans="1:103">
      <c r="A53" s="385"/>
      <c r="B53" s="385"/>
      <c r="C53" s="385"/>
      <c r="D53" s="385"/>
      <c r="E53" s="385"/>
      <c r="F53" s="385"/>
      <c r="G53" s="385"/>
      <c r="H53" s="385"/>
      <c r="I53" s="385"/>
      <c r="J53" s="385"/>
      <c r="K53" s="385"/>
      <c r="L53" s="385"/>
      <c r="M53" s="385"/>
      <c r="N53" s="385"/>
      <c r="O53" s="385"/>
      <c r="P53" s="385"/>
      <c r="Q53" s="385"/>
      <c r="R53" s="385"/>
      <c r="S53" s="385"/>
      <c r="T53" s="385"/>
      <c r="U53" s="385"/>
      <c r="V53" s="385"/>
      <c r="W53" s="385"/>
      <c r="X53" s="385"/>
      <c r="Y53" s="385"/>
      <c r="Z53" s="385"/>
      <c r="AA53" s="385"/>
      <c r="AB53" s="385"/>
      <c r="AC53" s="385"/>
      <c r="AD53" s="385"/>
      <c r="AE53" s="385"/>
      <c r="AF53" s="385"/>
      <c r="AG53" s="385"/>
      <c r="AH53" s="385"/>
      <c r="AI53" s="385"/>
      <c r="AJ53" s="385"/>
      <c r="AK53" s="385"/>
      <c r="AL53" s="385"/>
      <c r="AM53" s="385"/>
      <c r="AN53" s="385"/>
      <c r="AO53" s="385"/>
      <c r="AP53" s="385"/>
      <c r="AQ53" s="385"/>
      <c r="AR53" s="385"/>
      <c r="AS53" s="385"/>
      <c r="AT53" s="385"/>
      <c r="AU53" s="385"/>
      <c r="AV53" s="385"/>
      <c r="AW53" s="385"/>
      <c r="AX53" s="385"/>
      <c r="AY53" s="385"/>
      <c r="AZ53" s="385"/>
      <c r="BA53" s="385"/>
      <c r="BB53" s="385"/>
      <c r="BC53" s="385"/>
      <c r="BD53" s="385"/>
      <c r="BE53" s="385"/>
      <c r="BF53" s="385"/>
      <c r="BG53" s="385"/>
      <c r="BH53" s="385"/>
      <c r="BI53" s="385"/>
      <c r="BJ53" s="385"/>
      <c r="BK53" s="385"/>
      <c r="BL53" s="385"/>
      <c r="BM53" s="385"/>
      <c r="BN53" s="385"/>
      <c r="BO53" s="385"/>
      <c r="BP53" s="385"/>
      <c r="BQ53" s="385"/>
      <c r="BR53" s="385"/>
      <c r="BS53" s="385"/>
      <c r="BT53" s="385"/>
      <c r="BU53" s="385"/>
      <c r="BV53" s="385"/>
      <c r="BW53" s="385"/>
      <c r="BX53" s="385"/>
      <c r="BY53" s="385"/>
      <c r="BZ53" s="385"/>
      <c r="CA53" s="385"/>
      <c r="CB53" s="385"/>
      <c r="CC53" s="385"/>
      <c r="CD53" s="385"/>
      <c r="CE53" s="385"/>
      <c r="CF53" s="385"/>
      <c r="CG53" s="385"/>
      <c r="CH53" s="385"/>
      <c r="CI53" s="385"/>
      <c r="CJ53" s="385"/>
      <c r="CK53" s="385"/>
      <c r="CL53" s="385"/>
      <c r="CM53" s="385"/>
      <c r="CN53" s="385"/>
      <c r="CO53" s="385"/>
      <c r="CP53" s="385"/>
      <c r="CQ53" s="385"/>
      <c r="CR53" s="385"/>
      <c r="CS53" s="385"/>
      <c r="CT53" s="385"/>
      <c r="CU53" s="385"/>
      <c r="CV53" s="385"/>
      <c r="CW53" s="385"/>
      <c r="CX53" s="385"/>
      <c r="CY53" s="385"/>
    </row>
    <row r="54" spans="1:103">
      <c r="A54" s="385"/>
      <c r="B54" s="385"/>
      <c r="C54" s="385"/>
      <c r="D54" s="385"/>
      <c r="E54" s="385"/>
      <c r="F54" s="385"/>
      <c r="G54" s="385"/>
      <c r="H54" s="385"/>
      <c r="I54" s="385"/>
      <c r="J54" s="385"/>
      <c r="K54" s="385"/>
      <c r="L54" s="385"/>
      <c r="M54" s="385"/>
      <c r="N54" s="385"/>
      <c r="O54" s="385"/>
      <c r="P54" s="385"/>
      <c r="Q54" s="385"/>
      <c r="R54" s="385"/>
      <c r="S54" s="385"/>
      <c r="T54" s="385"/>
      <c r="U54" s="385"/>
      <c r="V54" s="385"/>
      <c r="W54" s="385"/>
      <c r="X54" s="385"/>
      <c r="Y54" s="385"/>
      <c r="Z54" s="385"/>
      <c r="AA54" s="385"/>
      <c r="AB54" s="385"/>
      <c r="AC54" s="385"/>
      <c r="AD54" s="385"/>
      <c r="AE54" s="385"/>
      <c r="AF54" s="385"/>
      <c r="AG54" s="385"/>
      <c r="AH54" s="385"/>
      <c r="AI54" s="385"/>
      <c r="AJ54" s="385"/>
      <c r="AK54" s="385"/>
      <c r="AL54" s="385"/>
      <c r="AM54" s="385"/>
      <c r="AN54" s="385"/>
      <c r="AO54" s="385"/>
      <c r="AP54" s="385"/>
      <c r="AQ54" s="385"/>
      <c r="AR54" s="385"/>
      <c r="AS54" s="385"/>
      <c r="AT54" s="385"/>
      <c r="AU54" s="385"/>
      <c r="AV54" s="385"/>
      <c r="AW54" s="385"/>
      <c r="AX54" s="385"/>
      <c r="AY54" s="385"/>
      <c r="AZ54" s="385"/>
      <c r="BA54" s="385"/>
      <c r="BB54" s="385"/>
      <c r="BC54" s="385"/>
      <c r="BD54" s="385"/>
      <c r="BE54" s="385"/>
      <c r="BF54" s="385"/>
      <c r="BG54" s="385"/>
      <c r="BH54" s="385"/>
      <c r="BI54" s="385"/>
      <c r="BJ54" s="385"/>
      <c r="BK54" s="385"/>
      <c r="BL54" s="385"/>
      <c r="BM54" s="385"/>
      <c r="BN54" s="385"/>
      <c r="BO54" s="385"/>
      <c r="BP54" s="385"/>
      <c r="BQ54" s="385"/>
      <c r="BR54" s="385"/>
      <c r="BS54" s="385"/>
      <c r="BT54" s="385"/>
      <c r="BU54" s="385"/>
      <c r="BV54" s="385"/>
      <c r="BW54" s="385"/>
      <c r="BX54" s="385"/>
      <c r="BY54" s="385"/>
      <c r="BZ54" s="385"/>
      <c r="CA54" s="385"/>
      <c r="CB54" s="385"/>
      <c r="CC54" s="385"/>
      <c r="CD54" s="385"/>
      <c r="CE54" s="385"/>
      <c r="CF54" s="385"/>
      <c r="CG54" s="385"/>
      <c r="CH54" s="385"/>
      <c r="CI54" s="385"/>
      <c r="CJ54" s="385"/>
      <c r="CK54" s="385"/>
      <c r="CL54" s="385"/>
      <c r="CM54" s="385"/>
      <c r="CN54" s="385"/>
      <c r="CO54" s="385"/>
      <c r="CP54" s="385"/>
      <c r="CQ54" s="385"/>
      <c r="CR54" s="385"/>
      <c r="CS54" s="385"/>
      <c r="CT54" s="385"/>
      <c r="CU54" s="385"/>
      <c r="CV54" s="385"/>
      <c r="CW54" s="385"/>
      <c r="CX54" s="385"/>
      <c r="CY54" s="385"/>
    </row>
    <row r="55" spans="1:103">
      <c r="A55" s="385"/>
      <c r="B55" s="385"/>
      <c r="C55" s="385"/>
      <c r="D55" s="385"/>
      <c r="E55" s="385"/>
      <c r="F55" s="385"/>
      <c r="G55" s="385"/>
      <c r="H55" s="385"/>
      <c r="I55" s="385"/>
      <c r="J55" s="385"/>
      <c r="K55" s="385"/>
      <c r="L55" s="385"/>
      <c r="M55" s="385"/>
      <c r="N55" s="385"/>
      <c r="O55" s="385"/>
      <c r="P55" s="385"/>
      <c r="Q55" s="385"/>
      <c r="R55" s="385"/>
      <c r="S55" s="385"/>
      <c r="T55" s="385"/>
      <c r="U55" s="385"/>
      <c r="V55" s="385"/>
      <c r="W55" s="385"/>
      <c r="X55" s="385"/>
      <c r="Y55" s="385"/>
      <c r="Z55" s="385"/>
      <c r="AA55" s="385"/>
      <c r="AB55" s="385"/>
      <c r="AC55" s="385"/>
      <c r="AD55" s="385"/>
      <c r="AE55" s="385"/>
      <c r="AF55" s="385"/>
      <c r="AG55" s="385"/>
      <c r="AH55" s="385"/>
      <c r="AI55" s="385"/>
      <c r="AJ55" s="385"/>
      <c r="AK55" s="385"/>
      <c r="AL55" s="385"/>
      <c r="AM55" s="385"/>
      <c r="AN55" s="385"/>
      <c r="AO55" s="385"/>
      <c r="AP55" s="385"/>
      <c r="AQ55" s="385"/>
      <c r="AR55" s="385"/>
      <c r="AS55" s="385"/>
      <c r="AT55" s="385"/>
      <c r="AU55" s="385"/>
      <c r="AV55" s="385"/>
      <c r="AW55" s="385"/>
      <c r="AX55" s="385"/>
      <c r="AY55" s="385"/>
      <c r="AZ55" s="385"/>
      <c r="BA55" s="385"/>
      <c r="BB55" s="385"/>
      <c r="BC55" s="385"/>
      <c r="BD55" s="385"/>
      <c r="BE55" s="385"/>
      <c r="BF55" s="385"/>
      <c r="BG55" s="385"/>
      <c r="BH55" s="385"/>
      <c r="BI55" s="385"/>
      <c r="BJ55" s="385"/>
      <c r="BK55" s="385"/>
      <c r="BL55" s="385"/>
      <c r="BM55" s="385"/>
      <c r="BN55" s="385"/>
      <c r="BO55" s="385"/>
      <c r="BP55" s="385"/>
      <c r="BQ55" s="385"/>
      <c r="BR55" s="385"/>
      <c r="BS55" s="385"/>
      <c r="BT55" s="385"/>
      <c r="BU55" s="385"/>
      <c r="BV55" s="385"/>
      <c r="BW55" s="385"/>
      <c r="BX55" s="385"/>
      <c r="BY55" s="385"/>
      <c r="BZ55" s="385"/>
      <c r="CA55" s="385"/>
      <c r="CB55" s="385"/>
      <c r="CC55" s="385"/>
      <c r="CD55" s="385"/>
      <c r="CE55" s="385"/>
      <c r="CF55" s="385"/>
      <c r="CG55" s="385"/>
      <c r="CH55" s="385"/>
      <c r="CI55" s="385"/>
      <c r="CJ55" s="385"/>
      <c r="CK55" s="385"/>
      <c r="CL55" s="385"/>
      <c r="CM55" s="385"/>
      <c r="CN55" s="385"/>
      <c r="CO55" s="385"/>
      <c r="CP55" s="385"/>
      <c r="CQ55" s="385"/>
      <c r="CR55" s="385"/>
      <c r="CS55" s="385"/>
      <c r="CT55" s="385"/>
      <c r="CU55" s="385"/>
      <c r="CV55" s="385"/>
      <c r="CW55" s="385"/>
      <c r="CX55" s="385"/>
      <c r="CY55" s="385"/>
    </row>
    <row r="56" spans="1:103">
      <c r="A56" s="385"/>
      <c r="B56" s="385"/>
      <c r="C56" s="385"/>
      <c r="D56" s="385"/>
      <c r="E56" s="385"/>
      <c r="F56" s="385"/>
      <c r="G56" s="385"/>
      <c r="H56" s="385"/>
      <c r="I56" s="385"/>
      <c r="J56" s="385"/>
      <c r="K56" s="385"/>
      <c r="L56" s="385"/>
      <c r="M56" s="385"/>
      <c r="N56" s="385"/>
      <c r="O56" s="385"/>
      <c r="P56" s="385"/>
      <c r="Q56" s="385"/>
      <c r="R56" s="385"/>
      <c r="S56" s="385"/>
      <c r="T56" s="385"/>
      <c r="U56" s="385"/>
      <c r="V56" s="385"/>
      <c r="W56" s="385"/>
      <c r="X56" s="385"/>
      <c r="Y56" s="385"/>
      <c r="Z56" s="385"/>
      <c r="AA56" s="385"/>
      <c r="AB56" s="385"/>
      <c r="AC56" s="385"/>
      <c r="AD56" s="385"/>
      <c r="AE56" s="385"/>
      <c r="AF56" s="385"/>
      <c r="AG56" s="385"/>
      <c r="AH56" s="385"/>
      <c r="AI56" s="385"/>
      <c r="AJ56" s="385"/>
      <c r="AK56" s="385"/>
      <c r="AL56" s="385"/>
      <c r="AM56" s="385"/>
      <c r="AN56" s="385"/>
      <c r="AO56" s="385"/>
      <c r="AP56" s="385"/>
      <c r="AQ56" s="385"/>
      <c r="AR56" s="385"/>
      <c r="AS56" s="385"/>
      <c r="AT56" s="385"/>
      <c r="AU56" s="385"/>
      <c r="AV56" s="385"/>
      <c r="AW56" s="385"/>
      <c r="AX56" s="385"/>
      <c r="AY56" s="385"/>
      <c r="AZ56" s="385"/>
      <c r="BA56" s="385"/>
      <c r="BB56" s="385"/>
      <c r="BC56" s="385"/>
      <c r="BD56" s="385"/>
      <c r="BE56" s="385"/>
      <c r="BF56" s="385"/>
      <c r="BG56" s="385"/>
      <c r="BH56" s="385"/>
      <c r="BI56" s="385"/>
      <c r="BJ56" s="385"/>
      <c r="BK56" s="385"/>
      <c r="BL56" s="385"/>
      <c r="BM56" s="385"/>
      <c r="BN56" s="385"/>
      <c r="BO56" s="385"/>
      <c r="BP56" s="385"/>
      <c r="BQ56" s="385"/>
      <c r="BR56" s="385"/>
      <c r="BS56" s="385"/>
      <c r="BT56" s="385"/>
      <c r="BU56" s="385"/>
      <c r="BV56" s="385"/>
      <c r="BW56" s="385"/>
      <c r="BX56" s="385"/>
      <c r="BY56" s="385"/>
      <c r="BZ56" s="385"/>
      <c r="CA56" s="385"/>
      <c r="CB56" s="385"/>
      <c r="CC56" s="385"/>
      <c r="CD56" s="385"/>
      <c r="CE56" s="385"/>
      <c r="CF56" s="385"/>
      <c r="CG56" s="385"/>
      <c r="CH56" s="385"/>
      <c r="CI56" s="385"/>
      <c r="CJ56" s="385"/>
      <c r="CK56" s="385"/>
      <c r="CL56" s="385"/>
      <c r="CM56" s="385"/>
      <c r="CN56" s="385"/>
      <c r="CO56" s="385"/>
      <c r="CP56" s="385"/>
      <c r="CQ56" s="385"/>
      <c r="CR56" s="385"/>
      <c r="CS56" s="385"/>
      <c r="CT56" s="385"/>
      <c r="CU56" s="385"/>
      <c r="CV56" s="385"/>
      <c r="CW56" s="385"/>
      <c r="CX56" s="385"/>
      <c r="CY56" s="385"/>
    </row>
    <row r="57" spans="1:103">
      <c r="A57" s="385"/>
      <c r="B57" s="385"/>
      <c r="C57" s="385"/>
      <c r="D57" s="385"/>
      <c r="E57" s="385"/>
      <c r="F57" s="385"/>
      <c r="G57" s="385"/>
      <c r="H57" s="385"/>
      <c r="I57" s="385"/>
      <c r="J57" s="385"/>
      <c r="K57" s="385"/>
      <c r="L57" s="385"/>
      <c r="M57" s="385"/>
      <c r="N57" s="385"/>
      <c r="O57" s="385"/>
      <c r="P57" s="385"/>
      <c r="Q57" s="385"/>
      <c r="R57" s="385"/>
      <c r="S57" s="385"/>
      <c r="T57" s="385"/>
      <c r="U57" s="385"/>
      <c r="V57" s="385"/>
      <c r="W57" s="385"/>
      <c r="X57" s="385"/>
      <c r="Y57" s="385"/>
      <c r="Z57" s="385"/>
      <c r="AA57" s="385"/>
      <c r="AB57" s="385"/>
      <c r="AC57" s="385"/>
      <c r="AD57" s="385"/>
      <c r="AE57" s="385"/>
      <c r="AF57" s="385"/>
      <c r="AG57" s="385"/>
      <c r="AH57" s="385"/>
      <c r="AI57" s="385"/>
      <c r="AJ57" s="385"/>
      <c r="AK57" s="385"/>
      <c r="AL57" s="385"/>
      <c r="AM57" s="385"/>
      <c r="AN57" s="385"/>
      <c r="AO57" s="385"/>
      <c r="AP57" s="385"/>
      <c r="AQ57" s="385"/>
      <c r="AR57" s="385"/>
      <c r="AS57" s="385"/>
      <c r="AT57" s="385"/>
      <c r="AU57" s="385"/>
      <c r="AV57" s="385"/>
      <c r="AW57" s="385"/>
      <c r="AX57" s="385"/>
      <c r="AY57" s="385"/>
      <c r="AZ57" s="385"/>
      <c r="BA57" s="385"/>
      <c r="BB57" s="385"/>
      <c r="BC57" s="385"/>
      <c r="BD57" s="385"/>
      <c r="BE57" s="385"/>
      <c r="BF57" s="385"/>
      <c r="BG57" s="385"/>
      <c r="BH57" s="385"/>
      <c r="BI57" s="385"/>
      <c r="BJ57" s="385"/>
      <c r="BK57" s="385"/>
      <c r="BL57" s="385"/>
      <c r="BM57" s="385"/>
      <c r="BN57" s="385"/>
      <c r="BO57" s="385"/>
      <c r="BP57" s="385"/>
      <c r="BQ57" s="385"/>
      <c r="BR57" s="385"/>
      <c r="BS57" s="385"/>
      <c r="BT57" s="385"/>
      <c r="BU57" s="385"/>
      <c r="BV57" s="385"/>
      <c r="BW57" s="385"/>
      <c r="BX57" s="385"/>
      <c r="BY57" s="385"/>
      <c r="BZ57" s="385"/>
      <c r="CA57" s="385"/>
      <c r="CB57" s="385"/>
      <c r="CC57" s="385"/>
      <c r="CD57" s="385"/>
      <c r="CE57" s="385"/>
      <c r="CF57" s="385"/>
      <c r="CG57" s="385"/>
      <c r="CH57" s="385"/>
      <c r="CI57" s="385"/>
      <c r="CJ57" s="385"/>
      <c r="CK57" s="385"/>
      <c r="CL57" s="385"/>
      <c r="CM57" s="385"/>
      <c r="CN57" s="385"/>
      <c r="CO57" s="385"/>
      <c r="CP57" s="385"/>
      <c r="CQ57" s="385"/>
      <c r="CR57" s="385"/>
      <c r="CS57" s="385"/>
      <c r="CT57" s="385"/>
      <c r="CU57" s="385"/>
      <c r="CV57" s="385"/>
      <c r="CW57" s="385"/>
      <c r="CX57" s="385"/>
      <c r="CY57" s="385"/>
    </row>
    <row r="58" spans="1:103">
      <c r="A58" s="385"/>
      <c r="B58" s="385"/>
      <c r="C58" s="385"/>
      <c r="D58" s="385"/>
      <c r="E58" s="385"/>
      <c r="F58" s="385"/>
      <c r="G58" s="385"/>
      <c r="H58" s="385"/>
      <c r="I58" s="385"/>
      <c r="J58" s="385"/>
      <c r="K58" s="385"/>
      <c r="L58" s="385"/>
      <c r="M58" s="385"/>
      <c r="N58" s="385"/>
      <c r="O58" s="385"/>
      <c r="P58" s="385"/>
      <c r="Q58" s="385"/>
      <c r="R58" s="385"/>
      <c r="S58" s="385"/>
      <c r="T58" s="385"/>
      <c r="U58" s="385"/>
      <c r="V58" s="385"/>
      <c r="W58" s="385"/>
      <c r="X58" s="385"/>
      <c r="Y58" s="385"/>
      <c r="Z58" s="385"/>
      <c r="AA58" s="385"/>
      <c r="AB58" s="385"/>
      <c r="AC58" s="385"/>
      <c r="AD58" s="385"/>
      <c r="AE58" s="385"/>
      <c r="AF58" s="385"/>
      <c r="AG58" s="385"/>
      <c r="AH58" s="385"/>
      <c r="AI58" s="385"/>
      <c r="AJ58" s="385"/>
      <c r="AK58" s="385"/>
      <c r="AL58" s="385"/>
      <c r="AM58" s="385"/>
      <c r="AN58" s="385"/>
      <c r="AO58" s="385"/>
      <c r="AP58" s="385"/>
      <c r="AQ58" s="385"/>
      <c r="AR58" s="385"/>
      <c r="AS58" s="385"/>
      <c r="AT58" s="385"/>
      <c r="AU58" s="385"/>
      <c r="AV58" s="385"/>
      <c r="AW58" s="385"/>
      <c r="AX58" s="385"/>
      <c r="AY58" s="385"/>
      <c r="AZ58" s="385"/>
      <c r="BA58" s="385"/>
      <c r="BB58" s="385"/>
      <c r="BC58" s="385"/>
      <c r="BD58" s="385"/>
      <c r="BE58" s="385"/>
      <c r="BF58" s="385"/>
      <c r="BG58" s="385"/>
      <c r="BH58" s="385"/>
      <c r="BI58" s="385"/>
      <c r="BJ58" s="385"/>
      <c r="BK58" s="385"/>
      <c r="BL58" s="385"/>
      <c r="BM58" s="385"/>
      <c r="BN58" s="385"/>
      <c r="BO58" s="385"/>
      <c r="BP58" s="385"/>
      <c r="BQ58" s="385"/>
      <c r="BR58" s="385"/>
      <c r="BS58" s="385"/>
      <c r="BT58" s="385"/>
      <c r="BU58" s="385"/>
      <c r="BV58" s="385"/>
      <c r="BW58" s="385"/>
      <c r="BX58" s="385"/>
      <c r="BY58" s="385"/>
      <c r="BZ58" s="385"/>
      <c r="CA58" s="385"/>
      <c r="CB58" s="385"/>
      <c r="CC58" s="385"/>
      <c r="CD58" s="385"/>
      <c r="CE58" s="385"/>
      <c r="CF58" s="385"/>
      <c r="CG58" s="385"/>
      <c r="CH58" s="385"/>
      <c r="CI58" s="385"/>
      <c r="CJ58" s="385"/>
      <c r="CK58" s="385"/>
      <c r="CL58" s="385"/>
      <c r="CM58" s="385"/>
      <c r="CN58" s="385"/>
      <c r="CO58" s="385"/>
      <c r="CP58" s="385"/>
      <c r="CQ58" s="385"/>
      <c r="CR58" s="385"/>
      <c r="CS58" s="385"/>
      <c r="CT58" s="385"/>
      <c r="CU58" s="385"/>
      <c r="CV58" s="385"/>
      <c r="CW58" s="385"/>
      <c r="CX58" s="385"/>
      <c r="CY58" s="385"/>
    </row>
    <row r="59" spans="1:103">
      <c r="A59" s="385"/>
      <c r="B59" s="385"/>
      <c r="C59" s="385"/>
      <c r="D59" s="385"/>
      <c r="E59" s="385"/>
      <c r="F59" s="385"/>
      <c r="G59" s="385"/>
      <c r="H59" s="385"/>
      <c r="I59" s="385"/>
      <c r="J59" s="385"/>
      <c r="K59" s="385"/>
      <c r="L59" s="385"/>
      <c r="M59" s="385"/>
      <c r="N59" s="385"/>
      <c r="O59" s="385"/>
      <c r="P59" s="385"/>
      <c r="Q59" s="385"/>
      <c r="R59" s="385"/>
      <c r="S59" s="385"/>
      <c r="T59" s="385"/>
      <c r="U59" s="385"/>
      <c r="V59" s="385"/>
      <c r="W59" s="385"/>
      <c r="X59" s="385"/>
      <c r="Y59" s="385"/>
      <c r="Z59" s="385"/>
      <c r="AA59" s="385"/>
      <c r="AB59" s="385"/>
      <c r="AC59" s="385"/>
      <c r="AD59" s="385"/>
      <c r="AE59" s="385"/>
      <c r="AF59" s="385"/>
      <c r="AG59" s="385"/>
      <c r="AH59" s="385"/>
      <c r="AI59" s="385"/>
      <c r="AJ59" s="385"/>
      <c r="AK59" s="385"/>
      <c r="AL59" s="385"/>
      <c r="AM59" s="385"/>
      <c r="AN59" s="385"/>
      <c r="AO59" s="385"/>
      <c r="AP59" s="385"/>
      <c r="AQ59" s="385"/>
      <c r="AR59" s="385"/>
      <c r="AS59" s="385"/>
      <c r="AT59" s="385"/>
      <c r="AU59" s="385"/>
      <c r="AV59" s="385"/>
      <c r="AW59" s="385"/>
      <c r="AX59" s="385"/>
      <c r="AY59" s="385"/>
      <c r="AZ59" s="385"/>
      <c r="BA59" s="385"/>
      <c r="BB59" s="385"/>
      <c r="BC59" s="385"/>
      <c r="BD59" s="385"/>
      <c r="BE59" s="385"/>
      <c r="BF59" s="385"/>
      <c r="BG59" s="385"/>
      <c r="BH59" s="385"/>
      <c r="BI59" s="385"/>
      <c r="BJ59" s="385"/>
      <c r="BK59" s="385"/>
      <c r="BL59" s="385"/>
      <c r="BM59" s="385"/>
      <c r="BN59" s="385"/>
      <c r="BO59" s="385"/>
      <c r="BP59" s="385"/>
      <c r="BQ59" s="385"/>
      <c r="BR59" s="385"/>
      <c r="BS59" s="385"/>
      <c r="BT59" s="385"/>
      <c r="BU59" s="385"/>
      <c r="BV59" s="385"/>
      <c r="BW59" s="385"/>
      <c r="BX59" s="385"/>
      <c r="BY59" s="385"/>
      <c r="BZ59" s="385"/>
      <c r="CA59" s="385"/>
      <c r="CB59" s="385"/>
      <c r="CC59" s="385"/>
      <c r="CD59" s="385"/>
      <c r="CE59" s="385"/>
      <c r="CF59" s="385"/>
      <c r="CG59" s="385"/>
      <c r="CH59" s="385"/>
      <c r="CI59" s="385"/>
      <c r="CJ59" s="385"/>
      <c r="CK59" s="385"/>
      <c r="CL59" s="385"/>
      <c r="CM59" s="385"/>
      <c r="CN59" s="385"/>
      <c r="CO59" s="385"/>
      <c r="CP59" s="385"/>
      <c r="CQ59" s="385"/>
      <c r="CR59" s="385"/>
      <c r="CS59" s="385"/>
      <c r="CT59" s="385"/>
      <c r="CU59" s="385"/>
      <c r="CV59" s="385"/>
      <c r="CW59" s="385"/>
      <c r="CX59" s="385"/>
      <c r="CY59" s="385"/>
    </row>
    <row r="60" spans="1:103">
      <c r="A60" s="385"/>
      <c r="B60" s="385"/>
      <c r="C60" s="385"/>
      <c r="D60" s="385"/>
      <c r="E60" s="385"/>
      <c r="F60" s="385"/>
      <c r="G60" s="385"/>
      <c r="H60" s="385"/>
      <c r="I60" s="385"/>
      <c r="J60" s="385"/>
      <c r="K60" s="385"/>
      <c r="L60" s="385"/>
      <c r="M60" s="385"/>
      <c r="N60" s="385"/>
      <c r="O60" s="385"/>
      <c r="P60" s="385"/>
      <c r="Q60" s="385"/>
      <c r="R60" s="385"/>
      <c r="S60" s="385"/>
      <c r="T60" s="385"/>
      <c r="U60" s="385"/>
      <c r="V60" s="385"/>
      <c r="W60" s="385"/>
      <c r="X60" s="385"/>
      <c r="Y60" s="385"/>
      <c r="Z60" s="385"/>
      <c r="AA60" s="385"/>
      <c r="AB60" s="385"/>
      <c r="AC60" s="385"/>
      <c r="AD60" s="385"/>
      <c r="AE60" s="385"/>
      <c r="AF60" s="385"/>
      <c r="AG60" s="385"/>
      <c r="AH60" s="385"/>
      <c r="AI60" s="385"/>
      <c r="AJ60" s="385"/>
      <c r="AK60" s="385"/>
      <c r="AL60" s="385"/>
      <c r="AM60" s="385"/>
      <c r="AN60" s="385"/>
      <c r="AO60" s="385"/>
      <c r="AP60" s="385"/>
      <c r="AQ60" s="385"/>
      <c r="AR60" s="385"/>
      <c r="AS60" s="385"/>
      <c r="AT60" s="385"/>
      <c r="AU60" s="385"/>
      <c r="AV60" s="385"/>
      <c r="AW60" s="385"/>
      <c r="AX60" s="385"/>
      <c r="AY60" s="385"/>
      <c r="AZ60" s="385"/>
      <c r="BA60" s="385"/>
      <c r="BB60" s="385"/>
      <c r="BC60" s="385"/>
      <c r="BD60" s="385"/>
      <c r="BE60" s="385"/>
      <c r="BF60" s="385"/>
      <c r="BG60" s="385"/>
      <c r="BH60" s="385"/>
      <c r="BI60" s="385"/>
      <c r="BJ60" s="385"/>
      <c r="BK60" s="385"/>
      <c r="BL60" s="385"/>
      <c r="BM60" s="385"/>
      <c r="BN60" s="385"/>
      <c r="BO60" s="385"/>
      <c r="BP60" s="385"/>
      <c r="BQ60" s="385"/>
      <c r="BR60" s="385"/>
      <c r="BS60" s="385"/>
      <c r="BT60" s="385"/>
      <c r="BU60" s="385"/>
      <c r="BV60" s="385"/>
      <c r="BW60" s="385"/>
      <c r="BX60" s="385"/>
      <c r="BY60" s="385"/>
      <c r="BZ60" s="385"/>
      <c r="CA60" s="385"/>
      <c r="CB60" s="385"/>
      <c r="CC60" s="385"/>
      <c r="CD60" s="385"/>
      <c r="CE60" s="385"/>
      <c r="CF60" s="385"/>
      <c r="CG60" s="385"/>
      <c r="CH60" s="385"/>
      <c r="CI60" s="385"/>
      <c r="CJ60" s="385"/>
      <c r="CK60" s="385"/>
      <c r="CL60" s="385"/>
      <c r="CM60" s="385"/>
      <c r="CN60" s="385"/>
      <c r="CO60" s="385"/>
      <c r="CP60" s="385"/>
      <c r="CQ60" s="385"/>
      <c r="CR60" s="385"/>
      <c r="CS60" s="385"/>
      <c r="CT60" s="385"/>
      <c r="CU60" s="385"/>
      <c r="CV60" s="385"/>
      <c r="CW60" s="385"/>
      <c r="CX60" s="385"/>
      <c r="CY60" s="385"/>
    </row>
    <row r="61" spans="1:103">
      <c r="A61" s="385"/>
      <c r="B61" s="385"/>
      <c r="C61" s="385"/>
      <c r="D61" s="385"/>
      <c r="E61" s="385"/>
      <c r="F61" s="385"/>
      <c r="G61" s="385"/>
      <c r="H61" s="385"/>
      <c r="I61" s="385"/>
      <c r="J61" s="385"/>
      <c r="K61" s="385"/>
      <c r="L61" s="385"/>
      <c r="M61" s="385"/>
      <c r="N61" s="385"/>
      <c r="O61" s="385"/>
      <c r="P61" s="385"/>
      <c r="Q61" s="385"/>
      <c r="R61" s="385"/>
      <c r="S61" s="385"/>
      <c r="T61" s="385"/>
      <c r="U61" s="385"/>
      <c r="V61" s="385"/>
      <c r="W61" s="385"/>
      <c r="X61" s="385"/>
      <c r="Y61" s="385"/>
      <c r="Z61" s="385"/>
      <c r="AA61" s="385"/>
      <c r="AB61" s="385"/>
      <c r="AC61" s="385"/>
      <c r="AD61" s="385"/>
      <c r="AE61" s="385"/>
      <c r="AF61" s="385"/>
      <c r="AG61" s="385"/>
      <c r="AH61" s="385"/>
      <c r="AI61" s="385"/>
      <c r="AJ61" s="385"/>
      <c r="AK61" s="385"/>
      <c r="AL61" s="385"/>
      <c r="AM61" s="385"/>
      <c r="AN61" s="385"/>
      <c r="AO61" s="385"/>
      <c r="AP61" s="385"/>
      <c r="AQ61" s="385"/>
      <c r="AR61" s="385"/>
      <c r="AS61" s="385"/>
      <c r="AT61" s="385"/>
      <c r="AU61" s="385"/>
      <c r="AV61" s="385"/>
      <c r="AW61" s="385"/>
      <c r="AX61" s="385"/>
      <c r="AY61" s="385"/>
      <c r="AZ61" s="385"/>
      <c r="BA61" s="385"/>
      <c r="BB61" s="385"/>
      <c r="BC61" s="385"/>
      <c r="BD61" s="385"/>
      <c r="BE61" s="385"/>
      <c r="BF61" s="385"/>
      <c r="BG61" s="385"/>
      <c r="BH61" s="385"/>
      <c r="BI61" s="385"/>
      <c r="BJ61" s="385"/>
      <c r="BK61" s="385"/>
      <c r="BL61" s="385"/>
      <c r="BM61" s="385"/>
      <c r="BN61" s="385"/>
      <c r="BO61" s="385"/>
      <c r="BP61" s="385"/>
      <c r="BQ61" s="385"/>
      <c r="BR61" s="385"/>
      <c r="BS61" s="385"/>
      <c r="BT61" s="385"/>
      <c r="BU61" s="385"/>
      <c r="BV61" s="385"/>
      <c r="BW61" s="385"/>
      <c r="BX61" s="385"/>
      <c r="BY61" s="385"/>
      <c r="BZ61" s="385"/>
      <c r="CA61" s="385"/>
      <c r="CB61" s="385"/>
      <c r="CC61" s="385"/>
      <c r="CD61" s="385"/>
      <c r="CE61" s="385"/>
      <c r="CF61" s="385"/>
      <c r="CG61" s="385"/>
      <c r="CH61" s="385"/>
      <c r="CI61" s="385"/>
      <c r="CJ61" s="385"/>
      <c r="CK61" s="385"/>
      <c r="CL61" s="385"/>
      <c r="CM61" s="385"/>
      <c r="CN61" s="385"/>
      <c r="CO61" s="385"/>
      <c r="CP61" s="385"/>
      <c r="CQ61" s="385"/>
      <c r="CR61" s="385"/>
      <c r="CS61" s="385"/>
      <c r="CT61" s="385"/>
      <c r="CU61" s="385"/>
      <c r="CV61" s="385"/>
      <c r="CW61" s="385"/>
      <c r="CX61" s="385"/>
      <c r="CY61" s="385"/>
    </row>
    <row r="62" spans="1:103">
      <c r="A62" s="385"/>
      <c r="B62" s="385"/>
      <c r="C62" s="385"/>
      <c r="D62" s="385"/>
      <c r="E62" s="385"/>
      <c r="F62" s="385"/>
      <c r="G62" s="385"/>
      <c r="H62" s="385"/>
      <c r="I62" s="385"/>
      <c r="J62" s="385"/>
      <c r="K62" s="385"/>
      <c r="L62" s="385"/>
      <c r="M62" s="385"/>
      <c r="N62" s="385"/>
      <c r="O62" s="385"/>
      <c r="P62" s="385"/>
      <c r="Q62" s="385"/>
      <c r="R62" s="385"/>
      <c r="S62" s="385"/>
      <c r="T62" s="385"/>
      <c r="U62" s="385"/>
      <c r="V62" s="385"/>
      <c r="W62" s="385"/>
      <c r="X62" s="385"/>
      <c r="Y62" s="385"/>
      <c r="Z62" s="385"/>
      <c r="AA62" s="385"/>
      <c r="AB62" s="385"/>
      <c r="AC62" s="385"/>
      <c r="AD62" s="385"/>
      <c r="AE62" s="385"/>
      <c r="AF62" s="385"/>
      <c r="AG62" s="385"/>
      <c r="AH62" s="385"/>
      <c r="AI62" s="385"/>
      <c r="AJ62" s="385"/>
      <c r="AK62" s="385"/>
      <c r="AL62" s="385"/>
      <c r="AM62" s="385"/>
      <c r="AN62" s="385"/>
      <c r="AO62" s="385"/>
      <c r="AP62" s="385"/>
      <c r="AQ62" s="385"/>
      <c r="AR62" s="385"/>
      <c r="AS62" s="385"/>
      <c r="AT62" s="385"/>
      <c r="AU62" s="385"/>
      <c r="AV62" s="385"/>
      <c r="AW62" s="385"/>
      <c r="AX62" s="385"/>
      <c r="AY62" s="385"/>
      <c r="AZ62" s="385"/>
      <c r="BA62" s="385"/>
      <c r="BB62" s="385"/>
      <c r="BC62" s="385"/>
      <c r="BD62" s="385"/>
      <c r="BE62" s="385"/>
      <c r="BF62" s="385"/>
      <c r="BG62" s="385"/>
      <c r="BH62" s="385"/>
      <c r="BI62" s="385"/>
      <c r="BJ62" s="385"/>
      <c r="BK62" s="385"/>
      <c r="BL62" s="385"/>
      <c r="BM62" s="385"/>
      <c r="BN62" s="385"/>
      <c r="BO62" s="385"/>
      <c r="BP62" s="385"/>
      <c r="BQ62" s="385"/>
      <c r="BR62" s="385"/>
      <c r="BS62" s="385"/>
      <c r="BT62" s="385"/>
      <c r="BU62" s="385"/>
      <c r="BV62" s="385"/>
      <c r="BW62" s="385"/>
      <c r="BX62" s="385"/>
      <c r="BY62" s="385"/>
      <c r="BZ62" s="385"/>
      <c r="CA62" s="385"/>
      <c r="CB62" s="385"/>
      <c r="CC62" s="385"/>
      <c r="CD62" s="385"/>
      <c r="CE62" s="385"/>
      <c r="CF62" s="385"/>
      <c r="CG62" s="385"/>
      <c r="CH62" s="385"/>
      <c r="CI62" s="385"/>
      <c r="CJ62" s="385"/>
      <c r="CK62" s="385"/>
      <c r="CL62" s="385"/>
      <c r="CM62" s="385"/>
      <c r="CN62" s="385"/>
      <c r="CO62" s="385"/>
      <c r="CP62" s="385"/>
      <c r="CQ62" s="385"/>
      <c r="CR62" s="385"/>
      <c r="CS62" s="385"/>
      <c r="CT62" s="385"/>
      <c r="CU62" s="385"/>
      <c r="CV62" s="385"/>
      <c r="CW62" s="385"/>
      <c r="CX62" s="385"/>
      <c r="CY62" s="385"/>
    </row>
    <row r="63" spans="1:103">
      <c r="A63" s="385"/>
      <c r="B63" s="385"/>
      <c r="C63" s="385"/>
      <c r="D63" s="385"/>
      <c r="E63" s="385"/>
      <c r="F63" s="385"/>
      <c r="G63" s="385"/>
      <c r="H63" s="385"/>
      <c r="I63" s="385"/>
      <c r="J63" s="385"/>
      <c r="K63" s="385"/>
      <c r="L63" s="385"/>
      <c r="M63" s="385"/>
      <c r="N63" s="385"/>
      <c r="O63" s="385"/>
      <c r="P63" s="385"/>
      <c r="Q63" s="385"/>
      <c r="R63" s="385"/>
      <c r="S63" s="385"/>
      <c r="T63" s="385"/>
      <c r="U63" s="385"/>
      <c r="V63" s="385"/>
      <c r="W63" s="385"/>
      <c r="X63" s="385"/>
      <c r="Y63" s="385"/>
      <c r="Z63" s="385"/>
      <c r="AA63" s="385"/>
      <c r="AB63" s="385"/>
      <c r="AC63" s="385"/>
      <c r="AD63" s="385"/>
      <c r="AE63" s="385"/>
      <c r="AF63" s="385"/>
      <c r="AG63" s="385"/>
      <c r="AH63" s="385"/>
      <c r="AI63" s="385"/>
      <c r="AJ63" s="385"/>
      <c r="AK63" s="385"/>
      <c r="AL63" s="385"/>
      <c r="AM63" s="385"/>
      <c r="AN63" s="385"/>
      <c r="AO63" s="385"/>
      <c r="AP63" s="385"/>
      <c r="AQ63" s="385"/>
      <c r="AR63" s="385"/>
      <c r="AS63" s="385"/>
      <c r="AT63" s="385"/>
      <c r="AU63" s="385"/>
      <c r="AV63" s="385"/>
      <c r="AW63" s="385"/>
      <c r="AX63" s="385"/>
      <c r="AY63" s="385"/>
      <c r="AZ63" s="385"/>
      <c r="BA63" s="385"/>
      <c r="BB63" s="385"/>
      <c r="BC63" s="385"/>
      <c r="BD63" s="385"/>
      <c r="BE63" s="385"/>
      <c r="BF63" s="385"/>
      <c r="BG63" s="385"/>
      <c r="BH63" s="385"/>
      <c r="BI63" s="385"/>
      <c r="BJ63" s="385"/>
      <c r="BK63" s="385"/>
      <c r="BL63" s="385"/>
      <c r="BM63" s="385"/>
      <c r="BN63" s="385"/>
      <c r="BO63" s="385"/>
      <c r="BP63" s="385"/>
      <c r="BQ63" s="385"/>
      <c r="BR63" s="385"/>
      <c r="BS63" s="385"/>
      <c r="BT63" s="385"/>
      <c r="BU63" s="385"/>
      <c r="BV63" s="385"/>
      <c r="BW63" s="385"/>
      <c r="BX63" s="385"/>
      <c r="BY63" s="385"/>
      <c r="BZ63" s="385"/>
      <c r="CA63" s="385"/>
      <c r="CB63" s="385"/>
      <c r="CC63" s="385"/>
      <c r="CD63" s="385"/>
      <c r="CE63" s="385"/>
      <c r="CF63" s="385"/>
      <c r="CG63" s="385"/>
      <c r="CH63" s="385"/>
      <c r="CI63" s="385"/>
      <c r="CJ63" s="385"/>
      <c r="CK63" s="385"/>
      <c r="CL63" s="385"/>
      <c r="CM63" s="385"/>
      <c r="CN63" s="385"/>
      <c r="CO63" s="385"/>
      <c r="CP63" s="385"/>
      <c r="CQ63" s="385"/>
      <c r="CR63" s="385"/>
      <c r="CS63" s="385"/>
      <c r="CT63" s="385"/>
      <c r="CU63" s="385"/>
      <c r="CV63" s="385"/>
      <c r="CW63" s="385"/>
      <c r="CX63" s="385"/>
      <c r="CY63" s="385"/>
    </row>
    <row r="64" spans="1:103">
      <c r="A64" s="385"/>
      <c r="B64" s="385"/>
      <c r="C64" s="385"/>
      <c r="D64" s="385"/>
      <c r="E64" s="385"/>
      <c r="F64" s="385"/>
      <c r="G64" s="385"/>
      <c r="H64" s="385"/>
      <c r="I64" s="385"/>
      <c r="J64" s="385"/>
      <c r="K64" s="385"/>
      <c r="L64" s="385"/>
      <c r="M64" s="385"/>
      <c r="N64" s="385"/>
      <c r="O64" s="385"/>
      <c r="P64" s="385"/>
      <c r="Q64" s="385"/>
      <c r="R64" s="385"/>
      <c r="S64" s="385"/>
      <c r="T64" s="385"/>
      <c r="U64" s="385"/>
      <c r="V64" s="385"/>
      <c r="W64" s="385"/>
      <c r="X64" s="385"/>
      <c r="Y64" s="385"/>
      <c r="Z64" s="385"/>
      <c r="AA64" s="385"/>
      <c r="AB64" s="385"/>
      <c r="AC64" s="385"/>
      <c r="AD64" s="385"/>
      <c r="AE64" s="385"/>
      <c r="AF64" s="385"/>
      <c r="AG64" s="385"/>
      <c r="AH64" s="385"/>
      <c r="AI64" s="385"/>
      <c r="AJ64" s="385"/>
      <c r="AK64" s="385"/>
      <c r="AL64" s="385"/>
      <c r="AM64" s="385"/>
      <c r="AN64" s="385"/>
      <c r="AO64" s="385"/>
      <c r="AP64" s="385"/>
      <c r="AQ64" s="385"/>
      <c r="AR64" s="385"/>
      <c r="AS64" s="385"/>
      <c r="AT64" s="385"/>
      <c r="AU64" s="385"/>
      <c r="AV64" s="385"/>
      <c r="AW64" s="385"/>
      <c r="AX64" s="385"/>
      <c r="AY64" s="385"/>
      <c r="AZ64" s="385"/>
      <c r="BA64" s="385"/>
      <c r="BB64" s="385"/>
      <c r="BC64" s="385"/>
      <c r="BD64" s="385"/>
      <c r="BE64" s="385"/>
      <c r="BF64" s="385"/>
      <c r="BG64" s="385"/>
      <c r="BH64" s="385"/>
      <c r="BI64" s="385"/>
      <c r="BJ64" s="385"/>
      <c r="BK64" s="385"/>
      <c r="BL64" s="385"/>
      <c r="BM64" s="385"/>
      <c r="BN64" s="385"/>
      <c r="BO64" s="385"/>
      <c r="BP64" s="385"/>
      <c r="BQ64" s="385"/>
      <c r="BR64" s="385"/>
      <c r="BS64" s="385"/>
      <c r="BT64" s="385"/>
      <c r="BU64" s="385"/>
      <c r="BV64" s="385"/>
      <c r="BW64" s="385"/>
      <c r="BX64" s="385"/>
      <c r="BY64" s="385"/>
      <c r="BZ64" s="385"/>
      <c r="CA64" s="385"/>
      <c r="CB64" s="385"/>
      <c r="CC64" s="385"/>
      <c r="CD64" s="385"/>
      <c r="CE64" s="385"/>
      <c r="CF64" s="385"/>
      <c r="CG64" s="385"/>
      <c r="CH64" s="385"/>
      <c r="CI64" s="385"/>
      <c r="CJ64" s="385"/>
      <c r="CK64" s="385"/>
      <c r="CL64" s="385"/>
      <c r="CM64" s="385"/>
      <c r="CN64" s="385"/>
      <c r="CO64" s="385"/>
      <c r="CP64" s="385"/>
      <c r="CQ64" s="385"/>
      <c r="CR64" s="385"/>
      <c r="CS64" s="385"/>
      <c r="CT64" s="385"/>
      <c r="CU64" s="385"/>
      <c r="CV64" s="385"/>
      <c r="CW64" s="385"/>
      <c r="CX64" s="385"/>
      <c r="CY64" s="385"/>
    </row>
    <row r="65" spans="1:103">
      <c r="A65" s="385"/>
      <c r="B65" s="385"/>
      <c r="C65" s="385"/>
      <c r="D65" s="385"/>
      <c r="E65" s="385"/>
      <c r="F65" s="385"/>
      <c r="G65" s="385"/>
      <c r="H65" s="385"/>
      <c r="I65" s="385"/>
      <c r="J65" s="385"/>
      <c r="K65" s="385"/>
      <c r="L65" s="385"/>
      <c r="M65" s="385"/>
      <c r="N65" s="385"/>
      <c r="O65" s="385"/>
      <c r="P65" s="385"/>
      <c r="Q65" s="385"/>
      <c r="R65" s="385"/>
      <c r="S65" s="385"/>
      <c r="T65" s="385"/>
      <c r="U65" s="385"/>
      <c r="V65" s="385"/>
      <c r="W65" s="385"/>
      <c r="X65" s="385"/>
      <c r="Y65" s="385"/>
      <c r="Z65" s="385"/>
      <c r="AA65" s="385"/>
      <c r="AB65" s="385"/>
      <c r="AC65" s="385"/>
      <c r="AD65" s="385"/>
      <c r="AE65" s="385"/>
      <c r="AF65" s="385"/>
      <c r="AG65" s="385"/>
      <c r="AH65" s="385"/>
      <c r="AI65" s="385"/>
      <c r="AJ65" s="385"/>
      <c r="AK65" s="385"/>
      <c r="AL65" s="385"/>
      <c r="AM65" s="385"/>
      <c r="AN65" s="385"/>
      <c r="AO65" s="385"/>
      <c r="AP65" s="385"/>
      <c r="AQ65" s="385"/>
      <c r="AR65" s="385"/>
      <c r="AS65" s="385"/>
      <c r="AT65" s="385"/>
      <c r="AU65" s="385"/>
      <c r="AV65" s="385"/>
      <c r="AW65" s="385"/>
      <c r="AX65" s="385"/>
      <c r="AY65" s="385"/>
      <c r="AZ65" s="385"/>
      <c r="BA65" s="385"/>
      <c r="BB65" s="385"/>
      <c r="BC65" s="385"/>
      <c r="BD65" s="385"/>
      <c r="BE65" s="385"/>
      <c r="BF65" s="385"/>
      <c r="BG65" s="385"/>
      <c r="BH65" s="385"/>
      <c r="BI65" s="385"/>
      <c r="BJ65" s="385"/>
      <c r="BK65" s="385"/>
      <c r="BL65" s="385"/>
      <c r="BM65" s="385"/>
      <c r="BN65" s="385"/>
      <c r="BO65" s="385"/>
      <c r="BP65" s="385"/>
      <c r="BQ65" s="385"/>
      <c r="BR65" s="385"/>
      <c r="BS65" s="385"/>
      <c r="BT65" s="385"/>
      <c r="BU65" s="385"/>
      <c r="BV65" s="385"/>
      <c r="BW65" s="385"/>
      <c r="BX65" s="385"/>
      <c r="BY65" s="385"/>
      <c r="BZ65" s="385"/>
      <c r="CA65" s="385"/>
      <c r="CB65" s="385"/>
      <c r="CC65" s="385"/>
      <c r="CD65" s="385"/>
      <c r="CE65" s="385"/>
      <c r="CF65" s="385"/>
      <c r="CG65" s="385"/>
      <c r="CH65" s="385"/>
      <c r="CI65" s="385"/>
      <c r="CJ65" s="385"/>
      <c r="CK65" s="385"/>
      <c r="CL65" s="385"/>
      <c r="CM65" s="385"/>
      <c r="CN65" s="385"/>
      <c r="CO65" s="385"/>
      <c r="CP65" s="385"/>
      <c r="CQ65" s="385"/>
      <c r="CR65" s="385"/>
      <c r="CS65" s="385"/>
      <c r="CT65" s="385"/>
      <c r="CU65" s="385"/>
      <c r="CV65" s="385"/>
      <c r="CW65" s="385"/>
      <c r="CX65" s="385"/>
      <c r="CY65" s="385"/>
    </row>
    <row r="66" spans="1:103">
      <c r="A66" s="385"/>
      <c r="B66" s="385"/>
      <c r="C66" s="385"/>
      <c r="D66" s="385"/>
      <c r="E66" s="385"/>
      <c r="F66" s="385"/>
      <c r="G66" s="385"/>
      <c r="H66" s="385"/>
      <c r="I66" s="385"/>
      <c r="J66" s="385"/>
      <c r="K66" s="385"/>
      <c r="L66" s="385"/>
      <c r="M66" s="385"/>
      <c r="N66" s="385"/>
      <c r="O66" s="385"/>
      <c r="P66" s="385"/>
      <c r="Q66" s="385"/>
      <c r="R66" s="385"/>
      <c r="S66" s="385"/>
      <c r="T66" s="385"/>
      <c r="U66" s="385"/>
      <c r="V66" s="385"/>
      <c r="W66" s="385"/>
      <c r="X66" s="385"/>
      <c r="Y66" s="385"/>
      <c r="Z66" s="385"/>
      <c r="AA66" s="385"/>
      <c r="AB66" s="385"/>
      <c r="AC66" s="385"/>
      <c r="AD66" s="385"/>
      <c r="AE66" s="385"/>
      <c r="AF66" s="385"/>
      <c r="AG66" s="385"/>
      <c r="AH66" s="385"/>
      <c r="AI66" s="385"/>
      <c r="AJ66" s="385"/>
      <c r="AK66" s="385"/>
      <c r="AL66" s="385"/>
      <c r="AM66" s="385"/>
      <c r="AN66" s="385"/>
      <c r="AO66" s="385"/>
      <c r="AP66" s="385"/>
      <c r="AQ66" s="385"/>
      <c r="AR66" s="385"/>
      <c r="AS66" s="385"/>
      <c r="AT66" s="385"/>
      <c r="AU66" s="385"/>
      <c r="AV66" s="385"/>
      <c r="AW66" s="385"/>
      <c r="AX66" s="385"/>
      <c r="AY66" s="385"/>
      <c r="AZ66" s="385"/>
      <c r="BA66" s="385"/>
      <c r="BB66" s="385"/>
      <c r="BC66" s="385"/>
      <c r="BD66" s="385"/>
      <c r="BE66" s="385"/>
      <c r="BF66" s="385"/>
      <c r="BG66" s="385"/>
      <c r="BH66" s="385"/>
      <c r="BI66" s="385"/>
      <c r="BJ66" s="385"/>
      <c r="BK66" s="385"/>
      <c r="BL66" s="385"/>
      <c r="BM66" s="385"/>
      <c r="BN66" s="385"/>
      <c r="BO66" s="385"/>
      <c r="BP66" s="385"/>
      <c r="BQ66" s="385"/>
      <c r="BR66" s="385"/>
      <c r="BS66" s="385"/>
      <c r="BT66" s="385"/>
      <c r="BU66" s="385"/>
      <c r="BV66" s="385"/>
      <c r="BW66" s="385"/>
      <c r="BX66" s="385"/>
      <c r="BY66" s="385"/>
      <c r="BZ66" s="385"/>
      <c r="CA66" s="385"/>
      <c r="CB66" s="385"/>
      <c r="CC66" s="385"/>
      <c r="CD66" s="385"/>
      <c r="CE66" s="385"/>
      <c r="CF66" s="385"/>
      <c r="CG66" s="385"/>
      <c r="CH66" s="385"/>
      <c r="CI66" s="385"/>
      <c r="CJ66" s="385"/>
      <c r="CK66" s="385"/>
      <c r="CL66" s="385"/>
      <c r="CM66" s="385"/>
      <c r="CN66" s="385"/>
      <c r="CO66" s="385"/>
      <c r="CP66" s="385"/>
      <c r="CQ66" s="385"/>
      <c r="CR66" s="385"/>
      <c r="CS66" s="385"/>
      <c r="CT66" s="385"/>
      <c r="CU66" s="385"/>
      <c r="CV66" s="385"/>
      <c r="CW66" s="385"/>
      <c r="CX66" s="385"/>
      <c r="CY66" s="385"/>
    </row>
    <row r="67" spans="1:103">
      <c r="A67" s="385"/>
      <c r="B67" s="385"/>
      <c r="C67" s="385"/>
      <c r="D67" s="385"/>
      <c r="E67" s="385"/>
      <c r="F67" s="385"/>
      <c r="G67" s="385"/>
      <c r="H67" s="385"/>
      <c r="I67" s="385"/>
      <c r="J67" s="385"/>
      <c r="K67" s="385"/>
      <c r="L67" s="385"/>
      <c r="M67" s="385"/>
      <c r="N67" s="385"/>
      <c r="O67" s="385"/>
      <c r="P67" s="385"/>
      <c r="Q67" s="385"/>
      <c r="R67" s="385"/>
      <c r="S67" s="385"/>
      <c r="T67" s="385"/>
      <c r="U67" s="385"/>
      <c r="V67" s="385"/>
      <c r="W67" s="385"/>
      <c r="X67" s="385"/>
      <c r="Y67" s="385"/>
      <c r="Z67" s="385"/>
      <c r="AA67" s="385"/>
      <c r="AB67" s="385"/>
      <c r="AC67" s="385"/>
      <c r="AD67" s="385"/>
      <c r="AE67" s="385"/>
      <c r="AF67" s="385"/>
      <c r="AG67" s="385"/>
      <c r="AH67" s="385"/>
      <c r="AI67" s="385"/>
      <c r="AJ67" s="385"/>
      <c r="AK67" s="385"/>
      <c r="AL67" s="385"/>
      <c r="AM67" s="385"/>
      <c r="AN67" s="385"/>
      <c r="AO67" s="385"/>
      <c r="AP67" s="385"/>
      <c r="AQ67" s="385"/>
      <c r="AR67" s="385"/>
      <c r="AS67" s="385"/>
      <c r="AT67" s="385"/>
      <c r="AU67" s="385"/>
      <c r="AV67" s="385"/>
      <c r="AW67" s="385"/>
      <c r="AX67" s="385"/>
      <c r="AY67" s="385"/>
      <c r="AZ67" s="385"/>
      <c r="BA67" s="385"/>
      <c r="BB67" s="385"/>
      <c r="BC67" s="385"/>
      <c r="BD67" s="385"/>
      <c r="BE67" s="385"/>
      <c r="BF67" s="385"/>
      <c r="BG67" s="385"/>
      <c r="BH67" s="385"/>
      <c r="BI67" s="385"/>
      <c r="BJ67" s="385"/>
      <c r="BK67" s="385"/>
      <c r="BL67" s="385"/>
      <c r="BM67" s="385"/>
      <c r="BN67" s="385"/>
      <c r="BO67" s="385"/>
      <c r="BP67" s="385"/>
      <c r="BQ67" s="385"/>
      <c r="BR67" s="385"/>
      <c r="BS67" s="385"/>
      <c r="BT67" s="385"/>
      <c r="BU67" s="385"/>
      <c r="BV67" s="385"/>
      <c r="BW67" s="385"/>
      <c r="BX67" s="385"/>
      <c r="BY67" s="385"/>
      <c r="BZ67" s="385"/>
      <c r="CA67" s="385"/>
      <c r="CB67" s="385"/>
      <c r="CC67" s="385"/>
      <c r="CD67" s="385"/>
      <c r="CE67" s="385"/>
      <c r="CF67" s="385"/>
      <c r="CG67" s="385"/>
      <c r="CH67" s="385"/>
      <c r="CI67" s="385"/>
      <c r="CJ67" s="385"/>
      <c r="CK67" s="385"/>
      <c r="CL67" s="385"/>
      <c r="CM67" s="385"/>
      <c r="CN67" s="385"/>
      <c r="CO67" s="385"/>
      <c r="CP67" s="385"/>
      <c r="CQ67" s="385"/>
      <c r="CR67" s="385"/>
      <c r="CS67" s="385"/>
      <c r="CT67" s="385"/>
      <c r="CU67" s="385"/>
      <c r="CV67" s="385"/>
      <c r="CW67" s="385"/>
      <c r="CX67" s="385"/>
      <c r="CY67" s="385"/>
    </row>
    <row r="68" spans="1:103">
      <c r="A68" s="385"/>
      <c r="B68" s="385"/>
      <c r="C68" s="385"/>
      <c r="D68" s="385"/>
      <c r="E68" s="385"/>
      <c r="F68" s="385"/>
      <c r="G68" s="385"/>
      <c r="H68" s="385"/>
      <c r="I68" s="385"/>
      <c r="J68" s="385"/>
      <c r="K68" s="385"/>
      <c r="L68" s="385"/>
      <c r="M68" s="385"/>
      <c r="N68" s="385"/>
      <c r="O68" s="385"/>
      <c r="P68" s="385"/>
      <c r="Q68" s="385"/>
      <c r="R68" s="385"/>
      <c r="S68" s="385"/>
      <c r="T68" s="385"/>
      <c r="U68" s="385"/>
      <c r="V68" s="385"/>
      <c r="W68" s="385"/>
      <c r="X68" s="385"/>
      <c r="Y68" s="385"/>
      <c r="Z68" s="385"/>
      <c r="AA68" s="385"/>
      <c r="AB68" s="385"/>
      <c r="AC68" s="385"/>
      <c r="AD68" s="385"/>
      <c r="AE68" s="385"/>
      <c r="AF68" s="385"/>
      <c r="AG68" s="385"/>
      <c r="AH68" s="385"/>
      <c r="AI68" s="385"/>
      <c r="AJ68" s="385"/>
      <c r="AK68" s="385"/>
      <c r="AL68" s="385"/>
      <c r="AM68" s="385"/>
      <c r="AN68" s="385"/>
      <c r="AO68" s="385"/>
      <c r="AP68" s="385"/>
      <c r="AQ68" s="385"/>
      <c r="AR68" s="385"/>
      <c r="AS68" s="385"/>
      <c r="AT68" s="385"/>
      <c r="AU68" s="385"/>
      <c r="AV68" s="385"/>
      <c r="AW68" s="385"/>
      <c r="AX68" s="385"/>
      <c r="AY68" s="385"/>
      <c r="AZ68" s="385"/>
      <c r="BA68" s="385"/>
      <c r="BB68" s="385"/>
      <c r="BC68" s="385"/>
      <c r="BD68" s="385"/>
      <c r="BE68" s="385"/>
      <c r="BF68" s="385"/>
      <c r="BG68" s="385"/>
      <c r="BH68" s="385"/>
      <c r="BI68" s="385"/>
      <c r="BJ68" s="385"/>
      <c r="BK68" s="385"/>
      <c r="BL68" s="385"/>
      <c r="BM68" s="385"/>
      <c r="BN68" s="385"/>
      <c r="BO68" s="385"/>
      <c r="BP68" s="385"/>
      <c r="BQ68" s="385"/>
      <c r="BR68" s="385"/>
      <c r="BS68" s="385"/>
      <c r="BT68" s="385"/>
      <c r="BU68" s="385"/>
      <c r="BV68" s="385"/>
      <c r="BW68" s="385"/>
      <c r="BX68" s="385"/>
      <c r="BY68" s="385"/>
      <c r="BZ68" s="385"/>
      <c r="CA68" s="385"/>
      <c r="CB68" s="385"/>
      <c r="CC68" s="385"/>
      <c r="CD68" s="385"/>
      <c r="CE68" s="385"/>
      <c r="CF68" s="385"/>
      <c r="CG68" s="385"/>
      <c r="CH68" s="385"/>
      <c r="CI68" s="385"/>
      <c r="CJ68" s="385"/>
      <c r="CK68" s="385"/>
      <c r="CL68" s="385"/>
      <c r="CM68" s="385"/>
      <c r="CN68" s="385"/>
      <c r="CO68" s="385"/>
      <c r="CP68" s="385"/>
      <c r="CQ68" s="385"/>
      <c r="CR68" s="385"/>
      <c r="CS68" s="385"/>
      <c r="CT68" s="385"/>
      <c r="CU68" s="385"/>
      <c r="CV68" s="385"/>
      <c r="CW68" s="385"/>
      <c r="CX68" s="385"/>
      <c r="CY68" s="385"/>
    </row>
    <row r="69" spans="1:103">
      <c r="A69" s="385"/>
      <c r="B69" s="385"/>
      <c r="C69" s="385"/>
      <c r="D69" s="385"/>
      <c r="E69" s="385"/>
      <c r="F69" s="385"/>
      <c r="G69" s="385"/>
      <c r="H69" s="385"/>
      <c r="I69" s="385"/>
      <c r="J69" s="385"/>
      <c r="K69" s="385"/>
      <c r="L69" s="385"/>
      <c r="M69" s="385"/>
      <c r="N69" s="385"/>
      <c r="O69" s="385"/>
      <c r="P69" s="385"/>
      <c r="Q69" s="385"/>
      <c r="R69" s="385"/>
      <c r="S69" s="385"/>
      <c r="T69" s="385"/>
      <c r="U69" s="385"/>
      <c r="V69" s="385"/>
      <c r="W69" s="385"/>
      <c r="X69" s="385"/>
      <c r="Y69" s="385"/>
      <c r="Z69" s="385"/>
      <c r="AA69" s="385"/>
      <c r="AB69" s="385"/>
      <c r="AC69" s="385"/>
      <c r="AD69" s="385"/>
      <c r="AE69" s="385"/>
      <c r="AF69" s="385"/>
      <c r="AG69" s="385"/>
      <c r="AH69" s="385"/>
      <c r="AI69" s="385"/>
      <c r="AJ69" s="385"/>
      <c r="AK69" s="385"/>
      <c r="AL69" s="385"/>
      <c r="AM69" s="385"/>
      <c r="AN69" s="385"/>
      <c r="AO69" s="385"/>
      <c r="AP69" s="385"/>
      <c r="AQ69" s="385"/>
      <c r="AR69" s="385"/>
      <c r="AS69" s="385"/>
      <c r="AT69" s="385"/>
      <c r="AU69" s="385"/>
      <c r="AV69" s="385"/>
      <c r="AW69" s="385"/>
      <c r="AX69" s="385"/>
      <c r="AY69" s="385"/>
      <c r="AZ69" s="385"/>
      <c r="BA69" s="385"/>
      <c r="BB69" s="385"/>
      <c r="BC69" s="385"/>
      <c r="BD69" s="385"/>
      <c r="BE69" s="385"/>
      <c r="BF69" s="385"/>
      <c r="BG69" s="385"/>
      <c r="BH69" s="385"/>
      <c r="BI69" s="385"/>
      <c r="BJ69" s="385"/>
      <c r="BK69" s="385"/>
      <c r="BL69" s="385"/>
      <c r="BM69" s="385"/>
      <c r="BN69" s="385"/>
      <c r="BO69" s="385"/>
      <c r="BP69" s="385"/>
      <c r="BQ69" s="385"/>
      <c r="BR69" s="385"/>
      <c r="BS69" s="385"/>
      <c r="BT69" s="385"/>
      <c r="BU69" s="385"/>
      <c r="BV69" s="385"/>
      <c r="BW69" s="385"/>
      <c r="BX69" s="385"/>
      <c r="BY69" s="385"/>
      <c r="BZ69" s="385"/>
      <c r="CA69" s="385"/>
      <c r="CB69" s="385"/>
      <c r="CC69" s="385"/>
      <c r="CD69" s="385"/>
      <c r="CE69" s="385"/>
      <c r="CF69" s="385"/>
      <c r="CG69" s="385"/>
      <c r="CH69" s="385"/>
      <c r="CI69" s="385"/>
      <c r="CJ69" s="385"/>
      <c r="CK69" s="385"/>
      <c r="CL69" s="385"/>
      <c r="CM69" s="385"/>
      <c r="CN69" s="385"/>
      <c r="CO69" s="385"/>
      <c r="CP69" s="385"/>
      <c r="CQ69" s="385"/>
      <c r="CR69" s="385"/>
      <c r="CS69" s="385"/>
      <c r="CT69" s="385"/>
      <c r="CU69" s="385"/>
      <c r="CV69" s="385"/>
      <c r="CW69" s="385"/>
      <c r="CX69" s="385"/>
      <c r="CY69" s="385"/>
    </row>
    <row r="70" spans="1:103">
      <c r="A70" s="385"/>
      <c r="B70" s="385"/>
      <c r="C70" s="385"/>
      <c r="D70" s="385"/>
      <c r="E70" s="385"/>
      <c r="F70" s="385"/>
      <c r="G70" s="385"/>
      <c r="H70" s="385"/>
      <c r="I70" s="385"/>
      <c r="J70" s="385"/>
      <c r="K70" s="385"/>
      <c r="L70" s="385"/>
      <c r="M70" s="385"/>
      <c r="N70" s="385"/>
      <c r="O70" s="385"/>
      <c r="P70" s="385"/>
      <c r="Q70" s="385"/>
      <c r="R70" s="385"/>
      <c r="S70" s="385"/>
      <c r="T70" s="385"/>
      <c r="U70" s="385"/>
      <c r="V70" s="385"/>
      <c r="W70" s="385"/>
      <c r="X70" s="385"/>
      <c r="Y70" s="385"/>
      <c r="Z70" s="385"/>
      <c r="AA70" s="385"/>
      <c r="AB70" s="385"/>
      <c r="AC70" s="385"/>
      <c r="AD70" s="385"/>
      <c r="AE70" s="385"/>
      <c r="AF70" s="385"/>
      <c r="AG70" s="385"/>
      <c r="AH70" s="385"/>
      <c r="AI70" s="385"/>
      <c r="AJ70" s="385"/>
      <c r="AK70" s="385"/>
      <c r="AL70" s="385"/>
      <c r="AM70" s="385"/>
      <c r="AN70" s="385"/>
      <c r="AO70" s="385"/>
      <c r="AP70" s="385"/>
      <c r="AQ70" s="385"/>
      <c r="AR70" s="385"/>
      <c r="AS70" s="385"/>
      <c r="AT70" s="385"/>
      <c r="AU70" s="385"/>
      <c r="AV70" s="385"/>
      <c r="AW70" s="385"/>
      <c r="AX70" s="385"/>
      <c r="AY70" s="385"/>
      <c r="AZ70" s="385"/>
      <c r="BA70" s="385"/>
      <c r="BB70" s="385"/>
      <c r="BC70" s="385"/>
      <c r="BD70" s="385"/>
      <c r="BE70" s="385"/>
      <c r="BF70" s="385"/>
      <c r="BG70" s="385"/>
      <c r="BH70" s="385"/>
      <c r="BI70" s="385"/>
      <c r="BJ70" s="385"/>
      <c r="BK70" s="385"/>
      <c r="BL70" s="385"/>
      <c r="BM70" s="385"/>
      <c r="BN70" s="385"/>
      <c r="BO70" s="385"/>
      <c r="BP70" s="385"/>
      <c r="BQ70" s="385"/>
      <c r="BR70" s="385"/>
      <c r="BS70" s="385"/>
      <c r="BT70" s="385"/>
      <c r="BU70" s="385"/>
      <c r="BV70" s="385"/>
      <c r="BW70" s="385"/>
      <c r="BX70" s="385"/>
      <c r="BY70" s="385"/>
      <c r="BZ70" s="385"/>
      <c r="CA70" s="385"/>
      <c r="CB70" s="385"/>
      <c r="CC70" s="385"/>
      <c r="CD70" s="385"/>
      <c r="CE70" s="385"/>
      <c r="CF70" s="385"/>
      <c r="CG70" s="385"/>
      <c r="CH70" s="385"/>
      <c r="CI70" s="385"/>
      <c r="CJ70" s="385"/>
      <c r="CK70" s="385"/>
      <c r="CL70" s="385"/>
      <c r="CM70" s="385"/>
      <c r="CN70" s="385"/>
      <c r="CO70" s="385"/>
      <c r="CP70" s="385"/>
      <c r="CQ70" s="385"/>
      <c r="CR70" s="385"/>
      <c r="CS70" s="385"/>
      <c r="CT70" s="385"/>
      <c r="CU70" s="385"/>
      <c r="CV70" s="385"/>
      <c r="CW70" s="385"/>
      <c r="CX70" s="385"/>
      <c r="CY70" s="385"/>
    </row>
    <row r="71" spans="1:103">
      <c r="A71" s="385"/>
      <c r="B71" s="385"/>
      <c r="C71" s="385"/>
      <c r="D71" s="385"/>
      <c r="E71" s="385"/>
      <c r="F71" s="385"/>
      <c r="G71" s="385"/>
      <c r="H71" s="385"/>
      <c r="I71" s="385"/>
      <c r="J71" s="385"/>
      <c r="K71" s="385"/>
      <c r="L71" s="385"/>
      <c r="M71" s="385"/>
      <c r="N71" s="385"/>
      <c r="O71" s="385"/>
      <c r="P71" s="385"/>
      <c r="Q71" s="385"/>
      <c r="R71" s="385"/>
      <c r="S71" s="385"/>
      <c r="T71" s="385"/>
      <c r="U71" s="385"/>
      <c r="V71" s="385"/>
      <c r="W71" s="385"/>
      <c r="X71" s="385"/>
      <c r="Y71" s="385"/>
      <c r="Z71" s="385"/>
      <c r="AA71" s="385"/>
      <c r="AB71" s="385"/>
      <c r="AC71" s="385"/>
      <c r="AD71" s="385"/>
      <c r="AE71" s="385"/>
      <c r="AF71" s="385"/>
      <c r="AG71" s="385"/>
      <c r="AH71" s="385"/>
      <c r="AI71" s="385"/>
      <c r="AJ71" s="385"/>
      <c r="AK71" s="385"/>
      <c r="AL71" s="385"/>
      <c r="AM71" s="385"/>
      <c r="AN71" s="385"/>
      <c r="AO71" s="385"/>
      <c r="AP71" s="385"/>
      <c r="AQ71" s="385"/>
      <c r="AR71" s="385"/>
      <c r="AS71" s="385"/>
      <c r="AT71" s="385"/>
      <c r="AU71" s="385"/>
      <c r="AV71" s="385"/>
      <c r="AW71" s="385"/>
      <c r="AX71" s="385"/>
      <c r="AY71" s="385"/>
      <c r="AZ71" s="385"/>
      <c r="BA71" s="385"/>
      <c r="BB71" s="385"/>
      <c r="BC71" s="385"/>
      <c r="BD71" s="385"/>
      <c r="BE71" s="385"/>
      <c r="BF71" s="385"/>
      <c r="BG71" s="385"/>
      <c r="BH71" s="385"/>
      <c r="BI71" s="385"/>
      <c r="BJ71" s="385"/>
      <c r="BK71" s="385"/>
      <c r="BL71" s="385"/>
      <c r="BM71" s="385"/>
      <c r="BN71" s="385"/>
      <c r="BO71" s="385"/>
      <c r="BP71" s="385"/>
      <c r="BQ71" s="385"/>
      <c r="BR71" s="385"/>
      <c r="BS71" s="385"/>
      <c r="BT71" s="385"/>
      <c r="BU71" s="385"/>
      <c r="BV71" s="385"/>
      <c r="BW71" s="385"/>
      <c r="BX71" s="385"/>
      <c r="BY71" s="385"/>
      <c r="BZ71" s="385"/>
      <c r="CA71" s="385"/>
      <c r="CB71" s="385"/>
      <c r="CC71" s="385"/>
      <c r="CD71" s="385"/>
      <c r="CE71" s="385"/>
      <c r="CF71" s="385"/>
      <c r="CG71" s="385"/>
      <c r="CH71" s="385"/>
      <c r="CI71" s="385"/>
      <c r="CJ71" s="385"/>
      <c r="CK71" s="385"/>
      <c r="CL71" s="385"/>
      <c r="CM71" s="385"/>
      <c r="CN71" s="385"/>
      <c r="CO71" s="385"/>
      <c r="CP71" s="385"/>
      <c r="CQ71" s="385"/>
      <c r="CR71" s="385"/>
      <c r="CS71" s="385"/>
      <c r="CT71" s="385"/>
      <c r="CU71" s="385"/>
      <c r="CV71" s="385"/>
      <c r="CW71" s="385"/>
      <c r="CX71" s="385"/>
      <c r="CY71" s="385"/>
    </row>
    <row r="72" spans="1:103">
      <c r="A72" s="385"/>
      <c r="B72" s="385"/>
      <c r="C72" s="385"/>
      <c r="D72" s="385"/>
      <c r="E72" s="385"/>
      <c r="F72" s="385"/>
      <c r="G72" s="385"/>
      <c r="H72" s="385"/>
      <c r="I72" s="385"/>
      <c r="J72" s="385"/>
      <c r="K72" s="385"/>
      <c r="L72" s="385"/>
      <c r="M72" s="385"/>
      <c r="N72" s="385"/>
      <c r="O72" s="385"/>
      <c r="P72" s="385"/>
      <c r="Q72" s="385"/>
      <c r="R72" s="385"/>
      <c r="S72" s="385"/>
      <c r="T72" s="385"/>
      <c r="U72" s="385"/>
      <c r="V72" s="385"/>
      <c r="W72" s="385"/>
      <c r="X72" s="385"/>
      <c r="Y72" s="385"/>
      <c r="Z72" s="385"/>
      <c r="AA72" s="385"/>
      <c r="AB72" s="385"/>
      <c r="AC72" s="385"/>
      <c r="AD72" s="385"/>
      <c r="AE72" s="385"/>
      <c r="AF72" s="385"/>
      <c r="AG72" s="385"/>
      <c r="AH72" s="385"/>
      <c r="AI72" s="385"/>
      <c r="AJ72" s="385"/>
      <c r="AK72" s="385"/>
      <c r="AL72" s="385"/>
      <c r="AM72" s="385"/>
      <c r="AN72" s="385"/>
      <c r="AO72" s="385"/>
      <c r="AP72" s="385"/>
      <c r="AQ72" s="385"/>
      <c r="AR72" s="385"/>
      <c r="AS72" s="385"/>
      <c r="AT72" s="385"/>
      <c r="AU72" s="385"/>
      <c r="AV72" s="385"/>
      <c r="AW72" s="385"/>
      <c r="AX72" s="385"/>
      <c r="AY72" s="385"/>
      <c r="AZ72" s="385"/>
      <c r="BA72" s="385"/>
      <c r="BB72" s="385"/>
      <c r="BC72" s="385"/>
      <c r="BD72" s="385"/>
      <c r="BE72" s="385"/>
      <c r="BF72" s="385"/>
      <c r="BG72" s="385"/>
      <c r="BH72" s="385"/>
      <c r="BI72" s="385"/>
      <c r="BJ72" s="385"/>
      <c r="BK72" s="385"/>
      <c r="BL72" s="385"/>
      <c r="BM72" s="385"/>
      <c r="BN72" s="385"/>
      <c r="BO72" s="385"/>
      <c r="BP72" s="385"/>
      <c r="BQ72" s="385"/>
      <c r="BR72" s="385"/>
      <c r="BS72" s="385"/>
      <c r="BT72" s="385"/>
      <c r="BU72" s="385"/>
      <c r="BV72" s="385"/>
      <c r="BW72" s="385"/>
      <c r="BX72" s="385"/>
      <c r="BY72" s="385"/>
      <c r="BZ72" s="385"/>
      <c r="CA72" s="385"/>
      <c r="CB72" s="385"/>
      <c r="CC72" s="385"/>
      <c r="CD72" s="385"/>
      <c r="CE72" s="385"/>
      <c r="CF72" s="385"/>
      <c r="CG72" s="385"/>
      <c r="CH72" s="385"/>
      <c r="CI72" s="385"/>
      <c r="CJ72" s="385"/>
      <c r="CK72" s="385"/>
      <c r="CL72" s="385"/>
      <c r="CM72" s="385"/>
      <c r="CN72" s="385"/>
      <c r="CO72" s="385"/>
      <c r="CP72" s="385"/>
      <c r="CQ72" s="385"/>
      <c r="CR72" s="385"/>
      <c r="CS72" s="385"/>
      <c r="CT72" s="385"/>
      <c r="CU72" s="385"/>
      <c r="CV72" s="385"/>
      <c r="CW72" s="385"/>
      <c r="CX72" s="385"/>
      <c r="CY72" s="385"/>
    </row>
    <row r="73" spans="1:103">
      <c r="A73" s="385"/>
      <c r="B73" s="385"/>
      <c r="C73" s="385"/>
      <c r="D73" s="385"/>
      <c r="E73" s="385"/>
      <c r="F73" s="385"/>
      <c r="G73" s="385"/>
      <c r="H73" s="385"/>
      <c r="I73" s="385"/>
      <c r="J73" s="385"/>
      <c r="K73" s="385"/>
      <c r="L73" s="385"/>
      <c r="M73" s="385"/>
      <c r="N73" s="385"/>
      <c r="O73" s="385"/>
      <c r="P73" s="385"/>
      <c r="Q73" s="385"/>
      <c r="R73" s="385"/>
      <c r="S73" s="385"/>
      <c r="T73" s="385"/>
      <c r="U73" s="385"/>
      <c r="V73" s="385"/>
      <c r="W73" s="385"/>
      <c r="X73" s="385"/>
      <c r="Y73" s="385"/>
      <c r="Z73" s="385"/>
      <c r="AA73" s="385"/>
      <c r="AB73" s="385"/>
      <c r="AC73" s="385"/>
      <c r="AD73" s="385"/>
      <c r="AE73" s="385"/>
      <c r="AF73" s="385"/>
      <c r="AG73" s="385"/>
      <c r="AH73" s="385"/>
      <c r="AI73" s="385"/>
      <c r="AJ73" s="385"/>
      <c r="AK73" s="385"/>
      <c r="AL73" s="385"/>
      <c r="AM73" s="385"/>
      <c r="AN73" s="385"/>
      <c r="AO73" s="385"/>
      <c r="AP73" s="385"/>
      <c r="AQ73" s="385"/>
      <c r="AR73" s="385"/>
      <c r="AS73" s="385"/>
      <c r="AT73" s="385"/>
      <c r="AU73" s="385"/>
      <c r="AV73" s="385"/>
      <c r="AW73" s="385"/>
      <c r="AX73" s="385"/>
      <c r="AY73" s="385"/>
      <c r="AZ73" s="385"/>
      <c r="BA73" s="385"/>
      <c r="BB73" s="385"/>
      <c r="BC73" s="385"/>
      <c r="BD73" s="385"/>
      <c r="BE73" s="385"/>
      <c r="BF73" s="385"/>
      <c r="BG73" s="385"/>
      <c r="BH73" s="385"/>
      <c r="BI73" s="385"/>
      <c r="BJ73" s="385"/>
      <c r="BK73" s="385"/>
      <c r="BL73" s="385"/>
      <c r="BM73" s="385"/>
      <c r="BN73" s="385"/>
      <c r="BO73" s="385"/>
      <c r="BP73" s="385"/>
      <c r="BQ73" s="385"/>
      <c r="BR73" s="385"/>
      <c r="BS73" s="385"/>
      <c r="BT73" s="385"/>
      <c r="BU73" s="385"/>
      <c r="BV73" s="385"/>
      <c r="BW73" s="385"/>
      <c r="BX73" s="385"/>
      <c r="BY73" s="385"/>
      <c r="BZ73" s="385"/>
      <c r="CA73" s="385"/>
      <c r="CB73" s="385"/>
      <c r="CC73" s="385"/>
      <c r="CD73" s="385"/>
      <c r="CE73" s="385"/>
      <c r="CF73" s="385"/>
      <c r="CG73" s="385"/>
      <c r="CH73" s="385"/>
      <c r="CI73" s="385"/>
      <c r="CJ73" s="385"/>
      <c r="CK73" s="385"/>
      <c r="CL73" s="385"/>
      <c r="CM73" s="385"/>
      <c r="CN73" s="385"/>
      <c r="CO73" s="385"/>
      <c r="CP73" s="385"/>
      <c r="CQ73" s="385"/>
      <c r="CR73" s="385"/>
      <c r="CS73" s="385"/>
      <c r="CT73" s="385"/>
      <c r="CU73" s="385"/>
      <c r="CV73" s="385"/>
      <c r="CW73" s="385"/>
      <c r="CX73" s="385"/>
      <c r="CY73" s="385"/>
    </row>
    <row r="74" spans="1:103">
      <c r="A74" s="385"/>
      <c r="B74" s="385"/>
      <c r="C74" s="385"/>
      <c r="D74" s="385"/>
      <c r="E74" s="385"/>
      <c r="F74" s="385"/>
      <c r="G74" s="385"/>
      <c r="H74" s="385"/>
      <c r="I74" s="385"/>
      <c r="J74" s="385"/>
      <c r="K74" s="385"/>
      <c r="L74" s="385"/>
      <c r="M74" s="385"/>
      <c r="N74" s="385"/>
      <c r="O74" s="385"/>
      <c r="P74" s="385"/>
      <c r="Q74" s="385"/>
      <c r="R74" s="385"/>
      <c r="S74" s="385"/>
      <c r="T74" s="385"/>
      <c r="U74" s="385"/>
      <c r="V74" s="385"/>
      <c r="W74" s="385"/>
      <c r="X74" s="385"/>
      <c r="Y74" s="385"/>
      <c r="Z74" s="385"/>
      <c r="AA74" s="385"/>
      <c r="AB74" s="385"/>
      <c r="AC74" s="385"/>
      <c r="AD74" s="385"/>
      <c r="AE74" s="385"/>
      <c r="AF74" s="385"/>
      <c r="AG74" s="385"/>
      <c r="AH74" s="385"/>
      <c r="AI74" s="385"/>
      <c r="AJ74" s="385"/>
      <c r="AK74" s="385"/>
      <c r="AL74" s="385"/>
      <c r="AM74" s="385"/>
      <c r="AN74" s="385"/>
      <c r="AO74" s="385"/>
      <c r="AP74" s="385"/>
      <c r="AQ74" s="385"/>
      <c r="AR74" s="385"/>
      <c r="AS74" s="385"/>
      <c r="AT74" s="385"/>
      <c r="AU74" s="385"/>
      <c r="AV74" s="385"/>
      <c r="AW74" s="385"/>
      <c r="AX74" s="385"/>
      <c r="AY74" s="385"/>
      <c r="AZ74" s="385"/>
      <c r="BA74" s="385"/>
      <c r="BB74" s="385"/>
      <c r="BC74" s="385"/>
      <c r="BD74" s="385"/>
      <c r="BE74" s="385"/>
      <c r="BF74" s="385"/>
      <c r="BG74" s="385"/>
      <c r="BH74" s="385"/>
      <c r="BI74" s="385"/>
      <c r="BJ74" s="385"/>
      <c r="BK74" s="385"/>
      <c r="BL74" s="385"/>
      <c r="BM74" s="385"/>
      <c r="BN74" s="385"/>
      <c r="BO74" s="385"/>
      <c r="BP74" s="385"/>
      <c r="BQ74" s="385"/>
      <c r="BR74" s="385"/>
      <c r="BS74" s="385"/>
      <c r="BT74" s="385"/>
      <c r="BU74" s="385"/>
      <c r="BV74" s="385"/>
      <c r="BW74" s="385"/>
      <c r="BX74" s="385"/>
      <c r="BY74" s="385"/>
      <c r="BZ74" s="385"/>
      <c r="CA74" s="385"/>
      <c r="CB74" s="385"/>
      <c r="CC74" s="385"/>
      <c r="CD74" s="385"/>
      <c r="CE74" s="385"/>
      <c r="CF74" s="385"/>
      <c r="CG74" s="385"/>
      <c r="CH74" s="385"/>
      <c r="CI74" s="385"/>
      <c r="CJ74" s="385"/>
      <c r="CK74" s="385"/>
      <c r="CL74" s="385"/>
      <c r="CM74" s="385"/>
      <c r="CN74" s="385"/>
      <c r="CO74" s="385"/>
      <c r="CP74" s="385"/>
      <c r="CQ74" s="385"/>
      <c r="CR74" s="385"/>
      <c r="CS74" s="385"/>
      <c r="CT74" s="385"/>
      <c r="CU74" s="385"/>
      <c r="CV74" s="385"/>
      <c r="CW74" s="385"/>
      <c r="CX74" s="385"/>
      <c r="CY74" s="385"/>
    </row>
    <row r="75" spans="1:103">
      <c r="A75" s="385"/>
      <c r="B75" s="385"/>
      <c r="C75" s="385"/>
      <c r="D75" s="385"/>
      <c r="E75" s="385"/>
      <c r="F75" s="385"/>
      <c r="G75" s="385"/>
      <c r="H75" s="385"/>
      <c r="I75" s="385"/>
      <c r="J75" s="385"/>
      <c r="K75" s="385"/>
      <c r="L75" s="385"/>
      <c r="M75" s="385"/>
      <c r="N75" s="385"/>
      <c r="O75" s="385"/>
      <c r="P75" s="385"/>
      <c r="Q75" s="385"/>
      <c r="R75" s="385"/>
      <c r="S75" s="385"/>
      <c r="T75" s="385"/>
      <c r="U75" s="385"/>
      <c r="V75" s="385"/>
      <c r="W75" s="385"/>
      <c r="X75" s="385"/>
      <c r="Y75" s="385"/>
      <c r="Z75" s="385"/>
      <c r="AA75" s="385"/>
      <c r="AB75" s="385"/>
      <c r="AC75" s="385"/>
      <c r="AD75" s="385"/>
      <c r="AE75" s="385"/>
      <c r="AF75" s="385"/>
      <c r="AG75" s="385"/>
      <c r="AH75" s="385"/>
      <c r="AI75" s="385"/>
      <c r="AJ75" s="385"/>
      <c r="AK75" s="385"/>
      <c r="AL75" s="385"/>
      <c r="AM75" s="385"/>
      <c r="AN75" s="385"/>
      <c r="AO75" s="385"/>
      <c r="AP75" s="385"/>
      <c r="AQ75" s="385"/>
      <c r="AR75" s="385"/>
      <c r="AS75" s="385"/>
      <c r="AT75" s="385"/>
      <c r="AU75" s="385"/>
      <c r="AV75" s="385"/>
      <c r="AW75" s="385"/>
      <c r="AX75" s="385"/>
      <c r="AY75" s="385"/>
      <c r="AZ75" s="385"/>
      <c r="BA75" s="385"/>
      <c r="BB75" s="385"/>
      <c r="BC75" s="385"/>
      <c r="BD75" s="385"/>
      <c r="BE75" s="385"/>
      <c r="BF75" s="385"/>
      <c r="BG75" s="385"/>
      <c r="BH75" s="385"/>
      <c r="BI75" s="385"/>
      <c r="BJ75" s="385"/>
      <c r="BK75" s="385"/>
      <c r="BL75" s="385"/>
      <c r="BM75" s="385"/>
      <c r="BN75" s="385"/>
      <c r="BO75" s="385"/>
      <c r="BP75" s="385"/>
      <c r="BQ75" s="385"/>
      <c r="BR75" s="385"/>
      <c r="BS75" s="385"/>
      <c r="BT75" s="385"/>
      <c r="BU75" s="385"/>
      <c r="BV75" s="385"/>
      <c r="BW75" s="385"/>
      <c r="BX75" s="385"/>
      <c r="BY75" s="385"/>
      <c r="BZ75" s="385"/>
      <c r="CA75" s="385"/>
      <c r="CB75" s="385"/>
      <c r="CC75" s="385"/>
      <c r="CD75" s="385"/>
      <c r="CE75" s="385"/>
      <c r="CF75" s="385"/>
      <c r="CG75" s="385"/>
      <c r="CH75" s="385"/>
      <c r="CI75" s="385"/>
      <c r="CJ75" s="385"/>
      <c r="CK75" s="385"/>
      <c r="CL75" s="385"/>
      <c r="CM75" s="385"/>
      <c r="CN75" s="385"/>
      <c r="CO75" s="385"/>
      <c r="CP75" s="385"/>
      <c r="CQ75" s="385"/>
      <c r="CR75" s="385"/>
      <c r="CS75" s="385"/>
      <c r="CT75" s="385"/>
      <c r="CU75" s="385"/>
      <c r="CV75" s="385"/>
      <c r="CW75" s="385"/>
      <c r="CX75" s="385"/>
      <c r="CY75" s="385"/>
    </row>
    <row r="76" spans="1:103">
      <c r="A76" s="385"/>
      <c r="B76" s="385"/>
      <c r="C76" s="385"/>
      <c r="D76" s="385"/>
      <c r="E76" s="385"/>
      <c r="F76" s="385"/>
      <c r="G76" s="385"/>
      <c r="H76" s="385"/>
      <c r="I76" s="385"/>
      <c r="J76" s="385"/>
      <c r="K76" s="385"/>
      <c r="L76" s="385"/>
      <c r="M76" s="385"/>
      <c r="N76" s="385"/>
      <c r="O76" s="385"/>
      <c r="P76" s="385"/>
      <c r="Q76" s="385"/>
      <c r="R76" s="385"/>
      <c r="S76" s="385"/>
      <c r="T76" s="385"/>
      <c r="U76" s="385"/>
      <c r="V76" s="385"/>
      <c r="W76" s="385"/>
      <c r="X76" s="385"/>
      <c r="Y76" s="385"/>
      <c r="Z76" s="385"/>
      <c r="AA76" s="385"/>
      <c r="AB76" s="385"/>
      <c r="AC76" s="385"/>
      <c r="AD76" s="385"/>
      <c r="AE76" s="385"/>
      <c r="AF76" s="385"/>
      <c r="AG76" s="385"/>
      <c r="AH76" s="385"/>
      <c r="AI76" s="385"/>
      <c r="AJ76" s="385"/>
      <c r="AK76" s="385"/>
      <c r="AL76" s="385"/>
      <c r="AM76" s="385"/>
      <c r="AN76" s="385"/>
      <c r="AO76" s="385"/>
      <c r="AP76" s="385"/>
      <c r="AQ76" s="385"/>
      <c r="AR76" s="385"/>
      <c r="AS76" s="385"/>
      <c r="AT76" s="385"/>
      <c r="AU76" s="385"/>
      <c r="AV76" s="385"/>
      <c r="AW76" s="385"/>
      <c r="AX76" s="385"/>
      <c r="AY76" s="385"/>
      <c r="AZ76" s="385"/>
      <c r="BA76" s="385"/>
      <c r="BB76" s="385"/>
      <c r="BC76" s="385"/>
      <c r="BD76" s="385"/>
      <c r="BE76" s="385"/>
      <c r="BF76" s="385"/>
      <c r="BG76" s="385"/>
      <c r="BH76" s="385"/>
      <c r="BI76" s="385"/>
      <c r="BJ76" s="385"/>
      <c r="BK76" s="385"/>
      <c r="BL76" s="385"/>
      <c r="BM76" s="385"/>
      <c r="BN76" s="385"/>
      <c r="BO76" s="385"/>
      <c r="BP76" s="385"/>
      <c r="BQ76" s="385"/>
      <c r="BR76" s="385"/>
      <c r="BS76" s="385"/>
      <c r="BT76" s="385"/>
      <c r="BU76" s="385"/>
      <c r="BV76" s="385"/>
      <c r="BW76" s="385"/>
      <c r="BX76" s="385"/>
      <c r="BY76" s="385"/>
      <c r="BZ76" s="385"/>
      <c r="CA76" s="385"/>
      <c r="CB76" s="385"/>
      <c r="CC76" s="385"/>
      <c r="CD76" s="385"/>
      <c r="CE76" s="385"/>
      <c r="CF76" s="385"/>
      <c r="CG76" s="385"/>
      <c r="CH76" s="385"/>
      <c r="CI76" s="385"/>
      <c r="CJ76" s="385"/>
      <c r="CK76" s="385"/>
      <c r="CL76" s="385"/>
      <c r="CM76" s="385"/>
      <c r="CN76" s="385"/>
      <c r="CO76" s="385"/>
      <c r="CP76" s="385"/>
      <c r="CQ76" s="385"/>
      <c r="CR76" s="385"/>
      <c r="CS76" s="385"/>
      <c r="CT76" s="385"/>
      <c r="CU76" s="385"/>
      <c r="CV76" s="385"/>
      <c r="CW76" s="385"/>
      <c r="CX76" s="385"/>
      <c r="CY76" s="385"/>
    </row>
    <row r="77" spans="1:103">
      <c r="A77" s="385"/>
      <c r="B77" s="385"/>
      <c r="C77" s="385"/>
      <c r="D77" s="385"/>
      <c r="E77" s="385"/>
      <c r="F77" s="385"/>
      <c r="G77" s="385"/>
      <c r="H77" s="385"/>
      <c r="I77" s="385"/>
      <c r="J77" s="385"/>
      <c r="K77" s="385"/>
      <c r="L77" s="385"/>
      <c r="M77" s="385"/>
      <c r="N77" s="385"/>
      <c r="O77" s="385"/>
      <c r="P77" s="385"/>
      <c r="Q77" s="385"/>
      <c r="R77" s="385"/>
      <c r="S77" s="385"/>
      <c r="T77" s="385"/>
      <c r="U77" s="385"/>
      <c r="V77" s="385"/>
      <c r="W77" s="385"/>
      <c r="X77" s="385"/>
      <c r="Y77" s="385"/>
      <c r="Z77" s="385"/>
      <c r="AA77" s="385"/>
      <c r="AB77" s="385"/>
      <c r="AC77" s="385"/>
      <c r="AD77" s="385"/>
      <c r="AE77" s="385"/>
      <c r="AF77" s="385"/>
      <c r="AG77" s="385"/>
      <c r="AH77" s="385"/>
      <c r="AI77" s="385"/>
      <c r="AJ77" s="385"/>
      <c r="AK77" s="385"/>
      <c r="AL77" s="385"/>
      <c r="AM77" s="385"/>
      <c r="AN77" s="385"/>
      <c r="AO77" s="385"/>
      <c r="AP77" s="385"/>
      <c r="AQ77" s="385"/>
      <c r="AR77" s="385"/>
      <c r="AS77" s="385"/>
      <c r="AT77" s="385"/>
      <c r="AU77" s="385"/>
      <c r="AV77" s="385"/>
      <c r="AW77" s="385"/>
      <c r="AX77" s="385"/>
      <c r="AY77" s="385"/>
      <c r="AZ77" s="385"/>
      <c r="BA77" s="385"/>
      <c r="BB77" s="385"/>
      <c r="BC77" s="385"/>
      <c r="BD77" s="385"/>
      <c r="BE77" s="385"/>
      <c r="BF77" s="385"/>
      <c r="BG77" s="385"/>
      <c r="BH77" s="385"/>
      <c r="BI77" s="385"/>
      <c r="BJ77" s="385"/>
      <c r="BK77" s="385"/>
      <c r="BL77" s="385"/>
      <c r="BM77" s="385"/>
      <c r="BN77" s="385"/>
      <c r="BO77" s="385"/>
      <c r="BP77" s="385"/>
      <c r="BQ77" s="385"/>
      <c r="BR77" s="385"/>
      <c r="BS77" s="385"/>
      <c r="BT77" s="385"/>
      <c r="BU77" s="385"/>
      <c r="BV77" s="385"/>
      <c r="BW77" s="385"/>
      <c r="BX77" s="385"/>
      <c r="BY77" s="385"/>
      <c r="BZ77" s="385"/>
      <c r="CA77" s="385"/>
      <c r="CB77" s="385"/>
      <c r="CC77" s="385"/>
      <c r="CD77" s="385"/>
      <c r="CE77" s="385"/>
      <c r="CF77" s="385"/>
      <c r="CG77" s="385"/>
      <c r="CH77" s="385"/>
      <c r="CI77" s="385"/>
      <c r="CJ77" s="385"/>
      <c r="CK77" s="385"/>
      <c r="CL77" s="385"/>
      <c r="CM77" s="385"/>
      <c r="CN77" s="385"/>
      <c r="CO77" s="385"/>
      <c r="CP77" s="385"/>
      <c r="CQ77" s="385"/>
      <c r="CR77" s="385"/>
      <c r="CS77" s="385"/>
      <c r="CT77" s="385"/>
      <c r="CU77" s="385"/>
      <c r="CV77" s="385"/>
      <c r="CW77" s="385"/>
      <c r="CX77" s="385"/>
      <c r="CY77" s="385"/>
    </row>
    <row r="78" spans="1:103">
      <c r="A78" s="385"/>
      <c r="B78" s="385"/>
      <c r="C78" s="385"/>
      <c r="D78" s="385"/>
      <c r="E78" s="385"/>
      <c r="F78" s="385"/>
      <c r="G78" s="385"/>
      <c r="H78" s="385"/>
      <c r="I78" s="385"/>
      <c r="J78" s="385"/>
      <c r="K78" s="385"/>
      <c r="L78" s="385"/>
      <c r="M78" s="385"/>
      <c r="N78" s="385"/>
      <c r="O78" s="385"/>
      <c r="P78" s="385"/>
      <c r="Q78" s="385"/>
      <c r="R78" s="385"/>
      <c r="S78" s="385"/>
      <c r="T78" s="385"/>
      <c r="U78" s="385"/>
      <c r="V78" s="385"/>
      <c r="W78" s="385"/>
      <c r="X78" s="385"/>
      <c r="Y78" s="385"/>
      <c r="Z78" s="385"/>
      <c r="AA78" s="385"/>
      <c r="AB78" s="385"/>
      <c r="AC78" s="385"/>
      <c r="AD78" s="385"/>
      <c r="AE78" s="385"/>
      <c r="AF78" s="385"/>
      <c r="AG78" s="385"/>
      <c r="AH78" s="385"/>
      <c r="AI78" s="385"/>
      <c r="AJ78" s="385"/>
      <c r="AK78" s="385"/>
      <c r="AL78" s="385"/>
      <c r="AM78" s="385"/>
      <c r="AN78" s="385"/>
      <c r="AO78" s="385"/>
      <c r="AP78" s="385"/>
      <c r="AQ78" s="385"/>
      <c r="AR78" s="385"/>
      <c r="AS78" s="385"/>
      <c r="AT78" s="385"/>
      <c r="AU78" s="385"/>
      <c r="AV78" s="385"/>
      <c r="AW78" s="385"/>
      <c r="AX78" s="385"/>
      <c r="AY78" s="385"/>
      <c r="AZ78" s="385"/>
      <c r="BA78" s="385"/>
      <c r="BB78" s="385"/>
      <c r="BC78" s="385"/>
      <c r="BD78" s="385"/>
      <c r="BE78" s="385"/>
      <c r="BF78" s="385"/>
      <c r="BG78" s="385"/>
      <c r="BH78" s="385"/>
      <c r="BI78" s="385"/>
      <c r="BJ78" s="385"/>
      <c r="BK78" s="385"/>
      <c r="BL78" s="385"/>
      <c r="BM78" s="385"/>
      <c r="BN78" s="385"/>
      <c r="BO78" s="385"/>
      <c r="BP78" s="385"/>
      <c r="BQ78" s="385"/>
      <c r="BR78" s="385"/>
      <c r="BS78" s="385"/>
      <c r="BT78" s="385"/>
      <c r="BU78" s="385"/>
      <c r="BV78" s="385"/>
      <c r="BW78" s="385"/>
      <c r="BX78" s="385"/>
      <c r="BY78" s="385"/>
      <c r="BZ78" s="385"/>
      <c r="CA78" s="385"/>
      <c r="CB78" s="385"/>
      <c r="CC78" s="385"/>
      <c r="CD78" s="385"/>
      <c r="CE78" s="385"/>
      <c r="CF78" s="385"/>
      <c r="CG78" s="385"/>
      <c r="CH78" s="385"/>
      <c r="CI78" s="385"/>
      <c r="CJ78" s="385"/>
      <c r="CK78" s="385"/>
      <c r="CL78" s="385"/>
      <c r="CM78" s="385"/>
      <c r="CN78" s="385"/>
      <c r="CO78" s="385"/>
      <c r="CP78" s="385"/>
      <c r="CQ78" s="385"/>
      <c r="CR78" s="385"/>
      <c r="CS78" s="385"/>
      <c r="CT78" s="385"/>
      <c r="CU78" s="385"/>
      <c r="CV78" s="385"/>
      <c r="CW78" s="385"/>
      <c r="CX78" s="385"/>
      <c r="CY78" s="385"/>
    </row>
    <row r="79" spans="1:103">
      <c r="A79" s="385"/>
      <c r="B79" s="385"/>
      <c r="C79" s="385"/>
      <c r="D79" s="385"/>
      <c r="E79" s="385"/>
      <c r="F79" s="385"/>
      <c r="G79" s="385"/>
      <c r="H79" s="385"/>
      <c r="I79" s="385"/>
      <c r="J79" s="385"/>
      <c r="K79" s="385"/>
      <c r="L79" s="385"/>
      <c r="M79" s="385"/>
      <c r="N79" s="385"/>
      <c r="O79" s="385"/>
      <c r="P79" s="385"/>
      <c r="Q79" s="385"/>
      <c r="R79" s="385"/>
      <c r="S79" s="385"/>
      <c r="T79" s="385"/>
      <c r="U79" s="385"/>
      <c r="V79" s="385"/>
      <c r="W79" s="385"/>
      <c r="X79" s="385"/>
      <c r="Y79" s="385"/>
      <c r="Z79" s="385"/>
      <c r="AA79" s="385"/>
      <c r="AB79" s="385"/>
      <c r="AC79" s="385"/>
      <c r="AD79" s="385"/>
      <c r="AE79" s="385"/>
      <c r="AF79" s="385"/>
      <c r="AG79" s="385"/>
      <c r="AH79" s="385"/>
      <c r="AI79" s="385"/>
      <c r="AJ79" s="385"/>
      <c r="AK79" s="385"/>
      <c r="AL79" s="385"/>
      <c r="AM79" s="385"/>
      <c r="AN79" s="385"/>
      <c r="AO79" s="385"/>
      <c r="AP79" s="385"/>
      <c r="AQ79" s="385"/>
      <c r="AR79" s="385"/>
      <c r="AS79" s="385"/>
      <c r="AT79" s="385"/>
      <c r="AU79" s="385"/>
      <c r="AV79" s="385"/>
      <c r="AW79" s="385"/>
      <c r="AX79" s="385"/>
      <c r="AY79" s="385"/>
      <c r="AZ79" s="385"/>
      <c r="BA79" s="385"/>
      <c r="BB79" s="385"/>
      <c r="BC79" s="385"/>
      <c r="BD79" s="385"/>
      <c r="BE79" s="385"/>
      <c r="BF79" s="385"/>
      <c r="BG79" s="385"/>
      <c r="BH79" s="385"/>
      <c r="BI79" s="385"/>
      <c r="BJ79" s="385"/>
      <c r="BK79" s="385"/>
      <c r="BL79" s="385"/>
      <c r="BM79" s="385"/>
      <c r="BN79" s="385"/>
      <c r="BO79" s="385"/>
      <c r="BP79" s="385"/>
      <c r="BQ79" s="385"/>
      <c r="BR79" s="385"/>
      <c r="BS79" s="385"/>
      <c r="BT79" s="385"/>
      <c r="BU79" s="385"/>
      <c r="BV79" s="385"/>
      <c r="BW79" s="385"/>
      <c r="BX79" s="385"/>
      <c r="BY79" s="385"/>
      <c r="BZ79" s="385"/>
      <c r="CA79" s="385"/>
      <c r="CB79" s="385"/>
      <c r="CC79" s="385"/>
      <c r="CD79" s="385"/>
      <c r="CE79" s="385"/>
      <c r="CF79" s="385"/>
      <c r="CG79" s="385"/>
      <c r="CH79" s="385"/>
      <c r="CI79" s="385"/>
      <c r="CJ79" s="385"/>
      <c r="CK79" s="385"/>
      <c r="CL79" s="385"/>
      <c r="CM79" s="385"/>
      <c r="CN79" s="385"/>
      <c r="CO79" s="385"/>
      <c r="CP79" s="385"/>
      <c r="CQ79" s="385"/>
      <c r="CR79" s="385"/>
      <c r="CS79" s="385"/>
      <c r="CT79" s="385"/>
      <c r="CU79" s="385"/>
      <c r="CV79" s="385"/>
      <c r="CW79" s="385"/>
      <c r="CX79" s="385"/>
      <c r="CY79" s="385"/>
    </row>
    <row r="80" spans="1:103">
      <c r="A80" s="385"/>
      <c r="B80" s="385"/>
      <c r="C80" s="385"/>
      <c r="D80" s="385"/>
      <c r="E80" s="385"/>
      <c r="F80" s="385"/>
      <c r="G80" s="385"/>
      <c r="H80" s="385"/>
      <c r="I80" s="385"/>
      <c r="J80" s="385"/>
      <c r="K80" s="385"/>
      <c r="L80" s="385"/>
      <c r="M80" s="385"/>
      <c r="N80" s="385"/>
      <c r="O80" s="385"/>
      <c r="P80" s="385"/>
      <c r="Q80" s="385"/>
      <c r="R80" s="385"/>
      <c r="S80" s="385"/>
      <c r="T80" s="385"/>
      <c r="U80" s="385"/>
      <c r="V80" s="385"/>
      <c r="W80" s="385"/>
      <c r="X80" s="385"/>
      <c r="Y80" s="385"/>
      <c r="Z80" s="385"/>
      <c r="AA80" s="385"/>
      <c r="AB80" s="385"/>
      <c r="AC80" s="385"/>
      <c r="AD80" s="385"/>
      <c r="AE80" s="385"/>
      <c r="AF80" s="385"/>
      <c r="AG80" s="385"/>
      <c r="AH80" s="385"/>
      <c r="AI80" s="385"/>
      <c r="AJ80" s="385"/>
      <c r="AK80" s="385"/>
      <c r="AL80" s="385"/>
      <c r="AM80" s="385"/>
      <c r="AN80" s="385"/>
      <c r="AO80" s="385"/>
      <c r="AP80" s="385"/>
      <c r="AQ80" s="385"/>
      <c r="AR80" s="385"/>
      <c r="AS80" s="385"/>
      <c r="AT80" s="385"/>
      <c r="AU80" s="385"/>
      <c r="AV80" s="385"/>
      <c r="AW80" s="385"/>
      <c r="AX80" s="385"/>
      <c r="AY80" s="385"/>
      <c r="AZ80" s="385"/>
      <c r="BA80" s="385"/>
      <c r="BB80" s="385"/>
      <c r="BC80" s="385"/>
      <c r="BD80" s="385"/>
      <c r="BE80" s="385"/>
      <c r="BF80" s="385"/>
      <c r="BG80" s="385"/>
      <c r="BH80" s="385"/>
      <c r="BI80" s="385"/>
      <c r="BJ80" s="385"/>
      <c r="BK80" s="385"/>
      <c r="BL80" s="385"/>
      <c r="BM80" s="385"/>
      <c r="BN80" s="385"/>
      <c r="BO80" s="385"/>
      <c r="BP80" s="385"/>
      <c r="BQ80" s="385"/>
      <c r="BR80" s="385"/>
      <c r="BS80" s="385"/>
      <c r="BT80" s="385"/>
      <c r="BU80" s="385"/>
      <c r="BV80" s="385"/>
      <c r="BW80" s="385"/>
      <c r="BX80" s="385"/>
      <c r="BY80" s="385"/>
      <c r="BZ80" s="385"/>
      <c r="CA80" s="385"/>
      <c r="CB80" s="385"/>
      <c r="CC80" s="385"/>
      <c r="CD80" s="385"/>
      <c r="CE80" s="385"/>
      <c r="CF80" s="385"/>
      <c r="CG80" s="385"/>
      <c r="CH80" s="385"/>
      <c r="CI80" s="385"/>
      <c r="CJ80" s="385"/>
      <c r="CK80" s="385"/>
      <c r="CL80" s="385"/>
      <c r="CM80" s="385"/>
      <c r="CN80" s="385"/>
      <c r="CO80" s="385"/>
      <c r="CP80" s="385"/>
      <c r="CQ80" s="385"/>
      <c r="CR80" s="385"/>
      <c r="CS80" s="385"/>
      <c r="CT80" s="385"/>
      <c r="CU80" s="385"/>
      <c r="CV80" s="385"/>
      <c r="CW80" s="385"/>
      <c r="CX80" s="385"/>
      <c r="CY80" s="385"/>
    </row>
    <row r="81" spans="1:103">
      <c r="A81" s="385"/>
      <c r="B81" s="385"/>
      <c r="C81" s="385"/>
      <c r="D81" s="385"/>
      <c r="E81" s="385"/>
      <c r="F81" s="385"/>
      <c r="G81" s="385"/>
      <c r="H81" s="385"/>
      <c r="I81" s="385"/>
      <c r="J81" s="385"/>
      <c r="K81" s="385"/>
      <c r="L81" s="385"/>
      <c r="M81" s="385"/>
      <c r="N81" s="385"/>
      <c r="O81" s="385"/>
      <c r="P81" s="385"/>
      <c r="Q81" s="385"/>
      <c r="R81" s="385"/>
      <c r="S81" s="385"/>
      <c r="T81" s="385"/>
      <c r="U81" s="385"/>
      <c r="V81" s="385"/>
      <c r="W81" s="385"/>
      <c r="X81" s="385"/>
      <c r="Y81" s="385"/>
      <c r="Z81" s="385"/>
      <c r="AA81" s="385"/>
      <c r="AB81" s="385"/>
      <c r="AC81" s="385"/>
      <c r="AD81" s="385"/>
      <c r="AE81" s="385"/>
      <c r="AF81" s="385"/>
      <c r="AG81" s="385"/>
      <c r="AH81" s="385"/>
      <c r="AI81" s="385"/>
      <c r="AJ81" s="385"/>
      <c r="AK81" s="385"/>
      <c r="AL81" s="385"/>
      <c r="AM81" s="385"/>
      <c r="AN81" s="385"/>
      <c r="AO81" s="385"/>
      <c r="AP81" s="385"/>
      <c r="AQ81" s="385"/>
      <c r="AR81" s="385"/>
      <c r="AS81" s="385"/>
      <c r="AT81" s="385"/>
      <c r="AU81" s="385"/>
      <c r="AV81" s="385"/>
      <c r="AW81" s="385"/>
      <c r="AX81" s="385"/>
      <c r="AY81" s="385"/>
      <c r="AZ81" s="385"/>
      <c r="BA81" s="385"/>
      <c r="BB81" s="385"/>
      <c r="BC81" s="385"/>
      <c r="BD81" s="385"/>
      <c r="BE81" s="385"/>
      <c r="BF81" s="385"/>
      <c r="BG81" s="385"/>
      <c r="BH81" s="385"/>
      <c r="BI81" s="385"/>
      <c r="BJ81" s="385"/>
      <c r="BK81" s="385"/>
      <c r="BL81" s="385"/>
      <c r="BM81" s="385"/>
      <c r="BN81" s="385"/>
      <c r="BO81" s="385"/>
      <c r="BP81" s="385"/>
      <c r="BQ81" s="385"/>
      <c r="BR81" s="385"/>
      <c r="BS81" s="385"/>
      <c r="BT81" s="385"/>
      <c r="BU81" s="385"/>
      <c r="BV81" s="385"/>
      <c r="BW81" s="385"/>
      <c r="BX81" s="385"/>
      <c r="BY81" s="385"/>
      <c r="BZ81" s="385"/>
      <c r="CA81" s="385"/>
      <c r="CB81" s="385"/>
      <c r="CC81" s="385"/>
      <c r="CD81" s="385"/>
      <c r="CE81" s="385"/>
      <c r="CF81" s="385"/>
      <c r="CG81" s="385"/>
      <c r="CH81" s="385"/>
      <c r="CI81" s="385"/>
      <c r="CJ81" s="385"/>
      <c r="CK81" s="385"/>
      <c r="CL81" s="385"/>
      <c r="CM81" s="385"/>
      <c r="CN81" s="385"/>
      <c r="CO81" s="385"/>
      <c r="CP81" s="385"/>
      <c r="CQ81" s="385"/>
      <c r="CR81" s="385"/>
      <c r="CS81" s="385"/>
      <c r="CT81" s="385"/>
      <c r="CU81" s="385"/>
      <c r="CV81" s="385"/>
      <c r="CW81" s="385"/>
      <c r="CX81" s="385"/>
      <c r="CY81" s="385"/>
    </row>
    <row r="82" spans="1:103">
      <c r="A82" s="385"/>
      <c r="B82" s="385"/>
      <c r="C82" s="385"/>
      <c r="D82" s="385"/>
      <c r="E82" s="385"/>
      <c r="F82" s="385"/>
      <c r="G82" s="385"/>
      <c r="H82" s="385"/>
      <c r="I82" s="385"/>
      <c r="J82" s="385"/>
      <c r="K82" s="385"/>
      <c r="L82" s="385"/>
      <c r="M82" s="385"/>
      <c r="N82" s="385"/>
      <c r="O82" s="385"/>
      <c r="P82" s="385"/>
      <c r="Q82" s="385"/>
      <c r="R82" s="385"/>
      <c r="S82" s="385"/>
      <c r="T82" s="385"/>
      <c r="U82" s="385"/>
      <c r="V82" s="385"/>
      <c r="W82" s="385"/>
      <c r="X82" s="385"/>
      <c r="Y82" s="385"/>
      <c r="Z82" s="385"/>
      <c r="AA82" s="385"/>
      <c r="AB82" s="385"/>
      <c r="AC82" s="385"/>
      <c r="AD82" s="385"/>
      <c r="AE82" s="385"/>
      <c r="AF82" s="385"/>
      <c r="AG82" s="385"/>
      <c r="AH82" s="385"/>
      <c r="AI82" s="385"/>
      <c r="AJ82" s="385"/>
      <c r="AK82" s="385"/>
      <c r="AL82" s="385"/>
      <c r="AM82" s="385"/>
      <c r="AN82" s="385"/>
      <c r="AO82" s="385"/>
      <c r="AP82" s="385"/>
      <c r="AQ82" s="385"/>
      <c r="AR82" s="385"/>
      <c r="AS82" s="385"/>
      <c r="AT82" s="385"/>
      <c r="AU82" s="385"/>
      <c r="AV82" s="385"/>
      <c r="AW82" s="385"/>
      <c r="AX82" s="385"/>
      <c r="AY82" s="385"/>
      <c r="AZ82" s="385"/>
      <c r="BA82" s="385"/>
      <c r="BB82" s="385"/>
      <c r="BC82" s="385"/>
      <c r="BD82" s="385"/>
      <c r="BE82" s="385"/>
      <c r="BF82" s="385"/>
      <c r="BG82" s="385"/>
      <c r="BH82" s="385"/>
      <c r="BI82" s="385"/>
      <c r="BJ82" s="385"/>
      <c r="BK82" s="385"/>
      <c r="BL82" s="385"/>
      <c r="BM82" s="385"/>
      <c r="BN82" s="385"/>
      <c r="BO82" s="385"/>
      <c r="BP82" s="385"/>
      <c r="BQ82" s="385"/>
      <c r="BR82" s="385"/>
      <c r="BS82" s="385"/>
      <c r="BT82" s="385"/>
      <c r="BU82" s="385"/>
      <c r="BV82" s="385"/>
      <c r="BW82" s="385"/>
      <c r="BX82" s="385"/>
      <c r="BY82" s="385"/>
      <c r="BZ82" s="385"/>
      <c r="CA82" s="385"/>
      <c r="CB82" s="385"/>
      <c r="CC82" s="385"/>
      <c r="CD82" s="385"/>
      <c r="CE82" s="385"/>
      <c r="CF82" s="385"/>
      <c r="CG82" s="385"/>
      <c r="CH82" s="385"/>
      <c r="CI82" s="385"/>
      <c r="CJ82" s="385"/>
      <c r="CK82" s="385"/>
      <c r="CL82" s="385"/>
      <c r="CM82" s="385"/>
      <c r="CN82" s="385"/>
      <c r="CO82" s="385"/>
      <c r="CP82" s="385"/>
      <c r="CQ82" s="385"/>
      <c r="CR82" s="385"/>
      <c r="CS82" s="385"/>
      <c r="CT82" s="385"/>
      <c r="CU82" s="385"/>
      <c r="CV82" s="385"/>
      <c r="CW82" s="385"/>
      <c r="CX82" s="385"/>
      <c r="CY82" s="385"/>
    </row>
    <row r="83" spans="1:103">
      <c r="A83" s="385"/>
      <c r="B83" s="385"/>
      <c r="C83" s="385"/>
      <c r="D83" s="385"/>
      <c r="E83" s="385"/>
      <c r="F83" s="385"/>
      <c r="G83" s="385"/>
      <c r="H83" s="385"/>
      <c r="I83" s="385"/>
      <c r="J83" s="385"/>
      <c r="K83" s="385"/>
      <c r="L83" s="385"/>
      <c r="M83" s="385"/>
      <c r="N83" s="385"/>
      <c r="O83" s="385"/>
      <c r="P83" s="385"/>
      <c r="Q83" s="385"/>
      <c r="R83" s="385"/>
      <c r="S83" s="385"/>
      <c r="T83" s="385"/>
      <c r="U83" s="385"/>
      <c r="V83" s="385"/>
      <c r="W83" s="385"/>
      <c r="X83" s="385"/>
      <c r="Y83" s="385"/>
      <c r="Z83" s="385"/>
      <c r="AA83" s="385"/>
      <c r="AB83" s="385"/>
      <c r="AC83" s="385"/>
      <c r="AD83" s="385"/>
      <c r="AE83" s="385"/>
      <c r="AF83" s="385"/>
      <c r="AG83" s="385"/>
      <c r="AH83" s="385"/>
      <c r="AI83" s="385"/>
      <c r="AJ83" s="385"/>
      <c r="AK83" s="385"/>
      <c r="AL83" s="385"/>
      <c r="AM83" s="385"/>
      <c r="AN83" s="385"/>
      <c r="AO83" s="385"/>
      <c r="AP83" s="385"/>
      <c r="AQ83" s="385"/>
      <c r="AR83" s="385"/>
      <c r="AS83" s="385"/>
      <c r="AT83" s="385"/>
      <c r="AU83" s="385"/>
      <c r="AV83" s="385"/>
      <c r="AW83" s="385"/>
      <c r="AX83" s="385"/>
      <c r="AY83" s="385"/>
      <c r="AZ83" s="385"/>
      <c r="BA83" s="385"/>
      <c r="BB83" s="385"/>
      <c r="BC83" s="385"/>
      <c r="BD83" s="385"/>
      <c r="BE83" s="385"/>
      <c r="BF83" s="385"/>
      <c r="BG83" s="385"/>
      <c r="BH83" s="385"/>
      <c r="BI83" s="385"/>
      <c r="BJ83" s="385"/>
      <c r="BK83" s="385"/>
      <c r="BL83" s="385"/>
      <c r="BM83" s="385"/>
      <c r="BN83" s="385"/>
      <c r="BO83" s="385"/>
      <c r="BP83" s="385"/>
      <c r="BQ83" s="385"/>
      <c r="BR83" s="385"/>
      <c r="BS83" s="385"/>
      <c r="BT83" s="385"/>
      <c r="BU83" s="385"/>
      <c r="BV83" s="385"/>
      <c r="BW83" s="385"/>
      <c r="BX83" s="385"/>
      <c r="BY83" s="385"/>
      <c r="BZ83" s="385"/>
      <c r="CA83" s="385"/>
      <c r="CB83" s="385"/>
      <c r="CC83" s="385"/>
      <c r="CD83" s="385"/>
      <c r="CE83" s="385"/>
      <c r="CF83" s="385"/>
      <c r="CG83" s="385"/>
      <c r="CH83" s="385"/>
      <c r="CI83" s="385"/>
      <c r="CJ83" s="385"/>
      <c r="CK83" s="385"/>
      <c r="CL83" s="385"/>
      <c r="CM83" s="385"/>
      <c r="CN83" s="385"/>
      <c r="CO83" s="385"/>
      <c r="CP83" s="385"/>
      <c r="CQ83" s="385"/>
      <c r="CR83" s="385"/>
      <c r="CS83" s="385"/>
      <c r="CT83" s="385"/>
      <c r="CU83" s="385"/>
      <c r="CV83" s="385"/>
      <c r="CW83" s="385"/>
      <c r="CX83" s="385"/>
      <c r="CY83" s="385"/>
    </row>
    <row r="84" spans="1:103">
      <c r="A84" s="385"/>
      <c r="B84" s="385"/>
      <c r="C84" s="385"/>
      <c r="D84" s="385"/>
      <c r="E84" s="385"/>
      <c r="F84" s="385"/>
      <c r="G84" s="385"/>
      <c r="H84" s="385"/>
      <c r="I84" s="385"/>
      <c r="J84" s="385"/>
      <c r="K84" s="385"/>
      <c r="L84" s="385"/>
      <c r="M84" s="385"/>
      <c r="N84" s="385"/>
      <c r="O84" s="385"/>
      <c r="P84" s="385"/>
      <c r="Q84" s="385"/>
      <c r="R84" s="385"/>
      <c r="S84" s="385"/>
      <c r="T84" s="385"/>
      <c r="U84" s="385"/>
      <c r="V84" s="385"/>
      <c r="W84" s="385"/>
      <c r="X84" s="385"/>
      <c r="Y84" s="385"/>
      <c r="Z84" s="385"/>
      <c r="AA84" s="385"/>
      <c r="AB84" s="385"/>
      <c r="AC84" s="385"/>
      <c r="AD84" s="385"/>
      <c r="AE84" s="385"/>
      <c r="AF84" s="385"/>
      <c r="AG84" s="385"/>
      <c r="AH84" s="385"/>
      <c r="AI84" s="385"/>
      <c r="AJ84" s="385"/>
      <c r="AK84" s="385"/>
      <c r="AL84" s="385"/>
      <c r="AM84" s="385"/>
      <c r="AN84" s="385"/>
      <c r="AO84" s="385"/>
      <c r="AP84" s="385"/>
      <c r="AQ84" s="385"/>
      <c r="AR84" s="385"/>
      <c r="AS84" s="385"/>
      <c r="AT84" s="385"/>
      <c r="AU84" s="385"/>
      <c r="AV84" s="385"/>
      <c r="AW84" s="385"/>
      <c r="AX84" s="385"/>
      <c r="AY84" s="385"/>
      <c r="AZ84" s="385"/>
      <c r="BA84" s="385"/>
      <c r="BB84" s="385"/>
      <c r="BC84" s="385"/>
      <c r="BD84" s="385"/>
      <c r="BE84" s="385"/>
      <c r="BF84" s="385"/>
      <c r="BG84" s="385"/>
      <c r="BH84" s="385"/>
      <c r="BI84" s="385"/>
      <c r="BJ84" s="385"/>
      <c r="BK84" s="385"/>
      <c r="BL84" s="385"/>
      <c r="BM84" s="385"/>
      <c r="BN84" s="385"/>
      <c r="BO84" s="385"/>
      <c r="BP84" s="385"/>
      <c r="BQ84" s="385"/>
      <c r="BR84" s="385"/>
      <c r="BS84" s="385"/>
      <c r="BT84" s="385"/>
      <c r="BU84" s="385"/>
      <c r="BV84" s="385"/>
      <c r="BW84" s="385"/>
      <c r="BX84" s="385"/>
      <c r="BY84" s="385"/>
      <c r="BZ84" s="385"/>
      <c r="CA84" s="385"/>
      <c r="CB84" s="385"/>
      <c r="CC84" s="385"/>
      <c r="CD84" s="385"/>
      <c r="CE84" s="385"/>
      <c r="CF84" s="385"/>
      <c r="CG84" s="385"/>
      <c r="CH84" s="385"/>
      <c r="CI84" s="385"/>
      <c r="CJ84" s="385"/>
      <c r="CK84" s="385"/>
      <c r="CL84" s="385"/>
      <c r="CM84" s="385"/>
      <c r="CN84" s="385"/>
      <c r="CO84" s="385"/>
      <c r="CP84" s="385"/>
      <c r="CQ84" s="385"/>
      <c r="CR84" s="385"/>
      <c r="CS84" s="385"/>
      <c r="CT84" s="385"/>
      <c r="CU84" s="385"/>
      <c r="CV84" s="385"/>
      <c r="CW84" s="385"/>
      <c r="CX84" s="385"/>
      <c r="CY84" s="385"/>
    </row>
    <row r="85" spans="1:103">
      <c r="A85" s="385"/>
      <c r="B85" s="385"/>
      <c r="C85" s="385"/>
      <c r="D85" s="385"/>
      <c r="E85" s="385"/>
      <c r="F85" s="385"/>
      <c r="G85" s="385"/>
      <c r="H85" s="385"/>
      <c r="I85" s="385"/>
      <c r="J85" s="385"/>
      <c r="K85" s="385"/>
      <c r="L85" s="385"/>
      <c r="M85" s="385"/>
      <c r="N85" s="385"/>
      <c r="O85" s="385"/>
      <c r="P85" s="385"/>
      <c r="Q85" s="385"/>
      <c r="R85" s="385"/>
      <c r="S85" s="385"/>
      <c r="T85" s="385"/>
      <c r="U85" s="385"/>
      <c r="V85" s="385"/>
      <c r="W85" s="385"/>
      <c r="X85" s="385"/>
      <c r="Y85" s="385"/>
      <c r="Z85" s="385"/>
      <c r="AA85" s="385"/>
      <c r="AB85" s="385"/>
      <c r="AC85" s="385"/>
      <c r="AD85" s="385"/>
      <c r="AE85" s="385"/>
      <c r="AF85" s="385"/>
      <c r="AG85" s="385"/>
      <c r="AH85" s="385"/>
      <c r="AI85" s="385"/>
      <c r="AJ85" s="385"/>
      <c r="AK85" s="385"/>
      <c r="AL85" s="385"/>
      <c r="AM85" s="385"/>
      <c r="AN85" s="385"/>
      <c r="AO85" s="385"/>
      <c r="AP85" s="385"/>
      <c r="AQ85" s="385"/>
      <c r="AR85" s="385"/>
      <c r="AS85" s="385"/>
      <c r="AT85" s="385"/>
      <c r="AU85" s="385"/>
      <c r="AV85" s="385"/>
      <c r="AW85" s="385"/>
      <c r="AX85" s="385"/>
      <c r="AY85" s="385"/>
      <c r="AZ85" s="385"/>
      <c r="BA85" s="385"/>
      <c r="BB85" s="385"/>
      <c r="BC85" s="385"/>
      <c r="BD85" s="385"/>
      <c r="BE85" s="385"/>
      <c r="BF85" s="385"/>
      <c r="BG85" s="385"/>
      <c r="BH85" s="385"/>
      <c r="BI85" s="385"/>
      <c r="BJ85" s="385"/>
      <c r="BK85" s="385"/>
      <c r="BL85" s="385"/>
      <c r="BM85" s="385"/>
      <c r="BN85" s="385"/>
      <c r="BO85" s="385"/>
      <c r="BP85" s="385"/>
      <c r="BQ85" s="385"/>
      <c r="BR85" s="385"/>
      <c r="BS85" s="385"/>
      <c r="BT85" s="385"/>
      <c r="BU85" s="385"/>
      <c r="BV85" s="385"/>
      <c r="BW85" s="385"/>
      <c r="BX85" s="385"/>
      <c r="BY85" s="385"/>
      <c r="BZ85" s="385"/>
      <c r="CA85" s="385"/>
      <c r="CB85" s="385"/>
      <c r="CC85" s="385"/>
      <c r="CD85" s="385"/>
      <c r="CE85" s="385"/>
      <c r="CF85" s="385"/>
      <c r="CG85" s="385"/>
      <c r="CH85" s="385"/>
      <c r="CI85" s="385"/>
      <c r="CJ85" s="385"/>
      <c r="CK85" s="385"/>
      <c r="CL85" s="385"/>
      <c r="CM85" s="385"/>
      <c r="CN85" s="385"/>
      <c r="CO85" s="385"/>
      <c r="CP85" s="385"/>
      <c r="CQ85" s="385"/>
      <c r="CR85" s="385"/>
      <c r="CS85" s="385"/>
      <c r="CT85" s="385"/>
      <c r="CU85" s="385"/>
      <c r="CV85" s="385"/>
      <c r="CW85" s="385"/>
      <c r="CX85" s="385"/>
      <c r="CY85" s="385"/>
    </row>
    <row r="86" spans="1:103">
      <c r="A86" s="385"/>
      <c r="B86" s="385"/>
      <c r="C86" s="385"/>
      <c r="D86" s="385"/>
      <c r="E86" s="385"/>
      <c r="F86" s="385"/>
      <c r="G86" s="385"/>
      <c r="H86" s="385"/>
      <c r="I86" s="385"/>
      <c r="J86" s="385"/>
      <c r="K86" s="385"/>
      <c r="L86" s="385"/>
      <c r="M86" s="385"/>
      <c r="N86" s="385"/>
      <c r="O86" s="385"/>
      <c r="P86" s="385"/>
      <c r="Q86" s="385"/>
      <c r="R86" s="385"/>
      <c r="S86" s="385"/>
      <c r="T86" s="385"/>
      <c r="U86" s="385"/>
      <c r="V86" s="385"/>
      <c r="W86" s="385"/>
      <c r="X86" s="385"/>
      <c r="Y86" s="385"/>
      <c r="Z86" s="385"/>
      <c r="AA86" s="385"/>
      <c r="AB86" s="385"/>
      <c r="AC86" s="385"/>
      <c r="AD86" s="385"/>
      <c r="AE86" s="385"/>
      <c r="AF86" s="385"/>
      <c r="AG86" s="385"/>
      <c r="AH86" s="385"/>
      <c r="AI86" s="385"/>
      <c r="AJ86" s="385"/>
      <c r="AK86" s="385"/>
      <c r="AL86" s="385"/>
      <c r="AM86" s="385"/>
      <c r="AN86" s="385"/>
      <c r="AO86" s="385"/>
      <c r="AP86" s="385"/>
      <c r="AQ86" s="385"/>
      <c r="AR86" s="385"/>
      <c r="AS86" s="385"/>
      <c r="AT86" s="385"/>
      <c r="AU86" s="385"/>
      <c r="AV86" s="385"/>
      <c r="AW86" s="385"/>
      <c r="AX86" s="385"/>
      <c r="AY86" s="385"/>
      <c r="AZ86" s="385"/>
      <c r="BA86" s="385"/>
      <c r="BB86" s="385"/>
      <c r="BC86" s="385"/>
      <c r="BD86" s="385"/>
      <c r="BE86" s="385"/>
      <c r="BF86" s="385"/>
      <c r="BG86" s="385"/>
      <c r="BH86" s="385"/>
      <c r="BI86" s="385"/>
      <c r="BJ86" s="385"/>
      <c r="BK86" s="385"/>
      <c r="BL86" s="385"/>
      <c r="BM86" s="385"/>
      <c r="BN86" s="385"/>
      <c r="BO86" s="385"/>
      <c r="BP86" s="385"/>
      <c r="BQ86" s="385"/>
      <c r="BR86" s="385"/>
      <c r="BS86" s="385"/>
      <c r="BT86" s="385"/>
      <c r="BU86" s="385"/>
      <c r="BV86" s="385"/>
      <c r="BW86" s="385"/>
      <c r="BX86" s="385"/>
      <c r="BY86" s="385"/>
      <c r="BZ86" s="385"/>
      <c r="CA86" s="385"/>
      <c r="CB86" s="385"/>
      <c r="CC86" s="385"/>
      <c r="CD86" s="385"/>
      <c r="CE86" s="385"/>
      <c r="CF86" s="385"/>
      <c r="CG86" s="385"/>
      <c r="CH86" s="385"/>
      <c r="CI86" s="385"/>
      <c r="CJ86" s="385"/>
      <c r="CK86" s="385"/>
      <c r="CL86" s="385"/>
      <c r="CM86" s="385"/>
      <c r="CN86" s="385"/>
      <c r="CO86" s="385"/>
      <c r="CP86" s="385"/>
      <c r="CQ86" s="385"/>
      <c r="CR86" s="385"/>
      <c r="CS86" s="385"/>
      <c r="CT86" s="385"/>
      <c r="CU86" s="385"/>
      <c r="CV86" s="385"/>
      <c r="CW86" s="385"/>
      <c r="CX86" s="385"/>
      <c r="CY86" s="385"/>
    </row>
    <row r="87" spans="1:103">
      <c r="A87" s="385"/>
      <c r="B87" s="385"/>
      <c r="C87" s="385"/>
      <c r="D87" s="385"/>
      <c r="E87" s="385"/>
      <c r="F87" s="385"/>
      <c r="G87" s="385"/>
      <c r="H87" s="385"/>
      <c r="I87" s="385"/>
      <c r="J87" s="385"/>
      <c r="K87" s="385"/>
      <c r="L87" s="385"/>
      <c r="M87" s="385"/>
      <c r="N87" s="385"/>
      <c r="O87" s="385"/>
      <c r="P87" s="385"/>
      <c r="Q87" s="385"/>
      <c r="R87" s="385"/>
      <c r="S87" s="385"/>
      <c r="T87" s="385"/>
      <c r="U87" s="385"/>
      <c r="V87" s="385"/>
      <c r="W87" s="385"/>
      <c r="X87" s="385"/>
      <c r="Y87" s="385"/>
      <c r="Z87" s="385"/>
      <c r="AA87" s="385"/>
      <c r="AB87" s="385"/>
      <c r="AC87" s="385"/>
      <c r="AD87" s="385"/>
      <c r="AE87" s="385"/>
      <c r="AF87" s="385"/>
      <c r="AG87" s="385"/>
      <c r="AH87" s="385"/>
      <c r="AI87" s="385"/>
      <c r="AJ87" s="385"/>
      <c r="AK87" s="385"/>
      <c r="AL87" s="385"/>
      <c r="AM87" s="385"/>
      <c r="AN87" s="385"/>
      <c r="AO87" s="385"/>
      <c r="AP87" s="385"/>
      <c r="AQ87" s="385"/>
      <c r="AR87" s="385"/>
      <c r="AS87" s="385"/>
      <c r="AT87" s="385"/>
      <c r="AU87" s="385"/>
      <c r="AV87" s="385"/>
      <c r="AW87" s="385"/>
      <c r="AX87" s="385"/>
      <c r="AY87" s="385"/>
      <c r="AZ87" s="385"/>
      <c r="BA87" s="385"/>
      <c r="BB87" s="385"/>
      <c r="BC87" s="385"/>
      <c r="BD87" s="385"/>
      <c r="BE87" s="385"/>
      <c r="BF87" s="385"/>
      <c r="BG87" s="385"/>
      <c r="BH87" s="385"/>
      <c r="BI87" s="385"/>
      <c r="BJ87" s="385"/>
      <c r="BK87" s="385"/>
      <c r="BL87" s="385"/>
      <c r="BM87" s="385"/>
      <c r="BN87" s="385"/>
      <c r="BO87" s="385"/>
      <c r="BP87" s="385"/>
      <c r="BQ87" s="385"/>
      <c r="BR87" s="385"/>
      <c r="BS87" s="385"/>
      <c r="BT87" s="385"/>
      <c r="BU87" s="385"/>
      <c r="BV87" s="385"/>
      <c r="BW87" s="385"/>
      <c r="BX87" s="385"/>
      <c r="BY87" s="385"/>
      <c r="BZ87" s="385"/>
      <c r="CA87" s="385"/>
      <c r="CB87" s="385"/>
      <c r="CC87" s="385"/>
      <c r="CD87" s="385"/>
      <c r="CE87" s="385"/>
      <c r="CF87" s="385"/>
      <c r="CG87" s="385"/>
      <c r="CH87" s="385"/>
      <c r="CI87" s="385"/>
      <c r="CJ87" s="385"/>
      <c r="CK87" s="385"/>
      <c r="CL87" s="385"/>
      <c r="CM87" s="385"/>
      <c r="CN87" s="385"/>
      <c r="CO87" s="385"/>
      <c r="CP87" s="385"/>
      <c r="CQ87" s="385"/>
      <c r="CR87" s="385"/>
      <c r="CS87" s="385"/>
      <c r="CT87" s="385"/>
      <c r="CU87" s="385"/>
      <c r="CV87" s="385"/>
      <c r="CW87" s="385"/>
      <c r="CX87" s="385"/>
      <c r="CY87" s="385"/>
    </row>
    <row r="350" spans="1:103">
      <c r="A350" s="340">
        <f>A2</f>
        <v>0</v>
      </c>
      <c r="B350" s="340" t="s">
        <v>1587</v>
      </c>
      <c r="C350" s="340" t="s">
        <v>1587</v>
      </c>
      <c r="D350" s="340" t="s">
        <v>1587</v>
      </c>
      <c r="E350" s="340">
        <v>11111</v>
      </c>
      <c r="F350" s="340" t="s">
        <v>66</v>
      </c>
      <c r="G350" s="340">
        <f>SUM(G2:G349)</f>
        <v>0</v>
      </c>
      <c r="H350" s="340">
        <f t="shared" ref="H350:BS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40">
        <f t="shared" si="0"/>
        <v>0</v>
      </c>
      <c r="R350" s="340">
        <f t="shared" si="0"/>
        <v>0</v>
      </c>
      <c r="S350" s="340">
        <f t="shared" si="0"/>
        <v>0</v>
      </c>
      <c r="T350" s="340">
        <f t="shared" si="0"/>
        <v>0</v>
      </c>
      <c r="U350" s="340">
        <f t="shared" si="0"/>
        <v>0</v>
      </c>
      <c r="V350" s="340">
        <f t="shared" si="0"/>
        <v>0</v>
      </c>
      <c r="W350" s="340">
        <f t="shared" si="0"/>
        <v>0</v>
      </c>
      <c r="X350" s="340">
        <f t="shared" si="0"/>
        <v>0</v>
      </c>
      <c r="Y350" s="340">
        <f t="shared" si="0"/>
        <v>0</v>
      </c>
      <c r="Z350" s="340">
        <f t="shared" si="0"/>
        <v>0</v>
      </c>
      <c r="AA350" s="340">
        <f t="shared" si="0"/>
        <v>0</v>
      </c>
      <c r="AB350" s="340">
        <f t="shared" si="0"/>
        <v>0</v>
      </c>
      <c r="AC350" s="340">
        <f t="shared" si="0"/>
        <v>0</v>
      </c>
      <c r="AD350" s="340">
        <f t="shared" si="0"/>
        <v>0</v>
      </c>
      <c r="AE350" s="340">
        <f t="shared" si="0"/>
        <v>0</v>
      </c>
      <c r="AF350" s="340">
        <f t="shared" si="0"/>
        <v>0</v>
      </c>
      <c r="AG350" s="340">
        <f t="shared" si="0"/>
        <v>0</v>
      </c>
      <c r="AH350" s="340">
        <f t="shared" si="0"/>
        <v>0</v>
      </c>
      <c r="AI350" s="340">
        <f t="shared" si="0"/>
        <v>0</v>
      </c>
      <c r="AJ350" s="340">
        <f t="shared" si="0"/>
        <v>0</v>
      </c>
      <c r="AK350" s="340">
        <f t="shared" si="0"/>
        <v>0</v>
      </c>
      <c r="AL350" s="340">
        <f t="shared" si="0"/>
        <v>0</v>
      </c>
      <c r="AM350" s="340">
        <f t="shared" si="0"/>
        <v>0</v>
      </c>
      <c r="AN350" s="340">
        <f t="shared" si="0"/>
        <v>0</v>
      </c>
      <c r="AO350" s="340">
        <f t="shared" si="0"/>
        <v>0</v>
      </c>
      <c r="AP350" s="340">
        <f t="shared" si="0"/>
        <v>0</v>
      </c>
      <c r="AQ350" s="340">
        <f t="shared" si="0"/>
        <v>0</v>
      </c>
      <c r="AR350" s="340">
        <f t="shared" si="0"/>
        <v>0</v>
      </c>
      <c r="AS350" s="340">
        <f t="shared" si="0"/>
        <v>0</v>
      </c>
      <c r="AT350" s="340">
        <f t="shared" si="0"/>
        <v>0</v>
      </c>
      <c r="AU350" s="340">
        <f t="shared" si="0"/>
        <v>0</v>
      </c>
      <c r="AV350" s="340">
        <f t="shared" si="0"/>
        <v>0</v>
      </c>
      <c r="AW350" s="340">
        <f t="shared" si="0"/>
        <v>0</v>
      </c>
      <c r="AX350" s="340">
        <f t="shared" si="0"/>
        <v>0</v>
      </c>
      <c r="AY350" s="340">
        <f t="shared" si="0"/>
        <v>0</v>
      </c>
      <c r="AZ350" s="340">
        <f t="shared" si="0"/>
        <v>0</v>
      </c>
      <c r="BA350" s="340">
        <f t="shared" si="0"/>
        <v>0</v>
      </c>
      <c r="BB350" s="340">
        <f t="shared" si="0"/>
        <v>0</v>
      </c>
      <c r="BC350" s="340">
        <f t="shared" si="0"/>
        <v>0</v>
      </c>
      <c r="BD350" s="340">
        <f t="shared" si="0"/>
        <v>0</v>
      </c>
      <c r="BE350" s="340">
        <f t="shared" si="0"/>
        <v>0</v>
      </c>
      <c r="BF350" s="340">
        <f t="shared" si="0"/>
        <v>0</v>
      </c>
      <c r="BG350" s="340">
        <f t="shared" si="0"/>
        <v>0</v>
      </c>
      <c r="BH350" s="340">
        <f t="shared" si="0"/>
        <v>0</v>
      </c>
      <c r="BI350" s="340">
        <f t="shared" si="0"/>
        <v>0</v>
      </c>
      <c r="BJ350" s="340">
        <f t="shared" si="0"/>
        <v>0</v>
      </c>
      <c r="BK350" s="340">
        <f t="shared" si="0"/>
        <v>0</v>
      </c>
      <c r="BL350" s="340">
        <f t="shared" si="0"/>
        <v>0</v>
      </c>
      <c r="BM350" s="340">
        <f t="shared" si="0"/>
        <v>0</v>
      </c>
      <c r="BN350" s="340">
        <f t="shared" si="0"/>
        <v>0</v>
      </c>
      <c r="BO350" s="340">
        <f t="shared" si="0"/>
        <v>0</v>
      </c>
      <c r="BP350" s="340">
        <f t="shared" si="0"/>
        <v>0</v>
      </c>
      <c r="BQ350" s="340">
        <f t="shared" si="0"/>
        <v>0</v>
      </c>
      <c r="BR350" s="340">
        <f t="shared" si="0"/>
        <v>0</v>
      </c>
      <c r="BS350" s="340">
        <f t="shared" si="0"/>
        <v>0</v>
      </c>
      <c r="BT350" s="340">
        <f t="shared" ref="BT350:CV350" si="1">SUM(BT2:BT349)</f>
        <v>0</v>
      </c>
      <c r="BU350" s="340">
        <f t="shared" si="1"/>
        <v>0</v>
      </c>
      <c r="BV350" s="340">
        <f t="shared" si="1"/>
        <v>0</v>
      </c>
      <c r="BW350" s="340">
        <f t="shared" si="1"/>
        <v>0</v>
      </c>
      <c r="BX350" s="340">
        <f t="shared" si="1"/>
        <v>0</v>
      </c>
      <c r="BY350" s="340">
        <f t="shared" si="1"/>
        <v>0</v>
      </c>
      <c r="BZ350" s="340">
        <f t="shared" si="1"/>
        <v>0</v>
      </c>
      <c r="CA350" s="340">
        <f t="shared" si="1"/>
        <v>0</v>
      </c>
      <c r="CB350" s="340">
        <f t="shared" si="1"/>
        <v>0</v>
      </c>
      <c r="CC350" s="340">
        <f t="shared" si="1"/>
        <v>0</v>
      </c>
      <c r="CD350" s="340">
        <f t="shared" si="1"/>
        <v>0</v>
      </c>
      <c r="CE350" s="340">
        <f t="shared" si="1"/>
        <v>0</v>
      </c>
      <c r="CF350" s="340">
        <f t="shared" si="1"/>
        <v>0</v>
      </c>
      <c r="CG350" s="340">
        <f t="shared" si="1"/>
        <v>0</v>
      </c>
      <c r="CH350" s="340">
        <f t="shared" si="1"/>
        <v>0</v>
      </c>
      <c r="CI350" s="340">
        <f t="shared" si="1"/>
        <v>0</v>
      </c>
      <c r="CJ350" s="340">
        <f t="shared" si="1"/>
        <v>0</v>
      </c>
      <c r="CK350" s="340">
        <f t="shared" si="1"/>
        <v>0</v>
      </c>
      <c r="CL350" s="340">
        <f t="shared" si="1"/>
        <v>0</v>
      </c>
      <c r="CM350" s="340">
        <f t="shared" si="1"/>
        <v>0</v>
      </c>
      <c r="CN350" s="340">
        <f t="shared" si="1"/>
        <v>0</v>
      </c>
      <c r="CO350" s="340">
        <f t="shared" si="1"/>
        <v>0</v>
      </c>
      <c r="CP350" s="340">
        <f t="shared" si="1"/>
        <v>0</v>
      </c>
      <c r="CQ350" s="340">
        <f t="shared" si="1"/>
        <v>0</v>
      </c>
      <c r="CR350" s="340">
        <f t="shared" si="1"/>
        <v>0</v>
      </c>
      <c r="CS350" s="340">
        <f t="shared" si="1"/>
        <v>0</v>
      </c>
      <c r="CT350" s="340">
        <f t="shared" si="1"/>
        <v>0</v>
      </c>
      <c r="CU350" s="340">
        <f t="shared" si="1"/>
        <v>0</v>
      </c>
      <c r="CV350" s="357">
        <f t="shared" si="1"/>
        <v>0</v>
      </c>
      <c r="CW350" s="362">
        <v>1</v>
      </c>
      <c r="CX350" s="362">
        <v>1</v>
      </c>
      <c r="CY350" s="362">
        <v>1</v>
      </c>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DK350"/>
  <sheetViews>
    <sheetView showGridLines="0" workbookViewId="0">
      <pane xSplit="4" ySplit="1" topLeftCell="E2" activePane="bottomRight" state="frozen"/>
      <selection activeCell="B3" sqref="B3:P3"/>
      <selection pane="topRight" activeCell="B3" sqref="B3:P3"/>
      <selection pane="bottomLeft" activeCell="B3" sqref="B3:P3"/>
      <selection pane="bottomRight" activeCell="C18" sqref="C18"/>
    </sheetView>
  </sheetViews>
  <sheetFormatPr defaultColWidth="9" defaultRowHeight="15"/>
  <cols>
    <col min="1" max="1" width="19.85546875" style="143" bestFit="1" customWidth="1"/>
    <col min="2" max="2" width="9.28515625" style="143" bestFit="1" customWidth="1"/>
    <col min="3" max="3" width="16.42578125" style="143" bestFit="1" customWidth="1"/>
    <col min="4" max="4" width="38.7109375" style="143" bestFit="1" customWidth="1"/>
    <col min="5" max="5" width="10.42578125" style="143" bestFit="1" customWidth="1"/>
    <col min="6" max="6" width="15" style="143" bestFit="1" customWidth="1"/>
    <col min="7" max="7" width="14.42578125" style="143" bestFit="1" customWidth="1"/>
    <col min="8" max="8" width="13.85546875" style="143" bestFit="1" customWidth="1"/>
    <col min="9" max="9" width="16.5703125" style="143" bestFit="1" customWidth="1"/>
    <col min="10" max="10" width="28" style="143" bestFit="1" customWidth="1"/>
    <col min="11" max="11" width="29.5703125" style="143" bestFit="1" customWidth="1"/>
    <col min="12" max="12" width="18.28515625" style="143" bestFit="1" customWidth="1"/>
    <col min="13" max="13" width="18.140625" style="143" bestFit="1" customWidth="1"/>
    <col min="14" max="14" width="21" style="143" bestFit="1" customWidth="1"/>
    <col min="15" max="15" width="19.5703125" style="143" customWidth="1"/>
    <col min="16" max="16384" width="9" style="143"/>
  </cols>
  <sheetData>
    <row r="1" spans="1:14" ht="29.25">
      <c r="A1" s="360" t="s">
        <v>140</v>
      </c>
      <c r="B1" s="360" t="s">
        <v>141</v>
      </c>
      <c r="C1" s="360" t="s">
        <v>1129</v>
      </c>
      <c r="D1" s="360" t="s">
        <v>212</v>
      </c>
      <c r="E1" s="360" t="s">
        <v>213</v>
      </c>
      <c r="F1" s="360" t="s">
        <v>65</v>
      </c>
      <c r="G1" s="360" t="s">
        <v>55</v>
      </c>
      <c r="H1" s="360" t="s">
        <v>1535</v>
      </c>
      <c r="I1" s="360" t="s">
        <v>1534</v>
      </c>
      <c r="J1" s="360" t="s">
        <v>1533</v>
      </c>
      <c r="K1" s="360" t="s">
        <v>1532</v>
      </c>
      <c r="L1" s="360" t="s">
        <v>1456</v>
      </c>
      <c r="M1" s="360" t="s">
        <v>1455</v>
      </c>
      <c r="N1" s="360" t="s">
        <v>1454</v>
      </c>
    </row>
    <row r="2" spans="1:14">
      <c r="A2" s="385"/>
      <c r="B2" s="385"/>
      <c r="C2" s="385"/>
      <c r="D2" s="385"/>
      <c r="E2" s="385"/>
      <c r="F2" s="385"/>
      <c r="G2" s="385"/>
      <c r="H2" s="385"/>
      <c r="I2" s="385"/>
      <c r="J2" s="385"/>
      <c r="K2" s="385"/>
      <c r="L2" s="385"/>
      <c r="M2" s="385"/>
      <c r="N2" s="385"/>
    </row>
    <row r="3" spans="1:14">
      <c r="A3" s="385"/>
      <c r="B3" s="385"/>
      <c r="C3" s="385"/>
      <c r="D3" s="385"/>
      <c r="E3" s="385"/>
      <c r="F3" s="385"/>
      <c r="G3" s="385"/>
      <c r="H3" s="385"/>
      <c r="I3" s="385"/>
      <c r="J3" s="385"/>
      <c r="K3" s="385"/>
      <c r="L3" s="385"/>
      <c r="M3" s="385"/>
      <c r="N3" s="385"/>
    </row>
    <row r="4" spans="1:14">
      <c r="A4" s="385"/>
      <c r="B4" s="385"/>
      <c r="C4" s="385"/>
      <c r="D4" s="385"/>
      <c r="E4" s="385"/>
      <c r="F4" s="385"/>
      <c r="G4" s="385"/>
      <c r="H4" s="385"/>
      <c r="I4" s="385"/>
      <c r="J4" s="385"/>
      <c r="K4" s="385"/>
      <c r="L4" s="385"/>
      <c r="M4" s="385"/>
      <c r="N4" s="385"/>
    </row>
    <row r="5" spans="1:14">
      <c r="A5" s="385"/>
      <c r="B5" s="385"/>
      <c r="C5" s="385"/>
      <c r="D5" s="385"/>
      <c r="E5" s="385"/>
      <c r="F5" s="385"/>
      <c r="G5" s="385"/>
      <c r="H5" s="385"/>
      <c r="I5" s="385"/>
      <c r="J5" s="385"/>
      <c r="K5" s="385"/>
      <c r="L5" s="385"/>
      <c r="M5" s="385"/>
      <c r="N5" s="385"/>
    </row>
    <row r="6" spans="1:14">
      <c r="A6" s="385"/>
      <c r="B6" s="385"/>
      <c r="C6" s="385"/>
      <c r="D6" s="385"/>
      <c r="E6" s="385"/>
      <c r="F6" s="385"/>
      <c r="G6" s="385"/>
      <c r="H6" s="385"/>
      <c r="I6" s="385"/>
      <c r="J6" s="385"/>
      <c r="K6" s="385"/>
      <c r="L6" s="385"/>
      <c r="M6" s="385"/>
      <c r="N6" s="385"/>
    </row>
    <row r="7" spans="1:14">
      <c r="A7" s="385"/>
      <c r="B7" s="385"/>
      <c r="C7" s="385"/>
      <c r="D7" s="385"/>
      <c r="E7" s="385"/>
      <c r="F7" s="385"/>
      <c r="G7" s="385"/>
      <c r="H7" s="385"/>
      <c r="I7" s="385"/>
      <c r="J7" s="385"/>
      <c r="K7" s="385"/>
      <c r="L7" s="385"/>
      <c r="M7" s="385"/>
      <c r="N7" s="385"/>
    </row>
    <row r="8" spans="1:14">
      <c r="A8" s="385"/>
      <c r="B8" s="385"/>
      <c r="C8" s="385"/>
      <c r="D8" s="385"/>
      <c r="E8" s="385"/>
      <c r="F8" s="385"/>
      <c r="G8" s="385"/>
      <c r="H8" s="385"/>
      <c r="I8" s="385"/>
      <c r="J8" s="385"/>
      <c r="K8" s="385"/>
      <c r="L8" s="385"/>
      <c r="M8" s="385"/>
      <c r="N8" s="385"/>
    </row>
    <row r="9" spans="1:14">
      <c r="A9" s="385"/>
      <c r="B9" s="385"/>
      <c r="C9" s="385"/>
      <c r="D9" s="385"/>
      <c r="E9" s="385"/>
      <c r="F9" s="385"/>
      <c r="G9" s="385"/>
      <c r="H9" s="385"/>
      <c r="I9" s="385"/>
      <c r="J9" s="385"/>
      <c r="K9" s="385"/>
      <c r="L9" s="385"/>
      <c r="M9" s="385"/>
      <c r="N9" s="385"/>
    </row>
    <row r="10" spans="1:14">
      <c r="A10" s="385"/>
      <c r="B10" s="385"/>
      <c r="C10" s="385"/>
      <c r="D10" s="385"/>
      <c r="E10" s="385"/>
      <c r="F10" s="385"/>
      <c r="G10" s="385"/>
      <c r="H10" s="385"/>
      <c r="I10" s="385"/>
      <c r="J10" s="385"/>
      <c r="K10" s="385"/>
      <c r="L10" s="385"/>
      <c r="M10" s="385"/>
      <c r="N10" s="385"/>
    </row>
    <row r="11" spans="1:14">
      <c r="A11" s="385"/>
      <c r="B11" s="385"/>
      <c r="C11" s="385"/>
      <c r="D11" s="385"/>
      <c r="E11" s="385"/>
      <c r="F11" s="385"/>
      <c r="G11" s="385"/>
      <c r="H11" s="385"/>
      <c r="I11" s="385"/>
      <c r="J11" s="385"/>
      <c r="K11" s="385"/>
      <c r="L11" s="385"/>
      <c r="M11" s="385"/>
      <c r="N11" s="385"/>
    </row>
    <row r="12" spans="1:14">
      <c r="A12" s="385"/>
      <c r="B12" s="385"/>
      <c r="C12" s="385"/>
      <c r="D12" s="385"/>
      <c r="E12" s="385"/>
      <c r="F12" s="385"/>
      <c r="G12" s="385"/>
      <c r="H12" s="385"/>
      <c r="I12" s="385"/>
      <c r="J12" s="385"/>
      <c r="K12" s="385"/>
      <c r="L12" s="385"/>
      <c r="M12" s="385"/>
      <c r="N12" s="385"/>
    </row>
    <row r="13" spans="1:14">
      <c r="A13" s="385"/>
      <c r="B13" s="385"/>
      <c r="C13" s="385"/>
      <c r="D13" s="385"/>
      <c r="E13" s="385"/>
      <c r="F13" s="385"/>
      <c r="G13" s="385"/>
      <c r="H13" s="385"/>
      <c r="I13" s="385"/>
      <c r="J13" s="385"/>
      <c r="K13" s="385"/>
      <c r="L13" s="385"/>
      <c r="M13" s="385"/>
      <c r="N13" s="385"/>
    </row>
    <row r="14" spans="1:14">
      <c r="A14" s="385"/>
      <c r="B14" s="385"/>
      <c r="C14" s="385"/>
      <c r="D14" s="385"/>
      <c r="E14" s="385"/>
      <c r="F14" s="385"/>
      <c r="G14" s="385"/>
      <c r="H14" s="385"/>
      <c r="I14" s="385"/>
      <c r="J14" s="385"/>
      <c r="K14" s="385"/>
      <c r="L14" s="385"/>
      <c r="M14" s="385"/>
      <c r="N14" s="385"/>
    </row>
    <row r="15" spans="1:14">
      <c r="A15" s="385"/>
      <c r="B15" s="385"/>
      <c r="C15" s="385"/>
      <c r="D15" s="385"/>
      <c r="E15" s="385"/>
      <c r="F15" s="385"/>
      <c r="G15" s="385"/>
      <c r="H15" s="385"/>
      <c r="I15" s="385"/>
      <c r="J15" s="385"/>
      <c r="K15" s="385"/>
      <c r="L15" s="385"/>
      <c r="M15" s="385"/>
      <c r="N15" s="385"/>
    </row>
    <row r="16" spans="1:14">
      <c r="A16" s="385"/>
      <c r="B16" s="385"/>
      <c r="C16" s="385"/>
      <c r="D16" s="385"/>
      <c r="E16" s="385"/>
      <c r="F16" s="385"/>
      <c r="G16" s="385"/>
      <c r="H16" s="385"/>
      <c r="I16" s="385"/>
      <c r="J16" s="385"/>
      <c r="K16" s="385"/>
      <c r="L16" s="385"/>
      <c r="M16" s="385"/>
      <c r="N16" s="385"/>
    </row>
    <row r="17" spans="1:14">
      <c r="A17" s="385"/>
      <c r="B17" s="385"/>
      <c r="C17" s="385"/>
      <c r="D17" s="385"/>
      <c r="E17" s="385"/>
      <c r="F17" s="385"/>
      <c r="G17" s="385"/>
      <c r="H17" s="385"/>
      <c r="I17" s="385"/>
      <c r="J17" s="385"/>
      <c r="K17" s="385"/>
      <c r="L17" s="385"/>
      <c r="M17" s="385"/>
      <c r="N17" s="385"/>
    </row>
    <row r="18" spans="1:14">
      <c r="A18" s="385"/>
      <c r="B18" s="385"/>
      <c r="C18" s="385"/>
      <c r="D18" s="385"/>
      <c r="E18" s="385"/>
      <c r="F18" s="385"/>
      <c r="G18" s="385"/>
      <c r="H18" s="385"/>
      <c r="I18" s="385"/>
      <c r="J18" s="385"/>
      <c r="K18" s="385"/>
      <c r="L18" s="385"/>
      <c r="M18" s="385"/>
      <c r="N18" s="385"/>
    </row>
    <row r="19" spans="1:14">
      <c r="A19" s="385"/>
      <c r="B19" s="385"/>
      <c r="C19" s="385"/>
      <c r="D19" s="385"/>
      <c r="E19" s="385"/>
      <c r="F19" s="385"/>
      <c r="G19" s="385"/>
      <c r="H19" s="385"/>
      <c r="I19" s="385"/>
      <c r="J19" s="385"/>
      <c r="K19" s="385"/>
      <c r="L19" s="385"/>
      <c r="M19" s="385"/>
      <c r="N19" s="385"/>
    </row>
    <row r="20" spans="1:14">
      <c r="A20" s="385"/>
      <c r="B20" s="385"/>
      <c r="C20" s="385"/>
      <c r="D20" s="385"/>
      <c r="E20" s="385"/>
      <c r="F20" s="385"/>
      <c r="G20" s="385"/>
      <c r="H20" s="385"/>
      <c r="I20" s="385"/>
      <c r="J20" s="385"/>
      <c r="K20" s="385"/>
      <c r="L20" s="385"/>
      <c r="M20" s="385"/>
      <c r="N20" s="385"/>
    </row>
    <row r="21" spans="1:14">
      <c r="A21" s="385"/>
      <c r="B21" s="385"/>
      <c r="C21" s="385"/>
      <c r="D21" s="385"/>
      <c r="E21" s="385"/>
      <c r="F21" s="385"/>
      <c r="G21" s="385"/>
      <c r="H21" s="385"/>
      <c r="I21" s="385"/>
      <c r="J21" s="385"/>
      <c r="K21" s="385"/>
      <c r="L21" s="385"/>
      <c r="M21" s="385"/>
      <c r="N21" s="385"/>
    </row>
    <row r="22" spans="1:14">
      <c r="A22" s="385"/>
      <c r="B22" s="385"/>
      <c r="C22" s="385"/>
      <c r="D22" s="385"/>
      <c r="E22" s="385"/>
      <c r="F22" s="385"/>
      <c r="G22" s="385"/>
      <c r="H22" s="385"/>
      <c r="I22" s="385"/>
      <c r="J22" s="385"/>
      <c r="K22" s="385"/>
      <c r="L22" s="385"/>
      <c r="M22" s="385"/>
      <c r="N22" s="385"/>
    </row>
    <row r="23" spans="1:14">
      <c r="A23" s="385"/>
      <c r="B23" s="385"/>
      <c r="C23" s="385"/>
      <c r="D23" s="385"/>
      <c r="E23" s="385"/>
      <c r="F23" s="385"/>
      <c r="G23" s="385"/>
      <c r="H23" s="385"/>
      <c r="I23" s="385"/>
      <c r="J23" s="385"/>
      <c r="K23" s="385"/>
      <c r="L23" s="385"/>
      <c r="M23" s="385"/>
      <c r="N23" s="385"/>
    </row>
    <row r="24" spans="1:14">
      <c r="A24" s="385"/>
      <c r="B24" s="385"/>
      <c r="C24" s="385"/>
      <c r="D24" s="385"/>
      <c r="E24" s="385"/>
      <c r="F24" s="385"/>
      <c r="G24" s="385"/>
      <c r="H24" s="385"/>
      <c r="I24" s="385"/>
      <c r="J24" s="385"/>
      <c r="K24" s="385"/>
      <c r="L24" s="385"/>
      <c r="M24" s="385"/>
      <c r="N24" s="385"/>
    </row>
    <row r="25" spans="1:14">
      <c r="A25" s="385"/>
      <c r="B25" s="385"/>
      <c r="C25" s="385"/>
      <c r="D25" s="385"/>
      <c r="E25" s="385"/>
      <c r="F25" s="385"/>
      <c r="G25" s="385"/>
      <c r="H25" s="385"/>
      <c r="I25" s="385"/>
      <c r="J25" s="385"/>
      <c r="K25" s="385"/>
      <c r="L25" s="385"/>
      <c r="M25" s="385"/>
      <c r="N25" s="385"/>
    </row>
    <row r="26" spans="1:14">
      <c r="A26" s="385"/>
      <c r="B26" s="385"/>
      <c r="C26" s="385"/>
      <c r="D26" s="385"/>
      <c r="E26" s="385"/>
      <c r="F26" s="385"/>
      <c r="G26" s="385"/>
      <c r="H26" s="385"/>
      <c r="I26" s="385"/>
      <c r="J26" s="385"/>
      <c r="K26" s="385"/>
      <c r="L26" s="385"/>
      <c r="M26" s="385"/>
      <c r="N26" s="385"/>
    </row>
    <row r="27" spans="1:14">
      <c r="A27" s="385"/>
      <c r="B27" s="385"/>
      <c r="C27" s="385"/>
      <c r="D27" s="385"/>
      <c r="E27" s="385"/>
      <c r="F27" s="385"/>
      <c r="G27" s="385"/>
      <c r="H27" s="385"/>
      <c r="I27" s="385"/>
      <c r="J27" s="385"/>
      <c r="K27" s="385"/>
      <c r="L27" s="385"/>
      <c r="M27" s="385"/>
      <c r="N27" s="385"/>
    </row>
    <row r="28" spans="1:14">
      <c r="A28" s="385"/>
      <c r="B28" s="385"/>
      <c r="C28" s="385"/>
      <c r="D28" s="385"/>
      <c r="E28" s="385"/>
      <c r="F28" s="385"/>
      <c r="G28" s="385"/>
      <c r="H28" s="385"/>
      <c r="I28" s="385"/>
      <c r="J28" s="385"/>
      <c r="K28" s="385"/>
      <c r="L28" s="385"/>
      <c r="M28" s="385"/>
      <c r="N28" s="385"/>
    </row>
    <row r="29" spans="1:14">
      <c r="A29" s="385"/>
      <c r="B29" s="385"/>
      <c r="C29" s="385"/>
      <c r="D29" s="385"/>
      <c r="E29" s="385"/>
      <c r="F29" s="385"/>
      <c r="G29" s="385"/>
      <c r="H29" s="385"/>
      <c r="I29" s="385"/>
      <c r="J29" s="385"/>
      <c r="K29" s="385"/>
      <c r="L29" s="385"/>
      <c r="M29" s="385"/>
      <c r="N29" s="385"/>
    </row>
    <row r="30" spans="1:14">
      <c r="A30" s="385"/>
      <c r="B30" s="385"/>
      <c r="C30" s="385"/>
      <c r="D30" s="385"/>
      <c r="E30" s="385"/>
      <c r="F30" s="385"/>
      <c r="G30" s="385"/>
      <c r="H30" s="385"/>
      <c r="I30" s="385"/>
      <c r="J30" s="385"/>
      <c r="K30" s="385"/>
      <c r="L30" s="385"/>
      <c r="M30" s="385"/>
      <c r="N30" s="385"/>
    </row>
    <row r="31" spans="1:14">
      <c r="A31" s="385"/>
      <c r="B31" s="385"/>
      <c r="C31" s="385"/>
      <c r="D31" s="385"/>
      <c r="E31" s="385"/>
      <c r="F31" s="385"/>
      <c r="G31" s="385"/>
      <c r="H31" s="385"/>
      <c r="I31" s="385"/>
      <c r="J31" s="385"/>
      <c r="K31" s="385"/>
      <c r="L31" s="385"/>
      <c r="M31" s="385"/>
      <c r="N31" s="385"/>
    </row>
    <row r="32" spans="1:14">
      <c r="A32" s="385"/>
      <c r="B32" s="385"/>
      <c r="C32" s="385"/>
      <c r="D32" s="385"/>
      <c r="E32" s="385"/>
      <c r="F32" s="385"/>
      <c r="G32" s="385"/>
      <c r="H32" s="385"/>
      <c r="I32" s="385"/>
      <c r="J32" s="385"/>
      <c r="K32" s="385"/>
      <c r="L32" s="385"/>
      <c r="M32" s="385"/>
      <c r="N32" s="385"/>
    </row>
    <row r="33" spans="1:14">
      <c r="A33" s="385"/>
      <c r="B33" s="385"/>
      <c r="C33" s="385"/>
      <c r="D33" s="385"/>
      <c r="E33" s="385"/>
      <c r="F33" s="385"/>
      <c r="G33" s="385"/>
      <c r="H33" s="385"/>
      <c r="I33" s="385"/>
      <c r="J33" s="385"/>
      <c r="K33" s="385"/>
      <c r="L33" s="385"/>
      <c r="M33" s="385"/>
      <c r="N33" s="385"/>
    </row>
    <row r="34" spans="1:14">
      <c r="A34" s="385"/>
      <c r="B34" s="385"/>
      <c r="C34" s="385"/>
      <c r="D34" s="385"/>
      <c r="E34" s="385"/>
      <c r="F34" s="385"/>
      <c r="G34" s="385"/>
      <c r="H34" s="385"/>
      <c r="I34" s="385"/>
      <c r="J34" s="385"/>
      <c r="K34" s="385"/>
      <c r="L34" s="385"/>
      <c r="M34" s="385"/>
      <c r="N34" s="385"/>
    </row>
    <row r="35" spans="1:14">
      <c r="A35" s="385"/>
      <c r="B35" s="385"/>
      <c r="C35" s="385"/>
      <c r="D35" s="385"/>
      <c r="E35" s="385"/>
      <c r="F35" s="385"/>
      <c r="G35" s="385"/>
      <c r="H35" s="385"/>
      <c r="I35" s="385"/>
      <c r="J35" s="385"/>
      <c r="K35" s="385"/>
      <c r="L35" s="385"/>
      <c r="M35" s="385"/>
      <c r="N35" s="385"/>
    </row>
    <row r="36" spans="1:14">
      <c r="A36" s="385"/>
      <c r="B36" s="385"/>
      <c r="C36" s="385"/>
      <c r="D36" s="385"/>
      <c r="E36" s="385"/>
      <c r="F36" s="385"/>
      <c r="G36" s="385"/>
      <c r="H36" s="385"/>
      <c r="I36" s="385"/>
      <c r="J36" s="385"/>
      <c r="K36" s="385"/>
      <c r="L36" s="385"/>
      <c r="M36" s="385"/>
      <c r="N36" s="385"/>
    </row>
    <row r="37" spans="1:14">
      <c r="A37" s="385"/>
      <c r="B37" s="385"/>
      <c r="C37" s="385"/>
      <c r="D37" s="385"/>
      <c r="E37" s="385"/>
      <c r="F37" s="385"/>
      <c r="G37" s="385"/>
      <c r="H37" s="385"/>
      <c r="I37" s="385"/>
      <c r="J37" s="385"/>
      <c r="K37" s="385"/>
      <c r="L37" s="385"/>
      <c r="M37" s="385"/>
      <c r="N37" s="385"/>
    </row>
    <row r="38" spans="1:14">
      <c r="A38" s="385"/>
      <c r="B38" s="385"/>
      <c r="C38" s="385"/>
      <c r="D38" s="385"/>
      <c r="E38" s="385"/>
      <c r="F38" s="385"/>
      <c r="G38" s="385"/>
      <c r="H38" s="385"/>
      <c r="I38" s="385"/>
      <c r="J38" s="385"/>
      <c r="K38" s="385"/>
      <c r="L38" s="385"/>
      <c r="M38" s="385"/>
      <c r="N38" s="385"/>
    </row>
    <row r="39" spans="1:14">
      <c r="A39" s="385"/>
      <c r="B39" s="385"/>
      <c r="C39" s="385"/>
      <c r="D39" s="385"/>
      <c r="E39" s="385"/>
      <c r="F39" s="385"/>
      <c r="G39" s="385"/>
      <c r="H39" s="385"/>
      <c r="I39" s="385"/>
      <c r="J39" s="385"/>
      <c r="K39" s="385"/>
      <c r="L39" s="385"/>
      <c r="M39" s="385"/>
      <c r="N39" s="385"/>
    </row>
    <row r="40" spans="1:14">
      <c r="A40" s="385"/>
      <c r="B40" s="385"/>
      <c r="C40" s="385"/>
      <c r="D40" s="385"/>
      <c r="E40" s="385"/>
      <c r="F40" s="385"/>
      <c r="G40" s="385"/>
      <c r="H40" s="385"/>
      <c r="I40" s="385"/>
      <c r="J40" s="385"/>
      <c r="K40" s="385"/>
      <c r="L40" s="385"/>
      <c r="M40" s="385"/>
      <c r="N40" s="385"/>
    </row>
    <row r="41" spans="1:14">
      <c r="A41" s="385"/>
      <c r="B41" s="385"/>
      <c r="C41" s="385"/>
      <c r="D41" s="385"/>
      <c r="E41" s="385"/>
      <c r="F41" s="385"/>
      <c r="G41" s="385"/>
      <c r="H41" s="385"/>
      <c r="I41" s="385"/>
      <c r="J41" s="385"/>
      <c r="K41" s="385"/>
      <c r="L41" s="385"/>
      <c r="M41" s="385"/>
      <c r="N41" s="385"/>
    </row>
    <row r="42" spans="1:14">
      <c r="A42" s="385"/>
      <c r="B42" s="385"/>
      <c r="C42" s="385"/>
      <c r="D42" s="385"/>
      <c r="E42" s="385"/>
      <c r="F42" s="385"/>
      <c r="G42" s="385"/>
      <c r="H42" s="385"/>
      <c r="I42" s="385"/>
      <c r="J42" s="385"/>
      <c r="K42" s="385"/>
      <c r="L42" s="385"/>
      <c r="M42" s="385"/>
      <c r="N42" s="385"/>
    </row>
    <row r="43" spans="1:14">
      <c r="A43" s="385"/>
      <c r="B43" s="385"/>
      <c r="C43" s="385"/>
      <c r="D43" s="385"/>
      <c r="E43" s="385"/>
      <c r="F43" s="385"/>
      <c r="G43" s="385"/>
      <c r="H43" s="385"/>
      <c r="I43" s="385"/>
      <c r="J43" s="385"/>
      <c r="K43" s="385"/>
      <c r="L43" s="385"/>
      <c r="M43" s="385"/>
      <c r="N43" s="385"/>
    </row>
    <row r="44" spans="1:14">
      <c r="A44" s="385"/>
      <c r="B44" s="385"/>
      <c r="C44" s="385"/>
      <c r="D44" s="385"/>
      <c r="E44" s="385"/>
      <c r="F44" s="385"/>
      <c r="G44" s="385"/>
      <c r="H44" s="385"/>
      <c r="I44" s="385"/>
      <c r="J44" s="385"/>
      <c r="K44" s="385"/>
      <c r="L44" s="385"/>
      <c r="M44" s="385"/>
      <c r="N44" s="385"/>
    </row>
    <row r="45" spans="1:14">
      <c r="A45" s="385"/>
      <c r="B45" s="385"/>
      <c r="C45" s="385"/>
      <c r="D45" s="385"/>
      <c r="E45" s="385"/>
      <c r="F45" s="385"/>
      <c r="G45" s="385"/>
      <c r="H45" s="385"/>
      <c r="I45" s="385"/>
      <c r="J45" s="385"/>
      <c r="K45" s="385"/>
      <c r="L45" s="385"/>
      <c r="M45" s="385"/>
      <c r="N45" s="385"/>
    </row>
    <row r="46" spans="1:14">
      <c r="A46" s="385"/>
      <c r="B46" s="385"/>
      <c r="C46" s="385"/>
      <c r="D46" s="385"/>
      <c r="E46" s="385"/>
      <c r="F46" s="385"/>
      <c r="G46" s="385"/>
      <c r="H46" s="385"/>
      <c r="I46" s="385"/>
      <c r="J46" s="385"/>
      <c r="K46" s="385"/>
      <c r="L46" s="385"/>
      <c r="M46" s="385"/>
      <c r="N46" s="385"/>
    </row>
    <row r="47" spans="1:14">
      <c r="A47" s="385"/>
      <c r="B47" s="385"/>
      <c r="C47" s="385"/>
      <c r="D47" s="385"/>
      <c r="E47" s="385"/>
      <c r="F47" s="385"/>
      <c r="G47" s="385"/>
      <c r="H47" s="385"/>
      <c r="I47" s="385"/>
      <c r="J47" s="385"/>
      <c r="K47" s="385"/>
      <c r="L47" s="385"/>
      <c r="M47" s="385"/>
      <c r="N47" s="385"/>
    </row>
    <row r="48" spans="1:14">
      <c r="A48" s="385"/>
      <c r="B48" s="385"/>
      <c r="C48" s="385"/>
      <c r="D48" s="385"/>
      <c r="E48" s="385"/>
      <c r="F48" s="385"/>
      <c r="G48" s="385"/>
      <c r="H48" s="385"/>
      <c r="I48" s="385"/>
      <c r="J48" s="385"/>
      <c r="K48" s="385"/>
      <c r="L48" s="385"/>
      <c r="M48" s="385"/>
      <c r="N48" s="385"/>
    </row>
    <row r="49" spans="1:14">
      <c r="A49" s="385"/>
      <c r="B49" s="385"/>
      <c r="C49" s="385"/>
      <c r="D49" s="385"/>
      <c r="E49" s="385"/>
      <c r="F49" s="385"/>
      <c r="G49" s="385"/>
      <c r="H49" s="385"/>
      <c r="I49" s="385"/>
      <c r="J49" s="385"/>
      <c r="K49" s="385"/>
      <c r="L49" s="385"/>
      <c r="M49" s="385"/>
      <c r="N49" s="385"/>
    </row>
    <row r="50" spans="1:14">
      <c r="A50" s="385"/>
      <c r="B50" s="385"/>
      <c r="C50" s="385"/>
      <c r="D50" s="385"/>
      <c r="E50" s="385"/>
      <c r="F50" s="385"/>
      <c r="G50" s="385"/>
      <c r="H50" s="385"/>
      <c r="I50" s="385"/>
      <c r="J50" s="385"/>
      <c r="K50" s="385"/>
      <c r="L50" s="385"/>
      <c r="M50" s="385"/>
      <c r="N50" s="385"/>
    </row>
    <row r="51" spans="1:14">
      <c r="A51" s="385"/>
      <c r="B51" s="385"/>
      <c r="C51" s="385"/>
      <c r="D51" s="385"/>
      <c r="E51" s="385"/>
      <c r="F51" s="385"/>
      <c r="G51" s="385"/>
      <c r="H51" s="385"/>
      <c r="I51" s="385"/>
      <c r="J51" s="385"/>
      <c r="K51" s="385"/>
      <c r="L51" s="385"/>
      <c r="M51" s="385"/>
      <c r="N51" s="385"/>
    </row>
    <row r="52" spans="1:14">
      <c r="A52" s="385"/>
      <c r="B52" s="385"/>
      <c r="C52" s="385"/>
      <c r="D52" s="385"/>
      <c r="E52" s="385"/>
      <c r="F52" s="385"/>
      <c r="G52" s="385"/>
      <c r="H52" s="385"/>
      <c r="I52" s="385"/>
      <c r="J52" s="385"/>
      <c r="K52" s="385"/>
      <c r="L52" s="385"/>
      <c r="M52" s="385"/>
      <c r="N52" s="385"/>
    </row>
    <row r="53" spans="1:14">
      <c r="A53" s="385"/>
      <c r="B53" s="385"/>
      <c r="C53" s="385"/>
      <c r="D53" s="385"/>
      <c r="E53" s="385"/>
      <c r="F53" s="385"/>
      <c r="G53" s="385"/>
      <c r="H53" s="385"/>
      <c r="I53" s="385"/>
      <c r="J53" s="385"/>
      <c r="K53" s="385"/>
      <c r="L53" s="385"/>
      <c r="M53" s="385"/>
      <c r="N53" s="385"/>
    </row>
    <row r="54" spans="1:14">
      <c r="A54" s="385"/>
      <c r="B54" s="385"/>
      <c r="C54" s="385"/>
      <c r="D54" s="385"/>
      <c r="E54" s="385"/>
      <c r="F54" s="385"/>
      <c r="G54" s="385"/>
      <c r="H54" s="385"/>
      <c r="I54" s="385"/>
      <c r="J54" s="385"/>
      <c r="K54" s="385"/>
      <c r="L54" s="385"/>
      <c r="M54" s="385"/>
      <c r="N54" s="385"/>
    </row>
    <row r="55" spans="1:14">
      <c r="A55" s="385"/>
      <c r="B55" s="385"/>
      <c r="C55" s="385"/>
      <c r="D55" s="385"/>
      <c r="E55" s="385"/>
      <c r="F55" s="385"/>
      <c r="G55" s="385"/>
      <c r="H55" s="385"/>
      <c r="I55" s="385"/>
      <c r="J55" s="385"/>
      <c r="K55" s="385"/>
      <c r="L55" s="385"/>
      <c r="M55" s="385"/>
      <c r="N55" s="385"/>
    </row>
    <row r="56" spans="1:14">
      <c r="A56" s="385"/>
      <c r="B56" s="385"/>
      <c r="C56" s="385"/>
      <c r="D56" s="385"/>
      <c r="E56" s="385"/>
      <c r="F56" s="385"/>
      <c r="G56" s="385"/>
      <c r="H56" s="385"/>
      <c r="I56" s="385"/>
      <c r="J56" s="385"/>
      <c r="K56" s="385"/>
      <c r="L56" s="385"/>
      <c r="M56" s="385"/>
      <c r="N56" s="385"/>
    </row>
    <row r="57" spans="1:14">
      <c r="A57" s="385"/>
      <c r="B57" s="385"/>
      <c r="C57" s="385"/>
      <c r="D57" s="385"/>
      <c r="E57" s="385"/>
      <c r="F57" s="385"/>
      <c r="G57" s="385"/>
      <c r="H57" s="385"/>
      <c r="I57" s="385"/>
      <c r="J57" s="385"/>
      <c r="K57" s="385"/>
      <c r="L57" s="385"/>
      <c r="M57" s="385"/>
      <c r="N57" s="385"/>
    </row>
    <row r="58" spans="1:14">
      <c r="A58" s="385"/>
      <c r="B58" s="385"/>
      <c r="C58" s="385"/>
      <c r="D58" s="385"/>
      <c r="E58" s="385"/>
      <c r="F58" s="385"/>
      <c r="G58" s="385"/>
      <c r="H58" s="385"/>
      <c r="I58" s="385"/>
      <c r="J58" s="385"/>
      <c r="K58" s="385"/>
      <c r="L58" s="385"/>
      <c r="M58" s="385"/>
      <c r="N58" s="385"/>
    </row>
    <row r="59" spans="1:14">
      <c r="A59" s="385"/>
      <c r="B59" s="385"/>
      <c r="C59" s="385"/>
      <c r="D59" s="385"/>
      <c r="E59" s="385"/>
      <c r="F59" s="385"/>
      <c r="G59" s="385"/>
      <c r="H59" s="385"/>
      <c r="I59" s="385"/>
      <c r="J59" s="385"/>
      <c r="K59" s="385"/>
      <c r="L59" s="385"/>
      <c r="M59" s="385"/>
      <c r="N59" s="385"/>
    </row>
    <row r="60" spans="1:14">
      <c r="A60" s="385"/>
      <c r="B60" s="385"/>
      <c r="C60" s="385"/>
      <c r="D60" s="385"/>
      <c r="E60" s="385"/>
      <c r="F60" s="385"/>
      <c r="G60" s="385"/>
      <c r="H60" s="385"/>
      <c r="I60" s="385"/>
      <c r="J60" s="385"/>
      <c r="K60" s="385"/>
      <c r="L60" s="385"/>
      <c r="M60" s="385"/>
      <c r="N60" s="385"/>
    </row>
    <row r="61" spans="1:14">
      <c r="A61" s="385"/>
      <c r="B61" s="385"/>
      <c r="C61" s="385"/>
      <c r="D61" s="385"/>
      <c r="E61" s="385"/>
      <c r="F61" s="385"/>
      <c r="G61" s="385"/>
      <c r="H61" s="385"/>
      <c r="I61" s="385"/>
      <c r="J61" s="385"/>
      <c r="K61" s="385"/>
      <c r="L61" s="385"/>
      <c r="M61" s="385"/>
      <c r="N61" s="385"/>
    </row>
    <row r="62" spans="1:14">
      <c r="A62" s="385"/>
      <c r="B62" s="385"/>
      <c r="C62" s="385"/>
      <c r="D62" s="385"/>
      <c r="E62" s="385"/>
      <c r="F62" s="385"/>
      <c r="G62" s="385"/>
      <c r="H62" s="385"/>
      <c r="I62" s="385"/>
      <c r="J62" s="385"/>
      <c r="K62" s="385"/>
      <c r="L62" s="385"/>
      <c r="M62" s="385"/>
      <c r="N62" s="385"/>
    </row>
    <row r="63" spans="1:14">
      <c r="A63" s="385"/>
      <c r="B63" s="385"/>
      <c r="C63" s="385"/>
      <c r="D63" s="385"/>
      <c r="E63" s="385"/>
      <c r="F63" s="385"/>
      <c r="G63" s="385"/>
      <c r="H63" s="385"/>
      <c r="I63" s="385"/>
      <c r="J63" s="385"/>
      <c r="K63" s="385"/>
      <c r="L63" s="385"/>
      <c r="M63" s="385"/>
      <c r="N63" s="385"/>
    </row>
    <row r="64" spans="1:14">
      <c r="A64" s="385"/>
      <c r="B64" s="385"/>
      <c r="C64" s="385"/>
      <c r="D64" s="385"/>
      <c r="E64" s="385"/>
      <c r="F64" s="385"/>
      <c r="G64" s="385"/>
      <c r="H64" s="385"/>
      <c r="I64" s="385"/>
      <c r="J64" s="385"/>
      <c r="K64" s="385"/>
      <c r="L64" s="385"/>
      <c r="M64" s="385"/>
      <c r="N64" s="385"/>
    </row>
    <row r="65" spans="1:14">
      <c r="A65" s="385"/>
      <c r="B65" s="385"/>
      <c r="C65" s="385"/>
      <c r="D65" s="385"/>
      <c r="E65" s="385"/>
      <c r="F65" s="385"/>
      <c r="G65" s="385"/>
      <c r="H65" s="385"/>
      <c r="I65" s="385"/>
      <c r="J65" s="385"/>
      <c r="K65" s="385"/>
      <c r="L65" s="385"/>
      <c r="M65" s="385"/>
      <c r="N65" s="385"/>
    </row>
    <row r="66" spans="1:14">
      <c r="A66" s="385"/>
      <c r="B66" s="385"/>
      <c r="C66" s="385"/>
      <c r="D66" s="385"/>
      <c r="E66" s="385"/>
      <c r="F66" s="385"/>
      <c r="G66" s="385"/>
      <c r="H66" s="385"/>
      <c r="I66" s="385"/>
      <c r="J66" s="385"/>
      <c r="K66" s="385"/>
      <c r="L66" s="385"/>
      <c r="M66" s="385"/>
      <c r="N66" s="385"/>
    </row>
    <row r="67" spans="1:14">
      <c r="A67" s="385"/>
      <c r="B67" s="385"/>
      <c r="C67" s="385"/>
      <c r="D67" s="385"/>
      <c r="E67" s="385"/>
      <c r="F67" s="385"/>
      <c r="G67" s="385"/>
      <c r="H67" s="385"/>
      <c r="I67" s="385"/>
      <c r="J67" s="385"/>
      <c r="K67" s="385"/>
      <c r="L67" s="385"/>
      <c r="M67" s="385"/>
      <c r="N67" s="385"/>
    </row>
    <row r="68" spans="1:14">
      <c r="A68" s="385"/>
      <c r="B68" s="385"/>
      <c r="C68" s="385"/>
      <c r="D68" s="385"/>
      <c r="E68" s="385"/>
      <c r="F68" s="385"/>
      <c r="G68" s="385"/>
      <c r="H68" s="385"/>
      <c r="I68" s="385"/>
      <c r="J68" s="385"/>
      <c r="K68" s="385"/>
      <c r="L68" s="385"/>
      <c r="M68" s="385"/>
      <c r="N68" s="385"/>
    </row>
    <row r="69" spans="1:14">
      <c r="A69" s="385"/>
      <c r="B69" s="385"/>
      <c r="C69" s="385"/>
      <c r="D69" s="385"/>
      <c r="E69" s="385"/>
      <c r="F69" s="385"/>
      <c r="G69" s="385"/>
      <c r="H69" s="385"/>
      <c r="I69" s="385"/>
      <c r="J69" s="385"/>
      <c r="K69" s="385"/>
      <c r="L69" s="385"/>
      <c r="M69" s="385"/>
      <c r="N69" s="385"/>
    </row>
    <row r="70" spans="1:14">
      <c r="A70" s="385"/>
      <c r="B70" s="385"/>
      <c r="C70" s="385"/>
      <c r="D70" s="385"/>
      <c r="E70" s="385"/>
      <c r="F70" s="385"/>
      <c r="G70" s="385"/>
      <c r="H70" s="385"/>
      <c r="I70" s="385"/>
      <c r="J70" s="385"/>
      <c r="K70" s="385"/>
      <c r="L70" s="385"/>
      <c r="M70" s="385"/>
      <c r="N70" s="385"/>
    </row>
    <row r="71" spans="1:14">
      <c r="A71" s="385"/>
      <c r="B71" s="385"/>
      <c r="C71" s="385"/>
      <c r="D71" s="385"/>
      <c r="E71" s="385"/>
      <c r="F71" s="385"/>
      <c r="G71" s="385"/>
      <c r="H71" s="385"/>
      <c r="I71" s="385"/>
      <c r="J71" s="385"/>
      <c r="K71" s="385"/>
      <c r="L71" s="385"/>
      <c r="M71" s="385"/>
      <c r="N71" s="385"/>
    </row>
    <row r="72" spans="1:14">
      <c r="A72" s="385"/>
      <c r="B72" s="385"/>
      <c r="C72" s="385"/>
      <c r="D72" s="385"/>
      <c r="E72" s="385"/>
      <c r="F72" s="385"/>
      <c r="G72" s="385"/>
      <c r="H72" s="385"/>
      <c r="I72" s="385"/>
      <c r="J72" s="385"/>
      <c r="K72" s="385"/>
      <c r="L72" s="385"/>
      <c r="M72" s="385"/>
      <c r="N72" s="385"/>
    </row>
    <row r="73" spans="1:14">
      <c r="A73" s="385"/>
      <c r="B73" s="385"/>
      <c r="C73" s="385"/>
      <c r="D73" s="385"/>
      <c r="E73" s="385"/>
      <c r="F73" s="385"/>
      <c r="G73" s="385"/>
      <c r="H73" s="385"/>
      <c r="I73" s="385"/>
      <c r="J73" s="385"/>
      <c r="K73" s="385"/>
      <c r="L73" s="385"/>
      <c r="M73" s="385"/>
      <c r="N73" s="385"/>
    </row>
    <row r="74" spans="1:14">
      <c r="A74" s="385"/>
      <c r="B74" s="385"/>
      <c r="C74" s="385"/>
      <c r="D74" s="385"/>
      <c r="E74" s="385"/>
      <c r="F74" s="385"/>
      <c r="G74" s="385"/>
      <c r="H74" s="385"/>
      <c r="I74" s="385"/>
      <c r="J74" s="385"/>
      <c r="K74" s="385"/>
      <c r="L74" s="385"/>
      <c r="M74" s="385"/>
      <c r="N74" s="385"/>
    </row>
    <row r="75" spans="1:14">
      <c r="A75" s="385"/>
      <c r="B75" s="385"/>
      <c r="C75" s="385"/>
      <c r="D75" s="385"/>
      <c r="E75" s="385"/>
      <c r="F75" s="385"/>
      <c r="G75" s="385"/>
      <c r="H75" s="385"/>
      <c r="I75" s="385"/>
      <c r="J75" s="385"/>
      <c r="K75" s="385"/>
      <c r="L75" s="385"/>
      <c r="M75" s="385"/>
      <c r="N75" s="385"/>
    </row>
    <row r="76" spans="1:14">
      <c r="A76" s="385"/>
      <c r="B76" s="385"/>
      <c r="C76" s="385"/>
      <c r="D76" s="385"/>
      <c r="E76" s="385"/>
      <c r="F76" s="385"/>
      <c r="G76" s="385"/>
      <c r="H76" s="385"/>
      <c r="I76" s="385"/>
      <c r="J76" s="385"/>
      <c r="K76" s="385"/>
      <c r="L76" s="385"/>
      <c r="M76" s="385"/>
      <c r="N76" s="385"/>
    </row>
    <row r="77" spans="1:14">
      <c r="A77" s="385"/>
      <c r="B77" s="385"/>
      <c r="C77" s="385"/>
      <c r="D77" s="385"/>
      <c r="E77" s="385"/>
      <c r="F77" s="385"/>
      <c r="G77" s="385"/>
      <c r="H77" s="385"/>
      <c r="I77" s="385"/>
      <c r="J77" s="385"/>
      <c r="K77" s="385"/>
      <c r="L77" s="385"/>
      <c r="M77" s="385"/>
      <c r="N77" s="385"/>
    </row>
    <row r="78" spans="1:14">
      <c r="A78" s="385"/>
      <c r="B78" s="385"/>
      <c r="C78" s="385"/>
      <c r="D78" s="385"/>
      <c r="E78" s="385"/>
      <c r="F78" s="385"/>
      <c r="G78" s="385"/>
      <c r="H78" s="385"/>
      <c r="I78" s="385"/>
      <c r="J78" s="385"/>
      <c r="K78" s="385"/>
      <c r="L78" s="385"/>
      <c r="M78" s="385"/>
      <c r="N78" s="385"/>
    </row>
    <row r="79" spans="1:14">
      <c r="A79" s="385"/>
      <c r="B79" s="385"/>
      <c r="C79" s="385"/>
      <c r="D79" s="385"/>
      <c r="E79" s="385"/>
      <c r="F79" s="385"/>
      <c r="G79" s="385"/>
      <c r="H79" s="385"/>
      <c r="I79" s="385"/>
      <c r="J79" s="385"/>
      <c r="K79" s="385"/>
      <c r="L79" s="385"/>
      <c r="M79" s="385"/>
      <c r="N79" s="385"/>
    </row>
    <row r="80" spans="1:14">
      <c r="A80" s="385"/>
      <c r="B80" s="385"/>
      <c r="C80" s="385"/>
      <c r="D80" s="385"/>
      <c r="E80" s="385"/>
      <c r="F80" s="385"/>
      <c r="G80" s="385"/>
      <c r="H80" s="385"/>
      <c r="I80" s="385"/>
      <c r="J80" s="385"/>
      <c r="K80" s="385"/>
      <c r="L80" s="385"/>
      <c r="M80" s="385"/>
      <c r="N80" s="385"/>
    </row>
    <row r="81" spans="1:14">
      <c r="A81" s="385"/>
      <c r="B81" s="385"/>
      <c r="C81" s="385"/>
      <c r="D81" s="385"/>
      <c r="E81" s="385"/>
      <c r="F81" s="385"/>
      <c r="G81" s="385"/>
      <c r="H81" s="385"/>
      <c r="I81" s="385"/>
      <c r="J81" s="385"/>
      <c r="K81" s="385"/>
      <c r="L81" s="385"/>
      <c r="M81" s="385"/>
      <c r="N81" s="385"/>
    </row>
    <row r="82" spans="1:14">
      <c r="A82" s="385"/>
      <c r="B82" s="385"/>
      <c r="C82" s="385"/>
      <c r="D82" s="385"/>
      <c r="E82" s="385"/>
      <c r="F82" s="385"/>
      <c r="G82" s="385"/>
      <c r="H82" s="385"/>
      <c r="I82" s="385"/>
      <c r="J82" s="385"/>
      <c r="K82" s="385"/>
      <c r="L82" s="385"/>
      <c r="M82" s="385"/>
      <c r="N82" s="385"/>
    </row>
    <row r="83" spans="1:14">
      <c r="A83" s="385"/>
      <c r="B83" s="385"/>
      <c r="C83" s="385"/>
      <c r="D83" s="385"/>
      <c r="E83" s="385"/>
      <c r="F83" s="385"/>
      <c r="G83" s="385"/>
      <c r="H83" s="385"/>
      <c r="I83" s="385"/>
      <c r="J83" s="385"/>
      <c r="K83" s="385"/>
      <c r="L83" s="385"/>
      <c r="M83" s="385"/>
      <c r="N83" s="385"/>
    </row>
    <row r="84" spans="1:14">
      <c r="A84" s="385"/>
      <c r="B84" s="385"/>
      <c r="C84" s="385"/>
      <c r="D84" s="385"/>
      <c r="E84" s="385"/>
      <c r="F84" s="385"/>
      <c r="G84" s="385"/>
      <c r="H84" s="385"/>
      <c r="I84" s="385"/>
      <c r="J84" s="385"/>
      <c r="K84" s="385"/>
      <c r="L84" s="385"/>
      <c r="M84" s="385"/>
      <c r="N84" s="385"/>
    </row>
    <row r="85" spans="1:14">
      <c r="A85" s="385"/>
      <c r="B85" s="385"/>
      <c r="C85" s="385"/>
      <c r="D85" s="385"/>
      <c r="E85" s="385"/>
      <c r="F85" s="385"/>
      <c r="G85" s="385"/>
      <c r="H85" s="385"/>
      <c r="I85" s="385"/>
      <c r="J85" s="385"/>
      <c r="K85" s="385"/>
      <c r="L85" s="385"/>
      <c r="M85" s="385"/>
      <c r="N85" s="385"/>
    </row>
    <row r="86" spans="1:14">
      <c r="A86" s="385"/>
      <c r="B86" s="385"/>
      <c r="C86" s="385"/>
      <c r="D86" s="385"/>
      <c r="E86" s="385"/>
      <c r="F86" s="385"/>
      <c r="G86" s="385"/>
      <c r="H86" s="385"/>
      <c r="I86" s="385"/>
      <c r="J86" s="385"/>
      <c r="K86" s="385"/>
      <c r="L86" s="385"/>
      <c r="M86" s="385"/>
      <c r="N86" s="385"/>
    </row>
    <row r="87" spans="1:14">
      <c r="A87" s="385"/>
      <c r="B87" s="385"/>
      <c r="C87" s="385"/>
      <c r="D87" s="385"/>
      <c r="E87" s="385"/>
      <c r="F87" s="385"/>
      <c r="G87" s="385"/>
      <c r="H87" s="385"/>
      <c r="I87" s="385"/>
      <c r="J87" s="385"/>
      <c r="K87" s="385"/>
      <c r="L87" s="385"/>
      <c r="M87" s="385"/>
      <c r="N87" s="385"/>
    </row>
    <row r="88" spans="1:14">
      <c r="A88" s="385"/>
      <c r="B88" s="385"/>
      <c r="C88" s="385"/>
      <c r="D88" s="385"/>
      <c r="E88" s="385"/>
      <c r="F88" s="385"/>
      <c r="G88" s="385"/>
      <c r="H88" s="385"/>
      <c r="I88" s="385"/>
      <c r="J88" s="385"/>
      <c r="K88" s="385"/>
      <c r="L88" s="385"/>
      <c r="M88" s="385"/>
      <c r="N88" s="385"/>
    </row>
    <row r="89" spans="1:14">
      <c r="A89" s="385"/>
      <c r="B89" s="385"/>
      <c r="C89" s="385"/>
      <c r="D89" s="385"/>
      <c r="E89" s="385"/>
      <c r="F89" s="385"/>
      <c r="G89" s="385"/>
      <c r="H89" s="385"/>
      <c r="I89" s="385"/>
      <c r="J89" s="385"/>
      <c r="K89" s="385"/>
      <c r="L89" s="385"/>
      <c r="M89" s="385"/>
      <c r="N89" s="385"/>
    </row>
    <row r="350" spans="1:115">
      <c r="A350" s="340">
        <f>A2</f>
        <v>0</v>
      </c>
      <c r="B350" s="340" t="s">
        <v>1587</v>
      </c>
      <c r="C350" s="340" t="s">
        <v>1587</v>
      </c>
      <c r="D350" s="340" t="s">
        <v>1587</v>
      </c>
      <c r="E350" s="340">
        <v>11111</v>
      </c>
      <c r="F350" s="340" t="s">
        <v>66</v>
      </c>
      <c r="G350" s="340">
        <f>SUM(G2:G349)</f>
        <v>0</v>
      </c>
      <c r="H350" s="340">
        <f t="shared" ref="H350:K350" si="0">SUM(H2:H349)</f>
        <v>0</v>
      </c>
      <c r="I350" s="340">
        <f t="shared" si="0"/>
        <v>0</v>
      </c>
      <c r="J350" s="340">
        <f t="shared" si="0"/>
        <v>0</v>
      </c>
      <c r="K350" s="340">
        <f t="shared" si="0"/>
        <v>0</v>
      </c>
      <c r="L350" s="340">
        <v>1</v>
      </c>
      <c r="M350" s="340">
        <v>1</v>
      </c>
      <c r="N350" s="357">
        <v>1</v>
      </c>
      <c r="O350" s="358"/>
      <c r="P350" s="358"/>
      <c r="Q350" s="358"/>
      <c r="R350" s="358"/>
      <c r="S350" s="358"/>
      <c r="T350" s="358"/>
      <c r="U350" s="358"/>
      <c r="V350" s="358"/>
      <c r="W350" s="358"/>
      <c r="X350" s="358"/>
      <c r="Y350" s="358"/>
      <c r="Z350" s="358"/>
      <c r="AA350" s="358"/>
      <c r="AB350" s="358"/>
      <c r="AC350" s="358"/>
      <c r="AD350" s="358"/>
      <c r="AE350" s="358"/>
      <c r="AF350" s="358"/>
      <c r="AG350" s="358"/>
      <c r="AH350" s="358"/>
      <c r="AI350" s="358"/>
      <c r="AJ350" s="358"/>
      <c r="AK350" s="358"/>
      <c r="AL350" s="358"/>
      <c r="AM350" s="358"/>
      <c r="AN350" s="358"/>
      <c r="AO350" s="358"/>
      <c r="AP350" s="358"/>
      <c r="AQ350" s="358"/>
      <c r="AR350" s="358"/>
      <c r="AS350" s="358"/>
      <c r="AT350" s="358"/>
      <c r="AU350" s="358"/>
      <c r="AV350" s="358"/>
      <c r="AW350" s="358"/>
      <c r="AX350" s="358"/>
      <c r="AY350" s="358"/>
      <c r="AZ350" s="358"/>
      <c r="BA350" s="358"/>
      <c r="BB350" s="358"/>
      <c r="BC350" s="358"/>
      <c r="BD350" s="358"/>
      <c r="BE350" s="358"/>
      <c r="BF350" s="358"/>
      <c r="BG350" s="358"/>
      <c r="BH350" s="358"/>
      <c r="BI350" s="358"/>
      <c r="BJ350" s="358"/>
      <c r="BK350" s="358"/>
      <c r="BL350" s="358"/>
      <c r="BM350" s="358"/>
      <c r="BN350" s="358"/>
      <c r="BO350" s="358"/>
      <c r="BP350" s="358"/>
      <c r="BQ350" s="358"/>
      <c r="BR350" s="358"/>
      <c r="BS350" s="358"/>
      <c r="BT350" s="358"/>
      <c r="BU350" s="358"/>
      <c r="BV350" s="358"/>
      <c r="BW350" s="358"/>
      <c r="BX350" s="358"/>
      <c r="BY350" s="358"/>
      <c r="BZ350" s="358"/>
      <c r="CA350" s="358"/>
      <c r="CB350" s="358"/>
      <c r="CC350" s="358"/>
      <c r="CD350" s="358"/>
      <c r="CE350" s="358"/>
      <c r="CF350" s="358"/>
      <c r="CG350" s="358"/>
      <c r="CH350" s="358"/>
      <c r="CI350" s="358"/>
      <c r="CJ350" s="358"/>
      <c r="CK350" s="358"/>
      <c r="CL350" s="358"/>
      <c r="CM350" s="358"/>
      <c r="CN350" s="358"/>
      <c r="CO350" s="358"/>
      <c r="CP350" s="358"/>
      <c r="CQ350" s="358"/>
      <c r="CR350" s="358"/>
      <c r="CS350" s="358"/>
      <c r="CT350" s="358"/>
      <c r="CU350" s="358"/>
      <c r="CV350" s="358"/>
      <c r="CW350" s="358"/>
      <c r="CX350" s="358"/>
      <c r="CY350" s="358"/>
      <c r="CZ350" s="358"/>
      <c r="DA350" s="358"/>
      <c r="DB350" s="358"/>
      <c r="DC350" s="358"/>
      <c r="DD350" s="358"/>
      <c r="DE350" s="358"/>
      <c r="DF350" s="358"/>
      <c r="DG350" s="358"/>
      <c r="DH350" s="358"/>
      <c r="DI350" s="358"/>
      <c r="DJ350" s="358"/>
      <c r="DK350" s="358"/>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rgb="FF00B050"/>
    <pageSetUpPr fitToPage="1"/>
  </sheetPr>
  <dimension ref="A1:U688"/>
  <sheetViews>
    <sheetView showGridLines="0" zoomScale="80" zoomScaleNormal="80" zoomScaleSheetLayoutView="80" workbookViewId="0">
      <pane xSplit="1" ySplit="2" topLeftCell="B3" activePane="bottomRight" state="frozen"/>
      <selection activeCell="E8" sqref="E8"/>
      <selection pane="topRight" activeCell="E8" sqref="E8"/>
      <selection pane="bottomLeft" activeCell="E8" sqref="E8"/>
      <selection pane="bottomRight" activeCell="E655" sqref="E655"/>
    </sheetView>
  </sheetViews>
  <sheetFormatPr defaultColWidth="9.140625" defaultRowHeight="14.25"/>
  <cols>
    <col min="1" max="1" width="9.140625" style="1"/>
    <col min="2" max="2" width="23" style="1" customWidth="1"/>
    <col min="3" max="3" width="11.7109375" style="1" customWidth="1"/>
    <col min="4" max="4" width="10.5703125" style="1" customWidth="1"/>
    <col min="5" max="5" width="11.140625" style="1" customWidth="1"/>
    <col min="6" max="6" width="12.42578125" style="1" customWidth="1"/>
    <col min="7" max="7" width="11.7109375" style="1" customWidth="1"/>
    <col min="8" max="8" width="11.42578125" style="1" bestFit="1" customWidth="1"/>
    <col min="9" max="9" width="12.5703125" style="1" bestFit="1" customWidth="1"/>
    <col min="10" max="10" width="13.7109375" style="1" customWidth="1"/>
    <col min="11" max="12" width="11.42578125" style="1" bestFit="1" customWidth="1"/>
    <col min="13" max="15" width="11.28515625" style="1" bestFit="1" customWidth="1"/>
    <col min="16" max="18" width="11.28515625" style="1" customWidth="1"/>
    <col min="19" max="19" width="12.5703125" style="1" bestFit="1" customWidth="1"/>
    <col min="20" max="16384" width="9.140625" style="1"/>
  </cols>
  <sheetData>
    <row r="1" spans="2:21">
      <c r="B1" s="13"/>
      <c r="C1" s="14"/>
      <c r="D1" s="14"/>
      <c r="E1" s="14"/>
      <c r="F1" s="14"/>
      <c r="G1" s="14"/>
      <c r="H1" s="14"/>
      <c r="I1" s="14"/>
      <c r="J1" s="14"/>
      <c r="K1" s="14"/>
      <c r="L1" s="14"/>
      <c r="M1" s="14"/>
      <c r="N1" s="14"/>
      <c r="O1" s="15"/>
      <c r="P1" s="550"/>
      <c r="Q1" s="550"/>
      <c r="R1" s="550"/>
      <c r="S1" s="3"/>
    </row>
    <row r="2" spans="2:21" ht="18">
      <c r="B2" s="125" t="s">
        <v>34</v>
      </c>
      <c r="C2" s="1121" t="str">
        <f>Prevention!D2</f>
        <v>USAID Tujenge Jamii</v>
      </c>
      <c r="D2" s="1121"/>
      <c r="E2" s="1121"/>
      <c r="F2" s="1121"/>
      <c r="G2" s="339" t="str">
        <f>IFERROR(VLOOKUP(C2,Facilities!F1:H300,2,FALSE),"")</f>
        <v/>
      </c>
      <c r="H2" s="821" t="s">
        <v>65</v>
      </c>
      <c r="I2" s="821"/>
      <c r="J2" s="821"/>
      <c r="K2" s="123" t="str">
        <f>'Testing-All Others'!K2</f>
        <v/>
      </c>
      <c r="L2" s="43"/>
      <c r="M2" s="124" t="s">
        <v>35</v>
      </c>
      <c r="N2" s="822">
        <f>TX_NEW!A2</f>
        <v>0</v>
      </c>
      <c r="O2" s="822"/>
      <c r="P2" s="551"/>
      <c r="Q2" s="551"/>
      <c r="R2" s="551"/>
      <c r="S2" s="3"/>
    </row>
    <row r="3" spans="2:21" ht="9" customHeight="1">
      <c r="B3" s="750"/>
      <c r="C3" s="748"/>
      <c r="D3" s="748"/>
      <c r="E3" s="748"/>
      <c r="F3" s="748"/>
      <c r="H3" s="745"/>
      <c r="I3" s="745"/>
      <c r="J3" s="745"/>
      <c r="K3" s="746"/>
      <c r="L3" s="43"/>
      <c r="M3" s="4"/>
      <c r="N3" s="552"/>
      <c r="O3" s="552"/>
      <c r="P3" s="651"/>
    </row>
    <row r="4" spans="2:21" ht="27" customHeight="1">
      <c r="B4" s="793" t="s">
        <v>2740</v>
      </c>
      <c r="C4" s="794"/>
      <c r="D4" s="794"/>
      <c r="E4" s="794"/>
      <c r="F4" s="794"/>
      <c r="G4" s="795"/>
      <c r="H4" s="796"/>
      <c r="I4" s="796"/>
      <c r="J4" s="796"/>
      <c r="K4" s="794"/>
      <c r="L4" s="797"/>
      <c r="M4" s="797"/>
      <c r="N4" s="798"/>
      <c r="O4" s="798"/>
      <c r="P4" s="799"/>
      <c r="Q4" s="800"/>
      <c r="R4" s="800"/>
      <c r="S4" s="800"/>
    </row>
    <row r="5" spans="2:21" ht="6" customHeight="1">
      <c r="B5" s="750"/>
      <c r="C5" s="748"/>
      <c r="D5" s="748"/>
      <c r="E5" s="748"/>
      <c r="F5" s="748"/>
      <c r="H5" s="745"/>
      <c r="I5" s="745"/>
      <c r="J5" s="745"/>
      <c r="K5" s="746"/>
      <c r="L5" s="43"/>
      <c r="M5" s="4"/>
      <c r="N5" s="552"/>
      <c r="O5" s="552"/>
      <c r="P5" s="651"/>
    </row>
    <row r="6" spans="2:21" ht="32.25" customHeight="1">
      <c r="B6" s="964" t="str">
        <f>CONCATENATE(K2,": TX_NEW")</f>
        <v>: TX_NEW</v>
      </c>
      <c r="C6" s="965"/>
      <c r="D6" s="965"/>
      <c r="E6" s="965"/>
      <c r="F6" s="965"/>
      <c r="G6" s="965"/>
      <c r="H6" s="965"/>
      <c r="I6" s="965"/>
      <c r="J6" s="965"/>
      <c r="K6" s="965"/>
      <c r="L6" s="965"/>
      <c r="M6" s="965"/>
      <c r="N6" s="965"/>
      <c r="O6" s="965"/>
      <c r="P6" s="965"/>
      <c r="Q6" s="965"/>
      <c r="R6" s="965"/>
      <c r="S6" s="965"/>
      <c r="T6" s="5"/>
      <c r="U6" s="5"/>
    </row>
    <row r="7" spans="2:21" ht="15.75" customHeight="1">
      <c r="B7" s="966" t="s">
        <v>0</v>
      </c>
      <c r="C7" s="967"/>
      <c r="D7" s="1122" t="s">
        <v>101</v>
      </c>
      <c r="E7" s="1123"/>
      <c r="F7" s="1123"/>
      <c r="G7" s="1123"/>
      <c r="H7" s="1123"/>
      <c r="I7" s="1123"/>
      <c r="J7" s="1123"/>
      <c r="K7" s="1123"/>
      <c r="L7" s="1123"/>
      <c r="M7" s="1123"/>
      <c r="N7" s="1123"/>
      <c r="O7" s="1123"/>
      <c r="P7" s="1123"/>
      <c r="Q7" s="1123"/>
      <c r="R7" s="1123"/>
      <c r="S7" s="1124"/>
    </row>
    <row r="8" spans="2:21" ht="15.75" customHeight="1">
      <c r="B8" s="968"/>
      <c r="C8" s="969"/>
      <c r="D8" s="1125"/>
      <c r="E8" s="1126"/>
      <c r="F8" s="1126"/>
      <c r="G8" s="1126"/>
      <c r="H8" s="1126"/>
      <c r="I8" s="1126"/>
      <c r="J8" s="1126"/>
      <c r="K8" s="1126"/>
      <c r="L8" s="1126"/>
      <c r="M8" s="1126"/>
      <c r="N8" s="1126"/>
      <c r="O8" s="1126"/>
      <c r="P8" s="1126"/>
      <c r="Q8" s="1126"/>
      <c r="R8" s="1126"/>
      <c r="S8" s="1127"/>
    </row>
    <row r="9" spans="2:21" ht="6" customHeight="1">
      <c r="B9" s="62"/>
      <c r="C9" s="63"/>
      <c r="D9" s="64"/>
      <c r="E9" s="64"/>
      <c r="F9" s="64"/>
      <c r="G9" s="64"/>
      <c r="H9" s="64"/>
      <c r="I9" s="64"/>
      <c r="J9" s="64"/>
      <c r="K9" s="64"/>
      <c r="L9" s="64"/>
      <c r="M9" s="64"/>
      <c r="N9" s="64"/>
      <c r="O9" s="64"/>
      <c r="P9" s="64"/>
      <c r="Q9" s="64"/>
      <c r="R9" s="64"/>
      <c r="S9" s="39"/>
    </row>
    <row r="10" spans="2:21" ht="30" customHeight="1">
      <c r="B10" s="31" t="s">
        <v>2</v>
      </c>
      <c r="C10" s="69" t="str">
        <f>IF(SUM(C15,C28,C41)=0,"subtotal",SUM(C15,C28,C41))</f>
        <v>subtotal</v>
      </c>
      <c r="D10" s="2"/>
      <c r="E10" s="2"/>
      <c r="F10" s="2"/>
      <c r="G10" s="2"/>
      <c r="H10" s="2"/>
      <c r="I10" s="2"/>
      <c r="J10" s="2"/>
      <c r="K10" s="2"/>
      <c r="L10" s="2"/>
      <c r="M10" s="2"/>
      <c r="N10" s="2"/>
      <c r="O10" s="2"/>
      <c r="P10" s="2"/>
      <c r="Q10" s="2"/>
      <c r="R10" s="2"/>
      <c r="S10" s="34"/>
    </row>
    <row r="11" spans="2:21" ht="5.25" customHeight="1">
      <c r="B11" s="31"/>
      <c r="C11" s="8"/>
      <c r="D11" s="2"/>
      <c r="E11" s="2"/>
      <c r="F11" s="2"/>
      <c r="G11" s="2"/>
      <c r="H11" s="2"/>
      <c r="I11" s="2"/>
      <c r="J11" s="2"/>
      <c r="K11" s="2"/>
      <c r="L11" s="2"/>
      <c r="M11" s="2"/>
      <c r="N11" s="2"/>
      <c r="O11" s="2"/>
      <c r="P11" s="2"/>
      <c r="Q11" s="2"/>
      <c r="R11" s="2"/>
      <c r="S11" s="34"/>
    </row>
    <row r="12" spans="2:21" ht="4.5" customHeight="1">
      <c r="B12" s="67"/>
      <c r="C12" s="68"/>
      <c r="D12" s="2"/>
      <c r="E12" s="2"/>
      <c r="F12" s="2"/>
      <c r="G12" s="2"/>
      <c r="H12" s="2"/>
      <c r="I12" s="2"/>
      <c r="J12" s="2"/>
      <c r="K12" s="2"/>
      <c r="L12" s="2"/>
      <c r="M12" s="2"/>
      <c r="N12" s="2"/>
      <c r="O12" s="2"/>
      <c r="P12" s="2"/>
      <c r="Q12" s="2"/>
      <c r="R12" s="2"/>
      <c r="S12" s="34"/>
    </row>
    <row r="13" spans="2:21" ht="33" customHeight="1">
      <c r="B13" s="952" t="s">
        <v>3</v>
      </c>
      <c r="C13" s="953"/>
      <c r="D13" s="1052" t="s">
        <v>2343</v>
      </c>
      <c r="E13" s="942"/>
      <c r="F13" s="942"/>
      <c r="G13" s="942"/>
      <c r="H13" s="942"/>
      <c r="I13" s="942"/>
      <c r="J13" s="942"/>
      <c r="K13" s="942"/>
      <c r="L13" s="942"/>
      <c r="M13" s="942"/>
      <c r="N13" s="942"/>
      <c r="O13" s="942"/>
      <c r="P13" s="332"/>
      <c r="Q13" s="332"/>
      <c r="R13" s="332"/>
      <c r="S13" s="39"/>
    </row>
    <row r="14" spans="2:21" ht="7.5" customHeight="1">
      <c r="B14" s="668"/>
      <c r="C14" s="669"/>
      <c r="D14" s="254"/>
      <c r="E14" s="254"/>
      <c r="F14" s="254"/>
      <c r="G14" s="254"/>
      <c r="H14" s="254"/>
      <c r="I14" s="254"/>
      <c r="J14" s="254"/>
      <c r="K14" s="254"/>
      <c r="L14" s="254"/>
      <c r="M14" s="254"/>
      <c r="N14" s="254"/>
      <c r="O14" s="254"/>
      <c r="P14" s="254"/>
      <c r="Q14" s="254"/>
      <c r="R14" s="254"/>
      <c r="S14" s="86"/>
    </row>
    <row r="15" spans="2:21" ht="29.25" customHeight="1">
      <c r="B15" s="675" t="s">
        <v>2344</v>
      </c>
      <c r="C15" s="667" t="str">
        <f>IF(SUM(S21,S25)=0,"subtotal",SUM(S21,S25))</f>
        <v>subtotal</v>
      </c>
      <c r="D15" s="665"/>
      <c r="E15" s="665"/>
      <c r="F15" s="665"/>
      <c r="G15" s="665"/>
      <c r="H15" s="665"/>
      <c r="I15" s="665"/>
      <c r="J15" s="665"/>
      <c r="K15" s="665"/>
      <c r="L15" s="665"/>
      <c r="M15" s="665"/>
      <c r="N15" s="665"/>
      <c r="O15" s="665"/>
      <c r="P15" s="665"/>
      <c r="Q15" s="665"/>
      <c r="R15" s="665"/>
      <c r="S15" s="666"/>
    </row>
    <row r="16" spans="2:21" ht="12" customHeight="1">
      <c r="B16" s="670"/>
      <c r="C16" s="676"/>
      <c r="D16" s="671"/>
      <c r="E16" s="671"/>
      <c r="F16" s="671"/>
      <c r="G16" s="671"/>
      <c r="H16" s="671"/>
      <c r="I16" s="671"/>
      <c r="J16" s="671"/>
      <c r="K16" s="671"/>
      <c r="L16" s="671"/>
      <c r="M16" s="671"/>
      <c r="N16" s="671"/>
      <c r="O16" s="671"/>
      <c r="P16" s="671"/>
      <c r="Q16" s="671"/>
      <c r="R16" s="671"/>
      <c r="S16" s="672"/>
    </row>
    <row r="17" spans="2:19" ht="11.25" customHeight="1">
      <c r="B17" s="665"/>
      <c r="C17" s="665"/>
      <c r="D17" s="665"/>
      <c r="E17" s="665"/>
      <c r="F17" s="665"/>
      <c r="G17" s="665"/>
      <c r="H17" s="665"/>
      <c r="I17" s="665"/>
      <c r="J17" s="665"/>
      <c r="K17" s="665"/>
      <c r="L17" s="665"/>
      <c r="M17" s="665"/>
      <c r="N17" s="665"/>
      <c r="O17" s="665"/>
      <c r="P17" s="665"/>
      <c r="Q17" s="665"/>
      <c r="R17" s="665"/>
      <c r="S17" s="666"/>
    </row>
    <row r="18" spans="2:19" s="550" customFormat="1" ht="7.5" customHeight="1">
      <c r="B18" s="663"/>
      <c r="C18" s="663"/>
      <c r="D18" s="663"/>
      <c r="E18" s="663"/>
      <c r="F18" s="663"/>
      <c r="G18" s="663"/>
      <c r="H18" s="663"/>
      <c r="I18" s="663"/>
      <c r="J18" s="663"/>
      <c r="K18" s="663"/>
      <c r="L18" s="663"/>
      <c r="M18" s="663"/>
      <c r="N18" s="663"/>
      <c r="O18" s="663"/>
      <c r="P18" s="663"/>
      <c r="Q18" s="663"/>
      <c r="R18" s="663"/>
      <c r="S18" s="104"/>
    </row>
    <row r="19" spans="2:19" ht="26.1" customHeight="1">
      <c r="B19" s="31" t="s">
        <v>37</v>
      </c>
      <c r="C19" s="636" t="s">
        <v>5</v>
      </c>
      <c r="D19" s="655"/>
      <c r="E19" s="656"/>
      <c r="F19" s="660" t="s">
        <v>1769</v>
      </c>
      <c r="G19" s="661" t="s">
        <v>104</v>
      </c>
      <c r="H19" s="661" t="s">
        <v>105</v>
      </c>
      <c r="I19" s="661" t="s">
        <v>106</v>
      </c>
      <c r="J19" s="651" t="s">
        <v>73</v>
      </c>
      <c r="K19" s="651" t="s">
        <v>74</v>
      </c>
      <c r="L19" s="662" t="s">
        <v>75</v>
      </c>
      <c r="M19" s="651" t="s">
        <v>76</v>
      </c>
      <c r="N19" s="651" t="s">
        <v>77</v>
      </c>
      <c r="O19" s="651" t="s">
        <v>1782</v>
      </c>
      <c r="P19" s="660" t="s">
        <v>1783</v>
      </c>
      <c r="Q19" s="660" t="s">
        <v>1784</v>
      </c>
      <c r="R19" s="661" t="s">
        <v>1785</v>
      </c>
      <c r="S19" s="99"/>
    </row>
    <row r="20" spans="2:19" ht="4.5" customHeight="1">
      <c r="B20" s="46"/>
      <c r="C20" s="48"/>
      <c r="D20" s="655"/>
      <c r="E20" s="657"/>
      <c r="F20" s="3"/>
      <c r="G20" s="48"/>
      <c r="H20" s="3"/>
      <c r="I20" s="48"/>
      <c r="J20" s="3"/>
      <c r="K20" s="48"/>
      <c r="L20" s="3"/>
      <c r="M20" s="48"/>
      <c r="N20" s="3"/>
      <c r="O20" s="3"/>
      <c r="P20" s="3"/>
      <c r="Q20" s="3"/>
      <c r="R20" s="3"/>
      <c r="S20" s="104"/>
    </row>
    <row r="21" spans="2:19" ht="24.6" customHeight="1">
      <c r="C21" s="408">
        <f>SUMPRODUCT(($G$2=TX_NEW!$E$2:$E$350)*(TX_NEW!H$2:H$350))</f>
        <v>0</v>
      </c>
      <c r="D21" s="658"/>
      <c r="E21" s="658"/>
      <c r="F21" s="408">
        <f>SUMPRODUCT(($G$2=TX_NEW!$E$2:$E$350)*(TX_NEW!K$2:K$350))</f>
        <v>0</v>
      </c>
      <c r="G21" s="408">
        <f>SUMPRODUCT(($G$2=TX_NEW!$E$2:$E$350)*(TX_NEW!L$2:L$350))</f>
        <v>0</v>
      </c>
      <c r="H21" s="408">
        <f>SUMPRODUCT(($G$2=TX_NEW!$E$2:$E$350)*(TX_NEW!M$2:M$350))</f>
        <v>0</v>
      </c>
      <c r="I21" s="408">
        <f>SUMPRODUCT(($G$2=TX_NEW!$E$2:$E$350)*(TX_NEW!N$2:N$350))</f>
        <v>0</v>
      </c>
      <c r="J21" s="408">
        <f>SUMPRODUCT(($G$2=TX_NEW!$E$2:$E$350)*(TX_NEW!O$2:O$350))</f>
        <v>0</v>
      </c>
      <c r="K21" s="408">
        <f>SUMPRODUCT(($G$2=TX_NEW!$E$2:$E$350)*(TX_NEW!P$2:P$350))</f>
        <v>0</v>
      </c>
      <c r="L21" s="408">
        <f>SUMPRODUCT(($G$2=TX_NEW!$E$2:$E$350)*(TX_NEW!Q$2:Q$350))</f>
        <v>0</v>
      </c>
      <c r="M21" s="408">
        <f>SUMPRODUCT(($G$2=TX_NEW!$E$2:$E$350)*(TX_NEW!R$2:R$350))</f>
        <v>0</v>
      </c>
      <c r="N21" s="408">
        <f>SUMPRODUCT(($G$2=TX_NEW!$E$2:$E$350)*(TX_NEW!S$2:S$350))</f>
        <v>0</v>
      </c>
      <c r="O21" s="408">
        <f>SUMPRODUCT(($G$2=TX_NEW!$E$2:$E$350)*(TX_NEW!T$2:T$350))</f>
        <v>0</v>
      </c>
      <c r="P21" s="408">
        <f>SUMPRODUCT(($G$2=TX_NEW!$E$2:$E$350)*(TX_NEW!U$2:U$350))</f>
        <v>0</v>
      </c>
      <c r="Q21" s="408">
        <f>SUMPRODUCT(($G$2=TX_NEW!$E$2:$E$350)*(TX_NEW!V$2:V$350))</f>
        <v>0</v>
      </c>
      <c r="R21" s="408">
        <f>SUMPRODUCT(($G$2=TX_NEW!$E$2:$E$350)*(TX_NEW!W$2:W$350))</f>
        <v>0</v>
      </c>
      <c r="S21" s="664" t="str">
        <f>IF(SUM(C21,F21:R21)=0,"subtotal",SUM(C21,F21:R21))</f>
        <v>subtotal</v>
      </c>
    </row>
    <row r="22" spans="2:19" ht="6.75" customHeight="1">
      <c r="B22" s="32"/>
      <c r="C22" s="550"/>
      <c r="D22" s="659"/>
      <c r="E22" s="659"/>
      <c r="F22" s="550"/>
      <c r="G22" s="550"/>
      <c r="H22" s="550"/>
      <c r="I22" s="550"/>
      <c r="J22" s="550"/>
      <c r="K22" s="550"/>
      <c r="L22" s="550"/>
      <c r="M22" s="550"/>
      <c r="N22" s="550"/>
      <c r="O22" s="550"/>
      <c r="P22" s="550"/>
      <c r="Q22" s="550"/>
      <c r="R22" s="550"/>
      <c r="S22" s="99"/>
    </row>
    <row r="23" spans="2:19" ht="26.1" customHeight="1">
      <c r="B23" s="102" t="s">
        <v>39</v>
      </c>
      <c r="C23" s="625" t="s">
        <v>5</v>
      </c>
      <c r="D23" s="673"/>
      <c r="E23" s="679"/>
      <c r="F23" s="680" t="s">
        <v>1769</v>
      </c>
      <c r="G23" s="681" t="s">
        <v>104</v>
      </c>
      <c r="H23" s="681" t="s">
        <v>105</v>
      </c>
      <c r="I23" s="681" t="s">
        <v>106</v>
      </c>
      <c r="J23" s="187" t="s">
        <v>73</v>
      </c>
      <c r="K23" s="187" t="s">
        <v>74</v>
      </c>
      <c r="L23" s="682" t="s">
        <v>75</v>
      </c>
      <c r="M23" s="187" t="s">
        <v>76</v>
      </c>
      <c r="N23" s="187" t="s">
        <v>77</v>
      </c>
      <c r="O23" s="187" t="s">
        <v>1782</v>
      </c>
      <c r="P23" s="680" t="s">
        <v>1783</v>
      </c>
      <c r="Q23" s="680" t="s">
        <v>1784</v>
      </c>
      <c r="R23" s="681" t="s">
        <v>1785</v>
      </c>
      <c r="S23" s="97"/>
    </row>
    <row r="24" spans="2:19" ht="8.25" customHeight="1">
      <c r="B24" s="677"/>
      <c r="C24" s="678"/>
      <c r="D24" s="655"/>
      <c r="E24" s="657"/>
      <c r="F24" s="651"/>
      <c r="G24" s="678"/>
      <c r="H24" s="651"/>
      <c r="I24" s="678"/>
      <c r="J24" s="651"/>
      <c r="K24" s="678"/>
      <c r="L24" s="651"/>
      <c r="M24" s="678"/>
      <c r="N24" s="651"/>
      <c r="O24" s="651"/>
      <c r="P24" s="651"/>
      <c r="Q24" s="651"/>
      <c r="R24" s="651"/>
      <c r="S24" s="104"/>
    </row>
    <row r="25" spans="2:19" ht="23.85" customHeight="1">
      <c r="B25" s="624"/>
      <c r="C25" s="408">
        <f>SUMPRODUCT(($G$2=TX_NEW!$E$2:$E$350)*(TX_NEW!X$2:X$350))</f>
        <v>0</v>
      </c>
      <c r="D25" s="658"/>
      <c r="E25" s="658"/>
      <c r="F25" s="408">
        <f>SUMPRODUCT(($G$2=TX_NEW!$E$2:$E$350)*(TX_NEW!AA$2:AA$350))</f>
        <v>0</v>
      </c>
      <c r="G25" s="408">
        <f>SUMPRODUCT(($G$2=TX_NEW!$E$2:$E$350)*(TX_NEW!AB$2:AB$350))</f>
        <v>0</v>
      </c>
      <c r="H25" s="408">
        <f>SUMPRODUCT(($G$2=TX_NEW!$E$2:$E$350)*(TX_NEW!AC$2:AC$350))</f>
        <v>0</v>
      </c>
      <c r="I25" s="408">
        <f>SUMPRODUCT(($G$2=TX_NEW!$E$2:$E$350)*(TX_NEW!AD$2:AD$350))</f>
        <v>0</v>
      </c>
      <c r="J25" s="408">
        <f>SUMPRODUCT(($G$2=TX_NEW!$E$2:$E$350)*(TX_NEW!AE$2:AE$350))</f>
        <v>0</v>
      </c>
      <c r="K25" s="408">
        <f>SUMPRODUCT(($G$2=TX_NEW!$E$2:$E$350)*(TX_NEW!AF$2:AF$350))</f>
        <v>0</v>
      </c>
      <c r="L25" s="408">
        <f>SUMPRODUCT(($G$2=TX_NEW!$E$2:$E$350)*(TX_NEW!AG$2:AG$350))</f>
        <v>0</v>
      </c>
      <c r="M25" s="408">
        <f>SUMPRODUCT(($G$2=TX_NEW!$E$2:$E$350)*(TX_NEW!AH$2:AH$350))</f>
        <v>0</v>
      </c>
      <c r="N25" s="408">
        <f>SUMPRODUCT(($G$2=TX_NEW!$E$2:$E$350)*(TX_NEW!AI$2:AI$350))</f>
        <v>0</v>
      </c>
      <c r="O25" s="408">
        <f>SUMPRODUCT(($G$2=TX_NEW!$E$2:$E$350)*(TX_NEW!AJ$2:AJ$350))</f>
        <v>0</v>
      </c>
      <c r="P25" s="408">
        <f>SUMPRODUCT(($G$2=TX_NEW!$E$2:$E$350)*(TX_NEW!AK$2:AK$350))</f>
        <v>0</v>
      </c>
      <c r="Q25" s="408">
        <f>SUMPRODUCT(($G$2=TX_NEW!$E$2:$E$350)*(TX_NEW!AL$2:AL$350))</f>
        <v>0</v>
      </c>
      <c r="R25" s="408">
        <f>SUMPRODUCT(($G$2=TX_NEW!$E$2:$E$350)*(TX_NEW!AM$2:AM$350))</f>
        <v>0</v>
      </c>
      <c r="S25" s="664" t="str">
        <f>IF(SUM(C25,F25:R25)=0,"subtotal",SUM(C25,F25:R25))</f>
        <v>subtotal</v>
      </c>
    </row>
    <row r="26" spans="2:19" ht="9.75" customHeight="1">
      <c r="B26" s="100"/>
      <c r="C26" s="94"/>
      <c r="D26" s="94"/>
      <c r="E26" s="94"/>
      <c r="F26" s="94"/>
      <c r="G26" s="94"/>
      <c r="H26" s="94"/>
      <c r="I26" s="94"/>
      <c r="J26" s="94"/>
      <c r="K26" s="94"/>
      <c r="L26" s="94"/>
      <c r="M26" s="94"/>
      <c r="N26" s="94"/>
      <c r="O26" s="94"/>
      <c r="P26" s="94"/>
      <c r="Q26" s="94"/>
      <c r="R26" s="94"/>
      <c r="S26" s="101"/>
    </row>
    <row r="27" spans="2:19" ht="7.5" customHeight="1">
      <c r="B27" s="668"/>
      <c r="C27" s="669"/>
      <c r="D27" s="254"/>
      <c r="E27" s="254"/>
      <c r="F27" s="254"/>
      <c r="G27" s="254"/>
      <c r="H27" s="254"/>
      <c r="I27" s="254"/>
      <c r="J27" s="254"/>
      <c r="K27" s="254"/>
      <c r="L27" s="254"/>
      <c r="M27" s="254"/>
      <c r="N27" s="254"/>
      <c r="O27" s="254"/>
      <c r="P27" s="254"/>
      <c r="Q27" s="254"/>
      <c r="R27" s="254"/>
      <c r="S27" s="86"/>
    </row>
    <row r="28" spans="2:19" ht="29.25" customHeight="1">
      <c r="B28" s="675" t="s">
        <v>2345</v>
      </c>
      <c r="C28" s="667" t="str">
        <f>IF(SUM(S34,S38)=0,"subtotal",SUM(S34,S38))</f>
        <v>subtotal</v>
      </c>
      <c r="D28" s="665"/>
      <c r="E28" s="665"/>
      <c r="F28" s="665"/>
      <c r="G28" s="665"/>
      <c r="H28" s="665"/>
      <c r="I28" s="665"/>
      <c r="J28" s="665"/>
      <c r="K28" s="665"/>
      <c r="L28" s="665"/>
      <c r="M28" s="665"/>
      <c r="N28" s="665"/>
      <c r="O28" s="665"/>
      <c r="P28" s="665"/>
      <c r="Q28" s="665"/>
      <c r="R28" s="665"/>
      <c r="S28" s="666"/>
    </row>
    <row r="29" spans="2:19" ht="12" customHeight="1">
      <c r="B29" s="670"/>
      <c r="C29" s="676"/>
      <c r="D29" s="671"/>
      <c r="E29" s="671"/>
      <c r="F29" s="671"/>
      <c r="G29" s="671"/>
      <c r="H29" s="671"/>
      <c r="I29" s="671"/>
      <c r="J29" s="671"/>
      <c r="K29" s="671"/>
      <c r="L29" s="671"/>
      <c r="M29" s="671"/>
      <c r="N29" s="671"/>
      <c r="O29" s="671"/>
      <c r="P29" s="671"/>
      <c r="Q29" s="671"/>
      <c r="R29" s="671"/>
      <c r="S29" s="672"/>
    </row>
    <row r="30" spans="2:19" ht="11.25" customHeight="1">
      <c r="B30" s="665"/>
      <c r="C30" s="665"/>
      <c r="D30" s="665"/>
      <c r="E30" s="665"/>
      <c r="F30" s="665"/>
      <c r="G30" s="665"/>
      <c r="H30" s="665"/>
      <c r="I30" s="665"/>
      <c r="J30" s="665"/>
      <c r="K30" s="665"/>
      <c r="L30" s="665"/>
      <c r="M30" s="665"/>
      <c r="N30" s="665"/>
      <c r="O30" s="665"/>
      <c r="P30" s="665"/>
      <c r="Q30" s="665"/>
      <c r="R30" s="665"/>
      <c r="S30" s="666"/>
    </row>
    <row r="31" spans="2:19" s="550" customFormat="1" ht="7.5" customHeight="1">
      <c r="B31" s="663"/>
      <c r="C31" s="663"/>
      <c r="D31" s="663"/>
      <c r="E31" s="663"/>
      <c r="F31" s="663"/>
      <c r="G31" s="663"/>
      <c r="H31" s="663"/>
      <c r="I31" s="663"/>
      <c r="J31" s="663"/>
      <c r="K31" s="663"/>
      <c r="L31" s="663"/>
      <c r="M31" s="663"/>
      <c r="N31" s="663"/>
      <c r="O31" s="663"/>
      <c r="P31" s="663"/>
      <c r="Q31" s="663"/>
      <c r="R31" s="663"/>
      <c r="S31" s="104"/>
    </row>
    <row r="32" spans="2:19" ht="26.1" customHeight="1">
      <c r="B32" s="639" t="s">
        <v>37</v>
      </c>
      <c r="C32" s="636" t="s">
        <v>5</v>
      </c>
      <c r="D32" s="655"/>
      <c r="E32" s="656"/>
      <c r="F32" s="660" t="s">
        <v>1769</v>
      </c>
      <c r="G32" s="661" t="s">
        <v>104</v>
      </c>
      <c r="H32" s="661" t="s">
        <v>105</v>
      </c>
      <c r="I32" s="661" t="s">
        <v>106</v>
      </c>
      <c r="J32" s="651" t="s">
        <v>73</v>
      </c>
      <c r="K32" s="651" t="s">
        <v>74</v>
      </c>
      <c r="L32" s="662" t="s">
        <v>75</v>
      </c>
      <c r="M32" s="651" t="s">
        <v>76</v>
      </c>
      <c r="N32" s="651" t="s">
        <v>77</v>
      </c>
      <c r="O32" s="651" t="s">
        <v>1782</v>
      </c>
      <c r="P32" s="660" t="s">
        <v>1783</v>
      </c>
      <c r="Q32" s="660" t="s">
        <v>1784</v>
      </c>
      <c r="R32" s="661" t="s">
        <v>1785</v>
      </c>
      <c r="S32" s="99"/>
    </row>
    <row r="33" spans="2:19" ht="4.5" customHeight="1">
      <c r="B33" s="627"/>
      <c r="C33" s="48"/>
      <c r="D33" s="655"/>
      <c r="E33" s="657"/>
      <c r="F33" s="628"/>
      <c r="G33" s="48"/>
      <c r="H33" s="628"/>
      <c r="I33" s="48"/>
      <c r="J33" s="628"/>
      <c r="K33" s="48"/>
      <c r="L33" s="628"/>
      <c r="M33" s="48"/>
      <c r="N33" s="628"/>
      <c r="O33" s="628"/>
      <c r="P33" s="628"/>
      <c r="Q33" s="628"/>
      <c r="R33" s="628"/>
      <c r="S33" s="104"/>
    </row>
    <row r="34" spans="2:19" ht="24.6" customHeight="1">
      <c r="C34" s="408">
        <f>SUMPRODUCT(($G$2=TX_NEW!$E$2:$E$350)*(TX_NEW!AN$2:AN$350))</f>
        <v>0</v>
      </c>
      <c r="D34" s="658"/>
      <c r="E34" s="658"/>
      <c r="F34" s="408">
        <f>SUMPRODUCT(($G$2=TX_NEW!$E$2:$E$350)*(TX_NEW!AQ$2:AQ$350))</f>
        <v>0</v>
      </c>
      <c r="G34" s="408">
        <f>SUMPRODUCT(($G$2=TX_NEW!$E$2:$E$350)*(TX_NEW!AR$2:AR$350))</f>
        <v>0</v>
      </c>
      <c r="H34" s="408">
        <f>SUMPRODUCT(($G$2=TX_NEW!$E$2:$E$350)*(TX_NEW!AS$2:AS$350))</f>
        <v>0</v>
      </c>
      <c r="I34" s="408">
        <f>SUMPRODUCT(($G$2=TX_NEW!$E$2:$E$350)*(TX_NEW!AT$2:AT$350))</f>
        <v>0</v>
      </c>
      <c r="J34" s="408">
        <f>SUMPRODUCT(($G$2=TX_NEW!$E$2:$E$350)*(TX_NEW!AU$2:AU$350))</f>
        <v>0</v>
      </c>
      <c r="K34" s="408">
        <f>SUMPRODUCT(($G$2=TX_NEW!$E$2:$E$350)*(TX_NEW!AV$2:AV$350))</f>
        <v>0</v>
      </c>
      <c r="L34" s="408">
        <f>SUMPRODUCT(($G$2=TX_NEW!$E$2:$E$350)*(TX_NEW!AW$2:AW$350))</f>
        <v>0</v>
      </c>
      <c r="M34" s="408">
        <f>SUMPRODUCT(($G$2=TX_NEW!$E$2:$E$350)*(TX_NEW!AX$2:AX$350))</f>
        <v>0</v>
      </c>
      <c r="N34" s="408">
        <f>SUMPRODUCT(($G$2=TX_NEW!$E$2:$E$350)*(TX_NEW!AY$2:AY$350))</f>
        <v>0</v>
      </c>
      <c r="O34" s="408">
        <f>SUMPRODUCT(($G$2=TX_NEW!$E$2:$E$350)*(TX_NEW!AZ$2:AZ$350))</f>
        <v>0</v>
      </c>
      <c r="P34" s="408">
        <f>SUMPRODUCT(($G$2=TX_NEW!$E$2:$E$350)*(TX_NEW!BA$2:BA$350))</f>
        <v>0</v>
      </c>
      <c r="Q34" s="408">
        <f>SUMPRODUCT(($G$2=TX_NEW!$E$2:$E$350)*(TX_NEW!BB$2:BB$350))</f>
        <v>0</v>
      </c>
      <c r="R34" s="408">
        <f>SUMPRODUCT(($G$2=TX_NEW!$E$2:$E$350)*(TX_NEW!BC$2:BC$350))</f>
        <v>0</v>
      </c>
      <c r="S34" s="664" t="str">
        <f>IF(SUM(C34,F34:R34)=0,"subtotal",SUM(C34,F34:R34))</f>
        <v>subtotal</v>
      </c>
    </row>
    <row r="35" spans="2:19" ht="6.75" customHeight="1">
      <c r="B35" s="32"/>
      <c r="C35" s="550"/>
      <c r="D35" s="659"/>
      <c r="E35" s="659"/>
      <c r="F35" s="550"/>
      <c r="G35" s="550"/>
      <c r="H35" s="550"/>
      <c r="I35" s="550"/>
      <c r="J35" s="550"/>
      <c r="K35" s="550"/>
      <c r="L35" s="550"/>
      <c r="M35" s="550"/>
      <c r="N35" s="550"/>
      <c r="O35" s="550"/>
      <c r="P35" s="550"/>
      <c r="Q35" s="550"/>
      <c r="R35" s="550"/>
      <c r="S35" s="99"/>
    </row>
    <row r="36" spans="2:19" ht="26.1" customHeight="1">
      <c r="B36" s="102" t="s">
        <v>39</v>
      </c>
      <c r="C36" s="625" t="s">
        <v>5</v>
      </c>
      <c r="D36" s="673"/>
      <c r="E36" s="679"/>
      <c r="F36" s="680" t="s">
        <v>1769</v>
      </c>
      <c r="G36" s="681" t="s">
        <v>104</v>
      </c>
      <c r="H36" s="681" t="s">
        <v>105</v>
      </c>
      <c r="I36" s="681" t="s">
        <v>106</v>
      </c>
      <c r="J36" s="187" t="s">
        <v>73</v>
      </c>
      <c r="K36" s="187" t="s">
        <v>74</v>
      </c>
      <c r="L36" s="682" t="s">
        <v>75</v>
      </c>
      <c r="M36" s="187" t="s">
        <v>76</v>
      </c>
      <c r="N36" s="187" t="s">
        <v>77</v>
      </c>
      <c r="O36" s="187" t="s">
        <v>1782</v>
      </c>
      <c r="P36" s="680" t="s">
        <v>1783</v>
      </c>
      <c r="Q36" s="680" t="s">
        <v>1784</v>
      </c>
      <c r="R36" s="681" t="s">
        <v>1785</v>
      </c>
      <c r="S36" s="97"/>
    </row>
    <row r="37" spans="2:19" ht="8.25" customHeight="1">
      <c r="B37" s="677"/>
      <c r="C37" s="678"/>
      <c r="D37" s="655"/>
      <c r="E37" s="657"/>
      <c r="F37" s="651"/>
      <c r="G37" s="678"/>
      <c r="H37" s="651"/>
      <c r="I37" s="678"/>
      <c r="J37" s="651"/>
      <c r="K37" s="678"/>
      <c r="L37" s="651"/>
      <c r="M37" s="678"/>
      <c r="N37" s="651"/>
      <c r="O37" s="651"/>
      <c r="P37" s="651"/>
      <c r="Q37" s="651"/>
      <c r="R37" s="651"/>
      <c r="S37" s="104"/>
    </row>
    <row r="38" spans="2:19" ht="23.85" customHeight="1">
      <c r="B38" s="624"/>
      <c r="C38" s="408">
        <f>SUMPRODUCT(($G$2=TX_NEW!$E$2:$E$350)*(TX_NEW!BD$2:BD$350))</f>
        <v>0</v>
      </c>
      <c r="D38" s="658"/>
      <c r="E38" s="658"/>
      <c r="F38" s="408">
        <f>SUMPRODUCT(($G$2=TX_NEW!$E$2:$E$350)*(TX_NEW!BG$2:BG$350))</f>
        <v>0</v>
      </c>
      <c r="G38" s="408">
        <f>SUMPRODUCT(($G$2=TX_NEW!$E$2:$E$350)*(TX_NEW!BH$2:BH$350))</f>
        <v>0</v>
      </c>
      <c r="H38" s="408">
        <f>SUMPRODUCT(($G$2=TX_NEW!$E$2:$E$350)*(TX_NEW!BI$2:BI$350))</f>
        <v>0</v>
      </c>
      <c r="I38" s="408">
        <f>SUMPRODUCT(($G$2=TX_NEW!$E$2:$E$350)*(TX_NEW!BJ$2:BJ$350))</f>
        <v>0</v>
      </c>
      <c r="J38" s="408">
        <f>SUMPRODUCT(($G$2=TX_NEW!$E$2:$E$350)*(TX_NEW!BK$2:BK$350))</f>
        <v>0</v>
      </c>
      <c r="K38" s="408">
        <f>SUMPRODUCT(($G$2=TX_NEW!$E$2:$E$350)*(TX_NEW!BL$2:BL$350))</f>
        <v>0</v>
      </c>
      <c r="L38" s="408">
        <f>SUMPRODUCT(($G$2=TX_NEW!$E$2:$E$350)*(TX_NEW!BM$2:BM$350))</f>
        <v>0</v>
      </c>
      <c r="M38" s="408">
        <f>SUMPRODUCT(($G$2=TX_NEW!$E$2:$E$350)*(TX_NEW!BN$2:BN$350))</f>
        <v>0</v>
      </c>
      <c r="N38" s="408">
        <f>SUMPRODUCT(($G$2=TX_NEW!$E$2:$E$350)*(TX_NEW!BO$2:BO$350))</f>
        <v>0</v>
      </c>
      <c r="O38" s="408">
        <f>SUMPRODUCT(($G$2=TX_NEW!$E$2:$E$350)*(TX_NEW!BP$2:BP$350))</f>
        <v>0</v>
      </c>
      <c r="P38" s="408">
        <f>SUMPRODUCT(($G$2=TX_NEW!$E$2:$E$350)*(TX_NEW!BQ$2:BQ$350))</f>
        <v>0</v>
      </c>
      <c r="Q38" s="408">
        <f>SUMPRODUCT(($G$2=TX_NEW!$E$2:$E$350)*(TX_NEW!BR$2:BR$350))</f>
        <v>0</v>
      </c>
      <c r="R38" s="408">
        <f>SUMPRODUCT(($G$2=TX_NEW!$E$2:$E$350)*(TX_NEW!BS$2:BS$350))</f>
        <v>0</v>
      </c>
      <c r="S38" s="664" t="str">
        <f>IF(SUM(C38,F38:R38)=0,"subtotal",SUM(C38,F38:R38))</f>
        <v>subtotal</v>
      </c>
    </row>
    <row r="39" spans="2:19" ht="9.75" customHeight="1">
      <c r="B39" s="100"/>
      <c r="C39" s="94"/>
      <c r="D39" s="94"/>
      <c r="E39" s="94"/>
      <c r="F39" s="94"/>
      <c r="G39" s="94"/>
      <c r="H39" s="94"/>
      <c r="I39" s="94"/>
      <c r="J39" s="94"/>
      <c r="K39" s="94"/>
      <c r="L39" s="94"/>
      <c r="M39" s="94"/>
      <c r="N39" s="94"/>
      <c r="O39" s="94"/>
      <c r="P39" s="94"/>
      <c r="Q39" s="94"/>
      <c r="R39" s="94"/>
      <c r="S39" s="101"/>
    </row>
    <row r="40" spans="2:19" ht="7.5" customHeight="1">
      <c r="B40" s="668"/>
      <c r="C40" s="669"/>
      <c r="D40" s="254"/>
      <c r="E40" s="254"/>
      <c r="F40" s="254"/>
      <c r="G40" s="254"/>
      <c r="H40" s="254"/>
      <c r="I40" s="254"/>
      <c r="J40" s="254"/>
      <c r="K40" s="254"/>
      <c r="L40" s="254"/>
      <c r="M40" s="254"/>
      <c r="N40" s="254"/>
      <c r="O40" s="254"/>
      <c r="P40" s="254"/>
      <c r="Q40" s="254"/>
      <c r="R40" s="254"/>
      <c r="S40" s="86"/>
    </row>
    <row r="41" spans="2:19" ht="29.25" customHeight="1">
      <c r="B41" s="675" t="s">
        <v>2161</v>
      </c>
      <c r="C41" s="667" t="str">
        <f>IF(SUM(S47,S51)=0,"subtotal",SUM(S47,S51))</f>
        <v>subtotal</v>
      </c>
      <c r="D41" s="665"/>
      <c r="E41" s="665"/>
      <c r="F41" s="665"/>
      <c r="G41" s="665"/>
      <c r="H41" s="665"/>
      <c r="I41" s="665"/>
      <c r="J41" s="665"/>
      <c r="K41" s="665"/>
      <c r="L41" s="665"/>
      <c r="M41" s="665"/>
      <c r="N41" s="665"/>
      <c r="O41" s="665"/>
      <c r="P41" s="665"/>
      <c r="Q41" s="665"/>
      <c r="R41" s="665"/>
      <c r="S41" s="666"/>
    </row>
    <row r="42" spans="2:19" ht="12" customHeight="1">
      <c r="B42" s="670"/>
      <c r="C42" s="676"/>
      <c r="D42" s="671"/>
      <c r="E42" s="671"/>
      <c r="F42" s="671"/>
      <c r="G42" s="671"/>
      <c r="H42" s="671"/>
      <c r="I42" s="671"/>
      <c r="J42" s="671"/>
      <c r="K42" s="671"/>
      <c r="L42" s="671"/>
      <c r="M42" s="671"/>
      <c r="N42" s="671"/>
      <c r="O42" s="671"/>
      <c r="P42" s="671"/>
      <c r="Q42" s="671"/>
      <c r="R42" s="671"/>
      <c r="S42" s="672"/>
    </row>
    <row r="43" spans="2:19" ht="11.25" customHeight="1">
      <c r="B43" s="665"/>
      <c r="C43" s="665"/>
      <c r="D43" s="665"/>
      <c r="E43" s="665"/>
      <c r="F43" s="665"/>
      <c r="G43" s="665"/>
      <c r="H43" s="665"/>
      <c r="I43" s="665"/>
      <c r="J43" s="665"/>
      <c r="K43" s="665"/>
      <c r="L43" s="665"/>
      <c r="M43" s="665"/>
      <c r="N43" s="665"/>
      <c r="O43" s="665"/>
      <c r="P43" s="665"/>
      <c r="Q43" s="665"/>
      <c r="R43" s="665"/>
      <c r="S43" s="666"/>
    </row>
    <row r="44" spans="2:19" s="550" customFormat="1" ht="7.5" customHeight="1">
      <c r="B44" s="663"/>
      <c r="C44" s="663"/>
      <c r="D44" s="663"/>
      <c r="E44" s="663"/>
      <c r="F44" s="663"/>
      <c r="G44" s="663"/>
      <c r="H44" s="663"/>
      <c r="I44" s="663"/>
      <c r="J44" s="663"/>
      <c r="K44" s="663"/>
      <c r="L44" s="663"/>
      <c r="M44" s="663"/>
      <c r="N44" s="663"/>
      <c r="O44" s="663"/>
      <c r="P44" s="663"/>
      <c r="Q44" s="663"/>
      <c r="R44" s="663"/>
      <c r="S44" s="104"/>
    </row>
    <row r="45" spans="2:19" ht="26.1" customHeight="1">
      <c r="B45" s="639" t="s">
        <v>37</v>
      </c>
      <c r="C45" s="636" t="s">
        <v>5</v>
      </c>
      <c r="D45" s="660" t="s">
        <v>9</v>
      </c>
      <c r="E45" s="660" t="s">
        <v>103</v>
      </c>
      <c r="F45" s="660" t="s">
        <v>1769</v>
      </c>
      <c r="G45" s="661" t="s">
        <v>104</v>
      </c>
      <c r="H45" s="661" t="s">
        <v>105</v>
      </c>
      <c r="I45" s="661" t="s">
        <v>106</v>
      </c>
      <c r="J45" s="651" t="s">
        <v>73</v>
      </c>
      <c r="K45" s="651" t="s">
        <v>74</v>
      </c>
      <c r="L45" s="662" t="s">
        <v>75</v>
      </c>
      <c r="M45" s="651" t="s">
        <v>76</v>
      </c>
      <c r="N45" s="651" t="s">
        <v>77</v>
      </c>
      <c r="O45" s="651" t="s">
        <v>1782</v>
      </c>
      <c r="P45" s="660" t="s">
        <v>1783</v>
      </c>
      <c r="Q45" s="660" t="s">
        <v>1784</v>
      </c>
      <c r="R45" s="661" t="s">
        <v>1785</v>
      </c>
      <c r="S45" s="99"/>
    </row>
    <row r="46" spans="2:19" ht="4.5" customHeight="1">
      <c r="B46" s="627"/>
      <c r="C46" s="48"/>
      <c r="D46" s="628"/>
      <c r="E46" s="628"/>
      <c r="F46" s="628"/>
      <c r="G46" s="48"/>
      <c r="H46" s="628"/>
      <c r="I46" s="48"/>
      <c r="J46" s="628"/>
      <c r="K46" s="48"/>
      <c r="L46" s="628"/>
      <c r="M46" s="48"/>
      <c r="N46" s="628"/>
      <c r="O46" s="628"/>
      <c r="P46" s="628"/>
      <c r="Q46" s="628"/>
      <c r="R46" s="628"/>
      <c r="S46" s="104"/>
    </row>
    <row r="47" spans="2:19" ht="27.75" customHeight="1">
      <c r="C47" s="408">
        <f>SUMPRODUCT(($G$2=TX_NEW!$E$2:$E$350)*(TX_NEW!BT$2:BT$350))</f>
        <v>0</v>
      </c>
      <c r="D47" s="408">
        <f>SUMPRODUCT(($G$2=TX_NEW!$E$2:$E$350)*(TX_NEW!BU$2:BU$350))</f>
        <v>0</v>
      </c>
      <c r="E47" s="408">
        <f>SUMPRODUCT(($G$2=TX_NEW!$E$2:$E$350)*(TX_NEW!BV$2:BV$350))</f>
        <v>0</v>
      </c>
      <c r="F47" s="408">
        <f>SUMPRODUCT(($G$2=TX_NEW!$E$2:$E$350)*(TX_NEW!BW$2:BW$350))</f>
        <v>0</v>
      </c>
      <c r="G47" s="408">
        <f>SUMPRODUCT(($G$2=TX_NEW!$E$2:$E$350)*(TX_NEW!BX$2:BX$350))</f>
        <v>0</v>
      </c>
      <c r="H47" s="408">
        <f>SUMPRODUCT(($G$2=TX_NEW!$E$2:$E$350)*(TX_NEW!BY$2:BY$350))</f>
        <v>0</v>
      </c>
      <c r="I47" s="408">
        <f>SUMPRODUCT(($G$2=TX_NEW!$E$2:$E$350)*(TX_NEW!BZ$2:BZ$350))</f>
        <v>0</v>
      </c>
      <c r="J47" s="408">
        <f>SUMPRODUCT(($G$2=TX_NEW!$E$2:$E$350)*(TX_NEW!CA$2:CA$350))</f>
        <v>0</v>
      </c>
      <c r="K47" s="408">
        <f>SUMPRODUCT(($G$2=TX_NEW!$E$2:$E$350)*(TX_NEW!CB$2:CB$350))</f>
        <v>0</v>
      </c>
      <c r="L47" s="408">
        <f>SUMPRODUCT(($G$2=TX_NEW!$E$2:$E$350)*(TX_NEW!CC$2:CC$350))</f>
        <v>0</v>
      </c>
      <c r="M47" s="408">
        <f>SUMPRODUCT(($G$2=TX_NEW!$E$2:$E$350)*(TX_NEW!CD$2:CD$350))</f>
        <v>0</v>
      </c>
      <c r="N47" s="408">
        <f>SUMPRODUCT(($G$2=TX_NEW!$E$2:$E$350)*(TX_NEW!CE$2:CE$350))</f>
        <v>0</v>
      </c>
      <c r="O47" s="408">
        <f>SUMPRODUCT(($G$2=TX_NEW!$E$2:$E$350)*(TX_NEW!CF$2:CF$350))</f>
        <v>0</v>
      </c>
      <c r="P47" s="408">
        <f>SUMPRODUCT(($G$2=TX_NEW!$E$2:$E$350)*(TX_NEW!CG$2:CG$350))</f>
        <v>0</v>
      </c>
      <c r="Q47" s="408">
        <f>SUMPRODUCT(($G$2=TX_NEW!$E$2:$E$350)*(TX_NEW!CH$2:CH$350))</f>
        <v>0</v>
      </c>
      <c r="R47" s="408">
        <f>SUMPRODUCT(($G$2=TX_NEW!$E$2:$E$350)*(TX_NEW!CI$2:CI$350))</f>
        <v>0</v>
      </c>
      <c r="S47" s="664" t="str">
        <f>IF(SUM(C47:R47)=0,"subtotal",SUM(C47:R47))</f>
        <v>subtotal</v>
      </c>
    </row>
    <row r="48" spans="2:19" ht="6.75" customHeight="1">
      <c r="B48" s="32"/>
      <c r="C48" s="550"/>
      <c r="D48" s="550"/>
      <c r="E48" s="550"/>
      <c r="F48" s="550"/>
      <c r="G48" s="550"/>
      <c r="H48" s="550"/>
      <c r="I48" s="550"/>
      <c r="J48" s="550"/>
      <c r="K48" s="550"/>
      <c r="L48" s="550"/>
      <c r="M48" s="550"/>
      <c r="N48" s="550"/>
      <c r="O48" s="550"/>
      <c r="P48" s="550"/>
      <c r="Q48" s="550"/>
      <c r="R48" s="550"/>
      <c r="S48" s="99"/>
    </row>
    <row r="49" spans="2:19" ht="26.1" customHeight="1">
      <c r="B49" s="102" t="s">
        <v>39</v>
      </c>
      <c r="C49" s="625" t="s">
        <v>5</v>
      </c>
      <c r="D49" s="660" t="s">
        <v>9</v>
      </c>
      <c r="E49" s="660" t="s">
        <v>103</v>
      </c>
      <c r="F49" s="680" t="s">
        <v>1769</v>
      </c>
      <c r="G49" s="681" t="s">
        <v>104</v>
      </c>
      <c r="H49" s="681" t="s">
        <v>105</v>
      </c>
      <c r="I49" s="681" t="s">
        <v>106</v>
      </c>
      <c r="J49" s="187" t="s">
        <v>73</v>
      </c>
      <c r="K49" s="187" t="s">
        <v>74</v>
      </c>
      <c r="L49" s="682" t="s">
        <v>75</v>
      </c>
      <c r="M49" s="187" t="s">
        <v>76</v>
      </c>
      <c r="N49" s="187" t="s">
        <v>77</v>
      </c>
      <c r="O49" s="187" t="s">
        <v>1782</v>
      </c>
      <c r="P49" s="680" t="s">
        <v>1783</v>
      </c>
      <c r="Q49" s="680" t="s">
        <v>1784</v>
      </c>
      <c r="R49" s="681" t="s">
        <v>1785</v>
      </c>
      <c r="S49" s="97"/>
    </row>
    <row r="50" spans="2:19" ht="8.25" customHeight="1">
      <c r="B50" s="677"/>
      <c r="C50" s="678"/>
      <c r="D50" s="651"/>
      <c r="E50" s="651"/>
      <c r="F50" s="651"/>
      <c r="G50" s="678"/>
      <c r="H50" s="651"/>
      <c r="I50" s="678"/>
      <c r="J50" s="651"/>
      <c r="K50" s="678"/>
      <c r="L50" s="651"/>
      <c r="M50" s="678"/>
      <c r="N50" s="651"/>
      <c r="O50" s="651"/>
      <c r="P50" s="651"/>
      <c r="Q50" s="651"/>
      <c r="R50" s="651"/>
      <c r="S50" s="104"/>
    </row>
    <row r="51" spans="2:19" ht="28.5" customHeight="1">
      <c r="B51" s="624"/>
      <c r="C51" s="408">
        <f>SUMPRODUCT(($G$2=TX_NEW!$E$2:$E$350)*(TX_NEW!CJ$2:CJ$350))</f>
        <v>0</v>
      </c>
      <c r="D51" s="408">
        <f>SUMPRODUCT(($G$2=TX_NEW!$E$2:$E$350)*(TX_NEW!CK$2:CK$350))</f>
        <v>0</v>
      </c>
      <c r="E51" s="408">
        <f>SUMPRODUCT(($G$2=TX_NEW!$E$2:$E$350)*(TX_NEW!CL$2:CL$350))</f>
        <v>0</v>
      </c>
      <c r="F51" s="408">
        <f>SUMPRODUCT(($G$2=TX_NEW!$E$2:$E$350)*(TX_NEW!CM$2:CM$350))</f>
        <v>0</v>
      </c>
      <c r="G51" s="408">
        <f>SUMPRODUCT(($G$2=TX_NEW!$E$2:$E$350)*(TX_NEW!CN$2:CN$350))</f>
        <v>0</v>
      </c>
      <c r="H51" s="408">
        <f>SUMPRODUCT(($G$2=TX_NEW!$E$2:$E$350)*(TX_NEW!CO$2:CO$350))</f>
        <v>0</v>
      </c>
      <c r="I51" s="408">
        <f>SUMPRODUCT(($G$2=TX_NEW!$E$2:$E$350)*(TX_NEW!CP$2:CP$350))</f>
        <v>0</v>
      </c>
      <c r="J51" s="408">
        <f>SUMPRODUCT(($G$2=TX_NEW!$E$2:$E$350)*(TX_NEW!CQ$2:CQ$350))</f>
        <v>0</v>
      </c>
      <c r="K51" s="408">
        <f>SUMPRODUCT(($G$2=TX_NEW!$E$2:$E$350)*(TX_NEW!CR$2:CR$350))</f>
        <v>0</v>
      </c>
      <c r="L51" s="408">
        <f>SUMPRODUCT(($G$2=TX_NEW!$E$2:$E$350)*(TX_NEW!CS$2:CS$350))</f>
        <v>0</v>
      </c>
      <c r="M51" s="408">
        <f>SUMPRODUCT(($G$2=TX_NEW!$E$2:$E$350)*(TX_NEW!CT$2:CT$350))</f>
        <v>0</v>
      </c>
      <c r="N51" s="408">
        <f>SUMPRODUCT(($G$2=TX_NEW!$E$2:$E$350)*(TX_NEW!CU$2:CU$350))</f>
        <v>0</v>
      </c>
      <c r="O51" s="408">
        <f>SUMPRODUCT(($G$2=TX_NEW!$E$2:$E$350)*(TX_NEW!CV$2:CV$350))</f>
        <v>0</v>
      </c>
      <c r="P51" s="408">
        <f>SUMPRODUCT(($G$2=TX_NEW!$E$2:$E$350)*(TX_NEW!CW$2:CW$350))</f>
        <v>0</v>
      </c>
      <c r="Q51" s="408">
        <f>SUMPRODUCT(($G$2=TX_NEW!$E$2:$E$350)*(TX_NEW!CX$2:CX$350))</f>
        <v>0</v>
      </c>
      <c r="R51" s="408">
        <f>SUMPRODUCT(($G$2=TX_NEW!$E$2:$E$350)*(TX_NEW!CY$2:CY$350))</f>
        <v>0</v>
      </c>
      <c r="S51" s="664" t="str">
        <f>IF(SUM(C51:R51)=0,"subtotal",SUM(C51:R51))</f>
        <v>subtotal</v>
      </c>
    </row>
    <row r="52" spans="2:19" ht="14.25" customHeight="1">
      <c r="B52" s="237"/>
      <c r="C52" s="686"/>
      <c r="D52" s="686"/>
      <c r="E52" s="686"/>
      <c r="F52" s="686"/>
      <c r="G52" s="686"/>
      <c r="H52" s="686"/>
      <c r="I52" s="686"/>
      <c r="J52" s="686"/>
      <c r="K52" s="686"/>
      <c r="L52" s="686"/>
      <c r="M52" s="686"/>
      <c r="N52" s="686"/>
      <c r="O52" s="686"/>
      <c r="P52" s="686"/>
      <c r="Q52" s="686"/>
      <c r="R52" s="686"/>
      <c r="S52" s="687"/>
    </row>
    <row r="53" spans="2:19" ht="21.6" customHeight="1">
      <c r="B53" s="968" t="s">
        <v>2346</v>
      </c>
      <c r="C53" s="1114"/>
      <c r="D53" s="1137" t="s">
        <v>2347</v>
      </c>
      <c r="E53" s="1138"/>
      <c r="F53" s="1138"/>
      <c r="G53" s="1138"/>
      <c r="H53" s="1138"/>
      <c r="I53" s="1138"/>
      <c r="J53" s="1138"/>
      <c r="K53" s="1138"/>
      <c r="L53" s="1138"/>
      <c r="M53" s="1138"/>
      <c r="N53" s="1138"/>
      <c r="O53" s="1138"/>
      <c r="P53" s="1138"/>
      <c r="Q53" s="1138"/>
      <c r="R53" s="1138"/>
      <c r="S53" s="1139"/>
    </row>
    <row r="54" spans="2:19" ht="8.25" customHeight="1">
      <c r="B54" s="1129"/>
      <c r="C54" s="1130"/>
      <c r="D54" s="1140"/>
      <c r="E54" s="1141"/>
      <c r="F54" s="1141"/>
      <c r="G54" s="1141"/>
      <c r="H54" s="1141"/>
      <c r="I54" s="1141"/>
      <c r="J54" s="1141"/>
      <c r="K54" s="1141"/>
      <c r="L54" s="1141"/>
      <c r="M54" s="1141"/>
      <c r="N54" s="1141"/>
      <c r="O54" s="1141"/>
      <c r="P54" s="1141"/>
      <c r="Q54" s="1141"/>
      <c r="R54" s="1141"/>
      <c r="S54" s="1142"/>
    </row>
    <row r="55" spans="2:19" ht="21.6" customHeight="1">
      <c r="B55" s="966" t="s">
        <v>2346</v>
      </c>
      <c r="C55" s="1128"/>
      <c r="D55" s="1143" t="s">
        <v>2348</v>
      </c>
      <c r="E55" s="1144"/>
      <c r="F55" s="1144"/>
      <c r="G55" s="1144"/>
      <c r="H55" s="1144"/>
      <c r="I55" s="1144"/>
      <c r="J55" s="1144"/>
      <c r="K55" s="1144"/>
      <c r="L55" s="1144"/>
      <c r="M55" s="1144"/>
      <c r="N55" s="1144"/>
      <c r="O55" s="1144"/>
      <c r="P55" s="1144"/>
      <c r="Q55" s="1144"/>
      <c r="R55" s="1144"/>
      <c r="S55" s="1145"/>
    </row>
    <row r="56" spans="2:19" ht="8.25" customHeight="1">
      <c r="B56" s="1129"/>
      <c r="C56" s="1130"/>
      <c r="D56" s="1140"/>
      <c r="E56" s="1141"/>
      <c r="F56" s="1141"/>
      <c r="G56" s="1141"/>
      <c r="H56" s="1141"/>
      <c r="I56" s="1141"/>
      <c r="J56" s="1141"/>
      <c r="K56" s="1141"/>
      <c r="L56" s="1141"/>
      <c r="M56" s="1141"/>
      <c r="N56" s="1141"/>
      <c r="O56" s="1141"/>
      <c r="P56" s="1141"/>
      <c r="Q56" s="1141"/>
      <c r="R56" s="1141"/>
      <c r="S56" s="1142"/>
    </row>
    <row r="57" spans="2:19" ht="9.75" customHeight="1">
      <c r="B57" s="100"/>
      <c r="C57" s="94"/>
      <c r="D57" s="94"/>
      <c r="E57" s="94"/>
      <c r="F57" s="94"/>
      <c r="G57" s="94"/>
      <c r="H57" s="94"/>
      <c r="I57" s="94"/>
      <c r="J57" s="94"/>
      <c r="K57" s="94"/>
      <c r="L57" s="94"/>
      <c r="M57" s="94"/>
      <c r="N57" s="94"/>
      <c r="O57" s="94"/>
      <c r="P57" s="94"/>
      <c r="Q57" s="94"/>
      <c r="R57" s="94"/>
      <c r="S57" s="101"/>
    </row>
    <row r="58" spans="2:19" ht="21.6" customHeight="1">
      <c r="B58" s="966" t="s">
        <v>3</v>
      </c>
      <c r="C58" s="1128"/>
      <c r="D58" s="1131" t="s">
        <v>2349</v>
      </c>
      <c r="E58" s="1132"/>
      <c r="F58" s="1132"/>
      <c r="G58" s="1132"/>
      <c r="H58" s="1132"/>
      <c r="I58" s="1132"/>
      <c r="J58" s="1132"/>
      <c r="K58" s="1132"/>
      <c r="L58" s="1132"/>
      <c r="M58" s="1132"/>
      <c r="N58" s="1132"/>
      <c r="O58" s="1132"/>
      <c r="P58" s="1132"/>
      <c r="Q58" s="1132"/>
      <c r="R58" s="1132"/>
      <c r="S58" s="1133"/>
    </row>
    <row r="59" spans="2:19" ht="8.25" customHeight="1">
      <c r="B59" s="1129"/>
      <c r="C59" s="1130"/>
      <c r="D59" s="1134"/>
      <c r="E59" s="1135"/>
      <c r="F59" s="1135"/>
      <c r="G59" s="1135"/>
      <c r="H59" s="1135"/>
      <c r="I59" s="1135"/>
      <c r="J59" s="1135"/>
      <c r="K59" s="1135"/>
      <c r="L59" s="1135"/>
      <c r="M59" s="1135"/>
      <c r="N59" s="1135"/>
      <c r="O59" s="1135"/>
      <c r="P59" s="1135"/>
      <c r="Q59" s="1135"/>
      <c r="R59" s="1135"/>
      <c r="S59" s="1136"/>
    </row>
    <row r="60" spans="2:19" ht="3" customHeight="1">
      <c r="B60" s="31"/>
      <c r="C60" s="63"/>
      <c r="D60" s="64"/>
      <c r="E60" s="64"/>
      <c r="F60" s="64"/>
      <c r="G60" s="64"/>
      <c r="H60" s="64"/>
      <c r="I60" s="64"/>
      <c r="J60" s="64"/>
      <c r="K60" s="64"/>
      <c r="L60" s="64"/>
      <c r="M60" s="64"/>
      <c r="N60" s="64"/>
      <c r="O60" s="64"/>
      <c r="P60" s="64"/>
      <c r="Q60" s="64"/>
      <c r="R60" s="64"/>
      <c r="S60" s="39"/>
    </row>
    <row r="61" spans="2:19" ht="23.25" customHeight="1">
      <c r="B61" s="920" t="s">
        <v>107</v>
      </c>
      <c r="C61" s="854"/>
      <c r="D61" s="144">
        <f>SUMPRODUCT(($G$2=TX_NEW!$E$2:$E$350)*(TX_NEW!CZ$2:CZ$350))</f>
        <v>0</v>
      </c>
      <c r="F61" s="2"/>
      <c r="G61" s="2"/>
      <c r="H61" s="2"/>
      <c r="I61" s="2"/>
      <c r="J61" s="2"/>
      <c r="K61" s="2"/>
      <c r="L61" s="2"/>
      <c r="M61" s="2"/>
      <c r="N61" s="2"/>
      <c r="O61" s="2"/>
      <c r="P61" s="2"/>
      <c r="Q61" s="2"/>
      <c r="R61" s="2"/>
      <c r="S61" s="34"/>
    </row>
    <row r="62" spans="2:19" ht="5.25" customHeight="1">
      <c r="B62" s="139"/>
      <c r="C62" s="45"/>
      <c r="F62" s="2"/>
      <c r="G62" s="2"/>
      <c r="H62" s="2"/>
      <c r="I62" s="2"/>
      <c r="J62" s="2"/>
      <c r="K62" s="2"/>
      <c r="L62" s="2"/>
      <c r="M62" s="2"/>
      <c r="N62" s="2"/>
      <c r="O62" s="2"/>
      <c r="P62" s="2"/>
      <c r="Q62" s="2"/>
      <c r="R62" s="2"/>
      <c r="S62" s="34"/>
    </row>
    <row r="63" spans="2:19" ht="27.75" hidden="1" customHeight="1">
      <c r="B63" s="953" t="s">
        <v>3</v>
      </c>
      <c r="C63" s="953"/>
      <c r="D63" s="1013" t="s">
        <v>108</v>
      </c>
      <c r="E63" s="942"/>
      <c r="F63" s="942"/>
      <c r="G63" s="942"/>
      <c r="H63" s="942"/>
      <c r="I63" s="942"/>
      <c r="J63" s="942"/>
      <c r="K63" s="942"/>
      <c r="L63" s="942"/>
      <c r="M63" s="942"/>
      <c r="N63" s="942"/>
      <c r="O63" s="942"/>
      <c r="P63" s="332"/>
      <c r="Q63" s="332"/>
      <c r="R63" s="332"/>
      <c r="S63" s="39"/>
    </row>
    <row r="64" spans="2:19" ht="6" hidden="1" customHeight="1">
      <c r="B64" s="59"/>
      <c r="C64" s="60"/>
      <c r="D64" s="60"/>
      <c r="E64" s="60"/>
      <c r="F64" s="60"/>
      <c r="G64" s="60"/>
      <c r="H64" s="60"/>
      <c r="I64" s="60"/>
      <c r="J64" s="60"/>
      <c r="K64" s="60"/>
      <c r="L64" s="60"/>
      <c r="M64" s="60"/>
      <c r="N64" s="60"/>
      <c r="O64" s="60"/>
      <c r="P64" s="60"/>
      <c r="Q64" s="60"/>
      <c r="R64" s="60"/>
      <c r="S64" s="39"/>
    </row>
    <row r="65" spans="1:21" ht="23.1" hidden="1" customHeight="1">
      <c r="B65" s="32"/>
      <c r="D65" s="1100" t="s">
        <v>41</v>
      </c>
      <c r="E65" s="1005"/>
      <c r="F65" s="412" cm="1">
        <f t="array" ref="F65">SUMPRODUCT(($G$2=TX_NEW!$E$2:$E$350)*(TX_NEW!DA$2:DA$350))</f>
        <v>0</v>
      </c>
      <c r="G65" s="12"/>
      <c r="H65" s="12"/>
      <c r="I65" s="12"/>
      <c r="J65" s="12"/>
      <c r="K65" s="12"/>
      <c r="L65" s="12"/>
      <c r="M65" s="12"/>
      <c r="N65" s="12"/>
      <c r="O65" s="12"/>
      <c r="P65" s="12"/>
      <c r="Q65" s="12"/>
      <c r="R65" s="12"/>
      <c r="S65" s="34"/>
    </row>
    <row r="66" spans="1:21" ht="5.25" hidden="1" customHeight="1">
      <c r="B66" s="26"/>
      <c r="C66" s="23"/>
      <c r="D66" s="23"/>
      <c r="E66" s="23"/>
      <c r="F66" s="23"/>
      <c r="G66" s="23"/>
      <c r="H66" s="23"/>
      <c r="I66" s="23"/>
      <c r="J66" s="23"/>
      <c r="K66" s="23"/>
      <c r="L66" s="23"/>
      <c r="M66" s="23"/>
      <c r="N66" s="23"/>
      <c r="O66" s="23"/>
      <c r="P66" s="23"/>
      <c r="Q66" s="23"/>
      <c r="R66" s="23"/>
      <c r="S66" s="54"/>
    </row>
    <row r="67" spans="1:21" ht="6" hidden="1" customHeight="1">
      <c r="B67" s="59"/>
      <c r="C67" s="60"/>
      <c r="D67" s="60"/>
      <c r="E67" s="60"/>
      <c r="F67" s="60"/>
      <c r="G67" s="60"/>
      <c r="H67" s="60"/>
      <c r="I67" s="60"/>
      <c r="J67" s="60"/>
      <c r="K67" s="60"/>
      <c r="L67" s="60"/>
      <c r="M67" s="60"/>
      <c r="N67" s="60"/>
      <c r="O67" s="60"/>
      <c r="P67" s="60"/>
      <c r="Q67" s="60"/>
      <c r="R67" s="60"/>
      <c r="S67" s="39"/>
    </row>
    <row r="68" spans="1:21" ht="24" hidden="1" customHeight="1">
      <c r="B68" s="32"/>
      <c r="D68" s="1100" t="s">
        <v>42</v>
      </c>
      <c r="E68" s="1005"/>
      <c r="F68" s="412" cm="1">
        <f t="array" ref="F68">SUMPRODUCT(($G$2=TX_NEW!$E$2:$E$350)*(TX_NEW!DB$2:DB$350))</f>
        <v>0</v>
      </c>
      <c r="G68" s="12"/>
      <c r="H68" s="12"/>
      <c r="I68" s="12"/>
      <c r="J68" s="12"/>
      <c r="K68" s="12"/>
      <c r="L68" s="12"/>
      <c r="M68" s="12"/>
      <c r="N68" s="12"/>
      <c r="O68" s="12"/>
      <c r="P68" s="12"/>
      <c r="Q68" s="12"/>
      <c r="R68" s="12"/>
      <c r="S68" s="34"/>
    </row>
    <row r="69" spans="1:21" ht="6" hidden="1" customHeight="1">
      <c r="B69" s="26"/>
      <c r="C69" s="23"/>
      <c r="D69" s="23"/>
      <c r="E69" s="23"/>
      <c r="F69" s="23"/>
      <c r="G69" s="23"/>
      <c r="H69" s="23"/>
      <c r="I69" s="23"/>
      <c r="J69" s="23"/>
      <c r="K69" s="23"/>
      <c r="L69" s="23"/>
      <c r="M69" s="23"/>
      <c r="N69" s="23"/>
      <c r="O69" s="23"/>
      <c r="P69" s="23"/>
      <c r="Q69" s="23"/>
      <c r="R69" s="23"/>
      <c r="S69" s="54"/>
      <c r="T69" s="5"/>
      <c r="U69" s="5"/>
    </row>
    <row r="70" spans="1:21" ht="8.25" hidden="1" customHeight="1">
      <c r="B70" s="59"/>
      <c r="C70" s="60"/>
      <c r="D70" s="60"/>
      <c r="E70" s="60"/>
      <c r="F70" s="60"/>
      <c r="G70" s="60"/>
      <c r="H70" s="60"/>
      <c r="I70" s="60"/>
      <c r="J70" s="60"/>
      <c r="K70" s="60"/>
      <c r="L70" s="60"/>
      <c r="M70" s="60"/>
      <c r="N70" s="60"/>
      <c r="O70" s="60"/>
      <c r="P70" s="60"/>
      <c r="Q70" s="60"/>
      <c r="R70" s="60"/>
      <c r="S70" s="39"/>
    </row>
    <row r="71" spans="1:21" ht="27.75" hidden="1" customHeight="1">
      <c r="B71" s="32"/>
      <c r="D71" s="1100" t="s">
        <v>43</v>
      </c>
      <c r="E71" s="1005"/>
      <c r="F71" s="412" cm="1">
        <f t="array" ref="F71">SUMPRODUCT(($G$2=TX_NEW!$E$2:$E$350)*(TX_NEW!DC$2:DC$350))</f>
        <v>0</v>
      </c>
      <c r="G71" s="12"/>
      <c r="H71" s="12"/>
      <c r="I71" s="12"/>
      <c r="J71" s="12"/>
      <c r="K71" s="12"/>
      <c r="L71" s="12"/>
      <c r="M71" s="12"/>
      <c r="N71" s="12"/>
      <c r="O71" s="12"/>
      <c r="P71" s="12"/>
      <c r="Q71" s="12"/>
      <c r="R71" s="12"/>
      <c r="S71" s="34"/>
    </row>
    <row r="72" spans="1:21" ht="8.25" hidden="1" customHeight="1">
      <c r="B72" s="26"/>
      <c r="C72" s="23"/>
      <c r="D72" s="23"/>
      <c r="E72" s="23"/>
      <c r="F72" s="23"/>
      <c r="G72" s="23"/>
      <c r="H72" s="23"/>
      <c r="I72" s="23"/>
      <c r="J72" s="23"/>
      <c r="K72" s="23"/>
      <c r="L72" s="23"/>
      <c r="M72" s="23"/>
      <c r="N72" s="23"/>
      <c r="O72" s="23"/>
      <c r="P72" s="23"/>
      <c r="Q72" s="23"/>
      <c r="R72" s="23"/>
      <c r="S72" s="54"/>
    </row>
    <row r="73" spans="1:21" ht="4.5" hidden="1" customHeight="1">
      <c r="B73" s="59"/>
      <c r="C73" s="60"/>
      <c r="D73" s="60"/>
      <c r="E73" s="60"/>
      <c r="F73" s="60"/>
      <c r="G73" s="60"/>
      <c r="H73" s="60"/>
      <c r="I73" s="60"/>
      <c r="J73" s="60"/>
      <c r="K73" s="60"/>
      <c r="L73" s="60"/>
      <c r="M73" s="60"/>
      <c r="N73" s="60"/>
      <c r="O73" s="60"/>
      <c r="P73" s="60"/>
      <c r="Q73" s="60"/>
      <c r="R73" s="60"/>
      <c r="S73" s="39"/>
    </row>
    <row r="74" spans="1:21" ht="25.5" hidden="1" customHeight="1">
      <c r="B74" s="32"/>
      <c r="D74" s="1100" t="s">
        <v>44</v>
      </c>
      <c r="E74" s="1005"/>
      <c r="F74" s="412" cm="1">
        <f t="array" ref="F74">SUMPRODUCT(($G$2=TX_NEW!$E$2:$E$350)*(TX_NEW!DD$2:DD$350))</f>
        <v>0</v>
      </c>
      <c r="G74" s="12"/>
      <c r="H74" s="12"/>
      <c r="I74" s="12"/>
      <c r="J74" s="12"/>
      <c r="K74" s="12"/>
      <c r="L74" s="12"/>
      <c r="M74" s="12"/>
      <c r="N74" s="12"/>
      <c r="O74" s="12"/>
      <c r="P74" s="12"/>
      <c r="Q74" s="12"/>
      <c r="R74" s="12"/>
      <c r="S74" s="34"/>
    </row>
    <row r="75" spans="1:21" ht="6.75" hidden="1" customHeight="1">
      <c r="B75" s="26"/>
      <c r="C75" s="23"/>
      <c r="D75" s="23"/>
      <c r="E75" s="23"/>
      <c r="F75" s="23"/>
      <c r="G75" s="23"/>
      <c r="H75" s="23"/>
      <c r="I75" s="23"/>
      <c r="J75" s="23"/>
      <c r="K75" s="23"/>
      <c r="L75" s="23"/>
      <c r="M75" s="23"/>
      <c r="N75" s="23"/>
      <c r="O75" s="23"/>
      <c r="P75" s="23"/>
      <c r="Q75" s="23"/>
      <c r="R75" s="23"/>
      <c r="S75" s="54"/>
    </row>
    <row r="76" spans="1:21" ht="8.25" hidden="1" customHeight="1">
      <c r="A76" s="20"/>
      <c r="B76" s="32"/>
      <c r="C76" s="60"/>
      <c r="D76" s="60"/>
      <c r="E76" s="60"/>
      <c r="F76" s="60"/>
      <c r="G76" s="60"/>
      <c r="H76" s="60"/>
      <c r="I76" s="60"/>
      <c r="J76" s="60"/>
      <c r="K76" s="60"/>
      <c r="L76" s="60"/>
      <c r="M76" s="60"/>
      <c r="N76" s="60"/>
      <c r="O76" s="60"/>
      <c r="P76" s="60"/>
      <c r="Q76" s="60"/>
      <c r="R76" s="60"/>
      <c r="S76" s="39"/>
    </row>
    <row r="77" spans="1:21" ht="27" hidden="1" customHeight="1">
      <c r="B77" s="32"/>
      <c r="C77" s="1106" t="s">
        <v>45</v>
      </c>
      <c r="D77" s="1106"/>
      <c r="E77" s="1107"/>
      <c r="F77" s="412" cm="1">
        <f t="array" ref="F77">SUMPRODUCT(($G$2=TX_NEW!$E$2:$E$350)*(TX_NEW!DE$2:DE$350))</f>
        <v>0</v>
      </c>
      <c r="G77" s="12"/>
      <c r="H77" s="12"/>
      <c r="I77" s="12"/>
      <c r="J77" s="12"/>
      <c r="K77" s="12"/>
      <c r="L77" s="12"/>
      <c r="M77" s="12"/>
      <c r="N77" s="12"/>
      <c r="O77" s="12"/>
      <c r="P77" s="12"/>
      <c r="Q77" s="12"/>
      <c r="R77" s="12"/>
      <c r="S77" s="34"/>
    </row>
    <row r="78" spans="1:21" ht="10.5" customHeight="1">
      <c r="B78" s="26"/>
      <c r="C78" s="23"/>
      <c r="D78" s="23"/>
      <c r="E78" s="23"/>
      <c r="F78" s="23"/>
      <c r="G78" s="23"/>
      <c r="H78" s="23"/>
      <c r="I78" s="23"/>
      <c r="J78" s="23"/>
      <c r="K78" s="23"/>
      <c r="L78" s="23"/>
      <c r="M78" s="23"/>
      <c r="N78" s="23"/>
      <c r="O78" s="23"/>
      <c r="P78" s="23"/>
      <c r="Q78" s="23"/>
      <c r="R78" s="23"/>
      <c r="S78" s="54"/>
    </row>
    <row r="79" spans="1:21" ht="21.6" customHeight="1">
      <c r="B79" s="966" t="s">
        <v>118</v>
      </c>
      <c r="C79" s="1128"/>
      <c r="D79" s="1143" t="s">
        <v>2351</v>
      </c>
      <c r="E79" s="1144"/>
      <c r="F79" s="1144"/>
      <c r="G79" s="1144"/>
      <c r="H79" s="1144"/>
      <c r="I79" s="1144"/>
      <c r="J79" s="1144"/>
      <c r="K79" s="1144"/>
      <c r="L79" s="1144"/>
      <c r="M79" s="1144"/>
      <c r="N79" s="1144"/>
      <c r="O79" s="1144"/>
      <c r="P79" s="1144"/>
      <c r="Q79" s="1144"/>
      <c r="R79" s="1144"/>
      <c r="S79" s="1145"/>
    </row>
    <row r="80" spans="1:21" ht="8.25" customHeight="1">
      <c r="B80" s="1129"/>
      <c r="C80" s="1130"/>
      <c r="D80" s="1140"/>
      <c r="E80" s="1141"/>
      <c r="F80" s="1141"/>
      <c r="G80" s="1141"/>
      <c r="H80" s="1141"/>
      <c r="I80" s="1141"/>
      <c r="J80" s="1141"/>
      <c r="K80" s="1141"/>
      <c r="L80" s="1141"/>
      <c r="M80" s="1141"/>
      <c r="N80" s="1141"/>
      <c r="O80" s="1141"/>
      <c r="P80" s="1141"/>
      <c r="Q80" s="1141"/>
      <c r="R80" s="1141"/>
      <c r="S80" s="1142"/>
    </row>
    <row r="81" spans="1:20" ht="20.25" customHeight="1">
      <c r="B81" s="3"/>
      <c r="C81" s="3"/>
      <c r="D81" s="3"/>
      <c r="E81" s="3"/>
      <c r="F81" s="3"/>
      <c r="G81" s="3"/>
      <c r="H81" s="3"/>
      <c r="I81" s="3"/>
      <c r="J81" s="3"/>
      <c r="K81" s="3"/>
      <c r="L81" s="3"/>
      <c r="M81" s="3"/>
      <c r="N81" s="3"/>
      <c r="O81" s="3"/>
      <c r="P81" s="3"/>
      <c r="Q81" s="3"/>
      <c r="R81" s="3"/>
      <c r="S81" s="3"/>
    </row>
    <row r="82" spans="1:20" ht="26.25" customHeight="1">
      <c r="B82" s="920" t="s">
        <v>2350</v>
      </c>
      <c r="C82" s="854"/>
      <c r="D82" s="144"/>
      <c r="F82" s="2"/>
      <c r="G82" s="2"/>
      <c r="H82" s="2"/>
      <c r="I82" s="2"/>
      <c r="J82" s="2"/>
      <c r="K82" s="2"/>
      <c r="L82" s="2"/>
      <c r="M82" s="2"/>
      <c r="N82" s="2"/>
      <c r="O82" s="2"/>
      <c r="P82" s="2"/>
      <c r="Q82" s="2"/>
      <c r="R82" s="2"/>
      <c r="S82" s="626"/>
    </row>
    <row r="83" spans="1:20" ht="16.5" customHeight="1">
      <c r="B83" s="623"/>
      <c r="C83" s="684"/>
      <c r="D83" s="685"/>
      <c r="F83" s="2"/>
      <c r="G83" s="2"/>
      <c r="H83" s="2"/>
      <c r="I83" s="2"/>
      <c r="J83" s="2"/>
      <c r="K83" s="2"/>
      <c r="L83" s="2"/>
      <c r="M83" s="2"/>
      <c r="N83" s="2"/>
      <c r="O83" s="2"/>
      <c r="P83" s="2"/>
      <c r="Q83" s="2"/>
      <c r="R83" s="2"/>
      <c r="S83" s="651"/>
    </row>
    <row r="84" spans="1:20" ht="23.25" customHeight="1">
      <c r="B84" s="1023" t="str">
        <f>CONCATENATE(K2,": TX_CURR")</f>
        <v>: TX_CURR</v>
      </c>
      <c r="C84" s="1024"/>
      <c r="D84" s="1024"/>
      <c r="E84" s="1024"/>
      <c r="F84" s="1024"/>
      <c r="G84" s="1024"/>
      <c r="H84" s="1024"/>
      <c r="I84" s="1024"/>
      <c r="J84" s="1024"/>
      <c r="K84" s="1024"/>
      <c r="L84" s="1024"/>
      <c r="M84" s="1024"/>
      <c r="N84" s="1024"/>
      <c r="O84" s="1024"/>
      <c r="P84" s="1024"/>
      <c r="Q84" s="1024"/>
      <c r="R84" s="1024"/>
      <c r="S84" s="1024"/>
    </row>
    <row r="85" spans="1:20">
      <c r="B85" s="966" t="s">
        <v>0</v>
      </c>
      <c r="C85" s="967"/>
      <c r="D85" s="995" t="s">
        <v>109</v>
      </c>
      <c r="E85" s="1019"/>
      <c r="F85" s="1019"/>
      <c r="G85" s="1019"/>
      <c r="H85" s="1019"/>
      <c r="I85" s="1019"/>
      <c r="J85" s="1019"/>
      <c r="K85" s="1019"/>
      <c r="L85" s="1019"/>
      <c r="M85" s="1019"/>
      <c r="N85" s="1019"/>
      <c r="O85" s="1019"/>
      <c r="P85" s="1019"/>
      <c r="Q85" s="1019"/>
      <c r="R85" s="1019"/>
      <c r="S85" s="996"/>
    </row>
    <row r="86" spans="1:20">
      <c r="B86" s="968"/>
      <c r="C86" s="969"/>
      <c r="D86" s="1020"/>
      <c r="E86" s="1021"/>
      <c r="F86" s="1021"/>
      <c r="G86" s="1021"/>
      <c r="H86" s="1021"/>
      <c r="I86" s="1021"/>
      <c r="J86" s="1021"/>
      <c r="K86" s="1021"/>
      <c r="L86" s="1021"/>
      <c r="M86" s="1021"/>
      <c r="N86" s="1021"/>
      <c r="O86" s="1021"/>
      <c r="P86" s="1021"/>
      <c r="Q86" s="1021"/>
      <c r="R86" s="1021"/>
      <c r="S86" s="1022"/>
    </row>
    <row r="87" spans="1:20" ht="4.5" customHeight="1">
      <c r="B87" s="62"/>
      <c r="C87" s="63"/>
      <c r="D87" s="64"/>
      <c r="E87" s="64"/>
      <c r="F87" s="64"/>
      <c r="G87" s="64"/>
      <c r="H87" s="64"/>
      <c r="I87" s="64"/>
      <c r="J87" s="64"/>
      <c r="K87" s="64"/>
      <c r="L87" s="64"/>
      <c r="M87" s="64"/>
      <c r="N87" s="64"/>
      <c r="O87" s="64"/>
      <c r="P87" s="64"/>
      <c r="Q87" s="64"/>
      <c r="R87" s="64"/>
      <c r="S87" s="39"/>
    </row>
    <row r="88" spans="1:20" ht="27" customHeight="1">
      <c r="B88" s="31" t="s">
        <v>2</v>
      </c>
      <c r="C88" s="327" t="str">
        <f>IF(SUM(C93:M93,C96:M96,C100:G100,C103:G103)=0,"subtotal",SUM(C93:M93,C96:M96,C100:G100,C103:G103))</f>
        <v>subtotal</v>
      </c>
      <c r="D88" s="2"/>
      <c r="E88" s="2"/>
      <c r="F88" s="2"/>
      <c r="G88" s="2"/>
      <c r="H88" s="2"/>
      <c r="I88" s="2"/>
      <c r="J88" s="2"/>
      <c r="K88" s="2"/>
      <c r="L88" s="2"/>
      <c r="M88" s="2"/>
      <c r="N88" s="2"/>
      <c r="O88" s="2"/>
      <c r="P88" s="2"/>
      <c r="Q88" s="2"/>
      <c r="R88" s="2"/>
      <c r="S88" s="34"/>
    </row>
    <row r="89" spans="1:20" s="71" customFormat="1" ht="6.75" customHeight="1">
      <c r="A89" s="1"/>
      <c r="B89" s="31"/>
      <c r="C89" s="8"/>
      <c r="D89" s="2"/>
      <c r="E89" s="2"/>
      <c r="F89" s="2"/>
      <c r="G89" s="2"/>
      <c r="H89" s="2"/>
      <c r="I89" s="2"/>
      <c r="J89" s="2"/>
      <c r="K89" s="2"/>
      <c r="L89" s="2"/>
      <c r="M89" s="2"/>
      <c r="N89" s="2"/>
      <c r="O89" s="2"/>
      <c r="P89" s="2"/>
      <c r="Q89" s="2"/>
      <c r="R89" s="2"/>
      <c r="S89" s="34"/>
      <c r="T89" s="1"/>
    </row>
    <row r="90" spans="1:20" ht="33.75" customHeight="1">
      <c r="B90" s="952" t="s">
        <v>3</v>
      </c>
      <c r="C90" s="953"/>
      <c r="D90" s="1013" t="s">
        <v>102</v>
      </c>
      <c r="E90" s="942"/>
      <c r="F90" s="942"/>
      <c r="G90" s="942"/>
      <c r="H90" s="942"/>
      <c r="I90" s="942"/>
      <c r="J90" s="942"/>
      <c r="K90" s="942"/>
      <c r="L90" s="942"/>
      <c r="M90" s="942"/>
      <c r="N90" s="942"/>
      <c r="O90" s="942"/>
      <c r="P90" s="332"/>
      <c r="Q90" s="332"/>
      <c r="R90" s="332"/>
      <c r="S90" s="39"/>
    </row>
    <row r="91" spans="1:20" ht="32.25" customHeight="1">
      <c r="B91" s="193"/>
      <c r="C91" s="142" t="s">
        <v>5</v>
      </c>
      <c r="D91" s="194" t="s">
        <v>9</v>
      </c>
      <c r="E91" s="195" t="s">
        <v>103</v>
      </c>
      <c r="F91" s="195" t="s">
        <v>1769</v>
      </c>
      <c r="G91" s="196" t="s">
        <v>104</v>
      </c>
      <c r="H91" s="196" t="s">
        <v>105</v>
      </c>
      <c r="I91" s="196" t="s">
        <v>106</v>
      </c>
      <c r="J91" s="194" t="s">
        <v>73</v>
      </c>
      <c r="K91" s="194" t="s">
        <v>74</v>
      </c>
      <c r="L91" s="138" t="s">
        <v>75</v>
      </c>
      <c r="M91" s="194" t="s">
        <v>76</v>
      </c>
      <c r="N91" s="194"/>
      <c r="O91" s="194"/>
      <c r="P91" s="194"/>
      <c r="Q91" s="194"/>
      <c r="R91" s="194"/>
      <c r="S91" s="80"/>
    </row>
    <row r="92" spans="1:20" ht="10.5" customHeight="1">
      <c r="B92" s="70"/>
      <c r="C92" s="44"/>
      <c r="D92" s="60"/>
      <c r="E92" s="44"/>
      <c r="F92" s="60"/>
      <c r="G92" s="44"/>
      <c r="H92" s="60"/>
      <c r="I92" s="44"/>
      <c r="J92" s="60"/>
      <c r="K92" s="44"/>
      <c r="L92" s="60"/>
      <c r="M92" s="44"/>
      <c r="N92" s="60"/>
      <c r="O92" s="60"/>
      <c r="P92" s="60"/>
      <c r="Q92" s="60"/>
      <c r="R92" s="60"/>
      <c r="S92" s="39"/>
    </row>
    <row r="93" spans="1:20" ht="27.75" customHeight="1">
      <c r="A93" s="3"/>
      <c r="B93" s="31" t="s">
        <v>37</v>
      </c>
      <c r="C93" s="406">
        <f>SUMPRODUCT(($G$2=TX_CURR!$E$2:$E$350)*(TX_CURR!H$2:H$350))</f>
        <v>0</v>
      </c>
      <c r="D93" s="406">
        <f>SUMPRODUCT(($G$2=TX_CURR!$E$2:$E$350)*(TX_CURR!I$2:I$350))</f>
        <v>0</v>
      </c>
      <c r="E93" s="406">
        <f>SUMPRODUCT(($G$2=TX_CURR!$E$2:$E$350)*(TX_CURR!J$2:J$350))</f>
        <v>0</v>
      </c>
      <c r="F93" s="406">
        <f>SUMPRODUCT(($G$2=TX_CURR!$E$2:$E$350)*(TX_CURR!K$2:K$350))</f>
        <v>0</v>
      </c>
      <c r="G93" s="406">
        <f>SUMPRODUCT(($G$2=TX_CURR!$E$2:$E$350)*(TX_CURR!L$2:L$350))</f>
        <v>0</v>
      </c>
      <c r="H93" s="406">
        <f>SUMPRODUCT(($G$2=TX_CURR!$E$2:$E$350)*(TX_CURR!M$2:M$350))</f>
        <v>0</v>
      </c>
      <c r="I93" s="406">
        <f>SUMPRODUCT(($G$2=TX_CURR!$E$2:$E$350)*(TX_CURR!N$2:N$350))</f>
        <v>0</v>
      </c>
      <c r="J93" s="406">
        <f>SUMPRODUCT(($G$2=TX_CURR!$E$2:$E$350)*(TX_CURR!O$2:O$350))</f>
        <v>0</v>
      </c>
      <c r="K93" s="406">
        <f>SUMPRODUCT(($G$2=TX_CURR!$E$2:$E$350)*(TX_CURR!P$2:P$350))</f>
        <v>0</v>
      </c>
      <c r="L93" s="406">
        <f>SUMPRODUCT(($G$2=TX_CURR!$E$2:$E$350)*(TX_CURR!Q$2:Q$350))</f>
        <v>0</v>
      </c>
      <c r="M93" s="406">
        <f>SUMPRODUCT(($G$2=TX_CURR!$E$2:$E$350)*(TX_CURR!R$2:R$350))</f>
        <v>0</v>
      </c>
      <c r="S93" s="20"/>
    </row>
    <row r="94" spans="1:20" ht="9" customHeight="1">
      <c r="B94" s="26"/>
      <c r="C94" s="23"/>
      <c r="D94" s="23"/>
      <c r="E94" s="23"/>
      <c r="F94" s="23"/>
      <c r="G94" s="23"/>
      <c r="H94" s="23"/>
      <c r="I94" s="23"/>
      <c r="J94" s="23"/>
      <c r="K94" s="23"/>
      <c r="L94" s="23"/>
      <c r="M94" s="23"/>
      <c r="N94" s="23"/>
      <c r="O94" s="23"/>
      <c r="P94" s="23"/>
      <c r="Q94" s="23"/>
      <c r="R94" s="23"/>
      <c r="S94" s="24"/>
    </row>
    <row r="95" spans="1:20" ht="10.5" customHeight="1">
      <c r="B95" s="70"/>
      <c r="C95" s="44"/>
      <c r="D95" s="60"/>
      <c r="E95" s="44"/>
      <c r="F95" s="60"/>
      <c r="G95" s="44"/>
      <c r="H95" s="60"/>
      <c r="I95" s="44"/>
      <c r="J95" s="60"/>
      <c r="K95" s="44"/>
      <c r="L95" s="60"/>
      <c r="M95" s="44"/>
      <c r="N95" s="18"/>
      <c r="O95" s="18"/>
      <c r="P95" s="18"/>
      <c r="Q95" s="18"/>
      <c r="R95" s="18"/>
      <c r="S95" s="25"/>
    </row>
    <row r="96" spans="1:20" ht="24.75" customHeight="1">
      <c r="B96" s="31" t="s">
        <v>39</v>
      </c>
      <c r="C96" s="406">
        <f>SUMPRODUCT(($G$2=TX_CURR!$E$2:$E$350)*(TX_CURR!U$2:U$350))</f>
        <v>0</v>
      </c>
      <c r="D96" s="406">
        <f>SUMPRODUCT(($G$2=TX_CURR!$E$2:$E$350)*(TX_CURR!V$2:V$350))</f>
        <v>0</v>
      </c>
      <c r="E96" s="406">
        <f>SUMPRODUCT(($G$2=TX_CURR!$E$2:$E$350)*(TX_CURR!W$2:W$350))</f>
        <v>0</v>
      </c>
      <c r="F96" s="406">
        <f>SUMPRODUCT(($G$2=TX_CURR!$E$2:$E$350)*(TX_CURR!X$2:X$350))</f>
        <v>0</v>
      </c>
      <c r="G96" s="406">
        <f>SUMPRODUCT(($G$2=TX_CURR!$E$2:$E$350)*(TX_CURR!Y$2:Y$350))</f>
        <v>0</v>
      </c>
      <c r="H96" s="406">
        <f>SUMPRODUCT(($G$2=TX_CURR!$E$2:$E$350)*(TX_CURR!Z$2:Z$350))</f>
        <v>0</v>
      </c>
      <c r="I96" s="406">
        <f>SUMPRODUCT(($G$2=TX_CURR!$E$2:$E$350)*(TX_CURR!AA$2:AA$350))</f>
        <v>0</v>
      </c>
      <c r="J96" s="406">
        <f>SUMPRODUCT(($G$2=TX_CURR!$E$2:$E$350)*(TX_CURR!AB$2:AB$350))</f>
        <v>0</v>
      </c>
      <c r="K96" s="406">
        <f>SUMPRODUCT(($G$2=TX_CURR!$E$2:$E$350)*(TX_CURR!AC$2:AC$350))</f>
        <v>0</v>
      </c>
      <c r="L96" s="406">
        <f>SUMPRODUCT(($G$2=TX_CURR!$E$2:$E$350)*(TX_CURR!AD$2:AD$350))</f>
        <v>0</v>
      </c>
      <c r="M96" s="406">
        <f>SUMPRODUCT(($G$2=TX_CURR!$E$2:$E$350)*(TX_CURR!AE$2:AE$350))</f>
        <v>0</v>
      </c>
      <c r="N96" s="5"/>
      <c r="S96" s="20"/>
    </row>
    <row r="97" spans="1:21" ht="9" customHeight="1">
      <c r="B97" s="26"/>
      <c r="C97" s="23"/>
      <c r="D97" s="23"/>
      <c r="E97" s="23"/>
      <c r="F97" s="23"/>
      <c r="G97" s="23"/>
      <c r="H97" s="23"/>
      <c r="I97" s="23"/>
      <c r="J97" s="23"/>
      <c r="K97" s="23"/>
      <c r="L97" s="23"/>
      <c r="M97" s="23"/>
      <c r="N97" s="23"/>
      <c r="O97" s="23"/>
      <c r="P97" s="23"/>
      <c r="Q97" s="23"/>
      <c r="R97" s="23"/>
      <c r="S97" s="24"/>
      <c r="U97" s="5"/>
    </row>
    <row r="98" spans="1:21" ht="32.25" customHeight="1">
      <c r="B98" s="193"/>
      <c r="C98" s="194" t="s">
        <v>77</v>
      </c>
      <c r="D98" s="194" t="s">
        <v>1782</v>
      </c>
      <c r="E98" s="195" t="s">
        <v>1783</v>
      </c>
      <c r="F98" s="195" t="s">
        <v>1784</v>
      </c>
      <c r="G98" s="196" t="s">
        <v>1785</v>
      </c>
      <c r="H98" s="196"/>
      <c r="I98" s="196"/>
      <c r="J98" s="194"/>
      <c r="K98" s="194"/>
      <c r="L98" s="138"/>
      <c r="M98" s="194"/>
      <c r="N98" s="194"/>
      <c r="O98" s="194"/>
      <c r="P98" s="194"/>
      <c r="Q98" s="194"/>
      <c r="R98" s="194"/>
      <c r="S98" s="80"/>
    </row>
    <row r="99" spans="1:21" ht="10.5" customHeight="1">
      <c r="B99" s="70"/>
      <c r="C99" s="44"/>
      <c r="D99" s="60"/>
      <c r="E99" s="44"/>
      <c r="F99" s="60"/>
      <c r="G99" s="44"/>
      <c r="H99" s="60"/>
      <c r="I99" s="44"/>
      <c r="J99" s="60"/>
      <c r="K99" s="44"/>
      <c r="L99" s="60"/>
      <c r="M99" s="44"/>
      <c r="N99" s="60"/>
      <c r="O99" s="60"/>
      <c r="P99" s="60"/>
      <c r="Q99" s="60"/>
      <c r="R99" s="60"/>
      <c r="S99" s="39"/>
    </row>
    <row r="100" spans="1:21" ht="27.75" customHeight="1">
      <c r="A100" s="3"/>
      <c r="B100" s="31" t="s">
        <v>37</v>
      </c>
      <c r="C100" s="406">
        <f>SUMPRODUCT(($G$2=TX_CURR!$E$2:$E$350)*(TX_CURR!S$2:S$350))</f>
        <v>0</v>
      </c>
      <c r="D100" s="406">
        <f>SUMPRODUCT(($G$2=TX_CURR!$E$2:$E$350)*(TX_CURR!T$2:T$350))</f>
        <v>0</v>
      </c>
      <c r="E100" s="406">
        <f>SUMPRODUCT(($G$2=TX_CURR!$E$2:$E$350)*(TX_CURR!BK$2:BK$350))</f>
        <v>0</v>
      </c>
      <c r="F100" s="406">
        <f>SUMPRODUCT(($G$2=TX_CURR!$E$2:$E$350)*(TX_CURR!BL$2:BL$350))</f>
        <v>0</v>
      </c>
      <c r="G100" s="526">
        <f>SUMPRODUCT(($G$2=TX_CURR!$E$2:$E$350)*(TX_CURR!BM$2:BM$350))</f>
        <v>0</v>
      </c>
      <c r="H100" s="527" t="str">
        <f>IF(SUM(C100:G100,C93:M93)=0,"subtotal",SUM(C100:G100,C93:M93))</f>
        <v>subtotal</v>
      </c>
      <c r="S100" s="20"/>
    </row>
    <row r="101" spans="1:21" ht="9" customHeight="1">
      <c r="B101" s="26"/>
      <c r="C101" s="23"/>
      <c r="D101" s="23"/>
      <c r="E101" s="23"/>
      <c r="F101" s="23"/>
      <c r="G101" s="23"/>
      <c r="H101" s="23"/>
      <c r="I101" s="23"/>
      <c r="J101" s="23"/>
      <c r="K101" s="23"/>
      <c r="L101" s="23"/>
      <c r="M101" s="23"/>
      <c r="N101" s="23"/>
      <c r="O101" s="23"/>
      <c r="P101" s="23"/>
      <c r="Q101" s="23"/>
      <c r="R101" s="23"/>
      <c r="S101" s="24"/>
    </row>
    <row r="102" spans="1:21" ht="10.5" customHeight="1">
      <c r="B102" s="530"/>
      <c r="C102" s="48"/>
      <c r="D102" s="3"/>
      <c r="E102" s="48"/>
      <c r="F102" s="3"/>
      <c r="G102" s="48"/>
      <c r="H102" s="3"/>
    </row>
    <row r="103" spans="1:21" ht="26.25" customHeight="1">
      <c r="B103" s="31" t="s">
        <v>39</v>
      </c>
      <c r="C103" s="531">
        <f>SUMPRODUCT(($G$2=TX_CURR!$E$2:$E$350)*(TX_CURR!AF$2:AF$350))</f>
        <v>0</v>
      </c>
      <c r="D103" s="531">
        <f>SUMPRODUCT(($G$2=TX_CURR!$E$2:$E$350)*(TX_CURR!AG$2:AG$350))</f>
        <v>0</v>
      </c>
      <c r="E103" s="531">
        <f>SUMPRODUCT(($G$2=TX_CURR!$E$2:$E$350)*(TX_CURR!BH$2:BH$350))</f>
        <v>0</v>
      </c>
      <c r="F103" s="531">
        <f>SUMPRODUCT(($G$2=TX_CURR!$E$2:$E$350)*(TX_CURR!BI$2:BI$350))</f>
        <v>0</v>
      </c>
      <c r="G103" s="531">
        <f>SUMPRODUCT(($G$2=TX_CURR!$E$2:$E$350)*(TX_CURR!BJ$2:BJ$350))</f>
        <v>0</v>
      </c>
      <c r="H103" s="527" t="str">
        <f>IF(SUM(C103:G103,C96:M96)=0,"subtotal",SUM(C103:G103,C96:M96))</f>
        <v>subtotal</v>
      </c>
      <c r="I103" s="5"/>
      <c r="S103" s="20"/>
    </row>
    <row r="104" spans="1:21" ht="9" customHeight="1">
      <c r="B104" s="40"/>
      <c r="C104" s="529"/>
      <c r="D104" s="529"/>
      <c r="E104" s="529"/>
      <c r="F104" s="529"/>
      <c r="G104" s="529"/>
      <c r="H104" s="529"/>
      <c r="I104" s="529"/>
      <c r="J104" s="529"/>
      <c r="K104" s="529"/>
      <c r="L104" s="529"/>
      <c r="M104" s="529"/>
      <c r="N104" s="529"/>
      <c r="O104" s="529"/>
      <c r="P104" s="529"/>
      <c r="Q104" s="529"/>
      <c r="R104" s="529"/>
      <c r="S104" s="528"/>
      <c r="T104" s="5"/>
    </row>
    <row r="105" spans="1:21" ht="26.25" customHeight="1">
      <c r="B105" s="968" t="s">
        <v>3</v>
      </c>
      <c r="C105" s="1114"/>
      <c r="D105" s="1115" t="s">
        <v>110</v>
      </c>
      <c r="E105" s="1116"/>
      <c r="F105" s="1116"/>
      <c r="G105" s="1116"/>
      <c r="H105" s="1116"/>
      <c r="I105" s="1116"/>
      <c r="J105" s="1116"/>
      <c r="K105" s="1116"/>
      <c r="L105" s="1116"/>
      <c r="M105" s="1116"/>
      <c r="N105" s="1116"/>
      <c r="O105" s="1116"/>
      <c r="P105" s="1116"/>
      <c r="Q105" s="1116"/>
      <c r="R105" s="1116"/>
      <c r="S105" s="1117"/>
    </row>
    <row r="106" spans="1:21" ht="8.25" customHeight="1">
      <c r="B106" s="968"/>
      <c r="C106" s="1114"/>
      <c r="D106" s="1115"/>
      <c r="E106" s="1116"/>
      <c r="F106" s="1116"/>
      <c r="G106" s="1116"/>
      <c r="H106" s="1116"/>
      <c r="I106" s="1116"/>
      <c r="J106" s="1116"/>
      <c r="K106" s="1116"/>
      <c r="L106" s="1116"/>
      <c r="M106" s="1116"/>
      <c r="N106" s="1116"/>
      <c r="O106" s="1116"/>
      <c r="P106" s="1116"/>
      <c r="Q106" s="1116"/>
      <c r="R106" s="1116"/>
      <c r="S106" s="1117"/>
    </row>
    <row r="107" spans="1:21" ht="25.5" customHeight="1">
      <c r="B107" s="1118"/>
      <c r="C107" s="1119"/>
      <c r="D107" s="1120" t="s">
        <v>111</v>
      </c>
      <c r="E107" s="1120"/>
      <c r="F107" s="1120"/>
      <c r="G107" s="1120" t="s">
        <v>112</v>
      </c>
      <c r="H107" s="1120"/>
      <c r="I107" s="1120"/>
      <c r="J107" s="1120" t="s">
        <v>113</v>
      </c>
      <c r="K107" s="1120"/>
      <c r="L107" s="1120"/>
      <c r="M107" s="1111"/>
      <c r="N107" s="1112"/>
      <c r="O107" s="1112"/>
      <c r="P107" s="1112"/>
      <c r="Q107" s="1112"/>
      <c r="R107" s="1112"/>
      <c r="S107" s="1113"/>
    </row>
    <row r="108" spans="1:21" ht="31.35" customHeight="1">
      <c r="B108" s="197"/>
      <c r="C108" s="198"/>
      <c r="D108" s="141" t="s">
        <v>5</v>
      </c>
      <c r="E108" s="194" t="s">
        <v>52</v>
      </c>
      <c r="F108" s="199" t="s">
        <v>53</v>
      </c>
      <c r="G108" s="141" t="s">
        <v>5</v>
      </c>
      <c r="H108" s="194" t="s">
        <v>52</v>
      </c>
      <c r="I108" s="199" t="s">
        <v>53</v>
      </c>
      <c r="J108" s="141" t="s">
        <v>5</v>
      </c>
      <c r="K108" s="194" t="s">
        <v>52</v>
      </c>
      <c r="L108" s="199" t="s">
        <v>53</v>
      </c>
      <c r="M108" s="200"/>
      <c r="N108" s="201"/>
      <c r="O108" s="201"/>
      <c r="P108" s="201"/>
      <c r="Q108" s="201"/>
      <c r="R108" s="201"/>
      <c r="S108" s="75"/>
    </row>
    <row r="109" spans="1:21" ht="3.75" customHeight="1">
      <c r="B109" s="66"/>
      <c r="C109" s="202"/>
      <c r="D109" s="203"/>
      <c r="E109" s="64"/>
      <c r="F109" s="202"/>
      <c r="G109" s="203"/>
      <c r="H109" s="64"/>
      <c r="I109" s="202"/>
      <c r="J109" s="203"/>
      <c r="K109" s="64"/>
      <c r="L109" s="202"/>
      <c r="M109" s="64"/>
      <c r="N109" s="64"/>
      <c r="O109" s="64"/>
      <c r="P109" s="64"/>
      <c r="Q109" s="64"/>
      <c r="R109" s="64"/>
      <c r="S109" s="39"/>
    </row>
    <row r="110" spans="1:21" ht="27.75" customHeight="1">
      <c r="B110" s="40"/>
      <c r="C110" s="204" t="s">
        <v>37</v>
      </c>
      <c r="D110" s="408">
        <f>SUMPRODUCT(($G$2=TX_CURR!$E$2:$E$350)*(TX_CURR!AH$2:AH$350))</f>
        <v>0</v>
      </c>
      <c r="E110" s="406">
        <f>SUMPRODUCT(($G$2=TX_CURR!$E$2:$E$350)*(TX_CURR!AI$2:AI$350))</f>
        <v>0</v>
      </c>
      <c r="F110" s="406">
        <f>SUMPRODUCT(($G$2=TX_CURR!$E$2:$E$350)*(TX_CURR!AJ$2:AJ$350))</f>
        <v>0</v>
      </c>
      <c r="G110" s="406">
        <f>SUMPRODUCT(($G$2=TX_CURR!$E$2:$E$350)*(TX_CURR!AK$2:AK$350))</f>
        <v>0</v>
      </c>
      <c r="H110" s="406">
        <f>SUMPRODUCT(($G$2=TX_CURR!$E$2:$E$350)*(TX_CURR!AL$2:AL$350))</f>
        <v>0</v>
      </c>
      <c r="I110" s="406">
        <f>SUMPRODUCT(($G$2=TX_CURR!$E$2:$E$350)*(TX_CURR!AM$2:AM$350))</f>
        <v>0</v>
      </c>
      <c r="J110" s="406">
        <f>SUMPRODUCT(($G$2=TX_CURR!$E$2:$E$350)*(TX_CURR!AN$2:AN$350))</f>
        <v>0</v>
      </c>
      <c r="K110" s="406">
        <f>SUMPRODUCT(($G$2=TX_CURR!$E$2:$E$350)*(TX_CURR!AO$2:AO$350))</f>
        <v>0</v>
      </c>
      <c r="L110" s="406">
        <f>SUMPRODUCT(($G$2=TX_CURR!$E$2:$E$350)*(TX_CURR!AP$2:AP$350))</f>
        <v>0</v>
      </c>
      <c r="M110" s="65"/>
      <c r="N110" s="65"/>
      <c r="O110" s="65"/>
      <c r="P110" s="65"/>
      <c r="Q110" s="65"/>
      <c r="R110" s="65"/>
      <c r="S110" s="54"/>
    </row>
    <row r="111" spans="1:21" ht="4.5" customHeight="1">
      <c r="B111" s="66"/>
      <c r="C111" s="202"/>
      <c r="D111" s="205"/>
      <c r="E111" s="374"/>
      <c r="F111" s="375"/>
      <c r="G111" s="376"/>
      <c r="H111" s="374"/>
      <c r="I111" s="375"/>
      <c r="J111" s="376"/>
      <c r="K111" s="374"/>
      <c r="L111" s="375"/>
      <c r="M111" s="2"/>
      <c r="N111" s="2"/>
      <c r="O111" s="2"/>
      <c r="P111" s="2"/>
      <c r="Q111" s="2"/>
      <c r="R111" s="2"/>
      <c r="S111" s="34"/>
    </row>
    <row r="112" spans="1:21" ht="25.5" customHeight="1">
      <c r="B112" s="31"/>
      <c r="C112" s="206" t="s">
        <v>39</v>
      </c>
      <c r="D112" s="408">
        <f>SUMPRODUCT(($G$2=TX_CURR!$E$2:$E$350)*(TX_CURR!AQ$2:AQ$350))</f>
        <v>0</v>
      </c>
      <c r="E112" s="406">
        <f>SUMPRODUCT(($G$2=TX_CURR!$E$2:$E$350)*(TX_CURR!AR$2:AR$350))</f>
        <v>0</v>
      </c>
      <c r="F112" s="406">
        <f>SUMPRODUCT(($G$2=TX_CURR!$E$2:$E$350)*(TX_CURR!AS$2:AS$350))</f>
        <v>0</v>
      </c>
      <c r="G112" s="406">
        <f>SUMPRODUCT(($G$2=TX_CURR!$E$2:$E$350)*(TX_CURR!AT$2:AT$350))</f>
        <v>0</v>
      </c>
      <c r="H112" s="406">
        <f>SUMPRODUCT(($G$2=TX_CURR!$E$2:$E$350)*(TX_CURR!AU$2:AU$350))</f>
        <v>0</v>
      </c>
      <c r="I112" s="406">
        <f>SUMPRODUCT(($G$2=TX_CURR!$E$2:$E$350)*(TX_CURR!AV$2:AV$350))</f>
        <v>0</v>
      </c>
      <c r="J112" s="406">
        <f>SUMPRODUCT(($G$2=TX_CURR!$E$2:$E$350)*(TX_CURR!AW$2:AW$350))</f>
        <v>0</v>
      </c>
      <c r="K112" s="406">
        <f>SUMPRODUCT(($G$2=TX_CURR!$E$2:$E$350)*(TX_CURR!AX$2:AX$350))</f>
        <v>0</v>
      </c>
      <c r="L112" s="406">
        <f>SUMPRODUCT(($G$2=TX_CURR!$E$2:$E$350)*(TX_CURR!AY$2:AY$350))</f>
        <v>0</v>
      </c>
      <c r="M112" s="2"/>
      <c r="N112" s="2"/>
      <c r="O112" s="2"/>
      <c r="P112" s="2"/>
      <c r="Q112" s="2"/>
      <c r="R112" s="2"/>
      <c r="S112" s="34"/>
    </row>
    <row r="113" spans="2:21" ht="8.25" customHeight="1">
      <c r="B113" s="207"/>
      <c r="C113" s="208"/>
      <c r="D113" s="32"/>
      <c r="F113" s="30"/>
      <c r="G113" s="205"/>
      <c r="H113" s="2"/>
      <c r="I113" s="30"/>
      <c r="J113" s="205"/>
      <c r="K113" s="2"/>
      <c r="L113" s="30"/>
      <c r="M113" s="2"/>
      <c r="N113" s="2"/>
      <c r="O113" s="2"/>
      <c r="P113" s="2"/>
      <c r="Q113" s="2"/>
      <c r="R113" s="2"/>
      <c r="S113" s="34"/>
    </row>
    <row r="114" spans="2:21" ht="3" customHeight="1">
      <c r="B114" s="40"/>
      <c r="C114" s="209"/>
      <c r="D114" s="26"/>
      <c r="E114" s="23"/>
      <c r="F114" s="210"/>
      <c r="G114" s="211"/>
      <c r="H114" s="65"/>
      <c r="I114" s="210"/>
      <c r="J114" s="211"/>
      <c r="K114" s="65"/>
      <c r="L114" s="210"/>
      <c r="M114" s="2"/>
      <c r="N114" s="2"/>
      <c r="O114" s="2"/>
      <c r="P114" s="2"/>
      <c r="Q114" s="2"/>
      <c r="R114" s="2"/>
      <c r="S114" s="34"/>
    </row>
    <row r="115" spans="2:21" ht="15">
      <c r="B115" s="207"/>
      <c r="C115" s="45"/>
      <c r="F115" s="2"/>
      <c r="G115" s="2"/>
      <c r="H115" s="2"/>
      <c r="I115" s="2"/>
      <c r="J115" s="2"/>
      <c r="K115" s="2"/>
      <c r="L115" s="2"/>
      <c r="M115" s="2"/>
      <c r="N115" s="2"/>
      <c r="O115" s="2"/>
      <c r="P115" s="2"/>
      <c r="Q115" s="2"/>
      <c r="R115" s="2"/>
      <c r="S115" s="34"/>
    </row>
    <row r="116" spans="2:21" ht="38.25" hidden="1" customHeight="1">
      <c r="B116" s="953" t="s">
        <v>3</v>
      </c>
      <c r="C116" s="953"/>
      <c r="D116" s="1013" t="s">
        <v>108</v>
      </c>
      <c r="E116" s="942"/>
      <c r="F116" s="942"/>
      <c r="G116" s="942"/>
      <c r="H116" s="942"/>
      <c r="I116" s="942"/>
      <c r="J116" s="942"/>
      <c r="K116" s="942"/>
      <c r="L116" s="942"/>
      <c r="M116" s="942"/>
      <c r="N116" s="942"/>
      <c r="O116" s="942"/>
      <c r="P116" s="332"/>
      <c r="Q116" s="332"/>
      <c r="R116" s="332"/>
      <c r="S116" s="39"/>
    </row>
    <row r="117" spans="2:21" ht="7.5" hidden="1" customHeight="1">
      <c r="B117" s="59"/>
      <c r="C117" s="60"/>
      <c r="D117" s="60"/>
      <c r="E117" s="60"/>
      <c r="F117" s="60"/>
      <c r="G117" s="60"/>
      <c r="H117" s="60"/>
      <c r="I117" s="60"/>
      <c r="J117" s="60"/>
      <c r="K117" s="60"/>
      <c r="L117" s="60"/>
      <c r="M117" s="60"/>
      <c r="N117" s="60"/>
      <c r="O117" s="60"/>
      <c r="P117" s="60"/>
      <c r="Q117" s="60"/>
      <c r="R117" s="60"/>
      <c r="S117" s="39"/>
    </row>
    <row r="118" spans="2:21" ht="24.75" hidden="1" customHeight="1">
      <c r="B118" s="32"/>
      <c r="D118" s="1100" t="s">
        <v>41</v>
      </c>
      <c r="E118" s="1005"/>
      <c r="F118" s="408">
        <f>SUMPRODUCT(($G$2=TX_CURR!$E$2:$E$350)*(TX_CURR!AZ$2:AZ$350))</f>
        <v>0</v>
      </c>
      <c r="G118" s="12"/>
      <c r="H118" s="12"/>
      <c r="I118" s="12"/>
      <c r="J118" s="12"/>
      <c r="K118" s="12"/>
      <c r="L118" s="12"/>
      <c r="M118" s="12"/>
      <c r="N118" s="12"/>
      <c r="O118" s="12"/>
      <c r="P118" s="12"/>
      <c r="Q118" s="12"/>
      <c r="R118" s="12"/>
      <c r="S118" s="34"/>
    </row>
    <row r="119" spans="2:21" ht="7.5" hidden="1" customHeight="1">
      <c r="B119" s="26"/>
      <c r="C119" s="23"/>
      <c r="D119" s="23"/>
      <c r="E119" s="23"/>
      <c r="F119" s="23"/>
      <c r="G119" s="23"/>
      <c r="H119" s="23"/>
      <c r="I119" s="23"/>
      <c r="J119" s="23"/>
      <c r="K119" s="23"/>
      <c r="L119" s="23"/>
      <c r="M119" s="23"/>
      <c r="N119" s="23"/>
      <c r="O119" s="23"/>
      <c r="P119" s="23"/>
      <c r="Q119" s="23"/>
      <c r="R119" s="23"/>
      <c r="S119" s="54"/>
    </row>
    <row r="120" spans="2:21" ht="6" hidden="1" customHeight="1">
      <c r="B120" s="59"/>
      <c r="C120" s="60"/>
      <c r="D120" s="60"/>
      <c r="E120" s="60"/>
      <c r="F120" s="60"/>
      <c r="G120" s="60"/>
      <c r="H120" s="60"/>
      <c r="I120" s="60"/>
      <c r="J120" s="60"/>
      <c r="K120" s="60"/>
      <c r="L120" s="60"/>
      <c r="M120" s="60"/>
      <c r="N120" s="60"/>
      <c r="O120" s="60"/>
      <c r="P120" s="60"/>
      <c r="Q120" s="60"/>
      <c r="R120" s="60"/>
      <c r="S120" s="39"/>
    </row>
    <row r="121" spans="2:21" ht="23.25" hidden="1" customHeight="1">
      <c r="B121" s="32"/>
      <c r="D121" s="1100" t="s">
        <v>42</v>
      </c>
      <c r="E121" s="1005"/>
      <c r="F121" s="408">
        <f>SUMPRODUCT(($G$2=TX_CURR!$E$2:$E$350)*(TX_CURR!BA$2:BA$350))</f>
        <v>0</v>
      </c>
      <c r="G121" s="12"/>
      <c r="H121" s="12"/>
      <c r="I121" s="12"/>
      <c r="J121" s="12"/>
      <c r="K121" s="12"/>
      <c r="L121" s="12"/>
      <c r="M121" s="12"/>
      <c r="N121" s="12"/>
      <c r="O121" s="12"/>
      <c r="P121" s="12"/>
      <c r="Q121" s="12"/>
      <c r="R121" s="12"/>
      <c r="S121" s="34"/>
      <c r="T121" s="5"/>
    </row>
    <row r="122" spans="2:21" ht="6" hidden="1" customHeight="1">
      <c r="B122" s="26"/>
      <c r="C122" s="23"/>
      <c r="D122" s="23"/>
      <c r="E122" s="23"/>
      <c r="F122" s="23"/>
      <c r="G122" s="23"/>
      <c r="H122" s="23"/>
      <c r="I122" s="23"/>
      <c r="J122" s="23"/>
      <c r="K122" s="23"/>
      <c r="L122" s="23"/>
      <c r="M122" s="23"/>
      <c r="N122" s="23"/>
      <c r="O122" s="23"/>
      <c r="P122" s="23"/>
      <c r="Q122" s="23"/>
      <c r="R122" s="23"/>
      <c r="S122" s="54"/>
      <c r="U122" s="5"/>
    </row>
    <row r="123" spans="2:21" ht="10.5" hidden="1" customHeight="1">
      <c r="B123" s="59"/>
      <c r="C123" s="60"/>
      <c r="D123" s="60"/>
      <c r="E123" s="60"/>
      <c r="F123" s="60"/>
      <c r="G123" s="60"/>
      <c r="H123" s="60"/>
      <c r="I123" s="60"/>
      <c r="J123" s="60"/>
      <c r="K123" s="60"/>
      <c r="L123" s="60"/>
      <c r="M123" s="60"/>
      <c r="N123" s="60"/>
      <c r="O123" s="60"/>
      <c r="P123" s="60"/>
      <c r="Q123" s="60"/>
      <c r="R123" s="60"/>
      <c r="S123" s="39"/>
    </row>
    <row r="124" spans="2:21" ht="28.35" hidden="1" customHeight="1">
      <c r="B124" s="32"/>
      <c r="D124" s="1100" t="s">
        <v>43</v>
      </c>
      <c r="E124" s="1005"/>
      <c r="F124" s="408">
        <f>SUMPRODUCT(($G$2=TX_CURR!$E$2:$E$350)*(TX_CURR!BB$2:BB$350))</f>
        <v>0</v>
      </c>
      <c r="G124" s="12"/>
      <c r="H124" s="12"/>
      <c r="I124" s="12"/>
      <c r="J124" s="12"/>
      <c r="K124" s="12"/>
      <c r="L124" s="12"/>
      <c r="M124" s="12"/>
      <c r="N124" s="12"/>
      <c r="O124" s="12"/>
      <c r="P124" s="12"/>
      <c r="Q124" s="12"/>
      <c r="R124" s="12"/>
      <c r="S124" s="34"/>
    </row>
    <row r="125" spans="2:21" ht="8.25" hidden="1" customHeight="1">
      <c r="B125" s="26"/>
      <c r="C125" s="23"/>
      <c r="D125" s="23"/>
      <c r="E125" s="23"/>
      <c r="F125" s="23"/>
      <c r="G125" s="23"/>
      <c r="H125" s="23"/>
      <c r="I125" s="23"/>
      <c r="J125" s="23"/>
      <c r="K125" s="23"/>
      <c r="L125" s="23"/>
      <c r="M125" s="23"/>
      <c r="N125" s="23"/>
      <c r="O125" s="23"/>
      <c r="P125" s="23"/>
      <c r="Q125" s="23"/>
      <c r="R125" s="23"/>
      <c r="S125" s="54"/>
    </row>
    <row r="126" spans="2:21" ht="7.5" hidden="1" customHeight="1">
      <c r="B126" s="59"/>
      <c r="C126" s="60"/>
      <c r="D126" s="60"/>
      <c r="E126" s="60"/>
      <c r="F126" s="60"/>
      <c r="G126" s="60"/>
      <c r="H126" s="60"/>
      <c r="I126" s="60"/>
      <c r="J126" s="60"/>
      <c r="K126" s="60"/>
      <c r="L126" s="60"/>
      <c r="M126" s="60"/>
      <c r="N126" s="60"/>
      <c r="O126" s="60"/>
      <c r="P126" s="60"/>
      <c r="Q126" s="60"/>
      <c r="R126" s="60"/>
      <c r="S126" s="39"/>
    </row>
    <row r="127" spans="2:21" ht="29.25" hidden="1" customHeight="1">
      <c r="B127" s="32"/>
      <c r="D127" s="1100" t="s">
        <v>44</v>
      </c>
      <c r="E127" s="1005"/>
      <c r="F127" s="408">
        <f>SUMPRODUCT(($G$2=TX_CURR!$E$2:$E$350)*(TX_CURR!BC$2:BC$350))</f>
        <v>0</v>
      </c>
      <c r="G127" s="12"/>
      <c r="H127" s="12"/>
      <c r="I127" s="12"/>
      <c r="J127" s="12"/>
      <c r="K127" s="12"/>
      <c r="L127" s="12"/>
      <c r="M127" s="12"/>
      <c r="N127" s="12"/>
      <c r="O127" s="12"/>
      <c r="P127" s="12"/>
      <c r="Q127" s="12"/>
      <c r="R127" s="12"/>
      <c r="S127" s="34"/>
    </row>
    <row r="128" spans="2:21" ht="9" hidden="1" customHeight="1">
      <c r="B128" s="26"/>
      <c r="C128" s="23"/>
      <c r="D128" s="23"/>
      <c r="E128" s="23"/>
      <c r="F128" s="23"/>
      <c r="G128" s="23"/>
      <c r="H128" s="23"/>
      <c r="I128" s="23"/>
      <c r="J128" s="23"/>
      <c r="K128" s="23"/>
      <c r="L128" s="23"/>
      <c r="M128" s="23"/>
      <c r="N128" s="23"/>
      <c r="O128" s="23"/>
      <c r="P128" s="23"/>
      <c r="Q128" s="23"/>
      <c r="R128" s="23"/>
      <c r="S128" s="54"/>
    </row>
    <row r="129" spans="2:21" ht="9" hidden="1" customHeight="1">
      <c r="B129" s="32"/>
      <c r="C129" s="60"/>
      <c r="D129" s="60"/>
      <c r="E129" s="60"/>
      <c r="F129" s="60"/>
      <c r="G129" s="60"/>
      <c r="H129" s="60"/>
      <c r="I129" s="60"/>
      <c r="J129" s="60"/>
      <c r="K129" s="60"/>
      <c r="L129" s="60"/>
      <c r="M129" s="60"/>
      <c r="N129" s="60"/>
      <c r="O129" s="60"/>
      <c r="P129" s="60"/>
      <c r="Q129" s="60"/>
      <c r="R129" s="60"/>
      <c r="S129" s="39"/>
    </row>
    <row r="130" spans="2:21" ht="28.5" hidden="1" customHeight="1">
      <c r="B130" s="32"/>
      <c r="C130" s="1106" t="s">
        <v>45</v>
      </c>
      <c r="D130" s="1106"/>
      <c r="E130" s="1107"/>
      <c r="F130" s="408">
        <f>SUMPRODUCT(($G$2=TX_CURR!$E$2:$E$350)*(TX_CURR!BD$2:BD$350))</f>
        <v>0</v>
      </c>
      <c r="G130" s="12"/>
      <c r="H130" s="12"/>
      <c r="I130" s="12"/>
      <c r="J130" s="12"/>
      <c r="K130" s="12"/>
      <c r="L130" s="12"/>
      <c r="M130" s="12"/>
      <c r="N130" s="12"/>
      <c r="O130" s="12"/>
      <c r="P130" s="12"/>
      <c r="Q130" s="12"/>
      <c r="R130" s="12"/>
      <c r="S130" s="34"/>
    </row>
    <row r="131" spans="2:21" ht="14.25" hidden="1" customHeight="1">
      <c r="B131" s="26"/>
      <c r="C131" s="23"/>
      <c r="D131" s="23"/>
      <c r="E131" s="23"/>
      <c r="F131" s="23"/>
      <c r="G131" s="23"/>
      <c r="H131" s="23"/>
      <c r="I131" s="23"/>
      <c r="J131" s="23"/>
      <c r="K131" s="23"/>
      <c r="L131" s="23"/>
      <c r="M131" s="23"/>
      <c r="N131" s="23"/>
      <c r="O131" s="23"/>
      <c r="P131" s="23"/>
      <c r="Q131" s="23"/>
      <c r="R131" s="23"/>
      <c r="S131" s="54"/>
    </row>
    <row r="132" spans="2:21" ht="2.25" customHeight="1">
      <c r="B132" s="6"/>
      <c r="C132" s="6"/>
      <c r="D132" s="2"/>
      <c r="E132" s="2"/>
      <c r="F132" s="2"/>
      <c r="G132" s="2"/>
      <c r="H132" s="2"/>
      <c r="I132" s="2"/>
      <c r="J132" s="2"/>
      <c r="K132" s="2"/>
      <c r="L132" s="2"/>
      <c r="M132" s="2"/>
      <c r="N132" s="2"/>
      <c r="O132" s="2"/>
      <c r="P132" s="2"/>
      <c r="Q132" s="2"/>
      <c r="R132" s="2"/>
      <c r="S132" s="3"/>
    </row>
    <row r="133" spans="2:21" ht="6.75" customHeight="1">
      <c r="J133" s="91"/>
    </row>
    <row r="134" spans="2:21" ht="8.25" customHeight="1"/>
    <row r="135" spans="2:21" ht="23.25" customHeight="1">
      <c r="B135" s="13"/>
      <c r="C135" s="14"/>
      <c r="D135" s="14"/>
      <c r="E135" s="14"/>
      <c r="F135" s="14"/>
      <c r="G135" s="14"/>
      <c r="H135" s="14"/>
      <c r="I135" s="14"/>
      <c r="J135" s="14"/>
      <c r="K135" s="14"/>
      <c r="L135" s="14"/>
      <c r="M135" s="14"/>
      <c r="N135" s="14"/>
      <c r="O135" s="14"/>
      <c r="P135" s="14"/>
      <c r="Q135" s="14"/>
      <c r="R135" s="14"/>
      <c r="S135" s="15"/>
    </row>
    <row r="136" spans="2:21" ht="18">
      <c r="B136" s="16" t="s">
        <v>34</v>
      </c>
      <c r="C136" s="1010" t="str">
        <f>C$2</f>
        <v>USAID Tujenge Jamii</v>
      </c>
      <c r="D136" s="1010"/>
      <c r="E136" s="1010"/>
      <c r="F136" s="1010"/>
      <c r="H136" s="1035" t="s">
        <v>65</v>
      </c>
      <c r="I136" s="1035"/>
      <c r="J136" s="1035"/>
      <c r="K136" s="45" t="str">
        <f>K$2</f>
        <v/>
      </c>
      <c r="L136" s="43"/>
      <c r="M136" s="4" t="s">
        <v>35</v>
      </c>
      <c r="N136" s="1010">
        <f>N2</f>
        <v>0</v>
      </c>
      <c r="O136" s="1010"/>
      <c r="P136" s="552"/>
      <c r="Q136" s="552"/>
      <c r="R136" s="552"/>
      <c r="S136" s="554"/>
    </row>
    <row r="137" spans="2:21" ht="24.75" customHeight="1">
      <c r="B137" s="948" t="str">
        <f>CONCATENATE(K$2,": TX_RTT")</f>
        <v>: TX_RTT</v>
      </c>
      <c r="C137" s="949"/>
      <c r="D137" s="949"/>
      <c r="E137" s="949"/>
      <c r="F137" s="949"/>
      <c r="G137" s="949"/>
      <c r="H137" s="949"/>
      <c r="I137" s="949"/>
      <c r="J137" s="949"/>
      <c r="K137" s="949"/>
      <c r="L137" s="949"/>
      <c r="M137" s="949"/>
      <c r="N137" s="949"/>
      <c r="O137" s="949"/>
      <c r="P137" s="949"/>
      <c r="Q137" s="949"/>
      <c r="R137" s="949"/>
      <c r="S137" s="949"/>
      <c r="U137" s="5"/>
    </row>
    <row r="138" spans="2:21" ht="24" customHeight="1">
      <c r="B138" s="950" t="s">
        <v>0</v>
      </c>
      <c r="C138" s="951"/>
      <c r="D138" s="954" t="s">
        <v>1541</v>
      </c>
      <c r="E138" s="955"/>
      <c r="F138" s="955"/>
      <c r="G138" s="955"/>
      <c r="H138" s="955"/>
      <c r="I138" s="955"/>
      <c r="J138" s="955"/>
      <c r="K138" s="955"/>
      <c r="L138" s="955"/>
      <c r="M138" s="955"/>
      <c r="N138" s="955"/>
      <c r="O138" s="955"/>
      <c r="P138" s="955"/>
      <c r="Q138" s="955"/>
      <c r="R138" s="955"/>
      <c r="S138" s="956"/>
    </row>
    <row r="139" spans="2:21" ht="19.5" customHeight="1">
      <c r="B139" s="952"/>
      <c r="C139" s="953"/>
      <c r="D139" s="957"/>
      <c r="E139" s="958"/>
      <c r="F139" s="958"/>
      <c r="G139" s="958"/>
      <c r="H139" s="958"/>
      <c r="I139" s="958"/>
      <c r="J139" s="958"/>
      <c r="K139" s="958"/>
      <c r="L139" s="958"/>
      <c r="M139" s="958"/>
      <c r="N139" s="958"/>
      <c r="O139" s="958"/>
      <c r="P139" s="958"/>
      <c r="Q139" s="958"/>
      <c r="R139" s="958"/>
      <c r="S139" s="959"/>
    </row>
    <row r="140" spans="2:21" ht="6" customHeight="1">
      <c r="B140" s="62"/>
      <c r="C140" s="63"/>
      <c r="D140" s="64"/>
      <c r="E140" s="64"/>
      <c r="F140" s="64"/>
      <c r="G140" s="64"/>
      <c r="H140" s="64"/>
      <c r="I140" s="64"/>
      <c r="J140" s="64"/>
      <c r="K140" s="64"/>
      <c r="L140" s="64"/>
      <c r="M140" s="64"/>
      <c r="N140" s="64"/>
      <c r="O140" s="64"/>
      <c r="P140" s="64"/>
      <c r="Q140" s="64"/>
      <c r="R140" s="64"/>
      <c r="S140" s="634"/>
    </row>
    <row r="141" spans="2:21" ht="30" customHeight="1">
      <c r="B141" s="639" t="s">
        <v>2</v>
      </c>
      <c r="C141" s="692" t="str">
        <f>IF(SUM(C146,C159,C172,C185)=0,"subtotal",SUM(C146,C159,C172,C185))</f>
        <v>subtotal</v>
      </c>
      <c r="D141" s="2"/>
      <c r="E141" s="2"/>
      <c r="F141" s="2"/>
      <c r="G141" s="2"/>
      <c r="H141" s="2"/>
      <c r="I141" s="2"/>
      <c r="J141" s="2"/>
      <c r="K141" s="2"/>
      <c r="L141" s="2"/>
      <c r="M141" s="2"/>
      <c r="N141" s="2"/>
      <c r="O141" s="2"/>
      <c r="P141" s="2"/>
      <c r="Q141" s="2"/>
      <c r="R141" s="2"/>
      <c r="S141" s="626"/>
    </row>
    <row r="142" spans="2:21" ht="5.25" customHeight="1">
      <c r="B142" s="639"/>
      <c r="C142" s="638"/>
      <c r="D142" s="2"/>
      <c r="E142" s="2"/>
      <c r="F142" s="2"/>
      <c r="G142" s="2"/>
      <c r="H142" s="2"/>
      <c r="I142" s="2"/>
      <c r="J142" s="2"/>
      <c r="K142" s="2"/>
      <c r="L142" s="2"/>
      <c r="M142" s="2"/>
      <c r="N142" s="2"/>
      <c r="O142" s="2"/>
      <c r="P142" s="2"/>
      <c r="Q142" s="2"/>
      <c r="R142" s="2"/>
      <c r="S142" s="626"/>
    </row>
    <row r="143" spans="2:21" ht="4.5" customHeight="1">
      <c r="B143" s="67"/>
      <c r="C143" s="68"/>
      <c r="D143" s="2"/>
      <c r="E143" s="2"/>
      <c r="F143" s="2"/>
      <c r="G143" s="2"/>
      <c r="H143" s="2"/>
      <c r="I143" s="2"/>
      <c r="J143" s="2"/>
      <c r="K143" s="2"/>
      <c r="L143" s="2"/>
      <c r="M143" s="2"/>
      <c r="N143" s="2"/>
      <c r="O143" s="2"/>
      <c r="P143" s="2"/>
      <c r="Q143" s="2"/>
      <c r="R143" s="2"/>
      <c r="S143" s="626"/>
    </row>
    <row r="144" spans="2:21" ht="33" customHeight="1">
      <c r="B144" s="952" t="s">
        <v>3</v>
      </c>
      <c r="C144" s="953"/>
      <c r="D144" s="1052" t="s">
        <v>2343</v>
      </c>
      <c r="E144" s="942"/>
      <c r="F144" s="942"/>
      <c r="G144" s="942"/>
      <c r="H144" s="942"/>
      <c r="I144" s="942"/>
      <c r="J144" s="942"/>
      <c r="K144" s="942"/>
      <c r="L144" s="942"/>
      <c r="M144" s="942"/>
      <c r="N144" s="942"/>
      <c r="O144" s="942"/>
      <c r="P144" s="631"/>
      <c r="Q144" s="631"/>
      <c r="R144" s="631"/>
      <c r="S144" s="634"/>
    </row>
    <row r="145" spans="2:19" ht="7.5" customHeight="1">
      <c r="B145" s="668"/>
      <c r="C145" s="669"/>
      <c r="D145" s="254"/>
      <c r="E145" s="254"/>
      <c r="F145" s="254"/>
      <c r="G145" s="254"/>
      <c r="H145" s="254"/>
      <c r="I145" s="254"/>
      <c r="J145" s="254"/>
      <c r="K145" s="254"/>
      <c r="L145" s="254"/>
      <c r="M145" s="254"/>
      <c r="N145" s="254"/>
      <c r="O145" s="254"/>
      <c r="P145" s="254"/>
      <c r="Q145" s="254"/>
      <c r="R145" s="254"/>
      <c r="S145" s="86"/>
    </row>
    <row r="146" spans="2:19" ht="29.25" customHeight="1">
      <c r="B146" s="675" t="s">
        <v>2344</v>
      </c>
      <c r="C146" s="667" t="str">
        <f>IF(SUM(S152,S156)=0,"subtotal",SUM(S152,S156))</f>
        <v>subtotal</v>
      </c>
      <c r="D146" s="665"/>
      <c r="E146" s="665"/>
      <c r="F146" s="665"/>
      <c r="G146" s="665"/>
      <c r="H146" s="665"/>
      <c r="I146" s="665"/>
      <c r="J146" s="665"/>
      <c r="K146" s="665"/>
      <c r="L146" s="665"/>
      <c r="M146" s="665"/>
      <c r="N146" s="665"/>
      <c r="O146" s="665"/>
      <c r="P146" s="665"/>
      <c r="Q146" s="665"/>
      <c r="R146" s="665"/>
      <c r="S146" s="666"/>
    </row>
    <row r="147" spans="2:19" ht="12" customHeight="1">
      <c r="B147" s="670"/>
      <c r="C147" s="676"/>
      <c r="D147" s="671"/>
      <c r="E147" s="671"/>
      <c r="F147" s="671"/>
      <c r="G147" s="671"/>
      <c r="H147" s="671"/>
      <c r="I147" s="671"/>
      <c r="J147" s="671"/>
      <c r="K147" s="671"/>
      <c r="L147" s="671"/>
      <c r="M147" s="671"/>
      <c r="N147" s="671"/>
      <c r="O147" s="671"/>
      <c r="P147" s="671"/>
      <c r="Q147" s="671"/>
      <c r="R147" s="671"/>
      <c r="S147" s="672"/>
    </row>
    <row r="148" spans="2:19" ht="11.25" customHeight="1">
      <c r="B148" s="665"/>
      <c r="C148" s="665"/>
      <c r="D148" s="665"/>
      <c r="E148" s="665"/>
      <c r="F148" s="665"/>
      <c r="G148" s="665"/>
      <c r="H148" s="665"/>
      <c r="I148" s="665"/>
      <c r="J148" s="665"/>
      <c r="K148" s="665"/>
      <c r="L148" s="665"/>
      <c r="M148" s="665"/>
      <c r="N148" s="665"/>
      <c r="O148" s="665"/>
      <c r="P148" s="665"/>
      <c r="Q148" s="665"/>
      <c r="R148" s="665"/>
      <c r="S148" s="666"/>
    </row>
    <row r="149" spans="2:19" s="550" customFormat="1" ht="7.5" customHeight="1">
      <c r="B149" s="663"/>
      <c r="C149" s="663"/>
      <c r="D149" s="663"/>
      <c r="E149" s="663"/>
      <c r="F149" s="663"/>
      <c r="G149" s="663"/>
      <c r="H149" s="663"/>
      <c r="I149" s="663"/>
      <c r="J149" s="663"/>
      <c r="K149" s="663"/>
      <c r="L149" s="663"/>
      <c r="M149" s="663"/>
      <c r="N149" s="663"/>
      <c r="O149" s="663"/>
      <c r="P149" s="663"/>
      <c r="Q149" s="663"/>
      <c r="R149" s="663"/>
      <c r="S149" s="104"/>
    </row>
    <row r="150" spans="2:19" ht="26.1" customHeight="1">
      <c r="B150" s="639" t="s">
        <v>37</v>
      </c>
      <c r="C150" s="636" t="s">
        <v>5</v>
      </c>
      <c r="D150" s="655"/>
      <c r="E150" s="656"/>
      <c r="F150" s="660" t="s">
        <v>1769</v>
      </c>
      <c r="G150" s="661" t="s">
        <v>104</v>
      </c>
      <c r="H150" s="661" t="s">
        <v>105</v>
      </c>
      <c r="I150" s="661" t="s">
        <v>106</v>
      </c>
      <c r="J150" s="651" t="s">
        <v>73</v>
      </c>
      <c r="K150" s="651" t="s">
        <v>74</v>
      </c>
      <c r="L150" s="662" t="s">
        <v>75</v>
      </c>
      <c r="M150" s="651" t="s">
        <v>76</v>
      </c>
      <c r="N150" s="651" t="s">
        <v>77</v>
      </c>
      <c r="O150" s="651" t="s">
        <v>1782</v>
      </c>
      <c r="P150" s="660" t="s">
        <v>1783</v>
      </c>
      <c r="Q150" s="660" t="s">
        <v>1784</v>
      </c>
      <c r="R150" s="661" t="s">
        <v>1785</v>
      </c>
      <c r="S150" s="99"/>
    </row>
    <row r="151" spans="2:19" ht="4.5" customHeight="1">
      <c r="B151" s="627"/>
      <c r="C151" s="48"/>
      <c r="D151" s="655"/>
      <c r="E151" s="657"/>
      <c r="F151" s="628"/>
      <c r="G151" s="48"/>
      <c r="H151" s="628"/>
      <c r="I151" s="48"/>
      <c r="J151" s="628"/>
      <c r="K151" s="48"/>
      <c r="L151" s="628"/>
      <c r="M151" s="48"/>
      <c r="N151" s="628"/>
      <c r="O151" s="628"/>
      <c r="P151" s="628"/>
      <c r="Q151" s="628"/>
      <c r="R151" s="628"/>
      <c r="S151" s="104"/>
    </row>
    <row r="152" spans="2:19" ht="24.6" customHeight="1">
      <c r="C152" s="408">
        <f>SUMPRODUCT(($G$2=TX_RTT!$E$2:$E$350)*(TX_RTT!H$2:H$350))</f>
        <v>0</v>
      </c>
      <c r="D152" s="658"/>
      <c r="E152" s="658"/>
      <c r="F152" s="408">
        <f>SUMPRODUCT(($G$2=TX_RTT!$E$2:$E$350)*(TX_RTT!K$2:K$350))</f>
        <v>0</v>
      </c>
      <c r="G152" s="408">
        <f>SUMPRODUCT(($G$2=TX_RTT!$E$2:$E$350)*(TX_RTT!L$2:L$350))</f>
        <v>0</v>
      </c>
      <c r="H152" s="408">
        <f>SUMPRODUCT(($G$2=TX_RTT!$E$2:$E$350)*(TX_RTT!M$2:M$350))</f>
        <v>0</v>
      </c>
      <c r="I152" s="408">
        <f>SUMPRODUCT(($G$2=TX_RTT!$E$2:$E$350)*(TX_RTT!N$2:N$350))</f>
        <v>0</v>
      </c>
      <c r="J152" s="408">
        <f>SUMPRODUCT(($G$2=TX_RTT!$E$2:$E$350)*(TX_RTT!O$2:O$350))</f>
        <v>0</v>
      </c>
      <c r="K152" s="408">
        <f>SUMPRODUCT(($G$2=TX_RTT!$E$2:$E$350)*(TX_RTT!P$2:P$350))</f>
        <v>0</v>
      </c>
      <c r="L152" s="408">
        <f>SUMPRODUCT(($G$2=TX_RTT!$E$2:$E$350)*(TX_RTT!Q$2:Q$350))</f>
        <v>0</v>
      </c>
      <c r="M152" s="408">
        <f>SUMPRODUCT(($G$2=TX_RTT!$E$2:$E$350)*(TX_RTT!R$2:R$350))</f>
        <v>0</v>
      </c>
      <c r="N152" s="408">
        <f>SUMPRODUCT(($G$2=TX_RTT!$E$2:$E$350)*(TX_RTT!S$2:S$350))</f>
        <v>0</v>
      </c>
      <c r="O152" s="408">
        <f>SUMPRODUCT(($G$2=TX_RTT!$E$2:$E$350)*(TX_RTT!T$2:T$350))</f>
        <v>0</v>
      </c>
      <c r="P152" s="408">
        <f>SUMPRODUCT(($G$2=TX_RTT!$E$2:$E$350)*(TX_RTT!U$2:U$350))</f>
        <v>0</v>
      </c>
      <c r="Q152" s="408">
        <f>SUMPRODUCT(($G$2=TX_RTT!$E$2:$E$350)*(TX_RTT!V$2:V$350))</f>
        <v>0</v>
      </c>
      <c r="R152" s="408">
        <f>SUMPRODUCT(($G$2=TX_RTT!$E$2:$E$350)*(TX_RTT!W$2:W$350))</f>
        <v>0</v>
      </c>
      <c r="S152" s="664" t="str">
        <f>IF(SUM(C152,F152:R152)=0,"subtotal",SUM(C152,F152:R152))</f>
        <v>subtotal</v>
      </c>
    </row>
    <row r="153" spans="2:19" ht="6.75" customHeight="1">
      <c r="B153" s="32"/>
      <c r="C153" s="550"/>
      <c r="D153" s="659"/>
      <c r="E153" s="659"/>
      <c r="F153" s="550"/>
      <c r="G153" s="550"/>
      <c r="H153" s="550"/>
      <c r="I153" s="550"/>
      <c r="J153" s="550"/>
      <c r="K153" s="550"/>
      <c r="L153" s="550"/>
      <c r="M153" s="550"/>
      <c r="N153" s="550"/>
      <c r="O153" s="550"/>
      <c r="P153" s="550"/>
      <c r="Q153" s="550"/>
      <c r="R153" s="550"/>
      <c r="S153" s="99"/>
    </row>
    <row r="154" spans="2:19" ht="26.1" customHeight="1">
      <c r="B154" s="102" t="s">
        <v>39</v>
      </c>
      <c r="C154" s="625" t="s">
        <v>5</v>
      </c>
      <c r="D154" s="673"/>
      <c r="E154" s="679"/>
      <c r="F154" s="680" t="s">
        <v>1769</v>
      </c>
      <c r="G154" s="681" t="s">
        <v>104</v>
      </c>
      <c r="H154" s="681" t="s">
        <v>105</v>
      </c>
      <c r="I154" s="681" t="s">
        <v>106</v>
      </c>
      <c r="J154" s="187" t="s">
        <v>73</v>
      </c>
      <c r="K154" s="187" t="s">
        <v>74</v>
      </c>
      <c r="L154" s="682" t="s">
        <v>75</v>
      </c>
      <c r="M154" s="187" t="s">
        <v>76</v>
      </c>
      <c r="N154" s="187" t="s">
        <v>77</v>
      </c>
      <c r="O154" s="187" t="s">
        <v>1782</v>
      </c>
      <c r="P154" s="680" t="s">
        <v>1783</v>
      </c>
      <c r="Q154" s="680" t="s">
        <v>1784</v>
      </c>
      <c r="R154" s="681" t="s">
        <v>1785</v>
      </c>
      <c r="S154" s="97"/>
    </row>
    <row r="155" spans="2:19" ht="8.25" customHeight="1">
      <c r="B155" s="677"/>
      <c r="C155" s="678"/>
      <c r="D155" s="655"/>
      <c r="E155" s="657"/>
      <c r="F155" s="651"/>
      <c r="G155" s="678"/>
      <c r="H155" s="651"/>
      <c r="I155" s="678"/>
      <c r="J155" s="651"/>
      <c r="K155" s="678"/>
      <c r="L155" s="651"/>
      <c r="M155" s="678"/>
      <c r="N155" s="651"/>
      <c r="O155" s="651"/>
      <c r="P155" s="651"/>
      <c r="Q155" s="651"/>
      <c r="R155" s="651"/>
      <c r="S155" s="104"/>
    </row>
    <row r="156" spans="2:19" ht="23.85" customHeight="1">
      <c r="B156" s="624"/>
      <c r="C156" s="408">
        <f>SUMPRODUCT(($G$2=TX_RTT!$E$2:$E$350)*(TX_RTT!X$2:X$350))</f>
        <v>0</v>
      </c>
      <c r="D156" s="658"/>
      <c r="E156" s="658"/>
      <c r="F156" s="408">
        <f>SUMPRODUCT(($G$2=TX_RTT!$E$2:$E$350)*(TX_RTT!AA$2:AA$350))</f>
        <v>0</v>
      </c>
      <c r="G156" s="408">
        <f>SUMPRODUCT(($G$2=TX_RTT!$E$2:$E$350)*(TX_RTT!AB$2:AB$350))</f>
        <v>0</v>
      </c>
      <c r="H156" s="408">
        <f>SUMPRODUCT(($G$2=TX_RTT!$E$2:$E$350)*(TX_RTT!AC$2:AC$350))</f>
        <v>0</v>
      </c>
      <c r="I156" s="408">
        <f>SUMPRODUCT(($G$2=TX_RTT!$E$2:$E$350)*(TX_RTT!AD$2:AD$350))</f>
        <v>0</v>
      </c>
      <c r="J156" s="408">
        <f>SUMPRODUCT(($G$2=TX_RTT!$E$2:$E$350)*(TX_RTT!AE$2:AE$350))</f>
        <v>0</v>
      </c>
      <c r="K156" s="408">
        <f>SUMPRODUCT(($G$2=TX_RTT!$E$2:$E$350)*(TX_RTT!AF$2:AF$350))</f>
        <v>0</v>
      </c>
      <c r="L156" s="408">
        <f>SUMPRODUCT(($G$2=TX_RTT!$E$2:$E$350)*(TX_RTT!AG$2:AG$350))</f>
        <v>0</v>
      </c>
      <c r="M156" s="408">
        <f>SUMPRODUCT(($G$2=TX_RTT!$E$2:$E$350)*(TX_RTT!AH$2:AH$350))</f>
        <v>0</v>
      </c>
      <c r="N156" s="408">
        <f>SUMPRODUCT(($G$2=TX_RTT!$E$2:$E$350)*(TX_RTT!AI$2:AI$350))</f>
        <v>0</v>
      </c>
      <c r="O156" s="408">
        <f>SUMPRODUCT(($G$2=TX_RTT!$E$2:$E$350)*(TX_RTT!AJ$2:AJ$350))</f>
        <v>0</v>
      </c>
      <c r="P156" s="408">
        <f>SUMPRODUCT(($G$2=TX_RTT!$E$2:$E$350)*(TX_RTT!AK$2:AK$350))</f>
        <v>0</v>
      </c>
      <c r="Q156" s="408">
        <f>SUMPRODUCT(($G$2=TX_RTT!$E$2:$E$350)*(TX_RTT!AL$2:AL$350))</f>
        <v>0</v>
      </c>
      <c r="R156" s="408">
        <f>SUMPRODUCT(($G$2=TX_RTT!$E$2:$E$350)*(TX_RTT!AM$2:AM$350))</f>
        <v>0</v>
      </c>
      <c r="S156" s="664" t="str">
        <f>IF(SUM(C156,F156:R156)=0,"subtotal",SUM(C156,F156:R156))</f>
        <v>subtotal</v>
      </c>
    </row>
    <row r="157" spans="2:19" ht="9.75" customHeight="1">
      <c r="B157" s="100"/>
      <c r="C157" s="94"/>
      <c r="D157" s="94"/>
      <c r="E157" s="94"/>
      <c r="F157" s="94"/>
      <c r="G157" s="94"/>
      <c r="H157" s="94"/>
      <c r="I157" s="94"/>
      <c r="J157" s="94"/>
      <c r="K157" s="94"/>
      <c r="L157" s="94"/>
      <c r="M157" s="94"/>
      <c r="N157" s="94"/>
      <c r="O157" s="94"/>
      <c r="P157" s="94"/>
      <c r="Q157" s="94"/>
      <c r="R157" s="94"/>
      <c r="S157" s="101"/>
    </row>
    <row r="158" spans="2:19" ht="7.5" customHeight="1">
      <c r="B158" s="668"/>
      <c r="C158" s="669"/>
      <c r="D158" s="254"/>
      <c r="E158" s="254"/>
      <c r="F158" s="254"/>
      <c r="G158" s="254"/>
      <c r="H158" s="254"/>
      <c r="I158" s="254"/>
      <c r="J158" s="254"/>
      <c r="K158" s="254"/>
      <c r="L158" s="254"/>
      <c r="M158" s="254"/>
      <c r="N158" s="254"/>
      <c r="O158" s="254"/>
      <c r="P158" s="254"/>
      <c r="Q158" s="254"/>
      <c r="R158" s="254"/>
      <c r="S158" s="86"/>
    </row>
    <row r="159" spans="2:19" ht="29.25" customHeight="1">
      <c r="B159" s="675" t="s">
        <v>2345</v>
      </c>
      <c r="C159" s="667" t="str">
        <f>IF(SUM(S165,S169)=0,"subtotal",SUM(S165,S169))</f>
        <v>subtotal</v>
      </c>
      <c r="D159" s="665"/>
      <c r="E159" s="665"/>
      <c r="F159" s="665"/>
      <c r="G159" s="665"/>
      <c r="H159" s="665"/>
      <c r="I159" s="665"/>
      <c r="J159" s="665"/>
      <c r="K159" s="665"/>
      <c r="L159" s="665"/>
      <c r="M159" s="665"/>
      <c r="N159" s="665"/>
      <c r="O159" s="665"/>
      <c r="P159" s="665"/>
      <c r="Q159" s="665"/>
      <c r="R159" s="665"/>
      <c r="S159" s="666"/>
    </row>
    <row r="160" spans="2:19" ht="12" customHeight="1">
      <c r="B160" s="670"/>
      <c r="C160" s="676"/>
      <c r="D160" s="671"/>
      <c r="E160" s="671"/>
      <c r="F160" s="671"/>
      <c r="G160" s="671"/>
      <c r="H160" s="671"/>
      <c r="I160" s="671"/>
      <c r="J160" s="671"/>
      <c r="K160" s="671"/>
      <c r="L160" s="671"/>
      <c r="M160" s="671"/>
      <c r="N160" s="671"/>
      <c r="O160" s="671"/>
      <c r="P160" s="671"/>
      <c r="Q160" s="671"/>
      <c r="R160" s="671"/>
      <c r="S160" s="672"/>
    </row>
    <row r="161" spans="2:19" ht="11.25" customHeight="1">
      <c r="B161" s="665"/>
      <c r="C161" s="665"/>
      <c r="D161" s="665"/>
      <c r="E161" s="665"/>
      <c r="F161" s="665"/>
      <c r="G161" s="665"/>
      <c r="H161" s="665"/>
      <c r="I161" s="665"/>
      <c r="J161" s="665"/>
      <c r="K161" s="665"/>
      <c r="L161" s="665"/>
      <c r="M161" s="665"/>
      <c r="N161" s="665"/>
      <c r="O161" s="665"/>
      <c r="P161" s="665"/>
      <c r="Q161" s="665"/>
      <c r="R161" s="665"/>
      <c r="S161" s="666"/>
    </row>
    <row r="162" spans="2:19" s="550" customFormat="1" ht="7.5" customHeight="1">
      <c r="B162" s="663"/>
      <c r="C162" s="663"/>
      <c r="D162" s="663"/>
      <c r="E162" s="663"/>
      <c r="F162" s="663"/>
      <c r="G162" s="663"/>
      <c r="H162" s="663"/>
      <c r="I162" s="663"/>
      <c r="J162" s="663"/>
      <c r="K162" s="663"/>
      <c r="L162" s="663"/>
      <c r="M162" s="663"/>
      <c r="N162" s="663"/>
      <c r="O162" s="663"/>
      <c r="P162" s="663"/>
      <c r="Q162" s="663"/>
      <c r="R162" s="663"/>
      <c r="S162" s="104"/>
    </row>
    <row r="163" spans="2:19" ht="26.1" customHeight="1">
      <c r="B163" s="639" t="s">
        <v>37</v>
      </c>
      <c r="C163" s="636" t="s">
        <v>5</v>
      </c>
      <c r="D163" s="655"/>
      <c r="E163" s="656"/>
      <c r="F163" s="660" t="s">
        <v>1769</v>
      </c>
      <c r="G163" s="661" t="s">
        <v>104</v>
      </c>
      <c r="H163" s="661" t="s">
        <v>105</v>
      </c>
      <c r="I163" s="661" t="s">
        <v>106</v>
      </c>
      <c r="J163" s="651" t="s">
        <v>73</v>
      </c>
      <c r="K163" s="651" t="s">
        <v>74</v>
      </c>
      <c r="L163" s="662" t="s">
        <v>75</v>
      </c>
      <c r="M163" s="651" t="s">
        <v>76</v>
      </c>
      <c r="N163" s="651" t="s">
        <v>77</v>
      </c>
      <c r="O163" s="651" t="s">
        <v>1782</v>
      </c>
      <c r="P163" s="660" t="s">
        <v>1783</v>
      </c>
      <c r="Q163" s="660" t="s">
        <v>1784</v>
      </c>
      <c r="R163" s="661" t="s">
        <v>1785</v>
      </c>
      <c r="S163" s="99"/>
    </row>
    <row r="164" spans="2:19" ht="4.5" customHeight="1">
      <c r="B164" s="627"/>
      <c r="C164" s="48"/>
      <c r="D164" s="655"/>
      <c r="E164" s="657"/>
      <c r="F164" s="628"/>
      <c r="G164" s="48"/>
      <c r="H164" s="628"/>
      <c r="I164" s="48"/>
      <c r="J164" s="628"/>
      <c r="K164" s="48"/>
      <c r="L164" s="628"/>
      <c r="M164" s="48"/>
      <c r="N164" s="628"/>
      <c r="O164" s="628"/>
      <c r="P164" s="628"/>
      <c r="Q164" s="628"/>
      <c r="R164" s="628"/>
      <c r="S164" s="104"/>
    </row>
    <row r="165" spans="2:19" ht="24.6" customHeight="1">
      <c r="C165" s="408">
        <f>SUMPRODUCT(($G$2=TX_RTT!$E$2:$E$350)*(TX_RTT!AN$2:AN$350))</f>
        <v>0</v>
      </c>
      <c r="D165" s="658"/>
      <c r="E165" s="658"/>
      <c r="F165" s="408">
        <f>SUMPRODUCT(($G$2=TX_RTT!$E$2:$E$350)*(TX_RTT!AQ$2:AQ$350))</f>
        <v>0</v>
      </c>
      <c r="G165" s="408">
        <f>SUMPRODUCT(($G$2=TX_RTT!$E$2:$E$350)*(TX_RTT!AR$2:AR$350))</f>
        <v>0</v>
      </c>
      <c r="H165" s="408">
        <f>SUMPRODUCT(($G$2=TX_RTT!$E$2:$E$350)*(TX_RTT!AS$2:AS$350))</f>
        <v>0</v>
      </c>
      <c r="I165" s="408">
        <f>SUMPRODUCT(($G$2=TX_RTT!$E$2:$E$350)*(TX_RTT!AT$2:AT$350))</f>
        <v>0</v>
      </c>
      <c r="J165" s="408">
        <f>SUMPRODUCT(($G$2=TX_RTT!$E$2:$E$350)*(TX_RTT!AU$2:AU$350))</f>
        <v>0</v>
      </c>
      <c r="K165" s="408">
        <f>SUMPRODUCT(($G$2=TX_RTT!$E$2:$E$350)*(TX_RTT!AV$2:AV$350))</f>
        <v>0</v>
      </c>
      <c r="L165" s="408">
        <f>SUMPRODUCT(($G$2=TX_RTT!$E$2:$E$350)*(TX_RTT!AW$2:AW$350))</f>
        <v>0</v>
      </c>
      <c r="M165" s="408">
        <f>SUMPRODUCT(($G$2=TX_RTT!$E$2:$E$350)*(TX_RTT!AX$2:AX$350))</f>
        <v>0</v>
      </c>
      <c r="N165" s="408">
        <f>SUMPRODUCT(($G$2=TX_RTT!$E$2:$E$350)*(TX_RTT!AY$2:AY$350))</f>
        <v>0</v>
      </c>
      <c r="O165" s="408">
        <f>SUMPRODUCT(($G$2=TX_RTT!$E$2:$E$350)*(TX_RTT!AZ$2:AZ$350))</f>
        <v>0</v>
      </c>
      <c r="P165" s="408">
        <f>SUMPRODUCT(($G$2=TX_RTT!$E$2:$E$350)*(TX_RTT!BA$2:BA$350))</f>
        <v>0</v>
      </c>
      <c r="Q165" s="408">
        <f>SUMPRODUCT(($G$2=TX_RTT!$E$2:$E$350)*(TX_RTT!BB$2:BB$350))</f>
        <v>0</v>
      </c>
      <c r="R165" s="408">
        <f>SUMPRODUCT(($G$2=TX_RTT!$E$2:$E$350)*(TX_RTT!BC$2:BC$350))</f>
        <v>0</v>
      </c>
      <c r="S165" s="664" t="str">
        <f>IF(SUM(C165,F165:R165)=0,"subtotal",SUM(C165,F165:R165))</f>
        <v>subtotal</v>
      </c>
    </row>
    <row r="166" spans="2:19" ht="6.75" customHeight="1">
      <c r="B166" s="32"/>
      <c r="C166" s="550"/>
      <c r="D166" s="659"/>
      <c r="E166" s="659"/>
      <c r="F166" s="550"/>
      <c r="G166" s="550"/>
      <c r="H166" s="550"/>
      <c r="I166" s="550"/>
      <c r="J166" s="550"/>
      <c r="K166" s="550"/>
      <c r="L166" s="550"/>
      <c r="M166" s="550"/>
      <c r="N166" s="550"/>
      <c r="O166" s="550"/>
      <c r="P166" s="550"/>
      <c r="Q166" s="550"/>
      <c r="R166" s="550"/>
      <c r="S166" s="99"/>
    </row>
    <row r="167" spans="2:19" ht="26.1" customHeight="1">
      <c r="B167" s="102" t="s">
        <v>39</v>
      </c>
      <c r="C167" s="625" t="s">
        <v>5</v>
      </c>
      <c r="D167" s="673"/>
      <c r="E167" s="679"/>
      <c r="F167" s="680" t="s">
        <v>1769</v>
      </c>
      <c r="G167" s="681" t="s">
        <v>104</v>
      </c>
      <c r="H167" s="681" t="s">
        <v>105</v>
      </c>
      <c r="I167" s="681" t="s">
        <v>106</v>
      </c>
      <c r="J167" s="187" t="s">
        <v>73</v>
      </c>
      <c r="K167" s="187" t="s">
        <v>74</v>
      </c>
      <c r="L167" s="682" t="s">
        <v>75</v>
      </c>
      <c r="M167" s="187" t="s">
        <v>76</v>
      </c>
      <c r="N167" s="187" t="s">
        <v>77</v>
      </c>
      <c r="O167" s="187" t="s">
        <v>1782</v>
      </c>
      <c r="P167" s="680" t="s">
        <v>1783</v>
      </c>
      <c r="Q167" s="680" t="s">
        <v>1784</v>
      </c>
      <c r="R167" s="681" t="s">
        <v>1785</v>
      </c>
      <c r="S167" s="97"/>
    </row>
    <row r="168" spans="2:19" ht="8.25" customHeight="1">
      <c r="B168" s="677"/>
      <c r="C168" s="678"/>
      <c r="D168" s="655"/>
      <c r="E168" s="657"/>
      <c r="F168" s="651"/>
      <c r="G168" s="678"/>
      <c r="H168" s="651"/>
      <c r="I168" s="678"/>
      <c r="J168" s="651"/>
      <c r="K168" s="678"/>
      <c r="L168" s="651"/>
      <c r="M168" s="678"/>
      <c r="N168" s="651"/>
      <c r="O168" s="651"/>
      <c r="P168" s="651"/>
      <c r="Q168" s="651"/>
      <c r="R168" s="651"/>
      <c r="S168" s="104"/>
    </row>
    <row r="169" spans="2:19" ht="29.25" customHeight="1">
      <c r="B169" s="624"/>
      <c r="C169" s="408">
        <f>SUMPRODUCT(($G$2=TX_RTT!$E$2:$E$350)*(TX_RTT!BD$2:BD$350))</f>
        <v>0</v>
      </c>
      <c r="D169" s="658"/>
      <c r="E169" s="658"/>
      <c r="F169" s="408">
        <f>SUMPRODUCT(($G$2=TX_RTT!$E$2:$E$350)*(TX_RTT!BG$2:BG$350))</f>
        <v>0</v>
      </c>
      <c r="G169" s="408">
        <f>SUMPRODUCT(($G$2=TX_RTT!$E$2:$E$350)*(TX_RTT!BH$2:BH$350))</f>
        <v>0</v>
      </c>
      <c r="H169" s="408">
        <f>SUMPRODUCT(($G$2=TX_RTT!$E$2:$E$350)*(TX_RTT!BI$2:BI$350))</f>
        <v>0</v>
      </c>
      <c r="I169" s="408">
        <f>SUMPRODUCT(($G$2=TX_RTT!$E$2:$E$350)*(TX_RTT!BJ$2:BJ$350))</f>
        <v>0</v>
      </c>
      <c r="J169" s="408">
        <f>SUMPRODUCT(($G$2=TX_RTT!$E$2:$E$350)*(TX_RTT!BK$2:BK$350))</f>
        <v>0</v>
      </c>
      <c r="K169" s="408">
        <f>SUMPRODUCT(($G$2=TX_RTT!$E$2:$E$350)*(TX_RTT!BL$2:BL$350))</f>
        <v>0</v>
      </c>
      <c r="L169" s="408">
        <f>SUMPRODUCT(($G$2=TX_RTT!$E$2:$E$350)*(TX_RTT!BM$2:BM$350))</f>
        <v>0</v>
      </c>
      <c r="M169" s="408">
        <f>SUMPRODUCT(($G$2=TX_RTT!$E$2:$E$350)*(TX_RTT!BN$2:BN$350))</f>
        <v>0</v>
      </c>
      <c r="N169" s="408">
        <f>SUMPRODUCT(($G$2=TX_RTT!$E$2:$E$350)*(TX_RTT!BO$2:BO$350))</f>
        <v>0</v>
      </c>
      <c r="O169" s="408">
        <f>SUMPRODUCT(($G$2=TX_RTT!$E$2:$E$350)*(TX_RTT!BP$2:BP$350))</f>
        <v>0</v>
      </c>
      <c r="P169" s="408">
        <f>SUMPRODUCT(($G$2=TX_RTT!$E$2:$E$350)*(TX_RTT!BQ$2:BQ$350))</f>
        <v>0</v>
      </c>
      <c r="Q169" s="408">
        <f>SUMPRODUCT(($G$2=TX_RTT!$E$2:$E$350)*(TX_RTT!BR$2:BR$350))</f>
        <v>0</v>
      </c>
      <c r="R169" s="408">
        <f>SUMPRODUCT(($G$2=TX_RTT!$E$2:$E$350)*(TX_RTT!BS$2:BS$350))</f>
        <v>0</v>
      </c>
      <c r="S169" s="664" t="str">
        <f>IF(SUM(C169,F169:R169)=0,"subtotal",SUM(C169,F169:R169))</f>
        <v>subtotal</v>
      </c>
    </row>
    <row r="170" spans="2:19" ht="9.75" customHeight="1">
      <c r="B170" s="100"/>
      <c r="C170" s="94"/>
      <c r="D170" s="94"/>
      <c r="E170" s="94"/>
      <c r="F170" s="94"/>
      <c r="G170" s="94"/>
      <c r="H170" s="94"/>
      <c r="I170" s="94"/>
      <c r="J170" s="94"/>
      <c r="K170" s="94"/>
      <c r="L170" s="94"/>
      <c r="M170" s="94"/>
      <c r="N170" s="94"/>
      <c r="O170" s="94"/>
      <c r="P170" s="94"/>
      <c r="Q170" s="94"/>
      <c r="R170" s="94"/>
      <c r="S170" s="101"/>
    </row>
    <row r="171" spans="2:19" ht="7.5" customHeight="1">
      <c r="B171" s="668"/>
      <c r="C171" s="669"/>
      <c r="D171" s="254"/>
      <c r="E171" s="254"/>
      <c r="F171" s="254"/>
      <c r="G171" s="254"/>
      <c r="H171" s="254"/>
      <c r="I171" s="254"/>
      <c r="J171" s="254"/>
      <c r="K171" s="254"/>
      <c r="L171" s="254"/>
      <c r="M171" s="254"/>
      <c r="N171" s="254"/>
      <c r="O171" s="254"/>
      <c r="P171" s="254"/>
      <c r="Q171" s="254"/>
      <c r="R171" s="254"/>
      <c r="S171" s="86"/>
    </row>
    <row r="172" spans="2:19" ht="29.25" customHeight="1">
      <c r="B172" s="675" t="s">
        <v>2161</v>
      </c>
      <c r="C172" s="667" t="str">
        <f>IF(SUM(S178,S182)=0,"subtotal",SUM(S178,S182))</f>
        <v>subtotal</v>
      </c>
      <c r="D172" s="665"/>
      <c r="E172" s="665"/>
      <c r="F172" s="665"/>
      <c r="G172" s="665"/>
      <c r="H172" s="665"/>
      <c r="I172" s="665"/>
      <c r="J172" s="665"/>
      <c r="K172" s="665"/>
      <c r="L172" s="665"/>
      <c r="M172" s="665"/>
      <c r="N172" s="665"/>
      <c r="O172" s="665"/>
      <c r="P172" s="665"/>
      <c r="Q172" s="665"/>
      <c r="R172" s="665"/>
      <c r="S172" s="666"/>
    </row>
    <row r="173" spans="2:19" ht="12" customHeight="1">
      <c r="B173" s="670"/>
      <c r="C173" s="676"/>
      <c r="D173" s="671"/>
      <c r="E173" s="671"/>
      <c r="F173" s="671"/>
      <c r="G173" s="671"/>
      <c r="H173" s="671"/>
      <c r="I173" s="671"/>
      <c r="J173" s="671"/>
      <c r="K173" s="671"/>
      <c r="L173" s="671"/>
      <c r="M173" s="671"/>
      <c r="N173" s="671"/>
      <c r="O173" s="671"/>
      <c r="P173" s="671"/>
      <c r="Q173" s="671"/>
      <c r="R173" s="671"/>
      <c r="S173" s="672"/>
    </row>
    <row r="174" spans="2:19" ht="11.25" customHeight="1">
      <c r="B174" s="665"/>
      <c r="C174" s="665"/>
      <c r="D174" s="665"/>
      <c r="E174" s="665"/>
      <c r="F174" s="665"/>
      <c r="G174" s="665"/>
      <c r="H174" s="665"/>
      <c r="I174" s="665"/>
      <c r="J174" s="665"/>
      <c r="K174" s="665"/>
      <c r="L174" s="665"/>
      <c r="M174" s="665"/>
      <c r="N174" s="665"/>
      <c r="O174" s="665"/>
      <c r="P174" s="665"/>
      <c r="Q174" s="665"/>
      <c r="R174" s="665"/>
      <c r="S174" s="666"/>
    </row>
    <row r="175" spans="2:19" s="550" customFormat="1" ht="7.5" customHeight="1">
      <c r="B175" s="663"/>
      <c r="C175" s="663"/>
      <c r="D175" s="663"/>
      <c r="E175" s="663"/>
      <c r="F175" s="663"/>
      <c r="G175" s="663"/>
      <c r="H175" s="663"/>
      <c r="I175" s="663"/>
      <c r="J175" s="663"/>
      <c r="K175" s="663"/>
      <c r="L175" s="663"/>
      <c r="M175" s="663"/>
      <c r="N175" s="663"/>
      <c r="O175" s="663"/>
      <c r="P175" s="663"/>
      <c r="Q175" s="663"/>
      <c r="R175" s="663"/>
      <c r="S175" s="104"/>
    </row>
    <row r="176" spans="2:19" ht="26.1" customHeight="1">
      <c r="B176" s="639" t="s">
        <v>37</v>
      </c>
      <c r="C176" s="636" t="s">
        <v>5</v>
      </c>
      <c r="D176" s="660" t="s">
        <v>9</v>
      </c>
      <c r="E176" s="660" t="s">
        <v>103</v>
      </c>
      <c r="F176" s="660" t="s">
        <v>1769</v>
      </c>
      <c r="G176" s="661" t="s">
        <v>104</v>
      </c>
      <c r="H176" s="661" t="s">
        <v>105</v>
      </c>
      <c r="I176" s="661" t="s">
        <v>106</v>
      </c>
      <c r="J176" s="651" t="s">
        <v>73</v>
      </c>
      <c r="K176" s="651" t="s">
        <v>74</v>
      </c>
      <c r="L176" s="662" t="s">
        <v>75</v>
      </c>
      <c r="M176" s="651" t="s">
        <v>76</v>
      </c>
      <c r="N176" s="651" t="s">
        <v>77</v>
      </c>
      <c r="O176" s="651" t="s">
        <v>1782</v>
      </c>
      <c r="P176" s="660" t="s">
        <v>1783</v>
      </c>
      <c r="Q176" s="660" t="s">
        <v>1784</v>
      </c>
      <c r="R176" s="661" t="s">
        <v>1785</v>
      </c>
      <c r="S176" s="99"/>
    </row>
    <row r="177" spans="2:19" ht="4.5" customHeight="1">
      <c r="B177" s="627"/>
      <c r="C177" s="48"/>
      <c r="D177" s="628"/>
      <c r="E177" s="628"/>
      <c r="F177" s="628"/>
      <c r="G177" s="48"/>
      <c r="H177" s="628"/>
      <c r="I177" s="48"/>
      <c r="J177" s="628"/>
      <c r="K177" s="48"/>
      <c r="L177" s="628"/>
      <c r="M177" s="48"/>
      <c r="N177" s="628"/>
      <c r="O177" s="628"/>
      <c r="P177" s="628"/>
      <c r="Q177" s="628"/>
      <c r="R177" s="628"/>
      <c r="S177" s="104"/>
    </row>
    <row r="178" spans="2:19" ht="27.75" customHeight="1">
      <c r="C178" s="408">
        <f>SUMPRODUCT(($G$2=TX_RTT!$E$2:$E$350)*(TX_RTT!BT$2:BT$350))</f>
        <v>0</v>
      </c>
      <c r="D178" s="408">
        <f>SUMPRODUCT(($G$2=TX_RTT!$E$2:$E$350)*(TX_RTT!BU$2:BU$350))</f>
        <v>0</v>
      </c>
      <c r="E178" s="408">
        <f>SUMPRODUCT(($G$2=TX_RTT!$E$2:$E$350)*(TX_RTT!BV$2:BV$350))</f>
        <v>0</v>
      </c>
      <c r="F178" s="408">
        <f>SUMPRODUCT(($G$2=TX_RTT!$E$2:$E$350)*(TX_RTT!BW$2:BW$350))</f>
        <v>0</v>
      </c>
      <c r="G178" s="408">
        <f>SUMPRODUCT(($G$2=TX_RTT!$E$2:$E$350)*(TX_RTT!BX$2:BX$350))</f>
        <v>0</v>
      </c>
      <c r="H178" s="408">
        <f>SUMPRODUCT(($G$2=TX_RTT!$E$2:$E$350)*(TX_RTT!BY$2:BY$350))</f>
        <v>0</v>
      </c>
      <c r="I178" s="408">
        <f>SUMPRODUCT(($G$2=TX_RTT!$E$2:$E$350)*(TX_RTT!BZ$2:BZ$350))</f>
        <v>0</v>
      </c>
      <c r="J178" s="408">
        <f>SUMPRODUCT(($G$2=TX_RTT!$E$2:$E$350)*(TX_RTT!CA$2:CA$350))</f>
        <v>0</v>
      </c>
      <c r="K178" s="408">
        <f>SUMPRODUCT(($G$2=TX_RTT!$E$2:$E$350)*(TX_RTT!CB$2:CB$350))</f>
        <v>0</v>
      </c>
      <c r="L178" s="408">
        <f>SUMPRODUCT(($G$2=TX_RTT!$E$2:$E$350)*(TX_RTT!CC$2:CC$350))</f>
        <v>0</v>
      </c>
      <c r="M178" s="408">
        <f>SUMPRODUCT(($G$2=TX_RTT!$E$2:$E$350)*(TX_RTT!CD$2:CD$350))</f>
        <v>0</v>
      </c>
      <c r="N178" s="408">
        <f>SUMPRODUCT(($G$2=TX_RTT!$E$2:$E$350)*(TX_RTT!CE$2:CE$350))</f>
        <v>0</v>
      </c>
      <c r="O178" s="408">
        <f>SUMPRODUCT(($G$2=TX_RTT!$E$2:$E$350)*(TX_RTT!CF$2:CF$350))</f>
        <v>0</v>
      </c>
      <c r="P178" s="408">
        <f>SUMPRODUCT(($G$2=TX_RTT!$E$2:$E$350)*(TX_RTT!CG$2:CG$350))</f>
        <v>0</v>
      </c>
      <c r="Q178" s="408">
        <f>SUMPRODUCT(($G$2=TX_RTT!$E$2:$E$350)*(TX_RTT!CH$2:CH$350))</f>
        <v>0</v>
      </c>
      <c r="R178" s="408">
        <f>SUMPRODUCT(($G$2=TX_RTT!$E$2:$E$350)*(TX_RTT!CI$2:CI$350))</f>
        <v>0</v>
      </c>
      <c r="S178" s="664" t="str">
        <f>IF(SUM(C178:R178)=0,"subtotal",SUM(C178:R178))</f>
        <v>subtotal</v>
      </c>
    </row>
    <row r="179" spans="2:19" ht="6.75" customHeight="1">
      <c r="B179" s="32"/>
      <c r="C179" s="550"/>
      <c r="D179" s="550"/>
      <c r="E179" s="550"/>
      <c r="F179" s="550"/>
      <c r="G179" s="550"/>
      <c r="H179" s="550"/>
      <c r="I179" s="550"/>
      <c r="J179" s="550"/>
      <c r="K179" s="550"/>
      <c r="L179" s="550"/>
      <c r="M179" s="550"/>
      <c r="N179" s="550"/>
      <c r="O179" s="550"/>
      <c r="P179" s="550"/>
      <c r="Q179" s="550"/>
      <c r="R179" s="550"/>
      <c r="S179" s="99"/>
    </row>
    <row r="180" spans="2:19" ht="26.1" customHeight="1">
      <c r="B180" s="102" t="s">
        <v>39</v>
      </c>
      <c r="C180" s="625" t="s">
        <v>5</v>
      </c>
      <c r="D180" s="660" t="s">
        <v>9</v>
      </c>
      <c r="E180" s="660" t="s">
        <v>103</v>
      </c>
      <c r="F180" s="680" t="s">
        <v>1769</v>
      </c>
      <c r="G180" s="681" t="s">
        <v>104</v>
      </c>
      <c r="H180" s="681" t="s">
        <v>105</v>
      </c>
      <c r="I180" s="681" t="s">
        <v>106</v>
      </c>
      <c r="J180" s="187" t="s">
        <v>73</v>
      </c>
      <c r="K180" s="187" t="s">
        <v>74</v>
      </c>
      <c r="L180" s="682" t="s">
        <v>75</v>
      </c>
      <c r="M180" s="187" t="s">
        <v>76</v>
      </c>
      <c r="N180" s="187" t="s">
        <v>77</v>
      </c>
      <c r="O180" s="187" t="s">
        <v>1782</v>
      </c>
      <c r="P180" s="680" t="s">
        <v>1783</v>
      </c>
      <c r="Q180" s="680" t="s">
        <v>1784</v>
      </c>
      <c r="R180" s="681" t="s">
        <v>1785</v>
      </c>
      <c r="S180" s="97"/>
    </row>
    <row r="181" spans="2:19" ht="8.25" customHeight="1">
      <c r="B181" s="677"/>
      <c r="C181" s="678"/>
      <c r="D181" s="651"/>
      <c r="E181" s="651"/>
      <c r="F181" s="651"/>
      <c r="G181" s="678"/>
      <c r="H181" s="651"/>
      <c r="I181" s="678"/>
      <c r="J181" s="651"/>
      <c r="K181" s="678"/>
      <c r="L181" s="651"/>
      <c r="M181" s="678"/>
      <c r="N181" s="651"/>
      <c r="O181" s="651"/>
      <c r="P181" s="651"/>
      <c r="Q181" s="651"/>
      <c r="R181" s="651"/>
      <c r="S181" s="104"/>
    </row>
    <row r="182" spans="2:19" ht="28.5" customHeight="1">
      <c r="B182" s="624"/>
      <c r="C182" s="408">
        <f>SUMPRODUCT(($G$2=TX_RTT!$E$2:$E$350)*(TX_RTT!CJ$2:CJ$350))</f>
        <v>0</v>
      </c>
      <c r="D182" s="408">
        <f>SUMPRODUCT(($G$2=TX_RTT!$E$2:$E$350)*(TX_RTT!CK$2:CK$350))</f>
        <v>0</v>
      </c>
      <c r="E182" s="408">
        <f>SUMPRODUCT(($G$2=TX_RTT!$E$2:$E$350)*(TX_RTT!CL$2:CL$350))</f>
        <v>0</v>
      </c>
      <c r="F182" s="408">
        <f>SUMPRODUCT(($G$2=TX_RTT!$E$2:$E$350)*(TX_RTT!CM$2:CM$350))</f>
        <v>0</v>
      </c>
      <c r="G182" s="408">
        <f>SUMPRODUCT(($G$2=TX_RTT!$E$2:$E$350)*(TX_RTT!CN$2:CN$350))</f>
        <v>0</v>
      </c>
      <c r="H182" s="408">
        <f>SUMPRODUCT(($G$2=TX_RTT!$E$2:$E$350)*(TX_RTT!CO$2:CO$350))</f>
        <v>0</v>
      </c>
      <c r="I182" s="408">
        <f>SUMPRODUCT(($G$2=TX_RTT!$E$2:$E$350)*(TX_RTT!CP$2:CP$350))</f>
        <v>0</v>
      </c>
      <c r="J182" s="408">
        <f>SUMPRODUCT(($G$2=TX_RTT!$E$2:$E$350)*(TX_RTT!CQ$2:CQ$350))</f>
        <v>0</v>
      </c>
      <c r="K182" s="408">
        <f>SUMPRODUCT(($G$2=TX_RTT!$E$2:$E$350)*(TX_RTT!CR$2:CR$350))</f>
        <v>0</v>
      </c>
      <c r="L182" s="408">
        <f>SUMPRODUCT(($G$2=TX_RTT!$E$2:$E$350)*(TX_RTT!CS$2:CS$350))</f>
        <v>0</v>
      </c>
      <c r="M182" s="408">
        <f>SUMPRODUCT(($G$2=TX_RTT!$E$2:$E$350)*(TX_RTT!CT$2:CT$350))</f>
        <v>0</v>
      </c>
      <c r="N182" s="408">
        <f>SUMPRODUCT(($G$2=TX_RTT!$E$2:$E$350)*(TX_RTT!CU$2:CU$350))</f>
        <v>0</v>
      </c>
      <c r="O182" s="408">
        <f>SUMPRODUCT(($G$2=TX_RTT!$E$2:$E$350)*(TX_RTT!CV$2:CV$350))</f>
        <v>0</v>
      </c>
      <c r="P182" s="408">
        <f>SUMPRODUCT(($G$2=TX_RTT!$E$2:$E$350)*(TX_RTT!CW$2:CW$350))</f>
        <v>0</v>
      </c>
      <c r="Q182" s="408">
        <f>SUMPRODUCT(($G$2=TX_RTT!$E$2:$E$350)*(TX_RTT!CX$2:CX$350))</f>
        <v>0</v>
      </c>
      <c r="R182" s="408">
        <f>SUMPRODUCT(($G$2=TX_RTT!$E$2:$E$350)*(TX_RTT!CY$2:CY$350))</f>
        <v>0</v>
      </c>
      <c r="S182" s="664" t="str">
        <f>IF(SUM(C182:R182)=0,"subtotal",SUM(C182:R182))</f>
        <v>subtotal</v>
      </c>
    </row>
    <row r="183" spans="2:19" ht="14.25" customHeight="1">
      <c r="B183" s="237"/>
      <c r="C183" s="686"/>
      <c r="D183" s="686"/>
      <c r="E183" s="686"/>
      <c r="F183" s="686"/>
      <c r="G183" s="686"/>
      <c r="H183" s="686"/>
      <c r="I183" s="686"/>
      <c r="J183" s="686"/>
      <c r="K183" s="686"/>
      <c r="L183" s="686"/>
      <c r="M183" s="686"/>
      <c r="N183" s="686"/>
      <c r="O183" s="686"/>
      <c r="P183" s="686"/>
      <c r="Q183" s="686"/>
      <c r="R183" s="686"/>
      <c r="S183" s="687"/>
    </row>
    <row r="184" spans="2:19" ht="7.5" customHeight="1">
      <c r="B184" s="668"/>
      <c r="C184" s="669"/>
      <c r="D184" s="254"/>
      <c r="E184" s="254"/>
      <c r="F184" s="254"/>
      <c r="G184" s="254"/>
      <c r="H184" s="254"/>
      <c r="I184" s="254"/>
      <c r="J184" s="254"/>
      <c r="K184" s="254"/>
      <c r="L184" s="254"/>
      <c r="M184" s="254"/>
      <c r="N184" s="254"/>
      <c r="O184" s="254"/>
      <c r="P184" s="254"/>
      <c r="Q184" s="254"/>
      <c r="R184" s="254"/>
      <c r="S184" s="86"/>
    </row>
    <row r="185" spans="2:19" ht="29.25" customHeight="1">
      <c r="B185" s="675" t="s">
        <v>2163</v>
      </c>
      <c r="C185" s="667" t="str">
        <f>IF(SUM(S191,S195)=0,"subtotal",SUM(S191,S195))</f>
        <v>subtotal</v>
      </c>
      <c r="D185" s="665"/>
      <c r="E185" s="665"/>
      <c r="F185" s="665"/>
      <c r="G185" s="665"/>
      <c r="H185" s="665"/>
      <c r="I185" s="665"/>
      <c r="J185" s="665"/>
      <c r="K185" s="665"/>
      <c r="L185" s="665"/>
      <c r="M185" s="665"/>
      <c r="N185" s="665"/>
      <c r="O185" s="665"/>
      <c r="P185" s="665"/>
      <c r="Q185" s="665"/>
      <c r="R185" s="665"/>
      <c r="S185" s="666"/>
    </row>
    <row r="186" spans="2:19" ht="12" customHeight="1">
      <c r="B186" s="670"/>
      <c r="C186" s="676"/>
      <c r="D186" s="671"/>
      <c r="E186" s="671"/>
      <c r="F186" s="671"/>
      <c r="G186" s="671"/>
      <c r="H186" s="671"/>
      <c r="I186" s="671"/>
      <c r="J186" s="671"/>
      <c r="K186" s="671"/>
      <c r="L186" s="671"/>
      <c r="M186" s="671"/>
      <c r="N186" s="671"/>
      <c r="O186" s="671"/>
      <c r="P186" s="671"/>
      <c r="Q186" s="671"/>
      <c r="R186" s="671"/>
      <c r="S186" s="672"/>
    </row>
    <row r="187" spans="2:19" ht="11.25" customHeight="1">
      <c r="B187" s="665"/>
      <c r="C187" s="665"/>
      <c r="D187" s="665"/>
      <c r="E187" s="665"/>
      <c r="F187" s="665"/>
      <c r="G187" s="665"/>
      <c r="H187" s="665"/>
      <c r="I187" s="665"/>
      <c r="J187" s="665"/>
      <c r="K187" s="665"/>
      <c r="L187" s="665"/>
      <c r="M187" s="665"/>
      <c r="N187" s="665"/>
      <c r="O187" s="665"/>
      <c r="P187" s="665"/>
      <c r="Q187" s="665"/>
      <c r="R187" s="665"/>
      <c r="S187" s="666"/>
    </row>
    <row r="188" spans="2:19" s="550" customFormat="1" ht="7.5" customHeight="1">
      <c r="B188" s="663"/>
      <c r="C188" s="663"/>
      <c r="D188" s="663"/>
      <c r="E188" s="663"/>
      <c r="F188" s="663"/>
      <c r="G188" s="663"/>
      <c r="H188" s="663"/>
      <c r="I188" s="663"/>
      <c r="J188" s="663"/>
      <c r="K188" s="663"/>
      <c r="L188" s="663"/>
      <c r="M188" s="663"/>
      <c r="N188" s="663"/>
      <c r="O188" s="663"/>
      <c r="P188" s="663"/>
      <c r="Q188" s="663"/>
      <c r="R188" s="663"/>
      <c r="S188" s="104"/>
    </row>
    <row r="189" spans="2:19" ht="26.1" customHeight="1">
      <c r="B189" s="639" t="s">
        <v>37</v>
      </c>
      <c r="C189" s="636" t="s">
        <v>5</v>
      </c>
      <c r="D189" s="660" t="s">
        <v>9</v>
      </c>
      <c r="E189" s="660" t="s">
        <v>103</v>
      </c>
      <c r="F189" s="660" t="s">
        <v>1769</v>
      </c>
      <c r="G189" s="661" t="s">
        <v>104</v>
      </c>
      <c r="H189" s="661" t="s">
        <v>105</v>
      </c>
      <c r="I189" s="661" t="s">
        <v>106</v>
      </c>
      <c r="J189" s="651" t="s">
        <v>73</v>
      </c>
      <c r="K189" s="651" t="s">
        <v>74</v>
      </c>
      <c r="L189" s="662" t="s">
        <v>75</v>
      </c>
      <c r="M189" s="651" t="s">
        <v>76</v>
      </c>
      <c r="N189" s="651" t="s">
        <v>77</v>
      </c>
      <c r="O189" s="651" t="s">
        <v>1782</v>
      </c>
      <c r="P189" s="660" t="s">
        <v>1783</v>
      </c>
      <c r="Q189" s="660" t="s">
        <v>1784</v>
      </c>
      <c r="R189" s="661" t="s">
        <v>1785</v>
      </c>
      <c r="S189" s="99"/>
    </row>
    <row r="190" spans="2:19" ht="4.5" customHeight="1">
      <c r="B190" s="627"/>
      <c r="C190" s="48"/>
      <c r="D190" s="628"/>
      <c r="E190" s="628"/>
      <c r="F190" s="628"/>
      <c r="G190" s="48"/>
      <c r="H190" s="628"/>
      <c r="I190" s="48"/>
      <c r="J190" s="628"/>
      <c r="K190" s="48"/>
      <c r="L190" s="628"/>
      <c r="M190" s="48"/>
      <c r="N190" s="628"/>
      <c r="O190" s="628"/>
      <c r="P190" s="628"/>
      <c r="Q190" s="628"/>
      <c r="R190" s="628"/>
      <c r="S190" s="104"/>
    </row>
    <row r="191" spans="2:19" ht="27.75" customHeight="1">
      <c r="C191" s="408">
        <f>SUMPRODUCT(($G$2=TX_RTT!$E$2:$E$350)*(TX_RTT!CZ$2:CZ$350))</f>
        <v>0</v>
      </c>
      <c r="D191" s="408">
        <f>SUMPRODUCT(($G$2=TX_RTT!$E$2:$E$350)*(TX_RTT!DA$2:DA$350))</f>
        <v>0</v>
      </c>
      <c r="E191" s="408">
        <f>SUMPRODUCT(($G$2=TX_RTT!$E$2:$E$350)*(TX_RTT!DB$2:DB$350))</f>
        <v>0</v>
      </c>
      <c r="F191" s="408">
        <f>SUMPRODUCT(($G$2=TX_RTT!$E$2:$E$350)*(TX_RTT!DC$2:DC$350))</f>
        <v>0</v>
      </c>
      <c r="G191" s="408">
        <f>SUMPRODUCT(($G$2=TX_RTT!$E$2:$E$350)*(TX_RTT!DD$2:DD$350))</f>
        <v>0</v>
      </c>
      <c r="H191" s="408">
        <f>SUMPRODUCT(($G$2=TX_RTT!$E$2:$E$350)*(TX_RTT!DE$2:DE$350))</f>
        <v>0</v>
      </c>
      <c r="I191" s="408">
        <f>SUMPRODUCT(($G$2=TX_RTT!$E$2:$E$350)*(TX_RTT!DF$2:DF$350))</f>
        <v>0</v>
      </c>
      <c r="J191" s="408">
        <f>SUMPRODUCT(($G$2=TX_RTT!$E$2:$E$350)*(TX_RTT!DG$2:DG$350))</f>
        <v>0</v>
      </c>
      <c r="K191" s="408">
        <f>SUMPRODUCT(($G$2=TX_RTT!$E$2:$E$350)*(TX_RTT!DH$2:DH$350))</f>
        <v>0</v>
      </c>
      <c r="L191" s="408">
        <f>SUMPRODUCT(($G$2=TX_RTT!$E$2:$E$350)*(TX_RTT!DI$2:DI$350))</f>
        <v>0</v>
      </c>
      <c r="M191" s="408">
        <f>SUMPRODUCT(($G$2=TX_RTT!$E$2:$E$350)*(TX_RTT!DJ$2:DJ$350))</f>
        <v>0</v>
      </c>
      <c r="N191" s="408">
        <f>SUMPRODUCT(($G$2=TX_RTT!$E$2:$E$350)*(TX_RTT!DK$2:DK$350))</f>
        <v>0</v>
      </c>
      <c r="O191" s="408">
        <f>SUMPRODUCT(($G$2=TX_RTT!$E$2:$E$350)*(TX_RTT!DL$2:DL$350))</f>
        <v>0</v>
      </c>
      <c r="P191" s="408">
        <f>SUMPRODUCT(($G$2=TX_RTT!$E$2:$E$350)*(TX_RTT!DM$2:DM$350))</f>
        <v>0</v>
      </c>
      <c r="Q191" s="408">
        <f>SUMPRODUCT(($G$2=TX_RTT!$E$2:$E$350)*(TX_RTT!DN$2:DN$350))</f>
        <v>0</v>
      </c>
      <c r="R191" s="408">
        <f>SUMPRODUCT(($G$2=TX_RTT!$E$2:$E$350)*(TX_RTT!DO$2:DO$350))</f>
        <v>0</v>
      </c>
      <c r="S191" s="664" t="str">
        <f>IF(SUM(C191:R191)=0,"subtotal",SUM(C191:R191))</f>
        <v>subtotal</v>
      </c>
    </row>
    <row r="192" spans="2:19" ht="6.75" customHeight="1">
      <c r="B192" s="32"/>
      <c r="C192" s="550"/>
      <c r="D192" s="550"/>
      <c r="E192" s="550"/>
      <c r="F192" s="550"/>
      <c r="G192" s="550"/>
      <c r="H192" s="550"/>
      <c r="I192" s="550"/>
      <c r="J192" s="550"/>
      <c r="K192" s="550"/>
      <c r="L192" s="550"/>
      <c r="M192" s="550"/>
      <c r="N192" s="550"/>
      <c r="O192" s="550"/>
      <c r="P192" s="550"/>
      <c r="Q192" s="550"/>
      <c r="R192" s="550"/>
      <c r="S192" s="99"/>
    </row>
    <row r="193" spans="2:21" ht="26.1" customHeight="1">
      <c r="B193" s="102" t="s">
        <v>39</v>
      </c>
      <c r="C193" s="625" t="s">
        <v>5</v>
      </c>
      <c r="D193" s="660" t="s">
        <v>9</v>
      </c>
      <c r="E193" s="660" t="s">
        <v>103</v>
      </c>
      <c r="F193" s="680" t="s">
        <v>1769</v>
      </c>
      <c r="G193" s="681" t="s">
        <v>104</v>
      </c>
      <c r="H193" s="681" t="s">
        <v>105</v>
      </c>
      <c r="I193" s="681" t="s">
        <v>106</v>
      </c>
      <c r="J193" s="187" t="s">
        <v>73</v>
      </c>
      <c r="K193" s="187" t="s">
        <v>74</v>
      </c>
      <c r="L193" s="682" t="s">
        <v>75</v>
      </c>
      <c r="M193" s="187" t="s">
        <v>76</v>
      </c>
      <c r="N193" s="187" t="s">
        <v>77</v>
      </c>
      <c r="O193" s="187" t="s">
        <v>1782</v>
      </c>
      <c r="P193" s="680" t="s">
        <v>1783</v>
      </c>
      <c r="Q193" s="680" t="s">
        <v>1784</v>
      </c>
      <c r="R193" s="681" t="s">
        <v>1785</v>
      </c>
      <c r="S193" s="97"/>
    </row>
    <row r="194" spans="2:21" ht="8.25" customHeight="1">
      <c r="B194" s="677"/>
      <c r="C194" s="678"/>
      <c r="D194" s="651"/>
      <c r="E194" s="651"/>
      <c r="F194" s="651"/>
      <c r="G194" s="678"/>
      <c r="H194" s="651"/>
      <c r="I194" s="678"/>
      <c r="J194" s="651"/>
      <c r="K194" s="678"/>
      <c r="L194" s="651"/>
      <c r="M194" s="678"/>
      <c r="N194" s="651"/>
      <c r="O194" s="651"/>
      <c r="P194" s="651"/>
      <c r="Q194" s="651"/>
      <c r="R194" s="651"/>
      <c r="S194" s="104"/>
    </row>
    <row r="195" spans="2:21" ht="28.5" customHeight="1">
      <c r="B195" s="624"/>
      <c r="C195" s="408">
        <f>SUMPRODUCT(($G$2=TX_RTT!$E$2:$E$350)*(TX_RTT!DP$2:DP$350))</f>
        <v>0</v>
      </c>
      <c r="D195" s="408">
        <f>SUMPRODUCT(($G$2=TX_RTT!$E$2:$E$350)*(TX_RTT!DQ$2:DQ$350))</f>
        <v>0</v>
      </c>
      <c r="E195" s="408">
        <f>SUMPRODUCT(($G$2=TX_RTT!$E$2:$E$350)*(TX_RTT!DR$2:DR$350))</f>
        <v>0</v>
      </c>
      <c r="F195" s="408">
        <f>SUMPRODUCT(($G$2=TX_RTT!$E$2:$E$350)*(TX_RTT!DS$2:DS$350))</f>
        <v>0</v>
      </c>
      <c r="G195" s="408">
        <f>SUMPRODUCT(($G$2=TX_RTT!$E$2:$E$350)*(TX_RTT!DT$2:DT$350))</f>
        <v>0</v>
      </c>
      <c r="H195" s="408">
        <f>SUMPRODUCT(($G$2=TX_RTT!$E$2:$E$350)*(TX_RTT!DU$2:DU$350))</f>
        <v>0</v>
      </c>
      <c r="I195" s="408">
        <f>SUMPRODUCT(($G$2=TX_RTT!$E$2:$E$350)*(TX_RTT!DV$2:DV$350))</f>
        <v>0</v>
      </c>
      <c r="J195" s="408">
        <f>SUMPRODUCT(($G$2=TX_RTT!$E$2:$E$350)*(TX_RTT!DW$2:DW$350))</f>
        <v>0</v>
      </c>
      <c r="K195" s="408">
        <f>SUMPRODUCT(($G$2=TX_RTT!$E$2:$E$350)*(TX_RTT!DX$2:DX$350))</f>
        <v>0</v>
      </c>
      <c r="L195" s="408">
        <f>SUMPRODUCT(($G$2=TX_RTT!$E$2:$E$350)*(TX_RTT!DY$2:DY$350))</f>
        <v>0</v>
      </c>
      <c r="M195" s="408">
        <f>SUMPRODUCT(($G$2=TX_RTT!$E$2:$E$350)*(TX_RTT!DZ$2:DZ$350))</f>
        <v>0</v>
      </c>
      <c r="N195" s="408">
        <f>SUMPRODUCT(($G$2=TX_RTT!$E$2:$E$350)*(TX_RTT!EA$2:EA$350))</f>
        <v>0</v>
      </c>
      <c r="O195" s="408">
        <f>SUMPRODUCT(($G$2=TX_RTT!$E$2:$E$350)*(TX_RTT!EB$2:EB$350))</f>
        <v>0</v>
      </c>
      <c r="P195" s="408">
        <f>SUMPRODUCT(($G$2=TX_RTT!$E$2:$E$350)*(TX_RTT!EC$2:EC$350))</f>
        <v>0</v>
      </c>
      <c r="Q195" s="408">
        <f>SUMPRODUCT(($G$2=TX_RTT!$E$2:$E$350)*(TX_RTT!ED$2:ED$350))</f>
        <v>0</v>
      </c>
      <c r="R195" s="408">
        <f>SUMPRODUCT(($G$2=TX_RTT!$E$2:$E$350)*(TX_RTT!EE$2:EE$350))</f>
        <v>0</v>
      </c>
      <c r="S195" s="664" t="str">
        <f>IF(SUM(C195:R195)=0,"subtotal",SUM(C195:R195))</f>
        <v>subtotal</v>
      </c>
    </row>
    <row r="196" spans="2:21" ht="14.25" customHeight="1">
      <c r="B196" s="237"/>
      <c r="C196" s="686"/>
      <c r="D196" s="686"/>
      <c r="E196" s="686"/>
      <c r="F196" s="686"/>
      <c r="G196" s="686"/>
      <c r="H196" s="686"/>
      <c r="I196" s="686"/>
      <c r="J196" s="686"/>
      <c r="K196" s="686"/>
      <c r="L196" s="686"/>
      <c r="M196" s="686"/>
      <c r="N196" s="686"/>
      <c r="O196" s="686"/>
      <c r="P196" s="686"/>
      <c r="Q196" s="686"/>
      <c r="R196" s="686"/>
      <c r="S196" s="687"/>
    </row>
    <row r="197" spans="2:21" ht="27" customHeight="1">
      <c r="B197" s="953" t="s">
        <v>3</v>
      </c>
      <c r="C197" s="953"/>
      <c r="D197" s="1099" t="s">
        <v>1794</v>
      </c>
      <c r="E197" s="955"/>
      <c r="F197" s="955"/>
      <c r="G197" s="955"/>
      <c r="H197" s="955"/>
      <c r="I197" s="955"/>
      <c r="J197" s="955"/>
      <c r="K197" s="955"/>
      <c r="L197" s="955"/>
      <c r="M197" s="955"/>
      <c r="N197" s="955"/>
      <c r="O197" s="955"/>
      <c r="P197" s="547"/>
      <c r="Q197" s="547"/>
      <c r="R197" s="547"/>
      <c r="S197" s="39"/>
    </row>
    <row r="198" spans="2:21" ht="8.25" customHeight="1">
      <c r="B198" s="59"/>
      <c r="C198" s="60"/>
      <c r="D198" s="60"/>
      <c r="E198" s="60"/>
      <c r="F198" s="60"/>
      <c r="G198" s="60"/>
      <c r="H198" s="60"/>
      <c r="I198" s="60"/>
      <c r="J198" s="60"/>
      <c r="K198" s="60"/>
      <c r="L198" s="60"/>
      <c r="M198" s="60"/>
      <c r="N198" s="60"/>
      <c r="O198" s="60"/>
      <c r="P198" s="60"/>
      <c r="Q198" s="60"/>
      <c r="R198" s="60"/>
      <c r="S198" s="39"/>
    </row>
    <row r="199" spans="2:21" ht="29.25" customHeight="1">
      <c r="B199" s="1105" t="s">
        <v>1795</v>
      </c>
      <c r="C199" s="1106"/>
      <c r="D199" s="1106"/>
      <c r="E199" s="1107"/>
      <c r="F199" s="408">
        <f>SUMPRODUCT(($G$2=TX_RTT!$E$2:$E$350)*(TX_RTT!EF$2:EF$350))</f>
        <v>0</v>
      </c>
      <c r="G199" s="12"/>
      <c r="H199" s="12"/>
      <c r="I199" s="12"/>
      <c r="J199" s="12"/>
      <c r="K199" s="12"/>
      <c r="L199" s="12"/>
      <c r="M199" s="12"/>
      <c r="N199" s="12"/>
      <c r="O199" s="12"/>
      <c r="P199" s="12"/>
      <c r="Q199" s="12"/>
      <c r="R199" s="12"/>
      <c r="S199" s="34"/>
      <c r="U199" s="5"/>
    </row>
    <row r="200" spans="2:21" ht="7.5" customHeight="1">
      <c r="B200" s="26"/>
      <c r="C200" s="23"/>
      <c r="D200" s="23"/>
      <c r="E200" s="23"/>
      <c r="F200" s="23"/>
      <c r="G200" s="23"/>
      <c r="H200" s="23"/>
      <c r="I200" s="23"/>
      <c r="J200" s="23"/>
      <c r="K200" s="23"/>
      <c r="L200" s="23"/>
      <c r="M200" s="23"/>
      <c r="N200" s="23"/>
      <c r="O200" s="23"/>
      <c r="P200" s="23"/>
      <c r="Q200" s="23"/>
      <c r="R200" s="23"/>
      <c r="S200" s="54"/>
    </row>
    <row r="201" spans="2:21" ht="10.5" customHeight="1">
      <c r="B201" s="59"/>
      <c r="C201" s="60"/>
      <c r="D201" s="60"/>
      <c r="E201" s="60"/>
      <c r="F201" s="60"/>
      <c r="G201" s="60"/>
      <c r="H201" s="60"/>
      <c r="I201" s="60"/>
      <c r="J201" s="60"/>
      <c r="K201" s="60"/>
      <c r="L201" s="60"/>
      <c r="M201" s="60"/>
      <c r="N201" s="60"/>
      <c r="O201" s="60"/>
      <c r="P201" s="60"/>
      <c r="Q201" s="60"/>
      <c r="R201" s="60"/>
      <c r="S201" s="39"/>
    </row>
    <row r="202" spans="2:21" ht="29.25" customHeight="1">
      <c r="B202" s="1105" t="s">
        <v>1796</v>
      </c>
      <c r="C202" s="1106"/>
      <c r="D202" s="1106"/>
      <c r="E202" s="1107"/>
      <c r="F202" s="408">
        <f>SUMPRODUCT(($G$2=TX_RTT!$E$2:$E$350)*(TX_RTT!EG$2:EG$350))</f>
        <v>0</v>
      </c>
      <c r="G202" s="12"/>
      <c r="H202" s="12"/>
      <c r="I202" s="12"/>
      <c r="J202" s="12"/>
      <c r="K202" s="12"/>
      <c r="L202" s="12"/>
      <c r="M202" s="12"/>
      <c r="N202" s="12"/>
      <c r="O202" s="12"/>
      <c r="P202" s="12"/>
      <c r="Q202" s="12"/>
      <c r="R202" s="12"/>
      <c r="S202" s="34"/>
    </row>
    <row r="203" spans="2:21">
      <c r="B203" s="26"/>
      <c r="C203" s="23"/>
      <c r="D203" s="23"/>
      <c r="E203" s="23"/>
      <c r="F203" s="23"/>
      <c r="G203" s="23"/>
      <c r="H203" s="23"/>
      <c r="I203" s="23"/>
      <c r="J203" s="23"/>
      <c r="K203" s="23"/>
      <c r="L203" s="23"/>
      <c r="M203" s="23"/>
      <c r="N203" s="23"/>
      <c r="O203" s="23"/>
      <c r="P203" s="23"/>
      <c r="Q203" s="23"/>
      <c r="R203" s="23"/>
      <c r="S203" s="54"/>
    </row>
    <row r="204" spans="2:21" ht="9.75" customHeight="1">
      <c r="B204" s="59"/>
      <c r="C204" s="60"/>
      <c r="D204" s="60"/>
      <c r="E204" s="60"/>
      <c r="F204" s="60"/>
      <c r="G204" s="60"/>
      <c r="H204" s="60"/>
      <c r="I204" s="60"/>
      <c r="J204" s="60"/>
      <c r="K204" s="60"/>
      <c r="L204" s="60"/>
      <c r="M204" s="60"/>
      <c r="N204" s="60"/>
      <c r="O204" s="60"/>
      <c r="P204" s="60"/>
      <c r="Q204" s="60"/>
      <c r="R204" s="60"/>
      <c r="S204" s="39"/>
    </row>
    <row r="205" spans="2:21" ht="25.5" customHeight="1">
      <c r="B205" s="1108" t="s">
        <v>1797</v>
      </c>
      <c r="C205" s="1109"/>
      <c r="D205" s="1109"/>
      <c r="E205" s="1110"/>
      <c r="F205" s="408">
        <f>SUMPRODUCT(($G$2=TX_RTT!$E$2:$E$350)*(TX_RTT!EH$2:EH$350))</f>
        <v>0</v>
      </c>
      <c r="G205" s="12"/>
      <c r="H205" s="12"/>
      <c r="I205" s="12"/>
      <c r="J205" s="12"/>
      <c r="K205" s="12"/>
      <c r="L205" s="12"/>
      <c r="M205" s="12"/>
      <c r="N205" s="12"/>
      <c r="O205" s="12"/>
      <c r="P205" s="12"/>
      <c r="Q205" s="12"/>
      <c r="R205" s="12"/>
      <c r="S205" s="34"/>
    </row>
    <row r="206" spans="2:21" ht="9.75" customHeight="1">
      <c r="B206" s="26"/>
      <c r="C206" s="23"/>
      <c r="D206" s="23"/>
      <c r="E206" s="23"/>
      <c r="F206" s="23"/>
      <c r="G206" s="23"/>
      <c r="H206" s="23"/>
      <c r="I206" s="23"/>
      <c r="J206" s="23"/>
      <c r="K206" s="23"/>
      <c r="L206" s="23"/>
      <c r="M206" s="23"/>
      <c r="N206" s="23"/>
      <c r="O206" s="23"/>
      <c r="P206" s="23"/>
      <c r="Q206" s="23"/>
      <c r="R206" s="23"/>
      <c r="S206" s="54"/>
    </row>
    <row r="207" spans="2:21" ht="34.5" hidden="1" customHeight="1">
      <c r="B207" s="953" t="s">
        <v>3</v>
      </c>
      <c r="C207" s="953"/>
      <c r="D207" s="1099" t="s">
        <v>114</v>
      </c>
      <c r="E207" s="955"/>
      <c r="F207" s="955"/>
      <c r="G207" s="955"/>
      <c r="H207" s="955"/>
      <c r="I207" s="955"/>
      <c r="J207" s="955"/>
      <c r="K207" s="955"/>
      <c r="L207" s="955"/>
      <c r="M207" s="955"/>
      <c r="N207" s="955"/>
      <c r="O207" s="955"/>
      <c r="P207" s="547"/>
      <c r="Q207" s="547"/>
      <c r="R207" s="547"/>
      <c r="S207" s="39"/>
    </row>
    <row r="208" spans="2:21" ht="24.75" hidden="1" customHeight="1">
      <c r="B208" s="59"/>
      <c r="C208" s="60"/>
      <c r="D208" s="60"/>
      <c r="E208" s="60"/>
      <c r="F208" s="60"/>
      <c r="G208" s="60"/>
      <c r="H208" s="60"/>
      <c r="I208" s="60"/>
      <c r="J208" s="60"/>
      <c r="K208" s="60"/>
      <c r="L208" s="60"/>
      <c r="M208" s="60"/>
      <c r="N208" s="60"/>
      <c r="O208" s="60"/>
      <c r="P208" s="60"/>
      <c r="Q208" s="60"/>
      <c r="R208" s="60"/>
      <c r="S208" s="39"/>
      <c r="T208" s="5"/>
    </row>
    <row r="209" spans="1:21" ht="32.25" hidden="1" customHeight="1">
      <c r="B209" s="32"/>
      <c r="D209" s="1100" t="s">
        <v>41</v>
      </c>
      <c r="E209" s="1005"/>
      <c r="F209" s="408">
        <f>SUMPRODUCT(($G$2=TX_RTT!$E$2:$E$350)*(TX_RTT!EI$2:EI$350))</f>
        <v>0</v>
      </c>
      <c r="G209" s="12"/>
      <c r="H209" s="12"/>
      <c r="I209" s="12"/>
      <c r="J209" s="12"/>
      <c r="K209" s="12"/>
      <c r="L209" s="12"/>
      <c r="M209" s="12"/>
      <c r="N209" s="12"/>
      <c r="O209" s="12"/>
      <c r="P209" s="12"/>
      <c r="Q209" s="12"/>
      <c r="R209" s="12"/>
      <c r="S209" s="34"/>
      <c r="U209" s="5"/>
    </row>
    <row r="210" spans="1:21" ht="6" hidden="1" customHeight="1">
      <c r="B210" s="26"/>
      <c r="C210" s="23"/>
      <c r="D210" s="23"/>
      <c r="E210" s="23"/>
      <c r="F210" s="23"/>
      <c r="G210" s="23"/>
      <c r="H210" s="23"/>
      <c r="I210" s="23"/>
      <c r="J210" s="23"/>
      <c r="K210" s="23"/>
      <c r="L210" s="23"/>
      <c r="M210" s="23"/>
      <c r="N210" s="23"/>
      <c r="O210" s="23"/>
      <c r="P210" s="23"/>
      <c r="Q210" s="23"/>
      <c r="R210" s="23"/>
      <c r="S210" s="54"/>
    </row>
    <row r="211" spans="1:21" hidden="1">
      <c r="B211" s="59"/>
      <c r="C211" s="60"/>
      <c r="D211" s="60"/>
      <c r="E211" s="60"/>
      <c r="F211" s="60"/>
      <c r="G211" s="60"/>
      <c r="H211" s="60"/>
      <c r="I211" s="60"/>
      <c r="J211" s="60"/>
      <c r="K211" s="60"/>
      <c r="L211" s="60"/>
      <c r="M211" s="60"/>
      <c r="N211" s="60"/>
      <c r="O211" s="60"/>
      <c r="P211" s="60"/>
      <c r="Q211" s="60"/>
      <c r="R211" s="60"/>
      <c r="S211" s="39"/>
    </row>
    <row r="212" spans="1:21" ht="27" hidden="1" customHeight="1">
      <c r="B212" s="32"/>
      <c r="D212" s="1100" t="s">
        <v>42</v>
      </c>
      <c r="E212" s="1005"/>
      <c r="F212" s="408">
        <f>SUMPRODUCT(($G$2=TX_RTT!$E$2:$E$350)*(TX_RTT!EJ$2:EJ$350))</f>
        <v>0</v>
      </c>
      <c r="G212" s="12"/>
      <c r="H212" s="12"/>
      <c r="I212" s="12"/>
      <c r="J212" s="12"/>
      <c r="K212" s="12"/>
      <c r="L212" s="12"/>
      <c r="M212" s="12"/>
      <c r="N212" s="12"/>
      <c r="O212" s="12"/>
      <c r="P212" s="12"/>
      <c r="Q212" s="12"/>
      <c r="R212" s="12"/>
      <c r="S212" s="34"/>
    </row>
    <row r="213" spans="1:21" hidden="1">
      <c r="B213" s="26"/>
      <c r="C213" s="23"/>
      <c r="D213" s="23"/>
      <c r="E213" s="23"/>
      <c r="F213" s="23"/>
      <c r="G213" s="23"/>
      <c r="H213" s="23"/>
      <c r="I213" s="23"/>
      <c r="J213" s="23"/>
      <c r="K213" s="23"/>
      <c r="L213" s="23"/>
      <c r="M213" s="23"/>
      <c r="N213" s="23"/>
      <c r="O213" s="23"/>
      <c r="P213" s="23"/>
      <c r="Q213" s="23"/>
      <c r="R213" s="23"/>
      <c r="S213" s="54"/>
    </row>
    <row r="214" spans="1:21" ht="18" hidden="1" customHeight="1">
      <c r="B214" s="59"/>
      <c r="C214" s="60"/>
      <c r="D214" s="60"/>
      <c r="E214" s="60"/>
      <c r="F214" s="60"/>
      <c r="G214" s="60"/>
      <c r="H214" s="60"/>
      <c r="I214" s="60"/>
      <c r="J214" s="60"/>
      <c r="K214" s="60"/>
      <c r="L214" s="60"/>
      <c r="M214" s="60"/>
      <c r="N214" s="60"/>
      <c r="O214" s="60"/>
      <c r="P214" s="60"/>
      <c r="Q214" s="60"/>
      <c r="R214" s="60"/>
      <c r="S214" s="39"/>
    </row>
    <row r="215" spans="1:21" ht="31.5" hidden="1" customHeight="1">
      <c r="B215" s="32"/>
      <c r="D215" s="1100" t="s">
        <v>43</v>
      </c>
      <c r="E215" s="1005"/>
      <c r="F215" s="408">
        <f>SUMPRODUCT(($G$2=TX_RTT!$E$2:$E$350)*(TX_RTT!EK$2:EK$350))</f>
        <v>0</v>
      </c>
      <c r="G215" s="12"/>
      <c r="H215" s="12"/>
      <c r="I215" s="12"/>
      <c r="J215" s="12"/>
      <c r="K215" s="12"/>
      <c r="L215" s="12"/>
      <c r="M215" s="12"/>
      <c r="N215" s="12"/>
      <c r="O215" s="12"/>
      <c r="P215" s="12"/>
      <c r="Q215" s="12"/>
      <c r="R215" s="12"/>
      <c r="S215" s="34"/>
    </row>
    <row r="216" spans="1:21" ht="10.5" hidden="1" customHeight="1">
      <c r="B216" s="26"/>
      <c r="C216" s="23"/>
      <c r="D216" s="23"/>
      <c r="E216" s="23"/>
      <c r="F216" s="23"/>
      <c r="G216" s="23"/>
      <c r="H216" s="23"/>
      <c r="I216" s="23"/>
      <c r="J216" s="23"/>
      <c r="K216" s="23"/>
      <c r="L216" s="23"/>
      <c r="M216" s="23"/>
      <c r="N216" s="23"/>
      <c r="O216" s="23"/>
      <c r="P216" s="23"/>
      <c r="Q216" s="23"/>
      <c r="R216" s="23"/>
      <c r="S216" s="54"/>
    </row>
    <row r="217" spans="1:21" ht="10.5" hidden="1" customHeight="1">
      <c r="B217" s="59"/>
      <c r="C217" s="60"/>
      <c r="D217" s="60"/>
      <c r="E217" s="60"/>
      <c r="F217" s="60"/>
      <c r="G217" s="60"/>
      <c r="H217" s="60"/>
      <c r="I217" s="60"/>
      <c r="J217" s="60"/>
      <c r="K217" s="60"/>
      <c r="L217" s="60"/>
      <c r="M217" s="60"/>
      <c r="N217" s="60"/>
      <c r="O217" s="60"/>
      <c r="P217" s="60"/>
      <c r="Q217" s="60"/>
      <c r="R217" s="60"/>
      <c r="S217" s="39"/>
    </row>
    <row r="218" spans="1:21" ht="31.5" hidden="1" customHeight="1">
      <c r="B218" s="32"/>
      <c r="D218" s="1100" t="s">
        <v>44</v>
      </c>
      <c r="E218" s="1005"/>
      <c r="F218" s="408">
        <f>SUMPRODUCT(($G$2=TX_RTT!$E$2:$E$350)*(TX_RTT!EL$2:EL$350))</f>
        <v>0</v>
      </c>
      <c r="G218" s="12"/>
      <c r="H218" s="12"/>
      <c r="I218" s="12"/>
      <c r="J218" s="12"/>
      <c r="K218" s="12"/>
      <c r="L218" s="12"/>
      <c r="M218" s="12"/>
      <c r="N218" s="12"/>
      <c r="O218" s="12"/>
      <c r="P218" s="12"/>
      <c r="Q218" s="12"/>
      <c r="R218" s="12"/>
      <c r="S218" s="34"/>
    </row>
    <row r="219" spans="1:21" ht="13.5" hidden="1" customHeight="1">
      <c r="B219" s="26"/>
      <c r="C219" s="23"/>
      <c r="D219" s="23"/>
      <c r="E219" s="23"/>
      <c r="F219" s="23"/>
      <c r="G219" s="23"/>
      <c r="H219" s="23"/>
      <c r="I219" s="23"/>
      <c r="J219" s="23"/>
      <c r="K219" s="23"/>
      <c r="L219" s="23"/>
      <c r="M219" s="23"/>
      <c r="N219" s="23"/>
      <c r="O219" s="23"/>
      <c r="P219" s="23"/>
      <c r="Q219" s="23"/>
      <c r="R219" s="23"/>
      <c r="S219" s="54"/>
    </row>
    <row r="220" spans="1:21" ht="13.5" hidden="1" customHeight="1">
      <c r="B220" s="32"/>
      <c r="C220" s="60"/>
      <c r="D220" s="60"/>
      <c r="E220" s="60"/>
      <c r="F220" s="60"/>
      <c r="G220" s="60"/>
      <c r="H220" s="60"/>
      <c r="I220" s="60"/>
      <c r="J220" s="60"/>
      <c r="K220" s="60"/>
      <c r="L220" s="60"/>
      <c r="M220" s="60"/>
      <c r="N220" s="60"/>
      <c r="O220" s="60"/>
      <c r="P220" s="60"/>
      <c r="Q220" s="60"/>
      <c r="R220" s="60"/>
      <c r="S220" s="39"/>
    </row>
    <row r="221" spans="1:21" ht="29.25" hidden="1" customHeight="1">
      <c r="B221" s="32"/>
      <c r="C221" s="1101" t="s">
        <v>45</v>
      </c>
      <c r="D221" s="1101"/>
      <c r="E221" s="1102"/>
      <c r="F221" s="408">
        <f>SUMPRODUCT(($G$2=TX_RTT!$E$2:$E$350)*(TX_RTT!EM$2:EM$350))</f>
        <v>0</v>
      </c>
      <c r="G221" s="12"/>
      <c r="H221" s="12"/>
      <c r="I221" s="12"/>
      <c r="J221" s="12"/>
      <c r="K221" s="12"/>
      <c r="L221" s="12"/>
      <c r="M221" s="12"/>
      <c r="N221" s="12"/>
      <c r="O221" s="12"/>
      <c r="P221" s="12"/>
      <c r="Q221" s="12"/>
      <c r="R221" s="12"/>
      <c r="S221" s="34"/>
    </row>
    <row r="222" spans="1:21" s="47" customFormat="1" ht="12.75" hidden="1" customHeight="1">
      <c r="A222" s="1"/>
      <c r="B222" s="26"/>
      <c r="C222" s="23"/>
      <c r="D222" s="23"/>
      <c r="E222" s="23"/>
      <c r="F222" s="23"/>
      <c r="G222" s="23"/>
      <c r="H222" s="23"/>
      <c r="I222" s="23"/>
      <c r="J222" s="23"/>
      <c r="K222" s="23"/>
      <c r="L222" s="23"/>
      <c r="M222" s="23"/>
      <c r="N222" s="23"/>
      <c r="O222" s="23"/>
      <c r="P222" s="23"/>
      <c r="Q222" s="23"/>
      <c r="R222" s="23"/>
      <c r="S222" s="54"/>
      <c r="T222" s="1"/>
    </row>
    <row r="223" spans="1:21" ht="22.5" customHeight="1">
      <c r="S223" s="3"/>
    </row>
    <row r="224" spans="1:21" ht="22.5" hidden="1" customHeight="1">
      <c r="S224" s="3"/>
    </row>
    <row r="225" spans="1:20" ht="22.5" hidden="1" customHeight="1">
      <c r="S225" s="3"/>
    </row>
    <row r="226" spans="1:20" ht="22.5" hidden="1" customHeight="1">
      <c r="S226" s="3"/>
      <c r="T226" s="71"/>
    </row>
    <row r="227" spans="1:20" s="71" customFormat="1" ht="22.5" hidden="1" customHeight="1">
      <c r="A227" s="1"/>
      <c r="B227" s="1"/>
      <c r="C227" s="1"/>
      <c r="D227" s="1"/>
      <c r="E227" s="1"/>
      <c r="F227" s="1"/>
      <c r="G227" s="1"/>
      <c r="H227" s="1"/>
      <c r="I227" s="1"/>
      <c r="J227" s="1"/>
      <c r="K227" s="1"/>
      <c r="L227" s="1"/>
      <c r="M227" s="1"/>
      <c r="N227" s="1"/>
      <c r="O227" s="1"/>
      <c r="P227" s="1"/>
      <c r="Q227" s="1"/>
      <c r="R227" s="1"/>
      <c r="S227" s="3"/>
      <c r="T227" s="1"/>
    </row>
    <row r="228" spans="1:20" ht="22.5" hidden="1" customHeight="1">
      <c r="S228" s="3"/>
    </row>
    <row r="229" spans="1:20" ht="9" hidden="1" customHeight="1">
      <c r="S229" s="3"/>
    </row>
    <row r="230" spans="1:20" ht="27" hidden="1" customHeight="1">
      <c r="B230" s="7"/>
      <c r="C230" s="8"/>
      <c r="D230" s="2"/>
      <c r="E230" s="2"/>
      <c r="F230" s="2"/>
      <c r="G230" s="2"/>
      <c r="H230" s="2"/>
      <c r="I230" s="2"/>
      <c r="J230" s="2"/>
      <c r="K230" s="2"/>
      <c r="L230" s="2"/>
      <c r="M230" s="2"/>
      <c r="N230" s="2"/>
      <c r="O230" s="2"/>
      <c r="P230" s="2"/>
      <c r="Q230" s="2"/>
      <c r="R230" s="2"/>
      <c r="S230" s="3"/>
    </row>
    <row r="231" spans="1:20" ht="6" customHeight="1">
      <c r="B231" s="283"/>
      <c r="C231" s="284"/>
      <c r="D231" s="284"/>
      <c r="E231" s="284"/>
      <c r="F231" s="284"/>
      <c r="G231" s="284"/>
      <c r="H231" s="284"/>
      <c r="I231" s="284"/>
      <c r="J231" s="284"/>
      <c r="K231" s="284"/>
      <c r="L231" s="284"/>
      <c r="M231" s="284"/>
      <c r="N231" s="284"/>
      <c r="O231" s="284"/>
      <c r="P231" s="284"/>
      <c r="Q231" s="284"/>
      <c r="R231" s="284"/>
      <c r="S231" s="285"/>
    </row>
    <row r="232" spans="1:20" ht="39" customHeight="1">
      <c r="B232" s="286" t="s">
        <v>34</v>
      </c>
      <c r="C232" s="1103" t="str">
        <f>C$2</f>
        <v>USAID Tujenge Jamii</v>
      </c>
      <c r="D232" s="1103"/>
      <c r="E232" s="1103"/>
      <c r="F232" s="1103"/>
      <c r="G232" s="287"/>
      <c r="H232" s="1104" t="s">
        <v>65</v>
      </c>
      <c r="I232" s="1104"/>
      <c r="J232" s="1104"/>
      <c r="K232" s="288" t="str">
        <f>$K2</f>
        <v/>
      </c>
      <c r="L232" s="289"/>
      <c r="M232" s="290" t="s">
        <v>35</v>
      </c>
      <c r="N232" s="1103">
        <f>N2</f>
        <v>0</v>
      </c>
      <c r="O232" s="1103"/>
      <c r="P232" s="549"/>
      <c r="Q232" s="549"/>
      <c r="R232" s="549"/>
      <c r="S232" s="291"/>
    </row>
    <row r="233" spans="1:20" ht="24" customHeight="1">
      <c r="A233" s="71"/>
      <c r="B233" s="1023" t="str">
        <f>CONCATENATE(K$2,": TX_ML")</f>
        <v>: TX_ML</v>
      </c>
      <c r="C233" s="1024"/>
      <c r="D233" s="1024"/>
      <c r="E233" s="1024"/>
      <c r="F233" s="1024"/>
      <c r="G233" s="1024"/>
      <c r="H233" s="1024"/>
      <c r="I233" s="1024"/>
      <c r="J233" s="1024"/>
      <c r="K233" s="1024"/>
      <c r="L233" s="1024"/>
      <c r="M233" s="1024"/>
      <c r="N233" s="1024"/>
      <c r="O233" s="1024"/>
      <c r="P233" s="1024"/>
      <c r="Q233" s="1024"/>
      <c r="R233" s="1024"/>
      <c r="S233" s="1024"/>
    </row>
    <row r="234" spans="1:20" ht="15">
      <c r="A234" s="71"/>
      <c r="B234" s="950" t="s">
        <v>0</v>
      </c>
      <c r="C234" s="951"/>
      <c r="D234" s="954" t="s">
        <v>1542</v>
      </c>
      <c r="E234" s="955"/>
      <c r="F234" s="955"/>
      <c r="G234" s="955"/>
      <c r="H234" s="955"/>
      <c r="I234" s="955"/>
      <c r="J234" s="955"/>
      <c r="K234" s="955"/>
      <c r="L234" s="955"/>
      <c r="M234" s="955"/>
      <c r="N234" s="955"/>
      <c r="O234" s="955"/>
      <c r="P234" s="955"/>
      <c r="Q234" s="955"/>
      <c r="R234" s="955"/>
      <c r="S234" s="956"/>
      <c r="T234" s="71"/>
    </row>
    <row r="235" spans="1:20" s="71" customFormat="1" ht="15">
      <c r="B235" s="952"/>
      <c r="C235" s="953"/>
      <c r="D235" s="957"/>
      <c r="E235" s="958"/>
      <c r="F235" s="958"/>
      <c r="G235" s="958"/>
      <c r="H235" s="958"/>
      <c r="I235" s="958"/>
      <c r="J235" s="958"/>
      <c r="K235" s="958"/>
      <c r="L235" s="958"/>
      <c r="M235" s="958"/>
      <c r="N235" s="958"/>
      <c r="O235" s="958"/>
      <c r="P235" s="958"/>
      <c r="Q235" s="958"/>
      <c r="R235" s="958"/>
      <c r="S235" s="959"/>
      <c r="T235" s="1"/>
    </row>
    <row r="236" spans="1:20" ht="15">
      <c r="A236" s="71"/>
      <c r="B236" s="62"/>
      <c r="C236" s="63"/>
      <c r="D236" s="64"/>
      <c r="E236" s="64"/>
      <c r="F236" s="64"/>
      <c r="G236" s="64"/>
      <c r="H236" s="64"/>
      <c r="I236" s="64"/>
      <c r="J236" s="64"/>
      <c r="K236" s="64"/>
      <c r="L236" s="64"/>
      <c r="M236" s="64"/>
      <c r="N236" s="64"/>
      <c r="O236" s="64"/>
      <c r="P236" s="64"/>
      <c r="Q236" s="64"/>
      <c r="R236" s="64"/>
      <c r="S236" s="39"/>
    </row>
    <row r="237" spans="1:20" ht="29.25" customHeight="1">
      <c r="A237" s="71"/>
      <c r="B237" s="31" t="s">
        <v>2</v>
      </c>
      <c r="C237" s="430" t="str">
        <f>IF(SUM(C249,C260,C271,C293,C304,C282)=0,"subtotal",SUM(C249,C260,C271,C293,C304,C282))</f>
        <v>subtotal</v>
      </c>
      <c r="D237" s="2"/>
      <c r="E237" s="2"/>
      <c r="F237" s="2"/>
      <c r="G237" s="2"/>
      <c r="H237" s="2"/>
      <c r="I237" s="2"/>
      <c r="J237" s="2"/>
      <c r="K237" s="2"/>
      <c r="L237" s="2"/>
      <c r="M237" s="2"/>
      <c r="N237" s="2"/>
      <c r="O237" s="2"/>
      <c r="P237" s="2"/>
      <c r="Q237" s="2"/>
      <c r="R237" s="2"/>
      <c r="S237" s="34"/>
    </row>
    <row r="238" spans="1:20" ht="9" customHeight="1">
      <c r="A238" s="71"/>
      <c r="B238" s="31"/>
      <c r="C238" s="8"/>
      <c r="D238" s="2"/>
      <c r="E238" s="2"/>
      <c r="F238" s="2"/>
      <c r="G238" s="2"/>
      <c r="H238" s="2"/>
      <c r="I238" s="2"/>
      <c r="J238" s="2"/>
      <c r="K238" s="2"/>
      <c r="L238" s="2"/>
      <c r="M238" s="2"/>
      <c r="N238" s="2"/>
      <c r="O238" s="2"/>
      <c r="P238" s="2"/>
      <c r="Q238" s="2"/>
      <c r="R238" s="2"/>
      <c r="S238" s="34"/>
    </row>
    <row r="239" spans="1:20" ht="18">
      <c r="A239" s="71"/>
      <c r="B239" s="952" t="s">
        <v>3</v>
      </c>
      <c r="C239" s="953"/>
      <c r="D239" s="1013" t="s">
        <v>38</v>
      </c>
      <c r="E239" s="942"/>
      <c r="F239" s="942"/>
      <c r="G239" s="942"/>
      <c r="H239" s="942"/>
      <c r="I239" s="942"/>
      <c r="J239" s="942"/>
      <c r="K239" s="942"/>
      <c r="L239" s="942"/>
      <c r="M239" s="942"/>
      <c r="N239" s="942"/>
      <c r="O239" s="942"/>
      <c r="P239" s="332"/>
      <c r="Q239" s="332"/>
      <c r="R239" s="332"/>
      <c r="S239" s="39"/>
    </row>
    <row r="240" spans="1:20" ht="15.75">
      <c r="A240" s="71"/>
      <c r="B240" s="1081" t="s">
        <v>115</v>
      </c>
      <c r="C240" s="1082"/>
      <c r="D240" s="1082"/>
      <c r="E240" s="1082"/>
      <c r="F240" s="1082"/>
      <c r="G240" s="1082"/>
      <c r="H240" s="1082"/>
      <c r="I240" s="1082"/>
      <c r="J240" s="1082"/>
      <c r="K240" s="1082"/>
      <c r="L240" s="1082"/>
      <c r="M240" s="1082"/>
      <c r="N240" s="1082"/>
      <c r="O240" s="1082"/>
      <c r="P240" s="1082"/>
      <c r="Q240" s="1082"/>
      <c r="R240" s="1082"/>
      <c r="S240" s="1083"/>
    </row>
    <row r="241" spans="1:20" ht="28.5">
      <c r="A241" s="71"/>
      <c r="B241" s="193"/>
      <c r="C241" s="142" t="s">
        <v>5</v>
      </c>
      <c r="D241" s="194" t="s">
        <v>9</v>
      </c>
      <c r="E241" s="195" t="s">
        <v>103</v>
      </c>
      <c r="F241" s="195" t="s">
        <v>1769</v>
      </c>
      <c r="G241" s="196" t="s">
        <v>104</v>
      </c>
      <c r="H241" s="196" t="s">
        <v>105</v>
      </c>
      <c r="I241" s="196" t="s">
        <v>106</v>
      </c>
      <c r="J241" s="194" t="s">
        <v>73</v>
      </c>
      <c r="K241" s="194" t="s">
        <v>74</v>
      </c>
      <c r="L241" s="138" t="s">
        <v>75</v>
      </c>
      <c r="M241" s="194" t="s">
        <v>76</v>
      </c>
      <c r="N241" s="194" t="s">
        <v>77</v>
      </c>
      <c r="O241" s="194" t="s">
        <v>1782</v>
      </c>
      <c r="P241" s="194" t="s">
        <v>1783</v>
      </c>
      <c r="Q241" s="194" t="s">
        <v>1784</v>
      </c>
      <c r="R241" s="194" t="s">
        <v>1785</v>
      </c>
      <c r="S241" s="80"/>
    </row>
    <row r="242" spans="1:20" ht="15">
      <c r="A242" s="71"/>
      <c r="B242" s="46"/>
      <c r="C242" s="48"/>
      <c r="D242" s="3"/>
      <c r="E242" s="48"/>
      <c r="F242" s="3"/>
      <c r="G242" s="48"/>
      <c r="H242" s="3"/>
      <c r="I242" s="48"/>
      <c r="J242" s="3"/>
      <c r="K242" s="48"/>
      <c r="L242" s="3"/>
      <c r="M242" s="48"/>
      <c r="N242" s="3"/>
      <c r="O242" s="3"/>
      <c r="P242" s="3"/>
      <c r="Q242" s="3"/>
      <c r="R242" s="3"/>
      <c r="S242" s="104"/>
    </row>
    <row r="243" spans="1:20" ht="28.5" customHeight="1">
      <c r="A243" s="71"/>
      <c r="B243" s="31" t="s">
        <v>37</v>
      </c>
      <c r="C243" s="408">
        <f>SUMPRODUCT(($G$2=TX_ML!$E$2:$E$350)*(TX_ML!H$2:H$350))</f>
        <v>0</v>
      </c>
      <c r="D243" s="408">
        <f>SUMPRODUCT(($G$2=TX_ML!$E$2:$E$350)*(TX_ML!I$2:I$350))</f>
        <v>0</v>
      </c>
      <c r="E243" s="408">
        <f>SUMPRODUCT(($G$2=TX_ML!$E$2:$E$350)*(TX_ML!J$2:J$350))</f>
        <v>0</v>
      </c>
      <c r="F243" s="408">
        <f>SUMPRODUCT(($G$2=TX_ML!$E$2:$E$350)*(TX_ML!K$2:K$350))</f>
        <v>0</v>
      </c>
      <c r="G243" s="408">
        <f>SUMPRODUCT(($G$2=TX_ML!$E$2:$E$350)*(TX_ML!L$2:L$350))</f>
        <v>0</v>
      </c>
      <c r="H243" s="408">
        <f>SUMPRODUCT(($G$2=TX_ML!$E$2:$E$350)*(TX_ML!M$2:M$350))</f>
        <v>0</v>
      </c>
      <c r="I243" s="408">
        <f>SUMPRODUCT(($G$2=TX_ML!$E$2:$E$350)*(TX_ML!N$2:N$350))</f>
        <v>0</v>
      </c>
      <c r="J243" s="408">
        <f>SUMPRODUCT(($G$2=TX_ML!$E$2:$E$350)*(TX_ML!O$2:O$350))</f>
        <v>0</v>
      </c>
      <c r="K243" s="408">
        <f>SUMPRODUCT(($G$2=TX_ML!$E$2:$E$350)*(TX_ML!P$2:P$350))</f>
        <v>0</v>
      </c>
      <c r="L243" s="408">
        <f>SUMPRODUCT(($G$2=TX_ML!$E$2:$E$350)*(TX_ML!Q$2:Q$350))</f>
        <v>0</v>
      </c>
      <c r="M243" s="408">
        <f>SUMPRODUCT(($G$2=TX_ML!$E$2:$E$350)*(TX_ML!R$2:R$350))</f>
        <v>0</v>
      </c>
      <c r="N243" s="408">
        <f>SUMPRODUCT(($G$2=TX_ML!$E$2:$E$350)*(TX_ML!S$2:S$350))</f>
        <v>0</v>
      </c>
      <c r="O243" s="408">
        <f>SUMPRODUCT(($G$2=TX_ML!$E$2:$E$350)*(TX_ML!T$2:T$350))</f>
        <v>0</v>
      </c>
      <c r="P243" s="408">
        <f>SUMPRODUCT(($G$2=TX_ML!$E$2:$E$350)*(TX_ML!U$2:U$350))</f>
        <v>0</v>
      </c>
      <c r="Q243" s="408">
        <f>SUMPRODUCT(($G$2=TX_ML!$E$2:$E$350)*(TX_ML!V$2:V$350))</f>
        <v>0</v>
      </c>
      <c r="R243" s="408">
        <f>SUMPRODUCT(($G$2=TX_ML!$E$2:$E$350)*(TX_ML!W$2:W$350))</f>
        <v>0</v>
      </c>
      <c r="S243" s="104"/>
    </row>
    <row r="244" spans="1:20" ht="15">
      <c r="A244" s="71"/>
      <c r="B244" s="26"/>
      <c r="C244" s="23"/>
      <c r="D244" s="23"/>
      <c r="E244" s="23"/>
      <c r="F244" s="23"/>
      <c r="G244" s="23"/>
      <c r="H244" s="23"/>
      <c r="I244" s="23"/>
      <c r="J244" s="23"/>
      <c r="K244" s="23"/>
      <c r="L244" s="23"/>
      <c r="M244" s="23"/>
      <c r="N244" s="23"/>
      <c r="O244" s="23"/>
      <c r="P244" s="23"/>
      <c r="Q244" s="23"/>
      <c r="R244" s="23"/>
      <c r="S244" s="104"/>
      <c r="T244" s="47"/>
    </row>
    <row r="245" spans="1:20" s="47" customFormat="1" ht="15">
      <c r="A245" s="71"/>
      <c r="B245" s="70"/>
      <c r="C245" s="44"/>
      <c r="D245" s="44"/>
      <c r="E245" s="44"/>
      <c r="F245" s="44"/>
      <c r="G245" s="44"/>
      <c r="H245" s="44"/>
      <c r="I245" s="44"/>
      <c r="J245" s="44"/>
      <c r="K245" s="44"/>
      <c r="L245" s="44"/>
      <c r="M245" s="44"/>
      <c r="N245" s="44"/>
      <c r="O245" s="44"/>
      <c r="P245" s="44"/>
      <c r="Q245" s="44"/>
      <c r="R245" s="44"/>
      <c r="S245" s="115"/>
      <c r="T245" s="1"/>
    </row>
    <row r="246" spans="1:20" ht="26.25" customHeight="1">
      <c r="A246" s="71"/>
      <c r="B246" s="31" t="s">
        <v>39</v>
      </c>
      <c r="C246" s="408">
        <f>SUMPRODUCT(($G$2=TX_ML!$E$2:$E$350)*(TX_ML!Y$2:Y$350))</f>
        <v>0</v>
      </c>
      <c r="D246" s="408">
        <f>SUMPRODUCT(($G$2=TX_ML!$E$2:$E$350)*(TX_ML!Z$2:Z$350))</f>
        <v>0</v>
      </c>
      <c r="E246" s="408">
        <f>SUMPRODUCT(($G$2=TX_ML!$E$2:$E$350)*(TX_ML!AA$2:AA$350))</f>
        <v>0</v>
      </c>
      <c r="F246" s="408">
        <f>SUMPRODUCT(($G$2=TX_ML!$E$2:$E$350)*(TX_ML!AB$2:AB$350))</f>
        <v>0</v>
      </c>
      <c r="G246" s="408">
        <f>SUMPRODUCT(($G$2=TX_ML!$E$2:$E$350)*(TX_ML!AC$2:AC$350))</f>
        <v>0</v>
      </c>
      <c r="H246" s="408">
        <f>SUMPRODUCT(($G$2=TX_ML!$E$2:$E$350)*(TX_ML!AD$2:AD$350))</f>
        <v>0</v>
      </c>
      <c r="I246" s="408">
        <f>SUMPRODUCT(($G$2=TX_ML!$E$2:$E$350)*(TX_ML!AE$2:AE$350))</f>
        <v>0</v>
      </c>
      <c r="J246" s="408">
        <f>SUMPRODUCT(($G$2=TX_ML!$E$2:$E$350)*(TX_ML!AF$2:AF$350))</f>
        <v>0</v>
      </c>
      <c r="K246" s="408">
        <f>SUMPRODUCT(($G$2=TX_ML!$E$2:$E$350)*(TX_ML!AG$2:AG$350))</f>
        <v>0</v>
      </c>
      <c r="L246" s="408">
        <f>SUMPRODUCT(($G$2=TX_ML!$E$2:$E$350)*(TX_ML!AH$2:AH$350))</f>
        <v>0</v>
      </c>
      <c r="M246" s="408">
        <f>SUMPRODUCT(($G$2=TX_ML!$E$2:$E$350)*(TX_ML!AI$2:AI$350))</f>
        <v>0</v>
      </c>
      <c r="N246" s="408">
        <f>SUMPRODUCT(($G$2=TX_ML!$E$2:$E$350)*(TX_ML!AJ$2:AJ$350))</f>
        <v>0</v>
      </c>
      <c r="O246" s="408">
        <f>SUMPRODUCT(($G$2=TX_ML!$E$2:$E$350)*(TX_ML!AK$2:AK$350))</f>
        <v>0</v>
      </c>
      <c r="P246" s="408">
        <f>SUMPRODUCT(($G$2=TX_ML!$E$2:$E$350)*(TX_ML!AL$2:AL$350))</f>
        <v>0</v>
      </c>
      <c r="Q246" s="408">
        <f>SUMPRODUCT(($G$2=TX_ML!$E$2:$E$350)*(TX_ML!AM$2:AM$350))</f>
        <v>0</v>
      </c>
      <c r="R246" s="408">
        <f>SUMPRODUCT(($G$2=TX_ML!$E$2:$E$350)*(TX_ML!AN$2:AN$350))</f>
        <v>0</v>
      </c>
      <c r="S246" s="104"/>
    </row>
    <row r="247" spans="1:20" ht="15">
      <c r="A247" s="71"/>
      <c r="B247" s="26"/>
      <c r="C247" s="23"/>
      <c r="D247" s="23"/>
      <c r="E247" s="23"/>
      <c r="F247" s="23"/>
      <c r="G247" s="23"/>
      <c r="H247" s="23"/>
      <c r="I247" s="23"/>
      <c r="J247" s="23"/>
      <c r="K247" s="23"/>
      <c r="L247" s="23"/>
      <c r="M247" s="23"/>
      <c r="N247" s="23"/>
      <c r="O247" s="23"/>
      <c r="P247" s="23"/>
      <c r="Q247" s="23"/>
      <c r="R247" s="23"/>
      <c r="S247" s="114"/>
    </row>
    <row r="248" spans="1:20" ht="9" customHeight="1">
      <c r="A248" s="71"/>
      <c r="B248" s="102"/>
      <c r="C248" s="103"/>
      <c r="D248" s="85"/>
      <c r="E248" s="85"/>
      <c r="F248" s="85"/>
      <c r="G248" s="85"/>
      <c r="H248" s="85"/>
      <c r="I248" s="85"/>
      <c r="J248" s="85"/>
      <c r="K248" s="85"/>
      <c r="L248" s="85"/>
      <c r="M248" s="85"/>
      <c r="N248" s="85"/>
      <c r="O248" s="85"/>
      <c r="P248" s="85"/>
      <c r="Q248" s="85"/>
      <c r="R248" s="85"/>
      <c r="S248" s="86"/>
    </row>
    <row r="249" spans="1:20" ht="24.75" customHeight="1">
      <c r="A249" s="71"/>
      <c r="B249" s="98" t="s">
        <v>33</v>
      </c>
      <c r="C249" s="404" t="str">
        <f>IF(SUM(C243:R243,C246:R246)=0,"subtotal",SUM(C243:R243,C246:R246))</f>
        <v>subtotal</v>
      </c>
      <c r="D249" s="2"/>
      <c r="E249" s="2"/>
      <c r="F249" s="2"/>
      <c r="G249" s="2"/>
      <c r="H249" s="2"/>
      <c r="I249" s="2"/>
      <c r="J249" s="2"/>
      <c r="K249" s="2"/>
      <c r="L249" s="2"/>
      <c r="M249" s="2"/>
      <c r="N249" s="2"/>
      <c r="O249" s="2"/>
      <c r="P249" s="2"/>
      <c r="Q249" s="2"/>
      <c r="R249" s="2"/>
      <c r="S249" s="104"/>
      <c r="T249" s="71"/>
    </row>
    <row r="250" spans="1:20" s="71" customFormat="1" ht="6.75" customHeight="1">
      <c r="B250" s="107"/>
      <c r="C250" s="6"/>
      <c r="D250" s="2"/>
      <c r="E250" s="2"/>
      <c r="F250" s="2"/>
      <c r="G250" s="2"/>
      <c r="H250" s="2"/>
      <c r="I250" s="2"/>
      <c r="J250" s="2"/>
      <c r="K250" s="2"/>
      <c r="L250" s="2"/>
      <c r="M250" s="2"/>
      <c r="N250" s="2"/>
      <c r="O250" s="2"/>
      <c r="P250" s="2"/>
      <c r="Q250" s="2"/>
      <c r="R250" s="2"/>
      <c r="S250" s="104"/>
      <c r="T250" s="1"/>
    </row>
    <row r="251" spans="1:20" ht="22.5" customHeight="1">
      <c r="A251" s="71"/>
      <c r="B251" s="1086" t="s">
        <v>1543</v>
      </c>
      <c r="C251" s="1087"/>
      <c r="D251" s="1087"/>
      <c r="E251" s="1087"/>
      <c r="F251" s="1087"/>
      <c r="G251" s="1087"/>
      <c r="H251" s="1087"/>
      <c r="I251" s="1087"/>
      <c r="J251" s="1087"/>
      <c r="K251" s="1087"/>
      <c r="L251" s="1087"/>
      <c r="M251" s="1087"/>
      <c r="N251" s="1087"/>
      <c r="O251" s="1087"/>
      <c r="P251" s="1087"/>
      <c r="Q251" s="1087"/>
      <c r="R251" s="1087"/>
      <c r="S251" s="1088"/>
    </row>
    <row r="252" spans="1:20" ht="28.5">
      <c r="A252" s="71"/>
      <c r="B252" s="193"/>
      <c r="C252" s="142" t="s">
        <v>5</v>
      </c>
      <c r="D252" s="194" t="s">
        <v>9</v>
      </c>
      <c r="E252" s="195" t="s">
        <v>103</v>
      </c>
      <c r="F252" s="195" t="s">
        <v>1769</v>
      </c>
      <c r="G252" s="196" t="s">
        <v>104</v>
      </c>
      <c r="H252" s="196" t="s">
        <v>105</v>
      </c>
      <c r="I252" s="196" t="s">
        <v>106</v>
      </c>
      <c r="J252" s="194" t="s">
        <v>73</v>
      </c>
      <c r="K252" s="194" t="s">
        <v>74</v>
      </c>
      <c r="L252" s="138" t="s">
        <v>75</v>
      </c>
      <c r="M252" s="194" t="s">
        <v>76</v>
      </c>
      <c r="N252" s="194" t="s">
        <v>77</v>
      </c>
      <c r="O252" s="194" t="s">
        <v>1782</v>
      </c>
      <c r="P252" s="194" t="s">
        <v>1783</v>
      </c>
      <c r="Q252" s="194" t="s">
        <v>1784</v>
      </c>
      <c r="R252" s="194" t="s">
        <v>1785</v>
      </c>
      <c r="S252" s="80"/>
    </row>
    <row r="253" spans="1:20">
      <c r="B253" s="46"/>
      <c r="C253" s="48"/>
      <c r="D253" s="3"/>
      <c r="E253" s="48"/>
      <c r="F253" s="3"/>
      <c r="G253" s="48"/>
      <c r="H253" s="3"/>
      <c r="I253" s="48"/>
      <c r="J253" s="3"/>
      <c r="K253" s="48"/>
      <c r="L253" s="3"/>
      <c r="M253" s="48"/>
      <c r="N253" s="3"/>
      <c r="O253" s="3"/>
      <c r="P253" s="3"/>
      <c r="Q253" s="3"/>
      <c r="R253" s="3"/>
      <c r="S253" s="104"/>
    </row>
    <row r="254" spans="1:20" ht="28.5" customHeight="1">
      <c r="B254" s="31" t="s">
        <v>37</v>
      </c>
      <c r="C254" s="408">
        <f>SUMPRODUCT(($G$2=TX_ML!$E$2:$E$350)*(TX_ML!AQ$2:AQ$350))</f>
        <v>0</v>
      </c>
      <c r="D254" s="408">
        <f>SUMPRODUCT(($G$2=TX_ML!$E$2:$E$350)*(TX_ML!AR$2:AR$350))</f>
        <v>0</v>
      </c>
      <c r="E254" s="408">
        <f>SUMPRODUCT(($G$2=TX_ML!$E$2:$E$350)*(TX_ML!AS$2:AS$350))</f>
        <v>0</v>
      </c>
      <c r="F254" s="408">
        <f>SUMPRODUCT(($G$2=TX_ML!$E$2:$E$350)*(TX_ML!AT$2:AT$350))</f>
        <v>0</v>
      </c>
      <c r="G254" s="408">
        <f>SUMPRODUCT(($G$2=TX_ML!$E$2:$E$350)*(TX_ML!AU$2:AU$350))</f>
        <v>0</v>
      </c>
      <c r="H254" s="408">
        <f>SUMPRODUCT(($G$2=TX_ML!$E$2:$E$350)*(TX_ML!AV$2:AV$350))</f>
        <v>0</v>
      </c>
      <c r="I254" s="408">
        <f>SUMPRODUCT(($G$2=TX_ML!$E$2:$E$350)*(TX_ML!AW$2:AW$350))</f>
        <v>0</v>
      </c>
      <c r="J254" s="408">
        <f>SUMPRODUCT(($G$2=TX_ML!$E$2:$E$350)*(TX_ML!AX$2:AX$350))</f>
        <v>0</v>
      </c>
      <c r="K254" s="408">
        <f>SUMPRODUCT(($G$2=TX_ML!$E$2:$E$350)*(TX_ML!AY$2:AY$350))</f>
        <v>0</v>
      </c>
      <c r="L254" s="408">
        <f>SUMPRODUCT(($G$2=TX_ML!$E$2:$E$350)*(TX_ML!AZ$2:AZ$350))</f>
        <v>0</v>
      </c>
      <c r="M254" s="408">
        <f>SUMPRODUCT(($G$2=TX_ML!$E$2:$E$350)*(TX_ML!BA$2:BA$350))</f>
        <v>0</v>
      </c>
      <c r="N254" s="408">
        <f>SUMPRODUCT(($G$2=TX_ML!$E$2:$E$350)*(TX_ML!BB$2:BB$350))</f>
        <v>0</v>
      </c>
      <c r="O254" s="408">
        <f>SUMPRODUCT(($G$2=TX_ML!$E$2:$E$350)*(TX_ML!BC$2:BC$350))</f>
        <v>0</v>
      </c>
      <c r="P254" s="408">
        <f>SUMPRODUCT(($G$2=TX_ML!$E$2:$E$350)*(TX_ML!BD$2:BD$350))</f>
        <v>0</v>
      </c>
      <c r="Q254" s="408">
        <f>SUMPRODUCT(($G$2=TX_ML!$E$2:$E$350)*(TX_ML!BE$2:BE$350))</f>
        <v>0</v>
      </c>
      <c r="R254" s="408">
        <f>SUMPRODUCT(($G$2=TX_ML!$E$2:$E$350)*(TX_ML!BF$2:BF$350))</f>
        <v>0</v>
      </c>
      <c r="S254" s="104"/>
    </row>
    <row r="255" spans="1:20">
      <c r="B255" s="26"/>
      <c r="C255" s="23"/>
      <c r="D255" s="23"/>
      <c r="E255" s="23"/>
      <c r="F255" s="23"/>
      <c r="G255" s="23"/>
      <c r="H255" s="23"/>
      <c r="I255" s="23"/>
      <c r="J255" s="23"/>
      <c r="K255" s="23"/>
      <c r="L255" s="23"/>
      <c r="M255" s="23"/>
      <c r="N255" s="23"/>
      <c r="O255" s="23"/>
      <c r="P255" s="23"/>
      <c r="Q255" s="23"/>
      <c r="R255" s="23"/>
      <c r="S255" s="104"/>
    </row>
    <row r="256" spans="1:20">
      <c r="B256" s="70"/>
      <c r="C256" s="44"/>
      <c r="D256" s="44"/>
      <c r="E256" s="44"/>
      <c r="F256" s="44"/>
      <c r="G256" s="44"/>
      <c r="H256" s="44"/>
      <c r="I256" s="44"/>
      <c r="J256" s="44"/>
      <c r="K256" s="44"/>
      <c r="L256" s="44"/>
      <c r="M256" s="44"/>
      <c r="N256" s="44"/>
      <c r="O256" s="44"/>
      <c r="P256" s="44"/>
      <c r="Q256" s="44"/>
      <c r="R256" s="44"/>
      <c r="S256" s="115"/>
    </row>
    <row r="257" spans="1:20" ht="27.75" customHeight="1">
      <c r="B257" s="31" t="s">
        <v>39</v>
      </c>
      <c r="C257" s="408">
        <f>SUMPRODUCT(($G$2=TX_ML!$E$2:$E$350)*(TX_ML!BH$2:BH$350))</f>
        <v>0</v>
      </c>
      <c r="D257" s="408">
        <f>SUMPRODUCT(($G$2=TX_ML!$E$2:$E$350)*(TX_ML!BI$2:BI$350))</f>
        <v>0</v>
      </c>
      <c r="E257" s="408">
        <f>SUMPRODUCT(($G$2=TX_ML!$E$2:$E$350)*(TX_ML!BJ$2:BJ$350))</f>
        <v>0</v>
      </c>
      <c r="F257" s="408">
        <f>SUMPRODUCT(($G$2=TX_ML!$E$2:$E$350)*(TX_ML!BK$2:BK$350))</f>
        <v>0</v>
      </c>
      <c r="G257" s="408">
        <f>SUMPRODUCT(($G$2=TX_ML!$E$2:$E$350)*(TX_ML!BL$2:BL$350))</f>
        <v>0</v>
      </c>
      <c r="H257" s="408">
        <f>SUMPRODUCT(($G$2=TX_ML!$E$2:$E$350)*(TX_ML!BM$2:BM$350))</f>
        <v>0</v>
      </c>
      <c r="I257" s="408">
        <f>SUMPRODUCT(($G$2=TX_ML!$E$2:$E$350)*(TX_ML!BN$2:BN$350))</f>
        <v>0</v>
      </c>
      <c r="J257" s="408">
        <f>SUMPRODUCT(($G$2=TX_ML!$E$2:$E$350)*(TX_ML!BO$2:BO$350))</f>
        <v>0</v>
      </c>
      <c r="K257" s="408">
        <f>SUMPRODUCT(($G$2=TX_ML!$E$2:$E$350)*(TX_ML!BP$2:BP$350))</f>
        <v>0</v>
      </c>
      <c r="L257" s="408">
        <f>SUMPRODUCT(($G$2=TX_ML!$E$2:$E$350)*(TX_ML!BQ$2:BQ$350))</f>
        <v>0</v>
      </c>
      <c r="M257" s="408">
        <f>SUMPRODUCT(($G$2=TX_ML!$E$2:$E$350)*(TX_ML!BR$2:BR$350))</f>
        <v>0</v>
      </c>
      <c r="N257" s="408">
        <f>SUMPRODUCT(($G$2=TX_ML!$E$2:$E$350)*(TX_ML!BS$2:BS$350))</f>
        <v>0</v>
      </c>
      <c r="O257" s="408">
        <f>SUMPRODUCT(($G$2=TX_ML!$E$2:$E$350)*(TX_ML!BT$2:BT$350))</f>
        <v>0</v>
      </c>
      <c r="P257" s="408">
        <f>SUMPRODUCT(($G$2=TX_ML!$E$2:$E$350)*(TX_ML!BU$2:BU$350))</f>
        <v>0</v>
      </c>
      <c r="Q257" s="408">
        <f>SUMPRODUCT(($G$2=TX_ML!$E$2:$E$350)*(TX_ML!BV$2:BV$350))</f>
        <v>0</v>
      </c>
      <c r="R257" s="408">
        <f>SUMPRODUCT(($G$2=TX_ML!$E$2:$E$350)*(TX_ML!BW$2:BW$350))</f>
        <v>0</v>
      </c>
      <c r="S257" s="104"/>
    </row>
    <row r="258" spans="1:20" ht="15">
      <c r="B258" s="26"/>
      <c r="C258" s="23"/>
      <c r="D258" s="23"/>
      <c r="E258" s="23"/>
      <c r="F258" s="23"/>
      <c r="G258" s="23"/>
      <c r="H258" s="23"/>
      <c r="I258" s="23"/>
      <c r="J258" s="23"/>
      <c r="K258" s="23"/>
      <c r="L258" s="23"/>
      <c r="M258" s="23"/>
      <c r="N258" s="23"/>
      <c r="O258" s="23"/>
      <c r="P258" s="23"/>
      <c r="Q258" s="23"/>
      <c r="R258" s="23"/>
      <c r="S258" s="114"/>
      <c r="T258" s="71"/>
    </row>
    <row r="259" spans="1:20" s="71" customFormat="1" ht="9.75" customHeight="1">
      <c r="A259" s="1"/>
      <c r="B259" s="102"/>
      <c r="C259" s="103"/>
      <c r="D259" s="85"/>
      <c r="E259" s="85"/>
      <c r="F259" s="85"/>
      <c r="G259" s="85"/>
      <c r="H259" s="85"/>
      <c r="I259" s="85"/>
      <c r="J259" s="85"/>
      <c r="K259" s="85"/>
      <c r="L259" s="85"/>
      <c r="M259" s="85"/>
      <c r="N259" s="85"/>
      <c r="O259" s="85"/>
      <c r="P259" s="85"/>
      <c r="Q259" s="85"/>
      <c r="R259" s="85"/>
      <c r="S259" s="86"/>
      <c r="T259" s="1"/>
    </row>
    <row r="260" spans="1:20" ht="24.75" customHeight="1">
      <c r="B260" s="98" t="s">
        <v>33</v>
      </c>
      <c r="C260" s="404" t="str">
        <f>IF(SUM(C254:R254,C257:R257)=0,"subtotal",SUM(C254:R254,C257:R257))</f>
        <v>subtotal</v>
      </c>
      <c r="D260" s="2"/>
      <c r="E260" s="2"/>
      <c r="F260" s="2"/>
      <c r="G260" s="2"/>
      <c r="H260" s="2"/>
      <c r="I260" s="2"/>
      <c r="J260" s="2"/>
      <c r="K260" s="2"/>
      <c r="L260" s="2"/>
      <c r="M260" s="2"/>
      <c r="N260" s="2"/>
      <c r="O260" s="2"/>
      <c r="P260" s="2"/>
      <c r="Q260" s="2"/>
      <c r="R260" s="2"/>
      <c r="S260" s="104"/>
    </row>
    <row r="261" spans="1:20" ht="9" customHeight="1">
      <c r="A261" s="71"/>
      <c r="B261" s="107"/>
      <c r="C261" s="6"/>
      <c r="D261" s="2"/>
      <c r="E261" s="2"/>
      <c r="F261" s="2"/>
      <c r="G261" s="2"/>
      <c r="H261" s="2"/>
      <c r="I261" s="2"/>
      <c r="J261" s="2"/>
      <c r="K261" s="2"/>
      <c r="L261" s="2"/>
      <c r="M261" s="2"/>
      <c r="N261" s="2"/>
      <c r="O261" s="2"/>
      <c r="P261" s="2"/>
      <c r="Q261" s="2"/>
      <c r="R261" s="2"/>
      <c r="S261" s="104"/>
    </row>
    <row r="262" spans="1:20" ht="15.75">
      <c r="B262" s="1086" t="s">
        <v>1800</v>
      </c>
      <c r="C262" s="1087"/>
      <c r="D262" s="1087"/>
      <c r="E262" s="1087"/>
      <c r="F262" s="1087"/>
      <c r="G262" s="1087"/>
      <c r="H262" s="1087"/>
      <c r="I262" s="1087"/>
      <c r="J262" s="1087"/>
      <c r="K262" s="1087"/>
      <c r="L262" s="1087"/>
      <c r="M262" s="1087"/>
      <c r="N262" s="1087"/>
      <c r="O262" s="1087"/>
      <c r="P262" s="1087"/>
      <c r="Q262" s="1087"/>
      <c r="R262" s="1087"/>
      <c r="S262" s="1088"/>
    </row>
    <row r="263" spans="1:20" ht="28.5">
      <c r="B263" s="193"/>
      <c r="C263" s="142" t="s">
        <v>5</v>
      </c>
      <c r="D263" s="194" t="s">
        <v>9</v>
      </c>
      <c r="E263" s="195" t="s">
        <v>103</v>
      </c>
      <c r="F263" s="195" t="s">
        <v>1769</v>
      </c>
      <c r="G263" s="196" t="s">
        <v>104</v>
      </c>
      <c r="H263" s="196" t="s">
        <v>105</v>
      </c>
      <c r="I263" s="196" t="s">
        <v>106</v>
      </c>
      <c r="J263" s="194" t="s">
        <v>73</v>
      </c>
      <c r="K263" s="194" t="s">
        <v>74</v>
      </c>
      <c r="L263" s="138" t="s">
        <v>75</v>
      </c>
      <c r="M263" s="194" t="s">
        <v>76</v>
      </c>
      <c r="N263" s="194" t="s">
        <v>77</v>
      </c>
      <c r="O263" s="194" t="s">
        <v>1782</v>
      </c>
      <c r="P263" s="194" t="s">
        <v>1783</v>
      </c>
      <c r="Q263" s="194" t="s">
        <v>1784</v>
      </c>
      <c r="R263" s="194" t="s">
        <v>1785</v>
      </c>
      <c r="S263" s="80"/>
    </row>
    <row r="264" spans="1:20">
      <c r="B264" s="46"/>
      <c r="C264" s="48"/>
      <c r="D264" s="3"/>
      <c r="E264" s="48"/>
      <c r="F264" s="3"/>
      <c r="G264" s="48"/>
      <c r="H264" s="3"/>
      <c r="I264" s="48"/>
      <c r="J264" s="3"/>
      <c r="K264" s="48"/>
      <c r="L264" s="3"/>
      <c r="M264" s="48"/>
      <c r="N264" s="3"/>
      <c r="O264" s="3"/>
      <c r="P264" s="3"/>
      <c r="Q264" s="3"/>
      <c r="R264" s="3"/>
      <c r="S264" s="104"/>
    </row>
    <row r="265" spans="1:20" ht="26.25" customHeight="1">
      <c r="B265" s="31" t="s">
        <v>37</v>
      </c>
      <c r="C265" s="408">
        <f>SUMPRODUCT(($G$2=TX_ML!$E$2:$E$350)*(TX_ML!BZ$2:BZ$350))</f>
        <v>0</v>
      </c>
      <c r="D265" s="408">
        <f>SUMPRODUCT(($G$2=TX_ML!$E$2:$E$350)*(TX_ML!CA$2:CA$350))</f>
        <v>0</v>
      </c>
      <c r="E265" s="408">
        <f>SUMPRODUCT(($G$2=TX_ML!$E$2:$E$350)*(TX_ML!CB$2:CB$350))</f>
        <v>0</v>
      </c>
      <c r="F265" s="408">
        <f>SUMPRODUCT(($G$2=TX_ML!$E$2:$E$350)*(TX_ML!CC$2:CC$350))</f>
        <v>0</v>
      </c>
      <c r="G265" s="408">
        <f>SUMPRODUCT(($G$2=TX_ML!$E$2:$E$350)*(TX_ML!CD$2:CD$350))</f>
        <v>0</v>
      </c>
      <c r="H265" s="408">
        <f>SUMPRODUCT(($G$2=TX_ML!$E$2:$E$350)*(TX_ML!CE$2:CE$350))</f>
        <v>0</v>
      </c>
      <c r="I265" s="408">
        <f>SUMPRODUCT(($G$2=TX_ML!$E$2:$E$350)*(TX_ML!CF$2:CF$350))</f>
        <v>0</v>
      </c>
      <c r="J265" s="408">
        <f>SUMPRODUCT(($G$2=TX_ML!$E$2:$E$350)*(TX_ML!CG$2:CG$350))</f>
        <v>0</v>
      </c>
      <c r="K265" s="408">
        <f>SUMPRODUCT(($G$2=TX_ML!$E$2:$E$350)*(TX_ML!CH$2:CH$350))</f>
        <v>0</v>
      </c>
      <c r="L265" s="408">
        <f>SUMPRODUCT(($G$2=TX_ML!$E$2:$E$350)*(TX_ML!CI$2:CI$350))</f>
        <v>0</v>
      </c>
      <c r="M265" s="408">
        <f>SUMPRODUCT(($G$2=TX_ML!$E$2:$E$350)*(TX_ML!CJ$2:CJ$350))</f>
        <v>0</v>
      </c>
      <c r="N265" s="408">
        <f>SUMPRODUCT(($G$2=TX_ML!$E$2:$E$350)*(TX_ML!CK$2:CK$350))</f>
        <v>0</v>
      </c>
      <c r="O265" s="408">
        <f>SUMPRODUCT(($G$2=TX_ML!$E$2:$E$350)*(TX_ML!CL$2:CL$350))</f>
        <v>0</v>
      </c>
      <c r="P265" s="408">
        <f>SUMPRODUCT(($G$2=TX_ML!$E$2:$E$350)*(TX_ML!CM$2:CM$350))</f>
        <v>0</v>
      </c>
      <c r="Q265" s="408">
        <f>SUMPRODUCT(($G$2=TX_ML!$E$2:$E$350)*(TX_ML!CN$2:CN$350))</f>
        <v>0</v>
      </c>
      <c r="R265" s="408">
        <f>SUMPRODUCT(($G$2=TX_ML!$E$2:$E$350)*(TX_ML!CO$2:CO$350))</f>
        <v>0</v>
      </c>
      <c r="S265" s="104"/>
    </row>
    <row r="266" spans="1:20">
      <c r="B266" s="26"/>
      <c r="C266" s="23"/>
      <c r="D266" s="23"/>
      <c r="E266" s="23"/>
      <c r="F266" s="23"/>
      <c r="G266" s="23"/>
      <c r="H266" s="23"/>
      <c r="I266" s="23"/>
      <c r="J266" s="23"/>
      <c r="K266" s="23"/>
      <c r="L266" s="23"/>
      <c r="M266" s="23"/>
      <c r="N266" s="23"/>
      <c r="O266" s="23"/>
      <c r="P266" s="23"/>
      <c r="Q266" s="23"/>
      <c r="R266" s="23"/>
      <c r="S266" s="104"/>
    </row>
    <row r="267" spans="1:20">
      <c r="B267" s="70"/>
      <c r="C267" s="44"/>
      <c r="D267" s="44"/>
      <c r="E267" s="44"/>
      <c r="F267" s="44"/>
      <c r="G267" s="44"/>
      <c r="H267" s="44"/>
      <c r="I267" s="44"/>
      <c r="J267" s="44"/>
      <c r="K267" s="44"/>
      <c r="L267" s="44"/>
      <c r="M267" s="44"/>
      <c r="N267" s="44"/>
      <c r="O267" s="44"/>
      <c r="P267" s="44"/>
      <c r="Q267" s="44"/>
      <c r="R267" s="44"/>
      <c r="S267" s="115"/>
    </row>
    <row r="268" spans="1:20" ht="26.25" customHeight="1">
      <c r="B268" s="31" t="s">
        <v>39</v>
      </c>
      <c r="C268" s="408">
        <f>SUMPRODUCT(($G$2=TX_ML!$E$2:$E$350)*(TX_ML!CQ$2:CQ$350))</f>
        <v>0</v>
      </c>
      <c r="D268" s="408">
        <f>SUMPRODUCT(($G$2=TX_ML!$E$2:$E$350)*(TX_ML!CR$2:CR$350))</f>
        <v>0</v>
      </c>
      <c r="E268" s="408">
        <f>SUMPRODUCT(($G$2=TX_ML!$E$2:$E$350)*(TX_ML!CS$2:CS$350))</f>
        <v>0</v>
      </c>
      <c r="F268" s="408">
        <f>SUMPRODUCT(($G$2=TX_ML!$E$2:$E$350)*(TX_ML!CT$2:CT$350))</f>
        <v>0</v>
      </c>
      <c r="G268" s="408">
        <f>SUMPRODUCT(($G$2=TX_ML!$E$2:$E$350)*(TX_ML!CU$2:CU$350))</f>
        <v>0</v>
      </c>
      <c r="H268" s="408">
        <f>SUMPRODUCT(($G$2=TX_ML!$E$2:$E$350)*(TX_ML!CV$2:CV$350))</f>
        <v>0</v>
      </c>
      <c r="I268" s="408">
        <f>SUMPRODUCT(($G$2=TX_ML!$E$2:$E$350)*(TX_ML!CW$2:CW$350))</f>
        <v>0</v>
      </c>
      <c r="J268" s="408">
        <f>SUMPRODUCT(($G$2=TX_ML!$E$2:$E$350)*(TX_ML!CX$2:CX$350))</f>
        <v>0</v>
      </c>
      <c r="K268" s="408">
        <f>SUMPRODUCT(($G$2=TX_ML!$E$2:$E$350)*(TX_ML!CY$2:CY$350))</f>
        <v>0</v>
      </c>
      <c r="L268" s="408">
        <f>SUMPRODUCT(($G$2=TX_ML!$E$2:$E$350)*(TX_ML!CZ$2:CZ$350))</f>
        <v>0</v>
      </c>
      <c r="M268" s="408">
        <f>SUMPRODUCT(($G$2=TX_ML!$E$2:$E$350)*(TX_ML!DA$2:DA$350))</f>
        <v>0</v>
      </c>
      <c r="N268" s="408">
        <f>SUMPRODUCT(($G$2=TX_ML!$E$2:$E$350)*(TX_ML!DB$2:DB$350))</f>
        <v>0</v>
      </c>
      <c r="O268" s="408">
        <f>SUMPRODUCT(($G$2=TX_ML!$E$2:$E$350)*(TX_ML!DC$2:DC$350))</f>
        <v>0</v>
      </c>
      <c r="P268" s="408">
        <f>SUMPRODUCT(($G$2=TX_ML!$E$2:$E$350)*(TX_ML!DD$2:DD$350))</f>
        <v>0</v>
      </c>
      <c r="Q268" s="408">
        <f>SUMPRODUCT(($G$2=TX_ML!$E$2:$E$350)*(TX_ML!DE$2:DE$350))</f>
        <v>0</v>
      </c>
      <c r="R268" s="408">
        <f>SUMPRODUCT(($G$2=TX_ML!$E$2:$E$350)*(TX_ML!DF$2:DF$350))</f>
        <v>0</v>
      </c>
      <c r="S268" s="104"/>
    </row>
    <row r="269" spans="1:20" ht="15">
      <c r="B269" s="26"/>
      <c r="C269" s="23"/>
      <c r="D269" s="23"/>
      <c r="E269" s="23"/>
      <c r="F269" s="23"/>
      <c r="G269" s="23"/>
      <c r="H269" s="23"/>
      <c r="I269" s="23"/>
      <c r="J269" s="23"/>
      <c r="K269" s="23"/>
      <c r="L269" s="23"/>
      <c r="M269" s="23"/>
      <c r="N269" s="23"/>
      <c r="O269" s="23"/>
      <c r="P269" s="23"/>
      <c r="Q269" s="23"/>
      <c r="R269" s="23"/>
      <c r="S269" s="114"/>
      <c r="T269" s="71"/>
    </row>
    <row r="270" spans="1:20" s="71" customFormat="1" ht="15">
      <c r="A270" s="1"/>
      <c r="B270" s="66"/>
      <c r="C270" s="27"/>
      <c r="D270" s="64"/>
      <c r="E270" s="64"/>
      <c r="F270" s="64"/>
      <c r="G270" s="64"/>
      <c r="H270" s="64"/>
      <c r="I270" s="64"/>
      <c r="J270" s="64"/>
      <c r="K270" s="64"/>
      <c r="L270" s="64"/>
      <c r="M270" s="64"/>
      <c r="N270" s="64"/>
      <c r="O270" s="64"/>
      <c r="P270" s="64"/>
      <c r="Q270" s="64"/>
      <c r="R270" s="64"/>
      <c r="S270" s="39"/>
      <c r="T270" s="1"/>
    </row>
    <row r="271" spans="1:20" ht="26.25" customHeight="1">
      <c r="A271" s="47"/>
      <c r="B271" s="31" t="s">
        <v>33</v>
      </c>
      <c r="C271" s="404" t="str">
        <f>IF(SUM(C265:R265,C268:R268)=0,"subtotal",SUM(C265:R265,C268:R268))</f>
        <v>subtotal</v>
      </c>
      <c r="D271" s="2"/>
      <c r="E271" s="2"/>
      <c r="F271" s="2"/>
      <c r="G271" s="2"/>
      <c r="H271" s="2"/>
      <c r="I271" s="2"/>
      <c r="J271" s="2"/>
      <c r="K271" s="2"/>
      <c r="L271" s="2"/>
      <c r="M271" s="2"/>
      <c r="N271" s="2"/>
      <c r="O271" s="2"/>
      <c r="P271" s="2"/>
      <c r="Q271" s="2"/>
      <c r="R271" s="2"/>
      <c r="S271" s="34"/>
    </row>
    <row r="272" spans="1:20">
      <c r="B272" s="212"/>
      <c r="C272" s="68"/>
      <c r="D272" s="65"/>
      <c r="E272" s="65"/>
      <c r="F272" s="65"/>
      <c r="G272" s="65"/>
      <c r="H272" s="65"/>
      <c r="I272" s="65"/>
      <c r="J272" s="65"/>
      <c r="K272" s="65"/>
      <c r="L272" s="65"/>
      <c r="M272" s="65"/>
      <c r="N272" s="65"/>
      <c r="O272" s="65"/>
      <c r="P272" s="65"/>
      <c r="Q272" s="65"/>
      <c r="R272" s="65"/>
      <c r="S272" s="54"/>
    </row>
    <row r="273" spans="1:20" ht="15.75">
      <c r="B273" s="1086" t="s">
        <v>1801</v>
      </c>
      <c r="C273" s="1087"/>
      <c r="D273" s="1087"/>
      <c r="E273" s="1087"/>
      <c r="F273" s="1087"/>
      <c r="G273" s="1087"/>
      <c r="H273" s="1087"/>
      <c r="I273" s="1087"/>
      <c r="J273" s="1087"/>
      <c r="K273" s="1087"/>
      <c r="L273" s="1087"/>
      <c r="M273" s="1087"/>
      <c r="N273" s="1087"/>
      <c r="O273" s="1087"/>
      <c r="P273" s="1087"/>
      <c r="Q273" s="1087"/>
      <c r="R273" s="1087"/>
      <c r="S273" s="1088"/>
    </row>
    <row r="274" spans="1:20" ht="28.5">
      <c r="B274" s="193"/>
      <c r="C274" s="142" t="s">
        <v>5</v>
      </c>
      <c r="D274" s="194" t="s">
        <v>9</v>
      </c>
      <c r="E274" s="195" t="s">
        <v>103</v>
      </c>
      <c r="F274" s="195" t="s">
        <v>1769</v>
      </c>
      <c r="G274" s="196" t="s">
        <v>104</v>
      </c>
      <c r="H274" s="196" t="s">
        <v>105</v>
      </c>
      <c r="I274" s="196" t="s">
        <v>106</v>
      </c>
      <c r="J274" s="194" t="s">
        <v>73</v>
      </c>
      <c r="K274" s="194" t="s">
        <v>74</v>
      </c>
      <c r="L274" s="138" t="s">
        <v>75</v>
      </c>
      <c r="M274" s="194" t="s">
        <v>76</v>
      </c>
      <c r="N274" s="194" t="s">
        <v>77</v>
      </c>
      <c r="O274" s="194" t="s">
        <v>1782</v>
      </c>
      <c r="P274" s="194" t="s">
        <v>1783</v>
      </c>
      <c r="Q274" s="194" t="s">
        <v>1784</v>
      </c>
      <c r="R274" s="194" t="s">
        <v>1785</v>
      </c>
      <c r="S274" s="80"/>
    </row>
    <row r="275" spans="1:20">
      <c r="B275" s="46"/>
      <c r="C275" s="48"/>
      <c r="D275" s="3"/>
      <c r="E275" s="48"/>
      <c r="F275" s="3"/>
      <c r="G275" s="48"/>
      <c r="H275" s="3"/>
      <c r="I275" s="48"/>
      <c r="J275" s="3"/>
      <c r="K275" s="48"/>
      <c r="L275" s="3"/>
      <c r="M275" s="48"/>
      <c r="N275" s="3"/>
      <c r="O275" s="3"/>
      <c r="P275" s="3"/>
      <c r="Q275" s="3"/>
      <c r="R275" s="3"/>
      <c r="S275" s="104"/>
    </row>
    <row r="276" spans="1:20" ht="24.75" customHeight="1">
      <c r="B276" s="31" t="s">
        <v>37</v>
      </c>
      <c r="C276" s="408">
        <f>SUMPRODUCT(($G$2=TX_ML!$E$2:$E$350)*(TX_ML!DI$2:DI$350))</f>
        <v>0</v>
      </c>
      <c r="D276" s="408">
        <f>SUMPRODUCT(($G$2=TX_ML!$E$2:$E$350)*(TX_ML!DJ$2:DJ$350))</f>
        <v>0</v>
      </c>
      <c r="E276" s="408">
        <f>SUMPRODUCT(($G$2=TX_ML!$E$2:$E$350)*(TX_ML!DK$2:DK$350))</f>
        <v>0</v>
      </c>
      <c r="F276" s="408">
        <f>SUMPRODUCT(($G$2=TX_ML!$E$2:$E$350)*(TX_ML!DL$2:DL$350))</f>
        <v>0</v>
      </c>
      <c r="G276" s="408">
        <f>SUMPRODUCT(($G$2=TX_ML!$E$2:$E$350)*(TX_ML!DM$2:DM$350))</f>
        <v>0</v>
      </c>
      <c r="H276" s="408">
        <f>SUMPRODUCT(($G$2=TX_ML!$E$2:$E$350)*(TX_ML!DN$2:DN$350))</f>
        <v>0</v>
      </c>
      <c r="I276" s="408">
        <f>SUMPRODUCT(($G$2=TX_ML!$E$2:$E$350)*(TX_ML!DO$2:DO$350))</f>
        <v>0</v>
      </c>
      <c r="J276" s="408">
        <f>SUMPRODUCT(($G$2=TX_ML!$E$2:$E$350)*(TX_ML!DP$2:DP$350))</f>
        <v>0</v>
      </c>
      <c r="K276" s="408">
        <f>SUMPRODUCT(($G$2=TX_ML!$E$2:$E$350)*(TX_ML!DQ$2:DQ$350))</f>
        <v>0</v>
      </c>
      <c r="L276" s="408">
        <f>SUMPRODUCT(($G$2=TX_ML!$E$2:$E$350)*(TX_ML!DR$2:DR$350))</f>
        <v>0</v>
      </c>
      <c r="M276" s="408">
        <f>SUMPRODUCT(($G$2=TX_ML!$E$2:$E$350)*(TX_ML!DS$2:DS$350))</f>
        <v>0</v>
      </c>
      <c r="N276" s="408">
        <f>SUMPRODUCT(($G$2=TX_ML!$E$2:$E$350)*(TX_ML!DT$2:DT$350))</f>
        <v>0</v>
      </c>
      <c r="O276" s="408">
        <f>SUMPRODUCT(($G$2=TX_ML!$E$2:$E$350)*(TX_ML!DU$2:DU$350))</f>
        <v>0</v>
      </c>
      <c r="P276" s="408">
        <f>SUMPRODUCT(($G$2=TX_ML!$E$2:$E$350)*(TX_ML!DV$2:DV$350))</f>
        <v>0</v>
      </c>
      <c r="Q276" s="408">
        <f>SUMPRODUCT(($G$2=TX_ML!$E$2:$E$350)*(TX_ML!DW$2:DW$350))</f>
        <v>0</v>
      </c>
      <c r="R276" s="408">
        <f>SUMPRODUCT(($G$2=TX_ML!$E$2:$E$350)*(TX_ML!DX$2:DX$350))</f>
        <v>0</v>
      </c>
      <c r="S276" s="104"/>
    </row>
    <row r="277" spans="1:20">
      <c r="B277" s="26"/>
      <c r="C277" s="23"/>
      <c r="D277" s="23"/>
      <c r="E277" s="23"/>
      <c r="F277" s="23"/>
      <c r="G277" s="23"/>
      <c r="H277" s="23"/>
      <c r="I277" s="23"/>
      <c r="J277" s="23"/>
      <c r="K277" s="23"/>
      <c r="L277" s="23"/>
      <c r="M277" s="23"/>
      <c r="N277" s="23"/>
      <c r="O277" s="23"/>
      <c r="P277" s="23"/>
      <c r="Q277" s="23"/>
      <c r="R277" s="23"/>
      <c r="S277" s="104"/>
    </row>
    <row r="278" spans="1:20">
      <c r="B278" s="70"/>
      <c r="C278" s="44"/>
      <c r="D278" s="44"/>
      <c r="E278" s="44"/>
      <c r="F278" s="44"/>
      <c r="G278" s="44"/>
      <c r="H278" s="44"/>
      <c r="I278" s="44"/>
      <c r="J278" s="44"/>
      <c r="K278" s="44"/>
      <c r="L278" s="44"/>
      <c r="M278" s="44"/>
      <c r="N278" s="44"/>
      <c r="O278" s="44"/>
      <c r="P278" s="44"/>
      <c r="Q278" s="44"/>
      <c r="R278" s="44"/>
      <c r="S278" s="115"/>
    </row>
    <row r="279" spans="1:20" ht="27" customHeight="1">
      <c r="B279" s="31" t="s">
        <v>39</v>
      </c>
      <c r="C279" s="408">
        <f>SUMPRODUCT(($G$2=TX_ML!$E$2:$E$350)*(TX_ML!DZ$2:DZ$350))</f>
        <v>0</v>
      </c>
      <c r="D279" s="408">
        <f>SUMPRODUCT(($G$2=TX_ML!$E$2:$E$350)*(TX_ML!EA$2:EA$350))</f>
        <v>0</v>
      </c>
      <c r="E279" s="408">
        <f>SUMPRODUCT(($G$2=TX_ML!$E$2:$E$350)*(TX_ML!EB$2:EB$350))</f>
        <v>0</v>
      </c>
      <c r="F279" s="408">
        <f>SUMPRODUCT(($G$2=TX_ML!$E$2:$E$350)*(TX_ML!EC$2:EC$350))</f>
        <v>0</v>
      </c>
      <c r="G279" s="408">
        <f>SUMPRODUCT(($G$2=TX_ML!$E$2:$E$350)*(TX_ML!ED$2:ED$350))</f>
        <v>0</v>
      </c>
      <c r="H279" s="408">
        <f>SUMPRODUCT(($G$2=TX_ML!$E$2:$E$350)*(TX_ML!EE$2:EE$350))</f>
        <v>0</v>
      </c>
      <c r="I279" s="408">
        <f>SUMPRODUCT(($G$2=TX_ML!$E$2:$E$350)*(TX_ML!EF$2:EF$350))</f>
        <v>0</v>
      </c>
      <c r="J279" s="408">
        <f>SUMPRODUCT(($G$2=TX_ML!$E$2:$E$350)*(TX_ML!EG$2:EG$350))</f>
        <v>0</v>
      </c>
      <c r="K279" s="408">
        <f>SUMPRODUCT(($G$2=TX_ML!$E$2:$E$350)*(TX_ML!EH$2:EH$350))</f>
        <v>0</v>
      </c>
      <c r="L279" s="408">
        <f>SUMPRODUCT(($G$2=TX_ML!$E$2:$E$350)*(TX_ML!EI$2:EI$350))</f>
        <v>0</v>
      </c>
      <c r="M279" s="408">
        <f>SUMPRODUCT(($G$2=TX_ML!$E$2:$E$350)*(TX_ML!EJ$2:EJ$350))</f>
        <v>0</v>
      </c>
      <c r="N279" s="408">
        <f>SUMPRODUCT(($G$2=TX_ML!$E$2:$E$350)*(TX_ML!EK$2:EK$350))</f>
        <v>0</v>
      </c>
      <c r="O279" s="408">
        <f>SUMPRODUCT(($G$2=TX_ML!$E$2:$E$350)*(TX_ML!EL$2:EL$350))</f>
        <v>0</v>
      </c>
      <c r="P279" s="408">
        <f>SUMPRODUCT(($G$2=TX_ML!$E$2:$E$350)*(TX_ML!EM$2:EM$350))</f>
        <v>0</v>
      </c>
      <c r="Q279" s="408">
        <f>SUMPRODUCT(($G$2=TX_ML!$E$2:$E$350)*(TX_ML!EN$2:EN$350))</f>
        <v>0</v>
      </c>
      <c r="R279" s="408">
        <f>SUMPRODUCT(($G$2=TX_ML!$E$2:$E$350)*(TX_ML!EO$2:EO$350))</f>
        <v>0</v>
      </c>
      <c r="S279" s="104"/>
      <c r="T279" s="47"/>
    </row>
    <row r="280" spans="1:20" s="47" customFormat="1">
      <c r="A280" s="1"/>
      <c r="B280" s="26"/>
      <c r="C280" s="23"/>
      <c r="D280" s="23"/>
      <c r="E280" s="23"/>
      <c r="F280" s="23"/>
      <c r="G280" s="23"/>
      <c r="H280" s="23"/>
      <c r="I280" s="23"/>
      <c r="J280" s="23"/>
      <c r="K280" s="23"/>
      <c r="L280" s="23"/>
      <c r="M280" s="23"/>
      <c r="N280" s="23"/>
      <c r="O280" s="23"/>
      <c r="P280" s="23"/>
      <c r="Q280" s="23"/>
      <c r="R280" s="23"/>
      <c r="S280" s="114"/>
      <c r="T280" s="1"/>
    </row>
    <row r="281" spans="1:20" ht="15">
      <c r="B281" s="66"/>
      <c r="C281" s="27"/>
      <c r="D281" s="64"/>
      <c r="E281" s="64"/>
      <c r="F281" s="64"/>
      <c r="G281" s="64"/>
      <c r="H281" s="64"/>
      <c r="I281" s="64"/>
      <c r="J281" s="64"/>
      <c r="K281" s="64"/>
      <c r="L281" s="64"/>
      <c r="M281" s="64"/>
      <c r="N281" s="64"/>
      <c r="O281" s="64"/>
      <c r="P281" s="64"/>
      <c r="Q281" s="64"/>
      <c r="R281" s="64"/>
      <c r="S281" s="39"/>
    </row>
    <row r="282" spans="1:20" ht="29.25" customHeight="1">
      <c r="A282" s="47"/>
      <c r="B282" s="31" t="s">
        <v>33</v>
      </c>
      <c r="C282" s="404" t="str">
        <f>IF(SUM(C276:R276,C279:R279)=0,"subtotal",SUM(C276:R276,C279:R279))</f>
        <v>subtotal</v>
      </c>
      <c r="D282" s="2"/>
      <c r="E282" s="2"/>
      <c r="F282" s="2"/>
      <c r="G282" s="2"/>
      <c r="H282" s="2"/>
      <c r="I282" s="2"/>
      <c r="J282" s="2"/>
      <c r="K282" s="2"/>
      <c r="L282" s="2"/>
      <c r="M282" s="2"/>
      <c r="N282" s="2"/>
      <c r="O282" s="2"/>
      <c r="P282" s="2"/>
      <c r="Q282" s="2"/>
      <c r="R282" s="2"/>
      <c r="S282" s="34"/>
    </row>
    <row r="283" spans="1:20">
      <c r="B283" s="212"/>
      <c r="C283" s="68"/>
      <c r="D283" s="65"/>
      <c r="E283" s="65"/>
      <c r="F283" s="65"/>
      <c r="G283" s="65"/>
      <c r="H283" s="65"/>
      <c r="I283" s="65"/>
      <c r="J283" s="65"/>
      <c r="K283" s="65"/>
      <c r="L283" s="65"/>
      <c r="M283" s="65"/>
      <c r="N283" s="65"/>
      <c r="O283" s="65"/>
      <c r="P283" s="65"/>
      <c r="Q283" s="65"/>
      <c r="R283" s="65"/>
      <c r="S283" s="54"/>
    </row>
    <row r="284" spans="1:20" ht="15.75">
      <c r="B284" s="1086" t="s">
        <v>116</v>
      </c>
      <c r="C284" s="1087"/>
      <c r="D284" s="1087"/>
      <c r="E284" s="1087"/>
      <c r="F284" s="1087"/>
      <c r="G284" s="1087"/>
      <c r="H284" s="1087"/>
      <c r="I284" s="1087"/>
      <c r="J284" s="1087"/>
      <c r="K284" s="1087"/>
      <c r="L284" s="1087"/>
      <c r="M284" s="1087"/>
      <c r="N284" s="1087"/>
      <c r="O284" s="1087"/>
      <c r="P284" s="1087"/>
      <c r="Q284" s="1087"/>
      <c r="R284" s="1087"/>
      <c r="S284" s="1088"/>
      <c r="T284" s="71"/>
    </row>
    <row r="285" spans="1:20" s="71" customFormat="1" ht="28.5">
      <c r="A285" s="1"/>
      <c r="B285" s="193"/>
      <c r="C285" s="142" t="s">
        <v>5</v>
      </c>
      <c r="D285" s="194" t="s">
        <v>9</v>
      </c>
      <c r="E285" s="195" t="s">
        <v>103</v>
      </c>
      <c r="F285" s="195" t="s">
        <v>1769</v>
      </c>
      <c r="G285" s="196" t="s">
        <v>104</v>
      </c>
      <c r="H285" s="196" t="s">
        <v>105</v>
      </c>
      <c r="I285" s="196" t="s">
        <v>106</v>
      </c>
      <c r="J285" s="194" t="s">
        <v>73</v>
      </c>
      <c r="K285" s="194" t="s">
        <v>74</v>
      </c>
      <c r="L285" s="138" t="s">
        <v>75</v>
      </c>
      <c r="M285" s="194" t="s">
        <v>76</v>
      </c>
      <c r="N285" s="194" t="s">
        <v>77</v>
      </c>
      <c r="O285" s="194" t="s">
        <v>1782</v>
      </c>
      <c r="P285" s="194" t="s">
        <v>1783</v>
      </c>
      <c r="Q285" s="194" t="s">
        <v>1784</v>
      </c>
      <c r="R285" s="194" t="s">
        <v>1785</v>
      </c>
      <c r="S285" s="80"/>
      <c r="T285" s="1"/>
    </row>
    <row r="286" spans="1:20">
      <c r="B286" s="46"/>
      <c r="C286" s="48"/>
      <c r="D286" s="3"/>
      <c r="E286" s="48"/>
      <c r="F286" s="3"/>
      <c r="G286" s="48"/>
      <c r="H286" s="3"/>
      <c r="I286" s="48"/>
      <c r="J286" s="3"/>
      <c r="K286" s="48"/>
      <c r="L286" s="3"/>
      <c r="M286" s="48"/>
      <c r="N286" s="3"/>
      <c r="O286" s="3"/>
      <c r="P286" s="3"/>
      <c r="Q286" s="3"/>
      <c r="R286" s="3"/>
      <c r="S286" s="104"/>
    </row>
    <row r="287" spans="1:20" ht="35.25" customHeight="1">
      <c r="A287" s="71"/>
      <c r="B287" s="31" t="s">
        <v>37</v>
      </c>
      <c r="C287" s="408">
        <f>SUMPRODUCT(($G$2=TX_ML!$E$2:$E$350)*(TX_ML!ER$2:ER$350))</f>
        <v>0</v>
      </c>
      <c r="D287" s="408">
        <f>SUMPRODUCT(($G$2=TX_ML!$E$2:$E$350)*(TX_ML!ES$2:ES$350))</f>
        <v>0</v>
      </c>
      <c r="E287" s="408">
        <f>SUMPRODUCT(($G$2=TX_ML!$E$2:$E$350)*(TX_ML!ET$2:ET$350))</f>
        <v>0</v>
      </c>
      <c r="F287" s="408">
        <f>SUMPRODUCT(($G$2=TX_ML!$E$2:$E$350)*(TX_ML!EU$2:EU$350))</f>
        <v>0</v>
      </c>
      <c r="G287" s="408">
        <f>SUMPRODUCT(($G$2=TX_ML!$E$2:$E$350)*(TX_ML!EV$2:EV$350))</f>
        <v>0</v>
      </c>
      <c r="H287" s="408">
        <f>SUMPRODUCT(($G$2=TX_ML!$E$2:$E$350)*(TX_ML!EW$2:EW$350))</f>
        <v>0</v>
      </c>
      <c r="I287" s="408">
        <f>SUMPRODUCT(($G$2=TX_ML!$E$2:$E$350)*(TX_ML!EX$2:EX$350))</f>
        <v>0</v>
      </c>
      <c r="J287" s="408">
        <f>SUMPRODUCT(($G$2=TX_ML!$E$2:$E$350)*(TX_ML!EY$2:EY$350))</f>
        <v>0</v>
      </c>
      <c r="K287" s="408">
        <f>SUMPRODUCT(($G$2=TX_ML!$E$2:$E$350)*(TX_ML!EZ$2:EZ$350))</f>
        <v>0</v>
      </c>
      <c r="L287" s="408">
        <f>SUMPRODUCT(($G$2=TX_ML!$E$2:$E$350)*(TX_ML!FA$2:FA$350))</f>
        <v>0</v>
      </c>
      <c r="M287" s="408">
        <f>SUMPRODUCT(($G$2=TX_ML!$E$2:$E$350)*(TX_ML!FB$2:FB$350))</f>
        <v>0</v>
      </c>
      <c r="N287" s="408">
        <f>SUMPRODUCT(($G$2=TX_ML!$E$2:$E$350)*(TX_ML!FC$2:FC$350))</f>
        <v>0</v>
      </c>
      <c r="O287" s="408">
        <f>SUMPRODUCT(($G$2=TX_ML!$E$2:$E$350)*(TX_ML!FD$2:FD$350))</f>
        <v>0</v>
      </c>
      <c r="P287" s="408">
        <f>SUMPRODUCT(($G$2=TX_ML!$E$2:$E$350)*(TX_ML!FE$2:FE$350))</f>
        <v>0</v>
      </c>
      <c r="Q287" s="408">
        <f>SUMPRODUCT(($G$2=TX_ML!$E$2:$E$350)*(TX_ML!FF$2:FF$350))</f>
        <v>0</v>
      </c>
      <c r="R287" s="408">
        <f>SUMPRODUCT(($G$2=TX_ML!$E$2:$E$350)*(TX_ML!FG$2:FG$350))</f>
        <v>0</v>
      </c>
      <c r="S287" s="104"/>
    </row>
    <row r="288" spans="1:20">
      <c r="B288" s="26"/>
      <c r="C288" s="23"/>
      <c r="D288" s="23"/>
      <c r="E288" s="23"/>
      <c r="F288" s="23"/>
      <c r="G288" s="23"/>
      <c r="H288" s="23"/>
      <c r="I288" s="23"/>
      <c r="J288" s="23"/>
      <c r="K288" s="23"/>
      <c r="L288" s="23"/>
      <c r="M288" s="23"/>
      <c r="N288" s="23"/>
      <c r="O288" s="23"/>
      <c r="P288" s="23"/>
      <c r="Q288" s="23"/>
      <c r="R288" s="23"/>
      <c r="S288" s="104"/>
    </row>
    <row r="289" spans="1:20">
      <c r="B289" s="70"/>
      <c r="C289" s="44"/>
      <c r="D289" s="44"/>
      <c r="E289" s="44"/>
      <c r="F289" s="44"/>
      <c r="G289" s="44"/>
      <c r="H289" s="44"/>
      <c r="I289" s="44"/>
      <c r="J289" s="44"/>
      <c r="K289" s="44"/>
      <c r="L289" s="44"/>
      <c r="M289" s="44"/>
      <c r="N289" s="44"/>
      <c r="O289" s="44"/>
      <c r="P289" s="44"/>
      <c r="Q289" s="44"/>
      <c r="R289" s="44"/>
      <c r="S289" s="115"/>
    </row>
    <row r="290" spans="1:20" ht="30.75" customHeight="1">
      <c r="B290" s="31" t="s">
        <v>39</v>
      </c>
      <c r="C290" s="408">
        <f>SUMPRODUCT(($G$2=TX_ML!$E$2:$E$350)*(TX_ML!FI$2:FI$350))</f>
        <v>0</v>
      </c>
      <c r="D290" s="408">
        <f>SUMPRODUCT(($G$2=TX_ML!$E$2:$E$350)*(TX_ML!FJ$2:FJ$350))</f>
        <v>0</v>
      </c>
      <c r="E290" s="408">
        <f>SUMPRODUCT(($G$2=TX_ML!$E$2:$E$350)*(TX_ML!FK$2:FK$350))</f>
        <v>0</v>
      </c>
      <c r="F290" s="408">
        <f>SUMPRODUCT(($G$2=TX_ML!$E$2:$E$350)*(TX_ML!FL$2:FL$350))</f>
        <v>0</v>
      </c>
      <c r="G290" s="408">
        <f>SUMPRODUCT(($G$2=TX_ML!$E$2:$E$350)*(TX_ML!FM$2:FM$350))</f>
        <v>0</v>
      </c>
      <c r="H290" s="408">
        <f>SUMPRODUCT(($G$2=TX_ML!$E$2:$E$350)*(TX_ML!FN$2:FN$350))</f>
        <v>0</v>
      </c>
      <c r="I290" s="408">
        <f>SUMPRODUCT(($G$2=TX_ML!$E$2:$E$350)*(TX_ML!FO$2:FO$350))</f>
        <v>0</v>
      </c>
      <c r="J290" s="408">
        <f>SUMPRODUCT(($G$2=TX_ML!$E$2:$E$350)*(TX_ML!FP$2:FP$350))</f>
        <v>0</v>
      </c>
      <c r="K290" s="408">
        <f>SUMPRODUCT(($G$2=TX_ML!$E$2:$E$350)*(TX_ML!FQ$2:FQ$350))</f>
        <v>0</v>
      </c>
      <c r="L290" s="408">
        <f>SUMPRODUCT(($G$2=TX_ML!$E$2:$E$350)*(TX_ML!FR$2:FR$350))</f>
        <v>0</v>
      </c>
      <c r="M290" s="408">
        <f>SUMPRODUCT(($G$2=TX_ML!$E$2:$E$350)*(TX_ML!FS$2:FS$350))</f>
        <v>0</v>
      </c>
      <c r="N290" s="408">
        <f>SUMPRODUCT(($G$2=TX_ML!$E$2:$E$350)*(TX_ML!FT$2:FT$350))</f>
        <v>0</v>
      </c>
      <c r="O290" s="408">
        <f>SUMPRODUCT(($G$2=TX_ML!$E$2:$E$350)*(TX_ML!FU$2:FU$350))</f>
        <v>0</v>
      </c>
      <c r="P290" s="408">
        <f>SUMPRODUCT(($G$2=TX_ML!$E$2:$E$350)*(TX_ML!FV$2:FV$350))</f>
        <v>0</v>
      </c>
      <c r="Q290" s="408">
        <f>SUMPRODUCT(($G$2=TX_ML!$E$2:$E$350)*(TX_ML!FW$2:FW$350))</f>
        <v>0</v>
      </c>
      <c r="R290" s="408">
        <f>SUMPRODUCT(($G$2=TX_ML!$E$2:$E$350)*(TX_ML!FX$2:FX$350))</f>
        <v>0</v>
      </c>
      <c r="S290" s="104"/>
    </row>
    <row r="291" spans="1:20">
      <c r="B291" s="26"/>
      <c r="C291" s="23"/>
      <c r="D291" s="23"/>
      <c r="E291" s="23"/>
      <c r="F291" s="23"/>
      <c r="G291" s="23"/>
      <c r="H291" s="23"/>
      <c r="I291" s="23"/>
      <c r="J291" s="23"/>
      <c r="K291" s="23"/>
      <c r="L291" s="23"/>
      <c r="M291" s="23"/>
      <c r="N291" s="23"/>
      <c r="O291" s="23"/>
      <c r="P291" s="23"/>
      <c r="Q291" s="23"/>
      <c r="R291" s="23"/>
      <c r="S291" s="114"/>
    </row>
    <row r="292" spans="1:20" ht="15">
      <c r="B292" s="102"/>
      <c r="C292" s="103"/>
      <c r="D292" s="85"/>
      <c r="E292" s="85"/>
      <c r="F292" s="85"/>
      <c r="G292" s="85"/>
      <c r="H292" s="85"/>
      <c r="I292" s="85"/>
      <c r="J292" s="85"/>
      <c r="K292" s="85"/>
      <c r="L292" s="85"/>
      <c r="M292" s="85"/>
      <c r="N292" s="85"/>
      <c r="O292" s="85"/>
      <c r="P292" s="85"/>
      <c r="Q292" s="85"/>
      <c r="R292" s="85"/>
      <c r="S292" s="86"/>
    </row>
    <row r="293" spans="1:20" ht="28.5" customHeight="1">
      <c r="B293" s="98" t="s">
        <v>33</v>
      </c>
      <c r="C293" s="404" t="str">
        <f>IF(SUM(C287:R287,C290:R290)=0,"subtotal",SUM(C287:R287,C290:R290))</f>
        <v>subtotal</v>
      </c>
      <c r="D293" s="2"/>
      <c r="E293" s="2"/>
      <c r="F293" s="2"/>
      <c r="G293" s="2"/>
      <c r="H293" s="2"/>
      <c r="I293" s="2"/>
      <c r="J293" s="2"/>
      <c r="K293" s="2"/>
      <c r="L293" s="2"/>
      <c r="M293" s="2"/>
      <c r="N293" s="2"/>
      <c r="O293" s="2"/>
      <c r="P293" s="2"/>
      <c r="Q293" s="2"/>
      <c r="R293" s="2"/>
      <c r="S293" s="104"/>
      <c r="T293" s="71"/>
    </row>
    <row r="294" spans="1:20" s="71" customFormat="1" ht="15">
      <c r="A294" s="1"/>
      <c r="B294" s="107"/>
      <c r="C294" s="6"/>
      <c r="D294" s="2"/>
      <c r="E294" s="2"/>
      <c r="F294" s="2"/>
      <c r="G294" s="2"/>
      <c r="H294" s="2"/>
      <c r="I294" s="2"/>
      <c r="J294" s="2"/>
      <c r="K294" s="2"/>
      <c r="L294" s="2"/>
      <c r="M294" s="2"/>
      <c r="N294" s="2"/>
      <c r="O294" s="2"/>
      <c r="P294" s="2"/>
      <c r="Q294" s="2"/>
      <c r="R294" s="2"/>
      <c r="S294" s="104"/>
      <c r="T294" s="1"/>
    </row>
    <row r="295" spans="1:20" ht="15.75">
      <c r="B295" s="1086" t="s">
        <v>117</v>
      </c>
      <c r="C295" s="1087"/>
      <c r="D295" s="1087"/>
      <c r="E295" s="1087"/>
      <c r="F295" s="1087"/>
      <c r="G295" s="1087"/>
      <c r="H295" s="1087"/>
      <c r="I295" s="1087"/>
      <c r="J295" s="1087"/>
      <c r="K295" s="1087"/>
      <c r="L295" s="1087"/>
      <c r="M295" s="1087"/>
      <c r="N295" s="1087"/>
      <c r="O295" s="1087"/>
      <c r="P295" s="1087"/>
      <c r="Q295" s="1087"/>
      <c r="R295" s="1087"/>
      <c r="S295" s="1088"/>
    </row>
    <row r="296" spans="1:20" ht="28.5">
      <c r="A296" s="71"/>
      <c r="B296" s="193"/>
      <c r="C296" s="142" t="s">
        <v>5</v>
      </c>
      <c r="D296" s="194" t="s">
        <v>9</v>
      </c>
      <c r="E296" s="195" t="s">
        <v>103</v>
      </c>
      <c r="F296" s="195" t="s">
        <v>1769</v>
      </c>
      <c r="G296" s="196" t="s">
        <v>104</v>
      </c>
      <c r="H296" s="196" t="s">
        <v>105</v>
      </c>
      <c r="I296" s="196" t="s">
        <v>106</v>
      </c>
      <c r="J296" s="194" t="s">
        <v>73</v>
      </c>
      <c r="K296" s="194" t="s">
        <v>74</v>
      </c>
      <c r="L296" s="138" t="s">
        <v>75</v>
      </c>
      <c r="M296" s="194" t="s">
        <v>76</v>
      </c>
      <c r="N296" s="194" t="s">
        <v>77</v>
      </c>
      <c r="O296" s="194" t="s">
        <v>1782</v>
      </c>
      <c r="P296" s="194" t="s">
        <v>1783</v>
      </c>
      <c r="Q296" s="194" t="s">
        <v>1784</v>
      </c>
      <c r="R296" s="194" t="s">
        <v>1785</v>
      </c>
      <c r="S296" s="80"/>
    </row>
    <row r="297" spans="1:20">
      <c r="B297" s="46"/>
      <c r="C297" s="48"/>
      <c r="D297" s="3"/>
      <c r="E297" s="48"/>
      <c r="F297" s="3"/>
      <c r="G297" s="48"/>
      <c r="H297" s="3"/>
      <c r="I297" s="48"/>
      <c r="J297" s="3"/>
      <c r="K297" s="48"/>
      <c r="L297" s="3"/>
      <c r="M297" s="48"/>
      <c r="N297" s="3"/>
      <c r="O297" s="3"/>
      <c r="P297" s="3"/>
      <c r="Q297" s="3"/>
      <c r="R297" s="3"/>
      <c r="S297" s="104"/>
      <c r="T297" s="2"/>
    </row>
    <row r="298" spans="1:20" ht="27" customHeight="1">
      <c r="B298" s="31" t="s">
        <v>37</v>
      </c>
      <c r="C298" s="408">
        <f>SUMPRODUCT(($G$2=TX_ML!$E$2:$E$350)*(TX_ML!FZ$2:FZ$350))</f>
        <v>0</v>
      </c>
      <c r="D298" s="408">
        <f>SUMPRODUCT(($G$2=TX_ML!$E$2:$E$350)*(TX_ML!GA$2:GA$350))</f>
        <v>0</v>
      </c>
      <c r="E298" s="408">
        <f>SUMPRODUCT(($G$2=TX_ML!$E$2:$E$350)*(TX_ML!GB$2:GB$350))</f>
        <v>0</v>
      </c>
      <c r="F298" s="408">
        <f>SUMPRODUCT(($G$2=TX_ML!$E$2:$E$350)*(TX_ML!GC$2:GC$350))</f>
        <v>0</v>
      </c>
      <c r="G298" s="408">
        <f>SUMPRODUCT(($G$2=TX_ML!$E$2:$E$350)*(TX_ML!GD$2:GD$350))</f>
        <v>0</v>
      </c>
      <c r="H298" s="408">
        <f>SUMPRODUCT(($G$2=TX_ML!$E$2:$E$350)*(TX_ML!GE$2:GE$350))</f>
        <v>0</v>
      </c>
      <c r="I298" s="408">
        <f>SUMPRODUCT(($G$2=TX_ML!$E$2:$E$350)*(TX_ML!GF$2:GF$350))</f>
        <v>0</v>
      </c>
      <c r="J298" s="408">
        <f>SUMPRODUCT(($G$2=TX_ML!$E$2:$E$350)*(TX_ML!GG$2:GG$350))</f>
        <v>0</v>
      </c>
      <c r="K298" s="408">
        <f>SUMPRODUCT(($G$2=TX_ML!$E$2:$E$350)*(TX_ML!GH$2:GH$350))</f>
        <v>0</v>
      </c>
      <c r="L298" s="408">
        <f>SUMPRODUCT(($G$2=TX_ML!$E$2:$E$350)*(TX_ML!GI$2:GI$350))</f>
        <v>0</v>
      </c>
      <c r="M298" s="408">
        <f>SUMPRODUCT(($G$2=TX_ML!$E$2:$E$350)*(TX_ML!GJ$2:GJ$350))</f>
        <v>0</v>
      </c>
      <c r="N298" s="408">
        <f>SUMPRODUCT(($G$2=TX_ML!$E$2:$E$350)*(TX_ML!GK$2:GK$350))</f>
        <v>0</v>
      </c>
      <c r="O298" s="408">
        <f>SUMPRODUCT(($G$2=TX_ML!$E$2:$E$350)*(TX_ML!GL$2:GL$350))</f>
        <v>0</v>
      </c>
      <c r="P298" s="408">
        <f>SUMPRODUCT(($G$2=TX_ML!$E$2:$E$350)*(TX_ML!GM$2:GM$350))</f>
        <v>0</v>
      </c>
      <c r="Q298" s="408">
        <f>SUMPRODUCT(($G$2=TX_ML!$E$2:$E$350)*(TX_ML!GN$2:GN$350))</f>
        <v>0</v>
      </c>
      <c r="R298" s="408">
        <f>SUMPRODUCT(($G$2=TX_ML!$E$2:$E$350)*(TX_ML!GO$2:GO$350))</f>
        <v>0</v>
      </c>
      <c r="S298" s="104"/>
      <c r="T298" s="2"/>
    </row>
    <row r="299" spans="1:20">
      <c r="B299" s="26"/>
      <c r="C299" s="23"/>
      <c r="D299" s="23"/>
      <c r="E299" s="23"/>
      <c r="F299" s="23"/>
      <c r="G299" s="23"/>
      <c r="H299" s="23"/>
      <c r="I299" s="23"/>
      <c r="J299" s="23"/>
      <c r="K299" s="23"/>
      <c r="L299" s="23"/>
      <c r="M299" s="23"/>
      <c r="N299" s="23"/>
      <c r="O299" s="23"/>
      <c r="P299" s="23"/>
      <c r="Q299" s="23"/>
      <c r="R299" s="23"/>
      <c r="S299" s="104"/>
    </row>
    <row r="300" spans="1:20">
      <c r="B300" s="70"/>
      <c r="C300" s="44"/>
      <c r="D300" s="44"/>
      <c r="E300" s="44"/>
      <c r="F300" s="44"/>
      <c r="G300" s="44"/>
      <c r="H300" s="44"/>
      <c r="I300" s="44"/>
      <c r="J300" s="44"/>
      <c r="K300" s="44"/>
      <c r="L300" s="44"/>
      <c r="M300" s="44"/>
      <c r="N300" s="44"/>
      <c r="O300" s="44"/>
      <c r="P300" s="44"/>
      <c r="Q300" s="44"/>
      <c r="R300" s="44"/>
      <c r="S300" s="115"/>
    </row>
    <row r="301" spans="1:20" s="8" customFormat="1" ht="22.5" customHeight="1">
      <c r="A301" s="1"/>
      <c r="B301" s="31" t="s">
        <v>39</v>
      </c>
      <c r="C301" s="408">
        <f>SUMPRODUCT(($G$2=TX_ML!$E$2:$E$350)*(TX_ML!GQ$2:GQ$350))</f>
        <v>0</v>
      </c>
      <c r="D301" s="408">
        <f>SUMPRODUCT(($G$2=TX_ML!$E$2:$E$350)*(TX_ML!GR$2:GR$350))</f>
        <v>0</v>
      </c>
      <c r="E301" s="408">
        <f>SUMPRODUCT(($G$2=TX_ML!$E$2:$E$350)*(TX_ML!GS$2:GS$350))</f>
        <v>0</v>
      </c>
      <c r="F301" s="408">
        <f>SUMPRODUCT(($G$2=TX_ML!$E$2:$E$350)*(TX_ML!GT$2:GT$350))</f>
        <v>0</v>
      </c>
      <c r="G301" s="408">
        <f>SUMPRODUCT(($G$2=TX_ML!$E$2:$E$350)*(TX_ML!GU$2:GU$350))</f>
        <v>0</v>
      </c>
      <c r="H301" s="408">
        <f>SUMPRODUCT(($G$2=TX_ML!$E$2:$E$350)*(TX_ML!GV$2:GV$350))</f>
        <v>0</v>
      </c>
      <c r="I301" s="408">
        <f>SUMPRODUCT(($G$2=TX_ML!$E$2:$E$350)*(TX_ML!GW$2:GW$350))</f>
        <v>0</v>
      </c>
      <c r="J301" s="408">
        <f>SUMPRODUCT(($G$2=TX_ML!$E$2:$E$350)*(TX_ML!GX$2:GX$350))</f>
        <v>0</v>
      </c>
      <c r="K301" s="408">
        <f>SUMPRODUCT(($G$2=TX_ML!$E$2:$E$350)*(TX_ML!GY$2:GY$350))</f>
        <v>0</v>
      </c>
      <c r="L301" s="408">
        <f>SUMPRODUCT(($G$2=TX_ML!$E$2:$E$350)*(TX_ML!GZ$2:GZ$350))</f>
        <v>0</v>
      </c>
      <c r="M301" s="408">
        <f>SUMPRODUCT(($G$2=TX_ML!$E$2:$E$350)*(TX_ML!HA$2:HA$350))</f>
        <v>0</v>
      </c>
      <c r="N301" s="408">
        <f>SUMPRODUCT(($G$2=TX_ML!$E$2:$E$350)*(TX_ML!HB$2:HB$350))</f>
        <v>0</v>
      </c>
      <c r="O301" s="408">
        <f>SUMPRODUCT(($G$2=TX_ML!$E$2:$E$350)*(TX_ML!HC$2:HC$350))</f>
        <v>0</v>
      </c>
      <c r="P301" s="408">
        <f>SUMPRODUCT(($G$2=TX_ML!$E$2:$E$350)*(TX_ML!HD$2:HD$350))</f>
        <v>0</v>
      </c>
      <c r="Q301" s="408">
        <f>SUMPRODUCT(($G$2=TX_ML!$E$2:$E$350)*(TX_ML!HE$2:HE$350))</f>
        <v>0</v>
      </c>
      <c r="R301" s="408">
        <f>SUMPRODUCT(($G$2=TX_ML!$E$2:$E$350)*(TX_ML!HF$2:HF$350))</f>
        <v>0</v>
      </c>
      <c r="S301" s="104"/>
    </row>
    <row r="302" spans="1:20">
      <c r="B302" s="32"/>
      <c r="S302" s="99"/>
    </row>
    <row r="303" spans="1:20" ht="9.75" customHeight="1">
      <c r="B303" s="102"/>
      <c r="C303" s="103"/>
      <c r="D303" s="85"/>
      <c r="E303" s="85"/>
      <c r="F303" s="85"/>
      <c r="G303" s="85"/>
      <c r="H303" s="85"/>
      <c r="I303" s="85"/>
      <c r="J303" s="85"/>
      <c r="K303" s="85"/>
      <c r="L303" s="85"/>
      <c r="M303" s="85"/>
      <c r="N303" s="85"/>
      <c r="O303" s="85"/>
      <c r="P303" s="85"/>
      <c r="Q303" s="85"/>
      <c r="R303" s="85"/>
      <c r="S303" s="86"/>
    </row>
    <row r="304" spans="1:20" ht="28.5" customHeight="1">
      <c r="B304" s="98" t="s">
        <v>33</v>
      </c>
      <c r="C304" s="404" t="str">
        <f>IF(SUM(C298:R298,C301:R301)=0,"subtotal",SUM(C298:R298,C301:R301))</f>
        <v>subtotal</v>
      </c>
      <c r="D304" s="2"/>
      <c r="E304" s="2"/>
      <c r="F304" s="2"/>
      <c r="G304" s="2"/>
      <c r="H304" s="2"/>
      <c r="I304" s="2"/>
      <c r="J304" s="2"/>
      <c r="K304" s="2"/>
      <c r="L304" s="2"/>
      <c r="M304" s="2"/>
      <c r="N304" s="2"/>
      <c r="O304" s="2"/>
      <c r="P304" s="2"/>
      <c r="Q304" s="2"/>
      <c r="R304" s="2"/>
      <c r="S304" s="104"/>
      <c r="T304" s="71"/>
    </row>
    <row r="305" spans="1:21" s="71" customFormat="1" ht="6.75" customHeight="1">
      <c r="A305" s="1"/>
      <c r="B305" s="107"/>
      <c r="C305" s="6"/>
      <c r="D305" s="2"/>
      <c r="E305" s="2"/>
      <c r="F305" s="2"/>
      <c r="G305" s="2"/>
      <c r="H305" s="2"/>
      <c r="I305" s="2"/>
      <c r="J305" s="2"/>
      <c r="K305" s="2"/>
      <c r="L305" s="2"/>
      <c r="M305" s="2"/>
      <c r="N305" s="2"/>
      <c r="O305" s="2"/>
      <c r="P305" s="2"/>
      <c r="Q305" s="2"/>
      <c r="R305" s="2"/>
      <c r="S305" s="104"/>
      <c r="T305" s="1"/>
    </row>
    <row r="306" spans="1:21" ht="3" customHeight="1">
      <c r="A306" s="2"/>
      <c r="B306" s="2"/>
      <c r="C306" s="68"/>
      <c r="D306" s="65"/>
      <c r="E306" s="65"/>
      <c r="F306" s="65"/>
      <c r="G306" s="65"/>
      <c r="H306" s="65"/>
      <c r="I306" s="65"/>
      <c r="J306" s="65"/>
      <c r="K306" s="65"/>
      <c r="L306" s="65"/>
      <c r="M306" s="65"/>
      <c r="N306" s="65"/>
      <c r="O306" s="65"/>
      <c r="P306" s="553"/>
      <c r="Q306" s="553"/>
      <c r="R306" s="553"/>
      <c r="S306" s="85"/>
    </row>
    <row r="307" spans="1:21" ht="46.5" hidden="1" customHeight="1">
      <c r="B307" s="953" t="s">
        <v>118</v>
      </c>
      <c r="C307" s="953"/>
      <c r="D307" s="1099" t="s">
        <v>114</v>
      </c>
      <c r="E307" s="955"/>
      <c r="F307" s="955"/>
      <c r="G307" s="955"/>
      <c r="H307" s="955"/>
      <c r="I307" s="955"/>
      <c r="J307" s="955"/>
      <c r="K307" s="955"/>
      <c r="L307" s="955"/>
      <c r="M307" s="955"/>
      <c r="N307" s="955"/>
      <c r="O307" s="955"/>
      <c r="P307" s="547"/>
      <c r="Q307" s="547"/>
      <c r="R307" s="547"/>
      <c r="S307" s="547"/>
    </row>
    <row r="308" spans="1:21" ht="71.25" hidden="1">
      <c r="B308" s="59"/>
      <c r="C308" s="60"/>
      <c r="D308" s="60"/>
      <c r="E308" s="60"/>
      <c r="F308" s="60" t="s">
        <v>41</v>
      </c>
      <c r="G308" s="60"/>
      <c r="H308" s="60" t="s">
        <v>42</v>
      </c>
      <c r="I308" s="60"/>
      <c r="J308" s="60" t="s">
        <v>43</v>
      </c>
      <c r="K308" s="60"/>
      <c r="L308" s="60" t="s">
        <v>44</v>
      </c>
      <c r="M308" s="60"/>
      <c r="N308" s="44" t="s">
        <v>1803</v>
      </c>
      <c r="O308" s="60"/>
      <c r="P308" s="60" t="s">
        <v>1804</v>
      </c>
      <c r="Q308" s="60"/>
      <c r="R308" s="60"/>
      <c r="S308" s="80"/>
    </row>
    <row r="309" spans="1:21" hidden="1">
      <c r="B309" s="59"/>
      <c r="C309" s="60"/>
      <c r="D309" s="60"/>
      <c r="E309" s="60"/>
      <c r="F309" s="60"/>
      <c r="G309" s="60"/>
      <c r="H309" s="60"/>
      <c r="I309" s="60"/>
      <c r="J309" s="60"/>
      <c r="K309" s="60"/>
      <c r="L309" s="60"/>
      <c r="M309" s="60"/>
      <c r="N309" s="60"/>
      <c r="O309" s="60"/>
      <c r="P309" s="60"/>
      <c r="Q309" s="60"/>
      <c r="R309" s="60"/>
      <c r="S309" s="104"/>
      <c r="T309" s="557"/>
    </row>
    <row r="310" spans="1:21" ht="24.75" hidden="1" customHeight="1">
      <c r="B310" s="32"/>
      <c r="D310" s="1100" t="s">
        <v>115</v>
      </c>
      <c r="E310" s="1005"/>
      <c r="F310" s="408">
        <f>SUMPRODUCT(($G$2=TX_ML!$E$2:$E$350)*(TX_ML!QT$2:QT$350))</f>
        <v>0</v>
      </c>
      <c r="G310" s="12"/>
      <c r="H310" s="408">
        <f>SUMPRODUCT(($G$2=TX_ML!$E$2:$E$350)*(TX_ML!QU$2:QU$350))</f>
        <v>0</v>
      </c>
      <c r="I310" s="12"/>
      <c r="J310" s="408">
        <f>SUMPRODUCT(($G$2=TX_ML!$E$2:$E$350)*(TX_ML!QV$2:QV$350))</f>
        <v>0</v>
      </c>
      <c r="K310" s="12"/>
      <c r="L310" s="408">
        <f>SUMPRODUCT(($G$2=TX_ML!$E$2:$E$350)*(TX_ML!QW$2:QW$350))</f>
        <v>0</v>
      </c>
      <c r="M310" s="12"/>
      <c r="N310" s="408">
        <f>SUMPRODUCT(($G$2=TX_ML!$E$2:$E$350)*(TX_ML!QX$2:QX$350))</f>
        <v>0</v>
      </c>
      <c r="O310" s="12"/>
      <c r="P310" s="404" t="str">
        <f>IF(SUM(K310,I310,G310,E310,C68)=0,"subtotal",SUM(K310,I310,G310,E310,C310))</f>
        <v>subtotal</v>
      </c>
      <c r="S310" s="104"/>
      <c r="T310" s="557"/>
      <c r="U310" s="5"/>
    </row>
    <row r="311" spans="1:21" hidden="1">
      <c r="B311" s="26"/>
      <c r="C311" s="23"/>
      <c r="D311" s="23"/>
      <c r="E311" s="23"/>
      <c r="F311" s="23"/>
      <c r="G311" s="23"/>
      <c r="H311" s="23"/>
      <c r="I311" s="23"/>
      <c r="J311" s="23"/>
      <c r="K311" s="23"/>
      <c r="L311" s="23"/>
      <c r="M311" s="23"/>
      <c r="N311" s="23"/>
      <c r="O311" s="23"/>
      <c r="P311" s="23"/>
      <c r="Q311" s="23"/>
      <c r="R311" s="23"/>
      <c r="S311" s="558"/>
      <c r="T311" s="557"/>
    </row>
    <row r="312" spans="1:21" hidden="1">
      <c r="B312" s="59"/>
      <c r="C312" s="60"/>
      <c r="D312" s="60"/>
      <c r="E312" s="60"/>
      <c r="F312" s="60"/>
      <c r="G312" s="60"/>
      <c r="H312" s="60"/>
      <c r="I312" s="60"/>
      <c r="J312" s="60"/>
      <c r="K312" s="60"/>
      <c r="L312" s="60"/>
      <c r="M312" s="60"/>
      <c r="N312" s="60"/>
      <c r="O312" s="60"/>
      <c r="P312" s="60"/>
      <c r="Q312" s="60"/>
      <c r="R312" s="60"/>
      <c r="S312" s="104"/>
    </row>
    <row r="313" spans="1:21" ht="24.75" hidden="1" customHeight="1">
      <c r="B313" s="1004" t="s">
        <v>1802</v>
      </c>
      <c r="C313" s="1100"/>
      <c r="D313" s="1100"/>
      <c r="E313" s="1005"/>
      <c r="F313" s="408">
        <f>SUMPRODUCT(($G$2=TX_ML!$E$2:$E$350)*(TX_ML!QZ$2:QZ$350))</f>
        <v>0</v>
      </c>
      <c r="G313" s="12"/>
      <c r="H313" s="408">
        <f>SUMPRODUCT(($G$2=TX_ML!$E$2:$E$350)*(TX_ML!RA$2:RA$350))</f>
        <v>0</v>
      </c>
      <c r="I313" s="12"/>
      <c r="J313" s="408">
        <f>SUMPRODUCT(($G$2=TX_ML!$E$2:$E$350)*(TX_ML!RB$2:RB$350))</f>
        <v>0</v>
      </c>
      <c r="K313" s="12"/>
      <c r="L313" s="408">
        <f>SUMPRODUCT(($G$2=TX_ML!$E$2:$E$350)*(TX_ML!RC$2:RC$350))</f>
        <v>0</v>
      </c>
      <c r="M313" s="12"/>
      <c r="N313" s="408">
        <f>SUMPRODUCT(($G$2=TX_ML!$E$2:$E$350)*(TX_ML!RD$2:RD$350))</f>
        <v>0</v>
      </c>
      <c r="O313" s="12"/>
      <c r="P313" s="404" t="str">
        <f>IF(SUM(K313,I313,G313,E313,C71)=0,"subtotal",SUM(K313,I313,G313,E313,C313))</f>
        <v>subtotal</v>
      </c>
      <c r="S313" s="104"/>
    </row>
    <row r="314" spans="1:21" hidden="1">
      <c r="B314" s="26"/>
      <c r="C314" s="23"/>
      <c r="D314" s="23"/>
      <c r="E314" s="23"/>
      <c r="F314" s="23"/>
      <c r="G314" s="23"/>
      <c r="H314" s="23"/>
      <c r="I314" s="23"/>
      <c r="J314" s="23"/>
      <c r="K314" s="23"/>
      <c r="L314" s="23"/>
      <c r="M314" s="23"/>
      <c r="N314" s="23"/>
      <c r="O314" s="23"/>
      <c r="P314" s="23"/>
      <c r="Q314" s="23"/>
      <c r="R314" s="23"/>
      <c r="S314" s="558"/>
    </row>
    <row r="315" spans="1:21" hidden="1">
      <c r="B315" s="59"/>
      <c r="C315" s="60"/>
      <c r="D315" s="60"/>
      <c r="E315" s="60"/>
      <c r="F315" s="60"/>
      <c r="G315" s="60"/>
      <c r="H315" s="60"/>
      <c r="I315" s="60"/>
      <c r="J315" s="60"/>
      <c r="K315" s="60"/>
      <c r="L315" s="60"/>
      <c r="M315" s="60"/>
      <c r="N315" s="60"/>
      <c r="O315" s="60"/>
      <c r="P315" s="60"/>
      <c r="Q315" s="60"/>
      <c r="R315" s="60"/>
      <c r="S315" s="104"/>
    </row>
    <row r="316" spans="1:21" ht="24.75" hidden="1" customHeight="1">
      <c r="B316" s="1004" t="s">
        <v>1805</v>
      </c>
      <c r="C316" s="1100"/>
      <c r="D316" s="1100"/>
      <c r="E316" s="1005"/>
      <c r="F316" s="408">
        <f>SUMPRODUCT(($G$2=TX_ML!$E$2:$E$350)*(TX_ML!RF$2:RF$350))</f>
        <v>0</v>
      </c>
      <c r="G316" s="12"/>
      <c r="H316" s="408">
        <f>SUMPRODUCT(($G$2=TX_ML!$E$2:$E$350)*(TX_ML!RG$2:RG$350))</f>
        <v>0</v>
      </c>
      <c r="I316" s="12"/>
      <c r="J316" s="408">
        <f>SUMPRODUCT(($G$2=TX_ML!$E$2:$E$350)*(TX_ML!RH$2:RH$350))</f>
        <v>0</v>
      </c>
      <c r="K316" s="12"/>
      <c r="L316" s="408">
        <f>SUMPRODUCT(($G$2=TX_ML!$E$2:$E$350)*(TX_ML!RI$2:RI$350))</f>
        <v>0</v>
      </c>
      <c r="M316" s="12"/>
      <c r="N316" s="408">
        <f>SUMPRODUCT(($G$2=TX_ML!$E$2:$E$350)*(TX_ML!RJ$2:RJ$350))</f>
        <v>0</v>
      </c>
      <c r="O316" s="12"/>
      <c r="P316" s="404" t="str">
        <f>IF(SUM(K316,I316,G316,E316,C74)=0,"subtotal",SUM(K316,I316,G316,E316,C316))</f>
        <v>subtotal</v>
      </c>
      <c r="S316" s="104"/>
    </row>
    <row r="317" spans="1:21" hidden="1">
      <c r="B317" s="26"/>
      <c r="C317" s="23"/>
      <c r="D317" s="23"/>
      <c r="E317" s="23"/>
      <c r="F317" s="23"/>
      <c r="G317" s="23"/>
      <c r="H317" s="23"/>
      <c r="I317" s="23"/>
      <c r="J317" s="23"/>
      <c r="K317" s="23"/>
      <c r="L317" s="23"/>
      <c r="M317" s="23"/>
      <c r="N317" s="23"/>
      <c r="O317" s="23"/>
      <c r="P317" s="23"/>
      <c r="Q317" s="23"/>
      <c r="R317" s="23"/>
      <c r="S317" s="558"/>
    </row>
    <row r="318" spans="1:21" hidden="1">
      <c r="B318" s="59"/>
      <c r="C318" s="60"/>
      <c r="D318" s="60"/>
      <c r="E318" s="60"/>
      <c r="F318" s="60"/>
      <c r="G318" s="60"/>
      <c r="H318" s="60"/>
      <c r="I318" s="60"/>
      <c r="J318" s="60"/>
      <c r="K318" s="60"/>
      <c r="L318" s="60"/>
      <c r="M318" s="60"/>
      <c r="N318" s="60"/>
      <c r="O318" s="60"/>
      <c r="P318" s="60"/>
      <c r="Q318" s="60"/>
      <c r="R318" s="60"/>
      <c r="S318" s="104"/>
    </row>
    <row r="319" spans="1:21" ht="26.25" hidden="1" customHeight="1">
      <c r="B319" s="1004" t="s">
        <v>1806</v>
      </c>
      <c r="C319" s="1100"/>
      <c r="D319" s="1100"/>
      <c r="E319" s="1005"/>
      <c r="F319" s="408">
        <f>SUMPRODUCT(($G$2=TX_ML!$E$2:$E$350)*(TX_ML!RL$2:RL$350))</f>
        <v>0</v>
      </c>
      <c r="G319" s="12"/>
      <c r="H319" s="408">
        <f>SUMPRODUCT(($G$2=TX_ML!$E$2:$E$350)*(TX_ML!RM$2:RM$350))</f>
        <v>0</v>
      </c>
      <c r="I319" s="12"/>
      <c r="J319" s="408">
        <f>SUMPRODUCT(($G$2=TX_ML!$E$2:$E$350)*(TX_ML!RN$2:RN$350))</f>
        <v>0</v>
      </c>
      <c r="K319" s="12"/>
      <c r="L319" s="408">
        <f>SUMPRODUCT(($G$2=TX_ML!$E$2:$E$350)*(TX_ML!RO$2:RO$350))</f>
        <v>0</v>
      </c>
      <c r="M319" s="12"/>
      <c r="N319" s="408">
        <f>SUMPRODUCT(($G$2=TX_ML!$E$2:$E$350)*(TX_ML!RP$2:RP$350))</f>
        <v>0</v>
      </c>
      <c r="O319" s="12"/>
      <c r="P319" s="404" t="str">
        <f>IF(SUM(K319,I319,G319,E319,C77)=0,"subtotal",SUM(K319,I319,G319,E319,C319))</f>
        <v>subtotal</v>
      </c>
      <c r="S319" s="104"/>
    </row>
    <row r="320" spans="1:21" hidden="1">
      <c r="B320" s="26"/>
      <c r="C320" s="23"/>
      <c r="D320" s="23"/>
      <c r="E320" s="23"/>
      <c r="F320" s="23"/>
      <c r="G320" s="23"/>
      <c r="H320" s="23"/>
      <c r="I320" s="23"/>
      <c r="J320" s="23"/>
      <c r="K320" s="23"/>
      <c r="L320" s="23"/>
      <c r="M320" s="23"/>
      <c r="N320" s="23"/>
      <c r="O320" s="23"/>
      <c r="P320" s="23"/>
      <c r="Q320" s="23"/>
      <c r="R320" s="23"/>
      <c r="S320" s="558"/>
    </row>
    <row r="321" spans="1:20" hidden="1">
      <c r="B321" s="32"/>
      <c r="C321" s="60"/>
      <c r="D321" s="60"/>
      <c r="E321" s="60"/>
      <c r="F321" s="60"/>
      <c r="G321" s="60"/>
      <c r="H321" s="60"/>
      <c r="I321" s="60"/>
      <c r="J321" s="60"/>
      <c r="K321" s="60"/>
      <c r="L321" s="60"/>
      <c r="M321" s="60"/>
      <c r="N321" s="60"/>
      <c r="O321" s="60"/>
      <c r="P321" s="60"/>
      <c r="Q321" s="60"/>
      <c r="R321" s="60"/>
      <c r="S321" s="104"/>
    </row>
    <row r="322" spans="1:20" ht="26.25" hidden="1" customHeight="1">
      <c r="B322" s="1105" t="s">
        <v>116</v>
      </c>
      <c r="C322" s="1106"/>
      <c r="D322" s="1106"/>
      <c r="E322" s="1107"/>
      <c r="F322" s="408">
        <f>SUMPRODUCT(($G$2=TX_ML!$E$2:$E$350)*(TX_ML!RR$2:RR$350))</f>
        <v>0</v>
      </c>
      <c r="G322" s="12"/>
      <c r="H322" s="408">
        <f>SUMPRODUCT(($G$2=TX_ML!$E$2:$E$350)*(TX_ML!RS$2:RS$350))</f>
        <v>0</v>
      </c>
      <c r="I322" s="12"/>
      <c r="J322" s="408">
        <f>SUMPRODUCT(($G$2=TX_ML!$E$2:$E$350)*(TX_ML!RT$2:RT$350))</f>
        <v>0</v>
      </c>
      <c r="K322" s="12"/>
      <c r="L322" s="408">
        <f>SUMPRODUCT(($G$2=TX_ML!$E$2:$E$350)*(TX_ML!RU$2:RU$350))</f>
        <v>0</v>
      </c>
      <c r="M322" s="12"/>
      <c r="N322" s="408">
        <f>SUMPRODUCT(($G$2=TX_ML!$E$2:$E$350)*(TX_ML!RV$2:RV$350))</f>
        <v>0</v>
      </c>
      <c r="O322" s="12"/>
      <c r="P322" s="404" t="str">
        <f>IF(SUM(K322,I322,G322,E322,C84)=0,"subtotal",SUM(K322,I322,G322,E322,C322))</f>
        <v>subtotal</v>
      </c>
      <c r="S322" s="104"/>
    </row>
    <row r="323" spans="1:20" hidden="1">
      <c r="B323" s="26"/>
      <c r="C323" s="23"/>
      <c r="D323" s="23"/>
      <c r="E323" s="23"/>
      <c r="F323" s="23"/>
      <c r="G323" s="23"/>
      <c r="H323" s="23"/>
      <c r="I323" s="23"/>
      <c r="J323" s="23"/>
      <c r="K323" s="23"/>
      <c r="L323" s="23"/>
      <c r="M323" s="23"/>
      <c r="N323" s="23"/>
      <c r="O323" s="23"/>
      <c r="P323" s="23"/>
      <c r="Q323" s="23"/>
      <c r="R323" s="23"/>
      <c r="S323" s="558"/>
    </row>
    <row r="324" spans="1:20" hidden="1">
      <c r="B324" s="32"/>
      <c r="C324" s="60"/>
      <c r="D324" s="60"/>
      <c r="E324" s="60"/>
      <c r="F324" s="60"/>
      <c r="G324" s="60"/>
      <c r="H324" s="60"/>
      <c r="I324" s="60"/>
      <c r="J324" s="60"/>
      <c r="K324" s="60"/>
      <c r="L324" s="60"/>
      <c r="M324" s="60"/>
      <c r="N324" s="60"/>
      <c r="O324" s="60"/>
      <c r="P324" s="60"/>
      <c r="Q324" s="60"/>
      <c r="R324" s="60"/>
      <c r="S324" s="104"/>
    </row>
    <row r="325" spans="1:20" ht="25.5" hidden="1" customHeight="1">
      <c r="B325" s="1105" t="s">
        <v>117</v>
      </c>
      <c r="C325" s="1106"/>
      <c r="D325" s="1106"/>
      <c r="E325" s="1107"/>
      <c r="F325" s="408">
        <f>SUMPRODUCT(($G$2=TX_ML!$E$2:$E$350)*(TX_ML!RX$2:RX$350))</f>
        <v>0</v>
      </c>
      <c r="G325" s="12"/>
      <c r="H325" s="408">
        <f>SUMPRODUCT(($G$2=TX_ML!$E$2:$E$350)*(TX_ML!RY$2:RY$350))</f>
        <v>0</v>
      </c>
      <c r="I325" s="12"/>
      <c r="J325" s="408">
        <f>SUMPRODUCT(($G$2=TX_ML!$E$2:$E$350)*(TX_ML!RZ$2:RZ$350))</f>
        <v>0</v>
      </c>
      <c r="K325" s="12"/>
      <c r="L325" s="408">
        <f>SUMPRODUCT(($G$2=TX_ML!$E$2:$E$350)*(TX_ML!SA$2:SA$350))</f>
        <v>0</v>
      </c>
      <c r="M325" s="12"/>
      <c r="N325" s="408">
        <f>SUMPRODUCT(($G$2=TX_ML!$E$2:$E$350)*(TX_ML!SB$2:SB$350))</f>
        <v>0</v>
      </c>
      <c r="O325" s="12"/>
      <c r="P325" s="404" t="str">
        <f>IF(SUM(K325,I325,G325,E325,C87)=0,"subtotal",SUM(K325,I325,G325,E325,C325))</f>
        <v>subtotal</v>
      </c>
      <c r="S325" s="104"/>
    </row>
    <row r="326" spans="1:20">
      <c r="B326" s="26"/>
      <c r="C326" s="23"/>
      <c r="D326" s="23"/>
      <c r="E326" s="23"/>
      <c r="F326" s="23"/>
      <c r="G326" s="23"/>
      <c r="H326" s="23"/>
      <c r="I326" s="23"/>
      <c r="J326" s="23"/>
      <c r="K326" s="23"/>
      <c r="L326" s="23"/>
      <c r="M326" s="23"/>
      <c r="N326" s="23"/>
      <c r="O326" s="23"/>
      <c r="P326" s="23"/>
      <c r="Q326" s="23"/>
      <c r="R326" s="23"/>
      <c r="S326" s="558"/>
    </row>
    <row r="327" spans="1:20" ht="26.25" customHeight="1">
      <c r="B327" s="952" t="s">
        <v>118</v>
      </c>
      <c r="C327" s="953"/>
      <c r="D327" s="1013" t="s">
        <v>119</v>
      </c>
      <c r="E327" s="942"/>
      <c r="F327" s="942"/>
      <c r="G327" s="942"/>
      <c r="H327" s="942"/>
      <c r="I327" s="942"/>
      <c r="J327" s="942"/>
      <c r="K327" s="942"/>
      <c r="L327" s="942"/>
      <c r="M327" s="942"/>
      <c r="N327" s="942"/>
      <c r="O327" s="942"/>
      <c r="P327" s="332"/>
      <c r="Q327" s="332"/>
      <c r="R327" s="332"/>
      <c r="S327" s="39"/>
      <c r="T327" s="47"/>
    </row>
    <row r="328" spans="1:20" ht="18.75" customHeight="1">
      <c r="A328" s="47"/>
      <c r="B328" s="1081" t="s">
        <v>120</v>
      </c>
      <c r="C328" s="1082"/>
      <c r="D328" s="1082"/>
      <c r="E328" s="1082"/>
      <c r="F328" s="1082"/>
      <c r="G328" s="1082"/>
      <c r="H328" s="1082"/>
      <c r="I328" s="1082"/>
      <c r="J328" s="1082"/>
      <c r="K328" s="1082"/>
      <c r="L328" s="1082"/>
      <c r="M328" s="1082"/>
      <c r="N328" s="1082"/>
      <c r="O328" s="1082"/>
      <c r="P328" s="1082"/>
      <c r="Q328" s="1082"/>
      <c r="R328" s="1082"/>
      <c r="S328" s="1083"/>
    </row>
    <row r="329" spans="1:20" s="47" customFormat="1" ht="28.5">
      <c r="A329" s="8"/>
      <c r="B329" s="141"/>
      <c r="C329" s="142" t="s">
        <v>5</v>
      </c>
      <c r="D329" s="292" t="s">
        <v>9</v>
      </c>
      <c r="E329" s="293" t="s">
        <v>103</v>
      </c>
      <c r="F329" s="293" t="s">
        <v>1769</v>
      </c>
      <c r="G329" s="294" t="s">
        <v>104</v>
      </c>
      <c r="H329" s="294" t="s">
        <v>105</v>
      </c>
      <c r="I329" s="294" t="s">
        <v>106</v>
      </c>
      <c r="J329" s="292" t="s">
        <v>73</v>
      </c>
      <c r="K329" s="292" t="s">
        <v>74</v>
      </c>
      <c r="L329" s="295" t="s">
        <v>75</v>
      </c>
      <c r="M329" s="292" t="s">
        <v>76</v>
      </c>
      <c r="N329" s="292" t="s">
        <v>77</v>
      </c>
      <c r="O329" s="194" t="s">
        <v>1782</v>
      </c>
      <c r="P329" s="194" t="s">
        <v>1783</v>
      </c>
      <c r="Q329" s="194" t="s">
        <v>1784</v>
      </c>
      <c r="R329" s="194" t="s">
        <v>1785</v>
      </c>
      <c r="S329" s="80"/>
      <c r="T329" s="1"/>
    </row>
    <row r="330" spans="1:20">
      <c r="B330" s="46"/>
      <c r="C330" s="48"/>
      <c r="D330" s="3"/>
      <c r="E330" s="48"/>
      <c r="F330" s="3"/>
      <c r="G330" s="48"/>
      <c r="H330" s="3"/>
      <c r="I330" s="48"/>
      <c r="J330" s="3"/>
      <c r="K330" s="48"/>
      <c r="L330" s="3"/>
      <c r="M330" s="48"/>
      <c r="N330" s="3"/>
      <c r="O330" s="3"/>
      <c r="P330" s="3"/>
      <c r="Q330" s="3"/>
      <c r="R330" s="3"/>
      <c r="S330" s="104"/>
    </row>
    <row r="331" spans="1:20" ht="23.25" customHeight="1">
      <c r="B331" s="31" t="s">
        <v>37</v>
      </c>
      <c r="C331" s="408">
        <f>SUMPRODUCT(($G$2=TX_ML!$E$2:$E$350)*(TX_ML!HI$2:HI$350))</f>
        <v>0</v>
      </c>
      <c r="D331" s="408">
        <f>SUMPRODUCT(($G$2=TX_ML!$E$2:$E$350)*(TX_ML!HJ$2:HJ$350))</f>
        <v>0</v>
      </c>
      <c r="E331" s="408">
        <f>SUMPRODUCT(($G$2=TX_ML!$E$2:$E$350)*(TX_ML!HK$2:HK$350))</f>
        <v>0</v>
      </c>
      <c r="F331" s="408">
        <f>SUMPRODUCT(($G$2=TX_ML!$E$2:$E$350)*(TX_ML!HL$2:HL$350))</f>
        <v>0</v>
      </c>
      <c r="G331" s="408">
        <f>SUMPRODUCT(($G$2=TX_ML!$E$2:$E$350)*(TX_ML!HM$2:HM$350))</f>
        <v>0</v>
      </c>
      <c r="H331" s="408">
        <f>SUMPRODUCT(($G$2=TX_ML!$E$2:$E$350)*(TX_ML!HN$2:HN$350))</f>
        <v>0</v>
      </c>
      <c r="I331" s="408">
        <f>SUMPRODUCT(($G$2=TX_ML!$E$2:$E$350)*(TX_ML!HO$2:HO$350))</f>
        <v>0</v>
      </c>
      <c r="J331" s="408">
        <f>SUMPRODUCT(($G$2=TX_ML!$E$2:$E$350)*(TX_ML!HP$2:HP$350))</f>
        <v>0</v>
      </c>
      <c r="K331" s="408">
        <f>SUMPRODUCT(($G$2=TX_ML!$E$2:$E$350)*(TX_ML!HQ$2:HQ$350))</f>
        <v>0</v>
      </c>
      <c r="L331" s="408">
        <f>SUMPRODUCT(($G$2=TX_ML!$E$2:$E$350)*(TX_ML!HR$2:HR$350))</f>
        <v>0</v>
      </c>
      <c r="M331" s="408">
        <f>SUMPRODUCT(($G$2=TX_ML!$E$2:$E$350)*(TX_ML!HS$2:HS$350))</f>
        <v>0</v>
      </c>
      <c r="N331" s="408">
        <f>SUMPRODUCT(($G$2=TX_ML!$E$2:$E$350)*(TX_ML!HT$2:HT$350))</f>
        <v>0</v>
      </c>
      <c r="O331" s="408">
        <f>SUMPRODUCT(($G$2=TX_ML!$E$2:$E$350)*(TX_ML!HU$2:HU$350))</f>
        <v>0</v>
      </c>
      <c r="P331" s="408">
        <f>SUMPRODUCT(($G$2=TX_ML!$E$2:$E$350)*(TX_ML!HV$2:HV$350))</f>
        <v>0</v>
      </c>
      <c r="Q331" s="408">
        <f>SUMPRODUCT(($G$2=TX_ML!$E$2:$E$350)*(TX_ML!HW$2:HW$350))</f>
        <v>0</v>
      </c>
      <c r="R331" s="408">
        <f>SUMPRODUCT(($G$2=TX_ML!$E$2:$E$350)*(TX_ML!HX$2:HX$350))</f>
        <v>0</v>
      </c>
      <c r="S331" s="104"/>
    </row>
    <row r="332" spans="1:20" ht="15">
      <c r="B332" s="26"/>
      <c r="C332" s="23"/>
      <c r="D332" s="23"/>
      <c r="E332" s="23"/>
      <c r="F332" s="23"/>
      <c r="G332" s="23"/>
      <c r="H332" s="23"/>
      <c r="I332" s="23"/>
      <c r="J332" s="23"/>
      <c r="K332" s="23"/>
      <c r="L332" s="23"/>
      <c r="M332" s="23"/>
      <c r="N332" s="23"/>
      <c r="O332" s="23"/>
      <c r="P332" s="23"/>
      <c r="Q332" s="23"/>
      <c r="R332" s="23"/>
      <c r="S332" s="104"/>
      <c r="T332" s="71"/>
    </row>
    <row r="333" spans="1:20" ht="15">
      <c r="A333" s="71"/>
      <c r="B333" s="70"/>
      <c r="C333" s="44"/>
      <c r="D333" s="44"/>
      <c r="E333" s="44"/>
      <c r="F333" s="44"/>
      <c r="G333" s="44"/>
      <c r="H333" s="44"/>
      <c r="I333" s="44"/>
      <c r="J333" s="44"/>
      <c r="K333" s="44"/>
      <c r="L333" s="44"/>
      <c r="M333" s="44"/>
      <c r="N333" s="44"/>
      <c r="O333" s="44"/>
      <c r="P333" s="44"/>
      <c r="Q333" s="44"/>
      <c r="R333" s="44"/>
      <c r="S333" s="115"/>
    </row>
    <row r="334" spans="1:20" s="71" customFormat="1" ht="24.75" customHeight="1">
      <c r="A334" s="1"/>
      <c r="B334" s="31" t="s">
        <v>39</v>
      </c>
      <c r="C334" s="408">
        <f>SUMPRODUCT(($G$2=TX_ML!$E$2:$E$350)*(TX_ML!HZ$2:HZ$350))</f>
        <v>0</v>
      </c>
      <c r="D334" s="408">
        <f>SUMPRODUCT(($G$2=TX_ML!$E$2:$E$350)*(TX_ML!IA$2:IA$350))</f>
        <v>0</v>
      </c>
      <c r="E334" s="408">
        <f>SUMPRODUCT(($G$2=TX_ML!$E$2:$E$350)*(TX_ML!IB$2:IB$350))</f>
        <v>0</v>
      </c>
      <c r="F334" s="408">
        <f>SUMPRODUCT(($G$2=TX_ML!$E$2:$E$350)*(TX_ML!IC$2:IC$350))</f>
        <v>0</v>
      </c>
      <c r="G334" s="408">
        <f>SUMPRODUCT(($G$2=TX_ML!$E$2:$E$350)*(TX_ML!ID$2:ID$350))</f>
        <v>0</v>
      </c>
      <c r="H334" s="408">
        <f>SUMPRODUCT(($G$2=TX_ML!$E$2:$E$350)*(TX_ML!IE$2:IE$350))</f>
        <v>0</v>
      </c>
      <c r="I334" s="408">
        <f>SUMPRODUCT(($G$2=TX_ML!$E$2:$E$350)*(TX_ML!IF$2:IF$350))</f>
        <v>0</v>
      </c>
      <c r="J334" s="408">
        <f>SUMPRODUCT(($G$2=TX_ML!$E$2:$E$350)*(TX_ML!IG$2:IG$350))</f>
        <v>0</v>
      </c>
      <c r="K334" s="408">
        <f>SUMPRODUCT(($G$2=TX_ML!$E$2:$E$350)*(TX_ML!IH$2:IH$350))</f>
        <v>0</v>
      </c>
      <c r="L334" s="408">
        <f>SUMPRODUCT(($G$2=TX_ML!$E$2:$E$350)*(TX_ML!II$2:II$350))</f>
        <v>0</v>
      </c>
      <c r="M334" s="408">
        <f>SUMPRODUCT(($G$2=TX_ML!$E$2:$E$350)*(TX_ML!IJ$2:IJ$350))</f>
        <v>0</v>
      </c>
      <c r="N334" s="408">
        <f>SUMPRODUCT(($G$2=TX_ML!$E$2:$E$350)*(TX_ML!IK$2:IK$350))</f>
        <v>0</v>
      </c>
      <c r="O334" s="408">
        <f>SUMPRODUCT(($G$2=TX_ML!$E$2:$E$350)*(TX_ML!IL$2:IL$350))</f>
        <v>0</v>
      </c>
      <c r="P334" s="408">
        <f>SUMPRODUCT(($G$2=TX_ML!$E$2:$E$350)*(TX_ML!IM$2:IM$350))</f>
        <v>0</v>
      </c>
      <c r="Q334" s="408">
        <f>SUMPRODUCT(($G$2=TX_ML!$E$2:$E$350)*(TX_ML!IN$2:IN$350))</f>
        <v>0</v>
      </c>
      <c r="R334" s="408">
        <f>SUMPRODUCT(($G$2=TX_ML!$E$2:$E$350)*(TX_ML!IO$2:IO$350))</f>
        <v>0</v>
      </c>
      <c r="S334" s="104"/>
      <c r="T334" s="1"/>
    </row>
    <row r="335" spans="1:20">
      <c r="B335" s="26"/>
      <c r="C335" s="23"/>
      <c r="D335" s="23"/>
      <c r="E335" s="23"/>
      <c r="F335" s="23"/>
      <c r="G335" s="23"/>
      <c r="H335" s="23"/>
      <c r="I335" s="23"/>
      <c r="J335" s="23"/>
      <c r="K335" s="23"/>
      <c r="L335" s="23"/>
      <c r="M335" s="23"/>
      <c r="N335" s="23"/>
      <c r="O335" s="23"/>
      <c r="P335" s="23"/>
      <c r="Q335" s="23"/>
      <c r="R335" s="23"/>
      <c r="S335" s="114"/>
    </row>
    <row r="336" spans="1:20" ht="15">
      <c r="B336" s="102"/>
      <c r="C336" s="103"/>
      <c r="D336" s="85"/>
      <c r="E336" s="85"/>
      <c r="F336" s="85"/>
      <c r="G336" s="85"/>
      <c r="H336" s="85"/>
      <c r="I336" s="85"/>
      <c r="J336" s="85"/>
      <c r="K336" s="85"/>
      <c r="L336" s="85"/>
      <c r="M336" s="85"/>
      <c r="N336" s="85"/>
      <c r="O336" s="85"/>
      <c r="P336" s="85"/>
      <c r="Q336" s="85"/>
      <c r="R336" s="85"/>
      <c r="S336" s="86"/>
    </row>
    <row r="337" spans="1:20" ht="24.75" customHeight="1">
      <c r="B337" s="98" t="s">
        <v>33</v>
      </c>
      <c r="C337" s="404" t="str">
        <f>IF(SUM(C331:R331,C334:R334)=0,"subtotal",SUM(C331:R331,C334:R334))</f>
        <v>subtotal</v>
      </c>
      <c r="D337" s="2"/>
      <c r="E337" s="2"/>
      <c r="F337" s="2"/>
      <c r="G337" s="2"/>
      <c r="H337" s="2"/>
      <c r="I337" s="2"/>
      <c r="J337" s="2"/>
      <c r="K337" s="2"/>
      <c r="L337" s="2"/>
      <c r="M337" s="2"/>
      <c r="N337" s="2"/>
      <c r="O337" s="2"/>
      <c r="P337" s="2"/>
      <c r="Q337" s="2"/>
      <c r="R337" s="2"/>
      <c r="S337" s="104"/>
    </row>
    <row r="338" spans="1:20">
      <c r="B338" s="107"/>
      <c r="C338" s="6"/>
      <c r="D338" s="2"/>
      <c r="E338" s="2"/>
      <c r="F338" s="2"/>
      <c r="G338" s="2"/>
      <c r="H338" s="2"/>
      <c r="I338" s="2"/>
      <c r="J338" s="2"/>
      <c r="K338" s="2"/>
      <c r="L338" s="2"/>
      <c r="M338" s="2"/>
      <c r="N338" s="2"/>
      <c r="O338" s="2"/>
      <c r="P338" s="2"/>
      <c r="Q338" s="2"/>
      <c r="R338" s="2"/>
      <c r="S338" s="104"/>
    </row>
    <row r="339" spans="1:20" ht="15.75">
      <c r="B339" s="1086" t="s">
        <v>121</v>
      </c>
      <c r="C339" s="1087"/>
      <c r="D339" s="1087"/>
      <c r="E339" s="1087"/>
      <c r="F339" s="1087"/>
      <c r="G339" s="1087"/>
      <c r="H339" s="1087"/>
      <c r="I339" s="1087"/>
      <c r="J339" s="1087"/>
      <c r="K339" s="1087"/>
      <c r="L339" s="1087"/>
      <c r="M339" s="1087"/>
      <c r="N339" s="1087"/>
      <c r="O339" s="1087"/>
      <c r="P339" s="1087"/>
      <c r="Q339" s="1087"/>
      <c r="R339" s="1087"/>
      <c r="S339" s="1088"/>
    </row>
    <row r="340" spans="1:20" ht="28.5">
      <c r="B340" s="193"/>
      <c r="C340" s="142" t="s">
        <v>5</v>
      </c>
      <c r="D340" s="194" t="s">
        <v>9</v>
      </c>
      <c r="E340" s="195" t="s">
        <v>103</v>
      </c>
      <c r="F340" s="195" t="s">
        <v>1769</v>
      </c>
      <c r="G340" s="196" t="s">
        <v>104</v>
      </c>
      <c r="H340" s="196" t="s">
        <v>105</v>
      </c>
      <c r="I340" s="196" t="s">
        <v>106</v>
      </c>
      <c r="J340" s="194" t="s">
        <v>73</v>
      </c>
      <c r="K340" s="194" t="s">
        <v>74</v>
      </c>
      <c r="L340" s="138" t="s">
        <v>75</v>
      </c>
      <c r="M340" s="194" t="s">
        <v>76</v>
      </c>
      <c r="N340" s="194" t="s">
        <v>77</v>
      </c>
      <c r="O340" s="194" t="s">
        <v>1782</v>
      </c>
      <c r="P340" s="194" t="s">
        <v>1783</v>
      </c>
      <c r="Q340" s="194" t="s">
        <v>1784</v>
      </c>
      <c r="R340" s="194" t="s">
        <v>1785</v>
      </c>
      <c r="S340" s="80"/>
    </row>
    <row r="341" spans="1:20" ht="15">
      <c r="B341" s="46"/>
      <c r="C341" s="48"/>
      <c r="D341" s="3"/>
      <c r="E341" s="48"/>
      <c r="F341" s="3"/>
      <c r="G341" s="48"/>
      <c r="H341" s="3"/>
      <c r="I341" s="48"/>
      <c r="J341" s="3"/>
      <c r="K341" s="48"/>
      <c r="L341" s="3"/>
      <c r="M341" s="48"/>
      <c r="N341" s="3"/>
      <c r="O341" s="3"/>
      <c r="P341" s="3"/>
      <c r="Q341" s="3"/>
      <c r="R341" s="3"/>
      <c r="S341" s="104"/>
      <c r="T341" s="71"/>
    </row>
    <row r="342" spans="1:20" ht="24" customHeight="1">
      <c r="A342" s="71"/>
      <c r="B342" s="31" t="s">
        <v>37</v>
      </c>
      <c r="C342" s="408">
        <f>SUMPRODUCT(($G$2=TX_ML!$E$2:$E$350)*(TX_ML!IR$2:IR$350))</f>
        <v>0</v>
      </c>
      <c r="D342" s="408">
        <f>SUMPRODUCT(($G$2=TX_ML!$E$2:$E$350)*(TX_ML!IS$2:IS$350))</f>
        <v>0</v>
      </c>
      <c r="E342" s="408">
        <f>SUMPRODUCT(($G$2=TX_ML!$E$2:$E$350)*(TX_ML!IT$2:IT$350))</f>
        <v>0</v>
      </c>
      <c r="F342" s="408">
        <f>SUMPRODUCT(($G$2=TX_ML!$E$2:$E$350)*(TX_ML!IU$2:IU$350))</f>
        <v>0</v>
      </c>
      <c r="G342" s="408">
        <f>SUMPRODUCT(($G$2=TX_ML!$E$2:$E$350)*(TX_ML!IV$2:IV$350))</f>
        <v>0</v>
      </c>
      <c r="H342" s="408">
        <f>SUMPRODUCT(($G$2=TX_ML!$E$2:$E$350)*(TX_ML!IW$2:IW$350))</f>
        <v>0</v>
      </c>
      <c r="I342" s="408">
        <f>SUMPRODUCT(($G$2=TX_ML!$E$2:$E$350)*(TX_ML!IX$2:IX$350))</f>
        <v>0</v>
      </c>
      <c r="J342" s="408">
        <f>SUMPRODUCT(($G$2=TX_ML!$E$2:$E$350)*(TX_ML!IY$2:IY$350))</f>
        <v>0</v>
      </c>
      <c r="K342" s="408">
        <f>SUMPRODUCT(($G$2=TX_ML!$E$2:$E$350)*(TX_ML!IZ$2:IZ$350))</f>
        <v>0</v>
      </c>
      <c r="L342" s="408">
        <f>SUMPRODUCT(($G$2=TX_ML!$E$2:$E$350)*(TX_ML!JA$2:JA$350))</f>
        <v>0</v>
      </c>
      <c r="M342" s="408">
        <f>SUMPRODUCT(($G$2=TX_ML!$E$2:$E$350)*(TX_ML!JB$2:JB$350))</f>
        <v>0</v>
      </c>
      <c r="N342" s="408">
        <f>SUMPRODUCT(($G$2=TX_ML!$E$2:$E$350)*(TX_ML!JC$2:JC$350))</f>
        <v>0</v>
      </c>
      <c r="O342" s="408">
        <f>SUMPRODUCT(($G$2=TX_ML!$E$2:$E$350)*(TX_ML!JD$2:JD$350))</f>
        <v>0</v>
      </c>
      <c r="P342" s="408">
        <f>SUMPRODUCT(($G$2=TX_ML!$E$2:$E$350)*(TX_ML!JE$2:JE$350))</f>
        <v>0</v>
      </c>
      <c r="Q342" s="408">
        <f>SUMPRODUCT(($G$2=TX_ML!$E$2:$E$350)*(TX_ML!JF$2:JF$350))</f>
        <v>0</v>
      </c>
      <c r="R342" s="408">
        <f>SUMPRODUCT(($G$2=TX_ML!$E$2:$E$350)*(TX_ML!JG$2:JG$350))</f>
        <v>0</v>
      </c>
      <c r="S342" s="104"/>
    </row>
    <row r="343" spans="1:20" s="71" customFormat="1" ht="15">
      <c r="A343" s="1"/>
      <c r="B343" s="26"/>
      <c r="C343" s="23"/>
      <c r="D343" s="23"/>
      <c r="E343" s="23"/>
      <c r="F343" s="23"/>
      <c r="G343" s="23"/>
      <c r="H343" s="23"/>
      <c r="I343" s="23"/>
      <c r="J343" s="23"/>
      <c r="K343" s="23"/>
      <c r="L343" s="23"/>
      <c r="M343" s="23"/>
      <c r="N343" s="23"/>
      <c r="O343" s="23"/>
      <c r="P343" s="23"/>
      <c r="Q343" s="23"/>
      <c r="R343" s="23"/>
      <c r="S343" s="104"/>
      <c r="T343" s="1"/>
    </row>
    <row r="344" spans="1:20">
      <c r="B344" s="70"/>
      <c r="C344" s="44"/>
      <c r="D344" s="44"/>
      <c r="E344" s="44"/>
      <c r="F344" s="44"/>
      <c r="G344" s="44"/>
      <c r="H344" s="44"/>
      <c r="I344" s="44"/>
      <c r="J344" s="44"/>
      <c r="K344" s="44"/>
      <c r="L344" s="44"/>
      <c r="M344" s="44"/>
      <c r="N344" s="44"/>
      <c r="O344" s="44"/>
      <c r="P344" s="44"/>
      <c r="Q344" s="44"/>
      <c r="R344" s="44"/>
      <c r="S344" s="115"/>
    </row>
    <row r="345" spans="1:20" ht="26.25" customHeight="1">
      <c r="B345" s="31" t="s">
        <v>39</v>
      </c>
      <c r="C345" s="408">
        <f>SUMPRODUCT(($G$2=TX_ML!$E$2:$E$350)*(TX_ML!JI$2:JI$350))</f>
        <v>0</v>
      </c>
      <c r="D345" s="408">
        <f>SUMPRODUCT(($G$2=TX_ML!$E$2:$E$350)*(TX_ML!JJ$2:JJ$350))</f>
        <v>0</v>
      </c>
      <c r="E345" s="408">
        <f>SUMPRODUCT(($G$2=TX_ML!$E$2:$E$350)*(TX_ML!JK$2:JK$350))</f>
        <v>0</v>
      </c>
      <c r="F345" s="408">
        <f>SUMPRODUCT(($G$2=TX_ML!$E$2:$E$350)*(TX_ML!JL$2:JL$350))</f>
        <v>0</v>
      </c>
      <c r="G345" s="408">
        <f>SUMPRODUCT(($G$2=TX_ML!$E$2:$E$350)*(TX_ML!JM$2:JM$350))</f>
        <v>0</v>
      </c>
      <c r="H345" s="408">
        <f>SUMPRODUCT(($G$2=TX_ML!$E$2:$E$350)*(TX_ML!JN$2:JN$350))</f>
        <v>0</v>
      </c>
      <c r="I345" s="408">
        <f>SUMPRODUCT(($G$2=TX_ML!$E$2:$E$350)*(TX_ML!JO$2:JO$350))</f>
        <v>0</v>
      </c>
      <c r="J345" s="408">
        <f>SUMPRODUCT(($G$2=TX_ML!$E$2:$E$350)*(TX_ML!JP$2:JP$350))</f>
        <v>0</v>
      </c>
      <c r="K345" s="408">
        <f>SUMPRODUCT(($G$2=TX_ML!$E$2:$E$350)*(TX_ML!JQ$2:JQ$350))</f>
        <v>0</v>
      </c>
      <c r="L345" s="408">
        <f>SUMPRODUCT(($G$2=TX_ML!$E$2:$E$350)*(TX_ML!JR$2:JR$350))</f>
        <v>0</v>
      </c>
      <c r="M345" s="408">
        <f>SUMPRODUCT(($G$2=TX_ML!$E$2:$E$350)*(TX_ML!JS$2:JS$350))</f>
        <v>0</v>
      </c>
      <c r="N345" s="408">
        <f>SUMPRODUCT(($G$2=TX_ML!$E$2:$E$350)*(TX_ML!JT$2:JT$350))</f>
        <v>0</v>
      </c>
      <c r="O345" s="408">
        <f>SUMPRODUCT(($G$2=TX_ML!$E$2:$E$350)*(TX_ML!JU$2:JU$350))</f>
        <v>0</v>
      </c>
      <c r="P345" s="408">
        <f>SUMPRODUCT(($G$2=TX_ML!$E$2:$E$350)*(TX_ML!JV$2:JV$350))</f>
        <v>0</v>
      </c>
      <c r="Q345" s="408">
        <f>SUMPRODUCT(($G$2=TX_ML!$E$2:$E$350)*(TX_ML!JW$2:JW$350))</f>
        <v>0</v>
      </c>
      <c r="R345" s="408">
        <f>SUMPRODUCT(($G$2=TX_ML!$E$2:$E$350)*(TX_ML!JX$2:JX$350))</f>
        <v>0</v>
      </c>
      <c r="S345" s="104"/>
    </row>
    <row r="346" spans="1:20">
      <c r="B346" s="26"/>
      <c r="C346" s="23"/>
      <c r="D346" s="23"/>
      <c r="E346" s="23"/>
      <c r="F346" s="23"/>
      <c r="G346" s="23"/>
      <c r="H346" s="23"/>
      <c r="I346" s="23"/>
      <c r="J346" s="23"/>
      <c r="K346" s="23"/>
      <c r="L346" s="23"/>
      <c r="M346" s="23"/>
      <c r="N346" s="23"/>
      <c r="O346" s="23"/>
      <c r="P346" s="23"/>
      <c r="Q346" s="23"/>
      <c r="R346" s="23"/>
      <c r="S346" s="114"/>
    </row>
    <row r="347" spans="1:20" ht="15">
      <c r="B347" s="102"/>
      <c r="C347" s="103"/>
      <c r="D347" s="85"/>
      <c r="E347" s="85"/>
      <c r="F347" s="85"/>
      <c r="G347" s="85"/>
      <c r="H347" s="85"/>
      <c r="I347" s="85"/>
      <c r="J347" s="85"/>
      <c r="K347" s="85"/>
      <c r="L347" s="85"/>
      <c r="M347" s="85"/>
      <c r="N347" s="85"/>
      <c r="O347" s="85"/>
      <c r="P347" s="85"/>
      <c r="Q347" s="85"/>
      <c r="R347" s="85"/>
      <c r="S347" s="86"/>
    </row>
    <row r="348" spans="1:20" ht="27.75" customHeight="1">
      <c r="B348" s="98" t="s">
        <v>33</v>
      </c>
      <c r="C348" s="404" t="str">
        <f>IF(SUM(C342:R342,C345:R345)=0,"subtotal",SUM(C342:R342,C345:R345))</f>
        <v>subtotal</v>
      </c>
      <c r="D348" s="2"/>
      <c r="E348" s="2"/>
      <c r="F348" s="2"/>
      <c r="G348" s="2"/>
      <c r="H348" s="2"/>
      <c r="I348" s="2"/>
      <c r="J348" s="2"/>
      <c r="K348" s="2"/>
      <c r="L348" s="2"/>
      <c r="M348" s="2"/>
      <c r="N348" s="2"/>
      <c r="O348" s="2"/>
      <c r="P348" s="2"/>
      <c r="Q348" s="2"/>
      <c r="R348" s="2"/>
      <c r="S348" s="104"/>
    </row>
    <row r="349" spans="1:20" ht="9.75" customHeight="1">
      <c r="B349" s="107"/>
      <c r="C349" s="6"/>
      <c r="D349" s="2"/>
      <c r="E349" s="2"/>
      <c r="F349" s="2"/>
      <c r="G349" s="2"/>
      <c r="H349" s="2"/>
      <c r="I349" s="2"/>
      <c r="J349" s="2"/>
      <c r="K349" s="2"/>
      <c r="L349" s="2"/>
      <c r="M349" s="2"/>
      <c r="N349" s="2"/>
      <c r="O349" s="2"/>
      <c r="P349" s="2"/>
      <c r="Q349" s="2"/>
      <c r="R349" s="2"/>
      <c r="S349" s="104"/>
    </row>
    <row r="350" spans="1:20" ht="15.75">
      <c r="B350" s="1086" t="s">
        <v>122</v>
      </c>
      <c r="C350" s="1087"/>
      <c r="D350" s="1087"/>
      <c r="E350" s="1087"/>
      <c r="F350" s="1087"/>
      <c r="G350" s="1087"/>
      <c r="H350" s="1087"/>
      <c r="I350" s="1087"/>
      <c r="J350" s="1087"/>
      <c r="K350" s="1087"/>
      <c r="L350" s="1087"/>
      <c r="M350" s="1087"/>
      <c r="N350" s="1087"/>
      <c r="O350" s="1087"/>
      <c r="P350" s="1087"/>
      <c r="Q350" s="1087"/>
      <c r="R350" s="1087"/>
      <c r="S350" s="1088"/>
    </row>
    <row r="351" spans="1:20" ht="28.5">
      <c r="B351" s="193"/>
      <c r="C351" s="142" t="s">
        <v>5</v>
      </c>
      <c r="D351" s="194" t="s">
        <v>9</v>
      </c>
      <c r="E351" s="195" t="s">
        <v>103</v>
      </c>
      <c r="F351" s="195" t="s">
        <v>1769</v>
      </c>
      <c r="G351" s="196" t="s">
        <v>104</v>
      </c>
      <c r="H351" s="196" t="s">
        <v>105</v>
      </c>
      <c r="I351" s="196" t="s">
        <v>106</v>
      </c>
      <c r="J351" s="194" t="s">
        <v>73</v>
      </c>
      <c r="K351" s="194" t="s">
        <v>74</v>
      </c>
      <c r="L351" s="138" t="s">
        <v>75</v>
      </c>
      <c r="M351" s="194" t="s">
        <v>76</v>
      </c>
      <c r="N351" s="194" t="s">
        <v>77</v>
      </c>
      <c r="O351" s="194" t="s">
        <v>1782</v>
      </c>
      <c r="P351" s="194" t="s">
        <v>1783</v>
      </c>
      <c r="Q351" s="194" t="s">
        <v>1784</v>
      </c>
      <c r="R351" s="194" t="s">
        <v>1785</v>
      </c>
      <c r="S351" s="80"/>
      <c r="T351" s="47"/>
    </row>
    <row r="352" spans="1:20">
      <c r="B352" s="46"/>
      <c r="C352" s="48"/>
      <c r="D352" s="3"/>
      <c r="E352" s="48"/>
      <c r="F352" s="3"/>
      <c r="G352" s="48"/>
      <c r="H352" s="3"/>
      <c r="I352" s="48"/>
      <c r="J352" s="3"/>
      <c r="K352" s="48"/>
      <c r="L352" s="3"/>
      <c r="M352" s="48"/>
      <c r="N352" s="3"/>
      <c r="O352" s="3"/>
      <c r="P352" s="3"/>
      <c r="Q352" s="3"/>
      <c r="R352" s="3"/>
      <c r="S352" s="104"/>
    </row>
    <row r="353" spans="1:20" s="47" customFormat="1" ht="24.75" customHeight="1">
      <c r="A353" s="1"/>
      <c r="B353" s="31" t="s">
        <v>37</v>
      </c>
      <c r="C353" s="408">
        <f>SUMPRODUCT(($G$2=TX_ML!$E$2:$E$350)*(TX_ML!KA$2:KA$350))</f>
        <v>0</v>
      </c>
      <c r="D353" s="408">
        <f>SUMPRODUCT(($G$2=TX_ML!$E$2:$E$350)*(TX_ML!KB$2:KB$350))</f>
        <v>0</v>
      </c>
      <c r="E353" s="408">
        <f>SUMPRODUCT(($G$2=TX_ML!$E$2:$E$350)*(TX_ML!KC$2:KC$350))</f>
        <v>0</v>
      </c>
      <c r="F353" s="408">
        <f>SUMPRODUCT(($G$2=TX_ML!$E$2:$E$350)*(TX_ML!KD$2:KD$350))</f>
        <v>0</v>
      </c>
      <c r="G353" s="408">
        <f>SUMPRODUCT(($G$2=TX_ML!$E$2:$E$350)*(TX_ML!KE$2:KE$350))</f>
        <v>0</v>
      </c>
      <c r="H353" s="408">
        <f>SUMPRODUCT(($G$2=TX_ML!$E$2:$E$350)*(TX_ML!KF$2:KF$350))</f>
        <v>0</v>
      </c>
      <c r="I353" s="408">
        <f>SUMPRODUCT(($G$2=TX_ML!$E$2:$E$350)*(TX_ML!KG$2:KG$350))</f>
        <v>0</v>
      </c>
      <c r="J353" s="408">
        <f>SUMPRODUCT(($G$2=TX_ML!$E$2:$E$350)*(TX_ML!KH$2:KH$350))</f>
        <v>0</v>
      </c>
      <c r="K353" s="408">
        <f>SUMPRODUCT(($G$2=TX_ML!$E$2:$E$350)*(TX_ML!KI$2:KI$350))</f>
        <v>0</v>
      </c>
      <c r="L353" s="408">
        <f>SUMPRODUCT(($G$2=TX_ML!$E$2:$E$350)*(TX_ML!KJ$2:KJ$350))</f>
        <v>0</v>
      </c>
      <c r="M353" s="408">
        <f>SUMPRODUCT(($G$2=TX_ML!$E$2:$E$350)*(TX_ML!KK$2:KK$350))</f>
        <v>0</v>
      </c>
      <c r="N353" s="408">
        <f>SUMPRODUCT(($G$2=TX_ML!$E$2:$E$350)*(TX_ML!KL$2:KL$350))</f>
        <v>0</v>
      </c>
      <c r="O353" s="408">
        <f>SUMPRODUCT(($G$2=TX_ML!$E$2:$E$350)*(TX_ML!KM$2:KM$350))</f>
        <v>0</v>
      </c>
      <c r="P353" s="408">
        <f>SUMPRODUCT(($G$2=TX_ML!$E$2:$E$350)*(TX_ML!KN$2:KN$350))</f>
        <v>0</v>
      </c>
      <c r="Q353" s="408">
        <f>SUMPRODUCT(($G$2=TX_ML!$E$2:$E$350)*(TX_ML!KO$2:KO$350))</f>
        <v>0</v>
      </c>
      <c r="R353" s="408">
        <f>SUMPRODUCT(($G$2=TX_ML!$E$2:$E$350)*(TX_ML!KP$2:KP$350))</f>
        <v>0</v>
      </c>
      <c r="S353" s="104"/>
      <c r="T353" s="1"/>
    </row>
    <row r="354" spans="1:20">
      <c r="B354" s="26"/>
      <c r="C354" s="23"/>
      <c r="D354" s="23"/>
      <c r="E354" s="23"/>
      <c r="F354" s="23"/>
      <c r="G354" s="23"/>
      <c r="H354" s="23"/>
      <c r="I354" s="23"/>
      <c r="J354" s="23"/>
      <c r="K354" s="23"/>
      <c r="L354" s="23"/>
      <c r="M354" s="23"/>
      <c r="N354" s="23"/>
      <c r="O354" s="23"/>
      <c r="P354" s="23"/>
      <c r="Q354" s="23"/>
      <c r="R354" s="23"/>
      <c r="S354" s="104"/>
    </row>
    <row r="355" spans="1:20">
      <c r="A355" s="47"/>
      <c r="B355" s="70"/>
      <c r="C355" s="44"/>
      <c r="D355" s="44"/>
      <c r="E355" s="44"/>
      <c r="F355" s="44"/>
      <c r="G355" s="44"/>
      <c r="H355" s="44"/>
      <c r="I355" s="44"/>
      <c r="J355" s="44"/>
      <c r="K355" s="44"/>
      <c r="L355" s="44"/>
      <c r="M355" s="44"/>
      <c r="N355" s="44"/>
      <c r="O355" s="44"/>
      <c r="P355" s="44"/>
      <c r="Q355" s="44"/>
      <c r="R355" s="44"/>
      <c r="S355" s="115"/>
    </row>
    <row r="356" spans="1:20" ht="24.75" customHeight="1">
      <c r="B356" s="31" t="s">
        <v>39</v>
      </c>
      <c r="C356" s="408">
        <f>SUMPRODUCT(($G$2=TX_ML!$E$2:$E$350)*(TX_ML!KR$2:KR$350))</f>
        <v>0</v>
      </c>
      <c r="D356" s="408">
        <f>SUMPRODUCT(($G$2=TX_ML!$E$2:$E$350)*(TX_ML!KS$2:KS$350))</f>
        <v>0</v>
      </c>
      <c r="E356" s="408">
        <f>SUMPRODUCT(($G$2=TX_ML!$E$2:$E$350)*(TX_ML!KT$2:KT$350))</f>
        <v>0</v>
      </c>
      <c r="F356" s="408">
        <f>SUMPRODUCT(($G$2=TX_ML!$E$2:$E$350)*(TX_ML!KU$2:KU$350))</f>
        <v>0</v>
      </c>
      <c r="G356" s="408">
        <f>SUMPRODUCT(($G$2=TX_ML!$E$2:$E$350)*(TX_ML!KV$2:KV$350))</f>
        <v>0</v>
      </c>
      <c r="H356" s="408">
        <f>SUMPRODUCT(($G$2=TX_ML!$E$2:$E$350)*(TX_ML!KW$2:KW$350))</f>
        <v>0</v>
      </c>
      <c r="I356" s="408">
        <f>SUMPRODUCT(($G$2=TX_ML!$E$2:$E$350)*(TX_ML!KX$2:KX$350))</f>
        <v>0</v>
      </c>
      <c r="J356" s="408">
        <f>SUMPRODUCT(($G$2=TX_ML!$E$2:$E$350)*(TX_ML!KY$2:KY$350))</f>
        <v>0</v>
      </c>
      <c r="K356" s="408">
        <f>SUMPRODUCT(($G$2=TX_ML!$E$2:$E$350)*(TX_ML!KZ$2:KZ$350))</f>
        <v>0</v>
      </c>
      <c r="L356" s="408">
        <f>SUMPRODUCT(($G$2=TX_ML!$E$2:$E$350)*(TX_ML!LA$2:LA$350))</f>
        <v>0</v>
      </c>
      <c r="M356" s="408">
        <f>SUMPRODUCT(($G$2=TX_ML!$E$2:$E$350)*(TX_ML!LB$2:LB$350))</f>
        <v>0</v>
      </c>
      <c r="N356" s="408">
        <f>SUMPRODUCT(($G$2=TX_ML!$E$2:$E$350)*(TX_ML!LC$2:LC$350))</f>
        <v>0</v>
      </c>
      <c r="O356" s="408">
        <f>SUMPRODUCT(($G$2=TX_ML!$E$2:$E$350)*(TX_ML!LD$2:LD$350))</f>
        <v>0</v>
      </c>
      <c r="P356" s="408">
        <f>SUMPRODUCT(($G$2=TX_ML!$E$2:$E$350)*(TX_ML!LE$2:LE$350))</f>
        <v>0</v>
      </c>
      <c r="Q356" s="408">
        <f>SUMPRODUCT(($G$2=TX_ML!$E$2:$E$350)*(TX_ML!LF$2:LF$350))</f>
        <v>0</v>
      </c>
      <c r="R356" s="408">
        <f>SUMPRODUCT(($G$2=TX_ML!$E$2:$E$350)*(TX_ML!LG$2:LG$350))</f>
        <v>0</v>
      </c>
      <c r="S356" s="104"/>
      <c r="T356" s="71"/>
    </row>
    <row r="357" spans="1:20">
      <c r="B357" s="26"/>
      <c r="C357" s="23"/>
      <c r="D357" s="23"/>
      <c r="E357" s="23"/>
      <c r="F357" s="23"/>
      <c r="G357" s="23"/>
      <c r="H357" s="23"/>
      <c r="I357" s="23"/>
      <c r="J357" s="23"/>
      <c r="K357" s="23"/>
      <c r="L357" s="23"/>
      <c r="M357" s="23"/>
      <c r="N357" s="23"/>
      <c r="O357" s="23"/>
      <c r="P357" s="23"/>
      <c r="Q357" s="23"/>
      <c r="R357" s="23"/>
      <c r="S357" s="114"/>
    </row>
    <row r="358" spans="1:20" s="71" customFormat="1" ht="15">
      <c r="A358" s="1"/>
      <c r="B358" s="66"/>
      <c r="C358" s="27"/>
      <c r="D358" s="64"/>
      <c r="E358" s="64"/>
      <c r="F358" s="64"/>
      <c r="G358" s="64"/>
      <c r="H358" s="64"/>
      <c r="I358" s="64"/>
      <c r="J358" s="64"/>
      <c r="K358" s="64"/>
      <c r="L358" s="64"/>
      <c r="M358" s="64"/>
      <c r="N358" s="64"/>
      <c r="O358" s="64"/>
      <c r="P358" s="64"/>
      <c r="Q358" s="64"/>
      <c r="R358" s="64"/>
      <c r="S358" s="39"/>
      <c r="T358" s="1"/>
    </row>
    <row r="359" spans="1:20" ht="22.5" customHeight="1">
      <c r="B359" s="31" t="s">
        <v>33</v>
      </c>
      <c r="C359" s="404" t="str">
        <f>IF(SUM(C353:R353,C356:R356)=0,"subtotal",SUM(C353:R353,C356:R356))</f>
        <v>subtotal</v>
      </c>
      <c r="D359" s="2"/>
      <c r="E359" s="2"/>
      <c r="F359" s="2"/>
      <c r="G359" s="2"/>
      <c r="H359" s="2"/>
      <c r="I359" s="2"/>
      <c r="J359" s="2"/>
      <c r="K359" s="2"/>
      <c r="L359" s="2"/>
      <c r="M359" s="2"/>
      <c r="N359" s="2"/>
      <c r="O359" s="2"/>
      <c r="P359" s="2"/>
      <c r="Q359" s="2"/>
      <c r="R359" s="2"/>
      <c r="S359" s="34"/>
    </row>
    <row r="360" spans="1:20" ht="15">
      <c r="A360" s="71"/>
      <c r="B360" s="212"/>
      <c r="C360" s="68"/>
      <c r="D360" s="65"/>
      <c r="E360" s="65"/>
      <c r="F360" s="65"/>
      <c r="G360" s="65"/>
      <c r="H360" s="65"/>
      <c r="I360" s="65"/>
      <c r="J360" s="65"/>
      <c r="K360" s="65"/>
      <c r="L360" s="65"/>
      <c r="M360" s="65"/>
      <c r="N360" s="65"/>
      <c r="O360" s="65"/>
      <c r="P360" s="65"/>
      <c r="Q360" s="65"/>
      <c r="R360" s="65"/>
      <c r="S360" s="54"/>
    </row>
    <row r="361" spans="1:20" ht="15.75">
      <c r="B361" s="1086" t="s">
        <v>123</v>
      </c>
      <c r="C361" s="1087"/>
      <c r="D361" s="1087"/>
      <c r="E361" s="1087"/>
      <c r="F361" s="1087"/>
      <c r="G361" s="1087"/>
      <c r="H361" s="1087"/>
      <c r="I361" s="1087"/>
      <c r="J361" s="1087"/>
      <c r="K361" s="1087"/>
      <c r="L361" s="1087"/>
      <c r="M361" s="1087"/>
      <c r="N361" s="1087"/>
      <c r="O361" s="1087"/>
      <c r="P361" s="1087"/>
      <c r="Q361" s="1087"/>
      <c r="R361" s="1087"/>
      <c r="S361" s="1088"/>
    </row>
    <row r="362" spans="1:20" ht="28.5">
      <c r="B362" s="193"/>
      <c r="C362" s="142" t="s">
        <v>5</v>
      </c>
      <c r="D362" s="194" t="s">
        <v>9</v>
      </c>
      <c r="E362" s="195" t="s">
        <v>103</v>
      </c>
      <c r="F362" s="195" t="s">
        <v>1769</v>
      </c>
      <c r="G362" s="196" t="s">
        <v>104</v>
      </c>
      <c r="H362" s="196" t="s">
        <v>105</v>
      </c>
      <c r="I362" s="196" t="s">
        <v>106</v>
      </c>
      <c r="J362" s="194" t="s">
        <v>73</v>
      </c>
      <c r="K362" s="194" t="s">
        <v>74</v>
      </c>
      <c r="L362" s="138" t="s">
        <v>75</v>
      </c>
      <c r="M362" s="194" t="s">
        <v>76</v>
      </c>
      <c r="N362" s="194" t="s">
        <v>77</v>
      </c>
      <c r="O362" s="194" t="s">
        <v>1782</v>
      </c>
      <c r="P362" s="194" t="s">
        <v>1783</v>
      </c>
      <c r="Q362" s="194" t="s">
        <v>1784</v>
      </c>
      <c r="R362" s="194" t="s">
        <v>1785</v>
      </c>
      <c r="S362" s="80"/>
    </row>
    <row r="363" spans="1:20">
      <c r="B363" s="46"/>
      <c r="C363" s="48"/>
      <c r="D363" s="3"/>
      <c r="E363" s="48"/>
      <c r="F363" s="3"/>
      <c r="G363" s="48"/>
      <c r="H363" s="3"/>
      <c r="I363" s="48"/>
      <c r="J363" s="3"/>
      <c r="K363" s="48"/>
      <c r="L363" s="3"/>
      <c r="M363" s="48"/>
      <c r="N363" s="3"/>
      <c r="O363" s="3"/>
      <c r="P363" s="3"/>
      <c r="Q363" s="3"/>
      <c r="R363" s="3"/>
      <c r="S363" s="104"/>
    </row>
    <row r="364" spans="1:20" ht="27.75" customHeight="1">
      <c r="B364" s="31" t="s">
        <v>37</v>
      </c>
      <c r="C364" s="408">
        <f>SUMPRODUCT(($G$2=TX_ML!$E$2:$E$350)*(TX_ML!LJ$2:LJ$350))</f>
        <v>0</v>
      </c>
      <c r="D364" s="408">
        <f>SUMPRODUCT(($G$2=TX_ML!$E$2:$E$350)*(TX_ML!LK$2:LK$350))</f>
        <v>0</v>
      </c>
      <c r="E364" s="408">
        <f>SUMPRODUCT(($G$2=TX_ML!$E$2:$E$350)*(TX_ML!LL$2:LL$350))</f>
        <v>0</v>
      </c>
      <c r="F364" s="408">
        <f>SUMPRODUCT(($G$2=TX_ML!$E$2:$E$350)*(TX_ML!LM$2:LM$350))</f>
        <v>0</v>
      </c>
      <c r="G364" s="408">
        <f>SUMPRODUCT(($G$2=TX_ML!$E$2:$E$350)*(TX_ML!LN$2:LN$350))</f>
        <v>0</v>
      </c>
      <c r="H364" s="408">
        <f>SUMPRODUCT(($G$2=TX_ML!$E$2:$E$350)*(TX_ML!LO$2:LO$350))</f>
        <v>0</v>
      </c>
      <c r="I364" s="408">
        <f>SUMPRODUCT(($G$2=TX_ML!$E$2:$E$350)*(TX_ML!LP$2:LP$350))</f>
        <v>0</v>
      </c>
      <c r="J364" s="408">
        <f>SUMPRODUCT(($G$2=TX_ML!$E$2:$E$350)*(TX_ML!LQ$2:LQ$350))</f>
        <v>0</v>
      </c>
      <c r="K364" s="408">
        <f>SUMPRODUCT(($G$2=TX_ML!$E$2:$E$350)*(TX_ML!LR$2:LR$350))</f>
        <v>0</v>
      </c>
      <c r="L364" s="408">
        <f>SUMPRODUCT(($G$2=TX_ML!$E$2:$E$350)*(TX_ML!LS$2:LS$350))</f>
        <v>0</v>
      </c>
      <c r="M364" s="408">
        <f>SUMPRODUCT(($G$2=TX_ML!$E$2:$E$350)*(TX_ML!LT$2:LT$350))</f>
        <v>0</v>
      </c>
      <c r="N364" s="408">
        <f>SUMPRODUCT(($G$2=TX_ML!$E$2:$E$350)*(TX_ML!LU$2:LU$350))</f>
        <v>0</v>
      </c>
      <c r="O364" s="408">
        <f>SUMPRODUCT(($G$2=TX_ML!$E$2:$E$350)*(TX_ML!LV$2:LV$350))</f>
        <v>0</v>
      </c>
      <c r="P364" s="408">
        <f>SUMPRODUCT(($G$2=TX_ML!$E$2:$E$350)*(TX_ML!LW$2:LW$350))</f>
        <v>0</v>
      </c>
      <c r="Q364" s="408">
        <f>SUMPRODUCT(($G$2=TX_ML!$E$2:$E$350)*(TX_ML!LX$2:LX$350))</f>
        <v>0</v>
      </c>
      <c r="R364" s="408">
        <f>SUMPRODUCT(($G$2=TX_ML!$E$2:$E$350)*(TX_ML!LY$2:LY$350))</f>
        <v>0</v>
      </c>
      <c r="S364" s="104"/>
    </row>
    <row r="365" spans="1:20" ht="15">
      <c r="B365" s="26"/>
      <c r="C365" s="23"/>
      <c r="D365" s="23"/>
      <c r="E365" s="23"/>
      <c r="F365" s="23"/>
      <c r="G365" s="23"/>
      <c r="H365" s="23"/>
      <c r="I365" s="23"/>
      <c r="J365" s="23"/>
      <c r="K365" s="23"/>
      <c r="L365" s="23"/>
      <c r="M365" s="23"/>
      <c r="N365" s="23"/>
      <c r="O365" s="23"/>
      <c r="P365" s="23"/>
      <c r="Q365" s="23"/>
      <c r="R365" s="23"/>
      <c r="S365" s="104"/>
      <c r="T365" s="71"/>
    </row>
    <row r="366" spans="1:20">
      <c r="B366" s="70"/>
      <c r="C366" s="44"/>
      <c r="D366" s="44"/>
      <c r="E366" s="44"/>
      <c r="F366" s="44"/>
      <c r="G366" s="44"/>
      <c r="H366" s="44"/>
      <c r="I366" s="44"/>
      <c r="J366" s="44"/>
      <c r="K366" s="44"/>
      <c r="L366" s="44"/>
      <c r="M366" s="44"/>
      <c r="N366" s="44"/>
      <c r="O366" s="44"/>
      <c r="P366" s="44"/>
      <c r="Q366" s="44"/>
      <c r="R366" s="44"/>
      <c r="S366" s="115"/>
    </row>
    <row r="367" spans="1:20" s="71" customFormat="1" ht="24.75" customHeight="1">
      <c r="A367" s="1"/>
      <c r="B367" s="31" t="s">
        <v>39</v>
      </c>
      <c r="C367" s="408">
        <f>SUMPRODUCT(($G$2=TX_ML!$E$2:$E$350)*(TX_ML!MA$2:MA$350))</f>
        <v>0</v>
      </c>
      <c r="D367" s="408">
        <f>SUMPRODUCT(($G$2=TX_ML!$E$2:$E$350)*(TX_ML!MB$2:MB$350))</f>
        <v>0</v>
      </c>
      <c r="E367" s="408">
        <f>SUMPRODUCT(($G$2=TX_ML!$E$2:$E$350)*(TX_ML!MC$2:MC$350))</f>
        <v>0</v>
      </c>
      <c r="F367" s="408">
        <f>SUMPRODUCT(($G$2=TX_ML!$E$2:$E$350)*(TX_ML!MD$2:MD$350))</f>
        <v>0</v>
      </c>
      <c r="G367" s="408">
        <f>SUMPRODUCT(($G$2=TX_ML!$E$2:$E$350)*(TX_ML!ME$2:ME$350))</f>
        <v>0</v>
      </c>
      <c r="H367" s="408">
        <f>SUMPRODUCT(($G$2=TX_ML!$E$2:$E$350)*(TX_ML!MF$2:MF$350))</f>
        <v>0</v>
      </c>
      <c r="I367" s="408">
        <f>SUMPRODUCT(($G$2=TX_ML!$E$2:$E$350)*(TX_ML!MG$2:MG$350))</f>
        <v>0</v>
      </c>
      <c r="J367" s="408">
        <f>SUMPRODUCT(($G$2=TX_ML!$E$2:$E$350)*(TX_ML!MH$2:MH$350))</f>
        <v>0</v>
      </c>
      <c r="K367" s="408">
        <f>SUMPRODUCT(($G$2=TX_ML!$E$2:$E$350)*(TX_ML!MI$2:MI$350))</f>
        <v>0</v>
      </c>
      <c r="L367" s="408">
        <f>SUMPRODUCT(($G$2=TX_ML!$E$2:$E$350)*(TX_ML!MJ$2:MJ$350))</f>
        <v>0</v>
      </c>
      <c r="M367" s="408">
        <f>SUMPRODUCT(($G$2=TX_ML!$E$2:$E$350)*(TX_ML!MK$2:MK$350))</f>
        <v>0</v>
      </c>
      <c r="N367" s="408">
        <f>SUMPRODUCT(($G$2=TX_ML!$E$2:$E$350)*(TX_ML!ML$2:ML$350))</f>
        <v>0</v>
      </c>
      <c r="O367" s="408">
        <f>SUMPRODUCT(($G$2=TX_ML!$E$2:$E$350)*(TX_ML!MM$2:MM$350))</f>
        <v>0</v>
      </c>
      <c r="P367" s="408">
        <f>SUMPRODUCT(($G$2=TX_ML!$E$2:$E$350)*(TX_ML!MN$2:MN$350))</f>
        <v>0</v>
      </c>
      <c r="Q367" s="408">
        <f>SUMPRODUCT(($G$2=TX_ML!$E$2:$E$350)*(TX_ML!MO$2:MO$350))</f>
        <v>0</v>
      </c>
      <c r="R367" s="408">
        <f>SUMPRODUCT(($G$2=TX_ML!$E$2:$E$350)*(TX_ML!MP$2:MP$350))</f>
        <v>0</v>
      </c>
      <c r="S367" s="104"/>
      <c r="T367" s="1"/>
    </row>
    <row r="368" spans="1:20">
      <c r="B368" s="26"/>
      <c r="C368" s="23"/>
      <c r="D368" s="23"/>
      <c r="E368" s="23"/>
      <c r="F368" s="23"/>
      <c r="G368" s="23"/>
      <c r="H368" s="23"/>
      <c r="I368" s="23"/>
      <c r="J368" s="23"/>
      <c r="K368" s="23"/>
      <c r="L368" s="23"/>
      <c r="M368" s="23"/>
      <c r="N368" s="23"/>
      <c r="O368" s="23"/>
      <c r="P368" s="23"/>
      <c r="Q368" s="23"/>
      <c r="R368" s="23"/>
      <c r="S368" s="114"/>
    </row>
    <row r="369" spans="1:20" ht="15">
      <c r="A369" s="71"/>
      <c r="B369" s="102"/>
      <c r="C369" s="103"/>
      <c r="D369" s="85"/>
      <c r="E369" s="85"/>
      <c r="F369" s="85"/>
      <c r="G369" s="85"/>
      <c r="H369" s="85"/>
      <c r="I369" s="85"/>
      <c r="J369" s="85"/>
      <c r="K369" s="85"/>
      <c r="L369" s="85"/>
      <c r="M369" s="85"/>
      <c r="N369" s="85"/>
      <c r="O369" s="85"/>
      <c r="P369" s="85"/>
      <c r="Q369" s="85"/>
      <c r="R369" s="85"/>
      <c r="S369" s="86"/>
    </row>
    <row r="370" spans="1:20" ht="29.25" customHeight="1">
      <c r="B370" s="98" t="s">
        <v>33</v>
      </c>
      <c r="C370" s="404" t="str">
        <f>IF(SUM(C364:R364,C367:R367)=0,"subtotal",SUM(C364:R364,C367:R367))</f>
        <v>subtotal</v>
      </c>
      <c r="D370" s="2"/>
      <c r="E370" s="2"/>
      <c r="F370" s="2"/>
      <c r="G370" s="2"/>
      <c r="H370" s="2"/>
      <c r="I370" s="2"/>
      <c r="J370" s="2"/>
      <c r="K370" s="2"/>
      <c r="L370" s="2"/>
      <c r="M370" s="2"/>
      <c r="N370" s="2"/>
      <c r="O370" s="2"/>
      <c r="P370" s="2"/>
      <c r="Q370" s="2"/>
      <c r="R370" s="2"/>
      <c r="S370" s="104"/>
    </row>
    <row r="371" spans="1:20">
      <c r="B371" s="107"/>
      <c r="C371" s="6"/>
      <c r="D371" s="2"/>
      <c r="E371" s="2"/>
      <c r="F371" s="2"/>
      <c r="G371" s="2"/>
      <c r="H371" s="2"/>
      <c r="I371" s="2"/>
      <c r="J371" s="2"/>
      <c r="K371" s="2"/>
      <c r="L371" s="2"/>
      <c r="M371" s="2"/>
      <c r="N371" s="2"/>
      <c r="O371" s="2"/>
      <c r="P371" s="2"/>
      <c r="Q371" s="2"/>
      <c r="R371" s="2"/>
      <c r="S371" s="104"/>
    </row>
    <row r="372" spans="1:20" ht="15.75">
      <c r="B372" s="1086" t="s">
        <v>124</v>
      </c>
      <c r="C372" s="1087"/>
      <c r="D372" s="1087"/>
      <c r="E372" s="1087"/>
      <c r="F372" s="1087"/>
      <c r="G372" s="1087"/>
      <c r="H372" s="1087"/>
      <c r="I372" s="1087"/>
      <c r="J372" s="1087"/>
      <c r="K372" s="1087"/>
      <c r="L372" s="1087"/>
      <c r="M372" s="1087"/>
      <c r="N372" s="1087"/>
      <c r="O372" s="1087"/>
      <c r="P372" s="1087"/>
      <c r="Q372" s="1087"/>
      <c r="R372" s="1087"/>
      <c r="S372" s="1088"/>
    </row>
    <row r="373" spans="1:20" ht="28.5">
      <c r="B373" s="193"/>
      <c r="C373" s="142" t="s">
        <v>5</v>
      </c>
      <c r="D373" s="194" t="s">
        <v>9</v>
      </c>
      <c r="E373" s="195" t="s">
        <v>103</v>
      </c>
      <c r="F373" s="195" t="s">
        <v>1769</v>
      </c>
      <c r="G373" s="196" t="s">
        <v>104</v>
      </c>
      <c r="H373" s="196" t="s">
        <v>105</v>
      </c>
      <c r="I373" s="196" t="s">
        <v>106</v>
      </c>
      <c r="J373" s="194" t="s">
        <v>73</v>
      </c>
      <c r="K373" s="194" t="s">
        <v>74</v>
      </c>
      <c r="L373" s="138" t="s">
        <v>75</v>
      </c>
      <c r="M373" s="194" t="s">
        <v>76</v>
      </c>
      <c r="N373" s="194" t="s">
        <v>77</v>
      </c>
      <c r="O373" s="194" t="s">
        <v>1782</v>
      </c>
      <c r="P373" s="194" t="s">
        <v>1783</v>
      </c>
      <c r="Q373" s="194" t="s">
        <v>1784</v>
      </c>
      <c r="R373" s="194" t="s">
        <v>1785</v>
      </c>
      <c r="S373" s="80"/>
    </row>
    <row r="374" spans="1:20">
      <c r="B374" s="46"/>
      <c r="C374" s="48"/>
      <c r="D374" s="3"/>
      <c r="E374" s="48"/>
      <c r="F374" s="3"/>
      <c r="G374" s="48"/>
      <c r="H374" s="3"/>
      <c r="I374" s="48"/>
      <c r="J374" s="3"/>
      <c r="K374" s="48"/>
      <c r="L374" s="3"/>
      <c r="M374" s="48"/>
      <c r="N374" s="3"/>
      <c r="O374" s="3"/>
      <c r="P374" s="3"/>
      <c r="Q374" s="3"/>
      <c r="R374" s="3"/>
      <c r="S374" s="104"/>
    </row>
    <row r="375" spans="1:20" ht="25.5" customHeight="1">
      <c r="B375" s="31" t="s">
        <v>37</v>
      </c>
      <c r="C375" s="408">
        <f>SUMPRODUCT(($G$2=TX_ML!$E$2:$E$350)*(TX_ML!MS$2:MS$350))</f>
        <v>0</v>
      </c>
      <c r="D375" s="408">
        <f>SUMPRODUCT(($G$2=TX_ML!$E$2:$E$350)*(TX_ML!MT$2:MT$350))</f>
        <v>0</v>
      </c>
      <c r="E375" s="408">
        <f>SUMPRODUCT(($G$2=TX_ML!$E$2:$E$350)*(TX_ML!MU$2:MU$350))</f>
        <v>0</v>
      </c>
      <c r="F375" s="408">
        <f>SUMPRODUCT(($G$2=TX_ML!$E$2:$E$350)*(TX_ML!MV$2:MV$350))</f>
        <v>0</v>
      </c>
      <c r="G375" s="408">
        <f>SUMPRODUCT(($G$2=TX_ML!$E$2:$E$350)*(TX_ML!MW$2:MW$350))</f>
        <v>0</v>
      </c>
      <c r="H375" s="408">
        <f>SUMPRODUCT(($G$2=TX_ML!$E$2:$E$350)*(TX_ML!MX$2:MX$350))</f>
        <v>0</v>
      </c>
      <c r="I375" s="408">
        <f>SUMPRODUCT(($G$2=TX_ML!$E$2:$E$350)*(TX_ML!MY$2:MY$350))</f>
        <v>0</v>
      </c>
      <c r="J375" s="408">
        <f>SUMPRODUCT(($G$2=TX_ML!$E$2:$E$350)*(TX_ML!MZ$2:MZ$350))</f>
        <v>0</v>
      </c>
      <c r="K375" s="408">
        <f>SUMPRODUCT(($G$2=TX_ML!$E$2:$E$350)*(TX_ML!NA$2:NA$350))</f>
        <v>0</v>
      </c>
      <c r="L375" s="408">
        <f>SUMPRODUCT(($G$2=TX_ML!$E$2:$E$350)*(TX_ML!NB$2:NB$350))</f>
        <v>0</v>
      </c>
      <c r="M375" s="408">
        <f>SUMPRODUCT(($G$2=TX_ML!$E$2:$E$350)*(TX_ML!NC$2:NC$350))</f>
        <v>0</v>
      </c>
      <c r="N375" s="408">
        <f>SUMPRODUCT(($G$2=TX_ML!$E$2:$E$350)*(TX_ML!ND$2:ND$350))</f>
        <v>0</v>
      </c>
      <c r="O375" s="408">
        <f>SUMPRODUCT(($G$2=TX_ML!$E$2:$E$350)*(TX_ML!NE$2:NE$350))</f>
        <v>0</v>
      </c>
      <c r="P375" s="408">
        <f>SUMPRODUCT(($G$2=TX_ML!$E$2:$E$350)*(TX_ML!NF$2:NF$350))</f>
        <v>0</v>
      </c>
      <c r="Q375" s="408">
        <f>SUMPRODUCT(($G$2=TX_ML!$E$2:$E$350)*(TX_ML!NG$2:NG$350))</f>
        <v>0</v>
      </c>
      <c r="R375" s="408">
        <f>SUMPRODUCT(($G$2=TX_ML!$E$2:$E$350)*(TX_ML!NH$2:NH$350))</f>
        <v>0</v>
      </c>
      <c r="S375" s="104"/>
      <c r="T375" s="47"/>
    </row>
    <row r="376" spans="1:20">
      <c r="B376" s="26"/>
      <c r="C376" s="23"/>
      <c r="D376" s="23"/>
      <c r="E376" s="23"/>
      <c r="F376" s="23"/>
      <c r="G376" s="23"/>
      <c r="H376" s="23"/>
      <c r="I376" s="23"/>
      <c r="J376" s="23"/>
      <c r="K376" s="23"/>
      <c r="L376" s="23"/>
      <c r="M376" s="23"/>
      <c r="N376" s="23"/>
      <c r="O376" s="23"/>
      <c r="P376" s="23"/>
      <c r="Q376" s="23"/>
      <c r="R376" s="23"/>
      <c r="S376" s="104"/>
    </row>
    <row r="377" spans="1:20" s="47" customFormat="1">
      <c r="A377" s="1"/>
      <c r="B377" s="70"/>
      <c r="C377" s="44"/>
      <c r="D377" s="44"/>
      <c r="E377" s="44"/>
      <c r="F377" s="44"/>
      <c r="G377" s="44"/>
      <c r="H377" s="44"/>
      <c r="I377" s="44"/>
      <c r="J377" s="44"/>
      <c r="K377" s="44"/>
      <c r="L377" s="44"/>
      <c r="M377" s="44"/>
      <c r="N377" s="44"/>
      <c r="O377" s="44"/>
      <c r="P377" s="44"/>
      <c r="Q377" s="44"/>
      <c r="R377" s="44"/>
      <c r="S377" s="115"/>
      <c r="T377" s="1"/>
    </row>
    <row r="378" spans="1:20" ht="28.5" customHeight="1">
      <c r="B378" s="31" t="s">
        <v>39</v>
      </c>
      <c r="C378" s="408">
        <f>SUMPRODUCT(($G$2=TX_ML!$E$2:$E$350)*(TX_ML!NJ$2:NJ$350))</f>
        <v>0</v>
      </c>
      <c r="D378" s="408">
        <f>SUMPRODUCT(($G$2=TX_ML!$E$2:$E$350)*(TX_ML!NK$2:NK$350))</f>
        <v>0</v>
      </c>
      <c r="E378" s="408">
        <f>SUMPRODUCT(($G$2=TX_ML!$E$2:$E$350)*(TX_ML!NL$2:NL$350))</f>
        <v>0</v>
      </c>
      <c r="F378" s="408">
        <f>SUMPRODUCT(($G$2=TX_ML!$E$2:$E$350)*(TX_ML!NM$2:NM$350))</f>
        <v>0</v>
      </c>
      <c r="G378" s="408">
        <f>SUMPRODUCT(($G$2=TX_ML!$E$2:$E$350)*(TX_ML!NN$2:NN$350))</f>
        <v>0</v>
      </c>
      <c r="H378" s="408">
        <f>SUMPRODUCT(($G$2=TX_ML!$E$2:$E$350)*(TX_ML!NO$2:NO$350))</f>
        <v>0</v>
      </c>
      <c r="I378" s="408">
        <f>SUMPRODUCT(($G$2=TX_ML!$E$2:$E$350)*(TX_ML!NP$2:NP$350))</f>
        <v>0</v>
      </c>
      <c r="J378" s="408">
        <f>SUMPRODUCT(($G$2=TX_ML!$E$2:$E$350)*(TX_ML!NQ$2:NQ$350))</f>
        <v>0</v>
      </c>
      <c r="K378" s="408">
        <f>SUMPRODUCT(($G$2=TX_ML!$E$2:$E$350)*(TX_ML!NR$2:NR$350))</f>
        <v>0</v>
      </c>
      <c r="L378" s="408">
        <f>SUMPRODUCT(($G$2=TX_ML!$E$2:$E$350)*(TX_ML!NS$2:NS$350))</f>
        <v>0</v>
      </c>
      <c r="M378" s="408">
        <f>SUMPRODUCT(($G$2=TX_ML!$E$2:$E$350)*(TX_ML!NT$2:NT$350))</f>
        <v>0</v>
      </c>
      <c r="N378" s="408">
        <f>SUMPRODUCT(($G$2=TX_ML!$E$2:$E$350)*(TX_ML!NU$2:NU$350))</f>
        <v>0</v>
      </c>
      <c r="O378" s="408">
        <f>SUMPRODUCT(($G$2=TX_ML!$E$2:$E$350)*(TX_ML!NV$2:NV$350))</f>
        <v>0</v>
      </c>
      <c r="P378" s="408">
        <f>SUMPRODUCT(($G$2=TX_ML!$E$2:$E$350)*(TX_ML!NW$2:NW$350))</f>
        <v>0</v>
      </c>
      <c r="Q378" s="408">
        <f>SUMPRODUCT(($G$2=TX_ML!$E$2:$E$350)*(TX_ML!NX$2:NX$350))</f>
        <v>0</v>
      </c>
      <c r="R378" s="408">
        <f>SUMPRODUCT(($G$2=TX_ML!$E$2:$E$350)*(TX_ML!NY$2:NY$350))</f>
        <v>0</v>
      </c>
      <c r="S378" s="104"/>
    </row>
    <row r="379" spans="1:20">
      <c r="A379" s="47"/>
      <c r="B379" s="26"/>
      <c r="C379" s="23"/>
      <c r="D379" s="23"/>
      <c r="E379" s="23"/>
      <c r="F379" s="23"/>
      <c r="G379" s="23"/>
      <c r="H379" s="23"/>
      <c r="I379" s="23"/>
      <c r="J379" s="23"/>
      <c r="K379" s="23"/>
      <c r="L379" s="23"/>
      <c r="M379" s="23"/>
      <c r="N379" s="23"/>
      <c r="O379" s="23"/>
      <c r="P379" s="23"/>
      <c r="Q379" s="23"/>
      <c r="R379" s="23"/>
      <c r="S379" s="114"/>
    </row>
    <row r="380" spans="1:20" ht="15">
      <c r="B380" s="66"/>
      <c r="C380" s="27"/>
      <c r="D380" s="64"/>
      <c r="E380" s="64"/>
      <c r="F380" s="64"/>
      <c r="G380" s="64"/>
      <c r="H380" s="64"/>
      <c r="I380" s="64"/>
      <c r="J380" s="64"/>
      <c r="K380" s="64"/>
      <c r="L380" s="64"/>
      <c r="M380" s="64"/>
      <c r="N380" s="64"/>
      <c r="O380" s="64"/>
      <c r="P380" s="64"/>
      <c r="Q380" s="64"/>
      <c r="R380" s="64"/>
      <c r="S380" s="39"/>
      <c r="T380" s="71"/>
    </row>
    <row r="381" spans="1:20" ht="30.75" customHeight="1">
      <c r="B381" s="31" t="s">
        <v>33</v>
      </c>
      <c r="C381" s="404" t="str">
        <f>IF(SUM(C375:R375,C378:R378)=0,"subtotal",SUM(C375:R375,C378:R378))</f>
        <v>subtotal</v>
      </c>
      <c r="D381" s="2"/>
      <c r="E381" s="2"/>
      <c r="F381" s="2"/>
      <c r="G381" s="2"/>
      <c r="H381" s="2"/>
      <c r="I381" s="2"/>
      <c r="J381" s="2"/>
      <c r="K381" s="2"/>
      <c r="L381" s="2"/>
      <c r="M381" s="2"/>
      <c r="N381" s="2"/>
      <c r="O381" s="2"/>
      <c r="P381" s="2"/>
      <c r="Q381" s="2"/>
      <c r="R381" s="2"/>
      <c r="S381" s="34"/>
    </row>
    <row r="382" spans="1:20" s="71" customFormat="1" ht="15">
      <c r="A382" s="1"/>
      <c r="B382" s="212"/>
      <c r="C382" s="68"/>
      <c r="D382" s="65"/>
      <c r="E382" s="65"/>
      <c r="F382" s="65"/>
      <c r="G382" s="65"/>
      <c r="H382" s="65"/>
      <c r="I382" s="65"/>
      <c r="J382" s="65"/>
      <c r="K382" s="65"/>
      <c r="L382" s="65"/>
      <c r="M382" s="65"/>
      <c r="N382" s="65"/>
      <c r="O382" s="65"/>
      <c r="P382" s="65"/>
      <c r="Q382" s="65"/>
      <c r="R382" s="65"/>
      <c r="S382" s="54"/>
      <c r="T382" s="1"/>
    </row>
    <row r="383" spans="1:20" ht="15.75">
      <c r="B383" s="1086" t="s">
        <v>125</v>
      </c>
      <c r="C383" s="1087"/>
      <c r="D383" s="1087"/>
      <c r="E383" s="1087"/>
      <c r="F383" s="1087"/>
      <c r="G383" s="1087"/>
      <c r="H383" s="1087"/>
      <c r="I383" s="1087"/>
      <c r="J383" s="1087"/>
      <c r="K383" s="1087"/>
      <c r="L383" s="1087"/>
      <c r="M383" s="1087"/>
      <c r="N383" s="1087"/>
      <c r="O383" s="1087"/>
      <c r="P383" s="1087"/>
      <c r="Q383" s="1087"/>
      <c r="R383" s="1087"/>
      <c r="S383" s="1088"/>
    </row>
    <row r="384" spans="1:20" ht="28.5">
      <c r="A384" s="71"/>
      <c r="B384" s="193"/>
      <c r="C384" s="142" t="s">
        <v>5</v>
      </c>
      <c r="D384" s="194" t="s">
        <v>9</v>
      </c>
      <c r="E384" s="195" t="s">
        <v>103</v>
      </c>
      <c r="F384" s="195" t="s">
        <v>1769</v>
      </c>
      <c r="G384" s="196" t="s">
        <v>104</v>
      </c>
      <c r="H384" s="196" t="s">
        <v>105</v>
      </c>
      <c r="I384" s="196" t="s">
        <v>106</v>
      </c>
      <c r="J384" s="194" t="s">
        <v>73</v>
      </c>
      <c r="K384" s="194" t="s">
        <v>74</v>
      </c>
      <c r="L384" s="138" t="s">
        <v>75</v>
      </c>
      <c r="M384" s="194" t="s">
        <v>76</v>
      </c>
      <c r="N384" s="194" t="s">
        <v>77</v>
      </c>
      <c r="O384" s="194" t="s">
        <v>1782</v>
      </c>
      <c r="P384" s="194" t="s">
        <v>1783</v>
      </c>
      <c r="Q384" s="194" t="s">
        <v>1784</v>
      </c>
      <c r="R384" s="194" t="s">
        <v>1785</v>
      </c>
      <c r="S384" s="80"/>
    </row>
    <row r="385" spans="1:20">
      <c r="B385" s="46"/>
      <c r="C385" s="48"/>
      <c r="D385" s="3"/>
      <c r="E385" s="48"/>
      <c r="F385" s="3"/>
      <c r="G385" s="48"/>
      <c r="H385" s="3"/>
      <c r="I385" s="48"/>
      <c r="J385" s="3"/>
      <c r="K385" s="48"/>
      <c r="L385" s="3"/>
      <c r="M385" s="48"/>
      <c r="N385" s="3"/>
      <c r="O385" s="3"/>
      <c r="P385" s="3"/>
      <c r="Q385" s="3"/>
      <c r="R385" s="3"/>
      <c r="S385" s="104"/>
    </row>
    <row r="386" spans="1:20" ht="25.5" customHeight="1">
      <c r="B386" s="31" t="s">
        <v>37</v>
      </c>
      <c r="C386" s="408">
        <f>SUMPRODUCT(($G$2=TX_ML!$E$2:$E$350)*(TX_ML!OB$2:OB$350))</f>
        <v>0</v>
      </c>
      <c r="D386" s="408">
        <f>SUMPRODUCT(($G$2=TX_ML!$E$2:$E$350)*(TX_ML!OC$2:OC$350))</f>
        <v>0</v>
      </c>
      <c r="E386" s="408">
        <f>SUMPRODUCT(($G$2=TX_ML!$E$2:$E$350)*(TX_ML!OD$2:OD$350))</f>
        <v>0</v>
      </c>
      <c r="F386" s="408">
        <f>SUMPRODUCT(($G$2=TX_ML!$E$2:$E$350)*(TX_ML!OE$2:OE$350))</f>
        <v>0</v>
      </c>
      <c r="G386" s="408">
        <f>SUMPRODUCT(($G$2=TX_ML!$E$2:$E$350)*(TX_ML!OF$2:OF$350))</f>
        <v>0</v>
      </c>
      <c r="H386" s="408">
        <f>SUMPRODUCT(($G$2=TX_ML!$E$2:$E$350)*(TX_ML!OG$2:OG$350))</f>
        <v>0</v>
      </c>
      <c r="I386" s="408">
        <f>SUMPRODUCT(($G$2=TX_ML!$E$2:$E$350)*(TX_ML!OH$2:OH$350))</f>
        <v>0</v>
      </c>
      <c r="J386" s="408">
        <f>SUMPRODUCT(($G$2=TX_ML!$E$2:$E$350)*(TX_ML!OI$2:OI$350))</f>
        <v>0</v>
      </c>
      <c r="K386" s="408">
        <f>SUMPRODUCT(($G$2=TX_ML!$E$2:$E$350)*(TX_ML!OJ$2:OJ$350))</f>
        <v>0</v>
      </c>
      <c r="L386" s="408">
        <f>SUMPRODUCT(($G$2=TX_ML!$E$2:$E$350)*(TX_ML!OK$2:OK$350))</f>
        <v>0</v>
      </c>
      <c r="M386" s="408">
        <f>SUMPRODUCT(($G$2=TX_ML!$E$2:$E$350)*(TX_ML!OL$2:OL$350))</f>
        <v>0</v>
      </c>
      <c r="N386" s="408">
        <f>SUMPRODUCT(($G$2=TX_ML!$E$2:$E$350)*(TX_ML!OM$2:OM$350))</f>
        <v>0</v>
      </c>
      <c r="O386" s="408">
        <f>SUMPRODUCT(($G$2=TX_ML!$E$2:$E$350)*(TX_ML!ON$2:ON$350))</f>
        <v>0</v>
      </c>
      <c r="P386" s="408">
        <f>SUMPRODUCT(($G$2=TX_ML!$E$2:$E$350)*(TX_ML!OO$2:OO$350))</f>
        <v>0</v>
      </c>
      <c r="Q386" s="408">
        <f>SUMPRODUCT(($G$2=TX_ML!$E$2:$E$350)*(TX_ML!OP$2:OP$350))</f>
        <v>0</v>
      </c>
      <c r="R386" s="408">
        <f>SUMPRODUCT(($G$2=TX_ML!$E$2:$E$350)*(TX_ML!OQ$2:OQ$350))</f>
        <v>0</v>
      </c>
      <c r="S386" s="104"/>
    </row>
    <row r="387" spans="1:20">
      <c r="B387" s="26"/>
      <c r="C387" s="23"/>
      <c r="D387" s="23"/>
      <c r="E387" s="23"/>
      <c r="F387" s="23"/>
      <c r="G387" s="23"/>
      <c r="H387" s="23"/>
      <c r="I387" s="23"/>
      <c r="J387" s="23"/>
      <c r="K387" s="23"/>
      <c r="L387" s="23"/>
      <c r="M387" s="23"/>
      <c r="N387" s="23"/>
      <c r="O387" s="23"/>
      <c r="P387" s="23"/>
      <c r="Q387" s="23"/>
      <c r="R387" s="23"/>
      <c r="S387" s="104"/>
    </row>
    <row r="388" spans="1:20">
      <c r="B388" s="70"/>
      <c r="C388" s="44"/>
      <c r="D388" s="44"/>
      <c r="E388" s="44"/>
      <c r="F388" s="44"/>
      <c r="G388" s="44"/>
      <c r="H388" s="44"/>
      <c r="I388" s="44"/>
      <c r="J388" s="44"/>
      <c r="K388" s="44"/>
      <c r="L388" s="44"/>
      <c r="M388" s="44"/>
      <c r="N388" s="44"/>
      <c r="O388" s="44"/>
      <c r="P388" s="44"/>
      <c r="Q388" s="44"/>
      <c r="R388" s="44"/>
      <c r="S388" s="115"/>
    </row>
    <row r="389" spans="1:20" ht="25.5" customHeight="1">
      <c r="B389" s="31" t="s">
        <v>39</v>
      </c>
      <c r="C389" s="408">
        <f>SUMPRODUCT(($G$2=TX_ML!$E$2:$E$350)*(TX_ML!OS$2:OS$350))</f>
        <v>0</v>
      </c>
      <c r="D389" s="408">
        <f>SUMPRODUCT(($G$2=TX_ML!$E$2:$E$350)*(TX_ML!OT$2:OT$350))</f>
        <v>0</v>
      </c>
      <c r="E389" s="408">
        <f>SUMPRODUCT(($G$2=TX_ML!$E$2:$E$350)*(TX_ML!OU$2:OU$350))</f>
        <v>0</v>
      </c>
      <c r="F389" s="408">
        <f>SUMPRODUCT(($G$2=TX_ML!$E$2:$E$350)*(TX_ML!OV$2:OV$350))</f>
        <v>0</v>
      </c>
      <c r="G389" s="408">
        <f>SUMPRODUCT(($G$2=TX_ML!$E$2:$E$350)*(TX_ML!OW$2:OW$350))</f>
        <v>0</v>
      </c>
      <c r="H389" s="408">
        <f>SUMPRODUCT(($G$2=TX_ML!$E$2:$E$350)*(TX_ML!OX$2:OX$350))</f>
        <v>0</v>
      </c>
      <c r="I389" s="408">
        <f>SUMPRODUCT(($G$2=TX_ML!$E$2:$E$350)*(TX_ML!OY$2:OY$350))</f>
        <v>0</v>
      </c>
      <c r="J389" s="408">
        <f>SUMPRODUCT(($G$2=TX_ML!$E$2:$E$350)*(TX_ML!OZ$2:OZ$350))</f>
        <v>0</v>
      </c>
      <c r="K389" s="408">
        <f>SUMPRODUCT(($G$2=TX_ML!$E$2:$E$350)*(TX_ML!PA$2:PA$350))</f>
        <v>0</v>
      </c>
      <c r="L389" s="408">
        <f>SUMPRODUCT(($G$2=TX_ML!$E$2:$E$350)*(TX_ML!PB$2:PB$350))</f>
        <v>0</v>
      </c>
      <c r="M389" s="408">
        <f>SUMPRODUCT(($G$2=TX_ML!$E$2:$E$350)*(TX_ML!PC$2:PC$350))</f>
        <v>0</v>
      </c>
      <c r="N389" s="408">
        <f>SUMPRODUCT(($G$2=TX_ML!$E$2:$E$350)*(TX_ML!PD$2:PD$350))</f>
        <v>0</v>
      </c>
      <c r="O389" s="408">
        <f>SUMPRODUCT(($G$2=TX_ML!$E$2:$E$350)*(TX_ML!PE$2:PE$350))</f>
        <v>0</v>
      </c>
      <c r="P389" s="408">
        <f>SUMPRODUCT(($G$2=TX_ML!$E$2:$E$350)*(TX_ML!PF$2:PF$350))</f>
        <v>0</v>
      </c>
      <c r="Q389" s="408">
        <f>SUMPRODUCT(($G$2=TX_ML!$E$2:$E$350)*(TX_ML!PG$2:PG$350))</f>
        <v>0</v>
      </c>
      <c r="R389" s="408">
        <f>SUMPRODUCT(($G$2=TX_ML!$E$2:$E$350)*(TX_ML!PH$2:PH$350))</f>
        <v>0</v>
      </c>
      <c r="S389" s="104"/>
      <c r="T389" s="71"/>
    </row>
    <row r="390" spans="1:20">
      <c r="B390" s="26"/>
      <c r="C390" s="23"/>
      <c r="D390" s="23"/>
      <c r="E390" s="23"/>
      <c r="F390" s="23"/>
      <c r="G390" s="23"/>
      <c r="H390" s="23"/>
      <c r="I390" s="23"/>
      <c r="J390" s="23"/>
      <c r="K390" s="23"/>
      <c r="L390" s="23"/>
      <c r="M390" s="23"/>
      <c r="N390" s="23"/>
      <c r="O390" s="23"/>
      <c r="P390" s="23"/>
      <c r="Q390" s="23"/>
      <c r="R390" s="23"/>
      <c r="S390" s="114"/>
    </row>
    <row r="391" spans="1:20" s="71" customFormat="1" ht="15">
      <c r="A391" s="1"/>
      <c r="B391" s="102"/>
      <c r="C391" s="103"/>
      <c r="D391" s="85"/>
      <c r="E391" s="85"/>
      <c r="F391" s="85"/>
      <c r="G391" s="85"/>
      <c r="H391" s="85"/>
      <c r="I391" s="85"/>
      <c r="J391" s="85"/>
      <c r="K391" s="85"/>
      <c r="L391" s="85"/>
      <c r="M391" s="85"/>
      <c r="N391" s="85"/>
      <c r="O391" s="85"/>
      <c r="P391" s="85"/>
      <c r="Q391" s="85"/>
      <c r="R391" s="85"/>
      <c r="S391" s="86"/>
      <c r="T391" s="1"/>
    </row>
    <row r="392" spans="1:20" ht="30" customHeight="1">
      <c r="B392" s="98" t="s">
        <v>33</v>
      </c>
      <c r="C392" s="404" t="str">
        <f>IF(SUM(C386:R386,C389:R389)=0,"subtotal",SUM(C386:R386,C389:R389))</f>
        <v>subtotal</v>
      </c>
      <c r="D392" s="2"/>
      <c r="E392" s="2"/>
      <c r="F392" s="2"/>
      <c r="G392" s="2"/>
      <c r="H392" s="2"/>
      <c r="I392" s="2"/>
      <c r="J392" s="2"/>
      <c r="K392" s="2"/>
      <c r="L392" s="2"/>
      <c r="M392" s="2"/>
      <c r="N392" s="2"/>
      <c r="O392" s="2"/>
      <c r="P392" s="2"/>
      <c r="Q392" s="2"/>
      <c r="R392" s="2"/>
      <c r="S392" s="104"/>
    </row>
    <row r="393" spans="1:20" ht="15">
      <c r="A393" s="71"/>
      <c r="B393" s="107"/>
      <c r="C393" s="6"/>
      <c r="D393" s="2"/>
      <c r="E393" s="2"/>
      <c r="F393" s="2"/>
      <c r="G393" s="2"/>
      <c r="H393" s="2"/>
      <c r="I393" s="2"/>
      <c r="J393" s="2"/>
      <c r="K393" s="2"/>
      <c r="L393" s="2"/>
      <c r="M393" s="2"/>
      <c r="N393" s="2"/>
      <c r="O393" s="2"/>
      <c r="P393" s="2"/>
      <c r="Q393" s="2"/>
      <c r="R393" s="2"/>
      <c r="S393" s="104"/>
    </row>
    <row r="394" spans="1:20" ht="15.75">
      <c r="B394" s="1086" t="s">
        <v>126</v>
      </c>
      <c r="C394" s="1087"/>
      <c r="D394" s="1087"/>
      <c r="E394" s="1087"/>
      <c r="F394" s="1087"/>
      <c r="G394" s="1087"/>
      <c r="H394" s="1087"/>
      <c r="I394" s="1087"/>
      <c r="J394" s="1087"/>
      <c r="K394" s="1087"/>
      <c r="L394" s="1087"/>
      <c r="M394" s="1087"/>
      <c r="N394" s="1087"/>
      <c r="O394" s="1087"/>
      <c r="P394" s="1087"/>
      <c r="Q394" s="1087"/>
      <c r="R394" s="1087"/>
      <c r="S394" s="1088"/>
    </row>
    <row r="395" spans="1:20" ht="28.5">
      <c r="B395" s="193"/>
      <c r="C395" s="142" t="s">
        <v>5</v>
      </c>
      <c r="D395" s="194" t="s">
        <v>9</v>
      </c>
      <c r="E395" s="195" t="s">
        <v>103</v>
      </c>
      <c r="F395" s="195" t="s">
        <v>1769</v>
      </c>
      <c r="G395" s="196" t="s">
        <v>104</v>
      </c>
      <c r="H395" s="196" t="s">
        <v>105</v>
      </c>
      <c r="I395" s="196" t="s">
        <v>106</v>
      </c>
      <c r="J395" s="194" t="s">
        <v>73</v>
      </c>
      <c r="K395" s="194" t="s">
        <v>74</v>
      </c>
      <c r="L395" s="138" t="s">
        <v>75</v>
      </c>
      <c r="M395" s="194" t="s">
        <v>76</v>
      </c>
      <c r="N395" s="194" t="s">
        <v>77</v>
      </c>
      <c r="O395" s="194" t="s">
        <v>1782</v>
      </c>
      <c r="P395" s="194" t="s">
        <v>1783</v>
      </c>
      <c r="Q395" s="194" t="s">
        <v>1784</v>
      </c>
      <c r="R395" s="194" t="s">
        <v>1785</v>
      </c>
      <c r="S395" s="80"/>
    </row>
    <row r="396" spans="1:20">
      <c r="B396" s="46"/>
      <c r="C396" s="48"/>
      <c r="D396" s="3"/>
      <c r="E396" s="48"/>
      <c r="F396" s="3"/>
      <c r="G396" s="48"/>
      <c r="H396" s="3"/>
      <c r="I396" s="48"/>
      <c r="J396" s="3"/>
      <c r="K396" s="48"/>
      <c r="L396" s="3"/>
      <c r="M396" s="48"/>
      <c r="N396" s="3"/>
      <c r="O396" s="3"/>
      <c r="P396" s="3"/>
      <c r="Q396" s="3"/>
      <c r="R396" s="3"/>
      <c r="S396" s="104"/>
    </row>
    <row r="397" spans="1:20" ht="25.5" customHeight="1">
      <c r="B397" s="31" t="s">
        <v>37</v>
      </c>
      <c r="C397" s="408">
        <f>SUMPRODUCT(($G$2=TX_ML!$E$2:$E$350)*(TX_ML!PK$2:PK$350))</f>
        <v>0</v>
      </c>
      <c r="D397" s="408">
        <f>SUMPRODUCT(($G$2=TX_ML!$E$2:$E$350)*(TX_ML!PL$2:PL$350))</f>
        <v>0</v>
      </c>
      <c r="E397" s="408">
        <f>SUMPRODUCT(($G$2=TX_ML!$E$2:$E$350)*(TX_ML!PM$2:PM$350))</f>
        <v>0</v>
      </c>
      <c r="F397" s="408">
        <f>SUMPRODUCT(($G$2=TX_ML!$E$2:$E$350)*(TX_ML!PN$2:PN$350))</f>
        <v>0</v>
      </c>
      <c r="G397" s="408">
        <f>SUMPRODUCT(($G$2=TX_ML!$E$2:$E$350)*(TX_ML!PO$2:PO$350))</f>
        <v>0</v>
      </c>
      <c r="H397" s="408">
        <f>SUMPRODUCT(($G$2=TX_ML!$E$2:$E$350)*(TX_ML!PP$2:PP$350))</f>
        <v>0</v>
      </c>
      <c r="I397" s="408">
        <f>SUMPRODUCT(($G$2=TX_ML!$E$2:$E$350)*(TX_ML!PQ$2:PQ$350))</f>
        <v>0</v>
      </c>
      <c r="J397" s="408">
        <f>SUMPRODUCT(($G$2=TX_ML!$E$2:$E$350)*(TX_ML!PR$2:PR$350))</f>
        <v>0</v>
      </c>
      <c r="K397" s="408">
        <f>SUMPRODUCT(($G$2=TX_ML!$E$2:$E$350)*(TX_ML!PS$2:PS$350))</f>
        <v>0</v>
      </c>
      <c r="L397" s="408">
        <f>SUMPRODUCT(($G$2=TX_ML!$E$2:$E$350)*(TX_ML!PT$2:PT$350))</f>
        <v>0</v>
      </c>
      <c r="M397" s="408">
        <f>SUMPRODUCT(($G$2=TX_ML!$E$2:$E$350)*(TX_ML!PU$2:PU$350))</f>
        <v>0</v>
      </c>
      <c r="N397" s="408">
        <f>SUMPRODUCT(($G$2=TX_ML!$E$2:$E$350)*(TX_ML!PV$2:PV$350))</f>
        <v>0</v>
      </c>
      <c r="O397" s="408">
        <f>SUMPRODUCT(($G$2=TX_ML!$E$2:$E$350)*(TX_ML!PW$2:PW$350))</f>
        <v>0</v>
      </c>
      <c r="P397" s="408">
        <f>SUMPRODUCT(($G$2=TX_ML!$E$2:$E$350)*(TX_ML!PX$2:PX$350))</f>
        <v>0</v>
      </c>
      <c r="Q397" s="408">
        <f>SUMPRODUCT(($G$2=TX_ML!$E$2:$E$350)*(TX_ML!PY$2:PY$350))</f>
        <v>0</v>
      </c>
      <c r="R397" s="408">
        <f>SUMPRODUCT(($G$2=TX_ML!$E$2:$E$350)*(TX_ML!PZ$2:PZ$350))</f>
        <v>0</v>
      </c>
      <c r="S397" s="104"/>
    </row>
    <row r="398" spans="1:20">
      <c r="B398" s="26"/>
      <c r="C398" s="23"/>
      <c r="D398" s="23"/>
      <c r="E398" s="23"/>
      <c r="F398" s="23"/>
      <c r="G398" s="23"/>
      <c r="H398" s="23"/>
      <c r="I398" s="23"/>
      <c r="J398" s="23"/>
      <c r="K398" s="23"/>
      <c r="L398" s="23"/>
      <c r="M398" s="23"/>
      <c r="N398" s="23"/>
      <c r="O398" s="23"/>
      <c r="P398" s="23"/>
      <c r="Q398" s="23"/>
      <c r="R398" s="23"/>
      <c r="S398" s="104"/>
    </row>
    <row r="399" spans="1:20">
      <c r="B399" s="70"/>
      <c r="C399" s="44"/>
      <c r="D399" s="44"/>
      <c r="E399" s="44"/>
      <c r="F399" s="44"/>
      <c r="G399" s="44"/>
      <c r="H399" s="44"/>
      <c r="I399" s="44"/>
      <c r="J399" s="44"/>
      <c r="K399" s="44"/>
      <c r="L399" s="44"/>
      <c r="M399" s="44"/>
      <c r="N399" s="44"/>
      <c r="O399" s="44"/>
      <c r="P399" s="44"/>
      <c r="Q399" s="44"/>
      <c r="R399" s="44"/>
      <c r="S399" s="115"/>
    </row>
    <row r="400" spans="1:20" ht="27" customHeight="1">
      <c r="B400" s="31" t="s">
        <v>39</v>
      </c>
      <c r="C400" s="408">
        <f>SUMPRODUCT(($G$2=TX_ML!$E$2:$E$350)*(TX_ML!QB$2:QB$350))</f>
        <v>0</v>
      </c>
      <c r="D400" s="408">
        <f>SUMPRODUCT(($G$2=TX_ML!$E$2:$E$350)*(TX_ML!QC$2:QC$350))</f>
        <v>0</v>
      </c>
      <c r="E400" s="408">
        <f>SUMPRODUCT(($G$2=TX_ML!$E$2:$E$350)*(TX_ML!QD$2:QD$350))</f>
        <v>0</v>
      </c>
      <c r="F400" s="408">
        <f>SUMPRODUCT(($G$2=TX_ML!$E$2:$E$350)*(TX_ML!QE$2:QE$350))</f>
        <v>0</v>
      </c>
      <c r="G400" s="408">
        <f>SUMPRODUCT(($G$2=TX_ML!$E$2:$E$350)*(TX_ML!QF$2:QF$350))</f>
        <v>0</v>
      </c>
      <c r="H400" s="408">
        <f>SUMPRODUCT(($G$2=TX_ML!$E$2:$E$350)*(TX_ML!QG$2:QG$350))</f>
        <v>0</v>
      </c>
      <c r="I400" s="408">
        <f>SUMPRODUCT(($G$2=TX_ML!$E$2:$E$350)*(TX_ML!QH$2:QH$350))</f>
        <v>0</v>
      </c>
      <c r="J400" s="408">
        <f>SUMPRODUCT(($G$2=TX_ML!$E$2:$E$350)*(TX_ML!QI$2:QI$350))</f>
        <v>0</v>
      </c>
      <c r="K400" s="408">
        <f>SUMPRODUCT(($G$2=TX_ML!$E$2:$E$350)*(TX_ML!QJ$2:QJ$350))</f>
        <v>0</v>
      </c>
      <c r="L400" s="408">
        <f>SUMPRODUCT(($G$2=TX_ML!$E$2:$E$350)*(TX_ML!QK$2:QK$350))</f>
        <v>0</v>
      </c>
      <c r="M400" s="408">
        <f>SUMPRODUCT(($G$2=TX_ML!$E$2:$E$350)*(TX_ML!QL$2:QL$350))</f>
        <v>0</v>
      </c>
      <c r="N400" s="408">
        <f>SUMPRODUCT(($G$2=TX_ML!$E$2:$E$350)*(TX_ML!QM$2:QM$350))</f>
        <v>0</v>
      </c>
      <c r="O400" s="408">
        <f>SUMPRODUCT(($G$2=TX_ML!$E$2:$E$350)*(TX_ML!QN$2:QN$350))</f>
        <v>0</v>
      </c>
      <c r="P400" s="408">
        <f>SUMPRODUCT(($G$2=TX_ML!$E$2:$E$350)*(TX_ML!QO$2:QO$350))</f>
        <v>0</v>
      </c>
      <c r="Q400" s="408">
        <f>SUMPRODUCT(($G$2=TX_ML!$E$2:$E$350)*(TX_ML!QP$2:QP$350))</f>
        <v>0</v>
      </c>
      <c r="R400" s="408">
        <f>SUMPRODUCT(($G$2=TX_ML!$E$2:$E$350)*(TX_ML!QQ$2:QQ$350))</f>
        <v>0</v>
      </c>
      <c r="S400" s="104"/>
    </row>
    <row r="401" spans="1:19">
      <c r="B401" s="26"/>
      <c r="C401" s="23"/>
      <c r="D401" s="23"/>
      <c r="E401" s="23"/>
      <c r="F401" s="23"/>
      <c r="G401" s="23"/>
      <c r="H401" s="23"/>
      <c r="I401" s="23"/>
      <c r="J401" s="23"/>
      <c r="K401" s="23"/>
      <c r="L401" s="23"/>
      <c r="M401" s="23"/>
      <c r="N401" s="23"/>
      <c r="O401" s="23"/>
      <c r="P401" s="23"/>
      <c r="Q401" s="23"/>
      <c r="R401" s="23"/>
      <c r="S401" s="114"/>
    </row>
    <row r="402" spans="1:19" ht="15">
      <c r="B402" s="66"/>
      <c r="C402" s="27"/>
      <c r="D402" s="64"/>
      <c r="E402" s="64"/>
      <c r="F402" s="64"/>
      <c r="G402" s="64"/>
      <c r="H402" s="64"/>
      <c r="I402" s="64"/>
      <c r="J402" s="64"/>
      <c r="K402" s="64"/>
      <c r="L402" s="64"/>
      <c r="M402" s="64"/>
      <c r="N402" s="64"/>
      <c r="O402" s="64"/>
      <c r="P402" s="64"/>
      <c r="Q402" s="64"/>
      <c r="R402" s="64"/>
      <c r="S402" s="39"/>
    </row>
    <row r="403" spans="1:19" ht="27.75" customHeight="1">
      <c r="A403" s="47"/>
      <c r="B403" s="31" t="s">
        <v>33</v>
      </c>
      <c r="C403" s="404" t="str">
        <f>IF(SUM(C397:R397,C400:R400)=0,"subtotal",SUM(C397:R397,C400:R400))</f>
        <v>subtotal</v>
      </c>
      <c r="D403" s="2"/>
      <c r="E403" s="2"/>
      <c r="F403" s="2"/>
      <c r="G403" s="2"/>
      <c r="H403" s="2"/>
      <c r="I403" s="2"/>
      <c r="J403" s="2"/>
      <c r="K403" s="2"/>
      <c r="L403" s="2"/>
      <c r="M403" s="2"/>
      <c r="N403" s="2"/>
      <c r="O403" s="2"/>
      <c r="P403" s="2"/>
      <c r="Q403" s="2"/>
      <c r="R403" s="2"/>
      <c r="S403" s="34"/>
    </row>
    <row r="404" spans="1:19">
      <c r="B404" s="212"/>
      <c r="C404" s="68"/>
      <c r="D404" s="65"/>
      <c r="E404" s="65"/>
      <c r="F404" s="65"/>
      <c r="G404" s="65"/>
      <c r="H404" s="65"/>
      <c r="I404" s="65"/>
      <c r="J404" s="65"/>
      <c r="K404" s="65"/>
      <c r="L404" s="65"/>
      <c r="M404" s="65"/>
      <c r="N404" s="65"/>
      <c r="O404" s="65"/>
      <c r="P404" s="65"/>
      <c r="Q404" s="65"/>
      <c r="R404" s="65"/>
      <c r="S404" s="54"/>
    </row>
    <row r="405" spans="1:19">
      <c r="B405" s="991"/>
      <c r="C405" s="991"/>
      <c r="D405" s="992"/>
      <c r="E405" s="992"/>
      <c r="F405" s="992"/>
      <c r="G405" s="992"/>
      <c r="H405" s="992"/>
      <c r="I405" s="992"/>
      <c r="J405" s="992"/>
      <c r="K405" s="992"/>
      <c r="L405" s="992"/>
      <c r="M405" s="992"/>
      <c r="N405" s="992"/>
      <c r="O405" s="992"/>
      <c r="P405" s="546"/>
      <c r="Q405" s="546"/>
      <c r="R405" s="546"/>
      <c r="S405" s="91"/>
    </row>
    <row r="406" spans="1:19" ht="6" customHeight="1">
      <c r="B406" s="13"/>
      <c r="C406" s="14"/>
      <c r="D406" s="14"/>
      <c r="E406" s="14"/>
      <c r="F406" s="14"/>
      <c r="G406" s="14"/>
      <c r="H406" s="14"/>
      <c r="I406" s="14"/>
      <c r="J406" s="14"/>
      <c r="K406" s="14"/>
      <c r="L406" s="14"/>
      <c r="M406" s="14"/>
      <c r="N406" s="14"/>
      <c r="O406" s="14"/>
      <c r="P406" s="14"/>
      <c r="Q406" s="550"/>
      <c r="R406" s="550"/>
      <c r="S406" s="555"/>
    </row>
    <row r="407" spans="1:19" ht="27" customHeight="1">
      <c r="B407" s="16" t="s">
        <v>34</v>
      </c>
      <c r="C407" s="1010" t="str">
        <f>C$2</f>
        <v>USAID Tujenge Jamii</v>
      </c>
      <c r="D407" s="1010"/>
      <c r="E407" s="1010"/>
      <c r="F407" s="1010"/>
      <c r="H407" s="1035" t="s">
        <v>65</v>
      </c>
      <c r="I407" s="1035"/>
      <c r="J407" s="1035"/>
      <c r="K407" s="45" t="str">
        <f>'Testing-All Others'!K2</f>
        <v/>
      </c>
      <c r="L407" s="43"/>
      <c r="M407" s="4" t="s">
        <v>35</v>
      </c>
      <c r="N407" s="1010">
        <f>N2</f>
        <v>0</v>
      </c>
      <c r="O407" s="1010"/>
      <c r="P407" s="552"/>
      <c r="Q407" s="552"/>
      <c r="R407" s="552"/>
      <c r="S407" s="556"/>
    </row>
    <row r="408" spans="1:19" ht="20.25" customHeight="1">
      <c r="A408" s="71"/>
      <c r="B408" s="948" t="str">
        <f>CONCATENATE(K$2,": PMTCT_ART")</f>
        <v>: PMTCT_ART</v>
      </c>
      <c r="C408" s="949"/>
      <c r="D408" s="949"/>
      <c r="E408" s="949"/>
      <c r="F408" s="949"/>
      <c r="G408" s="949"/>
      <c r="H408" s="949"/>
      <c r="I408" s="949"/>
      <c r="J408" s="949"/>
      <c r="K408" s="949"/>
      <c r="L408" s="949"/>
      <c r="M408" s="949"/>
      <c r="N408" s="949"/>
      <c r="O408" s="949"/>
      <c r="P408" s="949"/>
      <c r="Q408" s="949"/>
      <c r="R408" s="949"/>
      <c r="S408" s="949"/>
    </row>
    <row r="409" spans="1:19">
      <c r="B409" s="950" t="s">
        <v>0</v>
      </c>
      <c r="C409" s="951"/>
      <c r="D409" s="954" t="s">
        <v>127</v>
      </c>
      <c r="E409" s="955"/>
      <c r="F409" s="955"/>
      <c r="G409" s="955"/>
      <c r="H409" s="955"/>
      <c r="I409" s="955"/>
      <c r="J409" s="955"/>
      <c r="K409" s="955"/>
      <c r="L409" s="955"/>
      <c r="M409" s="955"/>
      <c r="N409" s="955"/>
      <c r="O409" s="955"/>
      <c r="P409" s="955"/>
      <c r="Q409" s="955"/>
      <c r="R409" s="955"/>
      <c r="S409" s="956"/>
    </row>
    <row r="410" spans="1:19">
      <c r="B410" s="952"/>
      <c r="C410" s="953"/>
      <c r="D410" s="957"/>
      <c r="E410" s="958"/>
      <c r="F410" s="958"/>
      <c r="G410" s="958"/>
      <c r="H410" s="958"/>
      <c r="I410" s="958"/>
      <c r="J410" s="958"/>
      <c r="K410" s="958"/>
      <c r="L410" s="958"/>
      <c r="M410" s="958"/>
      <c r="N410" s="958"/>
      <c r="O410" s="958"/>
      <c r="P410" s="958"/>
      <c r="Q410" s="958"/>
      <c r="R410" s="958"/>
      <c r="S410" s="959"/>
    </row>
    <row r="411" spans="1:19" ht="9" customHeight="1">
      <c r="B411" s="62"/>
      <c r="C411" s="63"/>
      <c r="D411" s="64"/>
      <c r="E411" s="64"/>
      <c r="F411" s="64"/>
      <c r="G411" s="64"/>
      <c r="H411" s="64"/>
      <c r="I411" s="64"/>
      <c r="J411" s="64"/>
      <c r="K411" s="64"/>
      <c r="L411" s="64"/>
      <c r="M411" s="64"/>
      <c r="N411" s="64"/>
      <c r="O411" s="64"/>
      <c r="P411" s="64"/>
      <c r="Q411" s="64"/>
      <c r="R411" s="64"/>
      <c r="S411" s="39"/>
    </row>
    <row r="412" spans="1:19" ht="30" customHeight="1">
      <c r="B412" s="31" t="s">
        <v>2</v>
      </c>
      <c r="C412" s="430" t="str">
        <f>IF(SUM(S417,S420)=0,"subtotal",SUM(S417,S420))</f>
        <v>subtotal</v>
      </c>
      <c r="D412" s="2"/>
      <c r="E412" s="2"/>
      <c r="F412" s="2"/>
      <c r="G412" s="2"/>
      <c r="H412" s="2"/>
      <c r="I412" s="2"/>
      <c r="J412" s="2"/>
      <c r="K412" s="2"/>
      <c r="L412" s="2"/>
      <c r="M412" s="2"/>
      <c r="N412" s="2"/>
      <c r="O412" s="2"/>
      <c r="P412" s="2"/>
      <c r="Q412" s="2"/>
      <c r="R412" s="2"/>
      <c r="S412" s="34"/>
    </row>
    <row r="413" spans="1:19" ht="15">
      <c r="B413" s="31"/>
      <c r="C413" s="8"/>
      <c r="D413" s="2"/>
      <c r="E413" s="2"/>
      <c r="F413" s="2"/>
      <c r="G413" s="2"/>
      <c r="H413" s="2"/>
      <c r="I413" s="2"/>
      <c r="J413" s="2"/>
      <c r="K413" s="2"/>
      <c r="L413" s="2"/>
      <c r="M413" s="2"/>
      <c r="N413" s="2"/>
      <c r="O413" s="2"/>
      <c r="P413" s="2"/>
      <c r="Q413" s="2"/>
      <c r="R413" s="2"/>
      <c r="S413" s="34"/>
    </row>
    <row r="414" spans="1:19" ht="18">
      <c r="B414" s="952" t="s">
        <v>3</v>
      </c>
      <c r="C414" s="953"/>
      <c r="D414" s="1013" t="s">
        <v>38</v>
      </c>
      <c r="E414" s="942"/>
      <c r="F414" s="942"/>
      <c r="G414" s="942"/>
      <c r="H414" s="942"/>
      <c r="I414" s="942"/>
      <c r="J414" s="942"/>
      <c r="K414" s="942"/>
      <c r="L414" s="942"/>
      <c r="M414" s="942"/>
      <c r="N414" s="942"/>
      <c r="O414" s="942"/>
      <c r="P414" s="332"/>
      <c r="Q414" s="332"/>
      <c r="R414" s="332"/>
      <c r="S414" s="39"/>
    </row>
    <row r="415" spans="1:19" ht="28.5">
      <c r="B415" s="193"/>
      <c r="C415" s="142" t="s">
        <v>5</v>
      </c>
      <c r="D415" s="194" t="s">
        <v>9</v>
      </c>
      <c r="E415" s="142" t="s">
        <v>5</v>
      </c>
      <c r="F415" s="195" t="s">
        <v>62</v>
      </c>
      <c r="G415" s="196" t="s">
        <v>104</v>
      </c>
      <c r="H415" s="196" t="s">
        <v>105</v>
      </c>
      <c r="I415" s="196" t="s">
        <v>106</v>
      </c>
      <c r="J415" s="194" t="s">
        <v>73</v>
      </c>
      <c r="K415" s="194" t="s">
        <v>74</v>
      </c>
      <c r="L415" s="138" t="s">
        <v>75</v>
      </c>
      <c r="M415" s="194" t="s">
        <v>76</v>
      </c>
      <c r="N415" s="194" t="s">
        <v>77</v>
      </c>
      <c r="O415" s="194" t="s">
        <v>1782</v>
      </c>
      <c r="P415" s="194" t="s">
        <v>1783</v>
      </c>
      <c r="Q415" s="194" t="s">
        <v>1784</v>
      </c>
      <c r="R415" s="194" t="s">
        <v>1785</v>
      </c>
      <c r="S415" s="80"/>
    </row>
    <row r="416" spans="1:19" ht="15">
      <c r="A416" s="71"/>
      <c r="B416" s="46"/>
      <c r="C416" s="48"/>
      <c r="D416" s="3"/>
      <c r="E416" s="48"/>
      <c r="F416" s="3"/>
      <c r="G416" s="48"/>
      <c r="H416" s="3"/>
      <c r="I416" s="48"/>
      <c r="J416" s="3"/>
      <c r="K416" s="48"/>
      <c r="L416" s="3"/>
      <c r="M416" s="48"/>
      <c r="N416" s="3"/>
      <c r="O416" s="3"/>
      <c r="P416" s="3"/>
      <c r="Q416" s="3"/>
      <c r="R416" s="3"/>
      <c r="S416" s="104"/>
    </row>
    <row r="417" spans="2:19" ht="29.25" customHeight="1">
      <c r="B417" s="1089" t="s">
        <v>128</v>
      </c>
      <c r="C417" s="1090"/>
      <c r="D417" s="873"/>
      <c r="E417" s="408" cm="1">
        <f t="array" ref="E417">SUMPRODUCT(($G$2=PMTCT_ART!$E$2:$E$350)*(PMTCT_ART!H$2:H$350))</f>
        <v>0</v>
      </c>
      <c r="F417" s="408" cm="1">
        <f t="array" ref="F417">SUMPRODUCT(($G$2=PMTCT_ART!$E$2:$E$350)*(PMTCT_ART!I$2:I$350))</f>
        <v>0</v>
      </c>
      <c r="G417" s="408" cm="1">
        <f t="array" ref="G417">SUMPRODUCT(($G$2=PMTCT_ART!$E$2:$E$350)*(PMTCT_ART!J$2:J$350))</f>
        <v>0</v>
      </c>
      <c r="H417" s="408" cm="1">
        <f t="array" ref="H417">SUMPRODUCT(($G$2=PMTCT_ART!$E$2:$E$350)*(PMTCT_ART!K$2:K$350))</f>
        <v>0</v>
      </c>
      <c r="I417" s="408" cm="1">
        <f t="array" ref="I417">SUMPRODUCT(($G$2=PMTCT_ART!$E$2:$E$350)*(PMTCT_ART!L$2:L$350))</f>
        <v>0</v>
      </c>
      <c r="J417" s="408" cm="1">
        <f t="array" ref="J417">SUMPRODUCT(($G$2=PMTCT_ART!$E$2:$E$350)*(PMTCT_ART!M$2:M$350))</f>
        <v>0</v>
      </c>
      <c r="K417" s="408" cm="1">
        <f t="array" ref="K417">SUMPRODUCT(($G$2=PMTCT_ART!$E$2:$E$350)*(PMTCT_ART!N$2:N$350))</f>
        <v>0</v>
      </c>
      <c r="L417" s="408" cm="1">
        <f t="array" ref="L417">SUMPRODUCT(($G$2=PMTCT_ART!$E$2:$E$350)*(PMTCT_ART!O$2:O$350))</f>
        <v>0</v>
      </c>
      <c r="M417" s="408" cm="1">
        <f t="array" ref="M417">SUMPRODUCT(($G$2=PMTCT_ART!$E$2:$E$350)*(PMTCT_ART!P$2:P$350))</f>
        <v>0</v>
      </c>
      <c r="N417" s="408" cm="1">
        <f t="array" ref="N417">SUMPRODUCT(($G$2=PMTCT_ART!$E$2:$E$350)*(PMTCT_ART!Q$2:Q$350))</f>
        <v>0</v>
      </c>
      <c r="O417" s="408" cm="1">
        <f t="array" ref="O417">SUMPRODUCT(($G$2=PMTCT_ART!$E$2:$E$350)*(PMTCT_ART!R$2:R$350))</f>
        <v>0</v>
      </c>
      <c r="P417" s="408" cm="1">
        <f t="array" ref="P417">SUMPRODUCT(($G$2=PMTCT_ART!$E$2:$E$350)*(PMTCT_ART!S$2:S$350))</f>
        <v>0</v>
      </c>
      <c r="Q417" s="408" cm="1">
        <f t="array" ref="Q417">SUMPRODUCT(($G$2=PMTCT_ART!$E$2:$E$350)*(PMTCT_ART!T$2:T$350))</f>
        <v>0</v>
      </c>
      <c r="R417" s="408" cm="1">
        <f t="array" ref="R417">SUMPRODUCT(($G$2=PMTCT_ART!$E$2:$E$350)*(PMTCT_ART!U$2:U$350))</f>
        <v>0</v>
      </c>
      <c r="S417" s="404" t="str">
        <f>IF(SUM(E417:R417)=0,"subtotal",SUM(E417:R417))</f>
        <v>subtotal</v>
      </c>
    </row>
    <row r="418" spans="2:19">
      <c r="B418" s="26"/>
      <c r="C418" s="23"/>
      <c r="D418" s="23"/>
      <c r="E418" s="23"/>
      <c r="F418" s="23"/>
      <c r="G418" s="23"/>
      <c r="H418" s="23"/>
      <c r="I418" s="23"/>
      <c r="J418" s="23"/>
      <c r="K418" s="23"/>
      <c r="L418" s="23"/>
      <c r="M418" s="23"/>
      <c r="N418" s="23"/>
      <c r="O418" s="23"/>
      <c r="P418" s="23"/>
      <c r="Q418" s="23"/>
      <c r="R418" s="23"/>
      <c r="S418" s="114"/>
    </row>
    <row r="419" spans="2:19">
      <c r="B419" s="1091" t="s">
        <v>129</v>
      </c>
      <c r="C419" s="1092"/>
      <c r="D419" s="1092"/>
      <c r="E419" s="44"/>
      <c r="F419" s="60"/>
      <c r="G419" s="44"/>
      <c r="H419" s="60"/>
      <c r="I419" s="44"/>
      <c r="J419" s="60"/>
      <c r="K419" s="44"/>
      <c r="L419" s="60"/>
      <c r="M419" s="44"/>
      <c r="N419" s="60"/>
      <c r="O419" s="60"/>
      <c r="P419" s="60"/>
      <c r="Q419" s="60"/>
      <c r="R419" s="60"/>
      <c r="S419" s="115"/>
    </row>
    <row r="420" spans="2:19" ht="30.75" customHeight="1">
      <c r="B420" s="1093"/>
      <c r="C420" s="1094"/>
      <c r="D420" s="1094"/>
      <c r="E420" s="408" cm="1">
        <f t="array" ref="E420">SUMPRODUCT(($G$2=PMTCT_ART!$E$2:$E$350)*(PMTCT_ART!V$2:V$350))</f>
        <v>0</v>
      </c>
      <c r="F420" s="408" cm="1">
        <f t="array" ref="F420">SUMPRODUCT(($G$2=PMTCT_ART!$E$2:$E$350)*(PMTCT_ART!W$2:W$350))</f>
        <v>0</v>
      </c>
      <c r="G420" s="408" cm="1">
        <f t="array" ref="G420">SUMPRODUCT(($G$2=PMTCT_ART!$E$2:$E$350)*(PMTCT_ART!X$2:X$350))</f>
        <v>0</v>
      </c>
      <c r="H420" s="408" cm="1">
        <f t="array" ref="H420">SUMPRODUCT(($G$2=PMTCT_ART!$E$2:$E$350)*(PMTCT_ART!Y$2:Y$350))</f>
        <v>0</v>
      </c>
      <c r="I420" s="408" cm="1">
        <f t="array" ref="I420">SUMPRODUCT(($G$2=PMTCT_ART!$E$2:$E$350)*(PMTCT_ART!Z$2:Z$350))</f>
        <v>0</v>
      </c>
      <c r="J420" s="408" cm="1">
        <f t="array" ref="J420">SUMPRODUCT(($G$2=PMTCT_ART!$E$2:$E$350)*(PMTCT_ART!AA$2:AA$350))</f>
        <v>0</v>
      </c>
      <c r="K420" s="408" cm="1">
        <f t="array" ref="K420">SUMPRODUCT(($G$2=PMTCT_ART!$E$2:$E$350)*(PMTCT_ART!AB$2:AB$350))</f>
        <v>0</v>
      </c>
      <c r="L420" s="408" cm="1">
        <f t="array" ref="L420">SUMPRODUCT(($G$2=PMTCT_ART!$E$2:$E$350)*(PMTCT_ART!AC$2:AC$350))</f>
        <v>0</v>
      </c>
      <c r="M420" s="408" cm="1">
        <f t="array" ref="M420">SUMPRODUCT(($G$2=PMTCT_ART!$E$2:$E$350)*(PMTCT_ART!AD$2:AD$350))</f>
        <v>0</v>
      </c>
      <c r="N420" s="408" cm="1">
        <f t="array" ref="N420">SUMPRODUCT(($G$2=PMTCT_ART!$E$2:$E$350)*(PMTCT_ART!AE$2:AE$350))</f>
        <v>0</v>
      </c>
      <c r="O420" s="408" cm="1">
        <f t="array" ref="O420">SUMPRODUCT(($G$2=PMTCT_ART!$E$2:$E$350)*(PMTCT_ART!AF$2:AF$350))</f>
        <v>0</v>
      </c>
      <c r="P420" s="408" cm="1">
        <f t="array" ref="P420">SUMPRODUCT(($G$2=PMTCT_ART!$E$2:$E$350)*(PMTCT_ART!AG$2:AG$350))</f>
        <v>0</v>
      </c>
      <c r="Q420" s="408" cm="1">
        <f t="array" ref="Q420">SUMPRODUCT(($G$2=PMTCT_ART!$E$2:$E$350)*(PMTCT_ART!AH$2:AH$350))</f>
        <v>0</v>
      </c>
      <c r="R420" s="408" cm="1">
        <f t="array" ref="R420">SUMPRODUCT(($G$2=PMTCT_ART!$E$2:$E$350)*(PMTCT_ART!AI$2:AI$350))</f>
        <v>0</v>
      </c>
      <c r="S420" s="404" t="str">
        <f>IF(SUM(E420:R420)=0,"subtotal",SUM(E420:R420))</f>
        <v>subtotal</v>
      </c>
    </row>
    <row r="421" spans="2:19">
      <c r="B421" s="26"/>
      <c r="C421" s="23"/>
      <c r="D421" s="23"/>
      <c r="E421" s="23"/>
      <c r="F421" s="23"/>
      <c r="G421" s="23"/>
      <c r="H421" s="23"/>
      <c r="I421" s="23"/>
      <c r="J421" s="23"/>
      <c r="K421" s="23"/>
      <c r="L421" s="23"/>
      <c r="M421" s="23"/>
      <c r="N421" s="23"/>
      <c r="O421" s="23"/>
      <c r="P421" s="23"/>
      <c r="Q421" s="23"/>
      <c r="R421" s="23"/>
      <c r="S421" s="114"/>
    </row>
    <row r="422" spans="2:19">
      <c r="B422" s="6"/>
      <c r="C422" s="6"/>
      <c r="D422" s="119"/>
      <c r="E422" s="119"/>
      <c r="F422" s="119"/>
      <c r="G422" s="119"/>
      <c r="H422" s="119"/>
      <c r="I422" s="119"/>
      <c r="J422" s="119"/>
      <c r="K422" s="119"/>
      <c r="L422" s="119"/>
      <c r="M422" s="119"/>
      <c r="N422" s="119"/>
      <c r="O422" s="119"/>
      <c r="P422" s="119"/>
      <c r="Q422" s="119"/>
      <c r="R422" s="119"/>
      <c r="S422" s="91"/>
    </row>
    <row r="424" spans="2:19">
      <c r="B424" s="13"/>
      <c r="C424" s="14"/>
      <c r="D424" s="14"/>
      <c r="E424" s="14"/>
      <c r="F424" s="14"/>
      <c r="G424" s="14"/>
      <c r="H424" s="14"/>
      <c r="I424" s="14"/>
      <c r="J424" s="14"/>
      <c r="K424" s="14"/>
      <c r="L424" s="14"/>
      <c r="M424" s="14"/>
      <c r="N424" s="14"/>
      <c r="O424" s="15"/>
      <c r="P424" s="550"/>
      <c r="Q424" s="550"/>
      <c r="R424" s="550"/>
      <c r="S424" s="3"/>
    </row>
    <row r="425" spans="2:19" ht="18">
      <c r="B425" s="16" t="s">
        <v>34</v>
      </c>
      <c r="C425" s="1010" t="str">
        <f>C$2</f>
        <v>USAID Tujenge Jamii</v>
      </c>
      <c r="D425" s="1010"/>
      <c r="E425" s="1010"/>
      <c r="F425" s="1010"/>
      <c r="H425" s="1035" t="s">
        <v>65</v>
      </c>
      <c r="I425" s="1035"/>
      <c r="J425" s="1035"/>
      <c r="K425" s="45" t="str">
        <f>'Testing-All Others'!K2</f>
        <v/>
      </c>
      <c r="L425" s="43"/>
      <c r="M425" s="4" t="s">
        <v>35</v>
      </c>
      <c r="N425" s="1010">
        <f>TX_TB!A2</f>
        <v>0</v>
      </c>
      <c r="O425" s="1010"/>
      <c r="P425" s="552"/>
      <c r="Q425" s="552"/>
      <c r="R425" s="552"/>
      <c r="S425" s="3"/>
    </row>
    <row r="426" spans="2:19" ht="22.5" customHeight="1">
      <c r="B426" s="1036" t="str">
        <f>CONCATENATE(K$2,": TX_TB (Numerator)")</f>
        <v>: TX_TB (Numerator)</v>
      </c>
      <c r="C426" s="1037"/>
      <c r="D426" s="1037"/>
      <c r="E426" s="1037"/>
      <c r="F426" s="1037"/>
      <c r="G426" s="1037"/>
      <c r="H426" s="1037"/>
      <c r="I426" s="1037"/>
      <c r="J426" s="1037"/>
      <c r="K426" s="1037"/>
      <c r="L426" s="1037"/>
      <c r="M426" s="1037"/>
      <c r="N426" s="1037"/>
      <c r="O426" s="1037"/>
      <c r="P426" s="1037"/>
      <c r="Q426" s="1037"/>
      <c r="R426" s="1037"/>
      <c r="S426" s="1037"/>
    </row>
    <row r="427" spans="2:19">
      <c r="B427" s="950" t="s">
        <v>0</v>
      </c>
      <c r="C427" s="951"/>
      <c r="D427" s="954" t="s">
        <v>908</v>
      </c>
      <c r="E427" s="955"/>
      <c r="F427" s="955"/>
      <c r="G427" s="955"/>
      <c r="H427" s="955"/>
      <c r="I427" s="955"/>
      <c r="J427" s="955"/>
      <c r="K427" s="955"/>
      <c r="L427" s="955"/>
      <c r="M427" s="955"/>
      <c r="N427" s="955"/>
      <c r="O427" s="955"/>
      <c r="P427" s="955"/>
      <c r="Q427" s="955"/>
      <c r="R427" s="955"/>
      <c r="S427" s="956"/>
    </row>
    <row r="428" spans="2:19">
      <c r="B428" s="952"/>
      <c r="C428" s="953"/>
      <c r="D428" s="957"/>
      <c r="E428" s="958"/>
      <c r="F428" s="958"/>
      <c r="G428" s="958"/>
      <c r="H428" s="958"/>
      <c r="I428" s="958"/>
      <c r="J428" s="958"/>
      <c r="K428" s="958"/>
      <c r="L428" s="958"/>
      <c r="M428" s="958"/>
      <c r="N428" s="958"/>
      <c r="O428" s="958"/>
      <c r="P428" s="958"/>
      <c r="Q428" s="958"/>
      <c r="R428" s="958"/>
      <c r="S428" s="959"/>
    </row>
    <row r="429" spans="2:19">
      <c r="B429" s="62"/>
      <c r="C429" s="63"/>
      <c r="D429" s="64"/>
      <c r="E429" s="64"/>
      <c r="F429" s="64"/>
      <c r="G429" s="64"/>
      <c r="H429" s="64"/>
      <c r="I429" s="64"/>
      <c r="J429" s="64"/>
      <c r="K429" s="64"/>
      <c r="L429" s="64"/>
      <c r="M429" s="64"/>
      <c r="N429" s="64"/>
      <c r="O429" s="64"/>
      <c r="P429" s="64"/>
      <c r="Q429" s="64"/>
      <c r="R429" s="64"/>
      <c r="S429" s="39"/>
    </row>
    <row r="430" spans="2:19" ht="27.75" customHeight="1">
      <c r="B430" s="31" t="s">
        <v>2</v>
      </c>
      <c r="C430" s="430" t="str">
        <f>IF(SUM(D442,D454)=0,"subotal",SUM(D442,D454))</f>
        <v>subotal</v>
      </c>
      <c r="D430" s="2"/>
      <c r="E430" s="2"/>
      <c r="F430" s="2"/>
      <c r="G430" s="2"/>
      <c r="H430" s="2"/>
      <c r="I430" s="2"/>
      <c r="J430" s="2"/>
      <c r="K430" s="2"/>
      <c r="L430" s="2"/>
      <c r="M430" s="2"/>
      <c r="N430" s="2"/>
      <c r="O430" s="2"/>
      <c r="P430" s="2"/>
      <c r="Q430" s="2"/>
      <c r="R430" s="2"/>
      <c r="S430" s="34"/>
    </row>
    <row r="431" spans="2:19" ht="15">
      <c r="B431" s="31"/>
      <c r="C431" s="8"/>
      <c r="D431" s="2"/>
      <c r="E431" s="2"/>
      <c r="F431" s="2"/>
      <c r="G431" s="2"/>
      <c r="H431" s="2"/>
      <c r="I431" s="2"/>
      <c r="J431" s="2"/>
      <c r="K431" s="2"/>
      <c r="L431" s="2"/>
      <c r="M431" s="2"/>
      <c r="N431" s="2"/>
      <c r="O431" s="2"/>
      <c r="P431" s="2"/>
      <c r="Q431" s="2"/>
      <c r="R431" s="2"/>
      <c r="S431" s="34"/>
    </row>
    <row r="432" spans="2:19" ht="20.25" customHeight="1">
      <c r="B432" s="1076" t="s">
        <v>3</v>
      </c>
      <c r="C432" s="1080"/>
      <c r="D432" s="1078" t="s">
        <v>909</v>
      </c>
      <c r="E432" s="1079"/>
      <c r="F432" s="1079"/>
      <c r="G432" s="1079"/>
      <c r="H432" s="1079"/>
      <c r="I432" s="1079"/>
      <c r="J432" s="1079"/>
      <c r="K432" s="1079"/>
      <c r="L432" s="1079"/>
      <c r="M432" s="1079"/>
      <c r="N432" s="1079"/>
      <c r="O432" s="1079"/>
      <c r="P432" s="548"/>
      <c r="Q432" s="548"/>
      <c r="R432" s="548"/>
      <c r="S432" s="296"/>
    </row>
    <row r="433" spans="2:19" ht="28.5" customHeight="1">
      <c r="B433" s="1073" t="s">
        <v>910</v>
      </c>
      <c r="C433" s="1074"/>
      <c r="D433" s="1074"/>
      <c r="E433" s="1074"/>
      <c r="F433" s="1074"/>
      <c r="G433" s="1074"/>
      <c r="H433" s="1074"/>
      <c r="I433" s="1074"/>
      <c r="J433" s="1074"/>
      <c r="K433" s="1074"/>
      <c r="L433" s="1074"/>
      <c r="M433" s="1074"/>
      <c r="N433" s="1074"/>
      <c r="O433" s="1074"/>
      <c r="P433" s="1074"/>
      <c r="Q433" s="1074"/>
      <c r="R433" s="1074"/>
      <c r="S433" s="1075"/>
    </row>
    <row r="434" spans="2:19" s="718" customFormat="1" ht="28.5">
      <c r="B434" s="303"/>
      <c r="C434" s="142" t="s">
        <v>5</v>
      </c>
      <c r="D434" s="292" t="s">
        <v>9</v>
      </c>
      <c r="E434" s="293" t="s">
        <v>103</v>
      </c>
      <c r="F434" s="293" t="s">
        <v>1769</v>
      </c>
      <c r="G434" s="294" t="s">
        <v>104</v>
      </c>
      <c r="H434" s="294" t="s">
        <v>105</v>
      </c>
      <c r="I434" s="294" t="s">
        <v>106</v>
      </c>
      <c r="J434" s="292" t="s">
        <v>73</v>
      </c>
      <c r="K434" s="292" t="s">
        <v>74</v>
      </c>
      <c r="L434" s="295" t="s">
        <v>75</v>
      </c>
      <c r="M434" s="292" t="s">
        <v>76</v>
      </c>
      <c r="N434" s="292" t="s">
        <v>77</v>
      </c>
      <c r="O434" s="292" t="s">
        <v>1782</v>
      </c>
      <c r="P434" s="292" t="s">
        <v>1783</v>
      </c>
      <c r="Q434" s="292" t="s">
        <v>1784</v>
      </c>
      <c r="R434" s="292" t="s">
        <v>1785</v>
      </c>
      <c r="S434" s="717"/>
    </row>
    <row r="435" spans="2:19">
      <c r="B435" s="309"/>
      <c r="C435" s="719"/>
      <c r="D435" s="719"/>
      <c r="E435" s="719"/>
      <c r="F435" s="719"/>
      <c r="G435" s="719"/>
      <c r="H435" s="719"/>
      <c r="I435" s="719"/>
      <c r="J435" s="719"/>
      <c r="K435" s="719"/>
      <c r="L435" s="719"/>
      <c r="M435" s="719"/>
      <c r="N435" s="719"/>
      <c r="O435" s="719"/>
      <c r="P435" s="719"/>
      <c r="Q435" s="553"/>
      <c r="R435" s="553"/>
      <c r="S435" s="306"/>
    </row>
    <row r="436" spans="2:19" ht="24.75" customHeight="1">
      <c r="B436" s="721" t="s">
        <v>37</v>
      </c>
      <c r="C436" s="436">
        <f>SUMPRODUCT(($G$2=TX_TB!$E$2:$E$350)*(TX_TB!H$2:H$350))</f>
        <v>0</v>
      </c>
      <c r="D436" s="436">
        <f>SUMPRODUCT(($G$2=TX_TB!$E$2:$E$350)*(TX_TB!I$2:I$350))</f>
        <v>0</v>
      </c>
      <c r="E436" s="436">
        <f>SUMPRODUCT(($G$2=TX_TB!$E$2:$E$350)*(TX_TB!J$2:J$350))</f>
        <v>0</v>
      </c>
      <c r="F436" s="436">
        <f>SUMPRODUCT(($G$2=TX_TB!$E$2:$E$350)*(TX_TB!K$2:K$350))</f>
        <v>0</v>
      </c>
      <c r="G436" s="436">
        <f>SUMPRODUCT(($G$2=TX_TB!$E$2:$E$350)*(TX_TB!L$2:L$350))</f>
        <v>0</v>
      </c>
      <c r="H436" s="436">
        <f>SUMPRODUCT(($G$2=TX_TB!$E$2:$E$350)*(TX_TB!M$2:M$350))</f>
        <v>0</v>
      </c>
      <c r="I436" s="436">
        <f>SUMPRODUCT(($G$2=TX_TB!$E$2:$E$350)*(TX_TB!N$2:N$350))</f>
        <v>0</v>
      </c>
      <c r="J436" s="436">
        <f>SUMPRODUCT(($G$2=TX_TB!$E$2:$E$350)*(TX_TB!O$2:O$350))</f>
        <v>0</v>
      </c>
      <c r="K436" s="436">
        <f>SUMPRODUCT(($G$2=TX_TB!$E$2:$E$350)*(TX_TB!P$2:P$350))</f>
        <v>0</v>
      </c>
      <c r="L436" s="436">
        <f>SUMPRODUCT(($G$2=TX_TB!$E$2:$E$350)*(TX_TB!Q$2:Q$350))</f>
        <v>0</v>
      </c>
      <c r="M436" s="436">
        <f>SUMPRODUCT(($G$2=TX_TB!$E$2:$E$350)*(TX_TB!R$2:R$350))</f>
        <v>0</v>
      </c>
      <c r="N436" s="436">
        <f>SUMPRODUCT(($G$2=TX_TB!$E$2:$E$350)*(TX_TB!S$2:S$350))</f>
        <v>0</v>
      </c>
      <c r="O436" s="436">
        <f>SUMPRODUCT(($G$2=TX_TB!$E$2:$E$350)*(TX_TB!T$2:T$350))</f>
        <v>0</v>
      </c>
      <c r="P436" s="436">
        <f>SUMPRODUCT(($G$2=TX_TB!$E$2:$E$350)*(TX_TB!U$2:U$350))</f>
        <v>0</v>
      </c>
      <c r="Q436" s="436">
        <f>SUMPRODUCT(($G$2=TX_TB!$E$2:$E$350)*(TX_TB!V$2:V$350))</f>
        <v>0</v>
      </c>
      <c r="R436" s="436">
        <f>SUMPRODUCT(($G$2=TX_TB!$E$2:$E$350)*(TX_TB!W$2:W$350))</f>
        <v>0</v>
      </c>
      <c r="S436" s="429" t="str">
        <f>IF(SUM(C436:R436)=0,"subtotal",SUM(C436:R436))</f>
        <v>subtotal</v>
      </c>
    </row>
    <row r="437" spans="2:19" ht="17.25" customHeight="1">
      <c r="B437" s="722"/>
      <c r="C437" s="713"/>
      <c r="D437" s="713"/>
      <c r="E437" s="713"/>
      <c r="F437" s="713"/>
      <c r="G437" s="713"/>
      <c r="H437" s="713"/>
      <c r="I437" s="713"/>
      <c r="J437" s="713"/>
      <c r="K437" s="713"/>
      <c r="L437" s="713"/>
      <c r="M437" s="713"/>
      <c r="N437" s="713"/>
      <c r="O437" s="713"/>
      <c r="P437" s="713"/>
      <c r="Q437" s="301"/>
      <c r="R437" s="301"/>
      <c r="S437" s="308"/>
    </row>
    <row r="438" spans="2:19">
      <c r="B438" s="304"/>
      <c r="C438" s="305"/>
      <c r="D438" s="305"/>
      <c r="E438" s="305"/>
      <c r="F438" s="305"/>
      <c r="G438" s="304"/>
      <c r="H438" s="305"/>
      <c r="I438" s="306"/>
      <c r="J438" s="305"/>
      <c r="K438" s="305"/>
      <c r="L438" s="306"/>
      <c r="M438" s="305"/>
      <c r="N438" s="305"/>
      <c r="O438" s="305"/>
      <c r="P438" s="305"/>
      <c r="Q438" s="305"/>
      <c r="R438" s="305"/>
      <c r="S438" s="150"/>
    </row>
    <row r="439" spans="2:19" ht="25.5" customHeight="1">
      <c r="B439" s="723" t="s">
        <v>39</v>
      </c>
      <c r="C439" s="436" cm="1">
        <f t="array" ref="C439">SUMPRODUCT(($G$2=TX_TB!$E$2:$E$350)*(TX_TB!X$2:X$350))</f>
        <v>0</v>
      </c>
      <c r="D439" s="436" cm="1">
        <f t="array" ref="D439">SUMPRODUCT(($G$2=TX_TB!$E$2:$E$350)*(TX_TB!Y$2:Y$350))</f>
        <v>0</v>
      </c>
      <c r="E439" s="436" cm="1">
        <f t="array" ref="E439">SUMPRODUCT(($G$2=TX_TB!$E$2:$E$350)*(TX_TB!Z$2:Z$350))</f>
        <v>0</v>
      </c>
      <c r="F439" s="436" cm="1">
        <f t="array" ref="F439">SUMPRODUCT(($G$2=TX_TB!$E$2:$E$350)*(TX_TB!AA$2:AA$350))</f>
        <v>0</v>
      </c>
      <c r="G439" s="436" cm="1">
        <f t="array" ref="G439">SUMPRODUCT(($G$2=TX_TB!$E$2:$E$350)*(TX_TB!AB$2:AB$350))</f>
        <v>0</v>
      </c>
      <c r="H439" s="436" cm="1">
        <f t="array" ref="H439">SUMPRODUCT(($G$2=TX_TB!$E$2:$E$350)*(TX_TB!AC$2:AC$350))</f>
        <v>0</v>
      </c>
      <c r="I439" s="436" cm="1">
        <f t="array" ref="I439">SUMPRODUCT(($G$2=TX_TB!$E$2:$E$350)*(TX_TB!AD$2:AD$350))</f>
        <v>0</v>
      </c>
      <c r="J439" s="436" cm="1">
        <f t="array" ref="J439">SUMPRODUCT(($G$2=TX_TB!$E$2:$E$350)*(TX_TB!AE$2:AE$350))</f>
        <v>0</v>
      </c>
      <c r="K439" s="436" cm="1">
        <f t="array" ref="K439">SUMPRODUCT(($G$2=TX_TB!$E$2:$E$350)*(TX_TB!AF$2:AF$350))</f>
        <v>0</v>
      </c>
      <c r="L439" s="436" cm="1">
        <f t="array" ref="L439">SUMPRODUCT(($G$2=TX_TB!$E$2:$E$350)*(TX_TB!AG$2:AG$350))</f>
        <v>0</v>
      </c>
      <c r="M439" s="436" cm="1">
        <f t="array" ref="M439">SUMPRODUCT(($G$2=TX_TB!$E$2:$E$350)*(TX_TB!AH$2:AH$350))</f>
        <v>0</v>
      </c>
      <c r="N439" s="436" cm="1">
        <f t="array" ref="N439">SUMPRODUCT(($G$2=TX_TB!$E$2:$E$350)*(TX_TB!AI$2:AI$350))</f>
        <v>0</v>
      </c>
      <c r="O439" s="436" cm="1">
        <f t="array" ref="O439">SUMPRODUCT(($G$2=TX_TB!$E$2:$E$350)*(TX_TB!AJ$2:AJ$350))</f>
        <v>0</v>
      </c>
      <c r="P439" s="436" cm="1">
        <f t="array" ref="P439">SUMPRODUCT(($G$2=TX_TB!$E$2:$E$350)*(TX_TB!AK$2:AK$350))</f>
        <v>0</v>
      </c>
      <c r="Q439" s="436" cm="1">
        <f t="array" ref="Q439">SUMPRODUCT(($G$2=TX_TB!$E$2:$E$350)*(TX_TB!AL$2:AL$350))</f>
        <v>0</v>
      </c>
      <c r="R439" s="436" cm="1">
        <f t="array" ref="R439">SUMPRODUCT(($G$2=TX_TB!$E$2:$E$350)*(TX_TB!AM$2:AM$350))</f>
        <v>0</v>
      </c>
      <c r="S439" s="429" t="str">
        <f>IF(SUM(C439:R439)=0,"subtotal",SUM(C439:R439))</f>
        <v>subtotal</v>
      </c>
    </row>
    <row r="440" spans="2:19" ht="17.25" customHeight="1">
      <c r="B440" s="715"/>
      <c r="C440" s="716"/>
      <c r="D440" s="716"/>
      <c r="E440" s="716"/>
      <c r="F440" s="716"/>
      <c r="G440" s="716"/>
      <c r="H440" s="716"/>
      <c r="I440" s="716"/>
      <c r="J440" s="716"/>
      <c r="K440" s="716"/>
      <c r="L440" s="716"/>
      <c r="M440" s="716"/>
      <c r="N440" s="716"/>
      <c r="O440" s="716"/>
      <c r="P440" s="716"/>
      <c r="Q440" s="716"/>
      <c r="R440" s="716"/>
      <c r="S440" s="302"/>
    </row>
    <row r="441" spans="2:19">
      <c r="B441" s="297"/>
      <c r="C441" s="2"/>
      <c r="D441" s="2"/>
      <c r="E441" s="2"/>
      <c r="F441" s="2"/>
      <c r="G441" s="2"/>
      <c r="H441" s="2"/>
      <c r="I441" s="2"/>
      <c r="J441" s="2"/>
      <c r="K441" s="2"/>
      <c r="L441" s="2"/>
      <c r="M441" s="2"/>
      <c r="N441" s="2"/>
      <c r="O441" s="2"/>
      <c r="P441" s="2"/>
      <c r="Q441" s="2"/>
      <c r="R441" s="2"/>
      <c r="S441" s="298"/>
    </row>
    <row r="442" spans="2:19" ht="26.25" customHeight="1">
      <c r="B442" s="297"/>
      <c r="C442" s="720" t="s">
        <v>6</v>
      </c>
      <c r="D442" s="429" t="str">
        <f>IF(SUM(S436,S439)=0,"subtotal",SUM(S436,S439))</f>
        <v>subtotal</v>
      </c>
      <c r="R442" s="2"/>
      <c r="S442" s="298"/>
    </row>
    <row r="443" spans="2:19" ht="15">
      <c r="B443" s="299"/>
      <c r="C443" s="300"/>
      <c r="D443" s="178"/>
      <c r="E443" s="178"/>
      <c r="F443" s="178"/>
      <c r="G443" s="178"/>
      <c r="H443" s="178"/>
      <c r="I443" s="178"/>
      <c r="J443" s="178"/>
      <c r="K443" s="178"/>
      <c r="L443" s="178"/>
      <c r="M443" s="178"/>
      <c r="N443" s="178"/>
      <c r="O443" s="178"/>
      <c r="P443" s="178"/>
      <c r="Q443" s="178"/>
      <c r="R443" s="301"/>
      <c r="S443" s="302"/>
    </row>
    <row r="444" spans="2:19">
      <c r="B444" s="149"/>
      <c r="C444" s="148"/>
      <c r="D444" s="55"/>
      <c r="E444" s="147"/>
      <c r="F444" s="147"/>
      <c r="G444" s="146"/>
      <c r="H444" s="146"/>
      <c r="I444" s="146"/>
      <c r="J444" s="55"/>
      <c r="K444" s="55"/>
      <c r="L444" s="145"/>
      <c r="M444" s="55"/>
      <c r="N444" s="55"/>
      <c r="O444" s="55"/>
      <c r="P444" s="55"/>
      <c r="Q444" s="55"/>
      <c r="R444" s="55"/>
      <c r="S444" s="24"/>
    </row>
    <row r="445" spans="2:19" ht="28.5" customHeight="1">
      <c r="B445" s="1073" t="s">
        <v>911</v>
      </c>
      <c r="C445" s="1074"/>
      <c r="D445" s="1074"/>
      <c r="E445" s="1074"/>
      <c r="F445" s="1074"/>
      <c r="G445" s="1074"/>
      <c r="H445" s="1074"/>
      <c r="I445" s="1074"/>
      <c r="J445" s="1074"/>
      <c r="K445" s="1074"/>
      <c r="L445" s="1074"/>
      <c r="M445" s="1074"/>
      <c r="N445" s="1074"/>
      <c r="O445" s="1074"/>
      <c r="P445" s="1074"/>
      <c r="Q445" s="1074"/>
      <c r="R445" s="1074"/>
      <c r="S445" s="1075"/>
    </row>
    <row r="446" spans="2:19" s="718" customFormat="1" ht="28.5">
      <c r="B446" s="303"/>
      <c r="C446" s="142" t="s">
        <v>5</v>
      </c>
      <c r="D446" s="292" t="s">
        <v>9</v>
      </c>
      <c r="E446" s="293" t="s">
        <v>103</v>
      </c>
      <c r="F446" s="293" t="s">
        <v>1769</v>
      </c>
      <c r="G446" s="294" t="s">
        <v>104</v>
      </c>
      <c r="H446" s="294" t="s">
        <v>105</v>
      </c>
      <c r="I446" s="294" t="s">
        <v>106</v>
      </c>
      <c r="J446" s="292" t="s">
        <v>73</v>
      </c>
      <c r="K446" s="292" t="s">
        <v>74</v>
      </c>
      <c r="L446" s="295" t="s">
        <v>75</v>
      </c>
      <c r="M446" s="292" t="s">
        <v>76</v>
      </c>
      <c r="N446" s="292" t="s">
        <v>77</v>
      </c>
      <c r="O446" s="292" t="s">
        <v>1782</v>
      </c>
      <c r="P446" s="292" t="s">
        <v>1783</v>
      </c>
      <c r="Q446" s="292" t="s">
        <v>1784</v>
      </c>
      <c r="R446" s="292" t="s">
        <v>1785</v>
      </c>
      <c r="S446" s="717"/>
    </row>
    <row r="447" spans="2:19">
      <c r="B447" s="309"/>
      <c r="C447" s="719"/>
      <c r="D447" s="719"/>
      <c r="E447" s="719"/>
      <c r="F447" s="719"/>
      <c r="G447" s="719"/>
      <c r="H447" s="719"/>
      <c r="I447" s="719"/>
      <c r="J447" s="719"/>
      <c r="K447" s="719"/>
      <c r="L447" s="719"/>
      <c r="M447" s="719"/>
      <c r="N447" s="719"/>
      <c r="O447" s="719"/>
      <c r="P447" s="719"/>
      <c r="Q447" s="553"/>
      <c r="R447" s="553"/>
      <c r="S447" s="306"/>
    </row>
    <row r="448" spans="2:19" ht="27.75" customHeight="1">
      <c r="B448" s="711" t="s">
        <v>37</v>
      </c>
      <c r="C448" s="436" cm="1">
        <f t="array" ref="C448">SUMPRODUCT(($G$2=TX_TB!$E$2:$E$350)*(TX_TB!AN$2:AN$350))</f>
        <v>0</v>
      </c>
      <c r="D448" s="436" cm="1">
        <f t="array" ref="D448">SUMPRODUCT(($G$2=TX_TB!$E$2:$E$350)*(TX_TB!AO$2:AO$350))</f>
        <v>0</v>
      </c>
      <c r="E448" s="436" cm="1">
        <f t="array" ref="E448">SUMPRODUCT(($G$2=TX_TB!$E$2:$E$350)*(TX_TB!AP$2:AP$350))</f>
        <v>0</v>
      </c>
      <c r="F448" s="436" cm="1">
        <f t="array" ref="F448">SUMPRODUCT(($G$2=TX_TB!$E$2:$E$350)*(TX_TB!AQ$2:AQ$350))</f>
        <v>0</v>
      </c>
      <c r="G448" s="436" cm="1">
        <f t="array" ref="G448">SUMPRODUCT(($G$2=TX_TB!$E$2:$E$350)*(TX_TB!AR$2:AR$350))</f>
        <v>0</v>
      </c>
      <c r="H448" s="436" cm="1">
        <f t="array" ref="H448">SUMPRODUCT(($G$2=TX_TB!$E$2:$E$350)*(TX_TB!AS$2:AS$350))</f>
        <v>0</v>
      </c>
      <c r="I448" s="436" cm="1">
        <f t="array" ref="I448">SUMPRODUCT(($G$2=TX_TB!$E$2:$E$350)*(TX_TB!AT$2:AT$350))</f>
        <v>0</v>
      </c>
      <c r="J448" s="436" cm="1">
        <f t="array" ref="J448">SUMPRODUCT(($G$2=TX_TB!$E$2:$E$350)*(TX_TB!AU$2:AU$350))</f>
        <v>0</v>
      </c>
      <c r="K448" s="436" cm="1">
        <f t="array" ref="K448">SUMPRODUCT(($G$2=TX_TB!$E$2:$E$350)*(TX_TB!AV$2:AV$350))</f>
        <v>0</v>
      </c>
      <c r="L448" s="436" cm="1">
        <f t="array" ref="L448">SUMPRODUCT(($G$2=TX_TB!$E$2:$E$350)*(TX_TB!AW$2:AW$350))</f>
        <v>0</v>
      </c>
      <c r="M448" s="436" cm="1">
        <f t="array" ref="M448">SUMPRODUCT(($G$2=TX_TB!$E$2:$E$350)*(TX_TB!AX$2:AX$350))</f>
        <v>0</v>
      </c>
      <c r="N448" s="436" cm="1">
        <f t="array" ref="N448">SUMPRODUCT(($G$2=TX_TB!$E$2:$E$350)*(TX_TB!AY$2:AY$350))</f>
        <v>0</v>
      </c>
      <c r="O448" s="436" cm="1">
        <f t="array" ref="O448">SUMPRODUCT(($G$2=TX_TB!$E$2:$E$350)*(TX_TB!AZ$2:AZ$350))</f>
        <v>0</v>
      </c>
      <c r="P448" s="436" cm="1">
        <f t="array" ref="P448">SUMPRODUCT(($G$2=TX_TB!$E$2:$E$350)*(TX_TB!BA$2:BA$350))</f>
        <v>0</v>
      </c>
      <c r="Q448" s="436" cm="1">
        <f t="array" ref="Q448">SUMPRODUCT(($G$2=TX_TB!$E$2:$E$350)*(TX_TB!BB$2:BB$350))</f>
        <v>0</v>
      </c>
      <c r="R448" s="436" cm="1">
        <f t="array" ref="R448">SUMPRODUCT(($G$2=TX_TB!$E$2:$E$350)*(TX_TB!BC$2:BC$350))</f>
        <v>0</v>
      </c>
      <c r="S448" s="429" t="str">
        <f>IF(SUM(C448:R448)=0,"subtotal",SUM(C448:R448))</f>
        <v>subtotal</v>
      </c>
    </row>
    <row r="449" spans="2:19" ht="17.25" customHeight="1">
      <c r="B449" s="712"/>
      <c r="C449" s="713"/>
      <c r="D449" s="713"/>
      <c r="E449" s="713"/>
      <c r="F449" s="713"/>
      <c r="G449" s="713"/>
      <c r="H449" s="713"/>
      <c r="I449" s="713"/>
      <c r="J449" s="713"/>
      <c r="K449" s="713"/>
      <c r="L449" s="713"/>
      <c r="M449" s="713"/>
      <c r="N449" s="713"/>
      <c r="O449" s="713"/>
      <c r="P449" s="713"/>
      <c r="Q449" s="301"/>
      <c r="R449" s="301"/>
      <c r="S449" s="308"/>
    </row>
    <row r="450" spans="2:19">
      <c r="B450" s="304"/>
      <c r="C450" s="305"/>
      <c r="D450" s="305"/>
      <c r="E450" s="305"/>
      <c r="F450" s="305"/>
      <c r="G450" s="304"/>
      <c r="H450" s="305"/>
      <c r="I450" s="306"/>
      <c r="J450" s="305"/>
      <c r="K450" s="305"/>
      <c r="L450" s="306"/>
      <c r="M450" s="305"/>
      <c r="N450" s="305"/>
      <c r="O450" s="305"/>
      <c r="P450" s="305"/>
      <c r="Q450" s="305"/>
      <c r="R450" s="305"/>
      <c r="S450" s="150"/>
    </row>
    <row r="451" spans="2:19" ht="30" customHeight="1">
      <c r="B451" s="714" t="s">
        <v>39</v>
      </c>
      <c r="C451" s="436" cm="1">
        <f t="array" ref="C451">SUMPRODUCT(($G$2=TX_TB!$E$2:$E$350)*(TX_TB!BD$2:BD$350))</f>
        <v>0</v>
      </c>
      <c r="D451" s="436" cm="1">
        <f t="array" ref="D451">SUMPRODUCT(($G$2=TX_TB!$E$2:$E$350)*(TX_TB!BE$2:BE$350))</f>
        <v>0</v>
      </c>
      <c r="E451" s="436" cm="1">
        <f t="array" ref="E451">SUMPRODUCT(($G$2=TX_TB!$E$2:$E$350)*(TX_TB!BF$2:BF$350))</f>
        <v>0</v>
      </c>
      <c r="F451" s="436" cm="1">
        <f t="array" ref="F451">SUMPRODUCT(($G$2=TX_TB!$E$2:$E$350)*(TX_TB!BG$2:BG$350))</f>
        <v>0</v>
      </c>
      <c r="G451" s="436" cm="1">
        <f t="array" ref="G451">SUMPRODUCT(($G$2=TX_TB!$E$2:$E$350)*(TX_TB!BH$2:BH$350))</f>
        <v>0</v>
      </c>
      <c r="H451" s="436" cm="1">
        <f t="array" ref="H451">SUMPRODUCT(($G$2=TX_TB!$E$2:$E$350)*(TX_TB!BI$2:BI$350))</f>
        <v>0</v>
      </c>
      <c r="I451" s="436" cm="1">
        <f t="array" ref="I451">SUMPRODUCT(($G$2=TX_TB!$E$2:$E$350)*(TX_TB!BJ$2:BJ$350))</f>
        <v>0</v>
      </c>
      <c r="J451" s="436" cm="1">
        <f t="array" ref="J451">SUMPRODUCT(($G$2=TX_TB!$E$2:$E$350)*(TX_TB!BK$2:BK$350))</f>
        <v>0</v>
      </c>
      <c r="K451" s="436" cm="1">
        <f t="array" ref="K451">SUMPRODUCT(($G$2=TX_TB!$E$2:$E$350)*(TX_TB!BL$2:BL$350))</f>
        <v>0</v>
      </c>
      <c r="L451" s="436" cm="1">
        <f t="array" ref="L451">SUMPRODUCT(($G$2=TX_TB!$E$2:$E$350)*(TX_TB!BM$2:BM$350))</f>
        <v>0</v>
      </c>
      <c r="M451" s="436" cm="1">
        <f t="array" ref="M451">SUMPRODUCT(($G$2=TX_TB!$E$2:$E$350)*(TX_TB!BN$2:BN$350))</f>
        <v>0</v>
      </c>
      <c r="N451" s="436" cm="1">
        <f t="array" ref="N451">SUMPRODUCT(($G$2=TX_TB!$E$2:$E$350)*(TX_TB!BO$2:BO$350))</f>
        <v>0</v>
      </c>
      <c r="O451" s="436" cm="1">
        <f t="array" ref="O451">SUMPRODUCT(($G$2=TX_TB!$E$2:$E$350)*(TX_TB!BP$2:BP$350))</f>
        <v>0</v>
      </c>
      <c r="P451" s="436" cm="1">
        <f t="array" ref="P451">SUMPRODUCT(($G$2=TX_TB!$E$2:$E$350)*(TX_TB!BQ$2:BQ$350))</f>
        <v>0</v>
      </c>
      <c r="Q451" s="436" cm="1">
        <f t="array" ref="Q451">SUMPRODUCT(($G$2=TX_TB!$E$2:$E$350)*(TX_TB!BR$2:BR$350))</f>
        <v>0</v>
      </c>
      <c r="R451" s="436" cm="1">
        <f t="array" ref="R451">SUMPRODUCT(($G$2=TX_TB!$E$2:$E$350)*(TX_TB!BS$2:BS$350))</f>
        <v>0</v>
      </c>
      <c r="S451" s="429" t="str">
        <f>IF(SUM(C451:R451)=0,"subtotal",SUM(C451:R451))</f>
        <v>subtotal</v>
      </c>
    </row>
    <row r="452" spans="2:19" ht="17.25" customHeight="1">
      <c r="B452" s="715"/>
      <c r="C452" s="716"/>
      <c r="D452" s="716"/>
      <c r="E452" s="716"/>
      <c r="F452" s="716"/>
      <c r="G452" s="716"/>
      <c r="H452" s="716"/>
      <c r="I452" s="716"/>
      <c r="J452" s="716"/>
      <c r="K452" s="716"/>
      <c r="L452" s="716"/>
      <c r="M452" s="716"/>
      <c r="N452" s="716"/>
      <c r="O452" s="716"/>
      <c r="P452" s="716"/>
      <c r="Q452" s="716"/>
      <c r="R452" s="716"/>
      <c r="S452" s="302"/>
    </row>
    <row r="453" spans="2:19">
      <c r="B453" s="297"/>
      <c r="C453" s="2"/>
      <c r="D453" s="2"/>
      <c r="E453" s="2"/>
      <c r="F453" s="2"/>
      <c r="G453" s="2"/>
      <c r="H453" s="2"/>
      <c r="I453" s="2"/>
      <c r="J453" s="2"/>
      <c r="K453" s="2"/>
      <c r="L453" s="2"/>
      <c r="M453" s="2"/>
      <c r="N453" s="2"/>
      <c r="O453" s="2"/>
      <c r="P453" s="2"/>
      <c r="Q453" s="2"/>
      <c r="R453" s="2"/>
      <c r="S453" s="298"/>
    </row>
    <row r="454" spans="2:19" ht="26.25" customHeight="1">
      <c r="B454" s="297"/>
      <c r="C454" s="720" t="s">
        <v>6</v>
      </c>
      <c r="D454" s="429" t="str">
        <f>IF(SUM(S448,S451)=0,"subtotal",SUM(S448,S451))</f>
        <v>subtotal</v>
      </c>
      <c r="R454" s="2"/>
      <c r="S454" s="298"/>
    </row>
    <row r="455" spans="2:19" ht="15">
      <c r="B455" s="299"/>
      <c r="C455" s="300"/>
      <c r="D455" s="178"/>
      <c r="E455" s="178"/>
      <c r="F455" s="178"/>
      <c r="G455" s="178"/>
      <c r="H455" s="178"/>
      <c r="I455" s="178"/>
      <c r="J455" s="178"/>
      <c r="K455" s="178"/>
      <c r="L455" s="178"/>
      <c r="M455" s="178"/>
      <c r="N455" s="178"/>
      <c r="O455" s="178"/>
      <c r="P455" s="178"/>
      <c r="Q455" s="178"/>
      <c r="R455" s="301"/>
      <c r="S455" s="302"/>
    </row>
    <row r="456" spans="2:19">
      <c r="B456" s="6"/>
      <c r="C456" s="6"/>
      <c r="D456" s="119"/>
      <c r="E456" s="119"/>
      <c r="F456" s="119"/>
      <c r="G456" s="119"/>
      <c r="H456" s="119"/>
      <c r="I456" s="119"/>
      <c r="J456" s="119"/>
      <c r="K456" s="119"/>
      <c r="L456" s="119"/>
      <c r="M456" s="119"/>
      <c r="N456" s="119"/>
      <c r="O456" s="119"/>
      <c r="P456" s="119"/>
      <c r="Q456" s="119"/>
      <c r="R456" s="119"/>
      <c r="S456" s="91"/>
    </row>
    <row r="457" spans="2:19" ht="28.5" customHeight="1">
      <c r="B457" s="1036" t="str">
        <f>CONCATENATE(K$2,": TX_TB (Denominator)")</f>
        <v>: TX_TB (Denominator)</v>
      </c>
      <c r="C457" s="1037"/>
      <c r="D457" s="1037"/>
      <c r="E457" s="1037"/>
      <c r="F457" s="1037"/>
      <c r="G457" s="1037"/>
      <c r="H457" s="1037"/>
      <c r="I457" s="1037"/>
      <c r="J457" s="1037"/>
      <c r="K457" s="1037"/>
      <c r="L457" s="1037"/>
      <c r="M457" s="1037"/>
      <c r="N457" s="1037"/>
      <c r="O457" s="1037"/>
      <c r="P457" s="1037"/>
      <c r="Q457" s="1037"/>
      <c r="R457" s="1037"/>
      <c r="S457" s="1037"/>
    </row>
    <row r="458" spans="2:19">
      <c r="B458" s="950" t="s">
        <v>0</v>
      </c>
      <c r="C458" s="951"/>
      <c r="D458" s="954" t="s">
        <v>912</v>
      </c>
      <c r="E458" s="955"/>
      <c r="F458" s="955"/>
      <c r="G458" s="955"/>
      <c r="H458" s="955"/>
      <c r="I458" s="955"/>
      <c r="J458" s="955"/>
      <c r="K458" s="955"/>
      <c r="L458" s="955"/>
      <c r="M458" s="955"/>
      <c r="N458" s="955"/>
      <c r="O458" s="955"/>
      <c r="P458" s="955"/>
      <c r="Q458" s="955"/>
      <c r="R458" s="955"/>
      <c r="S458" s="956"/>
    </row>
    <row r="459" spans="2:19">
      <c r="B459" s="952"/>
      <c r="C459" s="953"/>
      <c r="D459" s="957"/>
      <c r="E459" s="958"/>
      <c r="F459" s="958"/>
      <c r="G459" s="958"/>
      <c r="H459" s="958"/>
      <c r="I459" s="958"/>
      <c r="J459" s="958"/>
      <c r="K459" s="958"/>
      <c r="L459" s="958"/>
      <c r="M459" s="958"/>
      <c r="N459" s="958"/>
      <c r="O459" s="958"/>
      <c r="P459" s="958"/>
      <c r="Q459" s="958"/>
      <c r="R459" s="958"/>
      <c r="S459" s="959"/>
    </row>
    <row r="460" spans="2:19">
      <c r="B460" s="62"/>
      <c r="C460" s="63"/>
      <c r="D460" s="64"/>
      <c r="E460" s="64"/>
      <c r="F460" s="64"/>
      <c r="G460" s="64"/>
      <c r="H460" s="64"/>
      <c r="I460" s="64"/>
      <c r="J460" s="64"/>
      <c r="K460" s="64"/>
      <c r="L460" s="64"/>
      <c r="M460" s="64"/>
      <c r="N460" s="64"/>
      <c r="O460" s="64"/>
      <c r="P460" s="64"/>
      <c r="Q460" s="64"/>
      <c r="R460" s="64"/>
      <c r="S460" s="39"/>
    </row>
    <row r="461" spans="2:19" ht="27" customHeight="1">
      <c r="B461" s="31" t="s">
        <v>55</v>
      </c>
      <c r="C461" s="430" t="str">
        <f>IF(SUM(D473,D484,D495,D506)=0,"subtotal",SUM(D473,D484,D495,D506))</f>
        <v>subtotal</v>
      </c>
      <c r="D461" s="2"/>
      <c r="E461" s="2"/>
      <c r="F461" s="2"/>
      <c r="G461" s="2"/>
      <c r="H461" s="2"/>
      <c r="I461" s="2"/>
      <c r="J461" s="2"/>
      <c r="K461" s="2"/>
      <c r="L461" s="2"/>
      <c r="M461" s="2"/>
      <c r="N461" s="2"/>
      <c r="O461" s="2"/>
      <c r="P461" s="2"/>
      <c r="Q461" s="2"/>
      <c r="R461" s="2"/>
      <c r="S461" s="34"/>
    </row>
    <row r="462" spans="2:19" ht="15">
      <c r="B462" s="31"/>
      <c r="C462" s="8"/>
      <c r="D462" s="2"/>
      <c r="E462" s="2"/>
      <c r="F462" s="2"/>
      <c r="G462" s="2"/>
      <c r="H462" s="2"/>
      <c r="I462" s="2"/>
      <c r="J462" s="2"/>
      <c r="K462" s="2"/>
      <c r="L462" s="2"/>
      <c r="M462" s="2"/>
      <c r="N462" s="2"/>
      <c r="O462" s="2"/>
      <c r="P462" s="2"/>
      <c r="Q462" s="2"/>
      <c r="R462" s="2"/>
      <c r="S462" s="34"/>
    </row>
    <row r="463" spans="2:19" ht="29.25" customHeight="1">
      <c r="B463" s="952" t="s">
        <v>3</v>
      </c>
      <c r="C463" s="953"/>
      <c r="D463" s="1052" t="s">
        <v>913</v>
      </c>
      <c r="E463" s="942"/>
      <c r="F463" s="942"/>
      <c r="G463" s="942"/>
      <c r="H463" s="942"/>
      <c r="I463" s="942"/>
      <c r="J463" s="942"/>
      <c r="K463" s="942"/>
      <c r="L463" s="942"/>
      <c r="M463" s="942"/>
      <c r="N463" s="942"/>
      <c r="O463" s="942"/>
      <c r="P463" s="332"/>
      <c r="Q463" s="332"/>
      <c r="R463" s="332"/>
      <c r="S463" s="39"/>
    </row>
    <row r="464" spans="2:19" ht="28.5" customHeight="1">
      <c r="B464" s="1073" t="s">
        <v>2483</v>
      </c>
      <c r="C464" s="1074"/>
      <c r="D464" s="1074"/>
      <c r="E464" s="1074"/>
      <c r="F464" s="1074"/>
      <c r="G464" s="1074"/>
      <c r="H464" s="1074"/>
      <c r="I464" s="1074"/>
      <c r="J464" s="1074"/>
      <c r="K464" s="1074"/>
      <c r="L464" s="1074"/>
      <c r="M464" s="1074"/>
      <c r="N464" s="1074"/>
      <c r="O464" s="1074"/>
      <c r="P464" s="1074"/>
      <c r="Q464" s="1074"/>
      <c r="R464" s="1074"/>
      <c r="S464" s="1075"/>
    </row>
    <row r="465" spans="2:19" s="718" customFormat="1" ht="28.5">
      <c r="B465" s="303"/>
      <c r="C465" s="142" t="s">
        <v>5</v>
      </c>
      <c r="D465" s="292" t="s">
        <v>9</v>
      </c>
      <c r="E465" s="293" t="s">
        <v>103</v>
      </c>
      <c r="F465" s="293" t="s">
        <v>1769</v>
      </c>
      <c r="G465" s="294" t="s">
        <v>104</v>
      </c>
      <c r="H465" s="294" t="s">
        <v>105</v>
      </c>
      <c r="I465" s="294" t="s">
        <v>106</v>
      </c>
      <c r="J465" s="292" t="s">
        <v>73</v>
      </c>
      <c r="K465" s="292" t="s">
        <v>74</v>
      </c>
      <c r="L465" s="295" t="s">
        <v>75</v>
      </c>
      <c r="M465" s="292" t="s">
        <v>76</v>
      </c>
      <c r="N465" s="292" t="s">
        <v>77</v>
      </c>
      <c r="O465" s="292" t="s">
        <v>1782</v>
      </c>
      <c r="P465" s="292" t="s">
        <v>1783</v>
      </c>
      <c r="Q465" s="292" t="s">
        <v>1784</v>
      </c>
      <c r="R465" s="292" t="s">
        <v>1785</v>
      </c>
      <c r="S465" s="717"/>
    </row>
    <row r="466" spans="2:19">
      <c r="B466" s="309"/>
      <c r="C466" s="719"/>
      <c r="D466" s="719"/>
      <c r="E466" s="719"/>
      <c r="F466" s="719"/>
      <c r="G466" s="719"/>
      <c r="H466" s="719"/>
      <c r="I466" s="719"/>
      <c r="J466" s="719"/>
      <c r="K466" s="719"/>
      <c r="L466" s="719"/>
      <c r="M466" s="719"/>
      <c r="N466" s="719"/>
      <c r="O466" s="719"/>
      <c r="P466" s="719"/>
      <c r="Q466" s="553"/>
      <c r="R466" s="553"/>
      <c r="S466" s="306"/>
    </row>
    <row r="467" spans="2:19" ht="27.75" customHeight="1">
      <c r="B467" s="711" t="s">
        <v>37</v>
      </c>
      <c r="C467" s="436" cm="1">
        <f t="array" ref="C467">SUMPRODUCT(($G$2=TX_TB!$E$2:$E$350)*(TX_TB!BU$2:BU$350))</f>
        <v>0</v>
      </c>
      <c r="D467" s="436" cm="1">
        <f t="array" ref="D467">SUMPRODUCT(($G$2=TX_TB!$E$2:$E$350)*(TX_TB!BV$2:BV$350))</f>
        <v>0</v>
      </c>
      <c r="E467" s="436" cm="1">
        <f t="array" ref="E467">SUMPRODUCT(($G$2=TX_TB!$E$2:$E$350)*(TX_TB!BW$2:BW$350))</f>
        <v>0</v>
      </c>
      <c r="F467" s="436" cm="1">
        <f t="array" ref="F467">SUMPRODUCT(($G$2=TX_TB!$E$2:$E$350)*(TX_TB!BX$2:BX$350))</f>
        <v>0</v>
      </c>
      <c r="G467" s="436" cm="1">
        <f t="array" ref="G467">SUMPRODUCT(($G$2=TX_TB!$E$2:$E$350)*(TX_TB!BY$2:BY$350))</f>
        <v>0</v>
      </c>
      <c r="H467" s="436" cm="1">
        <f t="array" ref="H467">SUMPRODUCT(($G$2=TX_TB!$E$2:$E$350)*(TX_TB!BZ$2:BZ$350))</f>
        <v>0</v>
      </c>
      <c r="I467" s="436" cm="1">
        <f t="array" ref="I467">SUMPRODUCT(($G$2=TX_TB!$E$2:$E$350)*(TX_TB!CA$2:CA$350))</f>
        <v>0</v>
      </c>
      <c r="J467" s="436" cm="1">
        <f t="array" ref="J467">SUMPRODUCT(($G$2=TX_TB!$E$2:$E$350)*(TX_TB!CB$2:CB$350))</f>
        <v>0</v>
      </c>
      <c r="K467" s="436" cm="1">
        <f t="array" ref="K467">SUMPRODUCT(($G$2=TX_TB!$E$2:$E$350)*(TX_TB!CC$2:CC$350))</f>
        <v>0</v>
      </c>
      <c r="L467" s="436" cm="1">
        <f t="array" ref="L467">SUMPRODUCT(($G$2=TX_TB!$E$2:$E$350)*(TX_TB!CD$2:CD$350))</f>
        <v>0</v>
      </c>
      <c r="M467" s="436" cm="1">
        <f t="array" ref="M467">SUMPRODUCT(($G$2=TX_TB!$E$2:$E$350)*(TX_TB!CE$2:CE$350))</f>
        <v>0</v>
      </c>
      <c r="N467" s="436" cm="1">
        <f t="array" ref="N467">SUMPRODUCT(($G$2=TX_TB!$E$2:$E$350)*(TX_TB!CF$2:CF$350))</f>
        <v>0</v>
      </c>
      <c r="O467" s="436" cm="1">
        <f t="array" ref="O467">SUMPRODUCT(($G$2=TX_TB!$E$2:$E$350)*(TX_TB!CG$2:CG$350))</f>
        <v>0</v>
      </c>
      <c r="P467" s="436" cm="1">
        <f t="array" ref="P467">SUMPRODUCT(($G$2=TX_TB!$E$2:$E$350)*(TX_TB!CH$2:CH$350))</f>
        <v>0</v>
      </c>
      <c r="Q467" s="436" cm="1">
        <f t="array" ref="Q467">SUMPRODUCT(($G$2=TX_TB!$E$2:$E$350)*(TX_TB!CI$2:CI$350))</f>
        <v>0</v>
      </c>
      <c r="R467" s="436" cm="1">
        <f t="array" ref="R467">SUMPRODUCT(($G$2=TX_TB!$E$2:$E$350)*(TX_TB!CJ$2:CJ$350))</f>
        <v>0</v>
      </c>
      <c r="S467" s="429" t="str">
        <f>IF(SUM(C467:R467)=0,"subtotal",SUM(C467:R467))</f>
        <v>subtotal</v>
      </c>
    </row>
    <row r="468" spans="2:19" ht="17.25" customHeight="1">
      <c r="B468" s="712"/>
      <c r="C468" s="713"/>
      <c r="D468" s="713"/>
      <c r="E468" s="713"/>
      <c r="F468" s="713"/>
      <c r="G468" s="713"/>
      <c r="H468" s="713"/>
      <c r="I468" s="713"/>
      <c r="J468" s="713"/>
      <c r="K468" s="713"/>
      <c r="L468" s="713"/>
      <c r="M468" s="713"/>
      <c r="N468" s="713"/>
      <c r="O468" s="713"/>
      <c r="P468" s="713"/>
      <c r="Q468" s="301"/>
      <c r="R468" s="301"/>
      <c r="S468" s="308"/>
    </row>
    <row r="469" spans="2:19">
      <c r="B469" s="304"/>
      <c r="C469" s="305"/>
      <c r="D469" s="305"/>
      <c r="E469" s="305"/>
      <c r="F469" s="305"/>
      <c r="G469" s="304"/>
      <c r="H469" s="305"/>
      <c r="I469" s="306"/>
      <c r="J469" s="305"/>
      <c r="K469" s="305"/>
      <c r="L469" s="306"/>
      <c r="M469" s="305"/>
      <c r="N469" s="305"/>
      <c r="O469" s="305"/>
      <c r="P469" s="305"/>
      <c r="Q469" s="305"/>
      <c r="R469" s="305"/>
      <c r="S469" s="150"/>
    </row>
    <row r="470" spans="2:19" ht="30" customHeight="1">
      <c r="B470" s="714" t="s">
        <v>39</v>
      </c>
      <c r="C470" s="436" cm="1">
        <f t="array" ref="C470">SUMPRODUCT(($G$2=TX_TB!$E$2:$E$350)*(TX_TB!CK$2:CK$350))</f>
        <v>0</v>
      </c>
      <c r="D470" s="436" cm="1">
        <f t="array" ref="D470">SUMPRODUCT(($G$2=TX_TB!$E$2:$E$350)*(TX_TB!CL$2:CL$350))</f>
        <v>0</v>
      </c>
      <c r="E470" s="436" cm="1">
        <f t="array" ref="E470">SUMPRODUCT(($G$2=TX_TB!$E$2:$E$350)*(TX_TB!CM$2:CM$350))</f>
        <v>0</v>
      </c>
      <c r="F470" s="436" cm="1">
        <f t="array" ref="F470">SUMPRODUCT(($G$2=TX_TB!$E$2:$E$350)*(TX_TB!CN$2:CN$350))</f>
        <v>0</v>
      </c>
      <c r="G470" s="436" cm="1">
        <f t="array" ref="G470">SUMPRODUCT(($G$2=TX_TB!$E$2:$E$350)*(TX_TB!CO$2:CO$350))</f>
        <v>0</v>
      </c>
      <c r="H470" s="436" cm="1">
        <f t="array" ref="H470">SUMPRODUCT(($G$2=TX_TB!$E$2:$E$350)*(TX_TB!CP$2:CP$350))</f>
        <v>0</v>
      </c>
      <c r="I470" s="436" cm="1">
        <f t="array" ref="I470">SUMPRODUCT(($G$2=TX_TB!$E$2:$E$350)*(TX_TB!CQ$2:CQ$350))</f>
        <v>0</v>
      </c>
      <c r="J470" s="436" cm="1">
        <f t="array" ref="J470">SUMPRODUCT(($G$2=TX_TB!$E$2:$E$350)*(TX_TB!CR$2:CR$350))</f>
        <v>0</v>
      </c>
      <c r="K470" s="436" cm="1">
        <f t="array" ref="K470">SUMPRODUCT(($G$2=TX_TB!$E$2:$E$350)*(TX_TB!CS$2:CS$350))</f>
        <v>0</v>
      </c>
      <c r="L470" s="436" cm="1">
        <f t="array" ref="L470">SUMPRODUCT(($G$2=TX_TB!$E$2:$E$350)*(TX_TB!CT$2:CT$350))</f>
        <v>0</v>
      </c>
      <c r="M470" s="436" cm="1">
        <f t="array" ref="M470">SUMPRODUCT(($G$2=TX_TB!$E$2:$E$350)*(TX_TB!CU$2:CU$350))</f>
        <v>0</v>
      </c>
      <c r="N470" s="436" cm="1">
        <f t="array" ref="N470">SUMPRODUCT(($G$2=TX_TB!$E$2:$E$350)*(TX_TB!CV$2:CV$350))</f>
        <v>0</v>
      </c>
      <c r="O470" s="436" cm="1">
        <f t="array" ref="O470">SUMPRODUCT(($G$2=TX_TB!$E$2:$E$350)*(TX_TB!CW$2:CW$350))</f>
        <v>0</v>
      </c>
      <c r="P470" s="436" cm="1">
        <f t="array" ref="P470">SUMPRODUCT(($G$2=TX_TB!$E$2:$E$350)*(TX_TB!CX$2:CX$350))</f>
        <v>0</v>
      </c>
      <c r="Q470" s="436" cm="1">
        <f t="array" ref="Q470">SUMPRODUCT(($G$2=TX_TB!$E$2:$E$350)*(TX_TB!CY$2:CY$350))</f>
        <v>0</v>
      </c>
      <c r="R470" s="436" cm="1">
        <f t="array" ref="R470">SUMPRODUCT(($G$2=TX_TB!$E$2:$E$350)*(TX_TB!CZ$2:CZ$350))</f>
        <v>0</v>
      </c>
      <c r="S470" s="429" t="str">
        <f>IF(SUM(C470:R470)=0,"subtotal",SUM(C470:R470))</f>
        <v>subtotal</v>
      </c>
    </row>
    <row r="471" spans="2:19" ht="17.25" customHeight="1">
      <c r="B471" s="715"/>
      <c r="C471" s="716"/>
      <c r="D471" s="716"/>
      <c r="E471" s="716"/>
      <c r="F471" s="716"/>
      <c r="G471" s="716"/>
      <c r="H471" s="716"/>
      <c r="I471" s="716"/>
      <c r="J471" s="716"/>
      <c r="K471" s="716"/>
      <c r="L471" s="716"/>
      <c r="M471" s="716"/>
      <c r="N471" s="716"/>
      <c r="O471" s="716"/>
      <c r="P471" s="716"/>
      <c r="Q471" s="716"/>
      <c r="R471" s="716"/>
      <c r="S471" s="302"/>
    </row>
    <row r="472" spans="2:19">
      <c r="B472" s="297"/>
      <c r="C472" s="2"/>
      <c r="D472" s="2"/>
      <c r="E472" s="2"/>
      <c r="F472" s="2"/>
      <c r="G472" s="2"/>
      <c r="H472" s="2"/>
      <c r="I472" s="2"/>
      <c r="J472" s="2"/>
      <c r="K472" s="2"/>
      <c r="L472" s="2"/>
      <c r="M472" s="2"/>
      <c r="N472" s="2"/>
      <c r="O472" s="2"/>
      <c r="P472" s="2"/>
      <c r="Q472" s="2"/>
      <c r="R472" s="2"/>
      <c r="S472" s="298"/>
    </row>
    <row r="473" spans="2:19" ht="26.25" customHeight="1">
      <c r="B473" s="297"/>
      <c r="C473" s="720" t="s">
        <v>6</v>
      </c>
      <c r="D473" s="429" t="str">
        <f>IF(SUM(S467,S470)=0,"subtotal",SUM(S467,S470))</f>
        <v>subtotal</v>
      </c>
      <c r="R473" s="2"/>
      <c r="S473" s="298"/>
    </row>
    <row r="474" spans="2:19" ht="15">
      <c r="B474" s="299"/>
      <c r="C474" s="300"/>
      <c r="D474" s="178"/>
      <c r="E474" s="178"/>
      <c r="F474" s="178"/>
      <c r="G474" s="178"/>
      <c r="H474" s="178"/>
      <c r="I474" s="178"/>
      <c r="J474" s="178"/>
      <c r="K474" s="178"/>
      <c r="L474" s="178"/>
      <c r="M474" s="178"/>
      <c r="N474" s="178"/>
      <c r="O474" s="178"/>
      <c r="P474" s="178"/>
      <c r="Q474" s="178"/>
      <c r="R474" s="301"/>
      <c r="S474" s="302"/>
    </row>
    <row r="475" spans="2:19" ht="28.5" customHeight="1">
      <c r="B475" s="1073" t="s">
        <v>2484</v>
      </c>
      <c r="C475" s="1074"/>
      <c r="D475" s="1074"/>
      <c r="E475" s="1074"/>
      <c r="F475" s="1074"/>
      <c r="G475" s="1074"/>
      <c r="H475" s="1074"/>
      <c r="I475" s="1074"/>
      <c r="J475" s="1074"/>
      <c r="K475" s="1074"/>
      <c r="L475" s="1074"/>
      <c r="M475" s="1074"/>
      <c r="N475" s="1074"/>
      <c r="O475" s="1074"/>
      <c r="P475" s="1074"/>
      <c r="Q475" s="1074"/>
      <c r="R475" s="1074"/>
      <c r="S475" s="1075"/>
    </row>
    <row r="476" spans="2:19" s="718" customFormat="1" ht="28.5">
      <c r="B476" s="303"/>
      <c r="C476" s="142" t="s">
        <v>5</v>
      </c>
      <c r="D476" s="292" t="s">
        <v>9</v>
      </c>
      <c r="E476" s="293" t="s">
        <v>103</v>
      </c>
      <c r="F476" s="293" t="s">
        <v>1769</v>
      </c>
      <c r="G476" s="294" t="s">
        <v>104</v>
      </c>
      <c r="H476" s="294" t="s">
        <v>105</v>
      </c>
      <c r="I476" s="294" t="s">
        <v>106</v>
      </c>
      <c r="J476" s="292" t="s">
        <v>73</v>
      </c>
      <c r="K476" s="292" t="s">
        <v>74</v>
      </c>
      <c r="L476" s="295" t="s">
        <v>75</v>
      </c>
      <c r="M476" s="292" t="s">
        <v>76</v>
      </c>
      <c r="N476" s="292" t="s">
        <v>77</v>
      </c>
      <c r="O476" s="292" t="s">
        <v>1782</v>
      </c>
      <c r="P476" s="292" t="s">
        <v>1783</v>
      </c>
      <c r="Q476" s="292" t="s">
        <v>1784</v>
      </c>
      <c r="R476" s="292" t="s">
        <v>1785</v>
      </c>
      <c r="S476" s="717"/>
    </row>
    <row r="477" spans="2:19">
      <c r="B477" s="309"/>
      <c r="C477" s="719"/>
      <c r="D477" s="719"/>
      <c r="E477" s="719"/>
      <c r="F477" s="719"/>
      <c r="G477" s="719"/>
      <c r="H477" s="719"/>
      <c r="I477" s="719"/>
      <c r="J477" s="719"/>
      <c r="K477" s="719"/>
      <c r="L477" s="719"/>
      <c r="M477" s="719"/>
      <c r="N477" s="719"/>
      <c r="O477" s="719"/>
      <c r="P477" s="719"/>
      <c r="Q477" s="553"/>
      <c r="R477" s="553"/>
      <c r="S477" s="306"/>
    </row>
    <row r="478" spans="2:19" ht="27.75" customHeight="1">
      <c r="B478" s="711" t="s">
        <v>37</v>
      </c>
      <c r="C478" s="436" cm="1">
        <f t="array" ref="C478">SUMPRODUCT(($G$2=TX_TB!$E$2:$E$350)*(TX_TB!DA$2:DA$350))</f>
        <v>0</v>
      </c>
      <c r="D478" s="436" cm="1">
        <f t="array" ref="D478">SUMPRODUCT(($G$2=TX_TB!$E$2:$E$350)*(TX_TB!DB$2:DB$350))</f>
        <v>0</v>
      </c>
      <c r="E478" s="436" cm="1">
        <f t="array" ref="E478">SUMPRODUCT(($G$2=TX_TB!$E$2:$E$350)*(TX_TB!DC$2:DC$350))</f>
        <v>0</v>
      </c>
      <c r="F478" s="436" cm="1">
        <f t="array" ref="F478">SUMPRODUCT(($G$2=TX_TB!$E$2:$E$350)*(TX_TB!DD$2:DD$350))</f>
        <v>0</v>
      </c>
      <c r="G478" s="436" cm="1">
        <f t="array" ref="G478">SUMPRODUCT(($G$2=TX_TB!$E$2:$E$350)*(TX_TB!DE$2:DE$350))</f>
        <v>0</v>
      </c>
      <c r="H478" s="436" cm="1">
        <f t="array" ref="H478">SUMPRODUCT(($G$2=TX_TB!$E$2:$E$350)*(TX_TB!DF$2:DF$350))</f>
        <v>0</v>
      </c>
      <c r="I478" s="436" cm="1">
        <f t="array" ref="I478">SUMPRODUCT(($G$2=TX_TB!$E$2:$E$350)*(TX_TB!DG$2:DG$350))</f>
        <v>0</v>
      </c>
      <c r="J478" s="436" cm="1">
        <f t="array" ref="J478">SUMPRODUCT(($G$2=TX_TB!$E$2:$E$350)*(TX_TB!DH$2:DH$350))</f>
        <v>0</v>
      </c>
      <c r="K478" s="436" cm="1">
        <f t="array" ref="K478">SUMPRODUCT(($G$2=TX_TB!$E$2:$E$350)*(TX_TB!DI$2:DI$350))</f>
        <v>0</v>
      </c>
      <c r="L478" s="436" cm="1">
        <f t="array" ref="L478">SUMPRODUCT(($G$2=TX_TB!$E$2:$E$350)*(TX_TB!DJ$2:DJ$350))</f>
        <v>0</v>
      </c>
      <c r="M478" s="436" cm="1">
        <f t="array" ref="M478">SUMPRODUCT(($G$2=TX_TB!$E$2:$E$350)*(TX_TB!DK$2:DK$350))</f>
        <v>0</v>
      </c>
      <c r="N478" s="436" cm="1">
        <f t="array" ref="N478">SUMPRODUCT(($G$2=TX_TB!$E$2:$E$350)*(TX_TB!DL$2:DL$350))</f>
        <v>0</v>
      </c>
      <c r="O478" s="436" cm="1">
        <f t="array" ref="O478">SUMPRODUCT(($G$2=TX_TB!$E$2:$E$350)*(TX_TB!DM$2:DM$350))</f>
        <v>0</v>
      </c>
      <c r="P478" s="436" cm="1">
        <f t="array" ref="P478">SUMPRODUCT(($G$2=TX_TB!$E$2:$E$350)*(TX_TB!DN$2:DN$350))</f>
        <v>0</v>
      </c>
      <c r="Q478" s="436" cm="1">
        <f t="array" ref="Q478">SUMPRODUCT(($G$2=TX_TB!$E$2:$E$350)*(TX_TB!DO$2:DO$350))</f>
        <v>0</v>
      </c>
      <c r="R478" s="436" cm="1">
        <f t="array" ref="R478">SUMPRODUCT(($G$2=TX_TB!$E$2:$E$350)*(TX_TB!DP$2:DP$350))</f>
        <v>0</v>
      </c>
      <c r="S478" s="429" t="str">
        <f>IF(SUM(C478:R478)=0,"subtotal",SUM(C478:R478))</f>
        <v>subtotal</v>
      </c>
    </row>
    <row r="479" spans="2:19" ht="17.25" customHeight="1">
      <c r="B479" s="712"/>
      <c r="C479" s="713"/>
      <c r="D479" s="713"/>
      <c r="E479" s="713"/>
      <c r="F479" s="713"/>
      <c r="G479" s="713"/>
      <c r="H479" s="713"/>
      <c r="I479" s="713"/>
      <c r="J479" s="713"/>
      <c r="K479" s="713"/>
      <c r="L479" s="713"/>
      <c r="M479" s="713"/>
      <c r="N479" s="713"/>
      <c r="O479" s="713"/>
      <c r="P479" s="713"/>
      <c r="Q479" s="301"/>
      <c r="R479" s="301"/>
      <c r="S479" s="308"/>
    </row>
    <row r="480" spans="2:19">
      <c r="B480" s="304"/>
      <c r="C480" s="305"/>
      <c r="D480" s="305"/>
      <c r="E480" s="305"/>
      <c r="F480" s="305"/>
      <c r="G480" s="304"/>
      <c r="H480" s="305"/>
      <c r="I480" s="306"/>
      <c r="J480" s="305"/>
      <c r="K480" s="305"/>
      <c r="L480" s="306"/>
      <c r="M480" s="305"/>
      <c r="N480" s="305"/>
      <c r="O480" s="305"/>
      <c r="P480" s="305"/>
      <c r="Q480" s="305"/>
      <c r="R480" s="305"/>
      <c r="S480" s="150"/>
    </row>
    <row r="481" spans="2:19" ht="30" customHeight="1">
      <c r="B481" s="714" t="s">
        <v>39</v>
      </c>
      <c r="C481" s="436" cm="1">
        <f t="array" ref="C481">SUMPRODUCT(($G$2=TX_TB!$E$2:$E$350)*(TX_TB!DQ$2:DQ$350))</f>
        <v>0</v>
      </c>
      <c r="D481" s="436" cm="1">
        <f t="array" ref="D481">SUMPRODUCT(($G$2=TX_TB!$E$2:$E$350)*(TX_TB!DR$2:DR$350))</f>
        <v>0</v>
      </c>
      <c r="E481" s="436" cm="1">
        <f t="array" ref="E481">SUMPRODUCT(($G$2=TX_TB!$E$2:$E$350)*(TX_TB!DS$2:DS$350))</f>
        <v>0</v>
      </c>
      <c r="F481" s="436" cm="1">
        <f t="array" ref="F481">SUMPRODUCT(($G$2=TX_TB!$E$2:$E$350)*(TX_TB!DT$2:DT$350))</f>
        <v>0</v>
      </c>
      <c r="G481" s="436" cm="1">
        <f t="array" ref="G481">SUMPRODUCT(($G$2=TX_TB!$E$2:$E$350)*(TX_TB!DU$2:DU$350))</f>
        <v>0</v>
      </c>
      <c r="H481" s="436" cm="1">
        <f t="array" ref="H481">SUMPRODUCT(($G$2=TX_TB!$E$2:$E$350)*(TX_TB!DV$2:DV$350))</f>
        <v>0</v>
      </c>
      <c r="I481" s="436" cm="1">
        <f t="array" ref="I481">SUMPRODUCT(($G$2=TX_TB!$E$2:$E$350)*(TX_TB!DW$2:DW$350))</f>
        <v>0</v>
      </c>
      <c r="J481" s="436" cm="1">
        <f t="array" ref="J481">SUMPRODUCT(($G$2=TX_TB!$E$2:$E$350)*(TX_TB!DX$2:DX$350))</f>
        <v>0</v>
      </c>
      <c r="K481" s="436" cm="1">
        <f t="array" ref="K481">SUMPRODUCT(($G$2=TX_TB!$E$2:$E$350)*(TX_TB!DY$2:DY$350))</f>
        <v>0</v>
      </c>
      <c r="L481" s="436" cm="1">
        <f t="array" ref="L481">SUMPRODUCT(($G$2=TX_TB!$E$2:$E$350)*(TX_TB!DZ$2:DZ$350))</f>
        <v>0</v>
      </c>
      <c r="M481" s="436" cm="1">
        <f t="array" ref="M481">SUMPRODUCT(($G$2=TX_TB!$E$2:$E$350)*(TX_TB!EA$2:EA$350))</f>
        <v>0</v>
      </c>
      <c r="N481" s="436" cm="1">
        <f t="array" ref="N481">SUMPRODUCT(($G$2=TX_TB!$E$2:$E$350)*(TX_TB!EB$2:EB$350))</f>
        <v>0</v>
      </c>
      <c r="O481" s="436" cm="1">
        <f t="array" ref="O481">SUMPRODUCT(($G$2=TX_TB!$E$2:$E$350)*(TX_TB!EC$2:EC$350))</f>
        <v>0</v>
      </c>
      <c r="P481" s="436" cm="1">
        <f t="array" ref="P481">SUMPRODUCT(($G$2=TX_TB!$E$2:$E$350)*(TX_TB!ED$2:ED$350))</f>
        <v>0</v>
      </c>
      <c r="Q481" s="436" cm="1">
        <f t="array" ref="Q481">SUMPRODUCT(($G$2=TX_TB!$E$2:$E$350)*(TX_TB!EE$2:EE$350))</f>
        <v>0</v>
      </c>
      <c r="R481" s="436" cm="1">
        <f t="array" ref="R481">SUMPRODUCT(($G$2=TX_TB!$E$2:$E$350)*(TX_TB!EF$2:EF$350))</f>
        <v>0</v>
      </c>
      <c r="S481" s="429" t="str">
        <f>IF(SUM(C481:R481)=0,"subtotal",SUM(C481:R481))</f>
        <v>subtotal</v>
      </c>
    </row>
    <row r="482" spans="2:19" ht="17.25" customHeight="1">
      <c r="B482" s="715"/>
      <c r="C482" s="716"/>
      <c r="D482" s="716"/>
      <c r="E482" s="716"/>
      <c r="F482" s="716"/>
      <c r="G482" s="716"/>
      <c r="H482" s="716"/>
      <c r="I482" s="716"/>
      <c r="J482" s="716"/>
      <c r="K482" s="716"/>
      <c r="L482" s="716"/>
      <c r="M482" s="716"/>
      <c r="N482" s="716"/>
      <c r="O482" s="716"/>
      <c r="P482" s="716"/>
      <c r="Q482" s="716"/>
      <c r="R482" s="716"/>
      <c r="S482" s="302"/>
    </row>
    <row r="483" spans="2:19">
      <c r="B483" s="297"/>
      <c r="C483" s="2"/>
      <c r="D483" s="2"/>
      <c r="E483" s="2"/>
      <c r="F483" s="2"/>
      <c r="G483" s="2"/>
      <c r="H483" s="2"/>
      <c r="I483" s="2"/>
      <c r="J483" s="2"/>
      <c r="K483" s="2"/>
      <c r="L483" s="2"/>
      <c r="M483" s="2"/>
      <c r="N483" s="2"/>
      <c r="O483" s="2"/>
      <c r="P483" s="2"/>
      <c r="Q483" s="2"/>
      <c r="R483" s="2"/>
      <c r="S483" s="298"/>
    </row>
    <row r="484" spans="2:19" ht="26.25" customHeight="1">
      <c r="B484" s="297"/>
      <c r="C484" s="720" t="s">
        <v>6</v>
      </c>
      <c r="D484" s="429" t="str">
        <f>IF(SUM(S478,S481)=0,"subtotal",SUM(S478,S481))</f>
        <v>subtotal</v>
      </c>
      <c r="R484" s="725"/>
      <c r="S484" s="726"/>
    </row>
    <row r="485" spans="2:19" ht="15">
      <c r="B485" s="299"/>
      <c r="C485" s="300"/>
      <c r="D485" s="178"/>
      <c r="E485" s="178"/>
      <c r="F485" s="178"/>
      <c r="G485" s="178"/>
      <c r="H485" s="178"/>
      <c r="I485" s="178"/>
      <c r="J485" s="178"/>
      <c r="K485" s="178"/>
      <c r="L485" s="178"/>
      <c r="M485" s="178"/>
      <c r="N485" s="178"/>
      <c r="O485" s="178"/>
      <c r="P485" s="178"/>
      <c r="Q485" s="178"/>
      <c r="R485" s="178"/>
      <c r="S485" s="178"/>
    </row>
    <row r="486" spans="2:19" ht="28.5" customHeight="1">
      <c r="B486" s="1073" t="s">
        <v>2485</v>
      </c>
      <c r="C486" s="1074"/>
      <c r="D486" s="1074"/>
      <c r="E486" s="1074"/>
      <c r="F486" s="1074"/>
      <c r="G486" s="1074"/>
      <c r="H486" s="1074"/>
      <c r="I486" s="1074"/>
      <c r="J486" s="1074"/>
      <c r="K486" s="1074"/>
      <c r="L486" s="1074"/>
      <c r="M486" s="1074"/>
      <c r="N486" s="1074"/>
      <c r="O486" s="1074"/>
      <c r="P486" s="1074"/>
      <c r="Q486" s="1074"/>
      <c r="R486" s="1074"/>
      <c r="S486" s="1075"/>
    </row>
    <row r="487" spans="2:19" s="718" customFormat="1" ht="28.5">
      <c r="B487" s="303"/>
      <c r="C487" s="142" t="s">
        <v>5</v>
      </c>
      <c r="D487" s="292" t="s">
        <v>9</v>
      </c>
      <c r="E487" s="293" t="s">
        <v>103</v>
      </c>
      <c r="F487" s="293" t="s">
        <v>1769</v>
      </c>
      <c r="G487" s="294" t="s">
        <v>104</v>
      </c>
      <c r="H487" s="294" t="s">
        <v>105</v>
      </c>
      <c r="I487" s="294" t="s">
        <v>106</v>
      </c>
      <c r="J487" s="292" t="s">
        <v>73</v>
      </c>
      <c r="K487" s="292" t="s">
        <v>74</v>
      </c>
      <c r="L487" s="295" t="s">
        <v>75</v>
      </c>
      <c r="M487" s="292" t="s">
        <v>76</v>
      </c>
      <c r="N487" s="292" t="s">
        <v>77</v>
      </c>
      <c r="O487" s="292" t="s">
        <v>1782</v>
      </c>
      <c r="P487" s="292" t="s">
        <v>1783</v>
      </c>
      <c r="Q487" s="292" t="s">
        <v>1784</v>
      </c>
      <c r="R487" s="292" t="s">
        <v>1785</v>
      </c>
      <c r="S487" s="717"/>
    </row>
    <row r="488" spans="2:19">
      <c r="B488" s="309"/>
      <c r="C488" s="719"/>
      <c r="D488" s="719"/>
      <c r="E488" s="719"/>
      <c r="F488" s="719"/>
      <c r="G488" s="719"/>
      <c r="H488" s="719"/>
      <c r="I488" s="719"/>
      <c r="J488" s="719"/>
      <c r="K488" s="719"/>
      <c r="L488" s="719"/>
      <c r="M488" s="719"/>
      <c r="N488" s="719"/>
      <c r="O488" s="719"/>
      <c r="P488" s="719"/>
      <c r="Q488" s="553"/>
      <c r="R488" s="553"/>
      <c r="S488" s="306"/>
    </row>
    <row r="489" spans="2:19" ht="27.75" customHeight="1">
      <c r="B489" s="711" t="s">
        <v>37</v>
      </c>
      <c r="C489" s="436" cm="1">
        <f t="array" ref="C489">SUMPRODUCT(($G$2=TX_TB!$E$2:$E$350)*(TX_TB!EG$2:EG$350))</f>
        <v>0</v>
      </c>
      <c r="D489" s="436" cm="1">
        <f t="array" ref="D489">SUMPRODUCT(($G$2=TX_TB!$E$2:$E$350)*(TX_TB!EH$2:EH$350))</f>
        <v>0</v>
      </c>
      <c r="E489" s="436" cm="1">
        <f t="array" ref="E489">SUMPRODUCT(($G$2=TX_TB!$E$2:$E$350)*(TX_TB!EI$2:EI$350))</f>
        <v>0</v>
      </c>
      <c r="F489" s="436" cm="1">
        <f t="array" ref="F489">SUMPRODUCT(($G$2=TX_TB!$E$2:$E$350)*(TX_TB!EJ$2:EJ$350))</f>
        <v>0</v>
      </c>
      <c r="G489" s="436" cm="1">
        <f t="array" ref="G489">SUMPRODUCT(($G$2=TX_TB!$E$2:$E$350)*(TX_TB!EK$2:EK$350))</f>
        <v>0</v>
      </c>
      <c r="H489" s="436" cm="1">
        <f t="array" ref="H489">SUMPRODUCT(($G$2=TX_TB!$E$2:$E$350)*(TX_TB!EL$2:EL$350))</f>
        <v>0</v>
      </c>
      <c r="I489" s="436" cm="1">
        <f t="array" ref="I489">SUMPRODUCT(($G$2=TX_TB!$E$2:$E$350)*(TX_TB!EM$2:EM$350))</f>
        <v>0</v>
      </c>
      <c r="J489" s="436" cm="1">
        <f t="array" ref="J489">SUMPRODUCT(($G$2=TX_TB!$E$2:$E$350)*(TX_TB!EN$2:EN$350))</f>
        <v>0</v>
      </c>
      <c r="K489" s="436" cm="1">
        <f t="array" ref="K489">SUMPRODUCT(($G$2=TX_TB!$E$2:$E$350)*(TX_TB!EO$2:EO$350))</f>
        <v>0</v>
      </c>
      <c r="L489" s="436" cm="1">
        <f t="array" ref="L489">SUMPRODUCT(($G$2=TX_TB!$E$2:$E$350)*(TX_TB!EP$2:EP$350))</f>
        <v>0</v>
      </c>
      <c r="M489" s="436" cm="1">
        <f t="array" ref="M489">SUMPRODUCT(($G$2=TX_TB!$E$2:$E$350)*(TX_TB!EQ$2:EQ$350))</f>
        <v>0</v>
      </c>
      <c r="N489" s="436" cm="1">
        <f t="array" ref="N489">SUMPRODUCT(($G$2=TX_TB!$E$2:$E$350)*(TX_TB!ER$2:ER$350))</f>
        <v>0</v>
      </c>
      <c r="O489" s="436" cm="1">
        <f t="array" ref="O489">SUMPRODUCT(($G$2=TX_TB!$E$2:$E$350)*(TX_TB!ES$2:ES$350))</f>
        <v>0</v>
      </c>
      <c r="P489" s="436" cm="1">
        <f t="array" ref="P489">SUMPRODUCT(($G$2=TX_TB!$E$2:$E$350)*(TX_TB!ET$2:ET$350))</f>
        <v>0</v>
      </c>
      <c r="Q489" s="436" cm="1">
        <f t="array" ref="Q489">SUMPRODUCT(($G$2=TX_TB!$E$2:$E$350)*(TX_TB!EU$2:EU$350))</f>
        <v>0</v>
      </c>
      <c r="R489" s="436" cm="1">
        <f t="array" ref="R489">SUMPRODUCT(($G$2=TX_TB!$E$2:$E$350)*(TX_TB!EV$2:EV$350))</f>
        <v>0</v>
      </c>
      <c r="S489" s="429" t="str">
        <f>IF(SUM(C489:R489)=0,"subtotal",SUM(C489:R489))</f>
        <v>subtotal</v>
      </c>
    </row>
    <row r="490" spans="2:19" ht="17.25" customHeight="1">
      <c r="B490" s="712"/>
      <c r="C490" s="713"/>
      <c r="D490" s="713"/>
      <c r="E490" s="713"/>
      <c r="F490" s="713"/>
      <c r="G490" s="713"/>
      <c r="H490" s="713"/>
      <c r="I490" s="713"/>
      <c r="J490" s="713"/>
      <c r="K490" s="713"/>
      <c r="L490" s="713"/>
      <c r="M490" s="713"/>
      <c r="N490" s="713"/>
      <c r="O490" s="713"/>
      <c r="P490" s="713"/>
      <c r="Q490" s="301"/>
      <c r="R490" s="301"/>
      <c r="S490" s="308"/>
    </row>
    <row r="491" spans="2:19">
      <c r="B491" s="304"/>
      <c r="C491" s="305"/>
      <c r="D491" s="305"/>
      <c r="E491" s="305"/>
      <c r="F491" s="305"/>
      <c r="G491" s="304"/>
      <c r="H491" s="305"/>
      <c r="I491" s="306"/>
      <c r="J491" s="305"/>
      <c r="K491" s="305"/>
      <c r="L491" s="306"/>
      <c r="M491" s="305"/>
      <c r="N491" s="305"/>
      <c r="O491" s="305"/>
      <c r="P491" s="305"/>
      <c r="Q491" s="305"/>
      <c r="R491" s="305"/>
      <c r="S491" s="150"/>
    </row>
    <row r="492" spans="2:19" ht="30" customHeight="1">
      <c r="B492" s="714" t="s">
        <v>39</v>
      </c>
      <c r="C492" s="436" cm="1">
        <f t="array" ref="C492">SUMPRODUCT(($G$2=TX_TB!$E$2:$E$350)*(TX_TB!EW$2:EW$350))</f>
        <v>0</v>
      </c>
      <c r="D492" s="436" cm="1">
        <f t="array" ref="D492">SUMPRODUCT(($G$2=TX_TB!$E$2:$E$350)*(TX_TB!EX$2:EX$350))</f>
        <v>0</v>
      </c>
      <c r="E492" s="436" cm="1">
        <f t="array" ref="E492">SUMPRODUCT(($G$2=TX_TB!$E$2:$E$350)*(TX_TB!EY$2:EY$350))</f>
        <v>0</v>
      </c>
      <c r="F492" s="436" cm="1">
        <f t="array" ref="F492">SUMPRODUCT(($G$2=TX_TB!$E$2:$E$350)*(TX_TB!EZ$2:EZ$350))</f>
        <v>0</v>
      </c>
      <c r="G492" s="436" cm="1">
        <f t="array" ref="G492">SUMPRODUCT(($G$2=TX_TB!$E$2:$E$350)*(TX_TB!FA$2:FA$350))</f>
        <v>0</v>
      </c>
      <c r="H492" s="436" cm="1">
        <f t="array" ref="H492">SUMPRODUCT(($G$2=TX_TB!$E$2:$E$350)*(TX_TB!FB$2:FB$350))</f>
        <v>0</v>
      </c>
      <c r="I492" s="436" cm="1">
        <f t="array" ref="I492">SUMPRODUCT(($G$2=TX_TB!$E$2:$E$350)*(TX_TB!FC$2:FC$350))</f>
        <v>0</v>
      </c>
      <c r="J492" s="436" cm="1">
        <f t="array" ref="J492">SUMPRODUCT(($G$2=TX_TB!$E$2:$E$350)*(TX_TB!FD$2:FD$350))</f>
        <v>0</v>
      </c>
      <c r="K492" s="436" cm="1">
        <f t="array" ref="K492">SUMPRODUCT(($G$2=TX_TB!$E$2:$E$350)*(TX_TB!FE$2:FE$350))</f>
        <v>0</v>
      </c>
      <c r="L492" s="436" cm="1">
        <f t="array" ref="L492">SUMPRODUCT(($G$2=TX_TB!$E$2:$E$350)*(TX_TB!FF$2:FF$350))</f>
        <v>0</v>
      </c>
      <c r="M492" s="436" cm="1">
        <f t="array" ref="M492">SUMPRODUCT(($G$2=TX_TB!$E$2:$E$350)*(TX_TB!FG$2:FG$350))</f>
        <v>0</v>
      </c>
      <c r="N492" s="436" cm="1">
        <f t="array" ref="N492">SUMPRODUCT(($G$2=TX_TB!$E$2:$E$350)*(TX_TB!FH$2:FH$350))</f>
        <v>0</v>
      </c>
      <c r="O492" s="436" cm="1">
        <f t="array" ref="O492">SUMPRODUCT(($G$2=TX_TB!$E$2:$E$350)*(TX_TB!FI$2:FI$350))</f>
        <v>0</v>
      </c>
      <c r="P492" s="436" cm="1">
        <f t="array" ref="P492">SUMPRODUCT(($G$2=TX_TB!$E$2:$E$350)*(TX_TB!FJ$2:FJ$350))</f>
        <v>0</v>
      </c>
      <c r="Q492" s="436" cm="1">
        <f t="array" ref="Q492">SUMPRODUCT(($G$2=TX_TB!$E$2:$E$350)*(TX_TB!FK$2:FK$350))</f>
        <v>0</v>
      </c>
      <c r="R492" s="436" cm="1">
        <f t="array" ref="R492">SUMPRODUCT(($G$2=TX_TB!$E$2:$E$350)*(TX_TB!FL$2:FL$350))</f>
        <v>0</v>
      </c>
      <c r="S492" s="429" t="str">
        <f>IF(SUM(C492:R492)=0,"subtotal",SUM(C492:R492))</f>
        <v>subtotal</v>
      </c>
    </row>
    <row r="493" spans="2:19" ht="17.25" customHeight="1">
      <c r="B493" s="715"/>
      <c r="C493" s="716"/>
      <c r="D493" s="716"/>
      <c r="E493" s="716"/>
      <c r="F493" s="716"/>
      <c r="G493" s="716"/>
      <c r="H493" s="716"/>
      <c r="I493" s="716"/>
      <c r="J493" s="716"/>
      <c r="K493" s="716"/>
      <c r="L493" s="716"/>
      <c r="M493" s="716"/>
      <c r="N493" s="716"/>
      <c r="O493" s="716"/>
      <c r="P493" s="716"/>
      <c r="Q493" s="716"/>
      <c r="R493" s="716"/>
      <c r="S493" s="302"/>
    </row>
    <row r="494" spans="2:19">
      <c r="B494" s="297"/>
      <c r="C494" s="2"/>
      <c r="D494" s="2"/>
      <c r="E494" s="2"/>
      <c r="F494" s="2"/>
      <c r="G494" s="2"/>
      <c r="H494" s="2"/>
      <c r="I494" s="2"/>
      <c r="J494" s="2"/>
      <c r="K494" s="2"/>
      <c r="L494" s="2"/>
      <c r="M494" s="2"/>
      <c r="N494" s="2"/>
      <c r="O494" s="2"/>
      <c r="P494" s="2"/>
      <c r="Q494" s="2"/>
      <c r="R494" s="2"/>
      <c r="S494" s="298"/>
    </row>
    <row r="495" spans="2:19" ht="26.25" customHeight="1">
      <c r="B495" s="297"/>
      <c r="C495" s="720" t="s">
        <v>6</v>
      </c>
      <c r="D495" s="429" t="str">
        <f>IF(SUM(S489,S492)=0,"subtotal",SUM(S489,S492))</f>
        <v>subtotal</v>
      </c>
      <c r="R495" s="725"/>
      <c r="S495" s="726"/>
    </row>
    <row r="496" spans="2:19" ht="15">
      <c r="B496" s="299"/>
      <c r="C496" s="300"/>
      <c r="D496" s="178"/>
      <c r="E496" s="178"/>
      <c r="F496" s="178"/>
      <c r="G496" s="178"/>
      <c r="H496" s="178"/>
      <c r="I496" s="178"/>
      <c r="J496" s="178"/>
      <c r="K496" s="178"/>
      <c r="L496" s="178"/>
      <c r="M496" s="178"/>
      <c r="N496" s="178"/>
      <c r="O496" s="178"/>
      <c r="P496" s="178"/>
      <c r="Q496" s="178"/>
      <c r="R496" s="178"/>
      <c r="S496" s="178"/>
    </row>
    <row r="497" spans="2:19" ht="28.5" customHeight="1">
      <c r="B497" s="1073" t="s">
        <v>2486</v>
      </c>
      <c r="C497" s="1074"/>
      <c r="D497" s="1074"/>
      <c r="E497" s="1074"/>
      <c r="F497" s="1074"/>
      <c r="G497" s="1074"/>
      <c r="H497" s="1074"/>
      <c r="I497" s="1074"/>
      <c r="J497" s="1074"/>
      <c r="K497" s="1074"/>
      <c r="L497" s="1074"/>
      <c r="M497" s="1074"/>
      <c r="N497" s="1074"/>
      <c r="O497" s="1074"/>
      <c r="P497" s="1074"/>
      <c r="Q497" s="1074"/>
      <c r="R497" s="1074"/>
      <c r="S497" s="1075"/>
    </row>
    <row r="498" spans="2:19" s="718" customFormat="1" ht="28.5">
      <c r="B498" s="303"/>
      <c r="C498" s="142" t="s">
        <v>5</v>
      </c>
      <c r="D498" s="292" t="s">
        <v>9</v>
      </c>
      <c r="E498" s="293" t="s">
        <v>103</v>
      </c>
      <c r="F498" s="293" t="s">
        <v>1769</v>
      </c>
      <c r="G498" s="294" t="s">
        <v>104</v>
      </c>
      <c r="H498" s="294" t="s">
        <v>105</v>
      </c>
      <c r="I498" s="294" t="s">
        <v>106</v>
      </c>
      <c r="J498" s="292" t="s">
        <v>73</v>
      </c>
      <c r="K498" s="292" t="s">
        <v>74</v>
      </c>
      <c r="L498" s="295" t="s">
        <v>75</v>
      </c>
      <c r="M498" s="292" t="s">
        <v>76</v>
      </c>
      <c r="N498" s="292" t="s">
        <v>77</v>
      </c>
      <c r="O498" s="292" t="s">
        <v>1782</v>
      </c>
      <c r="P498" s="292" t="s">
        <v>1783</v>
      </c>
      <c r="Q498" s="292" t="s">
        <v>1784</v>
      </c>
      <c r="R498" s="292" t="s">
        <v>1785</v>
      </c>
      <c r="S498" s="717"/>
    </row>
    <row r="499" spans="2:19">
      <c r="B499" s="309"/>
      <c r="C499" s="719"/>
      <c r="D499" s="719"/>
      <c r="E499" s="719"/>
      <c r="F499" s="719"/>
      <c r="G499" s="719"/>
      <c r="H499" s="719"/>
      <c r="I499" s="719"/>
      <c r="J499" s="719"/>
      <c r="K499" s="719"/>
      <c r="L499" s="719"/>
      <c r="M499" s="719"/>
      <c r="N499" s="719"/>
      <c r="O499" s="719"/>
      <c r="P499" s="719"/>
      <c r="Q499" s="553"/>
      <c r="R499" s="553"/>
      <c r="S499" s="306"/>
    </row>
    <row r="500" spans="2:19" ht="27.75" customHeight="1">
      <c r="B500" s="711" t="s">
        <v>37</v>
      </c>
      <c r="C500" s="436" cm="1">
        <f t="array" ref="C500">SUMPRODUCT(($G$2=TX_TB!$E$2:$E$350)*(TX_TB!FM$2:FM$350))</f>
        <v>0</v>
      </c>
      <c r="D500" s="436" cm="1">
        <f t="array" ref="D500">SUMPRODUCT(($G$2=TX_TB!$E$2:$E$350)*(TX_TB!FN$2:FN$350))</f>
        <v>0</v>
      </c>
      <c r="E500" s="436" cm="1">
        <f t="array" ref="E500">SUMPRODUCT(($G$2=TX_TB!$E$2:$E$350)*(TX_TB!FO$2:FO$350))</f>
        <v>0</v>
      </c>
      <c r="F500" s="436" cm="1">
        <f t="array" ref="F500">SUMPRODUCT(($G$2=TX_TB!$E$2:$E$350)*(TX_TB!FP$2:FP$350))</f>
        <v>0</v>
      </c>
      <c r="G500" s="436" cm="1">
        <f t="array" ref="G500">SUMPRODUCT(($G$2=TX_TB!$E$2:$E$350)*(TX_TB!FQ$2:FQ$350))</f>
        <v>0</v>
      </c>
      <c r="H500" s="436" cm="1">
        <f t="array" ref="H500">SUMPRODUCT(($G$2=TX_TB!$E$2:$E$350)*(TX_TB!FR$2:FR$350))</f>
        <v>0</v>
      </c>
      <c r="I500" s="436" cm="1">
        <f t="array" ref="I500">SUMPRODUCT(($G$2=TX_TB!$E$2:$E$350)*(TX_TB!FS$2:FS$350))</f>
        <v>0</v>
      </c>
      <c r="J500" s="436" cm="1">
        <f t="array" ref="J500">SUMPRODUCT(($G$2=TX_TB!$E$2:$E$350)*(TX_TB!FT$2:FT$350))</f>
        <v>0</v>
      </c>
      <c r="K500" s="436" cm="1">
        <f t="array" ref="K500">SUMPRODUCT(($G$2=TX_TB!$E$2:$E$350)*(TX_TB!FU$2:FU$350))</f>
        <v>0</v>
      </c>
      <c r="L500" s="436" cm="1">
        <f t="array" ref="L500">SUMPRODUCT(($G$2=TX_TB!$E$2:$E$350)*(TX_TB!FV$2:FV$350))</f>
        <v>0</v>
      </c>
      <c r="M500" s="436" cm="1">
        <f t="array" ref="M500">SUMPRODUCT(($G$2=TX_TB!$E$2:$E$350)*(TX_TB!FW$2:FW$350))</f>
        <v>0</v>
      </c>
      <c r="N500" s="436" cm="1">
        <f t="array" ref="N500">SUMPRODUCT(($G$2=TX_TB!$E$2:$E$350)*(TX_TB!FX$2:FX$350))</f>
        <v>0</v>
      </c>
      <c r="O500" s="436" cm="1">
        <f t="array" ref="O500">SUMPRODUCT(($G$2=TX_TB!$E$2:$E$350)*(TX_TB!FY$2:FY$350))</f>
        <v>0</v>
      </c>
      <c r="P500" s="436" cm="1">
        <f t="array" ref="P500">SUMPRODUCT(($G$2=TX_TB!$E$2:$E$350)*(TX_TB!FZ$2:FZ$350))</f>
        <v>0</v>
      </c>
      <c r="Q500" s="436" cm="1">
        <f t="array" ref="Q500">SUMPRODUCT(($G$2=TX_TB!$E$2:$E$350)*(TX_TB!GA$2:GA$350))</f>
        <v>0</v>
      </c>
      <c r="R500" s="436" cm="1">
        <f t="array" ref="R500">SUMPRODUCT(($G$2=TX_TB!$E$2:$E$350)*(TX_TB!GB$2:GB$350))</f>
        <v>0</v>
      </c>
      <c r="S500" s="429" t="str">
        <f>IF(SUM(C500:R500)=0,"subtotal",SUM(C500:R500))</f>
        <v>subtotal</v>
      </c>
    </row>
    <row r="501" spans="2:19" ht="17.25" customHeight="1">
      <c r="B501" s="712"/>
      <c r="C501" s="713"/>
      <c r="D501" s="713"/>
      <c r="E501" s="713"/>
      <c r="F501" s="713"/>
      <c r="G501" s="713"/>
      <c r="H501" s="713"/>
      <c r="I501" s="713"/>
      <c r="J501" s="713"/>
      <c r="K501" s="713"/>
      <c r="L501" s="713"/>
      <c r="M501" s="713"/>
      <c r="N501" s="713"/>
      <c r="O501" s="713"/>
      <c r="P501" s="713"/>
      <c r="Q501" s="301"/>
      <c r="R501" s="301"/>
      <c r="S501" s="308"/>
    </row>
    <row r="502" spans="2:19">
      <c r="B502" s="304"/>
      <c r="C502" s="305"/>
      <c r="D502" s="305"/>
      <c r="E502" s="305"/>
      <c r="F502" s="305"/>
      <c r="G502" s="304"/>
      <c r="H502" s="305"/>
      <c r="I502" s="306"/>
      <c r="J502" s="305"/>
      <c r="K502" s="305"/>
      <c r="L502" s="306"/>
      <c r="M502" s="305"/>
      <c r="N502" s="305"/>
      <c r="O502" s="305"/>
      <c r="P502" s="305"/>
      <c r="Q502" s="305"/>
      <c r="R502" s="305"/>
      <c r="S502" s="150"/>
    </row>
    <row r="503" spans="2:19" ht="30" customHeight="1">
      <c r="B503" s="714" t="s">
        <v>39</v>
      </c>
      <c r="C503" s="436" cm="1">
        <f t="array" ref="C503">SUMPRODUCT(($G$2=TX_TB!$E$2:$E$350)*(TX_TB!GC$2:GC$350))</f>
        <v>0</v>
      </c>
      <c r="D503" s="436" cm="1">
        <f t="array" ref="D503">SUMPRODUCT(($G$2=TX_TB!$E$2:$E$350)*(TX_TB!GD$2:GD$350))</f>
        <v>0</v>
      </c>
      <c r="E503" s="436" cm="1">
        <f t="array" ref="E503">SUMPRODUCT(($G$2=TX_TB!$E$2:$E$350)*(TX_TB!GE$2:GE$350))</f>
        <v>0</v>
      </c>
      <c r="F503" s="436" cm="1">
        <f t="array" ref="F503">SUMPRODUCT(($G$2=TX_TB!$E$2:$E$350)*(TX_TB!GF$2:GF$350))</f>
        <v>0</v>
      </c>
      <c r="G503" s="436" cm="1">
        <f t="array" ref="G503">SUMPRODUCT(($G$2=TX_TB!$E$2:$E$350)*(TX_TB!GG$2:GG$350))</f>
        <v>0</v>
      </c>
      <c r="H503" s="436" cm="1">
        <f t="array" ref="H503">SUMPRODUCT(($G$2=TX_TB!$E$2:$E$350)*(TX_TB!GH$2:GH$350))</f>
        <v>0</v>
      </c>
      <c r="I503" s="436" cm="1">
        <f t="array" ref="I503">SUMPRODUCT(($G$2=TX_TB!$E$2:$E$350)*(TX_TB!GI$2:GI$350))</f>
        <v>0</v>
      </c>
      <c r="J503" s="436" cm="1">
        <f t="array" ref="J503">SUMPRODUCT(($G$2=TX_TB!$E$2:$E$350)*(TX_TB!GJ$2:GJ$350))</f>
        <v>0</v>
      </c>
      <c r="K503" s="436" cm="1">
        <f t="array" ref="K503">SUMPRODUCT(($G$2=TX_TB!$E$2:$E$350)*(TX_TB!GK$2:GK$350))</f>
        <v>0</v>
      </c>
      <c r="L503" s="436" cm="1">
        <f t="array" ref="L503">SUMPRODUCT(($G$2=TX_TB!$E$2:$E$350)*(TX_TB!GL$2:GL$350))</f>
        <v>0</v>
      </c>
      <c r="M503" s="436" cm="1">
        <f t="array" ref="M503">SUMPRODUCT(($G$2=TX_TB!$E$2:$E$350)*(TX_TB!GM$2:GM$350))</f>
        <v>0</v>
      </c>
      <c r="N503" s="436" cm="1">
        <f t="array" ref="N503">SUMPRODUCT(($G$2=TX_TB!$E$2:$E$350)*(TX_TB!GN$2:GN$350))</f>
        <v>0</v>
      </c>
      <c r="O503" s="436" cm="1">
        <f t="array" ref="O503">SUMPRODUCT(($G$2=TX_TB!$E$2:$E$350)*(TX_TB!GO$2:GO$350))</f>
        <v>0</v>
      </c>
      <c r="P503" s="436" cm="1">
        <f t="array" ref="P503">SUMPRODUCT(($G$2=TX_TB!$E$2:$E$350)*(TX_TB!GP$2:GP$350))</f>
        <v>0</v>
      </c>
      <c r="Q503" s="436" cm="1">
        <f t="array" ref="Q503">SUMPRODUCT(($G$2=TX_TB!$E$2:$E$350)*(TX_TB!GQ$2:GQ$350))</f>
        <v>0</v>
      </c>
      <c r="R503" s="436" cm="1">
        <f t="array" ref="R503">SUMPRODUCT(($G$2=TX_TB!$E$2:$E$350)*(TX_TB!GR$2:GR$350))</f>
        <v>0</v>
      </c>
      <c r="S503" s="429" t="str">
        <f>IF(SUM(C503:R503)=0,"subtotal",SUM(C503:R503))</f>
        <v>subtotal</v>
      </c>
    </row>
    <row r="504" spans="2:19" ht="17.25" customHeight="1">
      <c r="B504" s="715"/>
      <c r="C504" s="716"/>
      <c r="D504" s="716"/>
      <c r="E504" s="716"/>
      <c r="F504" s="716"/>
      <c r="G504" s="716"/>
      <c r="H504" s="716"/>
      <c r="I504" s="716"/>
      <c r="J504" s="716"/>
      <c r="K504" s="716"/>
      <c r="L504" s="716"/>
      <c r="M504" s="716"/>
      <c r="N504" s="716"/>
      <c r="O504" s="716"/>
      <c r="P504" s="716"/>
      <c r="Q504" s="716"/>
      <c r="R504" s="716"/>
      <c r="S504" s="302"/>
    </row>
    <row r="505" spans="2:19">
      <c r="B505" s="297"/>
      <c r="C505" s="2"/>
      <c r="D505" s="2"/>
      <c r="E505" s="2"/>
      <c r="F505" s="2"/>
      <c r="G505" s="2"/>
      <c r="H505" s="2"/>
      <c r="I505" s="2"/>
      <c r="J505" s="2"/>
      <c r="K505" s="2"/>
      <c r="L505" s="2"/>
      <c r="M505" s="2"/>
      <c r="N505" s="2"/>
      <c r="O505" s="2"/>
      <c r="P505" s="2"/>
      <c r="Q505" s="2"/>
      <c r="R505" s="2"/>
      <c r="S505" s="298"/>
    </row>
    <row r="506" spans="2:19" ht="26.25" customHeight="1">
      <c r="B506" s="297"/>
      <c r="C506" s="720" t="s">
        <v>6</v>
      </c>
      <c r="D506" s="429" t="str">
        <f>IF(SUM(S500,S503)=0,"subtotal",SUM(S500,S503))</f>
        <v>subtotal</v>
      </c>
      <c r="R506" s="725"/>
      <c r="S506" s="726"/>
    </row>
    <row r="507" spans="2:19" ht="15">
      <c r="B507" s="299"/>
      <c r="C507" s="300"/>
      <c r="D507" s="178"/>
      <c r="E507" s="178"/>
      <c r="F507" s="178"/>
      <c r="G507" s="178"/>
      <c r="H507" s="178"/>
      <c r="I507" s="178"/>
      <c r="J507" s="178"/>
      <c r="K507" s="178"/>
      <c r="L507" s="178"/>
      <c r="M507" s="178"/>
      <c r="N507" s="178"/>
      <c r="O507" s="178"/>
      <c r="P507" s="178"/>
      <c r="Q507" s="178"/>
      <c r="R507" s="178"/>
      <c r="S507" s="178"/>
    </row>
    <row r="508" spans="2:19" ht="18" customHeight="1">
      <c r="B508" s="1076" t="s">
        <v>3</v>
      </c>
      <c r="C508" s="1077"/>
      <c r="D508" s="1078" t="s">
        <v>2487</v>
      </c>
      <c r="E508" s="1079"/>
      <c r="F508" s="1079"/>
      <c r="G508" s="1079"/>
      <c r="H508" s="1079"/>
      <c r="I508" s="1079"/>
      <c r="J508" s="1079"/>
      <c r="K508" s="1079"/>
      <c r="L508" s="1079"/>
      <c r="M508" s="1079"/>
      <c r="N508" s="1079"/>
      <c r="O508" s="1079"/>
      <c r="P508" s="709"/>
      <c r="Q508" s="709"/>
      <c r="R508" s="709"/>
      <c r="S508" s="296"/>
    </row>
    <row r="509" spans="2:19" ht="10.5" customHeight="1">
      <c r="B509" s="182"/>
      <c r="C509" s="181"/>
      <c r="D509" s="181"/>
      <c r="E509" s="181"/>
      <c r="F509" s="181"/>
      <c r="G509" s="181"/>
      <c r="H509" s="181"/>
      <c r="I509" s="181"/>
      <c r="J509" s="181"/>
      <c r="K509" s="181"/>
      <c r="L509" s="181"/>
      <c r="M509" s="181"/>
      <c r="N509" s="181"/>
      <c r="O509" s="181"/>
      <c r="P509" s="181"/>
      <c r="Q509" s="181"/>
      <c r="R509" s="181"/>
      <c r="S509" s="180"/>
    </row>
    <row r="510" spans="2:19" ht="55.5" customHeight="1">
      <c r="B510" s="1050" t="s">
        <v>2488</v>
      </c>
      <c r="C510" s="1051"/>
      <c r="D510" s="1051"/>
      <c r="F510" s="708" t="s">
        <v>2173</v>
      </c>
      <c r="H510" s="974" t="s">
        <v>2174</v>
      </c>
      <c r="I510" s="974"/>
      <c r="J510" s="974"/>
      <c r="L510" s="974" t="s">
        <v>2489</v>
      </c>
      <c r="M510" s="974"/>
      <c r="N510" s="974"/>
      <c r="S510" s="161"/>
    </row>
    <row r="511" spans="2:19" ht="27" customHeight="1">
      <c r="B511" s="1050"/>
      <c r="C511" s="1051"/>
      <c r="D511" s="1051"/>
      <c r="F511" s="437" cm="1">
        <f t="array" ref="F511">SUMPRODUCT(($G$2=TX_TB!$E$2:$E$350)*(TX_TB!GS$2:GS$350))</f>
        <v>0</v>
      </c>
      <c r="I511" s="437" cm="1">
        <f t="array" ref="I511">SUMPRODUCT(($G$2=TX_TB!$E$2:$E$350)*(TX_TB!GT$2:GT$350))</f>
        <v>0</v>
      </c>
      <c r="M511" s="437" cm="1">
        <f t="array" ref="M511">SUMPRODUCT(($G$2=TX_TB!$E$2:$E$350)*(TX_TB!GU$2:GU$350))</f>
        <v>0</v>
      </c>
      <c r="O511" s="429" t="str">
        <f>IF(SUM(F511,I511,M511)=0,"subtotal",SUM(F511,I511,M511))</f>
        <v>subtotal</v>
      </c>
      <c r="S511" s="161"/>
    </row>
    <row r="512" spans="2:19">
      <c r="B512" s="179"/>
      <c r="C512" s="178"/>
      <c r="D512" s="178"/>
      <c r="E512" s="178"/>
      <c r="F512" s="178"/>
      <c r="G512" s="178"/>
      <c r="H512" s="178"/>
      <c r="I512" s="178"/>
      <c r="J512" s="178"/>
      <c r="K512" s="178"/>
      <c r="L512" s="178"/>
      <c r="M512" s="178"/>
      <c r="N512" s="178"/>
      <c r="O512" s="178"/>
      <c r="P512" s="178"/>
      <c r="Q512" s="178"/>
      <c r="R512" s="178"/>
      <c r="S512" s="177"/>
    </row>
    <row r="513" spans="2:19" ht="15">
      <c r="B513" s="724"/>
      <c r="C513" s="684"/>
      <c r="D513" s="550"/>
      <c r="E513" s="550"/>
      <c r="F513" s="550"/>
      <c r="G513" s="550"/>
      <c r="H513" s="550"/>
      <c r="I513" s="550"/>
      <c r="J513" s="550"/>
      <c r="K513" s="550"/>
      <c r="L513" s="550"/>
      <c r="M513" s="550"/>
      <c r="N513" s="550"/>
      <c r="O513" s="550"/>
      <c r="P513" s="550"/>
      <c r="Q513" s="725"/>
      <c r="R513" s="725"/>
      <c r="S513" s="726"/>
    </row>
    <row r="514" spans="2:19">
      <c r="B514" s="310"/>
      <c r="D514" s="297"/>
      <c r="E514" s="2"/>
      <c r="F514" s="307"/>
      <c r="G514" s="2"/>
      <c r="H514" s="2"/>
      <c r="I514" s="2"/>
      <c r="J514" s="2"/>
      <c r="K514" s="2"/>
      <c r="L514" s="2"/>
      <c r="M514" s="2"/>
      <c r="N514" s="2"/>
      <c r="O514" s="2"/>
      <c r="P514" s="2"/>
      <c r="Q514" s="2"/>
      <c r="R514" s="2"/>
      <c r="S514" s="726"/>
    </row>
    <row r="515" spans="2:19" ht="18" customHeight="1">
      <c r="B515" s="1076" t="s">
        <v>3</v>
      </c>
      <c r="C515" s="1077"/>
      <c r="D515" s="1095" t="s">
        <v>914</v>
      </c>
      <c r="E515" s="1096"/>
      <c r="F515" s="1096"/>
      <c r="G515" s="1096"/>
      <c r="H515" s="1096"/>
      <c r="I515" s="1096"/>
      <c r="J515" s="1096"/>
      <c r="K515" s="1096"/>
      <c r="L515" s="1096"/>
      <c r="M515" s="1096"/>
      <c r="N515" s="1096"/>
      <c r="O515" s="1096"/>
      <c r="P515" s="710"/>
      <c r="Q515" s="710"/>
      <c r="R515" s="710"/>
      <c r="S515" s="706"/>
    </row>
    <row r="516" spans="2:19">
      <c r="B516" s="182"/>
      <c r="C516" s="181"/>
      <c r="D516" s="181"/>
      <c r="E516" s="181"/>
      <c r="F516" s="181"/>
      <c r="G516" s="181"/>
      <c r="H516" s="181"/>
      <c r="I516" s="181"/>
      <c r="J516" s="181"/>
      <c r="K516" s="181"/>
      <c r="L516" s="181"/>
      <c r="M516" s="181"/>
      <c r="N516" s="181"/>
      <c r="O516" s="181"/>
      <c r="P516" s="181"/>
      <c r="Q516" s="181"/>
      <c r="R516" s="181"/>
      <c r="S516" s="180"/>
    </row>
    <row r="517" spans="2:19" ht="27" customHeight="1">
      <c r="B517" s="1097" t="s">
        <v>915</v>
      </c>
      <c r="C517" s="1098"/>
      <c r="D517" s="437" cm="1">
        <f t="array" ref="D517">SUMPRODUCT(($G$2=TX_TB!$E$2:$E$350)*(TX_TB!GV$2:GV$350))</f>
        <v>0</v>
      </c>
      <c r="S517" s="161"/>
    </row>
    <row r="518" spans="2:19" ht="14.25" customHeight="1">
      <c r="B518" s="1097"/>
      <c r="C518" s="1098"/>
      <c r="S518" s="161"/>
    </row>
    <row r="519" spans="2:19" ht="14.25" customHeight="1">
      <c r="B519" s="1097"/>
      <c r="C519" s="1098"/>
      <c r="S519" s="161"/>
    </row>
    <row r="520" spans="2:19" ht="14.25" customHeight="1">
      <c r="B520" s="1097"/>
      <c r="C520" s="1098"/>
      <c r="S520" s="161"/>
    </row>
    <row r="521" spans="2:19">
      <c r="B521" s="179"/>
      <c r="C521" s="178"/>
      <c r="D521" s="178"/>
      <c r="E521" s="178"/>
      <c r="F521" s="178"/>
      <c r="G521" s="178"/>
      <c r="H521" s="178"/>
      <c r="I521" s="178"/>
      <c r="J521" s="178"/>
      <c r="K521" s="178"/>
      <c r="L521" s="178"/>
      <c r="M521" s="178"/>
      <c r="N521" s="178"/>
      <c r="O521" s="178"/>
      <c r="P521" s="178"/>
      <c r="Q521" s="178"/>
      <c r="R521" s="178"/>
      <c r="S521" s="177"/>
    </row>
    <row r="522" spans="2:19" ht="18" customHeight="1">
      <c r="B522" s="1076" t="s">
        <v>3</v>
      </c>
      <c r="C522" s="1077"/>
      <c r="D522" s="1078" t="s">
        <v>921</v>
      </c>
      <c r="E522" s="1079"/>
      <c r="F522" s="1079"/>
      <c r="G522" s="1079"/>
      <c r="H522" s="1079"/>
      <c r="I522" s="1079"/>
      <c r="J522" s="1079"/>
      <c r="K522" s="1079"/>
      <c r="L522" s="1079"/>
      <c r="M522" s="1079"/>
      <c r="N522" s="1079"/>
      <c r="O522" s="1079"/>
      <c r="P522" s="709"/>
      <c r="Q522" s="709"/>
      <c r="R522" s="709"/>
      <c r="S522" s="296"/>
    </row>
    <row r="523" spans="2:19" ht="10.5" customHeight="1">
      <c r="B523" s="182"/>
      <c r="C523" s="181"/>
      <c r="D523" s="181"/>
      <c r="E523" s="181"/>
      <c r="F523" s="181"/>
      <c r="G523" s="181"/>
      <c r="H523" s="181"/>
      <c r="I523" s="181"/>
      <c r="J523" s="181"/>
      <c r="K523" s="181"/>
      <c r="L523" s="181"/>
      <c r="M523" s="181"/>
      <c r="N523" s="181"/>
      <c r="O523" s="181"/>
      <c r="P523" s="181"/>
      <c r="Q523" s="181"/>
      <c r="R523" s="181"/>
      <c r="S523" s="180"/>
    </row>
    <row r="524" spans="2:19" ht="55.5" customHeight="1">
      <c r="B524" s="1050" t="s">
        <v>918</v>
      </c>
      <c r="C524" s="1051"/>
      <c r="D524" s="1051"/>
      <c r="F524" s="707" t="s">
        <v>2490</v>
      </c>
      <c r="H524" s="974" t="s">
        <v>1955</v>
      </c>
      <c r="I524" s="974"/>
      <c r="J524" s="974"/>
      <c r="L524" s="974" t="s">
        <v>1956</v>
      </c>
      <c r="M524" s="974"/>
      <c r="N524" s="974"/>
      <c r="S524" s="161"/>
    </row>
    <row r="525" spans="2:19" ht="27" customHeight="1">
      <c r="B525" s="1050"/>
      <c r="C525" s="1051"/>
      <c r="D525" s="1051"/>
      <c r="F525" s="437" cm="1">
        <f t="array" ref="F525">SUMPRODUCT(($G$2=TX_TB!$E$2:$E$350)*(TX_TB!GW$2:GW$350))</f>
        <v>0</v>
      </c>
      <c r="I525" s="437" cm="1">
        <f t="array" ref="I525">SUMPRODUCT(($G$2=TX_TB!$E$2:$E$350)*(TX_TB!GX$2:GX$350))</f>
        <v>0</v>
      </c>
      <c r="M525" s="437" cm="1">
        <f t="array" ref="M525">SUMPRODUCT(($G$2=TX_TB!$E$2:$E$350)*(TX_TB!GY$2:GY$350))</f>
        <v>0</v>
      </c>
      <c r="O525" s="429" t="str">
        <f>IF(SUM(F525,I525,M525)=0,"subtotal",SUM(F525,I525,M525))</f>
        <v>subtotal</v>
      </c>
      <c r="S525" s="161"/>
    </row>
    <row r="526" spans="2:19">
      <c r="B526" s="179"/>
      <c r="C526" s="178"/>
      <c r="D526" s="178"/>
      <c r="E526" s="178"/>
      <c r="F526" s="178"/>
      <c r="G526" s="178"/>
      <c r="H526" s="178"/>
      <c r="I526" s="178"/>
      <c r="J526" s="178"/>
      <c r="K526" s="178"/>
      <c r="L526" s="178"/>
      <c r="M526" s="178"/>
      <c r="N526" s="178"/>
      <c r="O526" s="178"/>
      <c r="P526" s="178"/>
      <c r="Q526" s="178"/>
      <c r="R526" s="178"/>
      <c r="S526" s="177"/>
    </row>
    <row r="527" spans="2:19" ht="18">
      <c r="B527" s="1076" t="s">
        <v>3</v>
      </c>
      <c r="C527" s="1080"/>
      <c r="D527" s="1078" t="s">
        <v>920</v>
      </c>
      <c r="E527" s="1079"/>
      <c r="F527" s="1079"/>
      <c r="G527" s="1079"/>
      <c r="H527" s="1079"/>
      <c r="I527" s="1079"/>
      <c r="J527" s="1079"/>
      <c r="K527" s="1079"/>
      <c r="L527" s="1079"/>
      <c r="M527" s="1079"/>
      <c r="N527" s="1079"/>
      <c r="O527" s="1079"/>
      <c r="P527" s="548"/>
      <c r="Q527" s="548"/>
      <c r="R527" s="548"/>
      <c r="S527" s="296"/>
    </row>
    <row r="528" spans="2:19">
      <c r="B528" s="182"/>
      <c r="C528" s="181"/>
      <c r="D528" s="181"/>
      <c r="E528" s="181"/>
      <c r="F528" s="181"/>
      <c r="G528" s="181"/>
      <c r="H528" s="181"/>
      <c r="I528" s="181"/>
      <c r="J528" s="181"/>
      <c r="K528" s="181"/>
      <c r="L528" s="181"/>
      <c r="M528" s="181"/>
      <c r="N528" s="181"/>
      <c r="O528" s="181"/>
      <c r="P528" s="181"/>
      <c r="Q528" s="181"/>
      <c r="R528" s="181"/>
      <c r="S528" s="180"/>
    </row>
    <row r="529" spans="2:19" ht="24" customHeight="1">
      <c r="B529" s="1097" t="s">
        <v>919</v>
      </c>
      <c r="C529" s="1146"/>
      <c r="D529" s="437" cm="1">
        <f t="array" ref="D529">SUMPRODUCT(($G$2=TX_TB!$E$2:$E$350)*(TX_TB!GZ$2:GZ$350))</f>
        <v>0</v>
      </c>
      <c r="S529" s="161"/>
    </row>
    <row r="530" spans="2:19">
      <c r="B530" s="1097"/>
      <c r="C530" s="1146"/>
      <c r="S530" s="161"/>
    </row>
    <row r="531" spans="2:19">
      <c r="B531" s="1097"/>
      <c r="C531" s="1146"/>
      <c r="S531" s="161"/>
    </row>
    <row r="532" spans="2:19" ht="24.75" customHeight="1">
      <c r="B532" s="1097"/>
      <c r="C532" s="1146"/>
      <c r="S532" s="161"/>
    </row>
    <row r="533" spans="2:19">
      <c r="B533" s="179"/>
      <c r="C533" s="178"/>
      <c r="D533" s="178"/>
      <c r="E533" s="178"/>
      <c r="F533" s="178"/>
      <c r="G533" s="178"/>
      <c r="H533" s="178"/>
      <c r="I533" s="178"/>
      <c r="J533" s="178"/>
      <c r="K533" s="178"/>
      <c r="L533" s="178"/>
      <c r="M533" s="178"/>
      <c r="N533" s="178"/>
      <c r="O533" s="178"/>
      <c r="P533" s="178"/>
      <c r="Q533" s="178"/>
      <c r="R533" s="178"/>
      <c r="S533" s="177"/>
    </row>
    <row r="534" spans="2:19" ht="33.75" hidden="1" customHeight="1">
      <c r="B534" s="1036" t="str">
        <f>CONCATENATE(K$2,": TX_HIV_HTN (Numerator)")</f>
        <v>: TX_HIV_HTN (Numerator)</v>
      </c>
      <c r="C534" s="1037"/>
      <c r="D534" s="1037"/>
      <c r="E534" s="1037"/>
      <c r="F534" s="1037"/>
      <c r="G534" s="1037"/>
      <c r="H534" s="1037"/>
      <c r="I534" s="1037"/>
      <c r="J534" s="1037"/>
      <c r="K534" s="1037"/>
      <c r="L534" s="1037"/>
      <c r="M534" s="1037"/>
      <c r="N534" s="1037"/>
      <c r="O534" s="1037"/>
      <c r="P534" s="1037"/>
      <c r="Q534" s="1037"/>
      <c r="R534" s="1037"/>
      <c r="S534" s="1037"/>
    </row>
    <row r="535" spans="2:19" hidden="1">
      <c r="B535" s="950" t="s">
        <v>0</v>
      </c>
      <c r="C535" s="951"/>
      <c r="D535" s="954" t="s">
        <v>2692</v>
      </c>
      <c r="E535" s="955"/>
      <c r="F535" s="955"/>
      <c r="G535" s="955"/>
      <c r="H535" s="955"/>
      <c r="I535" s="955"/>
      <c r="J535" s="955"/>
      <c r="K535" s="955"/>
      <c r="L535" s="955"/>
      <c r="M535" s="955"/>
      <c r="N535" s="955"/>
      <c r="O535" s="955"/>
      <c r="P535" s="955"/>
      <c r="Q535" s="955"/>
      <c r="R535" s="955"/>
      <c r="S535" s="956"/>
    </row>
    <row r="536" spans="2:19" hidden="1">
      <c r="B536" s="952"/>
      <c r="C536" s="953"/>
      <c r="D536" s="957"/>
      <c r="E536" s="958"/>
      <c r="F536" s="958"/>
      <c r="G536" s="958"/>
      <c r="H536" s="958"/>
      <c r="I536" s="958"/>
      <c r="J536" s="958"/>
      <c r="K536" s="958"/>
      <c r="L536" s="958"/>
      <c r="M536" s="958"/>
      <c r="N536" s="958"/>
      <c r="O536" s="958"/>
      <c r="P536" s="958"/>
      <c r="Q536" s="958"/>
      <c r="R536" s="958"/>
      <c r="S536" s="959"/>
    </row>
    <row r="537" spans="2:19" hidden="1">
      <c r="B537" s="62"/>
      <c r="C537" s="63"/>
      <c r="D537" s="64"/>
      <c r="E537" s="64"/>
      <c r="F537" s="64"/>
      <c r="G537" s="64"/>
      <c r="H537" s="64"/>
      <c r="I537" s="64"/>
      <c r="J537" s="64"/>
      <c r="K537" s="64"/>
      <c r="L537" s="64"/>
      <c r="M537" s="64"/>
      <c r="N537" s="64"/>
      <c r="O537" s="64"/>
      <c r="P537" s="64"/>
      <c r="Q537" s="64"/>
      <c r="R537" s="64"/>
      <c r="S537" s="732"/>
    </row>
    <row r="538" spans="2:19" ht="30" hidden="1" customHeight="1">
      <c r="B538" s="733" t="s">
        <v>2</v>
      </c>
      <c r="C538" s="430" t="str">
        <f>IF(SUM(Q544,Q549)=0,"subtotal",SUM(Q544,Q549))</f>
        <v>subtotal</v>
      </c>
      <c r="D538" s="2"/>
      <c r="E538" s="2"/>
      <c r="F538" s="2"/>
      <c r="G538" s="2"/>
      <c r="H538" s="2"/>
      <c r="I538" s="2"/>
      <c r="J538" s="2"/>
      <c r="K538" s="2"/>
      <c r="L538" s="2"/>
      <c r="M538" s="2"/>
      <c r="N538" s="2"/>
      <c r="O538" s="2"/>
      <c r="P538" s="2"/>
      <c r="Q538" s="2"/>
      <c r="R538" s="2"/>
      <c r="S538" s="729"/>
    </row>
    <row r="539" spans="2:19" ht="15" hidden="1">
      <c r="B539" s="733"/>
      <c r="C539" s="734"/>
      <c r="D539" s="2"/>
      <c r="E539" s="2"/>
      <c r="F539" s="2"/>
      <c r="G539" s="2"/>
      <c r="H539" s="2"/>
      <c r="I539" s="2"/>
      <c r="J539" s="2"/>
      <c r="K539" s="2"/>
      <c r="L539" s="2"/>
      <c r="M539" s="2"/>
      <c r="N539" s="2"/>
      <c r="O539" s="2"/>
      <c r="P539" s="2"/>
      <c r="Q539" s="2"/>
      <c r="R539" s="2"/>
      <c r="S539" s="729"/>
    </row>
    <row r="540" spans="2:19" ht="30" hidden="1" customHeight="1">
      <c r="B540" s="1039" t="s">
        <v>3</v>
      </c>
      <c r="C540" s="1040"/>
      <c r="D540" s="1041" t="s">
        <v>2693</v>
      </c>
      <c r="E540" s="1042"/>
      <c r="F540" s="1042"/>
      <c r="G540" s="1042"/>
      <c r="H540" s="1042"/>
      <c r="I540" s="1042"/>
      <c r="J540" s="1042"/>
      <c r="K540" s="1042"/>
      <c r="L540" s="1042"/>
      <c r="M540" s="1042"/>
      <c r="N540" s="1042"/>
      <c r="O540" s="1042"/>
      <c r="P540" s="731"/>
      <c r="Q540" s="731"/>
      <c r="R540" s="731"/>
      <c r="S540" s="150"/>
    </row>
    <row r="541" spans="2:19" ht="15.75" hidden="1">
      <c r="B541" s="317"/>
      <c r="C541" s="316"/>
      <c r="D541" s="316"/>
      <c r="E541" s="316"/>
      <c r="F541" s="316"/>
      <c r="G541" s="316"/>
      <c r="H541" s="316"/>
      <c r="I541" s="316"/>
      <c r="J541" s="316"/>
      <c r="K541" s="316"/>
      <c r="L541" s="316"/>
      <c r="M541" s="316"/>
      <c r="N541" s="316"/>
      <c r="O541" s="316"/>
      <c r="P541" s="316"/>
      <c r="Q541" s="316"/>
      <c r="R541" s="316"/>
      <c r="S541" s="318"/>
    </row>
    <row r="542" spans="2:19" ht="30" hidden="1">
      <c r="B542" s="310"/>
      <c r="C542" s="1072" t="s">
        <v>37</v>
      </c>
      <c r="D542" s="1072"/>
      <c r="E542" s="727" t="s">
        <v>5</v>
      </c>
      <c r="F542" s="740" t="s">
        <v>105</v>
      </c>
      <c r="G542" s="740" t="s">
        <v>106</v>
      </c>
      <c r="H542" s="49" t="s">
        <v>73</v>
      </c>
      <c r="I542" s="49" t="s">
        <v>74</v>
      </c>
      <c r="J542" s="120" t="s">
        <v>75</v>
      </c>
      <c r="K542" s="49" t="s">
        <v>76</v>
      </c>
      <c r="L542" s="49" t="s">
        <v>77</v>
      </c>
      <c r="M542" s="49" t="s">
        <v>1782</v>
      </c>
      <c r="N542" s="49" t="s">
        <v>1783</v>
      </c>
      <c r="O542" s="49" t="s">
        <v>1784</v>
      </c>
      <c r="P542" s="49" t="s">
        <v>1785</v>
      </c>
      <c r="Q542" s="728"/>
      <c r="R542" s="2"/>
      <c r="S542" s="307"/>
    </row>
    <row r="543" spans="2:19" hidden="1">
      <c r="B543" s="175"/>
      <c r="C543" s="48"/>
      <c r="D543" s="728"/>
      <c r="E543" s="48"/>
      <c r="F543" s="728"/>
      <c r="G543" s="48"/>
      <c r="H543" s="728"/>
      <c r="I543" s="48"/>
      <c r="J543" s="728"/>
      <c r="K543" s="728"/>
      <c r="L543" s="728"/>
      <c r="M543" s="728"/>
      <c r="N543" s="728"/>
      <c r="O543" s="728"/>
      <c r="P543" s="728"/>
      <c r="Q543" s="728"/>
      <c r="R543" s="728"/>
      <c r="S543" s="298"/>
    </row>
    <row r="544" spans="2:19" ht="27" hidden="1" customHeight="1">
      <c r="B544" s="176"/>
      <c r="E544" s="416" cm="1">
        <f t="array" ref="E544">SUMPRODUCT(($G$2=TX_HIV_HTN!$E$2:$E$350)*(TX_HIV_HTN!G$2:G$350))</f>
        <v>0</v>
      </c>
      <c r="F544" s="416" cm="1">
        <f t="array" ref="F544">SUMPRODUCT(($G$2=TX_HIV_HTN!$E$2:$E$350)*(TX_HIV_HTN!H$2:H$350))</f>
        <v>0</v>
      </c>
      <c r="G544" s="416" cm="1">
        <f t="array" ref="G544">SUMPRODUCT(($G$2=TX_HIV_HTN!$E$2:$E$350)*(TX_HIV_HTN!I$2:I$350))</f>
        <v>0</v>
      </c>
      <c r="H544" s="416" cm="1">
        <f t="array" ref="H544">SUMPRODUCT(($G$2=TX_HIV_HTN!$E$2:$E$350)*(TX_HIV_HTN!J$2:J$350))</f>
        <v>0</v>
      </c>
      <c r="I544" s="416" cm="1">
        <f t="array" ref="I544">SUMPRODUCT(($G$2=TX_HIV_HTN!$E$2:$E$350)*(TX_HIV_HTN!K$2:K$350))</f>
        <v>0</v>
      </c>
      <c r="J544" s="416" cm="1">
        <f t="array" ref="J544">SUMPRODUCT(($G$2=TX_HIV_HTN!$E$2:$E$350)*(TX_HIV_HTN!L$2:L$350))</f>
        <v>0</v>
      </c>
      <c r="K544" s="416" cm="1">
        <f t="array" ref="K544">SUMPRODUCT(($G$2=TX_HIV_HTN!$E$2:$E$350)*(TX_HIV_HTN!M$2:M$350))</f>
        <v>0</v>
      </c>
      <c r="L544" s="416" cm="1">
        <f t="array" ref="L544">SUMPRODUCT(($G$2=TX_HIV_HTN!$E$2:$E$350)*(TX_HIV_HTN!N$2:N$350))</f>
        <v>0</v>
      </c>
      <c r="M544" s="416" cm="1">
        <f t="array" ref="M544">SUMPRODUCT(($G$2=TX_HIV_HTN!$E$2:$E$350)*(TX_HIV_HTN!O$2:O$350))</f>
        <v>0</v>
      </c>
      <c r="N544" s="416" cm="1">
        <f t="array" ref="N544">SUMPRODUCT(($G$2=TX_HIV_HTN!$E$2:$E$350)*(TX_HIV_HTN!P$2:P$350))</f>
        <v>0</v>
      </c>
      <c r="O544" s="416" cm="1">
        <f t="array" ref="O544">SUMPRODUCT(($G$2=TX_HIV_HTN!$E$2:$E$350)*(TX_HIV_HTN!Q$2:Q$350))</f>
        <v>0</v>
      </c>
      <c r="P544" s="416" cm="1">
        <f t="array" ref="P544">SUMPRODUCT(($G$2=TX_HIV_HTN!$E$2:$E$350)*(TX_HIV_HTN!R$2:R$350))</f>
        <v>0</v>
      </c>
      <c r="Q544" s="429" t="str">
        <f>IF(SUM(E544:P544)=0,"subtotal",SUM(E544:P544))</f>
        <v>subtotal</v>
      </c>
      <c r="R544" s="2"/>
      <c r="S544" s="307"/>
    </row>
    <row r="545" spans="2:19" hidden="1">
      <c r="B545" s="179"/>
      <c r="C545" s="178"/>
      <c r="D545" s="178"/>
      <c r="E545" s="178"/>
      <c r="F545" s="178"/>
      <c r="G545" s="178"/>
      <c r="H545" s="178"/>
      <c r="I545" s="178"/>
      <c r="J545" s="178"/>
      <c r="K545" s="178"/>
      <c r="L545" s="178"/>
      <c r="M545" s="178"/>
      <c r="N545" s="178"/>
      <c r="O545" s="301"/>
      <c r="P545" s="301"/>
      <c r="Q545" s="301"/>
      <c r="R545" s="301"/>
      <c r="S545" s="308"/>
    </row>
    <row r="546" spans="2:19" ht="15.75" hidden="1">
      <c r="B546" s="313"/>
      <c r="C546" s="314"/>
      <c r="D546" s="314"/>
      <c r="E546" s="314"/>
      <c r="F546" s="314"/>
      <c r="G546" s="314"/>
      <c r="H546" s="314"/>
      <c r="I546" s="314"/>
      <c r="J546" s="314"/>
      <c r="K546" s="314"/>
      <c r="L546" s="314"/>
      <c r="M546" s="314"/>
      <c r="N546" s="314"/>
      <c r="O546" s="314"/>
      <c r="P546" s="314"/>
      <c r="Q546" s="314"/>
      <c r="R546" s="314"/>
      <c r="S546" s="315"/>
    </row>
    <row r="547" spans="2:19" ht="30" hidden="1">
      <c r="B547" s="310"/>
      <c r="C547" s="1072" t="s">
        <v>39</v>
      </c>
      <c r="D547" s="1072"/>
      <c r="E547" s="727" t="s">
        <v>5</v>
      </c>
      <c r="F547" s="740" t="s">
        <v>105</v>
      </c>
      <c r="G547" s="740" t="s">
        <v>106</v>
      </c>
      <c r="H547" s="49" t="s">
        <v>73</v>
      </c>
      <c r="I547" s="49" t="s">
        <v>74</v>
      </c>
      <c r="J547" s="120" t="s">
        <v>75</v>
      </c>
      <c r="K547" s="49" t="s">
        <v>76</v>
      </c>
      <c r="L547" s="49" t="s">
        <v>77</v>
      </c>
      <c r="M547" s="49" t="s">
        <v>1782</v>
      </c>
      <c r="N547" s="49" t="s">
        <v>1783</v>
      </c>
      <c r="O547" s="49" t="s">
        <v>1784</v>
      </c>
      <c r="P547" s="49" t="s">
        <v>1785</v>
      </c>
      <c r="Q547" s="2"/>
      <c r="R547" s="2"/>
      <c r="S547" s="307"/>
    </row>
    <row r="548" spans="2:19" hidden="1">
      <c r="B548" s="175"/>
      <c r="C548" s="48"/>
      <c r="D548" s="728"/>
      <c r="E548" s="48"/>
      <c r="F548" s="728"/>
      <c r="G548" s="48"/>
      <c r="H548" s="728"/>
      <c r="I548" s="48"/>
      <c r="J548" s="728"/>
      <c r="K548" s="728"/>
      <c r="L548" s="728"/>
      <c r="M548" s="728"/>
      <c r="N548" s="728"/>
      <c r="O548" s="728"/>
      <c r="P548" s="728"/>
      <c r="Q548" s="728"/>
      <c r="R548" s="728"/>
      <c r="S548" s="298"/>
    </row>
    <row r="549" spans="2:19" ht="31.5" hidden="1" customHeight="1">
      <c r="B549" s="176"/>
      <c r="E549" s="416" cm="1">
        <f t="array" ref="E549">SUMPRODUCT(($G$2=TX_HIV_HTN!$E$2:$E$350)*(TX_HIV_HTN!S$2:S$350))</f>
        <v>0</v>
      </c>
      <c r="F549" s="416" cm="1">
        <f t="array" ref="F549">SUMPRODUCT(($G$2=TX_HIV_HTN!$E$2:$E$350)*(TX_HIV_HTN!T$2:T$350))</f>
        <v>0</v>
      </c>
      <c r="G549" s="416" cm="1">
        <f t="array" ref="G549">SUMPRODUCT(($G$2=TX_HIV_HTN!$E$2:$E$350)*(TX_HIV_HTN!U$2:U$350))</f>
        <v>0</v>
      </c>
      <c r="H549" s="416" cm="1">
        <f t="array" ref="H549">SUMPRODUCT(($G$2=TX_HIV_HTN!$E$2:$E$350)*(TX_HIV_HTN!V$2:V$350))</f>
        <v>0</v>
      </c>
      <c r="I549" s="416" cm="1">
        <f t="array" ref="I549">SUMPRODUCT(($G$2=TX_HIV_HTN!$E$2:$E$350)*(TX_HIV_HTN!W$2:W$350))</f>
        <v>0</v>
      </c>
      <c r="J549" s="416" cm="1">
        <f t="array" ref="J549">SUMPRODUCT(($G$2=TX_HIV_HTN!$E$2:$E$350)*(TX_HIV_HTN!X$2:X$350))</f>
        <v>0</v>
      </c>
      <c r="K549" s="416" cm="1">
        <f t="array" ref="K549">SUMPRODUCT(($G$2=TX_HIV_HTN!$E$2:$E$350)*(TX_HIV_HTN!Y$2:Y$350))</f>
        <v>0</v>
      </c>
      <c r="L549" s="416" cm="1">
        <f t="array" ref="L549">SUMPRODUCT(($G$2=TX_HIV_HTN!$E$2:$E$350)*(TX_HIV_HTN!Z$2:Z$350))</f>
        <v>0</v>
      </c>
      <c r="M549" s="416" cm="1">
        <f t="array" ref="M549">SUMPRODUCT(($G$2=TX_HIV_HTN!$E$2:$E$350)*(TX_HIV_HTN!AA$2:AA$350))</f>
        <v>0</v>
      </c>
      <c r="N549" s="416" cm="1">
        <f t="array" ref="N549">SUMPRODUCT(($G$2=TX_HIV_HTN!$E$2:$E$350)*(TX_HIV_HTN!AB$2:AB$350))</f>
        <v>0</v>
      </c>
      <c r="O549" s="416" cm="1">
        <f t="array" ref="O549">SUMPRODUCT(($G$2=TX_HIV_HTN!$E$2:$E$350)*(TX_HIV_HTN!AC$2:AC$350))</f>
        <v>0</v>
      </c>
      <c r="P549" s="416" cm="1">
        <f t="array" ref="P549">SUMPRODUCT(($G$2=TX_HIV_HTN!$E$2:$E$350)*(TX_HIV_HTN!AD$2:AD$350))</f>
        <v>0</v>
      </c>
      <c r="Q549" s="429" t="str">
        <f>IF(SUM(E549:P549)=0,"subtotal",SUM(E549:P549))</f>
        <v>subtotal</v>
      </c>
      <c r="R549" s="2"/>
      <c r="S549" s="307"/>
    </row>
    <row r="550" spans="2:19" ht="17.45" hidden="1" customHeight="1">
      <c r="B550" s="179"/>
      <c r="C550" s="178"/>
      <c r="D550" s="178"/>
      <c r="E550" s="178"/>
      <c r="F550" s="178"/>
      <c r="G550" s="178"/>
      <c r="H550" s="178"/>
      <c r="I550" s="178"/>
      <c r="J550" s="178"/>
      <c r="K550" s="178"/>
      <c r="L550" s="178"/>
      <c r="M550" s="178"/>
      <c r="N550" s="178"/>
      <c r="O550" s="301"/>
      <c r="P550" s="301"/>
      <c r="Q550" s="301"/>
      <c r="R550" s="301"/>
      <c r="S550" s="308"/>
    </row>
    <row r="551" spans="2:19" ht="33.75" hidden="1" customHeight="1">
      <c r="B551" s="1036" t="str">
        <f>CONCATENATE(K$2,": TX_HIV_HTN (Denominator)")</f>
        <v>: TX_HIV_HTN (Denominator)</v>
      </c>
      <c r="C551" s="1037"/>
      <c r="D551" s="1037"/>
      <c r="E551" s="1037"/>
      <c r="F551" s="1037"/>
      <c r="G551" s="1037"/>
      <c r="H551" s="1037"/>
      <c r="I551" s="1037"/>
      <c r="J551" s="1037"/>
      <c r="K551" s="1037"/>
      <c r="L551" s="1037"/>
      <c r="M551" s="1037"/>
      <c r="N551" s="1037"/>
      <c r="O551" s="1037"/>
      <c r="P551" s="1037"/>
      <c r="Q551" s="1037"/>
      <c r="R551" s="1037"/>
      <c r="S551" s="1037"/>
    </row>
    <row r="552" spans="2:19" hidden="1">
      <c r="B552" s="950" t="s">
        <v>0</v>
      </c>
      <c r="C552" s="951"/>
      <c r="D552" s="954" t="s">
        <v>2694</v>
      </c>
      <c r="E552" s="955"/>
      <c r="F552" s="955"/>
      <c r="G552" s="955"/>
      <c r="H552" s="955"/>
      <c r="I552" s="955"/>
      <c r="J552" s="955"/>
      <c r="K552" s="955"/>
      <c r="L552" s="955"/>
      <c r="M552" s="955"/>
      <c r="N552" s="955"/>
      <c r="O552" s="955"/>
      <c r="P552" s="955"/>
      <c r="Q552" s="955"/>
      <c r="R552" s="955"/>
      <c r="S552" s="956"/>
    </row>
    <row r="553" spans="2:19" hidden="1">
      <c r="B553" s="952"/>
      <c r="C553" s="953"/>
      <c r="D553" s="957"/>
      <c r="E553" s="958"/>
      <c r="F553" s="958"/>
      <c r="G553" s="958"/>
      <c r="H553" s="958"/>
      <c r="I553" s="958"/>
      <c r="J553" s="958"/>
      <c r="K553" s="958"/>
      <c r="L553" s="958"/>
      <c r="M553" s="958"/>
      <c r="N553" s="958"/>
      <c r="O553" s="958"/>
      <c r="P553" s="958"/>
      <c r="Q553" s="958"/>
      <c r="R553" s="958"/>
      <c r="S553" s="959"/>
    </row>
    <row r="554" spans="2:19" hidden="1">
      <c r="B554" s="62"/>
      <c r="C554" s="63"/>
      <c r="D554" s="64"/>
      <c r="E554" s="64"/>
      <c r="F554" s="64"/>
      <c r="G554" s="64"/>
      <c r="H554" s="64"/>
      <c r="I554" s="64"/>
      <c r="J554" s="64"/>
      <c r="K554" s="64"/>
      <c r="L554" s="64"/>
      <c r="M554" s="64"/>
      <c r="N554" s="64"/>
      <c r="O554" s="64"/>
      <c r="P554" s="64"/>
      <c r="Q554" s="64"/>
      <c r="R554" s="64"/>
      <c r="S554" s="732"/>
    </row>
    <row r="555" spans="2:19" ht="30" hidden="1" customHeight="1">
      <c r="B555" s="733" t="s">
        <v>2</v>
      </c>
      <c r="C555" s="430" t="str">
        <f>IF(SUM(Q561,Q566)=0,"subtotal",SUM(Q561,Q566))</f>
        <v>subtotal</v>
      </c>
      <c r="D555" s="2"/>
      <c r="E555" s="2"/>
      <c r="F555" s="2"/>
      <c r="G555" s="2"/>
      <c r="H555" s="2"/>
      <c r="I555" s="2"/>
      <c r="J555" s="2"/>
      <c r="K555" s="2"/>
      <c r="L555" s="2"/>
      <c r="M555" s="2"/>
      <c r="N555" s="2"/>
      <c r="O555" s="2"/>
      <c r="P555" s="2"/>
      <c r="Q555" s="2"/>
      <c r="R555" s="2"/>
      <c r="S555" s="729"/>
    </row>
    <row r="556" spans="2:19" ht="15" hidden="1">
      <c r="B556" s="733"/>
      <c r="C556" s="734"/>
      <c r="D556" s="2"/>
      <c r="E556" s="2"/>
      <c r="F556" s="2"/>
      <c r="G556" s="2"/>
      <c r="H556" s="2"/>
      <c r="I556" s="2"/>
      <c r="J556" s="2"/>
      <c r="K556" s="2"/>
      <c r="L556" s="2"/>
      <c r="M556" s="2"/>
      <c r="N556" s="2"/>
      <c r="O556" s="2"/>
      <c r="P556" s="2"/>
      <c r="Q556" s="2"/>
      <c r="R556" s="2"/>
      <c r="S556" s="729"/>
    </row>
    <row r="557" spans="2:19" ht="18" hidden="1">
      <c r="B557" s="1039" t="s">
        <v>3</v>
      </c>
      <c r="C557" s="1040"/>
      <c r="D557" s="1041" t="s">
        <v>2695</v>
      </c>
      <c r="E557" s="1042"/>
      <c r="F557" s="1042"/>
      <c r="G557" s="1042"/>
      <c r="H557" s="1042"/>
      <c r="I557" s="1042"/>
      <c r="J557" s="1042"/>
      <c r="K557" s="1042"/>
      <c r="L557" s="1042"/>
      <c r="M557" s="1042"/>
      <c r="N557" s="1042"/>
      <c r="O557" s="1042"/>
      <c r="P557" s="731"/>
      <c r="Q557" s="731"/>
      <c r="R557" s="731"/>
      <c r="S557" s="150"/>
    </row>
    <row r="558" spans="2:19" ht="15.75" hidden="1">
      <c r="B558" s="317"/>
      <c r="C558" s="316"/>
      <c r="D558" s="316"/>
      <c r="E558" s="316"/>
      <c r="F558" s="316"/>
      <c r="G558" s="316"/>
      <c r="H558" s="316"/>
      <c r="I558" s="316"/>
      <c r="J558" s="316"/>
      <c r="K558" s="316"/>
      <c r="L558" s="316"/>
      <c r="M558" s="316"/>
      <c r="N558" s="316"/>
      <c r="O558" s="316"/>
      <c r="P558" s="316"/>
      <c r="Q558" s="316"/>
      <c r="R558" s="316"/>
      <c r="S558" s="318"/>
    </row>
    <row r="559" spans="2:19" ht="28.5" hidden="1">
      <c r="B559" s="310"/>
      <c r="C559" s="1072" t="s">
        <v>37</v>
      </c>
      <c r="D559" s="1072"/>
      <c r="E559" s="730" t="s">
        <v>5</v>
      </c>
      <c r="F559" s="312" t="s">
        <v>105</v>
      </c>
      <c r="G559" s="312" t="s">
        <v>106</v>
      </c>
      <c r="H559" s="728" t="s">
        <v>73</v>
      </c>
      <c r="I559" s="728" t="s">
        <v>74</v>
      </c>
      <c r="J559" s="130" t="s">
        <v>75</v>
      </c>
      <c r="K559" s="728" t="s">
        <v>76</v>
      </c>
      <c r="L559" s="728" t="s">
        <v>77</v>
      </c>
      <c r="M559" s="728" t="s">
        <v>1782</v>
      </c>
      <c r="N559" s="728" t="s">
        <v>1783</v>
      </c>
      <c r="O559" s="728" t="s">
        <v>1784</v>
      </c>
      <c r="P559" s="728" t="s">
        <v>1785</v>
      </c>
      <c r="Q559" s="728"/>
      <c r="R559" s="2"/>
      <c r="S559" s="307"/>
    </row>
    <row r="560" spans="2:19" ht="15" hidden="1">
      <c r="B560" s="175"/>
      <c r="C560" s="48"/>
      <c r="D560" s="728"/>
      <c r="E560" s="741"/>
      <c r="F560" s="49"/>
      <c r="G560" s="741"/>
      <c r="H560" s="49"/>
      <c r="I560" s="741"/>
      <c r="J560" s="49"/>
      <c r="K560" s="49"/>
      <c r="L560" s="49"/>
      <c r="M560" s="49"/>
      <c r="N560" s="49"/>
      <c r="O560" s="49"/>
      <c r="P560" s="49"/>
      <c r="Q560" s="728"/>
      <c r="R560" s="728"/>
      <c r="S560" s="298"/>
    </row>
    <row r="561" spans="2:19" ht="27" hidden="1" customHeight="1">
      <c r="B561" s="176"/>
      <c r="E561" s="416" cm="1">
        <f t="array" ref="E561">SUMPRODUCT(($G$2=TX_HIV_HTN!$E$2:$E$350)*(TX_HIV_HTN!AE$2:AE$350))</f>
        <v>0</v>
      </c>
      <c r="F561" s="416" cm="1">
        <f t="array" ref="F561">SUMPRODUCT(($G$2=TX_HIV_HTN!$E$2:$E$350)*(TX_HIV_HTN!AF$2:AF$350))</f>
        <v>0</v>
      </c>
      <c r="G561" s="416" cm="1">
        <f t="array" ref="G561">SUMPRODUCT(($G$2=TX_HIV_HTN!$E$2:$E$350)*(TX_HIV_HTN!AG$2:AG$350))</f>
        <v>0</v>
      </c>
      <c r="H561" s="416" cm="1">
        <f t="array" ref="H561">SUMPRODUCT(($G$2=TX_HIV_HTN!$E$2:$E$350)*(TX_HIV_HTN!AH$2:AH$350))</f>
        <v>0</v>
      </c>
      <c r="I561" s="416" cm="1">
        <f t="array" ref="I561">SUMPRODUCT(($G$2=TX_HIV_HTN!$E$2:$E$350)*(TX_HIV_HTN!AI$2:AI$350))</f>
        <v>0</v>
      </c>
      <c r="J561" s="416" cm="1">
        <f t="array" ref="J561">SUMPRODUCT(($G$2=TX_HIV_HTN!$E$2:$E$350)*(TX_HIV_HTN!AJ$2:AJ$350))</f>
        <v>0</v>
      </c>
      <c r="K561" s="416" cm="1">
        <f t="array" ref="K561">SUMPRODUCT(($G$2=TX_HIV_HTN!$E$2:$E$350)*(TX_HIV_HTN!AK$2:AK$350))</f>
        <v>0</v>
      </c>
      <c r="L561" s="416" cm="1">
        <f t="array" ref="L561">SUMPRODUCT(($G$2=TX_HIV_HTN!$E$2:$E$350)*(TX_HIV_HTN!AL$2:AL$350))</f>
        <v>0</v>
      </c>
      <c r="M561" s="416" cm="1">
        <f t="array" ref="M561">SUMPRODUCT(($G$2=TX_HIV_HTN!$E$2:$E$350)*(TX_HIV_HTN!AM$2:AM$350))</f>
        <v>0</v>
      </c>
      <c r="N561" s="416" cm="1">
        <f t="array" ref="N561">SUMPRODUCT(($G$2=TX_HIV_HTN!$E$2:$E$350)*(TX_HIV_HTN!AN$2:AN$350))</f>
        <v>0</v>
      </c>
      <c r="O561" s="416" cm="1">
        <f t="array" ref="O561">SUMPRODUCT(($G$2=TX_HIV_HTN!$E$2:$E$350)*(TX_HIV_HTN!AO$2:AO$350))</f>
        <v>0</v>
      </c>
      <c r="P561" s="416" cm="1">
        <f t="array" ref="P561">SUMPRODUCT(($G$2=TX_HIV_HTN!$E$2:$E$350)*(TX_HIV_HTN!AP$2:AP$350))</f>
        <v>0</v>
      </c>
      <c r="Q561" s="429" t="str">
        <f>IF(SUM(E561:P561)=0,"subtotal",SUM(E561:P561))</f>
        <v>subtotal</v>
      </c>
      <c r="R561" s="2"/>
      <c r="S561" s="307"/>
    </row>
    <row r="562" spans="2:19" hidden="1">
      <c r="B562" s="179"/>
      <c r="C562" s="178"/>
      <c r="D562" s="178"/>
      <c r="E562" s="178"/>
      <c r="F562" s="178"/>
      <c r="G562" s="178"/>
      <c r="H562" s="178"/>
      <c r="I562" s="178"/>
      <c r="J562" s="178"/>
      <c r="K562" s="178"/>
      <c r="L562" s="178"/>
      <c r="M562" s="178"/>
      <c r="N562" s="178"/>
      <c r="O562" s="301"/>
      <c r="P562" s="301"/>
      <c r="Q562" s="301"/>
      <c r="R562" s="301"/>
      <c r="S562" s="308"/>
    </row>
    <row r="563" spans="2:19" ht="15.75" hidden="1">
      <c r="B563" s="313"/>
      <c r="C563" s="314"/>
      <c r="D563" s="314"/>
      <c r="E563" s="314"/>
      <c r="F563" s="314"/>
      <c r="G563" s="314"/>
      <c r="H563" s="314"/>
      <c r="I563" s="314"/>
      <c r="J563" s="314"/>
      <c r="K563" s="314"/>
      <c r="L563" s="314"/>
      <c r="M563" s="314"/>
      <c r="N563" s="314"/>
      <c r="O563" s="314"/>
      <c r="P563" s="314"/>
      <c r="Q563" s="314"/>
      <c r="R563" s="314"/>
      <c r="S563" s="315"/>
    </row>
    <row r="564" spans="2:19" ht="28.5" hidden="1">
      <c r="B564" s="310"/>
      <c r="C564" s="1072" t="s">
        <v>39</v>
      </c>
      <c r="D564" s="1072"/>
      <c r="E564" s="730" t="s">
        <v>5</v>
      </c>
      <c r="F564" s="312" t="s">
        <v>105</v>
      </c>
      <c r="G564" s="312" t="s">
        <v>106</v>
      </c>
      <c r="H564" s="728" t="s">
        <v>73</v>
      </c>
      <c r="I564" s="728" t="s">
        <v>74</v>
      </c>
      <c r="J564" s="130" t="s">
        <v>75</v>
      </c>
      <c r="K564" s="728" t="s">
        <v>76</v>
      </c>
      <c r="L564" s="728" t="s">
        <v>77</v>
      </c>
      <c r="M564" s="728" t="s">
        <v>1782</v>
      </c>
      <c r="N564" s="728" t="s">
        <v>1783</v>
      </c>
      <c r="O564" s="728" t="s">
        <v>1784</v>
      </c>
      <c r="P564" s="728" t="s">
        <v>1785</v>
      </c>
      <c r="Q564" s="2"/>
      <c r="R564" s="2"/>
      <c r="S564" s="307"/>
    </row>
    <row r="565" spans="2:19" hidden="1">
      <c r="B565" s="175"/>
      <c r="C565" s="48"/>
      <c r="D565" s="728"/>
      <c r="E565" s="48"/>
      <c r="F565" s="728"/>
      <c r="G565" s="48"/>
      <c r="H565" s="728"/>
      <c r="I565" s="48"/>
      <c r="J565" s="728"/>
      <c r="K565" s="728"/>
      <c r="L565" s="728"/>
      <c r="M565" s="728"/>
      <c r="N565" s="728"/>
      <c r="O565" s="728"/>
      <c r="P565" s="728"/>
      <c r="Q565" s="728"/>
      <c r="R565" s="728"/>
      <c r="S565" s="298"/>
    </row>
    <row r="566" spans="2:19" ht="31.5" hidden="1" customHeight="1">
      <c r="B566" s="176"/>
      <c r="E566" s="416" cm="1">
        <f t="array" ref="E566">SUMPRODUCT(($G$2=TX_HIV_HTN!$E$2:$E$350)*(TX_HIV_HTN!AQ$2:AQ$350))</f>
        <v>0</v>
      </c>
      <c r="F566" s="416" cm="1">
        <f t="array" ref="F566">SUMPRODUCT(($G$2=TX_HIV_HTN!$E$2:$E$350)*(TX_HIV_HTN!AR$2:AR$350))</f>
        <v>0</v>
      </c>
      <c r="G566" s="416" cm="1">
        <f t="array" ref="G566">SUMPRODUCT(($G$2=TX_HIV_HTN!$E$2:$E$350)*(TX_HIV_HTN!AS$2:AS$350))</f>
        <v>0</v>
      </c>
      <c r="H566" s="416" cm="1">
        <f t="array" ref="H566">SUMPRODUCT(($G$2=TX_HIV_HTN!$E$2:$E$350)*(TX_HIV_HTN!AT$2:AT$350))</f>
        <v>0</v>
      </c>
      <c r="I566" s="416" cm="1">
        <f t="array" ref="I566">SUMPRODUCT(($G$2=TX_HIV_HTN!$E$2:$E$350)*(TX_HIV_HTN!AU$2:AU$350))</f>
        <v>0</v>
      </c>
      <c r="J566" s="416" cm="1">
        <f t="array" ref="J566">SUMPRODUCT(($G$2=TX_HIV_HTN!$E$2:$E$350)*(TX_HIV_HTN!AV$2:AV$350))</f>
        <v>0</v>
      </c>
      <c r="K566" s="416" cm="1">
        <f t="array" ref="K566">SUMPRODUCT(($G$2=TX_HIV_HTN!$E$2:$E$350)*(TX_HIV_HTN!AW$2:AW$350))</f>
        <v>0</v>
      </c>
      <c r="L566" s="416" cm="1">
        <f t="array" ref="L566">SUMPRODUCT(($G$2=TX_HIV_HTN!$E$2:$E$350)*(TX_HIV_HTN!AX$2:AX$350))</f>
        <v>0</v>
      </c>
      <c r="M566" s="416" cm="1">
        <f t="array" ref="M566">SUMPRODUCT(($G$2=TX_HIV_HTN!$E$2:$E$350)*(TX_HIV_HTN!AY$2:AY$350))</f>
        <v>0</v>
      </c>
      <c r="N566" s="416" cm="1">
        <f t="array" ref="N566">SUMPRODUCT(($G$2=TX_HIV_HTN!$E$2:$E$350)*(TX_HIV_HTN!AZ$2:AZ$350))</f>
        <v>0</v>
      </c>
      <c r="O566" s="416" cm="1">
        <f t="array" ref="O566">SUMPRODUCT(($G$2=TX_HIV_HTN!$E$2:$E$350)*(TX_HIV_HTN!BA$2:BA$350))</f>
        <v>0</v>
      </c>
      <c r="P566" s="416" cm="1">
        <f t="array" ref="P566">SUMPRODUCT(($G$2=TX_HIV_HTN!$E$2:$E$350)*(TX_HIV_HTN!BB$2:BB$350))</f>
        <v>0</v>
      </c>
      <c r="Q566" s="429" t="str">
        <f>IF(SUM(E566:P566)=0,"subtotal",SUM(E566:P566))</f>
        <v>subtotal</v>
      </c>
      <c r="R566" s="2"/>
      <c r="S566" s="307"/>
    </row>
    <row r="567" spans="2:19" ht="17.45" hidden="1" customHeight="1">
      <c r="B567" s="179"/>
      <c r="C567" s="178"/>
      <c r="D567" s="178"/>
      <c r="E567" s="178"/>
      <c r="F567" s="178"/>
      <c r="G567" s="178"/>
      <c r="H567" s="178"/>
      <c r="I567" s="178"/>
      <c r="J567" s="178"/>
      <c r="K567" s="178"/>
      <c r="L567" s="178"/>
      <c r="M567" s="178"/>
      <c r="N567" s="178"/>
      <c r="O567" s="301"/>
      <c r="P567" s="301"/>
      <c r="Q567" s="301"/>
      <c r="R567" s="301"/>
      <c r="S567" s="308"/>
    </row>
    <row r="568" spans="2:19" hidden="1"/>
    <row r="569" spans="2:19" hidden="1"/>
    <row r="570" spans="2:19" hidden="1"/>
    <row r="571" spans="2:19" hidden="1"/>
    <row r="572" spans="2:19" hidden="1"/>
    <row r="573" spans="2:19" hidden="1"/>
    <row r="574" spans="2:19" hidden="1"/>
    <row r="575" spans="2:19" hidden="1"/>
    <row r="577" spans="2:19" ht="18">
      <c r="B577" s="16" t="s">
        <v>34</v>
      </c>
      <c r="C577" s="1010" t="str">
        <f>C$2</f>
        <v>USAID Tujenge Jamii</v>
      </c>
      <c r="D577" s="1010"/>
      <c r="E577" s="1010"/>
      <c r="F577" s="1010"/>
      <c r="H577" s="1035" t="s">
        <v>65</v>
      </c>
      <c r="I577" s="1035"/>
      <c r="J577" s="1035"/>
      <c r="K577" s="45" t="str">
        <f>'Testing-All Others'!K2</f>
        <v/>
      </c>
      <c r="L577" s="43"/>
      <c r="M577" s="4" t="s">
        <v>35</v>
      </c>
      <c r="N577" s="1010">
        <f>CXCA_SCRN!A2</f>
        <v>0</v>
      </c>
      <c r="O577" s="1010"/>
      <c r="P577" s="552"/>
      <c r="Q577" s="552"/>
      <c r="R577" s="552"/>
      <c r="S577" s="3"/>
    </row>
    <row r="578" spans="2:19" ht="33.75" customHeight="1">
      <c r="B578" s="1036" t="str">
        <f>CONCATENATE(K$2,": CXCA_TX")</f>
        <v>: CXCA_TX</v>
      </c>
      <c r="C578" s="1037"/>
      <c r="D578" s="1037"/>
      <c r="E578" s="1037"/>
      <c r="F578" s="1037"/>
      <c r="G578" s="1037"/>
      <c r="H578" s="1037"/>
      <c r="I578" s="1037"/>
      <c r="J578" s="1037"/>
      <c r="K578" s="1037"/>
      <c r="L578" s="1037"/>
      <c r="M578" s="1037"/>
      <c r="N578" s="1037"/>
      <c r="O578" s="1037"/>
      <c r="P578" s="1037"/>
      <c r="Q578" s="1037"/>
      <c r="R578" s="1037"/>
      <c r="S578" s="1037"/>
    </row>
    <row r="579" spans="2:19">
      <c r="B579" s="950" t="s">
        <v>0</v>
      </c>
      <c r="C579" s="951"/>
      <c r="D579" s="954" t="s">
        <v>922</v>
      </c>
      <c r="E579" s="955"/>
      <c r="F579" s="955"/>
      <c r="G579" s="955"/>
      <c r="H579" s="955"/>
      <c r="I579" s="955"/>
      <c r="J579" s="955"/>
      <c r="K579" s="955"/>
      <c r="L579" s="955"/>
      <c r="M579" s="955"/>
      <c r="N579" s="955"/>
      <c r="O579" s="955"/>
      <c r="P579" s="955"/>
      <c r="Q579" s="955"/>
      <c r="R579" s="955"/>
      <c r="S579" s="956"/>
    </row>
    <row r="580" spans="2:19">
      <c r="B580" s="952"/>
      <c r="C580" s="953"/>
      <c r="D580" s="957"/>
      <c r="E580" s="958"/>
      <c r="F580" s="958"/>
      <c r="G580" s="958"/>
      <c r="H580" s="958"/>
      <c r="I580" s="958"/>
      <c r="J580" s="958"/>
      <c r="K580" s="958"/>
      <c r="L580" s="958"/>
      <c r="M580" s="958"/>
      <c r="N580" s="958"/>
      <c r="O580" s="958"/>
      <c r="P580" s="958"/>
      <c r="Q580" s="958"/>
      <c r="R580" s="958"/>
      <c r="S580" s="959"/>
    </row>
    <row r="581" spans="2:19">
      <c r="B581" s="62"/>
      <c r="C581" s="63"/>
      <c r="D581" s="64"/>
      <c r="E581" s="64"/>
      <c r="F581" s="64"/>
      <c r="G581" s="64"/>
      <c r="H581" s="64"/>
      <c r="I581" s="64"/>
      <c r="J581" s="64"/>
      <c r="K581" s="64"/>
      <c r="L581" s="64"/>
      <c r="M581" s="64"/>
      <c r="N581" s="64"/>
      <c r="O581" s="64"/>
      <c r="P581" s="64"/>
      <c r="Q581" s="64"/>
      <c r="R581" s="64"/>
      <c r="S581" s="39"/>
    </row>
    <row r="582" spans="2:19" ht="30" customHeight="1">
      <c r="B582" s="31" t="s">
        <v>2</v>
      </c>
      <c r="C582" s="430" t="str">
        <f>IF(SUM(E586,G610,E634)=0,"subtotal",SUM(E586,G610,E634))</f>
        <v>subtotal</v>
      </c>
      <c r="D582" s="2"/>
      <c r="E582" s="2"/>
      <c r="F582" s="2"/>
      <c r="G582" s="2"/>
      <c r="H582" s="2"/>
      <c r="I582" s="2"/>
      <c r="J582" s="2"/>
      <c r="K582" s="2"/>
      <c r="L582" s="2"/>
      <c r="M582" s="2"/>
      <c r="N582" s="2"/>
      <c r="O582" s="2"/>
      <c r="P582" s="2"/>
      <c r="Q582" s="2"/>
      <c r="R582" s="2"/>
      <c r="S582" s="34"/>
    </row>
    <row r="583" spans="2:19" ht="15">
      <c r="B583" s="31"/>
      <c r="C583" s="8"/>
      <c r="D583" s="2"/>
      <c r="E583" s="2"/>
      <c r="F583" s="2"/>
      <c r="G583" s="2"/>
      <c r="H583" s="2"/>
      <c r="I583" s="2"/>
      <c r="J583" s="2"/>
      <c r="K583" s="2"/>
      <c r="L583" s="2"/>
      <c r="M583" s="2"/>
      <c r="N583" s="2"/>
      <c r="O583" s="2"/>
      <c r="P583" s="2"/>
      <c r="Q583" s="2"/>
      <c r="R583" s="2"/>
      <c r="S583" s="34"/>
    </row>
    <row r="584" spans="2:19" ht="18">
      <c r="B584" s="1039" t="s">
        <v>3</v>
      </c>
      <c r="C584" s="1040"/>
      <c r="D584" s="1041" t="s">
        <v>923</v>
      </c>
      <c r="E584" s="1042"/>
      <c r="F584" s="1042"/>
      <c r="G584" s="1042"/>
      <c r="H584" s="1042"/>
      <c r="I584" s="1042"/>
      <c r="J584" s="1042"/>
      <c r="K584" s="1042"/>
      <c r="L584" s="1042"/>
      <c r="M584" s="1042"/>
      <c r="N584" s="1042"/>
      <c r="O584" s="1042"/>
      <c r="P584" s="151"/>
      <c r="Q584" s="151"/>
      <c r="R584" s="151"/>
      <c r="S584" s="150"/>
    </row>
    <row r="585" spans="2:19">
      <c r="B585" s="152"/>
      <c r="C585" s="151"/>
      <c r="D585" s="151"/>
      <c r="E585" s="151"/>
      <c r="F585" s="151"/>
      <c r="G585" s="151"/>
      <c r="H585" s="151"/>
      <c r="I585" s="151"/>
      <c r="J585" s="151"/>
      <c r="K585" s="151"/>
      <c r="L585" s="151"/>
      <c r="M585" s="151"/>
      <c r="N585" s="151"/>
      <c r="O585" s="151"/>
      <c r="P585" s="151"/>
      <c r="Q585" s="151"/>
      <c r="R585" s="151"/>
      <c r="S585" s="150"/>
    </row>
    <row r="586" spans="2:19" ht="24.75" customHeight="1">
      <c r="B586" s="1043" t="s">
        <v>925</v>
      </c>
      <c r="C586" s="1044"/>
      <c r="D586" s="1044"/>
      <c r="E586" s="78" t="str">
        <f>IF(SUM(E591:P591,E598:P598,E605:P605)=0,"subtotal",SUM(E591:P591,E598:P598,E605:P605))</f>
        <v>subtotal</v>
      </c>
      <c r="F586" s="158"/>
      <c r="G586" s="158"/>
      <c r="H586" s="158"/>
      <c r="I586" s="158"/>
      <c r="J586" s="158"/>
      <c r="K586" s="158"/>
      <c r="L586" s="158"/>
      <c r="M586" s="158"/>
      <c r="N586" s="158"/>
      <c r="O586" s="158"/>
      <c r="P586" s="158"/>
      <c r="Q586" s="158"/>
      <c r="R586" s="158"/>
      <c r="S586" s="157"/>
    </row>
    <row r="587" spans="2:19" ht="15.75">
      <c r="B587" s="319"/>
      <c r="C587" s="155"/>
      <c r="D587" s="155"/>
      <c r="E587" s="155"/>
      <c r="F587" s="155"/>
      <c r="G587" s="155"/>
      <c r="H587" s="155"/>
      <c r="I587" s="155"/>
      <c r="J587" s="155"/>
      <c r="K587" s="155"/>
      <c r="L587" s="155"/>
      <c r="M587" s="155"/>
      <c r="N587" s="155"/>
      <c r="O587" s="155"/>
      <c r="P587" s="155"/>
      <c r="Q587" s="155"/>
      <c r="R587" s="155"/>
      <c r="S587" s="154"/>
    </row>
    <row r="588" spans="2:19" ht="15.75">
      <c r="B588" s="317"/>
      <c r="C588" s="316"/>
      <c r="D588" s="316"/>
      <c r="E588" s="316"/>
      <c r="F588" s="316"/>
      <c r="G588" s="316"/>
      <c r="H588" s="316"/>
      <c r="I588" s="316"/>
      <c r="J588" s="316"/>
      <c r="K588" s="316"/>
      <c r="L588" s="316"/>
      <c r="M588" s="316"/>
      <c r="N588" s="316"/>
      <c r="O588" s="316"/>
      <c r="P588" s="316"/>
      <c r="Q588" s="316"/>
      <c r="R588" s="316"/>
      <c r="S588" s="318"/>
    </row>
    <row r="589" spans="2:19" ht="28.5">
      <c r="B589" s="310"/>
      <c r="C589" s="1038" t="s">
        <v>924</v>
      </c>
      <c r="D589" s="1038"/>
      <c r="E589" s="311" t="s">
        <v>5</v>
      </c>
      <c r="F589" s="312" t="s">
        <v>105</v>
      </c>
      <c r="G589" s="312" t="s">
        <v>106</v>
      </c>
      <c r="H589" s="3" t="s">
        <v>73</v>
      </c>
      <c r="I589" s="3" t="s">
        <v>74</v>
      </c>
      <c r="J589" s="130" t="s">
        <v>75</v>
      </c>
      <c r="K589" s="3" t="s">
        <v>76</v>
      </c>
      <c r="L589" s="3" t="s">
        <v>77</v>
      </c>
      <c r="M589" s="3" t="s">
        <v>1782</v>
      </c>
      <c r="N589" s="3" t="s">
        <v>1783</v>
      </c>
      <c r="O589" s="3" t="s">
        <v>1784</v>
      </c>
      <c r="P589" s="3" t="s">
        <v>1785</v>
      </c>
      <c r="Q589" s="3"/>
      <c r="R589" s="2"/>
      <c r="S589" s="307"/>
    </row>
    <row r="590" spans="2:19">
      <c r="B590" s="175"/>
      <c r="C590" s="48"/>
      <c r="D590" s="3"/>
      <c r="E590" s="48"/>
      <c r="F590" s="3"/>
      <c r="G590" s="48"/>
      <c r="H590" s="3"/>
      <c r="I590" s="48"/>
      <c r="J590" s="3"/>
      <c r="K590" s="3"/>
      <c r="L590" s="3"/>
      <c r="M590" s="3"/>
      <c r="N590" s="3"/>
      <c r="O590" s="3"/>
      <c r="P590" s="3"/>
      <c r="Q590" s="3"/>
      <c r="R590" s="3"/>
      <c r="S590" s="298"/>
    </row>
    <row r="591" spans="2:19" ht="27" customHeight="1">
      <c r="B591" s="176"/>
      <c r="E591" s="416" cm="1">
        <f t="array" ref="E591">SUMPRODUCT(($G$2=CXCA_TX!$E$2:$E$350)*(CXCA_TX!I$2:I$350))</f>
        <v>0</v>
      </c>
      <c r="F591" s="416" cm="1">
        <f t="array" ref="F591">SUMPRODUCT(($G$2=CXCA_TX!$E$2:$E$350)*(CXCA_TX!J$2:J$350))</f>
        <v>0</v>
      </c>
      <c r="G591" s="416" cm="1">
        <f t="array" ref="G591">SUMPRODUCT(($G$2=CXCA_TX!$E$2:$E$350)*(CXCA_TX!K$2:K$350))</f>
        <v>0</v>
      </c>
      <c r="H591" s="416" cm="1">
        <f t="array" ref="H591">SUMPRODUCT(($G$2=CXCA_TX!$E$2:$E$350)*(CXCA_TX!L$2:L$350))</f>
        <v>0</v>
      </c>
      <c r="I591" s="416" cm="1">
        <f t="array" ref="I591">SUMPRODUCT(($G$2=CXCA_TX!$E$2:$E$350)*(CXCA_TX!M$2:M$350))</f>
        <v>0</v>
      </c>
      <c r="J591" s="416" cm="1">
        <f t="array" ref="J591">SUMPRODUCT(($G$2=CXCA_TX!$E$2:$E$350)*(CXCA_TX!N$2:N$350))</f>
        <v>0</v>
      </c>
      <c r="K591" s="416" cm="1">
        <f t="array" ref="K591">SUMPRODUCT(($G$2=CXCA_TX!$E$2:$E$350)*(CXCA_TX!O$2:O$350))</f>
        <v>0</v>
      </c>
      <c r="L591" s="416" cm="1">
        <f t="array" ref="L591">SUMPRODUCT(($G$2=CXCA_TX!$E$2:$E$350)*(CXCA_TX!P$2:P$350))</f>
        <v>0</v>
      </c>
      <c r="M591" s="416" cm="1">
        <f t="array" ref="M591">SUMPRODUCT(($G$2=CXCA_TX!$E$2:$E$350)*(CXCA_TX!Q$2:Q$350))</f>
        <v>0</v>
      </c>
      <c r="N591" s="416" cm="1">
        <f t="array" ref="N591">SUMPRODUCT(($G$2=CXCA_TX!$E$2:$E$350)*(CXCA_TX!R$2:R$350))</f>
        <v>0</v>
      </c>
      <c r="O591" s="416" cm="1">
        <f t="array" ref="O591">SUMPRODUCT(($G$2=CXCA_TX!$E$2:$E$350)*(CXCA_TX!S$2:S$350))</f>
        <v>0</v>
      </c>
      <c r="P591" s="416" cm="1">
        <f t="array" ref="P591">SUMPRODUCT(($G$2=CXCA_TX!$E$2:$E$350)*(CXCA_TX!T$2:T$350))</f>
        <v>0</v>
      </c>
      <c r="Q591" s="3"/>
      <c r="R591" s="2"/>
      <c r="S591" s="307"/>
    </row>
    <row r="592" spans="2:19" ht="24.75" customHeight="1">
      <c r="B592" s="176"/>
      <c r="S592" s="307"/>
    </row>
    <row r="593" spans="2:19" ht="27" customHeight="1">
      <c r="B593" s="176"/>
      <c r="E593" s="818" t="str">
        <f>IF(SUM(E591:P591)=0,"subtotal",SUM(E591:P591))</f>
        <v>subtotal</v>
      </c>
      <c r="S593" s="307"/>
    </row>
    <row r="594" spans="2:19">
      <c r="B594" s="179"/>
      <c r="C594" s="178"/>
      <c r="D594" s="178"/>
      <c r="E594" s="178"/>
      <c r="F594" s="178"/>
      <c r="G594" s="178"/>
      <c r="H594" s="178"/>
      <c r="I594" s="178"/>
      <c r="J594" s="178"/>
      <c r="K594" s="178"/>
      <c r="L594" s="178"/>
      <c r="M594" s="178"/>
      <c r="N594" s="178"/>
      <c r="O594" s="301"/>
      <c r="P594" s="301"/>
      <c r="Q594" s="301"/>
      <c r="R594" s="301"/>
      <c r="S594" s="308"/>
    </row>
    <row r="595" spans="2:19" ht="15.75">
      <c r="B595" s="313"/>
      <c r="C595" s="314"/>
      <c r="D595" s="314"/>
      <c r="E595" s="314"/>
      <c r="F595" s="314"/>
      <c r="G595" s="314"/>
      <c r="H595" s="314"/>
      <c r="I595" s="314"/>
      <c r="J595" s="314"/>
      <c r="K595" s="314"/>
      <c r="L595" s="314"/>
      <c r="M595" s="314"/>
      <c r="N595" s="314"/>
      <c r="O595" s="314"/>
      <c r="P595" s="314"/>
      <c r="Q595" s="314"/>
      <c r="R595" s="314"/>
      <c r="S595" s="315"/>
    </row>
    <row r="596" spans="2:19" ht="28.5">
      <c r="B596" s="310"/>
      <c r="C596" s="1038" t="s">
        <v>926</v>
      </c>
      <c r="D596" s="1038"/>
      <c r="E596" s="311" t="s">
        <v>5</v>
      </c>
      <c r="F596" s="312" t="s">
        <v>105</v>
      </c>
      <c r="G596" s="312" t="s">
        <v>106</v>
      </c>
      <c r="H596" s="3" t="s">
        <v>73</v>
      </c>
      <c r="I596" s="3" t="s">
        <v>74</v>
      </c>
      <c r="J596" s="130" t="s">
        <v>75</v>
      </c>
      <c r="K596" s="3" t="s">
        <v>76</v>
      </c>
      <c r="L596" s="3" t="s">
        <v>77</v>
      </c>
      <c r="M596" s="3" t="s">
        <v>1782</v>
      </c>
      <c r="N596" s="3" t="s">
        <v>1783</v>
      </c>
      <c r="O596" s="3" t="s">
        <v>1784</v>
      </c>
      <c r="P596" s="3" t="s">
        <v>1785</v>
      </c>
      <c r="Q596" s="2"/>
      <c r="R596" s="2"/>
      <c r="S596" s="307"/>
    </row>
    <row r="597" spans="2:19">
      <c r="B597" s="175"/>
      <c r="C597" s="48"/>
      <c r="D597" s="3"/>
      <c r="E597" s="48"/>
      <c r="F597" s="3"/>
      <c r="G597" s="48"/>
      <c r="H597" s="3"/>
      <c r="I597" s="48"/>
      <c r="J597" s="3"/>
      <c r="K597" s="3"/>
      <c r="L597" s="3"/>
      <c r="M597" s="3"/>
      <c r="N597" s="3"/>
      <c r="O597" s="3"/>
      <c r="P597" s="3"/>
      <c r="Q597" s="3"/>
      <c r="R597" s="3"/>
      <c r="S597" s="298"/>
    </row>
    <row r="598" spans="2:19" ht="31.5" customHeight="1">
      <c r="B598" s="176"/>
      <c r="E598" s="416" cm="1">
        <f t="array" ref="E598">SUMPRODUCT(($G$2=CXCA_TX!$E$2:$E$350)*(CXCA_TX!V$2:V$350))</f>
        <v>0</v>
      </c>
      <c r="F598" s="416" cm="1">
        <f t="array" ref="F598">SUMPRODUCT(($G$2=CXCA_TX!$E$2:$E$350)*(CXCA_TX!W$2:W$350))</f>
        <v>0</v>
      </c>
      <c r="G598" s="416" cm="1">
        <f t="array" ref="G598">SUMPRODUCT(($G$2=CXCA_TX!$E$2:$E$350)*(CXCA_TX!X$2:X$350))</f>
        <v>0</v>
      </c>
      <c r="H598" s="416" cm="1">
        <f t="array" ref="H598">SUMPRODUCT(($G$2=CXCA_TX!$E$2:$E$350)*(CXCA_TX!Y$2:Y$350))</f>
        <v>0</v>
      </c>
      <c r="I598" s="416" cm="1">
        <f t="array" ref="I598">SUMPRODUCT(($G$2=CXCA_TX!$E$2:$E$350)*(CXCA_TX!Z$2:Z$350))</f>
        <v>0</v>
      </c>
      <c r="J598" s="416" cm="1">
        <f t="array" ref="J598">SUMPRODUCT(($G$2=CXCA_TX!$E$2:$E$350)*(CXCA_TX!AA$2:AA$350))</f>
        <v>0</v>
      </c>
      <c r="K598" s="416" cm="1">
        <f t="array" ref="K598">SUMPRODUCT(($G$2=CXCA_TX!$E$2:$E$350)*(CXCA_TX!AB$2:AB$350))</f>
        <v>0</v>
      </c>
      <c r="L598" s="416" cm="1">
        <f t="array" ref="L598">SUMPRODUCT(($G$2=CXCA_TX!$E$2:$E$350)*(CXCA_TX!AC$2:AC$350))</f>
        <v>0</v>
      </c>
      <c r="M598" s="416" cm="1">
        <f t="array" ref="M598">SUMPRODUCT(($G$2=CXCA_TX!$E$2:$E$350)*(CXCA_TX!AD$2:AD$350))</f>
        <v>0</v>
      </c>
      <c r="N598" s="416" cm="1">
        <f t="array" ref="N598">SUMPRODUCT(($G$2=CXCA_TX!$E$2:$E$350)*(CXCA_TX!AE$2:AE$350))</f>
        <v>0</v>
      </c>
      <c r="O598" s="416" cm="1">
        <f t="array" ref="O598">SUMPRODUCT(($G$2=CXCA_TX!$E$2:$E$350)*(CXCA_TX!AF$2:AF$350))</f>
        <v>0</v>
      </c>
      <c r="P598" s="416" cm="1">
        <f t="array" ref="P598">SUMPRODUCT(($G$2=CXCA_TX!$E$2:$E$350)*(CXCA_TX!AG$2:AG$350))</f>
        <v>0</v>
      </c>
      <c r="Q598" s="2"/>
      <c r="R598" s="2"/>
      <c r="S598" s="307"/>
    </row>
    <row r="599" spans="2:19" ht="31.5" customHeight="1">
      <c r="B599" s="176"/>
      <c r="S599" s="307"/>
    </row>
    <row r="600" spans="2:19" ht="25.5" customHeight="1">
      <c r="B600" s="176"/>
      <c r="E600" s="818" t="str">
        <f>IF(SUM(E598:P598)=0,"subtotal",SUM(E598:P598))</f>
        <v>subtotal</v>
      </c>
      <c r="S600" s="307"/>
    </row>
    <row r="601" spans="2:19">
      <c r="B601" s="179"/>
      <c r="C601" s="178"/>
      <c r="D601" s="178"/>
      <c r="E601" s="178"/>
      <c r="F601" s="178"/>
      <c r="G601" s="178"/>
      <c r="H601" s="178"/>
      <c r="I601" s="178"/>
      <c r="J601" s="178"/>
      <c r="K601" s="178"/>
      <c r="L601" s="178"/>
      <c r="M601" s="178"/>
      <c r="N601" s="178"/>
      <c r="O601" s="301"/>
      <c r="P601" s="301"/>
      <c r="Q601" s="301"/>
      <c r="R601" s="301"/>
      <c r="S601" s="308"/>
    </row>
    <row r="602" spans="2:19" ht="15.75">
      <c r="B602" s="313"/>
      <c r="C602" s="314"/>
      <c r="D602" s="314"/>
      <c r="E602" s="314"/>
      <c r="F602" s="314"/>
      <c r="G602" s="314"/>
      <c r="H602" s="314"/>
      <c r="I602" s="314"/>
      <c r="J602" s="314"/>
      <c r="K602" s="314"/>
      <c r="L602" s="314"/>
      <c r="M602" s="314"/>
      <c r="N602" s="314"/>
      <c r="O602" s="314"/>
      <c r="P602" s="314"/>
      <c r="Q602" s="314"/>
      <c r="R602" s="314"/>
      <c r="S602" s="315"/>
    </row>
    <row r="603" spans="2:19" ht="28.5">
      <c r="B603" s="310"/>
      <c r="C603" s="1053" t="s">
        <v>927</v>
      </c>
      <c r="D603" s="1053"/>
      <c r="E603" s="311" t="s">
        <v>5</v>
      </c>
      <c r="F603" s="312" t="s">
        <v>105</v>
      </c>
      <c r="G603" s="312" t="s">
        <v>106</v>
      </c>
      <c r="H603" s="3" t="s">
        <v>73</v>
      </c>
      <c r="I603" s="3" t="s">
        <v>74</v>
      </c>
      <c r="J603" s="130" t="s">
        <v>75</v>
      </c>
      <c r="K603" s="3" t="s">
        <v>76</v>
      </c>
      <c r="L603" s="3" t="s">
        <v>77</v>
      </c>
      <c r="M603" s="3" t="s">
        <v>1782</v>
      </c>
      <c r="N603" s="3" t="s">
        <v>1783</v>
      </c>
      <c r="O603" s="3" t="s">
        <v>1784</v>
      </c>
      <c r="P603" s="3" t="s">
        <v>1785</v>
      </c>
      <c r="Q603" s="2"/>
      <c r="R603" s="2"/>
      <c r="S603" s="307"/>
    </row>
    <row r="604" spans="2:19">
      <c r="B604" s="175"/>
      <c r="C604" s="48"/>
      <c r="D604" s="3"/>
      <c r="E604" s="48"/>
      <c r="F604" s="3"/>
      <c r="G604" s="48"/>
      <c r="H604" s="3"/>
      <c r="I604" s="48"/>
      <c r="J604" s="3"/>
      <c r="K604" s="3"/>
      <c r="L604" s="3"/>
      <c r="M604" s="3"/>
      <c r="N604" s="3"/>
      <c r="O604" s="3"/>
      <c r="P604" s="3"/>
      <c r="Q604" s="3"/>
      <c r="R604" s="3"/>
      <c r="S604" s="298"/>
    </row>
    <row r="605" spans="2:19" ht="27" customHeight="1">
      <c r="B605" s="176"/>
      <c r="E605" s="416" cm="1">
        <f t="array" ref="E605">SUMPRODUCT(($G$2=CXCA_TX!$E$2:$E$350)*(CXCA_TX!AI$2:AI$350))</f>
        <v>0</v>
      </c>
      <c r="F605" s="416" cm="1">
        <f t="array" ref="F605">SUMPRODUCT(($G$2=CXCA_TX!$E$2:$E$350)*(CXCA_TX!AJ$2:AJ$350))</f>
        <v>0</v>
      </c>
      <c r="G605" s="416" cm="1">
        <f t="array" ref="G605">SUMPRODUCT(($G$2=CXCA_TX!$E$2:$E$350)*(CXCA_TX!AK$2:AK$350))</f>
        <v>0</v>
      </c>
      <c r="H605" s="416" cm="1">
        <f t="array" ref="H605">SUMPRODUCT(($G$2=CXCA_TX!$E$2:$E$350)*(CXCA_TX!AL$2:AL$350))</f>
        <v>0</v>
      </c>
      <c r="I605" s="416" cm="1">
        <f t="array" ref="I605">SUMPRODUCT(($G$2=CXCA_TX!$E$2:$E$350)*(CXCA_TX!AM$2:AM$350))</f>
        <v>0</v>
      </c>
      <c r="J605" s="416" cm="1">
        <f t="array" ref="J605">SUMPRODUCT(($G$2=CXCA_TX!$E$2:$E$350)*(CXCA_TX!AN$2:AN$350))</f>
        <v>0</v>
      </c>
      <c r="K605" s="416" cm="1">
        <f t="array" ref="K605">SUMPRODUCT(($G$2=CXCA_TX!$E$2:$E$350)*(CXCA_TX!AO$2:AO$350))</f>
        <v>0</v>
      </c>
      <c r="L605" s="416" cm="1">
        <f t="array" ref="L605">SUMPRODUCT(($G$2=CXCA_TX!$E$2:$E$350)*(CXCA_TX!AP$2:AP$350))</f>
        <v>0</v>
      </c>
      <c r="M605" s="416" cm="1">
        <f t="array" ref="M605">SUMPRODUCT(($G$2=CXCA_TX!$E$2:$E$350)*(CXCA_TX!AQ$2:AQ$350))</f>
        <v>0</v>
      </c>
      <c r="N605" s="416" cm="1">
        <f t="array" ref="N605">SUMPRODUCT(($G$2=CXCA_TX!$E$2:$E$350)*(CXCA_TX!AR$2:AR$350))</f>
        <v>0</v>
      </c>
      <c r="O605" s="416" cm="1">
        <f t="array" ref="O605">SUMPRODUCT(($G$2=CXCA_TX!$E$2:$E$350)*(CXCA_TX!AS$2:AS$350))</f>
        <v>0</v>
      </c>
      <c r="P605" s="416" cm="1">
        <f t="array" ref="P605">SUMPRODUCT(($G$2=CXCA_TX!$E$2:$E$350)*(CXCA_TX!AT$2:AT$350))</f>
        <v>0</v>
      </c>
      <c r="Q605" s="2"/>
      <c r="R605" s="2"/>
      <c r="S605" s="307"/>
    </row>
    <row r="606" spans="2:19" ht="27" customHeight="1">
      <c r="B606" s="176"/>
      <c r="R606" s="2"/>
      <c r="S606" s="307"/>
    </row>
    <row r="607" spans="2:19" ht="27" customHeight="1">
      <c r="B607" s="176"/>
      <c r="E607" s="818" t="str">
        <f>IF(SUM(E605:P605)=0,"subtotal",SUM(E605:P605))</f>
        <v>subtotal</v>
      </c>
      <c r="R607" s="2"/>
      <c r="S607" s="307"/>
    </row>
    <row r="608" spans="2:19">
      <c r="B608" s="179"/>
      <c r="C608" s="178"/>
      <c r="D608" s="178"/>
      <c r="E608" s="178"/>
      <c r="F608" s="178"/>
      <c r="G608" s="178"/>
      <c r="H608" s="178"/>
      <c r="I608" s="178"/>
      <c r="J608" s="178"/>
      <c r="K608" s="178"/>
      <c r="L608" s="178"/>
      <c r="M608" s="178"/>
      <c r="N608" s="178"/>
      <c r="O608" s="301"/>
      <c r="P608" s="301"/>
      <c r="Q608" s="301"/>
      <c r="R608" s="301"/>
      <c r="S608" s="308"/>
    </row>
    <row r="609" spans="2:19">
      <c r="B609" s="152"/>
      <c r="C609" s="151"/>
      <c r="D609" s="151"/>
      <c r="E609" s="151"/>
      <c r="F609" s="151"/>
      <c r="G609" s="151"/>
      <c r="H609" s="151"/>
      <c r="I609" s="151"/>
      <c r="J609" s="151"/>
      <c r="K609" s="151"/>
      <c r="L609" s="151"/>
      <c r="M609" s="151"/>
      <c r="N609" s="151"/>
      <c r="O609" s="151"/>
      <c r="P609" s="151"/>
      <c r="Q609" s="151"/>
      <c r="R609" s="151"/>
      <c r="S609" s="150"/>
    </row>
    <row r="610" spans="2:19" ht="28.5" customHeight="1">
      <c r="B610" s="317" t="s">
        <v>928</v>
      </c>
      <c r="C610" s="316"/>
      <c r="D610" s="316"/>
      <c r="E610" s="320"/>
      <c r="F610" s="316"/>
      <c r="G610" s="78" t="str">
        <f>IF(SUM(E615:P615,E622:P622,E629:P629)=0,"subtotal",SUM(E615:P615,E622:P622,E629:P629))</f>
        <v>subtotal</v>
      </c>
      <c r="I610" s="158"/>
      <c r="J610" s="158"/>
      <c r="K610" s="158"/>
      <c r="L610" s="158"/>
      <c r="M610" s="158"/>
      <c r="N610" s="158"/>
      <c r="O610" s="158"/>
      <c r="P610" s="158"/>
      <c r="Q610" s="158"/>
      <c r="R610" s="158"/>
      <c r="S610" s="157"/>
    </row>
    <row r="611" spans="2:19" ht="15.75">
      <c r="B611" s="319"/>
      <c r="C611" s="155"/>
      <c r="D611" s="155"/>
      <c r="E611" s="155"/>
      <c r="F611" s="155"/>
      <c r="G611" s="155"/>
      <c r="H611" s="155"/>
      <c r="I611" s="155"/>
      <c r="J611" s="155"/>
      <c r="K611" s="155"/>
      <c r="L611" s="155"/>
      <c r="M611" s="155"/>
      <c r="N611" s="155"/>
      <c r="O611" s="155"/>
      <c r="P611" s="155"/>
      <c r="Q611" s="155"/>
      <c r="R611" s="155"/>
      <c r="S611" s="154"/>
    </row>
    <row r="612" spans="2:19" ht="15.75">
      <c r="B612" s="317"/>
      <c r="C612" s="316"/>
      <c r="D612" s="316"/>
      <c r="E612" s="316"/>
      <c r="F612" s="316"/>
      <c r="G612" s="316"/>
      <c r="H612" s="316"/>
      <c r="I612" s="316"/>
      <c r="J612" s="316"/>
      <c r="K612" s="316"/>
      <c r="L612" s="316"/>
      <c r="M612" s="316"/>
      <c r="N612" s="316"/>
      <c r="O612" s="316"/>
      <c r="P612" s="316"/>
      <c r="Q612" s="316"/>
      <c r="R612" s="316"/>
      <c r="S612" s="318"/>
    </row>
    <row r="613" spans="2:19" ht="28.5">
      <c r="B613" s="310"/>
      <c r="C613" s="1038" t="s">
        <v>924</v>
      </c>
      <c r="D613" s="1038"/>
      <c r="E613" s="311" t="s">
        <v>5</v>
      </c>
      <c r="F613" s="312" t="s">
        <v>105</v>
      </c>
      <c r="G613" s="312" t="s">
        <v>106</v>
      </c>
      <c r="H613" s="3" t="s">
        <v>73</v>
      </c>
      <c r="I613" s="3" t="s">
        <v>74</v>
      </c>
      <c r="J613" s="130" t="s">
        <v>75</v>
      </c>
      <c r="K613" s="3" t="s">
        <v>76</v>
      </c>
      <c r="L613" s="3" t="s">
        <v>77</v>
      </c>
      <c r="M613" s="3" t="s">
        <v>1782</v>
      </c>
      <c r="N613" s="3" t="s">
        <v>1783</v>
      </c>
      <c r="O613" s="3" t="s">
        <v>1784</v>
      </c>
      <c r="P613" s="3" t="s">
        <v>1785</v>
      </c>
      <c r="Q613" s="2"/>
      <c r="R613" s="2"/>
      <c r="S613" s="307"/>
    </row>
    <row r="614" spans="2:19">
      <c r="B614" s="175"/>
      <c r="C614" s="48"/>
      <c r="D614" s="3"/>
      <c r="E614" s="48"/>
      <c r="F614" s="3"/>
      <c r="G614" s="48"/>
      <c r="H614" s="3"/>
      <c r="I614" s="48"/>
      <c r="J614" s="3"/>
      <c r="K614" s="3"/>
      <c r="L614" s="3"/>
      <c r="M614" s="3"/>
      <c r="N614" s="3"/>
      <c r="O614" s="3"/>
      <c r="P614" s="3"/>
      <c r="Q614" s="3"/>
      <c r="R614" s="3"/>
      <c r="S614" s="298"/>
    </row>
    <row r="615" spans="2:19" ht="24.75" customHeight="1">
      <c r="B615" s="176"/>
      <c r="E615" s="416" cm="1">
        <f t="array" ref="E615">SUMPRODUCT(($G$2=CXCA_TX!$E$2:$E$350)*(CXCA_TX!AW$2:AW$350))</f>
        <v>0</v>
      </c>
      <c r="F615" s="416" cm="1">
        <f t="array" ref="F615">SUMPRODUCT(($G$2=CXCA_TX!$E$2:$E$350)*(CXCA_TX!AX$2:AX$350))</f>
        <v>0</v>
      </c>
      <c r="G615" s="416" cm="1">
        <f t="array" ref="G615">SUMPRODUCT(($G$2=CXCA_TX!$E$2:$E$350)*(CXCA_TX!AY$2:AY$350))</f>
        <v>0</v>
      </c>
      <c r="H615" s="416" cm="1">
        <f t="array" ref="H615">SUMPRODUCT(($G$2=CXCA_TX!$E$2:$E$350)*(CXCA_TX!AZ$2:AZ$350))</f>
        <v>0</v>
      </c>
      <c r="I615" s="416" cm="1">
        <f t="array" ref="I615">SUMPRODUCT(($G$2=CXCA_TX!$E$2:$E$350)*(CXCA_TX!BA$2:BA$350))</f>
        <v>0</v>
      </c>
      <c r="J615" s="416" cm="1">
        <f t="array" ref="J615">SUMPRODUCT(($G$2=CXCA_TX!$E$2:$E$350)*(CXCA_TX!BB$2:BB$350))</f>
        <v>0</v>
      </c>
      <c r="K615" s="416" cm="1">
        <f t="array" ref="K615">SUMPRODUCT(($G$2=CXCA_TX!$E$2:$E$350)*(CXCA_TX!BC$2:BC$350))</f>
        <v>0</v>
      </c>
      <c r="L615" s="416" cm="1">
        <f t="array" ref="L615">SUMPRODUCT(($G$2=CXCA_TX!$E$2:$E$350)*(CXCA_TX!BD$2:BD$350))</f>
        <v>0</v>
      </c>
      <c r="M615" s="416" cm="1">
        <f t="array" ref="M615">SUMPRODUCT(($G$2=CXCA_TX!$E$2:$E$350)*(CXCA_TX!BE$2:BE$350))</f>
        <v>0</v>
      </c>
      <c r="N615" s="416" cm="1">
        <f t="array" ref="N615">SUMPRODUCT(($G$2=CXCA_TX!$E$2:$E$350)*(CXCA_TX!BF$2:BF$350))</f>
        <v>0</v>
      </c>
      <c r="O615" s="416" cm="1">
        <f t="array" ref="O615">SUMPRODUCT(($G$2=CXCA_TX!$E$2:$E$350)*(CXCA_TX!BG$2:BG$350))</f>
        <v>0</v>
      </c>
      <c r="P615" s="416" cm="1">
        <f t="array" ref="P615">SUMPRODUCT(($G$2=CXCA_TX!$E$2:$E$350)*(CXCA_TX!BH$2:BH$350))</f>
        <v>0</v>
      </c>
      <c r="Q615" s="2"/>
      <c r="R615" s="2"/>
      <c r="S615" s="307"/>
    </row>
    <row r="616" spans="2:19" ht="13.5" customHeight="1">
      <c r="B616" s="176"/>
      <c r="R616" s="2"/>
      <c r="S616" s="307"/>
    </row>
    <row r="617" spans="2:19" ht="28.5" customHeight="1">
      <c r="B617" s="176"/>
      <c r="E617" s="818" t="str">
        <f>IF(SUM(E615:P615)=0,"subtotal",SUM(E615:P615))</f>
        <v>subtotal</v>
      </c>
      <c r="R617" s="2"/>
      <c r="S617" s="307"/>
    </row>
    <row r="618" spans="2:19">
      <c r="B618" s="179"/>
      <c r="C618" s="178"/>
      <c r="D618" s="178"/>
      <c r="E618" s="178"/>
      <c r="F618" s="178"/>
      <c r="G618" s="178"/>
      <c r="H618" s="178"/>
      <c r="I618" s="178"/>
      <c r="J618" s="178"/>
      <c r="K618" s="178"/>
      <c r="L618" s="178"/>
      <c r="M618" s="178"/>
      <c r="N618" s="178"/>
      <c r="O618" s="301"/>
      <c r="P618" s="301"/>
      <c r="Q618" s="301"/>
      <c r="R618" s="301"/>
      <c r="S618" s="308"/>
    </row>
    <row r="619" spans="2:19" ht="15.75">
      <c r="B619" s="313"/>
      <c r="C619" s="314"/>
      <c r="D619" s="314"/>
      <c r="E619" s="314"/>
      <c r="F619" s="314"/>
      <c r="G619" s="314"/>
      <c r="H619" s="314"/>
      <c r="I619" s="314"/>
      <c r="J619" s="314"/>
      <c r="K619" s="314"/>
      <c r="L619" s="314"/>
      <c r="M619" s="314"/>
      <c r="N619" s="314"/>
      <c r="O619" s="314"/>
      <c r="P619" s="314"/>
      <c r="Q619" s="314"/>
      <c r="R619" s="314"/>
      <c r="S619" s="315"/>
    </row>
    <row r="620" spans="2:19" ht="28.5">
      <c r="B620" s="310"/>
      <c r="C620" s="1038" t="s">
        <v>926</v>
      </c>
      <c r="D620" s="1038"/>
      <c r="E620" s="311" t="s">
        <v>5</v>
      </c>
      <c r="F620" s="312" t="s">
        <v>105</v>
      </c>
      <c r="G620" s="312" t="s">
        <v>106</v>
      </c>
      <c r="H620" s="3" t="s">
        <v>73</v>
      </c>
      <c r="I620" s="3" t="s">
        <v>74</v>
      </c>
      <c r="J620" s="130" t="s">
        <v>75</v>
      </c>
      <c r="K620" s="3" t="s">
        <v>76</v>
      </c>
      <c r="L620" s="3" t="s">
        <v>77</v>
      </c>
      <c r="M620" s="3" t="s">
        <v>1782</v>
      </c>
      <c r="N620" s="3" t="s">
        <v>1783</v>
      </c>
      <c r="O620" s="3" t="s">
        <v>1784</v>
      </c>
      <c r="P620" s="3" t="s">
        <v>1785</v>
      </c>
      <c r="Q620" s="2"/>
      <c r="R620" s="2"/>
      <c r="S620" s="307"/>
    </row>
    <row r="621" spans="2:19">
      <c r="B621" s="175"/>
      <c r="C621" s="48"/>
      <c r="D621" s="3"/>
      <c r="E621" s="48"/>
      <c r="F621" s="3"/>
      <c r="G621" s="48"/>
      <c r="H621" s="3"/>
      <c r="I621" s="48"/>
      <c r="J621" s="3"/>
      <c r="K621" s="3"/>
      <c r="L621" s="3"/>
      <c r="M621" s="3"/>
      <c r="N621" s="3"/>
      <c r="O621" s="3"/>
      <c r="P621" s="3"/>
      <c r="Q621" s="3"/>
      <c r="R621" s="3"/>
      <c r="S621" s="298"/>
    </row>
    <row r="622" spans="2:19" ht="26.25" customHeight="1">
      <c r="B622" s="176"/>
      <c r="E622" s="416" cm="1">
        <f t="array" ref="E622">SUMPRODUCT(($G$2=CXCA_TX!$E$2:$E$350)*(CXCA_TX!BJ$2:BJ$350))</f>
        <v>0</v>
      </c>
      <c r="F622" s="416" cm="1">
        <f t="array" ref="F622">SUMPRODUCT(($G$2=CXCA_TX!$E$2:$E$350)*(CXCA_TX!BK$2:BK$350))</f>
        <v>0</v>
      </c>
      <c r="G622" s="416" cm="1">
        <f t="array" ref="G622">SUMPRODUCT(($G$2=CXCA_TX!$E$2:$E$350)*(CXCA_TX!BL$2:BL$350))</f>
        <v>0</v>
      </c>
      <c r="H622" s="416" cm="1">
        <f t="array" ref="H622">SUMPRODUCT(($G$2=CXCA_TX!$E$2:$E$350)*(CXCA_TX!BM$2:BM$350))</f>
        <v>0</v>
      </c>
      <c r="I622" s="416" cm="1">
        <f t="array" ref="I622">SUMPRODUCT(($G$2=CXCA_TX!$E$2:$E$350)*(CXCA_TX!BN$2:BN$350))</f>
        <v>0</v>
      </c>
      <c r="J622" s="416" cm="1">
        <f t="array" ref="J622">SUMPRODUCT(($G$2=CXCA_TX!$E$2:$E$350)*(CXCA_TX!BO$2:BO$350))</f>
        <v>0</v>
      </c>
      <c r="K622" s="416" cm="1">
        <f t="array" ref="K622">SUMPRODUCT(($G$2=CXCA_TX!$E$2:$E$350)*(CXCA_TX!BP$2:BP$350))</f>
        <v>0</v>
      </c>
      <c r="L622" s="416" cm="1">
        <f t="array" ref="L622">SUMPRODUCT(($G$2=CXCA_TX!$E$2:$E$350)*(CXCA_TX!BQ$2:BQ$350))</f>
        <v>0</v>
      </c>
      <c r="M622" s="416" cm="1">
        <f t="array" ref="M622">SUMPRODUCT(($G$2=CXCA_TX!$E$2:$E$350)*(CXCA_TX!BR$2:BR$350))</f>
        <v>0</v>
      </c>
      <c r="N622" s="416" cm="1">
        <f t="array" ref="N622">SUMPRODUCT(($G$2=CXCA_TX!$E$2:$E$350)*(CXCA_TX!BS$2:BS$350))</f>
        <v>0</v>
      </c>
      <c r="O622" s="416" cm="1">
        <f t="array" ref="O622">SUMPRODUCT(($G$2=CXCA_TX!$E$2:$E$350)*(CXCA_TX!BT$2:BT$350))</f>
        <v>0</v>
      </c>
      <c r="P622" s="416" cm="1">
        <f t="array" ref="P622">SUMPRODUCT(($G$2=CXCA_TX!$E$2:$E$350)*(CXCA_TX!BU$2:BU$350))</f>
        <v>0</v>
      </c>
      <c r="Q622" s="2"/>
      <c r="R622" s="2"/>
      <c r="S622" s="307"/>
    </row>
    <row r="623" spans="2:19" ht="26.25" customHeight="1">
      <c r="B623" s="176"/>
      <c r="S623" s="307"/>
    </row>
    <row r="624" spans="2:19" ht="26.25" customHeight="1">
      <c r="B624" s="176"/>
      <c r="E624" s="818" t="str">
        <f>IF(SUM(E622:P622)=0,"subtotal",SUM(E622:P622))</f>
        <v>subtotal</v>
      </c>
      <c r="S624" s="307"/>
    </row>
    <row r="625" spans="2:19">
      <c r="B625" s="179"/>
      <c r="C625" s="178"/>
      <c r="D625" s="178"/>
      <c r="E625" s="178"/>
      <c r="F625" s="178"/>
      <c r="G625" s="178"/>
      <c r="H625" s="178"/>
      <c r="I625" s="178"/>
      <c r="J625" s="178"/>
      <c r="K625" s="178"/>
      <c r="L625" s="178"/>
      <c r="M625" s="178"/>
      <c r="N625" s="178"/>
      <c r="O625" s="301"/>
      <c r="P625" s="301"/>
      <c r="Q625" s="301"/>
      <c r="R625" s="301"/>
      <c r="S625" s="308"/>
    </row>
    <row r="626" spans="2:19" ht="15.75">
      <c r="B626" s="313"/>
      <c r="C626" s="314"/>
      <c r="D626" s="314"/>
      <c r="E626" s="314"/>
      <c r="F626" s="314"/>
      <c r="G626" s="314"/>
      <c r="H626" s="314"/>
      <c r="I626" s="314"/>
      <c r="J626" s="314"/>
      <c r="K626" s="314"/>
      <c r="L626" s="314"/>
      <c r="M626" s="314"/>
      <c r="N626" s="314"/>
      <c r="O626" s="314"/>
      <c r="P626" s="314"/>
      <c r="Q626" s="314"/>
      <c r="R626" s="314"/>
      <c r="S626" s="315"/>
    </row>
    <row r="627" spans="2:19" ht="28.5">
      <c r="B627" s="310"/>
      <c r="C627" s="1053" t="s">
        <v>927</v>
      </c>
      <c r="D627" s="1053"/>
      <c r="E627" s="311" t="s">
        <v>5</v>
      </c>
      <c r="F627" s="312" t="s">
        <v>105</v>
      </c>
      <c r="G627" s="312" t="s">
        <v>106</v>
      </c>
      <c r="H627" s="3" t="s">
        <v>73</v>
      </c>
      <c r="I627" s="3" t="s">
        <v>74</v>
      </c>
      <c r="J627" s="130" t="s">
        <v>75</v>
      </c>
      <c r="K627" s="3" t="s">
        <v>76</v>
      </c>
      <c r="L627" s="3" t="s">
        <v>77</v>
      </c>
      <c r="M627" s="3" t="s">
        <v>1782</v>
      </c>
      <c r="N627" s="3" t="s">
        <v>1783</v>
      </c>
      <c r="O627" s="3" t="s">
        <v>1784</v>
      </c>
      <c r="P627" s="3" t="s">
        <v>1785</v>
      </c>
      <c r="Q627" s="2"/>
      <c r="R627" s="2"/>
      <c r="S627" s="307"/>
    </row>
    <row r="628" spans="2:19">
      <c r="B628" s="175"/>
      <c r="C628" s="48"/>
      <c r="D628" s="3"/>
      <c r="E628" s="48"/>
      <c r="F628" s="3"/>
      <c r="G628" s="48"/>
      <c r="H628" s="3"/>
      <c r="I628" s="48"/>
      <c r="J628" s="3"/>
      <c r="K628" s="3"/>
      <c r="L628" s="3"/>
      <c r="M628" s="3"/>
      <c r="N628" s="3"/>
      <c r="O628" s="3"/>
      <c r="P628" s="3"/>
      <c r="Q628" s="3"/>
      <c r="R628" s="3"/>
      <c r="S628" s="298"/>
    </row>
    <row r="629" spans="2:19" ht="24.75" customHeight="1">
      <c r="B629" s="176"/>
      <c r="E629" s="416" cm="1">
        <f t="array" ref="E629">SUMPRODUCT(($G$2=CXCA_TX!$E$2:$E$350)*(CXCA_TX!BW$2:BW$350))</f>
        <v>0</v>
      </c>
      <c r="F629" s="416" cm="1">
        <f t="array" ref="F629">SUMPRODUCT(($G$2=CXCA_TX!$E$2:$E$350)*(CXCA_TX!BX$2:BX$350))</f>
        <v>0</v>
      </c>
      <c r="G629" s="416" cm="1">
        <f t="array" ref="G629">SUMPRODUCT(($G$2=CXCA_TX!$E$2:$E$350)*(CXCA_TX!BY$2:BY$350))</f>
        <v>0</v>
      </c>
      <c r="H629" s="416" cm="1">
        <f t="array" ref="H629">SUMPRODUCT(($G$2=CXCA_TX!$E$2:$E$350)*(CXCA_TX!BZ$2:BZ$350))</f>
        <v>0</v>
      </c>
      <c r="I629" s="416" cm="1">
        <f t="array" ref="I629">SUMPRODUCT(($G$2=CXCA_TX!$E$2:$E$350)*(CXCA_TX!CA$2:CA$350))</f>
        <v>0</v>
      </c>
      <c r="J629" s="416" cm="1">
        <f t="array" ref="J629">SUMPRODUCT(($G$2=CXCA_TX!$E$2:$E$350)*(CXCA_TX!CB$2:CB$350))</f>
        <v>0</v>
      </c>
      <c r="K629" s="416" cm="1">
        <f t="array" ref="K629">SUMPRODUCT(($G$2=CXCA_TX!$E$2:$E$350)*(CXCA_TX!CC$2:CC$350))</f>
        <v>0</v>
      </c>
      <c r="L629" s="416" cm="1">
        <f t="array" ref="L629">SUMPRODUCT(($G$2=CXCA_TX!$E$2:$E$350)*(CXCA_TX!CD$2:CD$350))</f>
        <v>0</v>
      </c>
      <c r="M629" s="416" cm="1">
        <f t="array" ref="M629">SUMPRODUCT(($G$2=CXCA_TX!$E$2:$E$350)*(CXCA_TX!CE$2:CE$350))</f>
        <v>0</v>
      </c>
      <c r="N629" s="416" cm="1">
        <f t="array" ref="N629">SUMPRODUCT(($G$2=CXCA_TX!$E$2:$E$350)*(CXCA_TX!CF$2:CF$350))</f>
        <v>0</v>
      </c>
      <c r="O629" s="416" cm="1">
        <f t="array" ref="O629">SUMPRODUCT(($G$2=CXCA_TX!$E$2:$E$350)*(CXCA_TX!CG$2:CG$350))</f>
        <v>0</v>
      </c>
      <c r="P629" s="416" cm="1">
        <f t="array" ref="P629">SUMPRODUCT(($G$2=CXCA_TX!$E$2:$E$350)*(CXCA_TX!CH$2:CH$350))</f>
        <v>0</v>
      </c>
      <c r="Q629" s="2"/>
      <c r="R629" s="2"/>
      <c r="S629" s="307"/>
    </row>
    <row r="630" spans="2:19" ht="21" customHeight="1">
      <c r="B630" s="176"/>
      <c r="R630" s="2"/>
      <c r="S630" s="307"/>
    </row>
    <row r="631" spans="2:19" ht="27.75" customHeight="1">
      <c r="B631" s="176"/>
      <c r="E631" s="818" t="str">
        <f>IF(SUM(E629:P629)=0,"subtotal",SUM(E629:P629))</f>
        <v>subtotal</v>
      </c>
      <c r="R631" s="2"/>
      <c r="S631" s="307"/>
    </row>
    <row r="632" spans="2:19">
      <c r="B632" s="179"/>
      <c r="C632" s="178"/>
      <c r="D632" s="178"/>
      <c r="E632" s="178"/>
      <c r="F632" s="178"/>
      <c r="G632" s="178"/>
      <c r="H632" s="178"/>
      <c r="I632" s="178"/>
      <c r="J632" s="178"/>
      <c r="K632" s="178"/>
      <c r="L632" s="178"/>
      <c r="M632" s="178"/>
      <c r="N632" s="178"/>
      <c r="O632" s="301"/>
      <c r="P632" s="301"/>
      <c r="Q632" s="301"/>
      <c r="R632" s="301"/>
      <c r="S632" s="308"/>
    </row>
    <row r="633" spans="2:19">
      <c r="B633" s="152"/>
      <c r="C633" s="151"/>
      <c r="D633" s="151"/>
      <c r="E633" s="151"/>
      <c r="F633" s="151"/>
      <c r="G633" s="151"/>
      <c r="H633" s="151"/>
      <c r="I633" s="151"/>
      <c r="J633" s="151"/>
      <c r="K633" s="151"/>
      <c r="L633" s="151"/>
      <c r="M633" s="151"/>
      <c r="N633" s="151"/>
      <c r="O633" s="151"/>
      <c r="P633" s="151"/>
      <c r="Q633" s="151"/>
      <c r="R633" s="151"/>
      <c r="S633" s="150"/>
    </row>
    <row r="634" spans="2:19" ht="26.25" customHeight="1">
      <c r="B634" s="1043" t="s">
        <v>929</v>
      </c>
      <c r="C634" s="1044"/>
      <c r="D634" s="1044"/>
      <c r="E634" s="78" t="str">
        <f>IF(SUM(E639:P639,E646:P646,E653:P653)=0,"subtotal",SUM(E639:P639,E646:P646,E653:P653))</f>
        <v>subtotal</v>
      </c>
      <c r="F634" s="158"/>
      <c r="G634" s="158"/>
      <c r="H634" s="158"/>
      <c r="I634" s="158"/>
      <c r="J634" s="158"/>
      <c r="K634" s="158"/>
      <c r="L634" s="158"/>
      <c r="M634" s="158"/>
      <c r="N634" s="158"/>
      <c r="O634" s="158"/>
      <c r="P634" s="158"/>
      <c r="Q634" s="158"/>
      <c r="R634" s="158"/>
      <c r="S634" s="157"/>
    </row>
    <row r="635" spans="2:19" ht="15.75">
      <c r="B635" s="319"/>
      <c r="C635" s="155"/>
      <c r="D635" s="155"/>
      <c r="E635" s="155"/>
      <c r="F635" s="155"/>
      <c r="G635" s="155"/>
      <c r="H635" s="155"/>
      <c r="I635" s="155"/>
      <c r="J635" s="155"/>
      <c r="K635" s="155"/>
      <c r="L635" s="155"/>
      <c r="M635" s="155"/>
      <c r="N635" s="155"/>
      <c r="O635" s="155"/>
      <c r="P635" s="155"/>
      <c r="Q635" s="155"/>
      <c r="R635" s="155"/>
      <c r="S635" s="154"/>
    </row>
    <row r="636" spans="2:19" ht="15.75">
      <c r="B636" s="317"/>
      <c r="C636" s="316"/>
      <c r="D636" s="316"/>
      <c r="E636" s="316"/>
      <c r="F636" s="316"/>
      <c r="G636" s="316"/>
      <c r="H636" s="316"/>
      <c r="I636" s="316"/>
      <c r="J636" s="316"/>
      <c r="K636" s="316"/>
      <c r="L636" s="316"/>
      <c r="M636" s="316"/>
      <c r="N636" s="316"/>
      <c r="O636" s="316"/>
      <c r="P636" s="316"/>
      <c r="Q636" s="316"/>
      <c r="R636" s="316"/>
      <c r="S636" s="318"/>
    </row>
    <row r="637" spans="2:19" ht="28.5">
      <c r="B637" s="310"/>
      <c r="C637" s="1038" t="s">
        <v>924</v>
      </c>
      <c r="D637" s="1038"/>
      <c r="E637" s="311" t="s">
        <v>5</v>
      </c>
      <c r="F637" s="312" t="s">
        <v>105</v>
      </c>
      <c r="G637" s="312" t="s">
        <v>106</v>
      </c>
      <c r="H637" s="3" t="s">
        <v>73</v>
      </c>
      <c r="I637" s="3" t="s">
        <v>74</v>
      </c>
      <c r="J637" s="130" t="s">
        <v>75</v>
      </c>
      <c r="K637" s="3" t="s">
        <v>76</v>
      </c>
      <c r="L637" s="3" t="s">
        <v>77</v>
      </c>
      <c r="M637" s="3" t="s">
        <v>1782</v>
      </c>
      <c r="N637" s="3" t="s">
        <v>1783</v>
      </c>
      <c r="O637" s="3" t="s">
        <v>1784</v>
      </c>
      <c r="P637" s="3" t="s">
        <v>1785</v>
      </c>
      <c r="Q637" s="2"/>
      <c r="R637" s="2"/>
      <c r="S637" s="307"/>
    </row>
    <row r="638" spans="2:19">
      <c r="B638" s="175"/>
      <c r="C638" s="48"/>
      <c r="D638" s="3"/>
      <c r="E638" s="48"/>
      <c r="F638" s="3"/>
      <c r="G638" s="48"/>
      <c r="H638" s="3"/>
      <c r="I638" s="48"/>
      <c r="J638" s="3"/>
      <c r="K638" s="3"/>
      <c r="L638" s="3"/>
      <c r="M638" s="3"/>
      <c r="N638" s="3"/>
      <c r="O638" s="3"/>
      <c r="P638" s="3"/>
      <c r="Q638" s="3"/>
      <c r="R638" s="3"/>
      <c r="S638" s="298"/>
    </row>
    <row r="639" spans="2:19" ht="25.5" customHeight="1">
      <c r="B639" s="176"/>
      <c r="E639" s="416" cm="1">
        <f t="array" ref="E639">SUMPRODUCT(($G$2=CXCA_TX!$E$2:$E$350)*(CXCA_TX!CK$2:CK$350))</f>
        <v>0</v>
      </c>
      <c r="F639" s="416" cm="1">
        <f t="array" ref="F639">SUMPRODUCT(($G$2=CXCA_TX!$E$2:$E$350)*(CXCA_TX!CL$2:CL$350))</f>
        <v>0</v>
      </c>
      <c r="G639" s="416" cm="1">
        <f t="array" ref="G639">SUMPRODUCT(($G$2=CXCA_TX!$E$2:$E$350)*(CXCA_TX!CM$2:CM$350))</f>
        <v>0</v>
      </c>
      <c r="H639" s="416" cm="1">
        <f t="array" ref="H639">SUMPRODUCT(($G$2=CXCA_TX!$E$2:$E$350)*(CXCA_TX!CN$2:CN$350))</f>
        <v>0</v>
      </c>
      <c r="I639" s="416" cm="1">
        <f t="array" ref="I639">SUMPRODUCT(($G$2=CXCA_TX!$E$2:$E$350)*(CXCA_TX!CO$2:CO$350))</f>
        <v>0</v>
      </c>
      <c r="J639" s="416" cm="1">
        <f t="array" ref="J639">SUMPRODUCT(($G$2=CXCA_TX!$E$2:$E$350)*(CXCA_TX!CP$2:CP$350))</f>
        <v>0</v>
      </c>
      <c r="K639" s="416" cm="1">
        <f t="array" ref="K639">SUMPRODUCT(($G$2=CXCA_TX!$E$2:$E$350)*(CXCA_TX!CQ$2:CQ$350))</f>
        <v>0</v>
      </c>
      <c r="L639" s="416" cm="1">
        <f t="array" ref="L639">SUMPRODUCT(($G$2=CXCA_TX!$E$2:$E$350)*(CXCA_TX!CR$2:CR$350))</f>
        <v>0</v>
      </c>
      <c r="M639" s="416" cm="1">
        <f t="array" ref="M639">SUMPRODUCT(($G$2=CXCA_TX!$E$2:$E$350)*(CXCA_TX!CS$2:CS$350))</f>
        <v>0</v>
      </c>
      <c r="N639" s="416" cm="1">
        <f t="array" ref="N639">SUMPRODUCT(($G$2=CXCA_TX!$E$2:$E$350)*(CXCA_TX!CT$2:CT$350))</f>
        <v>0</v>
      </c>
      <c r="O639" s="416" cm="1">
        <f t="array" ref="O639">SUMPRODUCT(($G$2=CXCA_TX!$E$2:$E$350)*(CXCA_TX!CU$2:CU$350))</f>
        <v>0</v>
      </c>
      <c r="P639" s="416" cm="1">
        <f t="array" ref="P639">SUMPRODUCT(($G$2=CXCA_TX!$E$2:$E$350)*(CXCA_TX!CV$2:CV$350))</f>
        <v>0</v>
      </c>
      <c r="Q639" s="2"/>
      <c r="R639" s="2"/>
      <c r="S639" s="307"/>
    </row>
    <row r="640" spans="2:19" ht="25.5" customHeight="1">
      <c r="B640" s="176"/>
      <c r="R640" s="2"/>
      <c r="S640" s="307"/>
    </row>
    <row r="641" spans="2:19" ht="25.5" customHeight="1">
      <c r="B641" s="176"/>
      <c r="E641" s="818" t="str">
        <f>IF(SUM(E639:P639)=0,"subtotal",SUM(E639:P639))</f>
        <v>subtotal</v>
      </c>
      <c r="R641" s="2"/>
      <c r="S641" s="307"/>
    </row>
    <row r="642" spans="2:19">
      <c r="B642" s="179"/>
      <c r="C642" s="178"/>
      <c r="D642" s="178"/>
      <c r="E642" s="178"/>
      <c r="F642" s="178"/>
      <c r="G642" s="178"/>
      <c r="H642" s="178"/>
      <c r="I642" s="178"/>
      <c r="J642" s="178"/>
      <c r="K642" s="178"/>
      <c r="L642" s="178"/>
      <c r="M642" s="178"/>
      <c r="N642" s="178"/>
      <c r="O642" s="301"/>
      <c r="P642" s="301"/>
      <c r="Q642" s="301"/>
      <c r="R642" s="301"/>
      <c r="S642" s="308"/>
    </row>
    <row r="643" spans="2:19" ht="15.75">
      <c r="B643" s="313"/>
      <c r="C643" s="314"/>
      <c r="D643" s="314"/>
      <c r="E643" s="314"/>
      <c r="F643" s="314"/>
      <c r="G643" s="314"/>
      <c r="H643" s="314"/>
      <c r="I643" s="314"/>
      <c r="J643" s="314"/>
      <c r="K643" s="314"/>
      <c r="L643" s="314"/>
      <c r="M643" s="314"/>
      <c r="N643" s="314"/>
      <c r="O643" s="314"/>
      <c r="P643" s="314"/>
      <c r="Q643" s="314"/>
      <c r="R643" s="314"/>
      <c r="S643" s="315"/>
    </row>
    <row r="644" spans="2:19" ht="28.5">
      <c r="B644" s="310"/>
      <c r="C644" s="1038" t="s">
        <v>926</v>
      </c>
      <c r="D644" s="1038"/>
      <c r="E644" s="311" t="s">
        <v>5</v>
      </c>
      <c r="F644" s="312" t="s">
        <v>105</v>
      </c>
      <c r="G644" s="312" t="s">
        <v>106</v>
      </c>
      <c r="H644" s="3" t="s">
        <v>73</v>
      </c>
      <c r="I644" s="3" t="s">
        <v>74</v>
      </c>
      <c r="J644" s="130" t="s">
        <v>75</v>
      </c>
      <c r="K644" s="3" t="s">
        <v>76</v>
      </c>
      <c r="L644" s="3" t="s">
        <v>77</v>
      </c>
      <c r="M644" s="3" t="s">
        <v>1782</v>
      </c>
      <c r="N644" s="3" t="s">
        <v>1783</v>
      </c>
      <c r="O644" s="3" t="s">
        <v>1784</v>
      </c>
      <c r="P644" s="3" t="s">
        <v>1785</v>
      </c>
      <c r="Q644" s="2"/>
      <c r="R644" s="2"/>
      <c r="S644" s="307"/>
    </row>
    <row r="645" spans="2:19">
      <c r="B645" s="175"/>
      <c r="C645" s="48"/>
      <c r="D645" s="3"/>
      <c r="E645" s="48"/>
      <c r="F645" s="3"/>
      <c r="G645" s="48"/>
      <c r="H645" s="3"/>
      <c r="I645" s="48"/>
      <c r="J645" s="3"/>
      <c r="K645" s="3"/>
      <c r="L645" s="3"/>
      <c r="M645" s="3"/>
      <c r="N645" s="3"/>
      <c r="O645" s="3"/>
      <c r="P645" s="3"/>
      <c r="Q645" s="3"/>
      <c r="R645" s="3"/>
      <c r="S645" s="298"/>
    </row>
    <row r="646" spans="2:19" ht="24" customHeight="1">
      <c r="B646" s="176"/>
      <c r="E646" s="416" cm="1">
        <f t="array" ref="E646">SUMPRODUCT(($G$2=CXCA_TX!$E$2:$E$350)*(CXCA_TX!CX$2:CX$350))</f>
        <v>0</v>
      </c>
      <c r="F646" s="416" cm="1">
        <f t="array" ref="F646">SUMPRODUCT(($G$2=CXCA_TX!$E$2:$E$350)*(CXCA_TX!CY$2:CY$350))</f>
        <v>0</v>
      </c>
      <c r="G646" s="416" cm="1">
        <f t="array" ref="G646">SUMPRODUCT(($G$2=CXCA_TX!$E$2:$E$350)*(CXCA_TX!CZ$2:CZ$350))</f>
        <v>0</v>
      </c>
      <c r="H646" s="416" cm="1">
        <f t="array" ref="H646">SUMPRODUCT(($G$2=CXCA_TX!$E$2:$E$350)*(CXCA_TX!DA$2:DA$350))</f>
        <v>0</v>
      </c>
      <c r="I646" s="416" cm="1">
        <f t="array" ref="I646">SUMPRODUCT(($G$2=CXCA_TX!$E$2:$E$350)*(CXCA_TX!DB$2:DB$350))</f>
        <v>0</v>
      </c>
      <c r="J646" s="416" cm="1">
        <f t="array" ref="J646">SUMPRODUCT(($G$2=CXCA_TX!$E$2:$E$350)*(CXCA_TX!DC$2:DC$350))</f>
        <v>0</v>
      </c>
      <c r="K646" s="416" cm="1">
        <f t="array" ref="K646">SUMPRODUCT(($G$2=CXCA_TX!$E$2:$E$350)*(CXCA_TX!DD$2:DD$350))</f>
        <v>0</v>
      </c>
      <c r="L646" s="416" cm="1">
        <f t="array" ref="L646">SUMPRODUCT(($G$2=CXCA_TX!$E$2:$E$350)*(CXCA_TX!DE$2:DE$350))</f>
        <v>0</v>
      </c>
      <c r="M646" s="416" cm="1">
        <f t="array" ref="M646">SUMPRODUCT(($G$2=CXCA_TX!$E$2:$E$350)*(CXCA_TX!DF$2:DF$350))</f>
        <v>0</v>
      </c>
      <c r="N646" s="416" cm="1">
        <f t="array" ref="N646">SUMPRODUCT(($G$2=CXCA_TX!$E$2:$E$350)*(CXCA_TX!DG$2:DG$350))</f>
        <v>0</v>
      </c>
      <c r="O646" s="416" cm="1">
        <f t="array" ref="O646">SUMPRODUCT(($G$2=CXCA_TX!$E$2:$E$350)*(CXCA_TX!DH$2:DH$350))</f>
        <v>0</v>
      </c>
      <c r="P646" s="416" cm="1">
        <f t="array" ref="P646">SUMPRODUCT(($G$2=CXCA_TX!$E$2:$E$350)*(CXCA_TX!DI$2:DI$350))</f>
        <v>0</v>
      </c>
      <c r="Q646" s="2"/>
      <c r="R646" s="2"/>
      <c r="S646" s="307"/>
    </row>
    <row r="647" spans="2:19" ht="24" customHeight="1">
      <c r="B647" s="176"/>
      <c r="S647" s="307"/>
    </row>
    <row r="648" spans="2:19" ht="24" customHeight="1">
      <c r="B648" s="176"/>
      <c r="E648" s="818" t="str">
        <f>IF(SUM(E646:P646)=0,"subtotal",SUM(E646:P646))</f>
        <v>subtotal</v>
      </c>
      <c r="S648" s="307"/>
    </row>
    <row r="649" spans="2:19">
      <c r="B649" s="179"/>
      <c r="C649" s="178"/>
      <c r="D649" s="178"/>
      <c r="E649" s="178"/>
      <c r="F649" s="178"/>
      <c r="G649" s="178"/>
      <c r="H649" s="178"/>
      <c r="I649" s="178"/>
      <c r="J649" s="178"/>
      <c r="K649" s="178"/>
      <c r="L649" s="178"/>
      <c r="M649" s="178"/>
      <c r="N649" s="178"/>
      <c r="O649" s="301"/>
      <c r="P649" s="301"/>
      <c r="Q649" s="301"/>
      <c r="R649" s="301"/>
      <c r="S649" s="308"/>
    </row>
    <row r="650" spans="2:19" ht="15.75">
      <c r="B650" s="313"/>
      <c r="C650" s="314"/>
      <c r="D650" s="314"/>
      <c r="E650" s="314"/>
      <c r="F650" s="314"/>
      <c r="G650" s="314"/>
      <c r="H650" s="314"/>
      <c r="I650" s="314"/>
      <c r="J650" s="314"/>
      <c r="K650" s="314"/>
      <c r="L650" s="314"/>
      <c r="M650" s="314"/>
      <c r="N650" s="314"/>
      <c r="O650" s="314"/>
      <c r="P650" s="314"/>
      <c r="Q650" s="314"/>
      <c r="R650" s="314"/>
      <c r="S650" s="315"/>
    </row>
    <row r="651" spans="2:19" ht="28.5">
      <c r="B651" s="310"/>
      <c r="C651" s="1053" t="s">
        <v>927</v>
      </c>
      <c r="D651" s="1053"/>
      <c r="E651" s="311" t="s">
        <v>5</v>
      </c>
      <c r="F651" s="312" t="s">
        <v>105</v>
      </c>
      <c r="G651" s="312" t="s">
        <v>106</v>
      </c>
      <c r="H651" s="3" t="s">
        <v>73</v>
      </c>
      <c r="I651" s="3" t="s">
        <v>74</v>
      </c>
      <c r="J651" s="130" t="s">
        <v>75</v>
      </c>
      <c r="K651" s="3" t="s">
        <v>76</v>
      </c>
      <c r="L651" s="3" t="s">
        <v>77</v>
      </c>
      <c r="M651" s="3" t="s">
        <v>1782</v>
      </c>
      <c r="N651" s="3" t="s">
        <v>1783</v>
      </c>
      <c r="O651" s="3" t="s">
        <v>1784</v>
      </c>
      <c r="P651" s="3" t="s">
        <v>1785</v>
      </c>
      <c r="Q651" s="2"/>
      <c r="R651" s="2"/>
      <c r="S651" s="307"/>
    </row>
    <row r="652" spans="2:19">
      <c r="B652" s="175"/>
      <c r="C652" s="48"/>
      <c r="D652" s="3"/>
      <c r="E652" s="48"/>
      <c r="F652" s="3"/>
      <c r="G652" s="48"/>
      <c r="H652" s="3"/>
      <c r="I652" s="48"/>
      <c r="J652" s="3"/>
      <c r="K652" s="3"/>
      <c r="L652" s="3"/>
      <c r="M652" s="3"/>
      <c r="N652" s="3"/>
      <c r="O652" s="3"/>
      <c r="P652" s="3"/>
      <c r="Q652" s="3"/>
      <c r="R652" s="3"/>
      <c r="S652" s="298"/>
    </row>
    <row r="653" spans="2:19" ht="35.25" customHeight="1">
      <c r="B653" s="176"/>
      <c r="E653" s="416" cm="1">
        <f t="array" ref="E653">SUMPRODUCT(($G$2=CXCA_TX!$E$2:$E$350)*(CXCA_TX!DK$2:DK$350))</f>
        <v>0</v>
      </c>
      <c r="F653" s="416" cm="1">
        <f t="array" ref="F653">SUMPRODUCT(($G$2=CXCA_TX!$E$2:$E$350)*(CXCA_TX!DL$2:DL$350))</f>
        <v>0</v>
      </c>
      <c r="G653" s="416" cm="1">
        <f t="array" ref="G653">SUMPRODUCT(($G$2=CXCA_TX!$E$2:$E$350)*(CXCA_TX!DM$2:DM$350))</f>
        <v>0</v>
      </c>
      <c r="H653" s="416" cm="1">
        <f t="array" ref="H653">SUMPRODUCT(($G$2=CXCA_TX!$E$2:$E$350)*(CXCA_TX!DN$2:DN$350))</f>
        <v>0</v>
      </c>
      <c r="I653" s="416" cm="1">
        <f t="array" ref="I653">SUMPRODUCT(($G$2=CXCA_TX!$E$2:$E$350)*(CXCA_TX!DO$2:DO$350))</f>
        <v>0</v>
      </c>
      <c r="J653" s="416" cm="1">
        <f t="array" ref="J653">SUMPRODUCT(($G$2=CXCA_TX!$E$2:$E$350)*(CXCA_TX!DP$2:DP$350))</f>
        <v>0</v>
      </c>
      <c r="K653" s="416" cm="1">
        <f t="array" ref="K653">SUMPRODUCT(($G$2=CXCA_TX!$E$2:$E$350)*(CXCA_TX!DQ$2:DQ$350))</f>
        <v>0</v>
      </c>
      <c r="L653" s="416" cm="1">
        <f t="array" ref="L653">SUMPRODUCT(($G$2=CXCA_TX!$E$2:$E$350)*(CXCA_TX!DR$2:DR$350))</f>
        <v>0</v>
      </c>
      <c r="M653" s="416" cm="1">
        <f t="array" ref="M653">SUMPRODUCT(($G$2=CXCA_TX!$E$2:$E$350)*(CXCA_TX!DS$2:DS$350))</f>
        <v>0</v>
      </c>
      <c r="N653" s="416" cm="1">
        <f t="array" ref="N653">SUMPRODUCT(($G$2=CXCA_TX!$E$2:$E$350)*(CXCA_TX!DT$2:DT$350))</f>
        <v>0</v>
      </c>
      <c r="O653" s="416" cm="1">
        <f t="array" ref="O653">SUMPRODUCT(($G$2=CXCA_TX!$E$2:$E$350)*(CXCA_TX!DU$2:DU$350))</f>
        <v>0</v>
      </c>
      <c r="P653" s="416" cm="1">
        <f t="array" ref="P653">SUMPRODUCT(($G$2=CXCA_TX!$E$2:$E$350)*(CXCA_TX!DV$2:DV$350))</f>
        <v>0</v>
      </c>
      <c r="Q653" s="2"/>
      <c r="R653" s="2"/>
      <c r="S653" s="307"/>
    </row>
    <row r="654" spans="2:19" ht="24.75" customHeight="1">
      <c r="B654" s="176"/>
      <c r="R654" s="2"/>
      <c r="S654" s="307"/>
    </row>
    <row r="655" spans="2:19" ht="24.75" customHeight="1">
      <c r="B655" s="176"/>
      <c r="E655" s="818" t="str">
        <f>IF(SUM(E653:P653)=0,"subtotal",SUM(E653:P653))</f>
        <v>subtotal</v>
      </c>
      <c r="R655" s="2"/>
      <c r="S655" s="307"/>
    </row>
    <row r="656" spans="2:19">
      <c r="B656" s="179"/>
      <c r="C656" s="178"/>
      <c r="D656" s="178"/>
      <c r="E656" s="178"/>
      <c r="F656" s="178"/>
      <c r="G656" s="178"/>
      <c r="H656" s="178"/>
      <c r="I656" s="178"/>
      <c r="J656" s="178"/>
      <c r="K656" s="178"/>
      <c r="L656" s="178"/>
      <c r="M656" s="178"/>
      <c r="N656" s="178"/>
      <c r="O656" s="301"/>
      <c r="P656" s="301"/>
      <c r="Q656" s="301"/>
      <c r="R656" s="301"/>
      <c r="S656" s="308"/>
    </row>
    <row r="658" spans="2:19" ht="22.5" customHeight="1">
      <c r="B658" s="1084" t="str">
        <f>CONCATENATE(K$2,": TB_ART(Numerator)")</f>
        <v>: TB_ART(Numerator)</v>
      </c>
      <c r="C658" s="1085"/>
      <c r="D658" s="1085"/>
      <c r="E658" s="1085"/>
      <c r="F658" s="1085"/>
      <c r="G658" s="1085"/>
      <c r="H658" s="1085"/>
      <c r="I658" s="1085"/>
      <c r="J658" s="1085"/>
      <c r="K658" s="1085"/>
      <c r="L658" s="1085"/>
      <c r="M658" s="1085"/>
      <c r="N658" s="1085"/>
      <c r="O658" s="1085"/>
      <c r="P658" s="1085"/>
      <c r="Q658" s="1085"/>
      <c r="R658" s="1085"/>
      <c r="S658" s="1085"/>
    </row>
    <row r="659" spans="2:19" ht="22.5" customHeight="1">
      <c r="B659" s="950" t="s">
        <v>0</v>
      </c>
      <c r="C659" s="951"/>
      <c r="D659" s="954" t="s">
        <v>130</v>
      </c>
      <c r="E659" s="955"/>
      <c r="F659" s="955"/>
      <c r="G659" s="955"/>
      <c r="H659" s="955"/>
      <c r="I659" s="955"/>
      <c r="J659" s="955"/>
      <c r="K659" s="955"/>
      <c r="L659" s="955"/>
      <c r="M659" s="955"/>
      <c r="N659" s="955"/>
      <c r="O659" s="955"/>
      <c r="P659" s="955"/>
      <c r="Q659" s="955"/>
      <c r="R659" s="955"/>
      <c r="S659" s="956"/>
    </row>
    <row r="660" spans="2:19" ht="22.5" customHeight="1">
      <c r="B660" s="952"/>
      <c r="C660" s="953"/>
      <c r="D660" s="957"/>
      <c r="E660" s="958"/>
      <c r="F660" s="958"/>
      <c r="G660" s="958"/>
      <c r="H660" s="958"/>
      <c r="I660" s="958"/>
      <c r="J660" s="958"/>
      <c r="K660" s="958"/>
      <c r="L660" s="958"/>
      <c r="M660" s="958"/>
      <c r="N660" s="958"/>
      <c r="O660" s="958"/>
      <c r="P660" s="958"/>
      <c r="Q660" s="958"/>
      <c r="R660" s="958"/>
      <c r="S660" s="959"/>
    </row>
    <row r="661" spans="2:19" ht="22.5" customHeight="1">
      <c r="B661" s="62"/>
      <c r="C661" s="63"/>
      <c r="D661" s="64"/>
      <c r="E661" s="64"/>
      <c r="F661" s="64"/>
      <c r="G661" s="64"/>
      <c r="H661" s="64"/>
      <c r="I661" s="64"/>
      <c r="J661" s="64"/>
      <c r="K661" s="64"/>
      <c r="L661" s="64"/>
      <c r="M661" s="64"/>
      <c r="N661" s="64"/>
      <c r="O661" s="64"/>
      <c r="P661" s="64"/>
      <c r="Q661" s="64"/>
      <c r="R661" s="64"/>
      <c r="S661" s="39"/>
    </row>
    <row r="662" spans="2:19" ht="22.5" customHeight="1">
      <c r="B662" s="31" t="s">
        <v>2</v>
      </c>
      <c r="C662" s="430" t="str">
        <f>IF(SUM(C674,C685)=0,"subtotal",SUM(C674,C685))</f>
        <v>subtotal</v>
      </c>
      <c r="D662" s="2"/>
      <c r="E662" s="2"/>
      <c r="F662" s="2"/>
      <c r="G662" s="2"/>
      <c r="H662" s="2"/>
      <c r="I662" s="2"/>
      <c r="J662" s="2"/>
      <c r="K662" s="2"/>
      <c r="L662" s="2"/>
      <c r="M662" s="2"/>
      <c r="N662" s="2"/>
      <c r="O662" s="2"/>
      <c r="P662" s="2"/>
      <c r="Q662" s="2"/>
      <c r="R662" s="2"/>
      <c r="S662" s="34"/>
    </row>
    <row r="663" spans="2:19" ht="22.5" customHeight="1">
      <c r="B663" s="31"/>
      <c r="C663" s="8"/>
      <c r="D663" s="2"/>
      <c r="E663" s="2"/>
      <c r="F663" s="2"/>
      <c r="G663" s="2"/>
      <c r="H663" s="2"/>
      <c r="I663" s="2"/>
      <c r="J663" s="2"/>
      <c r="K663" s="2"/>
      <c r="L663" s="2"/>
      <c r="M663" s="2"/>
      <c r="N663" s="2"/>
      <c r="O663" s="2"/>
      <c r="P663" s="2"/>
      <c r="Q663" s="2"/>
      <c r="R663" s="2"/>
      <c r="S663" s="34"/>
    </row>
    <row r="664" spans="2:19" ht="22.5" customHeight="1">
      <c r="B664" s="952" t="s">
        <v>3</v>
      </c>
      <c r="C664" s="953"/>
      <c r="D664" s="1013" t="s">
        <v>131</v>
      </c>
      <c r="E664" s="942"/>
      <c r="F664" s="942"/>
      <c r="G664" s="942"/>
      <c r="H664" s="942"/>
      <c r="I664" s="942"/>
      <c r="J664" s="942"/>
      <c r="K664" s="942"/>
      <c r="L664" s="942"/>
      <c r="M664" s="942"/>
      <c r="N664" s="942"/>
      <c r="O664" s="942"/>
      <c r="P664" s="332"/>
      <c r="Q664" s="332"/>
      <c r="R664" s="332"/>
      <c r="S664" s="39"/>
    </row>
    <row r="665" spans="2:19" ht="22.5" customHeight="1">
      <c r="B665" s="1086" t="s">
        <v>132</v>
      </c>
      <c r="C665" s="1087"/>
      <c r="D665" s="1087"/>
      <c r="E665" s="1087"/>
      <c r="F665" s="1087"/>
      <c r="G665" s="1087"/>
      <c r="H665" s="1087"/>
      <c r="I665" s="1087"/>
      <c r="J665" s="1087"/>
      <c r="K665" s="1087"/>
      <c r="L665" s="1087"/>
      <c r="M665" s="1087"/>
      <c r="N665" s="1087"/>
      <c r="O665" s="1087"/>
      <c r="P665" s="1087"/>
      <c r="Q665" s="1087"/>
      <c r="R665" s="1087"/>
      <c r="S665" s="1088"/>
    </row>
    <row r="666" spans="2:19" ht="22.5" customHeight="1">
      <c r="B666" s="193"/>
      <c r="C666" s="142" t="s">
        <v>5</v>
      </c>
      <c r="D666" s="194" t="s">
        <v>9</v>
      </c>
      <c r="E666" s="195" t="s">
        <v>103</v>
      </c>
      <c r="F666" s="195" t="s">
        <v>1769</v>
      </c>
      <c r="G666" s="196" t="s">
        <v>104</v>
      </c>
      <c r="H666" s="196" t="s">
        <v>105</v>
      </c>
      <c r="I666" s="196" t="s">
        <v>106</v>
      </c>
      <c r="J666" s="194" t="s">
        <v>73</v>
      </c>
      <c r="K666" s="194" t="s">
        <v>74</v>
      </c>
      <c r="L666" s="138" t="s">
        <v>75</v>
      </c>
      <c r="M666" s="194" t="s">
        <v>76</v>
      </c>
      <c r="N666" s="194" t="s">
        <v>77</v>
      </c>
      <c r="O666" s="194" t="s">
        <v>1782</v>
      </c>
      <c r="P666" s="194" t="s">
        <v>1783</v>
      </c>
      <c r="Q666" s="194" t="s">
        <v>1784</v>
      </c>
      <c r="R666" s="194" t="s">
        <v>1785</v>
      </c>
      <c r="S666" s="80"/>
    </row>
    <row r="667" spans="2:19" ht="22.5" customHeight="1">
      <c r="B667" s="46"/>
      <c r="C667" s="48"/>
      <c r="D667" s="3"/>
      <c r="E667" s="48"/>
      <c r="F667" s="3"/>
      <c r="G667" s="48"/>
      <c r="H667" s="3"/>
      <c r="I667" s="48"/>
      <c r="J667" s="3"/>
      <c r="K667" s="48"/>
      <c r="L667" s="3"/>
      <c r="M667" s="48"/>
      <c r="N667" s="3"/>
      <c r="O667" s="3"/>
      <c r="P667" s="3"/>
      <c r="Q667" s="3"/>
      <c r="R667" s="3"/>
      <c r="S667" s="104"/>
    </row>
    <row r="668" spans="2:19" ht="22.5" customHeight="1">
      <c r="B668" s="31" t="s">
        <v>37</v>
      </c>
      <c r="C668" s="408">
        <f>SUMPRODUCT(($G$2=TB_ART!$E$2:$E$350)*(TB_ART!I$2:I$350))</f>
        <v>0</v>
      </c>
      <c r="D668" s="408">
        <f>SUMPRODUCT(($G$2=TB_ART!$E$2:$E$350)*(TB_ART!J$2:J$350))</f>
        <v>0</v>
      </c>
      <c r="E668" s="408">
        <f>SUMPRODUCT(($G$2=TB_ART!$E$2:$E$350)*(TB_ART!K$2:K$350))</f>
        <v>0</v>
      </c>
      <c r="F668" s="408">
        <f>SUMPRODUCT(($G$2=TB_ART!$E$2:$E$350)*(TB_ART!L$2:L$350))</f>
        <v>0</v>
      </c>
      <c r="G668" s="408">
        <f>SUMPRODUCT(($G$2=TB_ART!$E$2:$E$350)*(TB_ART!M$2:M$350))</f>
        <v>0</v>
      </c>
      <c r="H668" s="408">
        <f>SUMPRODUCT(($G$2=TB_ART!$E$2:$E$350)*(TB_ART!N$2:N$350))</f>
        <v>0</v>
      </c>
      <c r="I668" s="408">
        <f>SUMPRODUCT(($G$2=TB_ART!$E$2:$E$350)*(TB_ART!O$2:O$350))</f>
        <v>0</v>
      </c>
      <c r="J668" s="408">
        <f>SUMPRODUCT(($G$2=TB_ART!$E$2:$E$350)*(TB_ART!P$2:P$350))</f>
        <v>0</v>
      </c>
      <c r="K668" s="408">
        <f>SUMPRODUCT(($G$2=TB_ART!$E$2:$E$350)*(TB_ART!Q$2:Q$350))</f>
        <v>0</v>
      </c>
      <c r="L668" s="408">
        <f>SUMPRODUCT(($G$2=TB_ART!$E$2:$E$350)*(TB_ART!R$2:R$350))</f>
        <v>0</v>
      </c>
      <c r="M668" s="408">
        <f>SUMPRODUCT(($G$2=TB_ART!$E$2:$E$350)*(TB_ART!S$2:S$350))</f>
        <v>0</v>
      </c>
      <c r="N668" s="408">
        <f>SUMPRODUCT(($G$2=TB_ART!$E$2:$E$350)*(TB_ART!T$2:T$350))</f>
        <v>0</v>
      </c>
      <c r="O668" s="408">
        <f>SUMPRODUCT(($G$2=TB_ART!$E$2:$E$350)*(TB_ART!U$2:U$350))</f>
        <v>0</v>
      </c>
      <c r="P668" s="408">
        <f>SUMPRODUCT(($G$2=TB_ART!$E$2:$E$350)*(TB_ART!V$2:V$350))</f>
        <v>0</v>
      </c>
      <c r="Q668" s="408">
        <f>SUMPRODUCT(($G$2=TB_ART!$E$2:$E$350)*(TB_ART!W$2:W$350))</f>
        <v>0</v>
      </c>
      <c r="R668" s="408">
        <f>SUMPRODUCT(($G$2=TB_ART!$E$2:$E$350)*(TB_ART!X$2:X$350))</f>
        <v>0</v>
      </c>
      <c r="S668" s="104"/>
    </row>
    <row r="669" spans="2:19" ht="22.5" customHeight="1">
      <c r="B669" s="26"/>
      <c r="C669" s="23"/>
      <c r="D669" s="23"/>
      <c r="E669" s="23"/>
      <c r="F669" s="23"/>
      <c r="G669" s="23"/>
      <c r="H669" s="23"/>
      <c r="I669" s="23"/>
      <c r="J669" s="23"/>
      <c r="K669" s="23"/>
      <c r="L669" s="23"/>
      <c r="M669" s="23"/>
      <c r="N669" s="23"/>
      <c r="O669" s="23"/>
      <c r="P669" s="23"/>
      <c r="Q669" s="23"/>
      <c r="R669" s="23"/>
      <c r="S669" s="114"/>
    </row>
    <row r="670" spans="2:19" ht="22.5" customHeight="1">
      <c r="B670" s="70"/>
      <c r="C670" s="44"/>
      <c r="D670" s="60"/>
      <c r="E670" s="44"/>
      <c r="F670" s="60"/>
      <c r="G670" s="44"/>
      <c r="H670" s="60"/>
      <c r="I670" s="44"/>
      <c r="J670" s="60"/>
      <c r="K670" s="44"/>
      <c r="L670" s="60"/>
      <c r="M670" s="44"/>
      <c r="N670" s="60"/>
      <c r="O670" s="60"/>
      <c r="P670" s="60"/>
      <c r="Q670" s="60"/>
      <c r="R670" s="60"/>
      <c r="S670" s="115"/>
    </row>
    <row r="671" spans="2:19" ht="22.5" customHeight="1">
      <c r="B671" s="31" t="s">
        <v>39</v>
      </c>
      <c r="C671" s="408">
        <f>SUMPRODUCT(($G$2=TB_ART!$E$2:$E$350)*(TB_ART!Y$2:Y$350))</f>
        <v>0</v>
      </c>
      <c r="D671" s="408">
        <f>SUMPRODUCT(($G$2=TB_ART!$E$2:$E$350)*(TB_ART!Z$2:Z$350))</f>
        <v>0</v>
      </c>
      <c r="E671" s="408">
        <f>SUMPRODUCT(($G$2=TB_ART!$E$2:$E$350)*(TB_ART!AA$2:AA$350))</f>
        <v>0</v>
      </c>
      <c r="F671" s="408">
        <f>SUMPRODUCT(($G$2=TB_ART!$E$2:$E$350)*(TB_ART!AB$2:AB$350))</f>
        <v>0</v>
      </c>
      <c r="G671" s="408">
        <f>SUMPRODUCT(($G$2=TB_ART!$E$2:$E$350)*(TB_ART!AC$2:AC$350))</f>
        <v>0</v>
      </c>
      <c r="H671" s="408">
        <f>SUMPRODUCT(($G$2=TB_ART!$E$2:$E$350)*(TB_ART!AD$2:AD$350))</f>
        <v>0</v>
      </c>
      <c r="I671" s="408">
        <f>SUMPRODUCT(($G$2=TB_ART!$E$2:$E$350)*(TB_ART!AE$2:AE$350))</f>
        <v>0</v>
      </c>
      <c r="J671" s="408">
        <f>SUMPRODUCT(($G$2=TB_ART!$E$2:$E$350)*(TB_ART!AF$2:AF$350))</f>
        <v>0</v>
      </c>
      <c r="K671" s="408">
        <f>SUMPRODUCT(($G$2=TB_ART!$E$2:$E$350)*(TB_ART!AG$2:AG$350))</f>
        <v>0</v>
      </c>
      <c r="L671" s="408">
        <f>SUMPRODUCT(($G$2=TB_ART!$E$2:$E$350)*(TB_ART!AH$2:AH$350))</f>
        <v>0</v>
      </c>
      <c r="M671" s="408">
        <f>SUMPRODUCT(($G$2=TB_ART!$E$2:$E$350)*(TB_ART!AI$2:AI$350))</f>
        <v>0</v>
      </c>
      <c r="N671" s="408">
        <f>SUMPRODUCT(($G$2=TB_ART!$E$2:$E$350)*(TB_ART!AJ$2:AJ$350))</f>
        <v>0</v>
      </c>
      <c r="O671" s="408">
        <f>SUMPRODUCT(($G$2=TB_ART!$E$2:$E$350)*(TB_ART!AK$2:AK$350))</f>
        <v>0</v>
      </c>
      <c r="P671" s="408">
        <f>SUMPRODUCT(($G$2=TB_ART!$E$2:$E$350)*(TB_ART!AL$2:AL$350))</f>
        <v>0</v>
      </c>
      <c r="Q671" s="408">
        <f>SUMPRODUCT(($G$2=TB_ART!$E$2:$E$350)*(TB_ART!AM$2:AM$350))</f>
        <v>0</v>
      </c>
      <c r="R671" s="408">
        <f>SUMPRODUCT(($G$2=TB_ART!$E$2:$E$350)*(TB_ART!AN$2:AN$350))</f>
        <v>0</v>
      </c>
      <c r="S671" s="104"/>
    </row>
    <row r="672" spans="2:19" ht="22.5" customHeight="1">
      <c r="B672" s="26"/>
      <c r="C672" s="23"/>
      <c r="D672" s="23"/>
      <c r="E672" s="23"/>
      <c r="F672" s="23"/>
      <c r="G672" s="23"/>
      <c r="H672" s="23"/>
      <c r="I672" s="23"/>
      <c r="J672" s="23"/>
      <c r="K672" s="23"/>
      <c r="L672" s="23"/>
      <c r="M672" s="23"/>
      <c r="N672" s="23"/>
      <c r="O672" s="23"/>
      <c r="P672" s="23"/>
      <c r="Q672" s="23"/>
      <c r="R672" s="23"/>
      <c r="S672" s="114"/>
    </row>
    <row r="673" spans="2:19" ht="22.5" customHeight="1">
      <c r="B673" s="66"/>
      <c r="C673" s="27"/>
      <c r="D673" s="64"/>
      <c r="E673" s="64"/>
      <c r="F673" s="64"/>
      <c r="G673" s="64"/>
      <c r="H673" s="64"/>
      <c r="I673" s="64"/>
      <c r="J673" s="64"/>
      <c r="K673" s="64"/>
      <c r="L673" s="64"/>
      <c r="M673" s="64"/>
      <c r="N673" s="64"/>
      <c r="O673" s="64"/>
      <c r="P673" s="64"/>
      <c r="Q673" s="64"/>
      <c r="R673" s="64"/>
      <c r="S673" s="39"/>
    </row>
    <row r="674" spans="2:19" ht="22.5" customHeight="1">
      <c r="B674" s="31" t="s">
        <v>33</v>
      </c>
      <c r="C674" s="435" t="str">
        <f>IF(SUM(C668:R668,C671:R671)=0,"subtotal",SUM(C668:R668,C671:R671))</f>
        <v>subtotal</v>
      </c>
      <c r="D674" s="2"/>
      <c r="E674" s="2"/>
      <c r="F674" s="2"/>
      <c r="G674" s="2"/>
      <c r="H674" s="2"/>
      <c r="I674" s="2"/>
      <c r="J674" s="2"/>
      <c r="K674" s="2"/>
      <c r="L674" s="2"/>
      <c r="M674" s="2"/>
      <c r="N674" s="2"/>
      <c r="O674" s="2"/>
      <c r="P674" s="2"/>
      <c r="Q674" s="2"/>
      <c r="R674" s="2"/>
      <c r="S674" s="34"/>
    </row>
    <row r="675" spans="2:19" ht="22.5" customHeight="1">
      <c r="B675" s="212"/>
      <c r="C675" s="68"/>
      <c r="D675" s="65"/>
      <c r="E675" s="65"/>
      <c r="F675" s="65"/>
      <c r="G675" s="65"/>
      <c r="H675" s="65"/>
      <c r="I675" s="65"/>
      <c r="J675" s="65"/>
      <c r="K675" s="65"/>
      <c r="L675" s="65"/>
      <c r="M675" s="65"/>
      <c r="N675" s="65"/>
      <c r="O675" s="65"/>
      <c r="P675" s="65"/>
      <c r="Q675" s="65"/>
      <c r="R675" s="65"/>
      <c r="S675" s="54"/>
    </row>
    <row r="676" spans="2:19" ht="22.5" customHeight="1">
      <c r="B676" s="1081" t="s">
        <v>128</v>
      </c>
      <c r="C676" s="1082"/>
      <c r="D676" s="1082"/>
      <c r="E676" s="1082"/>
      <c r="F676" s="1082"/>
      <c r="G676" s="1082"/>
      <c r="H676" s="1082"/>
      <c r="I676" s="1082"/>
      <c r="J676" s="1082"/>
      <c r="K676" s="1082"/>
      <c r="L676" s="1082"/>
      <c r="M676" s="1082"/>
      <c r="N676" s="1082"/>
      <c r="O676" s="1082"/>
      <c r="P676" s="1082"/>
      <c r="Q676" s="1082"/>
      <c r="R676" s="1082"/>
      <c r="S676" s="1083"/>
    </row>
    <row r="677" spans="2:19" ht="22.5" customHeight="1">
      <c r="B677" s="193"/>
      <c r="C677" s="142" t="s">
        <v>5</v>
      </c>
      <c r="D677" s="194" t="s">
        <v>9</v>
      </c>
      <c r="E677" s="195" t="s">
        <v>103</v>
      </c>
      <c r="F677" s="195" t="s">
        <v>1769</v>
      </c>
      <c r="G677" s="196" t="s">
        <v>104</v>
      </c>
      <c r="H677" s="196" t="s">
        <v>105</v>
      </c>
      <c r="I677" s="196" t="s">
        <v>106</v>
      </c>
      <c r="J677" s="194" t="s">
        <v>73</v>
      </c>
      <c r="K677" s="194" t="s">
        <v>74</v>
      </c>
      <c r="L677" s="138" t="s">
        <v>75</v>
      </c>
      <c r="M677" s="194" t="s">
        <v>76</v>
      </c>
      <c r="N677" s="194" t="s">
        <v>77</v>
      </c>
      <c r="O677" s="194" t="s">
        <v>1782</v>
      </c>
      <c r="P677" s="194" t="s">
        <v>1783</v>
      </c>
      <c r="Q677" s="194" t="s">
        <v>1784</v>
      </c>
      <c r="R677" s="194" t="s">
        <v>1785</v>
      </c>
      <c r="S677" s="80"/>
    </row>
    <row r="678" spans="2:19" ht="22.5" customHeight="1">
      <c r="B678" s="46"/>
      <c r="C678" s="48"/>
      <c r="D678" s="3"/>
      <c r="E678" s="48"/>
      <c r="F678" s="3"/>
      <c r="G678" s="48"/>
      <c r="H678" s="3"/>
      <c r="I678" s="48"/>
      <c r="J678" s="3"/>
      <c r="K678" s="48"/>
      <c r="L678" s="3"/>
      <c r="M678" s="48"/>
      <c r="N678" s="3"/>
      <c r="O678" s="3"/>
      <c r="P678" s="3"/>
      <c r="Q678" s="3"/>
      <c r="R678" s="3"/>
      <c r="S678" s="104"/>
    </row>
    <row r="679" spans="2:19" ht="22.5" customHeight="1">
      <c r="B679" s="31" t="s">
        <v>37</v>
      </c>
      <c r="C679" s="408">
        <f>SUMPRODUCT(($G$2=TB_ART!$E$2:$E$350)*(TB_ART!AP$2:AP$350))</f>
        <v>0</v>
      </c>
      <c r="D679" s="408">
        <f>SUMPRODUCT(($G$2=TB_ART!$E$2:$E$350)*(TB_ART!AQ$2:AQ$350))</f>
        <v>0</v>
      </c>
      <c r="E679" s="408">
        <f>SUMPRODUCT(($G$2=TB_ART!$E$2:$E$350)*(TB_ART!AR$2:AR$350))</f>
        <v>0</v>
      </c>
      <c r="F679" s="408">
        <f>SUMPRODUCT(($G$2=TB_ART!$E$2:$E$350)*(TB_ART!AS$2:AS$350))</f>
        <v>0</v>
      </c>
      <c r="G679" s="408">
        <f>SUMPRODUCT(($G$2=TB_ART!$E$2:$E$350)*(TB_ART!AT$2:AT$350))</f>
        <v>0</v>
      </c>
      <c r="H679" s="408">
        <f>SUMPRODUCT(($G$2=TB_ART!$E$2:$E$350)*(TB_ART!AU$2:AU$350))</f>
        <v>0</v>
      </c>
      <c r="I679" s="408">
        <f>SUMPRODUCT(($G$2=TB_ART!$E$2:$E$350)*(TB_ART!AV$2:AV$350))</f>
        <v>0</v>
      </c>
      <c r="J679" s="408">
        <f>SUMPRODUCT(($G$2=TB_ART!$E$2:$E$350)*(TB_ART!AW$2:AW$350))</f>
        <v>0</v>
      </c>
      <c r="K679" s="408">
        <f>SUMPRODUCT(($G$2=TB_ART!$E$2:$E$350)*(TB_ART!AX$2:AX$350))</f>
        <v>0</v>
      </c>
      <c r="L679" s="408">
        <f>SUMPRODUCT(($G$2=TB_ART!$E$2:$E$350)*(TB_ART!AY$2:AY$350))</f>
        <v>0</v>
      </c>
      <c r="M679" s="408">
        <f>SUMPRODUCT(($G$2=TB_ART!$E$2:$E$350)*(TB_ART!AZ$2:AZ$350))</f>
        <v>0</v>
      </c>
      <c r="N679" s="408">
        <f>SUMPRODUCT(($G$2=TB_ART!$E$2:$E$350)*(TB_ART!BA$2:BA$350))</f>
        <v>0</v>
      </c>
      <c r="O679" s="408">
        <f>SUMPRODUCT(($G$2=TB_ART!$E$2:$E$350)*(TB_ART!BB$2:BB$350))</f>
        <v>0</v>
      </c>
      <c r="P679" s="408">
        <f>SUMPRODUCT(($G$2=TB_ART!$E$2:$E$350)*(TB_ART!BC$2:BC$350))</f>
        <v>0</v>
      </c>
      <c r="Q679" s="408">
        <f>SUMPRODUCT(($G$2=TB_ART!$E$2:$E$350)*(TB_ART!BD$2:BD$350))</f>
        <v>0</v>
      </c>
      <c r="R679" s="408">
        <f>SUMPRODUCT(($G$2=TB_ART!$E$2:$E$350)*(TB_ART!BE$2:BE$350))</f>
        <v>0</v>
      </c>
      <c r="S679" s="104"/>
    </row>
    <row r="680" spans="2:19" ht="22.5" customHeight="1">
      <c r="B680" s="26"/>
      <c r="C680" s="23"/>
      <c r="D680" s="23"/>
      <c r="E680" s="23"/>
      <c r="F680" s="23"/>
      <c r="G680" s="23"/>
      <c r="H680" s="23"/>
      <c r="I680" s="23"/>
      <c r="J680" s="23"/>
      <c r="K680" s="23"/>
      <c r="L680" s="23"/>
      <c r="M680" s="23"/>
      <c r="N680" s="23"/>
      <c r="O680" s="23"/>
      <c r="P680" s="23"/>
      <c r="Q680" s="23"/>
      <c r="R680" s="23"/>
      <c r="S680" s="114"/>
    </row>
    <row r="681" spans="2:19" ht="22.5" customHeight="1">
      <c r="B681" s="70"/>
      <c r="C681" s="44"/>
      <c r="D681" s="60"/>
      <c r="E681" s="44"/>
      <c r="F681" s="60"/>
      <c r="G681" s="44"/>
      <c r="H681" s="60"/>
      <c r="I681" s="44"/>
      <c r="J681" s="44"/>
      <c r="K681" s="44"/>
      <c r="L681" s="44"/>
      <c r="M681" s="44"/>
      <c r="N681" s="44"/>
      <c r="O681" s="44"/>
      <c r="P681" s="44"/>
      <c r="Q681" s="44"/>
      <c r="R681" s="44"/>
      <c r="S681" s="115"/>
    </row>
    <row r="682" spans="2:19" ht="22.5" customHeight="1">
      <c r="B682" s="31" t="s">
        <v>39</v>
      </c>
      <c r="C682" s="408">
        <f>SUMPRODUCT(($G$2=TB_ART!$E$2:$E$350)*(TB_ART!BF$2:BF$350))</f>
        <v>0</v>
      </c>
      <c r="D682" s="408">
        <f>SUMPRODUCT(($G$2=TB_ART!$E$2:$E$350)*(TB_ART!BG$2:BG$350))</f>
        <v>0</v>
      </c>
      <c r="E682" s="408">
        <f>SUMPRODUCT(($G$2=TB_ART!$E$2:$E$350)*(TB_ART!BH$2:BH$350))</f>
        <v>0</v>
      </c>
      <c r="F682" s="408">
        <f>SUMPRODUCT(($G$2=TB_ART!$E$2:$E$350)*(TB_ART!BI$2:BI$350))</f>
        <v>0</v>
      </c>
      <c r="G682" s="408">
        <f>SUMPRODUCT(($G$2=TB_ART!$E$2:$E$350)*(TB_ART!BJ$2:BJ$350))</f>
        <v>0</v>
      </c>
      <c r="H682" s="408">
        <f>SUMPRODUCT(($G$2=TB_ART!$E$2:$E$350)*(TB_ART!BK$2:BK$350))</f>
        <v>0</v>
      </c>
      <c r="I682" s="408">
        <f>SUMPRODUCT(($G$2=TB_ART!$E$2:$E$350)*(TB_ART!BL$2:BL$350))</f>
        <v>0</v>
      </c>
      <c r="J682" s="408">
        <f>SUMPRODUCT(($G$2=TB_ART!$E$2:$E$350)*(TB_ART!BM$2:BM$350))</f>
        <v>0</v>
      </c>
      <c r="K682" s="408">
        <f>SUMPRODUCT(($G$2=TB_ART!$E$2:$E$350)*(TB_ART!BN$2:BN$350))</f>
        <v>0</v>
      </c>
      <c r="L682" s="408">
        <f>SUMPRODUCT(($G$2=TB_ART!$E$2:$E$350)*(TB_ART!BO$2:BO$350))</f>
        <v>0</v>
      </c>
      <c r="M682" s="408">
        <f>SUMPRODUCT(($G$2=TB_ART!$E$2:$E$350)*(TB_ART!BP$2:BP$350))</f>
        <v>0</v>
      </c>
      <c r="N682" s="408">
        <f>SUMPRODUCT(($G$2=TB_ART!$E$2:$E$350)*(TB_ART!BQ$2:BQ$350))</f>
        <v>0</v>
      </c>
      <c r="O682" s="408">
        <f>SUMPRODUCT(($G$2=TB_ART!$E$2:$E$350)*(TB_ART!BR$2:BR$350))</f>
        <v>0</v>
      </c>
      <c r="P682" s="408">
        <f>SUMPRODUCT(($G$2=TB_ART!$E$2:$E$350)*(TB_ART!BS$2:BS$350))</f>
        <v>0</v>
      </c>
      <c r="Q682" s="408">
        <f>SUMPRODUCT(($G$2=TB_ART!$E$2:$E$350)*(TB_ART!BT$2:BT$350))</f>
        <v>0</v>
      </c>
      <c r="R682" s="408">
        <f>SUMPRODUCT(($G$2=TB_ART!$E$2:$E$350)*(TB_ART!BU$2:BU$350))</f>
        <v>0</v>
      </c>
      <c r="S682" s="104"/>
    </row>
    <row r="683" spans="2:19" ht="22.5" customHeight="1">
      <c r="B683" s="26"/>
      <c r="C683" s="23"/>
      <c r="D683" s="23"/>
      <c r="E683" s="23"/>
      <c r="F683" s="23"/>
      <c r="G683" s="23"/>
      <c r="H683" s="23"/>
      <c r="I683" s="23"/>
      <c r="J683" s="23"/>
      <c r="K683" s="23"/>
      <c r="L683" s="23"/>
      <c r="M683" s="23"/>
      <c r="N683" s="23"/>
      <c r="O683" s="23"/>
      <c r="P683" s="23"/>
      <c r="Q683" s="23"/>
      <c r="R683" s="23"/>
      <c r="S683" s="114"/>
    </row>
    <row r="684" spans="2:19" ht="22.5" customHeight="1">
      <c r="B684" s="66"/>
      <c r="C684" s="27"/>
      <c r="D684" s="64"/>
      <c r="E684" s="64"/>
      <c r="F684" s="64"/>
      <c r="G684" s="64"/>
      <c r="H684" s="64"/>
      <c r="I684" s="64"/>
      <c r="J684" s="64"/>
      <c r="K684" s="64"/>
      <c r="L684" s="64"/>
      <c r="M684" s="64"/>
      <c r="N684" s="64"/>
      <c r="O684" s="64"/>
      <c r="P684" s="64"/>
      <c r="Q684" s="64"/>
      <c r="R684" s="64"/>
      <c r="S684" s="39"/>
    </row>
    <row r="685" spans="2:19" ht="22.5" customHeight="1">
      <c r="B685" s="31" t="s">
        <v>33</v>
      </c>
      <c r="C685" s="435" t="str">
        <f>IF(SUM(C679:R679,C682:R682)=0,"subtotal",SUM(C679:R679,C682:R682))</f>
        <v>subtotal</v>
      </c>
      <c r="D685" s="2"/>
      <c r="E685" s="2"/>
      <c r="F685" s="2"/>
      <c r="G685" s="2"/>
      <c r="H685" s="2"/>
      <c r="I685" s="2"/>
      <c r="J685" s="2"/>
      <c r="K685" s="2"/>
      <c r="L685" s="2"/>
      <c r="M685" s="2"/>
      <c r="N685" s="2"/>
      <c r="O685" s="2"/>
      <c r="P685" s="2"/>
      <c r="Q685" s="2"/>
      <c r="R685" s="2"/>
      <c r="S685" s="34"/>
    </row>
    <row r="686" spans="2:19" ht="22.5" customHeight="1">
      <c r="B686" s="212"/>
      <c r="C686" s="68"/>
      <c r="D686" s="65"/>
      <c r="E686" s="65"/>
      <c r="F686" s="65"/>
      <c r="G686" s="65"/>
      <c r="H686" s="65"/>
      <c r="I686" s="65"/>
      <c r="J686" s="65"/>
      <c r="K686" s="65"/>
      <c r="L686" s="65"/>
      <c r="M686" s="65"/>
      <c r="N686" s="65"/>
      <c r="O686" s="65"/>
      <c r="P686" s="65"/>
      <c r="Q686" s="65"/>
      <c r="R686" s="65"/>
      <c r="S686" s="54"/>
    </row>
    <row r="687" spans="2:19">
      <c r="B687" s="987"/>
      <c r="C687" s="106"/>
      <c r="D687" s="106"/>
      <c r="E687" s="106"/>
      <c r="F687" s="106"/>
      <c r="G687" s="106"/>
      <c r="H687" s="106"/>
      <c r="I687" s="106"/>
      <c r="J687" s="106"/>
      <c r="K687" s="106"/>
      <c r="L687" s="106"/>
      <c r="M687" s="106"/>
      <c r="N687" s="106"/>
      <c r="O687" s="106"/>
      <c r="P687" s="106"/>
      <c r="Q687" s="106"/>
      <c r="R687" s="106"/>
      <c r="S687" s="106"/>
    </row>
    <row r="688" spans="2:19">
      <c r="B688" s="987"/>
      <c r="C688" s="988"/>
      <c r="D688" s="988"/>
      <c r="E688" s="989"/>
      <c r="F688" s="989"/>
      <c r="G688" s="989"/>
      <c r="H688" s="989"/>
      <c r="I688" s="989"/>
      <c r="J688" s="989"/>
      <c r="K688" s="989"/>
      <c r="L688" s="989"/>
      <c r="M688" s="989"/>
      <c r="N688" s="989"/>
      <c r="O688" s="989"/>
      <c r="P688" s="989"/>
      <c r="Q688" s="989"/>
      <c r="R688" s="989"/>
      <c r="S688" s="989"/>
    </row>
  </sheetData>
  <sheetProtection algorithmName="SHA-512" hashValue="vJHMwCMhZNbwgxrWem5FYjeVJsOQYhrWqFKOFp6iWXuW/KInom0rxp0Hcn7crXy+RF7TOljhbM9rvyYrc7Svwg==" saltValue="NSe8clymWsDb6w70xyl2GA==" spinCount="100000" sheet="1" objects="1" scenarios="1"/>
  <mergeCells count="190">
    <mergeCell ref="D522:O522"/>
    <mergeCell ref="H524:J524"/>
    <mergeCell ref="L524:N524"/>
    <mergeCell ref="B524:D525"/>
    <mergeCell ref="C651:D651"/>
    <mergeCell ref="C613:D613"/>
    <mergeCell ref="C620:D620"/>
    <mergeCell ref="C627:D627"/>
    <mergeCell ref="B634:D634"/>
    <mergeCell ref="C637:D637"/>
    <mergeCell ref="C644:D644"/>
    <mergeCell ref="B584:C584"/>
    <mergeCell ref="D584:O584"/>
    <mergeCell ref="C589:D589"/>
    <mergeCell ref="C596:D596"/>
    <mergeCell ref="C603:D603"/>
    <mergeCell ref="B586:D586"/>
    <mergeCell ref="B527:C527"/>
    <mergeCell ref="D527:O527"/>
    <mergeCell ref="B529:C532"/>
    <mergeCell ref="C577:F577"/>
    <mergeCell ref="H577:J577"/>
    <mergeCell ref="N577:O577"/>
    <mergeCell ref="B534:S534"/>
    <mergeCell ref="D65:E65"/>
    <mergeCell ref="D68:E68"/>
    <mergeCell ref="D71:E71"/>
    <mergeCell ref="D118:E118"/>
    <mergeCell ref="D121:E121"/>
    <mergeCell ref="D124:E124"/>
    <mergeCell ref="D74:E74"/>
    <mergeCell ref="B458:C459"/>
    <mergeCell ref="D458:S459"/>
    <mergeCell ref="B433:S433"/>
    <mergeCell ref="B445:S445"/>
    <mergeCell ref="B79:C80"/>
    <mergeCell ref="D79:S80"/>
    <mergeCell ref="B82:C82"/>
    <mergeCell ref="B144:C144"/>
    <mergeCell ref="D144:O144"/>
    <mergeCell ref="C77:E77"/>
    <mergeCell ref="B84:S84"/>
    <mergeCell ref="B116:C116"/>
    <mergeCell ref="D116:O116"/>
    <mergeCell ref="N136:O136"/>
    <mergeCell ref="B137:S137"/>
    <mergeCell ref="B138:C139"/>
    <mergeCell ref="D138:S139"/>
    <mergeCell ref="C2:F2"/>
    <mergeCell ref="H2:J2"/>
    <mergeCell ref="N2:O2"/>
    <mergeCell ref="B6:S6"/>
    <mergeCell ref="B7:C8"/>
    <mergeCell ref="D7:S8"/>
    <mergeCell ref="B61:C61"/>
    <mergeCell ref="B63:C63"/>
    <mergeCell ref="D63:O63"/>
    <mergeCell ref="B13:C13"/>
    <mergeCell ref="D13:O13"/>
    <mergeCell ref="B58:C59"/>
    <mergeCell ref="D58:S59"/>
    <mergeCell ref="B53:C54"/>
    <mergeCell ref="D53:S54"/>
    <mergeCell ref="B55:C56"/>
    <mergeCell ref="D55:S56"/>
    <mergeCell ref="B197:C197"/>
    <mergeCell ref="D197:O197"/>
    <mergeCell ref="B199:E199"/>
    <mergeCell ref="B202:E202"/>
    <mergeCell ref="B205:E205"/>
    <mergeCell ref="M107:S107"/>
    <mergeCell ref="B85:C86"/>
    <mergeCell ref="D85:S86"/>
    <mergeCell ref="B90:C90"/>
    <mergeCell ref="D90:O90"/>
    <mergeCell ref="C130:E130"/>
    <mergeCell ref="C136:F136"/>
    <mergeCell ref="H136:J136"/>
    <mergeCell ref="D127:E127"/>
    <mergeCell ref="B105:C106"/>
    <mergeCell ref="D105:S106"/>
    <mergeCell ref="B107:C107"/>
    <mergeCell ref="D107:F107"/>
    <mergeCell ref="G107:I107"/>
    <mergeCell ref="J107:L107"/>
    <mergeCell ref="B350:S350"/>
    <mergeCell ref="B284:S284"/>
    <mergeCell ref="B295:S295"/>
    <mergeCell ref="B234:C235"/>
    <mergeCell ref="D234:S235"/>
    <mergeCell ref="B239:C239"/>
    <mergeCell ref="D239:O239"/>
    <mergeCell ref="B240:S240"/>
    <mergeCell ref="B251:S251"/>
    <mergeCell ref="B273:S273"/>
    <mergeCell ref="B328:S328"/>
    <mergeCell ref="B233:S233"/>
    <mergeCell ref="B207:C207"/>
    <mergeCell ref="D207:O207"/>
    <mergeCell ref="D209:E209"/>
    <mergeCell ref="D212:E212"/>
    <mergeCell ref="D215:E215"/>
    <mergeCell ref="B262:S262"/>
    <mergeCell ref="B339:S339"/>
    <mergeCell ref="C221:E221"/>
    <mergeCell ref="C232:F232"/>
    <mergeCell ref="H232:J232"/>
    <mergeCell ref="N232:O232"/>
    <mergeCell ref="D218:E218"/>
    <mergeCell ref="B307:C307"/>
    <mergeCell ref="D307:O307"/>
    <mergeCell ref="D310:E310"/>
    <mergeCell ref="B313:E313"/>
    <mergeCell ref="B316:E316"/>
    <mergeCell ref="B319:E319"/>
    <mergeCell ref="B322:E322"/>
    <mergeCell ref="B325:E325"/>
    <mergeCell ref="B327:C327"/>
    <mergeCell ref="D327:O327"/>
    <mergeCell ref="B405:C405"/>
    <mergeCell ref="D405:O405"/>
    <mergeCell ref="C407:F407"/>
    <mergeCell ref="H407:J407"/>
    <mergeCell ref="N407:O407"/>
    <mergeCell ref="B408:S408"/>
    <mergeCell ref="B361:S361"/>
    <mergeCell ref="B372:S372"/>
    <mergeCell ref="B383:S383"/>
    <mergeCell ref="B394:S394"/>
    <mergeCell ref="B658:S658"/>
    <mergeCell ref="B659:C660"/>
    <mergeCell ref="D659:S660"/>
    <mergeCell ref="B664:C664"/>
    <mergeCell ref="D664:O664"/>
    <mergeCell ref="B665:S665"/>
    <mergeCell ref="B409:C410"/>
    <mergeCell ref="D409:S410"/>
    <mergeCell ref="B414:C414"/>
    <mergeCell ref="D414:O414"/>
    <mergeCell ref="B417:D417"/>
    <mergeCell ref="B419:D420"/>
    <mergeCell ref="B457:S457"/>
    <mergeCell ref="B463:C463"/>
    <mergeCell ref="D463:O463"/>
    <mergeCell ref="B464:S464"/>
    <mergeCell ref="B475:S475"/>
    <mergeCell ref="B578:S578"/>
    <mergeCell ref="B579:C580"/>
    <mergeCell ref="D579:S580"/>
    <mergeCell ref="B515:C515"/>
    <mergeCell ref="D515:O515"/>
    <mergeCell ref="B517:C520"/>
    <mergeCell ref="B522:C522"/>
    <mergeCell ref="B676:S676"/>
    <mergeCell ref="B687:B688"/>
    <mergeCell ref="C688:D688"/>
    <mergeCell ref="E688:F688"/>
    <mergeCell ref="G688:H688"/>
    <mergeCell ref="I688:J688"/>
    <mergeCell ref="K688:L688"/>
    <mergeCell ref="M688:N688"/>
    <mergeCell ref="O688:S688"/>
    <mergeCell ref="B486:S486"/>
    <mergeCell ref="B497:S497"/>
    <mergeCell ref="B508:C508"/>
    <mergeCell ref="D508:O508"/>
    <mergeCell ref="B510:D511"/>
    <mergeCell ref="H510:J510"/>
    <mergeCell ref="L510:N510"/>
    <mergeCell ref="C425:F425"/>
    <mergeCell ref="H425:J425"/>
    <mergeCell ref="N425:O425"/>
    <mergeCell ref="B426:S426"/>
    <mergeCell ref="B427:C428"/>
    <mergeCell ref="D427:S428"/>
    <mergeCell ref="B432:C432"/>
    <mergeCell ref="D432:O432"/>
    <mergeCell ref="B557:C557"/>
    <mergeCell ref="D557:O557"/>
    <mergeCell ref="C559:D559"/>
    <mergeCell ref="C564:D564"/>
    <mergeCell ref="B535:C536"/>
    <mergeCell ref="D535:S536"/>
    <mergeCell ref="B540:C540"/>
    <mergeCell ref="D540:O540"/>
    <mergeCell ref="C542:D542"/>
    <mergeCell ref="C547:D547"/>
    <mergeCell ref="B551:S551"/>
    <mergeCell ref="B552:C553"/>
    <mergeCell ref="D552:S553"/>
  </mergeCells>
  <conditionalFormatting sqref="F121">
    <cfRule type="cellIs" dxfId="243" priority="202" operator="equal">
      <formula>0</formula>
    </cfRule>
  </conditionalFormatting>
  <conditionalFormatting sqref="F71">
    <cfRule type="cellIs" dxfId="242" priority="217" operator="equal">
      <formula>0</formula>
    </cfRule>
  </conditionalFormatting>
  <conditionalFormatting sqref="F65">
    <cfRule type="cellIs" dxfId="241" priority="219" operator="equal">
      <formula>0</formula>
    </cfRule>
  </conditionalFormatting>
  <conditionalFormatting sqref="F68">
    <cfRule type="cellIs" dxfId="240" priority="218" operator="equal">
      <formula>0</formula>
    </cfRule>
  </conditionalFormatting>
  <conditionalFormatting sqref="F74">
    <cfRule type="cellIs" dxfId="239" priority="216" operator="equal">
      <formula>0</formula>
    </cfRule>
  </conditionalFormatting>
  <conditionalFormatting sqref="F77">
    <cfRule type="cellIs" dxfId="238" priority="215" operator="equal">
      <formula>0</formula>
    </cfRule>
  </conditionalFormatting>
  <conditionalFormatting sqref="D112:L112">
    <cfRule type="cellIs" dxfId="237" priority="204" operator="equal">
      <formula>0</formula>
    </cfRule>
  </conditionalFormatting>
  <conditionalFormatting sqref="F124">
    <cfRule type="cellIs" dxfId="236" priority="201" operator="equal">
      <formula>0</formula>
    </cfRule>
  </conditionalFormatting>
  <conditionalFormatting sqref="F127">
    <cfRule type="cellIs" dxfId="235" priority="200" operator="equal">
      <formula>0</formula>
    </cfRule>
  </conditionalFormatting>
  <conditionalFormatting sqref="C21 F21:R21">
    <cfRule type="cellIs" dxfId="234" priority="210" operator="equal">
      <formula>0</formula>
    </cfRule>
  </conditionalFormatting>
  <conditionalFormatting sqref="C93:M93">
    <cfRule type="cellIs" dxfId="233" priority="207" operator="equal">
      <formula>0</formula>
    </cfRule>
  </conditionalFormatting>
  <conditionalFormatting sqref="D61">
    <cfRule type="cellIs" dxfId="232" priority="208" operator="equal">
      <formula>0</formula>
    </cfRule>
  </conditionalFormatting>
  <conditionalFormatting sqref="F215">
    <cfRule type="cellIs" dxfId="231" priority="194" operator="equal">
      <formula>0</formula>
    </cfRule>
  </conditionalFormatting>
  <conditionalFormatting sqref="C96:M96">
    <cfRule type="cellIs" dxfId="230" priority="206" operator="equal">
      <formula>0</formula>
    </cfRule>
  </conditionalFormatting>
  <conditionalFormatting sqref="D110:L110">
    <cfRule type="cellIs" dxfId="229" priority="205" operator="equal">
      <formula>0</formula>
    </cfRule>
  </conditionalFormatting>
  <conditionalFormatting sqref="F118">
    <cfRule type="cellIs" dxfId="228" priority="203" operator="equal">
      <formula>0</formula>
    </cfRule>
  </conditionalFormatting>
  <conditionalFormatting sqref="F130">
    <cfRule type="cellIs" dxfId="227" priority="199" operator="equal">
      <formula>0</formula>
    </cfRule>
  </conditionalFormatting>
  <conditionalFormatting sqref="F209">
    <cfRule type="cellIs" dxfId="226" priority="196" operator="equal">
      <formula>0</formula>
    </cfRule>
  </conditionalFormatting>
  <conditionalFormatting sqref="F212">
    <cfRule type="cellIs" dxfId="225" priority="195" operator="equal">
      <formula>0</formula>
    </cfRule>
  </conditionalFormatting>
  <conditionalFormatting sqref="C668:R668">
    <cfRule type="cellIs" dxfId="224" priority="189" operator="equal">
      <formula>0</formula>
    </cfRule>
  </conditionalFormatting>
  <conditionalFormatting sqref="F218">
    <cfRule type="cellIs" dxfId="223" priority="193" operator="equal">
      <formula>0</formula>
    </cfRule>
  </conditionalFormatting>
  <conditionalFormatting sqref="F221">
    <cfRule type="cellIs" dxfId="222" priority="192" operator="equal">
      <formula>0</formula>
    </cfRule>
  </conditionalFormatting>
  <conditionalFormatting sqref="E417:R417">
    <cfRule type="cellIs" dxfId="221" priority="191" operator="equal">
      <formula>0</formula>
    </cfRule>
  </conditionalFormatting>
  <conditionalFormatting sqref="E420:R420">
    <cfRule type="cellIs" dxfId="220" priority="190" operator="equal">
      <formula>0</formula>
    </cfRule>
  </conditionalFormatting>
  <conditionalFormatting sqref="C671:R671">
    <cfRule type="cellIs" dxfId="219" priority="188" operator="equal">
      <formula>0</formula>
    </cfRule>
  </conditionalFormatting>
  <conditionalFormatting sqref="C679:R679">
    <cfRule type="cellIs" dxfId="218" priority="187" operator="equal">
      <formula>0</formula>
    </cfRule>
  </conditionalFormatting>
  <conditionalFormatting sqref="C682:R682">
    <cfRule type="cellIs" dxfId="217" priority="186" operator="equal">
      <formula>0</formula>
    </cfRule>
  </conditionalFormatting>
  <conditionalFormatting sqref="C243:R243">
    <cfRule type="cellIs" dxfId="216" priority="185" operator="equal">
      <formula>0</formula>
    </cfRule>
  </conditionalFormatting>
  <conditionalFormatting sqref="C246:R246">
    <cfRule type="cellIs" dxfId="215" priority="184" operator="equal">
      <formula>0</formula>
    </cfRule>
  </conditionalFormatting>
  <conditionalFormatting sqref="C254:R254">
    <cfRule type="cellIs" dxfId="214" priority="183" operator="equal">
      <formula>0</formula>
    </cfRule>
  </conditionalFormatting>
  <conditionalFormatting sqref="C257:R257">
    <cfRule type="cellIs" dxfId="213" priority="182" operator="equal">
      <formula>0</formula>
    </cfRule>
  </conditionalFormatting>
  <conditionalFormatting sqref="C265:R265">
    <cfRule type="cellIs" dxfId="212" priority="181" operator="equal">
      <formula>0</formula>
    </cfRule>
  </conditionalFormatting>
  <conditionalFormatting sqref="C268:R268">
    <cfRule type="cellIs" dxfId="211" priority="180" operator="equal">
      <formula>0</formula>
    </cfRule>
  </conditionalFormatting>
  <conditionalFormatting sqref="C287:R287">
    <cfRule type="cellIs" dxfId="210" priority="179" operator="equal">
      <formula>0</formula>
    </cfRule>
  </conditionalFormatting>
  <conditionalFormatting sqref="C290:R290">
    <cfRule type="cellIs" dxfId="209" priority="178" operator="equal">
      <formula>0</formula>
    </cfRule>
  </conditionalFormatting>
  <conditionalFormatting sqref="C298:R298">
    <cfRule type="cellIs" dxfId="208" priority="177" operator="equal">
      <formula>0</formula>
    </cfRule>
  </conditionalFormatting>
  <conditionalFormatting sqref="C301:R301">
    <cfRule type="cellIs" dxfId="207" priority="176" operator="equal">
      <formula>0</formula>
    </cfRule>
  </conditionalFormatting>
  <conditionalFormatting sqref="C331:R331">
    <cfRule type="cellIs" dxfId="206" priority="175" operator="equal">
      <formula>0</formula>
    </cfRule>
  </conditionalFormatting>
  <conditionalFormatting sqref="C334:R334">
    <cfRule type="cellIs" dxfId="205" priority="174" operator="equal">
      <formula>0</formula>
    </cfRule>
  </conditionalFormatting>
  <conditionalFormatting sqref="C342:R342">
    <cfRule type="cellIs" dxfId="204" priority="173" operator="equal">
      <formula>0</formula>
    </cfRule>
  </conditionalFormatting>
  <conditionalFormatting sqref="C345:R345">
    <cfRule type="cellIs" dxfId="203" priority="172" operator="equal">
      <formula>0</formula>
    </cfRule>
  </conditionalFormatting>
  <conditionalFormatting sqref="C353:R353">
    <cfRule type="cellIs" dxfId="202" priority="171" operator="equal">
      <formula>0</formula>
    </cfRule>
  </conditionalFormatting>
  <conditionalFormatting sqref="C356:R356">
    <cfRule type="cellIs" dxfId="201" priority="170" operator="equal">
      <formula>0</formula>
    </cfRule>
  </conditionalFormatting>
  <conditionalFormatting sqref="C364:R364">
    <cfRule type="cellIs" dxfId="200" priority="169" operator="equal">
      <formula>0</formula>
    </cfRule>
  </conditionalFormatting>
  <conditionalFormatting sqref="C367:R367">
    <cfRule type="cellIs" dxfId="199" priority="168" operator="equal">
      <formula>0</formula>
    </cfRule>
  </conditionalFormatting>
  <conditionalFormatting sqref="C375:R375">
    <cfRule type="cellIs" dxfId="198" priority="167" operator="equal">
      <formula>0</formula>
    </cfRule>
  </conditionalFormatting>
  <conditionalFormatting sqref="C378:R378">
    <cfRule type="cellIs" dxfId="197" priority="166" operator="equal">
      <formula>0</formula>
    </cfRule>
  </conditionalFormatting>
  <conditionalFormatting sqref="C386:R386">
    <cfRule type="cellIs" dxfId="196" priority="165" operator="equal">
      <formula>0</formula>
    </cfRule>
  </conditionalFormatting>
  <conditionalFormatting sqref="C389:R389">
    <cfRule type="cellIs" dxfId="195" priority="164" operator="equal">
      <formula>0</formula>
    </cfRule>
  </conditionalFormatting>
  <conditionalFormatting sqref="C397:R397">
    <cfRule type="cellIs" dxfId="194" priority="163" operator="equal">
      <formula>0</formula>
    </cfRule>
  </conditionalFormatting>
  <conditionalFormatting sqref="C400:R400">
    <cfRule type="cellIs" dxfId="193" priority="162" operator="equal">
      <formula>0</formula>
    </cfRule>
  </conditionalFormatting>
  <conditionalFormatting sqref="C100:G100">
    <cfRule type="cellIs" dxfId="192" priority="160" operator="equal">
      <formula>0</formula>
    </cfRule>
  </conditionalFormatting>
  <conditionalFormatting sqref="C103:R104">
    <cfRule type="cellIs" dxfId="191" priority="159" operator="equal">
      <formula>0</formula>
    </cfRule>
  </conditionalFormatting>
  <conditionalFormatting sqref="F199">
    <cfRule type="cellIs" dxfId="190" priority="158" operator="equal">
      <formula>0</formula>
    </cfRule>
  </conditionalFormatting>
  <conditionalFormatting sqref="F202">
    <cfRule type="cellIs" dxfId="189" priority="155" operator="equal">
      <formula>0</formula>
    </cfRule>
  </conditionalFormatting>
  <conditionalFormatting sqref="F205">
    <cfRule type="cellIs" dxfId="188" priority="154" operator="equal">
      <formula>0</formula>
    </cfRule>
  </conditionalFormatting>
  <conditionalFormatting sqref="C276:R276">
    <cfRule type="cellIs" dxfId="187" priority="153" operator="equal">
      <formula>0</formula>
    </cfRule>
  </conditionalFormatting>
  <conditionalFormatting sqref="C279:R279">
    <cfRule type="cellIs" dxfId="186" priority="152" operator="equal">
      <formula>0</formula>
    </cfRule>
  </conditionalFormatting>
  <conditionalFormatting sqref="F310">
    <cfRule type="cellIs" dxfId="185" priority="151" operator="equal">
      <formula>0</formula>
    </cfRule>
  </conditionalFormatting>
  <conditionalFormatting sqref="F313">
    <cfRule type="cellIs" dxfId="184" priority="150" operator="equal">
      <formula>0</formula>
    </cfRule>
  </conditionalFormatting>
  <conditionalFormatting sqref="N316">
    <cfRule type="cellIs" dxfId="183" priority="134" operator="equal">
      <formula>0</formula>
    </cfRule>
  </conditionalFormatting>
  <conditionalFormatting sqref="F316">
    <cfRule type="cellIs" dxfId="182" priority="138" operator="equal">
      <formula>0</formula>
    </cfRule>
  </conditionalFormatting>
  <conditionalFormatting sqref="N310">
    <cfRule type="cellIs" dxfId="181" priority="143" operator="equal">
      <formula>0</formula>
    </cfRule>
  </conditionalFormatting>
  <conditionalFormatting sqref="J313">
    <cfRule type="cellIs" dxfId="180" priority="141" operator="equal">
      <formula>0</formula>
    </cfRule>
  </conditionalFormatting>
  <conditionalFormatting sqref="N313">
    <cfRule type="cellIs" dxfId="179" priority="139" operator="equal">
      <formula>0</formula>
    </cfRule>
  </conditionalFormatting>
  <conditionalFormatting sqref="J316">
    <cfRule type="cellIs" dxfId="178" priority="136" operator="equal">
      <formula>0</formula>
    </cfRule>
  </conditionalFormatting>
  <conditionalFormatting sqref="L316">
    <cfRule type="cellIs" dxfId="177" priority="135" operator="equal">
      <formula>0</formula>
    </cfRule>
  </conditionalFormatting>
  <conditionalFormatting sqref="J319">
    <cfRule type="cellIs" dxfId="176" priority="131" operator="equal">
      <formula>0</formula>
    </cfRule>
  </conditionalFormatting>
  <conditionalFormatting sqref="L319">
    <cfRule type="cellIs" dxfId="175" priority="130" operator="equal">
      <formula>0</formula>
    </cfRule>
  </conditionalFormatting>
  <conditionalFormatting sqref="N319">
    <cfRule type="cellIs" dxfId="174" priority="129" operator="equal">
      <formula>0</formula>
    </cfRule>
  </conditionalFormatting>
  <conditionalFormatting sqref="F322">
    <cfRule type="cellIs" dxfId="173" priority="128" operator="equal">
      <formula>0</formula>
    </cfRule>
  </conditionalFormatting>
  <conditionalFormatting sqref="J322">
    <cfRule type="cellIs" dxfId="172" priority="126" operator="equal">
      <formula>0</formula>
    </cfRule>
  </conditionalFormatting>
  <conditionalFormatting sqref="L322">
    <cfRule type="cellIs" dxfId="171" priority="125" operator="equal">
      <formula>0</formula>
    </cfRule>
  </conditionalFormatting>
  <conditionalFormatting sqref="N322">
    <cfRule type="cellIs" dxfId="170" priority="124" operator="equal">
      <formula>0</formula>
    </cfRule>
  </conditionalFormatting>
  <conditionalFormatting sqref="F325">
    <cfRule type="cellIs" dxfId="169" priority="123" operator="equal">
      <formula>0</formula>
    </cfRule>
  </conditionalFormatting>
  <conditionalFormatting sqref="H325">
    <cfRule type="cellIs" dxfId="168" priority="122" operator="equal">
      <formula>0</formula>
    </cfRule>
  </conditionalFormatting>
  <conditionalFormatting sqref="H310">
    <cfRule type="cellIs" dxfId="167" priority="118" operator="equal">
      <formula>0</formula>
    </cfRule>
  </conditionalFormatting>
  <conditionalFormatting sqref="J310">
    <cfRule type="cellIs" dxfId="166" priority="117" operator="equal">
      <formula>0</formula>
    </cfRule>
  </conditionalFormatting>
  <conditionalFormatting sqref="L310">
    <cfRule type="cellIs" dxfId="165" priority="116" operator="equal">
      <formula>0</formula>
    </cfRule>
  </conditionalFormatting>
  <conditionalFormatting sqref="H313">
    <cfRule type="cellIs" dxfId="164" priority="115" operator="equal">
      <formula>0</formula>
    </cfRule>
  </conditionalFormatting>
  <conditionalFormatting sqref="L313">
    <cfRule type="cellIs" dxfId="163" priority="114" operator="equal">
      <formula>0</formula>
    </cfRule>
  </conditionalFormatting>
  <conditionalFormatting sqref="H316">
    <cfRule type="cellIs" dxfId="162" priority="113" operator="equal">
      <formula>0</formula>
    </cfRule>
  </conditionalFormatting>
  <conditionalFormatting sqref="F319">
    <cfRule type="cellIs" dxfId="161" priority="112" operator="equal">
      <formula>0</formula>
    </cfRule>
  </conditionalFormatting>
  <conditionalFormatting sqref="H319">
    <cfRule type="cellIs" dxfId="160" priority="111" operator="equal">
      <formula>0</formula>
    </cfRule>
  </conditionalFormatting>
  <conditionalFormatting sqref="H322">
    <cfRule type="cellIs" dxfId="159" priority="110" operator="equal">
      <formula>0</formula>
    </cfRule>
  </conditionalFormatting>
  <conditionalFormatting sqref="L325">
    <cfRule type="cellIs" dxfId="158" priority="109" operator="equal">
      <formula>0</formula>
    </cfRule>
  </conditionalFormatting>
  <conditionalFormatting sqref="J325">
    <cfRule type="cellIs" dxfId="157" priority="108" operator="equal">
      <formula>0</formula>
    </cfRule>
  </conditionalFormatting>
  <conditionalFormatting sqref="N325">
    <cfRule type="cellIs" dxfId="156" priority="107" operator="equal">
      <formula>0</formula>
    </cfRule>
  </conditionalFormatting>
  <conditionalFormatting sqref="C25 F25:R25">
    <cfRule type="cellIs" dxfId="155" priority="56" operator="equal">
      <formula>0</formula>
    </cfRule>
  </conditionalFormatting>
  <conditionalFormatting sqref="C38 F38:R38">
    <cfRule type="cellIs" dxfId="154" priority="38" operator="equal">
      <formula>0</formula>
    </cfRule>
  </conditionalFormatting>
  <conditionalFormatting sqref="C34 F34:R34">
    <cfRule type="cellIs" dxfId="153" priority="42" operator="equal">
      <formula>0</formula>
    </cfRule>
  </conditionalFormatting>
  <conditionalFormatting sqref="C152 F152:R152">
    <cfRule type="cellIs" dxfId="152" priority="23" operator="equal">
      <formula>0</formula>
    </cfRule>
  </conditionalFormatting>
  <conditionalFormatting sqref="D25:E25">
    <cfRule type="cellIs" dxfId="151" priority="26" operator="equal">
      <formula>0</formula>
    </cfRule>
  </conditionalFormatting>
  <conditionalFormatting sqref="C47:R47">
    <cfRule type="cellIs" dxfId="150" priority="36" operator="equal">
      <formula>0</formula>
    </cfRule>
  </conditionalFormatting>
  <conditionalFormatting sqref="D34:E34">
    <cfRule type="cellIs" dxfId="149" priority="25" operator="equal">
      <formula>0</formula>
    </cfRule>
  </conditionalFormatting>
  <conditionalFormatting sqref="D52:E52 G52:M52">
    <cfRule type="cellIs" dxfId="148" priority="35" operator="equal">
      <formula>0</formula>
    </cfRule>
  </conditionalFormatting>
  <conditionalFormatting sqref="C165 F165:R165">
    <cfRule type="cellIs" dxfId="147" priority="21" operator="equal">
      <formula>0</formula>
    </cfRule>
  </conditionalFormatting>
  <conditionalFormatting sqref="N52:R52">
    <cfRule type="cellIs" dxfId="146" priority="33" operator="equal">
      <formula>0</formula>
    </cfRule>
  </conditionalFormatting>
  <conditionalFormatting sqref="C51:C52 D51:R51">
    <cfRule type="cellIs" dxfId="145" priority="32" operator="equal">
      <formula>0</formula>
    </cfRule>
  </conditionalFormatting>
  <conditionalFormatting sqref="F52">
    <cfRule type="cellIs" dxfId="144" priority="31" operator="equal">
      <formula>0</formula>
    </cfRule>
  </conditionalFormatting>
  <conditionalFormatting sqref="D82:D83">
    <cfRule type="cellIs" dxfId="143" priority="30" operator="equal">
      <formula>0</formula>
    </cfRule>
  </conditionalFormatting>
  <conditionalFormatting sqref="C182:C183 D182:R182">
    <cfRule type="cellIs" dxfId="142" priority="16" operator="equal">
      <formula>0</formula>
    </cfRule>
  </conditionalFormatting>
  <conditionalFormatting sqref="F183">
    <cfRule type="cellIs" dxfId="141" priority="15" operator="equal">
      <formula>0</formula>
    </cfRule>
  </conditionalFormatting>
  <conditionalFormatting sqref="D21:E21">
    <cfRule type="cellIs" dxfId="140" priority="27" operator="equal">
      <formula>0</formula>
    </cfRule>
  </conditionalFormatting>
  <conditionalFormatting sqref="C169 F169:R169">
    <cfRule type="cellIs" dxfId="139" priority="20" operator="equal">
      <formula>0</formula>
    </cfRule>
  </conditionalFormatting>
  <conditionalFormatting sqref="D38:E38">
    <cfRule type="cellIs" dxfId="138" priority="24" operator="equal">
      <formula>0</formula>
    </cfRule>
  </conditionalFormatting>
  <conditionalFormatting sqref="D183:E183 G183:M183">
    <cfRule type="cellIs" dxfId="137" priority="18" operator="equal">
      <formula>0</formula>
    </cfRule>
  </conditionalFormatting>
  <conditionalFormatting sqref="C156 F156:R156">
    <cfRule type="cellIs" dxfId="136" priority="22" operator="equal">
      <formula>0</formula>
    </cfRule>
  </conditionalFormatting>
  <conditionalFormatting sqref="C178:R178">
    <cfRule type="cellIs" dxfId="135" priority="19" operator="equal">
      <formula>0</formula>
    </cfRule>
  </conditionalFormatting>
  <conditionalFormatting sqref="N183:R183">
    <cfRule type="cellIs" dxfId="134" priority="17" operator="equal">
      <formula>0</formula>
    </cfRule>
  </conditionalFormatting>
  <conditionalFormatting sqref="C191:R191">
    <cfRule type="cellIs" dxfId="133" priority="10" operator="equal">
      <formula>0</formula>
    </cfRule>
  </conditionalFormatting>
  <conditionalFormatting sqref="D196:E196 G196:M196">
    <cfRule type="cellIs" dxfId="132" priority="9" operator="equal">
      <formula>0</formula>
    </cfRule>
  </conditionalFormatting>
  <conditionalFormatting sqref="C195:C196 D195:R195">
    <cfRule type="cellIs" dxfId="131" priority="7" operator="equal">
      <formula>0</formula>
    </cfRule>
  </conditionalFormatting>
  <conditionalFormatting sqref="F196">
    <cfRule type="cellIs" dxfId="130" priority="6" operator="equal">
      <formula>0</formula>
    </cfRule>
  </conditionalFormatting>
  <conditionalFormatting sqref="N196:R196">
    <cfRule type="cellIs" dxfId="129" priority="8" operator="equal">
      <formula>0</formula>
    </cfRule>
  </conditionalFormatting>
  <conditionalFormatting sqref="D169:E169">
    <cfRule type="cellIs" dxfId="128" priority="1" operator="equal">
      <formula>0</formula>
    </cfRule>
  </conditionalFormatting>
  <conditionalFormatting sqref="D152:E152">
    <cfRule type="cellIs" dxfId="127" priority="4" operator="equal">
      <formula>0</formula>
    </cfRule>
  </conditionalFormatting>
  <conditionalFormatting sqref="D156:E156">
    <cfRule type="cellIs" dxfId="126" priority="3" operator="equal">
      <formula>0</formula>
    </cfRule>
  </conditionalFormatting>
  <conditionalFormatting sqref="D165:E165">
    <cfRule type="cellIs" dxfId="125" priority="2" operator="equal">
      <formula>0</formula>
    </cfRule>
  </conditionalFormatting>
  <pageMargins left="0.25" right="0.25" top="0.25" bottom="0.25" header="0.25" footer="0"/>
  <pageSetup scale="43" fitToHeight="0" orientation="portrait" r:id="rId1"/>
  <headerFooter>
    <oddHeader>&amp;C
&amp;D&amp;N</oddHeader>
  </headerFooter>
  <rowBreaks count="6" manualBreakCount="6">
    <brk id="131" max="16" man="1"/>
    <brk id="223" max="16" man="1"/>
    <brk id="297" max="16" man="1"/>
    <brk id="397" max="16" man="1"/>
    <brk id="681" max="16" man="1"/>
    <brk id="530" max="16" man="1"/>
  </rowBreaks>
  <colBreaks count="2" manualBreakCount="2">
    <brk id="7" max="447" man="1"/>
    <brk id="19"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rgb="FF00B050"/>
  </sheetPr>
  <dimension ref="A1:DJ350"/>
  <sheetViews>
    <sheetView showGridLines="0" topLeftCell="AN1" workbookViewId="0">
      <pane ySplit="1" topLeftCell="A2" activePane="bottomLeft" state="frozen"/>
      <selection activeCell="Q20" sqref="Q20"/>
      <selection pane="bottomLeft" activeCell="H1" sqref="H1:CY1"/>
    </sheetView>
  </sheetViews>
  <sheetFormatPr defaultColWidth="9.140625" defaultRowHeight="15"/>
  <cols>
    <col min="1" max="1" width="3.85546875" style="143" bestFit="1" customWidth="1"/>
    <col min="2" max="4" width="19.28515625" style="143" bestFit="1" customWidth="1"/>
    <col min="5" max="5" width="6" style="143" bestFit="1" customWidth="1"/>
    <col min="6" max="6" width="4.5703125" style="143" bestFit="1" customWidth="1"/>
    <col min="7" max="39" width="3.85546875" style="143" bestFit="1" customWidth="1"/>
    <col min="40" max="103" width="3.85546875" style="143" customWidth="1"/>
    <col min="104" max="108" width="3.85546875" style="143" bestFit="1" customWidth="1"/>
    <col min="109" max="109" width="6.5703125" style="143" bestFit="1" customWidth="1"/>
    <col min="110" max="112" width="3.85546875" style="143" bestFit="1" customWidth="1"/>
    <col min="113" max="113" width="10.42578125" style="143" customWidth="1"/>
    <col min="114" max="16384" width="9.140625" style="143"/>
  </cols>
  <sheetData>
    <row r="1" spans="1:114" s="539" customFormat="1" ht="183">
      <c r="A1" s="563" t="s">
        <v>140</v>
      </c>
      <c r="B1" s="563" t="s">
        <v>141</v>
      </c>
      <c r="C1" s="563" t="s">
        <v>211</v>
      </c>
      <c r="D1" s="563" t="s">
        <v>212</v>
      </c>
      <c r="E1" s="563" t="s">
        <v>213</v>
      </c>
      <c r="F1" s="563" t="s">
        <v>65</v>
      </c>
      <c r="G1" s="563" t="s">
        <v>411</v>
      </c>
      <c r="H1" s="563" t="s">
        <v>2352</v>
      </c>
      <c r="I1" s="563" t="s">
        <v>2353</v>
      </c>
      <c r="J1" s="563" t="s">
        <v>2354</v>
      </c>
      <c r="K1" s="563" t="s">
        <v>2355</v>
      </c>
      <c r="L1" s="563" t="s">
        <v>2356</v>
      </c>
      <c r="M1" s="563" t="s">
        <v>2357</v>
      </c>
      <c r="N1" s="563" t="s">
        <v>2358</v>
      </c>
      <c r="O1" s="563" t="s">
        <v>2359</v>
      </c>
      <c r="P1" s="563" t="s">
        <v>2360</v>
      </c>
      <c r="Q1" s="563" t="s">
        <v>2361</v>
      </c>
      <c r="R1" s="563" t="s">
        <v>2362</v>
      </c>
      <c r="S1" s="563" t="s">
        <v>2363</v>
      </c>
      <c r="T1" s="563" t="s">
        <v>2364</v>
      </c>
      <c r="U1" s="563" t="s">
        <v>2365</v>
      </c>
      <c r="V1" s="563" t="s">
        <v>2366</v>
      </c>
      <c r="W1" s="563" t="s">
        <v>2367</v>
      </c>
      <c r="X1" s="563" t="s">
        <v>2368</v>
      </c>
      <c r="Y1" s="563" t="s">
        <v>2369</v>
      </c>
      <c r="Z1" s="563" t="s">
        <v>2370</v>
      </c>
      <c r="AA1" s="563" t="s">
        <v>2371</v>
      </c>
      <c r="AB1" s="563" t="s">
        <v>2372</v>
      </c>
      <c r="AC1" s="563" t="s">
        <v>2373</v>
      </c>
      <c r="AD1" s="563" t="s">
        <v>2374</v>
      </c>
      <c r="AE1" s="563" t="s">
        <v>2375</v>
      </c>
      <c r="AF1" s="563" t="s">
        <v>2376</v>
      </c>
      <c r="AG1" s="563" t="s">
        <v>2377</v>
      </c>
      <c r="AH1" s="563" t="s">
        <v>2378</v>
      </c>
      <c r="AI1" s="563" t="s">
        <v>2379</v>
      </c>
      <c r="AJ1" s="563" t="s">
        <v>2380</v>
      </c>
      <c r="AK1" s="563" t="s">
        <v>2381</v>
      </c>
      <c r="AL1" s="563" t="s">
        <v>2382</v>
      </c>
      <c r="AM1" s="563" t="s">
        <v>2383</v>
      </c>
      <c r="AN1" s="688" t="s">
        <v>2384</v>
      </c>
      <c r="AO1" s="688" t="s">
        <v>2385</v>
      </c>
      <c r="AP1" s="688" t="s">
        <v>2386</v>
      </c>
      <c r="AQ1" s="688" t="s">
        <v>2387</v>
      </c>
      <c r="AR1" s="688" t="s">
        <v>2388</v>
      </c>
      <c r="AS1" s="688" t="s">
        <v>2389</v>
      </c>
      <c r="AT1" s="688" t="s">
        <v>2390</v>
      </c>
      <c r="AU1" s="688" t="s">
        <v>2391</v>
      </c>
      <c r="AV1" s="688" t="s">
        <v>2392</v>
      </c>
      <c r="AW1" s="688" t="s">
        <v>2393</v>
      </c>
      <c r="AX1" s="688" t="s">
        <v>2394</v>
      </c>
      <c r="AY1" s="688" t="s">
        <v>2395</v>
      </c>
      <c r="AZ1" s="688" t="s">
        <v>2396</v>
      </c>
      <c r="BA1" s="688" t="s">
        <v>2397</v>
      </c>
      <c r="BB1" s="688" t="s">
        <v>2398</v>
      </c>
      <c r="BC1" s="688" t="s">
        <v>2399</v>
      </c>
      <c r="BD1" s="688" t="s">
        <v>2400</v>
      </c>
      <c r="BE1" s="688" t="s">
        <v>2401</v>
      </c>
      <c r="BF1" s="688" t="s">
        <v>2402</v>
      </c>
      <c r="BG1" s="688" t="s">
        <v>2403</v>
      </c>
      <c r="BH1" s="688" t="s">
        <v>2404</v>
      </c>
      <c r="BI1" s="688" t="s">
        <v>2405</v>
      </c>
      <c r="BJ1" s="688" t="s">
        <v>2406</v>
      </c>
      <c r="BK1" s="688" t="s">
        <v>2407</v>
      </c>
      <c r="BL1" s="688" t="s">
        <v>2408</v>
      </c>
      <c r="BM1" s="688" t="s">
        <v>2409</v>
      </c>
      <c r="BN1" s="688" t="s">
        <v>2410</v>
      </c>
      <c r="BO1" s="688" t="s">
        <v>2411</v>
      </c>
      <c r="BP1" s="688" t="s">
        <v>2412</v>
      </c>
      <c r="BQ1" s="688" t="s">
        <v>2413</v>
      </c>
      <c r="BR1" s="688" t="s">
        <v>2414</v>
      </c>
      <c r="BS1" s="688" t="s">
        <v>2415</v>
      </c>
      <c r="BT1" s="563" t="s">
        <v>2416</v>
      </c>
      <c r="BU1" s="563" t="s">
        <v>2417</v>
      </c>
      <c r="BV1" s="563" t="s">
        <v>2418</v>
      </c>
      <c r="BW1" s="563" t="s">
        <v>2419</v>
      </c>
      <c r="BX1" s="563" t="s">
        <v>2420</v>
      </c>
      <c r="BY1" s="563" t="s">
        <v>2421</v>
      </c>
      <c r="BZ1" s="563" t="s">
        <v>2422</v>
      </c>
      <c r="CA1" s="563" t="s">
        <v>2423</v>
      </c>
      <c r="CB1" s="563" t="s">
        <v>2424</v>
      </c>
      <c r="CC1" s="563" t="s">
        <v>2425</v>
      </c>
      <c r="CD1" s="563" t="s">
        <v>2426</v>
      </c>
      <c r="CE1" s="563" t="s">
        <v>2427</v>
      </c>
      <c r="CF1" s="563" t="s">
        <v>2428</v>
      </c>
      <c r="CG1" s="563" t="s">
        <v>2429</v>
      </c>
      <c r="CH1" s="563" t="s">
        <v>2430</v>
      </c>
      <c r="CI1" s="563" t="s">
        <v>2431</v>
      </c>
      <c r="CJ1" s="563" t="s">
        <v>2432</v>
      </c>
      <c r="CK1" s="563" t="s">
        <v>2433</v>
      </c>
      <c r="CL1" s="563" t="s">
        <v>2434</v>
      </c>
      <c r="CM1" s="563" t="s">
        <v>2435</v>
      </c>
      <c r="CN1" s="563" t="s">
        <v>2436</v>
      </c>
      <c r="CO1" s="563" t="s">
        <v>2437</v>
      </c>
      <c r="CP1" s="563" t="s">
        <v>2438</v>
      </c>
      <c r="CQ1" s="563" t="s">
        <v>2439</v>
      </c>
      <c r="CR1" s="563" t="s">
        <v>2440</v>
      </c>
      <c r="CS1" s="563" t="s">
        <v>2441</v>
      </c>
      <c r="CT1" s="563" t="s">
        <v>2442</v>
      </c>
      <c r="CU1" s="563" t="s">
        <v>2443</v>
      </c>
      <c r="CV1" s="563" t="s">
        <v>2444</v>
      </c>
      <c r="CW1" s="563" t="s">
        <v>2445</v>
      </c>
      <c r="CX1" s="563" t="s">
        <v>2446</v>
      </c>
      <c r="CY1" s="563" t="s">
        <v>2447</v>
      </c>
      <c r="CZ1" s="563" t="s">
        <v>870</v>
      </c>
      <c r="DA1" s="564" t="s">
        <v>1546</v>
      </c>
      <c r="DB1" s="564" t="s">
        <v>1547</v>
      </c>
      <c r="DC1" s="564" t="s">
        <v>1548</v>
      </c>
      <c r="DD1" s="564" t="s">
        <v>1549</v>
      </c>
      <c r="DE1" s="564" t="s">
        <v>45</v>
      </c>
      <c r="DF1" s="563" t="s">
        <v>259</v>
      </c>
      <c r="DG1" s="563" t="s">
        <v>260</v>
      </c>
      <c r="DH1" s="565" t="s">
        <v>261</v>
      </c>
      <c r="DI1" s="689" t="s">
        <v>2101</v>
      </c>
      <c r="DJ1" s="690" t="s">
        <v>2102</v>
      </c>
    </row>
    <row r="2" spans="1:114">
      <c r="A2" s="385"/>
      <c r="B2" s="385"/>
      <c r="C2" s="385"/>
      <c r="D2" s="385"/>
      <c r="E2" s="385"/>
      <c r="F2" s="385"/>
      <c r="G2" s="385"/>
      <c r="H2" s="385"/>
      <c r="I2" s="385"/>
      <c r="J2" s="385"/>
      <c r="K2" s="385"/>
      <c r="L2" s="385"/>
      <c r="M2" s="385"/>
      <c r="N2" s="385"/>
      <c r="O2" s="385"/>
      <c r="P2" s="385"/>
      <c r="Q2" s="385"/>
      <c r="R2" s="385"/>
      <c r="S2" s="385"/>
      <c r="T2" s="385"/>
      <c r="X2" s="385"/>
      <c r="Y2" s="385"/>
      <c r="Z2" s="385"/>
      <c r="AA2" s="385"/>
      <c r="AB2" s="385"/>
      <c r="AC2" s="385"/>
      <c r="AD2" s="385"/>
      <c r="AE2" s="385"/>
      <c r="AF2" s="385"/>
      <c r="AG2" s="385"/>
      <c r="AH2" s="385"/>
      <c r="AI2" s="385"/>
      <c r="AJ2" s="385"/>
      <c r="CZ2" s="385"/>
      <c r="DA2" s="385"/>
      <c r="DB2" s="385"/>
      <c r="DC2" s="385"/>
      <c r="DI2" s="143">
        <f>G2-SUM(DA2:DE2)</f>
        <v>0</v>
      </c>
      <c r="DJ2" s="143" t="str">
        <f t="shared" ref="DJ2:DJ65" si="0">IF(DI2&lt;0,D2&amp;",","")</f>
        <v/>
      </c>
    </row>
    <row r="3" spans="1:114">
      <c r="A3" s="385"/>
      <c r="B3" s="385"/>
      <c r="C3" s="385"/>
      <c r="D3" s="385"/>
      <c r="E3" s="385"/>
      <c r="F3" s="385"/>
      <c r="G3" s="385"/>
      <c r="H3" s="385"/>
      <c r="I3" s="385"/>
      <c r="J3" s="385"/>
      <c r="K3" s="385"/>
      <c r="L3" s="385"/>
      <c r="M3" s="385"/>
      <c r="N3" s="385"/>
      <c r="O3" s="385"/>
      <c r="P3" s="385"/>
      <c r="Q3" s="385"/>
      <c r="R3" s="385"/>
      <c r="S3" s="385"/>
      <c r="T3" s="385"/>
      <c r="X3" s="385"/>
      <c r="Y3" s="385"/>
      <c r="Z3" s="385"/>
      <c r="AA3" s="385"/>
      <c r="AB3" s="385"/>
      <c r="AC3" s="385"/>
      <c r="AD3" s="385"/>
      <c r="AE3" s="385"/>
      <c r="AF3" s="385"/>
      <c r="AG3" s="385"/>
      <c r="AH3" s="385"/>
      <c r="AI3" s="385"/>
      <c r="AJ3" s="385"/>
      <c r="CZ3" s="385"/>
      <c r="DA3" s="385"/>
      <c r="DB3" s="385"/>
      <c r="DC3" s="385"/>
      <c r="DI3" s="143">
        <f t="shared" ref="DI3:DI66" si="1">G3-SUM(DA3:DE3)</f>
        <v>0</v>
      </c>
      <c r="DJ3" s="143" t="str">
        <f t="shared" si="0"/>
        <v/>
      </c>
    </row>
    <row r="4" spans="1:114">
      <c r="A4" s="385"/>
      <c r="B4" s="385"/>
      <c r="C4" s="385"/>
      <c r="D4" s="385"/>
      <c r="E4" s="385"/>
      <c r="F4" s="385"/>
      <c r="G4" s="385"/>
      <c r="H4" s="385"/>
      <c r="I4" s="385"/>
      <c r="J4" s="385"/>
      <c r="K4" s="385"/>
      <c r="L4" s="385"/>
      <c r="M4" s="385"/>
      <c r="N4" s="385"/>
      <c r="O4" s="385"/>
      <c r="P4" s="385"/>
      <c r="Q4" s="385"/>
      <c r="R4" s="385"/>
      <c r="S4" s="385"/>
      <c r="T4" s="385"/>
      <c r="X4" s="385"/>
      <c r="Y4" s="385"/>
      <c r="Z4" s="385"/>
      <c r="AA4" s="385"/>
      <c r="AB4" s="385"/>
      <c r="AC4" s="385"/>
      <c r="AD4" s="385"/>
      <c r="AE4" s="385"/>
      <c r="AF4" s="385"/>
      <c r="AG4" s="385"/>
      <c r="AH4" s="385"/>
      <c r="AI4" s="385"/>
      <c r="AJ4" s="385"/>
      <c r="CZ4" s="385"/>
      <c r="DA4" s="385"/>
      <c r="DB4" s="385"/>
      <c r="DC4" s="385"/>
      <c r="DI4" s="143">
        <f t="shared" si="1"/>
        <v>0</v>
      </c>
      <c r="DJ4" s="143" t="str">
        <f t="shared" si="0"/>
        <v/>
      </c>
    </row>
    <row r="5" spans="1:114">
      <c r="A5" s="385"/>
      <c r="B5" s="385"/>
      <c r="C5" s="385"/>
      <c r="D5" s="385"/>
      <c r="E5" s="385"/>
      <c r="F5" s="385"/>
      <c r="G5" s="385"/>
      <c r="H5" s="385"/>
      <c r="I5" s="385"/>
      <c r="J5" s="385"/>
      <c r="K5" s="385"/>
      <c r="L5" s="385"/>
      <c r="M5" s="385"/>
      <c r="N5" s="385"/>
      <c r="O5" s="385"/>
      <c r="P5" s="385"/>
      <c r="Q5" s="385"/>
      <c r="R5" s="385"/>
      <c r="S5" s="385"/>
      <c r="T5" s="385"/>
      <c r="X5" s="385"/>
      <c r="Y5" s="385"/>
      <c r="Z5" s="385"/>
      <c r="AA5" s="385"/>
      <c r="AB5" s="385"/>
      <c r="AC5" s="385"/>
      <c r="AD5" s="385"/>
      <c r="AE5" s="385"/>
      <c r="AF5" s="385"/>
      <c r="AG5" s="385"/>
      <c r="AH5" s="385"/>
      <c r="AI5" s="385"/>
      <c r="AJ5" s="385"/>
      <c r="CZ5" s="385"/>
      <c r="DA5" s="385"/>
      <c r="DB5" s="385"/>
      <c r="DC5" s="385"/>
      <c r="DI5" s="143">
        <f t="shared" si="1"/>
        <v>0</v>
      </c>
      <c r="DJ5" s="143" t="str">
        <f t="shared" si="0"/>
        <v/>
      </c>
    </row>
    <row r="6" spans="1:114">
      <c r="A6" s="385"/>
      <c r="B6" s="385"/>
      <c r="C6" s="385"/>
      <c r="D6" s="385"/>
      <c r="E6" s="385"/>
      <c r="F6" s="385"/>
      <c r="G6" s="385"/>
      <c r="H6" s="385"/>
      <c r="I6" s="385"/>
      <c r="J6" s="385"/>
      <c r="K6" s="385"/>
      <c r="L6" s="385"/>
      <c r="M6" s="385"/>
      <c r="N6" s="385"/>
      <c r="O6" s="385"/>
      <c r="P6" s="385"/>
      <c r="Q6" s="385"/>
      <c r="R6" s="385"/>
      <c r="S6" s="385"/>
      <c r="T6" s="385"/>
      <c r="X6" s="385"/>
      <c r="Y6" s="385"/>
      <c r="Z6" s="385"/>
      <c r="AA6" s="385"/>
      <c r="AB6" s="385"/>
      <c r="AC6" s="385"/>
      <c r="AD6" s="385"/>
      <c r="AE6" s="385"/>
      <c r="AF6" s="385"/>
      <c r="AG6" s="385"/>
      <c r="AH6" s="385"/>
      <c r="AI6" s="385"/>
      <c r="AJ6" s="385"/>
      <c r="CZ6" s="385"/>
      <c r="DA6" s="385"/>
      <c r="DB6" s="385"/>
      <c r="DC6" s="385"/>
      <c r="DI6" s="143">
        <f t="shared" si="1"/>
        <v>0</v>
      </c>
      <c r="DJ6" s="143" t="str">
        <f t="shared" si="0"/>
        <v/>
      </c>
    </row>
    <row r="7" spans="1:114">
      <c r="A7" s="385"/>
      <c r="B7" s="385"/>
      <c r="C7" s="385"/>
      <c r="D7" s="385"/>
      <c r="E7" s="385"/>
      <c r="F7" s="385"/>
      <c r="G7" s="385"/>
      <c r="H7" s="385"/>
      <c r="I7" s="385"/>
      <c r="J7" s="385"/>
      <c r="K7" s="385"/>
      <c r="L7" s="385"/>
      <c r="M7" s="385"/>
      <c r="N7" s="385"/>
      <c r="O7" s="385"/>
      <c r="P7" s="385"/>
      <c r="Q7" s="385"/>
      <c r="R7" s="385"/>
      <c r="S7" s="385"/>
      <c r="T7" s="385"/>
      <c r="X7" s="385"/>
      <c r="Y7" s="385"/>
      <c r="Z7" s="385"/>
      <c r="AA7" s="385"/>
      <c r="AB7" s="385"/>
      <c r="AC7" s="385"/>
      <c r="AD7" s="385"/>
      <c r="AE7" s="385"/>
      <c r="AF7" s="385"/>
      <c r="AG7" s="385"/>
      <c r="AH7" s="385"/>
      <c r="AI7" s="385"/>
      <c r="AJ7" s="385"/>
      <c r="CZ7" s="385"/>
      <c r="DA7" s="385"/>
      <c r="DB7" s="385"/>
      <c r="DC7" s="385"/>
      <c r="DI7" s="143">
        <f t="shared" si="1"/>
        <v>0</v>
      </c>
      <c r="DJ7" s="143" t="str">
        <f t="shared" si="0"/>
        <v/>
      </c>
    </row>
    <row r="8" spans="1:114">
      <c r="A8" s="385"/>
      <c r="B8" s="385"/>
      <c r="C8" s="385"/>
      <c r="D8" s="385"/>
      <c r="E8" s="385"/>
      <c r="F8" s="385"/>
      <c r="G8" s="385"/>
      <c r="H8" s="385"/>
      <c r="I8" s="385"/>
      <c r="J8" s="385"/>
      <c r="K8" s="385"/>
      <c r="L8" s="385"/>
      <c r="M8" s="385"/>
      <c r="N8" s="385"/>
      <c r="O8" s="385"/>
      <c r="P8" s="385"/>
      <c r="Q8" s="385"/>
      <c r="R8" s="385"/>
      <c r="S8" s="385"/>
      <c r="T8" s="385"/>
      <c r="X8" s="385"/>
      <c r="Y8" s="385"/>
      <c r="Z8" s="385"/>
      <c r="AA8" s="385"/>
      <c r="AB8" s="385"/>
      <c r="AC8" s="385"/>
      <c r="AD8" s="385"/>
      <c r="AE8" s="385"/>
      <c r="AF8" s="385"/>
      <c r="AG8" s="385"/>
      <c r="AH8" s="385"/>
      <c r="AI8" s="385"/>
      <c r="AJ8" s="385"/>
      <c r="CZ8" s="385"/>
      <c r="DA8" s="385"/>
      <c r="DB8" s="385"/>
      <c r="DC8" s="385"/>
      <c r="DI8" s="143">
        <f t="shared" si="1"/>
        <v>0</v>
      </c>
      <c r="DJ8" s="143" t="str">
        <f t="shared" si="0"/>
        <v/>
      </c>
    </row>
    <row r="9" spans="1:114">
      <c r="A9" s="385"/>
      <c r="B9" s="385"/>
      <c r="C9" s="385"/>
      <c r="D9" s="385"/>
      <c r="E9" s="385"/>
      <c r="F9" s="385"/>
      <c r="G9" s="385"/>
      <c r="H9" s="385"/>
      <c r="I9" s="385"/>
      <c r="J9" s="385"/>
      <c r="K9" s="385"/>
      <c r="L9" s="385"/>
      <c r="M9" s="385"/>
      <c r="N9" s="385"/>
      <c r="O9" s="385"/>
      <c r="P9" s="385"/>
      <c r="Q9" s="385"/>
      <c r="R9" s="385"/>
      <c r="S9" s="385"/>
      <c r="T9" s="385"/>
      <c r="X9" s="385"/>
      <c r="Y9" s="385"/>
      <c r="Z9" s="385"/>
      <c r="AA9" s="385"/>
      <c r="AB9" s="385"/>
      <c r="AC9" s="385"/>
      <c r="AD9" s="385"/>
      <c r="AE9" s="385"/>
      <c r="AF9" s="385"/>
      <c r="AG9" s="385"/>
      <c r="AH9" s="385"/>
      <c r="AI9" s="385"/>
      <c r="AJ9" s="385"/>
      <c r="CZ9" s="385"/>
      <c r="DA9" s="385"/>
      <c r="DB9" s="385"/>
      <c r="DC9" s="385"/>
      <c r="DI9" s="143">
        <f t="shared" si="1"/>
        <v>0</v>
      </c>
      <c r="DJ9" s="143" t="str">
        <f t="shared" si="0"/>
        <v/>
      </c>
    </row>
    <row r="10" spans="1:114">
      <c r="A10" s="385"/>
      <c r="B10" s="385"/>
      <c r="C10" s="385"/>
      <c r="D10" s="385"/>
      <c r="E10" s="385"/>
      <c r="F10" s="385"/>
      <c r="G10" s="385"/>
      <c r="H10" s="385"/>
      <c r="I10" s="385"/>
      <c r="J10" s="385"/>
      <c r="K10" s="385"/>
      <c r="L10" s="385"/>
      <c r="M10" s="385"/>
      <c r="N10" s="385"/>
      <c r="O10" s="385"/>
      <c r="P10" s="385"/>
      <c r="Q10" s="385"/>
      <c r="R10" s="385"/>
      <c r="S10" s="385"/>
      <c r="T10" s="385"/>
      <c r="X10" s="385"/>
      <c r="Y10" s="385"/>
      <c r="Z10" s="385"/>
      <c r="AA10" s="385"/>
      <c r="AB10" s="385"/>
      <c r="AC10" s="385"/>
      <c r="AD10" s="385"/>
      <c r="AE10" s="385"/>
      <c r="AF10" s="385"/>
      <c r="AG10" s="385"/>
      <c r="AH10" s="385"/>
      <c r="AI10" s="385"/>
      <c r="AJ10" s="385"/>
      <c r="CZ10" s="385"/>
      <c r="DA10" s="385"/>
      <c r="DB10" s="385"/>
      <c r="DC10" s="385"/>
      <c r="DI10" s="143">
        <f t="shared" si="1"/>
        <v>0</v>
      </c>
      <c r="DJ10" s="143" t="str">
        <f t="shared" si="0"/>
        <v/>
      </c>
    </row>
    <row r="11" spans="1:114">
      <c r="A11" s="385"/>
      <c r="B11" s="385"/>
      <c r="C11" s="385"/>
      <c r="D11" s="385"/>
      <c r="E11" s="385"/>
      <c r="F11" s="385"/>
      <c r="G11" s="385"/>
      <c r="H11" s="385"/>
      <c r="I11" s="385"/>
      <c r="J11" s="385"/>
      <c r="K11" s="385"/>
      <c r="L11" s="385"/>
      <c r="M11" s="385"/>
      <c r="N11" s="385"/>
      <c r="O11" s="385"/>
      <c r="P11" s="385"/>
      <c r="Q11" s="385"/>
      <c r="R11" s="385"/>
      <c r="S11" s="385"/>
      <c r="T11" s="385"/>
      <c r="X11" s="385"/>
      <c r="Y11" s="385"/>
      <c r="Z11" s="385"/>
      <c r="AA11" s="385"/>
      <c r="AB11" s="385"/>
      <c r="AC11" s="385"/>
      <c r="AD11" s="385"/>
      <c r="AE11" s="385"/>
      <c r="AF11" s="385"/>
      <c r="AG11" s="385"/>
      <c r="AH11" s="385"/>
      <c r="AI11" s="385"/>
      <c r="AJ11" s="385"/>
      <c r="CZ11" s="385"/>
      <c r="DA11" s="385"/>
      <c r="DB11" s="385"/>
      <c r="DC11" s="385"/>
      <c r="DI11" s="143">
        <f t="shared" si="1"/>
        <v>0</v>
      </c>
      <c r="DJ11" s="143" t="str">
        <f t="shared" si="0"/>
        <v/>
      </c>
    </row>
    <row r="12" spans="1:114">
      <c r="A12" s="385"/>
      <c r="B12" s="385"/>
      <c r="C12" s="385"/>
      <c r="D12" s="385"/>
      <c r="E12" s="385"/>
      <c r="F12" s="385"/>
      <c r="G12" s="385"/>
      <c r="H12" s="385"/>
      <c r="I12" s="385"/>
      <c r="J12" s="385"/>
      <c r="K12" s="385"/>
      <c r="L12" s="385"/>
      <c r="M12" s="385"/>
      <c r="N12" s="385"/>
      <c r="O12" s="385"/>
      <c r="P12" s="385"/>
      <c r="Q12" s="385"/>
      <c r="R12" s="385"/>
      <c r="S12" s="385"/>
      <c r="T12" s="385"/>
      <c r="X12" s="385"/>
      <c r="Y12" s="385"/>
      <c r="Z12" s="385"/>
      <c r="AA12" s="385"/>
      <c r="AB12" s="385"/>
      <c r="AC12" s="385"/>
      <c r="AD12" s="385"/>
      <c r="AE12" s="385"/>
      <c r="AF12" s="385"/>
      <c r="AG12" s="385"/>
      <c r="AH12" s="385"/>
      <c r="AI12" s="385"/>
      <c r="AJ12" s="385"/>
      <c r="CZ12" s="385"/>
      <c r="DA12" s="385"/>
      <c r="DB12" s="385"/>
      <c r="DC12" s="385"/>
      <c r="DI12" s="143">
        <f t="shared" si="1"/>
        <v>0</v>
      </c>
      <c r="DJ12" s="143" t="str">
        <f t="shared" si="0"/>
        <v/>
      </c>
    </row>
    <row r="13" spans="1:114">
      <c r="A13" s="385"/>
      <c r="B13" s="385"/>
      <c r="C13" s="385"/>
      <c r="D13" s="385"/>
      <c r="E13" s="385"/>
      <c r="F13" s="385"/>
      <c r="G13" s="385"/>
      <c r="H13" s="385"/>
      <c r="I13" s="385"/>
      <c r="J13" s="385"/>
      <c r="K13" s="385"/>
      <c r="L13" s="385"/>
      <c r="M13" s="385"/>
      <c r="N13" s="385"/>
      <c r="O13" s="385"/>
      <c r="P13" s="385"/>
      <c r="Q13" s="385"/>
      <c r="R13" s="385"/>
      <c r="S13" s="385"/>
      <c r="T13" s="385"/>
      <c r="X13" s="385"/>
      <c r="Y13" s="385"/>
      <c r="Z13" s="385"/>
      <c r="AA13" s="385"/>
      <c r="AB13" s="385"/>
      <c r="AC13" s="385"/>
      <c r="AD13" s="385"/>
      <c r="AE13" s="385"/>
      <c r="AF13" s="385"/>
      <c r="AG13" s="385"/>
      <c r="AH13" s="385"/>
      <c r="AI13" s="385"/>
      <c r="AJ13" s="385"/>
      <c r="CZ13" s="385"/>
      <c r="DA13" s="385"/>
      <c r="DB13" s="385"/>
      <c r="DC13" s="385"/>
      <c r="DI13" s="143">
        <f t="shared" si="1"/>
        <v>0</v>
      </c>
      <c r="DJ13" s="143" t="str">
        <f t="shared" si="0"/>
        <v/>
      </c>
    </row>
    <row r="14" spans="1:114">
      <c r="A14" s="385"/>
      <c r="B14" s="385"/>
      <c r="C14" s="385"/>
      <c r="D14" s="385"/>
      <c r="E14" s="385"/>
      <c r="F14" s="385"/>
      <c r="G14" s="385"/>
      <c r="H14" s="385"/>
      <c r="I14" s="385"/>
      <c r="J14" s="385"/>
      <c r="K14" s="385"/>
      <c r="L14" s="385"/>
      <c r="M14" s="385"/>
      <c r="N14" s="385"/>
      <c r="O14" s="385"/>
      <c r="P14" s="385"/>
      <c r="Q14" s="385"/>
      <c r="R14" s="385"/>
      <c r="S14" s="385"/>
      <c r="T14" s="385"/>
      <c r="X14" s="385"/>
      <c r="Y14" s="385"/>
      <c r="Z14" s="385"/>
      <c r="AA14" s="385"/>
      <c r="AB14" s="385"/>
      <c r="AC14" s="385"/>
      <c r="AD14" s="385"/>
      <c r="AE14" s="385"/>
      <c r="AF14" s="385"/>
      <c r="AG14" s="385"/>
      <c r="AH14" s="385"/>
      <c r="AI14" s="385"/>
      <c r="AJ14" s="385"/>
      <c r="CZ14" s="385"/>
      <c r="DA14" s="385"/>
      <c r="DB14" s="385"/>
      <c r="DC14" s="385"/>
      <c r="DI14" s="143">
        <f t="shared" si="1"/>
        <v>0</v>
      </c>
      <c r="DJ14" s="143" t="str">
        <f t="shared" si="0"/>
        <v/>
      </c>
    </row>
    <row r="15" spans="1:114">
      <c r="A15" s="385"/>
      <c r="B15" s="385"/>
      <c r="C15" s="385"/>
      <c r="D15" s="385"/>
      <c r="E15" s="385"/>
      <c r="F15" s="385"/>
      <c r="G15" s="385"/>
      <c r="H15" s="385"/>
      <c r="I15" s="385"/>
      <c r="J15" s="385"/>
      <c r="K15" s="385"/>
      <c r="L15" s="385"/>
      <c r="M15" s="385"/>
      <c r="N15" s="385"/>
      <c r="O15" s="385"/>
      <c r="P15" s="385"/>
      <c r="Q15" s="385"/>
      <c r="R15" s="385"/>
      <c r="S15" s="385"/>
      <c r="T15" s="385"/>
      <c r="X15" s="385"/>
      <c r="Y15" s="385"/>
      <c r="Z15" s="385"/>
      <c r="AA15" s="385"/>
      <c r="AB15" s="385"/>
      <c r="AC15" s="385"/>
      <c r="AD15" s="385"/>
      <c r="AE15" s="385"/>
      <c r="AF15" s="385"/>
      <c r="AG15" s="385"/>
      <c r="AH15" s="385"/>
      <c r="AI15" s="385"/>
      <c r="AJ15" s="385"/>
      <c r="CZ15" s="385"/>
      <c r="DA15" s="385"/>
      <c r="DB15" s="385"/>
      <c r="DC15" s="385"/>
      <c r="DI15" s="143">
        <f t="shared" si="1"/>
        <v>0</v>
      </c>
      <c r="DJ15" s="143" t="str">
        <f t="shared" si="0"/>
        <v/>
      </c>
    </row>
    <row r="16" spans="1:114">
      <c r="A16" s="385"/>
      <c r="B16" s="385"/>
      <c r="C16" s="385"/>
      <c r="D16" s="385"/>
      <c r="E16" s="385"/>
      <c r="F16" s="385"/>
      <c r="G16" s="385"/>
      <c r="H16" s="385"/>
      <c r="I16" s="385"/>
      <c r="J16" s="385"/>
      <c r="K16" s="385"/>
      <c r="L16" s="385"/>
      <c r="M16" s="385"/>
      <c r="N16" s="385"/>
      <c r="O16" s="385"/>
      <c r="P16" s="385"/>
      <c r="Q16" s="385"/>
      <c r="R16" s="385"/>
      <c r="S16" s="385"/>
      <c r="T16" s="385"/>
      <c r="X16" s="385"/>
      <c r="Y16" s="385"/>
      <c r="Z16" s="385"/>
      <c r="AA16" s="385"/>
      <c r="AB16" s="385"/>
      <c r="AC16" s="385"/>
      <c r="AD16" s="385"/>
      <c r="AE16" s="385"/>
      <c r="AF16" s="385"/>
      <c r="AG16" s="385"/>
      <c r="AH16" s="385"/>
      <c r="AI16" s="385"/>
      <c r="AJ16" s="385"/>
      <c r="CZ16" s="385"/>
      <c r="DA16" s="385"/>
      <c r="DB16" s="385"/>
      <c r="DC16" s="385"/>
      <c r="DI16" s="143">
        <f t="shared" si="1"/>
        <v>0</v>
      </c>
      <c r="DJ16" s="143" t="str">
        <f t="shared" si="0"/>
        <v/>
      </c>
    </row>
    <row r="17" spans="1:114">
      <c r="A17" s="385"/>
      <c r="B17" s="385"/>
      <c r="C17" s="385"/>
      <c r="D17" s="385"/>
      <c r="E17" s="385"/>
      <c r="F17" s="385"/>
      <c r="G17" s="385"/>
      <c r="H17" s="385"/>
      <c r="I17" s="385"/>
      <c r="J17" s="385"/>
      <c r="K17" s="385"/>
      <c r="L17" s="385"/>
      <c r="M17" s="385"/>
      <c r="N17" s="385"/>
      <c r="O17" s="385"/>
      <c r="P17" s="385"/>
      <c r="Q17" s="385"/>
      <c r="R17" s="385"/>
      <c r="S17" s="385"/>
      <c r="T17" s="385"/>
      <c r="X17" s="385"/>
      <c r="Y17" s="385"/>
      <c r="Z17" s="385"/>
      <c r="AA17" s="385"/>
      <c r="AB17" s="385"/>
      <c r="AC17" s="385"/>
      <c r="AD17" s="385"/>
      <c r="AE17" s="385"/>
      <c r="AF17" s="385"/>
      <c r="AG17" s="385"/>
      <c r="AH17" s="385"/>
      <c r="AI17" s="385"/>
      <c r="AJ17" s="385"/>
      <c r="CZ17" s="385"/>
      <c r="DA17" s="385"/>
      <c r="DB17" s="385"/>
      <c r="DC17" s="385"/>
      <c r="DI17" s="143">
        <f t="shared" si="1"/>
        <v>0</v>
      </c>
      <c r="DJ17" s="143" t="str">
        <f t="shared" si="0"/>
        <v/>
      </c>
    </row>
    <row r="18" spans="1:114">
      <c r="A18" s="385"/>
      <c r="B18" s="385"/>
      <c r="C18" s="385"/>
      <c r="D18" s="385"/>
      <c r="E18" s="385"/>
      <c r="F18" s="385"/>
      <c r="G18" s="385"/>
      <c r="H18" s="385"/>
      <c r="I18" s="385"/>
      <c r="J18" s="385"/>
      <c r="K18" s="385"/>
      <c r="L18" s="385"/>
      <c r="M18" s="385"/>
      <c r="N18" s="385"/>
      <c r="O18" s="385"/>
      <c r="P18" s="385"/>
      <c r="Q18" s="385"/>
      <c r="R18" s="385"/>
      <c r="S18" s="385"/>
      <c r="T18" s="385"/>
      <c r="X18" s="385"/>
      <c r="Y18" s="385"/>
      <c r="Z18" s="385"/>
      <c r="AA18" s="385"/>
      <c r="AB18" s="385"/>
      <c r="AC18" s="385"/>
      <c r="AD18" s="385"/>
      <c r="AE18" s="385"/>
      <c r="AF18" s="385"/>
      <c r="AG18" s="385"/>
      <c r="AH18" s="385"/>
      <c r="AI18" s="385"/>
      <c r="AJ18" s="385"/>
      <c r="CZ18" s="385"/>
      <c r="DA18" s="385"/>
      <c r="DB18" s="385"/>
      <c r="DC18" s="385"/>
      <c r="DI18" s="143">
        <f t="shared" si="1"/>
        <v>0</v>
      </c>
      <c r="DJ18" s="143" t="str">
        <f t="shared" si="0"/>
        <v/>
      </c>
    </row>
    <row r="19" spans="1:114">
      <c r="A19" s="385"/>
      <c r="B19" s="385"/>
      <c r="C19" s="385"/>
      <c r="D19" s="385"/>
      <c r="E19" s="385"/>
      <c r="F19" s="385"/>
      <c r="G19" s="385"/>
      <c r="H19" s="385"/>
      <c r="I19" s="385"/>
      <c r="J19" s="385"/>
      <c r="K19" s="385"/>
      <c r="L19" s="385"/>
      <c r="M19" s="385"/>
      <c r="N19" s="385"/>
      <c r="O19" s="385"/>
      <c r="P19" s="385"/>
      <c r="Q19" s="385"/>
      <c r="R19" s="385"/>
      <c r="S19" s="385"/>
      <c r="T19" s="385"/>
      <c r="X19" s="385"/>
      <c r="Y19" s="385"/>
      <c r="Z19" s="385"/>
      <c r="AA19" s="385"/>
      <c r="AB19" s="385"/>
      <c r="AC19" s="385"/>
      <c r="AD19" s="385"/>
      <c r="AE19" s="385"/>
      <c r="AF19" s="385"/>
      <c r="AG19" s="385"/>
      <c r="AH19" s="385"/>
      <c r="AI19" s="385"/>
      <c r="AJ19" s="385"/>
      <c r="CZ19" s="385"/>
      <c r="DA19" s="385"/>
      <c r="DB19" s="385"/>
      <c r="DC19" s="385"/>
      <c r="DI19" s="143">
        <f t="shared" si="1"/>
        <v>0</v>
      </c>
      <c r="DJ19" s="143" t="str">
        <f t="shared" si="0"/>
        <v/>
      </c>
    </row>
    <row r="20" spans="1:114">
      <c r="A20" s="385"/>
      <c r="B20" s="385"/>
      <c r="C20" s="385"/>
      <c r="D20" s="385"/>
      <c r="E20" s="385"/>
      <c r="F20" s="385"/>
      <c r="G20" s="385"/>
      <c r="H20" s="385"/>
      <c r="I20" s="385"/>
      <c r="J20" s="385"/>
      <c r="K20" s="385"/>
      <c r="L20" s="385"/>
      <c r="M20" s="385"/>
      <c r="N20" s="385"/>
      <c r="O20" s="385"/>
      <c r="P20" s="385"/>
      <c r="Q20" s="385"/>
      <c r="R20" s="385"/>
      <c r="S20" s="385"/>
      <c r="T20" s="385"/>
      <c r="X20" s="385"/>
      <c r="Y20" s="385"/>
      <c r="Z20" s="385"/>
      <c r="AA20" s="385"/>
      <c r="AB20" s="385"/>
      <c r="AC20" s="385"/>
      <c r="AD20" s="385"/>
      <c r="AE20" s="385"/>
      <c r="AF20" s="385"/>
      <c r="AG20" s="385"/>
      <c r="AH20" s="385"/>
      <c r="AI20" s="385"/>
      <c r="AJ20" s="385"/>
      <c r="CZ20" s="385"/>
      <c r="DA20" s="385"/>
      <c r="DB20" s="385"/>
      <c r="DC20" s="385"/>
      <c r="DI20" s="143">
        <f t="shared" si="1"/>
        <v>0</v>
      </c>
      <c r="DJ20" s="143" t="str">
        <f t="shared" si="0"/>
        <v/>
      </c>
    </row>
    <row r="21" spans="1:114">
      <c r="A21" s="385"/>
      <c r="B21" s="385"/>
      <c r="C21" s="385"/>
      <c r="D21" s="385"/>
      <c r="E21" s="385"/>
      <c r="F21" s="385"/>
      <c r="G21" s="385"/>
      <c r="H21" s="385"/>
      <c r="I21" s="385"/>
      <c r="J21" s="385"/>
      <c r="K21" s="385"/>
      <c r="L21" s="385"/>
      <c r="M21" s="385"/>
      <c r="N21" s="385"/>
      <c r="O21" s="385"/>
      <c r="P21" s="385"/>
      <c r="Q21" s="385"/>
      <c r="R21" s="385"/>
      <c r="S21" s="385"/>
      <c r="T21" s="385"/>
      <c r="X21" s="385"/>
      <c r="Y21" s="385"/>
      <c r="Z21" s="385"/>
      <c r="AA21" s="385"/>
      <c r="AB21" s="385"/>
      <c r="AC21" s="385"/>
      <c r="AD21" s="385"/>
      <c r="AE21" s="385"/>
      <c r="AF21" s="385"/>
      <c r="AG21" s="385"/>
      <c r="AH21" s="385"/>
      <c r="AI21" s="385"/>
      <c r="AJ21" s="385"/>
      <c r="CZ21" s="385"/>
      <c r="DA21" s="385"/>
      <c r="DB21" s="385"/>
      <c r="DC21" s="385"/>
      <c r="DI21" s="143">
        <f t="shared" si="1"/>
        <v>0</v>
      </c>
      <c r="DJ21" s="143" t="str">
        <f t="shared" si="0"/>
        <v/>
      </c>
    </row>
    <row r="22" spans="1:114">
      <c r="A22" s="385"/>
      <c r="B22" s="385"/>
      <c r="C22" s="385"/>
      <c r="D22" s="385"/>
      <c r="E22" s="385"/>
      <c r="F22" s="385"/>
      <c r="G22" s="385"/>
      <c r="H22" s="385"/>
      <c r="I22" s="385"/>
      <c r="J22" s="385"/>
      <c r="K22" s="385"/>
      <c r="L22" s="385"/>
      <c r="M22" s="385"/>
      <c r="N22" s="385"/>
      <c r="O22" s="385"/>
      <c r="P22" s="385"/>
      <c r="Q22" s="385"/>
      <c r="R22" s="385"/>
      <c r="S22" s="385"/>
      <c r="T22" s="385"/>
      <c r="X22" s="385"/>
      <c r="Y22" s="385"/>
      <c r="Z22" s="385"/>
      <c r="AA22" s="385"/>
      <c r="AB22" s="385"/>
      <c r="AC22" s="385"/>
      <c r="AD22" s="385"/>
      <c r="AE22" s="385"/>
      <c r="AF22" s="385"/>
      <c r="AG22" s="385"/>
      <c r="AH22" s="385"/>
      <c r="AI22" s="385"/>
      <c r="AJ22" s="385"/>
      <c r="CZ22" s="385"/>
      <c r="DA22" s="385"/>
      <c r="DB22" s="385"/>
      <c r="DC22" s="385"/>
      <c r="DI22" s="143">
        <f t="shared" si="1"/>
        <v>0</v>
      </c>
      <c r="DJ22" s="143" t="str">
        <f t="shared" si="0"/>
        <v/>
      </c>
    </row>
    <row r="23" spans="1:114">
      <c r="A23" s="385"/>
      <c r="B23" s="385"/>
      <c r="C23" s="385"/>
      <c r="D23" s="385"/>
      <c r="E23" s="385"/>
      <c r="F23" s="385"/>
      <c r="G23" s="385"/>
      <c r="H23" s="385"/>
      <c r="I23" s="385"/>
      <c r="J23" s="385"/>
      <c r="K23" s="385"/>
      <c r="L23" s="385"/>
      <c r="M23" s="385"/>
      <c r="N23" s="385"/>
      <c r="O23" s="385"/>
      <c r="P23" s="385"/>
      <c r="Q23" s="385"/>
      <c r="R23" s="385"/>
      <c r="S23" s="385"/>
      <c r="T23" s="385"/>
      <c r="X23" s="385"/>
      <c r="Y23" s="385"/>
      <c r="Z23" s="385"/>
      <c r="AA23" s="385"/>
      <c r="AB23" s="385"/>
      <c r="AC23" s="385"/>
      <c r="AD23" s="385"/>
      <c r="AE23" s="385"/>
      <c r="AF23" s="385"/>
      <c r="AG23" s="385"/>
      <c r="AH23" s="385"/>
      <c r="AI23" s="385"/>
      <c r="AJ23" s="385"/>
      <c r="CZ23" s="385"/>
      <c r="DA23" s="385"/>
      <c r="DB23" s="385"/>
      <c r="DC23" s="385"/>
      <c r="DI23" s="143">
        <f t="shared" si="1"/>
        <v>0</v>
      </c>
      <c r="DJ23" s="143" t="str">
        <f t="shared" si="0"/>
        <v/>
      </c>
    </row>
    <row r="24" spans="1:114">
      <c r="A24" s="385"/>
      <c r="B24" s="385"/>
      <c r="C24" s="385"/>
      <c r="D24" s="385"/>
      <c r="E24" s="385"/>
      <c r="F24" s="385"/>
      <c r="G24" s="385"/>
      <c r="H24" s="385"/>
      <c r="I24" s="385"/>
      <c r="J24" s="385"/>
      <c r="K24" s="385"/>
      <c r="L24" s="385"/>
      <c r="M24" s="385"/>
      <c r="N24" s="385"/>
      <c r="O24" s="385"/>
      <c r="P24" s="385"/>
      <c r="Q24" s="385"/>
      <c r="R24" s="385"/>
      <c r="S24" s="385"/>
      <c r="T24" s="385"/>
      <c r="X24" s="385"/>
      <c r="Y24" s="385"/>
      <c r="Z24" s="385"/>
      <c r="AA24" s="385"/>
      <c r="AB24" s="385"/>
      <c r="AC24" s="385"/>
      <c r="AD24" s="385"/>
      <c r="AE24" s="385"/>
      <c r="AF24" s="385"/>
      <c r="AG24" s="385"/>
      <c r="AH24" s="385"/>
      <c r="AI24" s="385"/>
      <c r="AJ24" s="385"/>
      <c r="CZ24" s="385"/>
      <c r="DA24" s="385"/>
      <c r="DB24" s="385"/>
      <c r="DC24" s="385"/>
      <c r="DI24" s="143">
        <f t="shared" si="1"/>
        <v>0</v>
      </c>
      <c r="DJ24" s="143" t="str">
        <f t="shared" si="0"/>
        <v/>
      </c>
    </row>
    <row r="25" spans="1:114">
      <c r="A25" s="385"/>
      <c r="B25" s="385"/>
      <c r="C25" s="385"/>
      <c r="D25" s="385"/>
      <c r="E25" s="385"/>
      <c r="F25" s="385"/>
      <c r="G25" s="385"/>
      <c r="H25" s="385"/>
      <c r="I25" s="385"/>
      <c r="J25" s="385"/>
      <c r="K25" s="385"/>
      <c r="L25" s="385"/>
      <c r="M25" s="385"/>
      <c r="N25" s="385"/>
      <c r="O25" s="385"/>
      <c r="P25" s="385"/>
      <c r="Q25" s="385"/>
      <c r="R25" s="385"/>
      <c r="S25" s="385"/>
      <c r="T25" s="385"/>
      <c r="X25" s="385"/>
      <c r="Y25" s="385"/>
      <c r="Z25" s="385"/>
      <c r="AA25" s="385"/>
      <c r="AB25" s="385"/>
      <c r="AC25" s="385"/>
      <c r="AD25" s="385"/>
      <c r="AE25" s="385"/>
      <c r="AF25" s="385"/>
      <c r="AG25" s="385"/>
      <c r="AH25" s="385"/>
      <c r="AI25" s="385"/>
      <c r="AJ25" s="385"/>
      <c r="CZ25" s="385"/>
      <c r="DA25" s="385"/>
      <c r="DB25" s="385"/>
      <c r="DC25" s="385"/>
      <c r="DI25" s="143">
        <f t="shared" si="1"/>
        <v>0</v>
      </c>
      <c r="DJ25" s="143" t="str">
        <f t="shared" si="0"/>
        <v/>
      </c>
    </row>
    <row r="26" spans="1:114">
      <c r="A26" s="385"/>
      <c r="B26" s="385"/>
      <c r="C26" s="385"/>
      <c r="D26" s="385"/>
      <c r="E26" s="385"/>
      <c r="F26" s="385"/>
      <c r="G26" s="385"/>
      <c r="H26" s="385"/>
      <c r="I26" s="385"/>
      <c r="J26" s="385"/>
      <c r="K26" s="385"/>
      <c r="L26" s="385"/>
      <c r="M26" s="385"/>
      <c r="N26" s="385"/>
      <c r="O26" s="385"/>
      <c r="P26" s="385"/>
      <c r="Q26" s="385"/>
      <c r="R26" s="385"/>
      <c r="S26" s="385"/>
      <c r="T26" s="385"/>
      <c r="X26" s="385"/>
      <c r="Y26" s="385"/>
      <c r="Z26" s="385"/>
      <c r="AA26" s="385"/>
      <c r="AB26" s="385"/>
      <c r="AC26" s="385"/>
      <c r="AD26" s="385"/>
      <c r="AE26" s="385"/>
      <c r="AF26" s="385"/>
      <c r="AG26" s="385"/>
      <c r="AH26" s="385"/>
      <c r="AI26" s="385"/>
      <c r="AJ26" s="385"/>
      <c r="CZ26" s="385"/>
      <c r="DA26" s="385"/>
      <c r="DB26" s="385"/>
      <c r="DC26" s="385"/>
      <c r="DI26" s="143">
        <f t="shared" si="1"/>
        <v>0</v>
      </c>
      <c r="DJ26" s="143" t="str">
        <f t="shared" si="0"/>
        <v/>
      </c>
    </row>
    <row r="27" spans="1:114">
      <c r="A27" s="385"/>
      <c r="B27" s="385"/>
      <c r="C27" s="385"/>
      <c r="D27" s="385"/>
      <c r="E27" s="385"/>
      <c r="F27" s="385"/>
      <c r="G27" s="385"/>
      <c r="H27" s="385"/>
      <c r="I27" s="385"/>
      <c r="J27" s="385"/>
      <c r="K27" s="385"/>
      <c r="L27" s="385"/>
      <c r="M27" s="385"/>
      <c r="N27" s="385"/>
      <c r="O27" s="385"/>
      <c r="P27" s="385"/>
      <c r="Q27" s="385"/>
      <c r="R27" s="385"/>
      <c r="S27" s="385"/>
      <c r="T27" s="385"/>
      <c r="X27" s="385"/>
      <c r="Y27" s="385"/>
      <c r="Z27" s="385"/>
      <c r="AA27" s="385"/>
      <c r="AB27" s="385"/>
      <c r="AC27" s="385"/>
      <c r="AD27" s="385"/>
      <c r="AE27" s="385"/>
      <c r="AF27" s="385"/>
      <c r="AG27" s="385"/>
      <c r="AH27" s="385"/>
      <c r="AI27" s="385"/>
      <c r="AJ27" s="385"/>
      <c r="CZ27" s="385"/>
      <c r="DA27" s="385"/>
      <c r="DB27" s="385"/>
      <c r="DC27" s="385"/>
      <c r="DI27" s="143">
        <f t="shared" si="1"/>
        <v>0</v>
      </c>
      <c r="DJ27" s="143" t="str">
        <f t="shared" si="0"/>
        <v/>
      </c>
    </row>
    <row r="28" spans="1:114">
      <c r="A28" s="385"/>
      <c r="B28" s="385"/>
      <c r="C28" s="385"/>
      <c r="D28" s="385"/>
      <c r="E28" s="385"/>
      <c r="F28" s="385"/>
      <c r="G28" s="385"/>
      <c r="H28" s="385"/>
      <c r="I28" s="385"/>
      <c r="J28" s="385"/>
      <c r="K28" s="385"/>
      <c r="L28" s="385"/>
      <c r="M28" s="385"/>
      <c r="N28" s="385"/>
      <c r="O28" s="385"/>
      <c r="P28" s="385"/>
      <c r="Q28" s="385"/>
      <c r="R28" s="385"/>
      <c r="S28" s="385"/>
      <c r="T28" s="385"/>
      <c r="X28" s="385"/>
      <c r="Y28" s="385"/>
      <c r="Z28" s="385"/>
      <c r="AA28" s="385"/>
      <c r="AB28" s="385"/>
      <c r="AC28" s="385"/>
      <c r="AD28" s="385"/>
      <c r="AE28" s="385"/>
      <c r="AF28" s="385"/>
      <c r="AG28" s="385"/>
      <c r="AH28" s="385"/>
      <c r="AI28" s="385"/>
      <c r="AJ28" s="385"/>
      <c r="CZ28" s="385"/>
      <c r="DA28" s="385"/>
      <c r="DB28" s="385"/>
      <c r="DC28" s="385"/>
      <c r="DI28" s="143">
        <f t="shared" si="1"/>
        <v>0</v>
      </c>
      <c r="DJ28" s="143" t="str">
        <f t="shared" si="0"/>
        <v/>
      </c>
    </row>
    <row r="29" spans="1:114">
      <c r="A29" s="385"/>
      <c r="B29" s="385"/>
      <c r="C29" s="385"/>
      <c r="D29" s="385"/>
      <c r="E29" s="385"/>
      <c r="F29" s="385"/>
      <c r="G29" s="385"/>
      <c r="H29" s="385"/>
      <c r="I29" s="385"/>
      <c r="J29" s="385"/>
      <c r="K29" s="385"/>
      <c r="L29" s="385"/>
      <c r="M29" s="385"/>
      <c r="N29" s="385"/>
      <c r="O29" s="385"/>
      <c r="P29" s="385"/>
      <c r="Q29" s="385"/>
      <c r="R29" s="385"/>
      <c r="S29" s="385"/>
      <c r="T29" s="385"/>
      <c r="X29" s="385"/>
      <c r="Y29" s="385"/>
      <c r="Z29" s="385"/>
      <c r="AA29" s="385"/>
      <c r="AB29" s="385"/>
      <c r="AC29" s="385"/>
      <c r="AD29" s="385"/>
      <c r="AE29" s="385"/>
      <c r="AF29" s="385"/>
      <c r="AG29" s="385"/>
      <c r="AH29" s="385"/>
      <c r="AI29" s="385"/>
      <c r="AJ29" s="385"/>
      <c r="CZ29" s="385"/>
      <c r="DA29" s="385"/>
      <c r="DB29" s="385"/>
      <c r="DC29" s="385"/>
      <c r="DI29" s="143">
        <f t="shared" si="1"/>
        <v>0</v>
      </c>
      <c r="DJ29" s="143" t="str">
        <f t="shared" si="0"/>
        <v/>
      </c>
    </row>
    <row r="30" spans="1:114">
      <c r="A30" s="385"/>
      <c r="B30" s="385"/>
      <c r="C30" s="385"/>
      <c r="D30" s="385"/>
      <c r="E30" s="385"/>
      <c r="F30" s="385"/>
      <c r="G30" s="385"/>
      <c r="H30" s="385"/>
      <c r="I30" s="385"/>
      <c r="J30" s="385"/>
      <c r="K30" s="385"/>
      <c r="L30" s="385"/>
      <c r="M30" s="385"/>
      <c r="N30" s="385"/>
      <c r="O30" s="385"/>
      <c r="P30" s="385"/>
      <c r="Q30" s="385"/>
      <c r="R30" s="385"/>
      <c r="S30" s="385"/>
      <c r="T30" s="385"/>
      <c r="X30" s="385"/>
      <c r="Y30" s="385"/>
      <c r="Z30" s="385"/>
      <c r="AA30" s="385"/>
      <c r="AB30" s="385"/>
      <c r="AC30" s="385"/>
      <c r="AD30" s="385"/>
      <c r="AE30" s="385"/>
      <c r="AF30" s="385"/>
      <c r="AG30" s="385"/>
      <c r="AH30" s="385"/>
      <c r="AI30" s="385"/>
      <c r="AJ30" s="385"/>
      <c r="CZ30" s="385"/>
      <c r="DA30" s="385"/>
      <c r="DB30" s="385"/>
      <c r="DC30" s="385"/>
      <c r="DI30" s="143">
        <f t="shared" si="1"/>
        <v>0</v>
      </c>
      <c r="DJ30" s="143" t="str">
        <f t="shared" si="0"/>
        <v/>
      </c>
    </row>
    <row r="31" spans="1:114">
      <c r="A31" s="385"/>
      <c r="B31" s="385"/>
      <c r="C31" s="385"/>
      <c r="D31" s="385"/>
      <c r="E31" s="385"/>
      <c r="F31" s="385"/>
      <c r="G31" s="385"/>
      <c r="H31" s="385"/>
      <c r="I31" s="385"/>
      <c r="J31" s="385"/>
      <c r="K31" s="385"/>
      <c r="L31" s="385"/>
      <c r="M31" s="385"/>
      <c r="N31" s="385"/>
      <c r="O31" s="385"/>
      <c r="P31" s="385"/>
      <c r="Q31" s="385"/>
      <c r="R31" s="385"/>
      <c r="S31" s="385"/>
      <c r="T31" s="385"/>
      <c r="X31" s="385"/>
      <c r="Y31" s="385"/>
      <c r="Z31" s="385"/>
      <c r="AA31" s="385"/>
      <c r="AB31" s="385"/>
      <c r="AC31" s="385"/>
      <c r="AD31" s="385"/>
      <c r="AE31" s="385"/>
      <c r="AF31" s="385"/>
      <c r="AG31" s="385"/>
      <c r="AH31" s="385"/>
      <c r="AI31" s="385"/>
      <c r="AJ31" s="385"/>
      <c r="CZ31" s="385"/>
      <c r="DA31" s="385"/>
      <c r="DB31" s="385"/>
      <c r="DC31" s="385"/>
      <c r="DI31" s="143">
        <f t="shared" si="1"/>
        <v>0</v>
      </c>
      <c r="DJ31" s="143" t="str">
        <f t="shared" si="0"/>
        <v/>
      </c>
    </row>
    <row r="32" spans="1:114">
      <c r="A32" s="385"/>
      <c r="B32" s="385"/>
      <c r="C32" s="385"/>
      <c r="D32" s="385"/>
      <c r="E32" s="385"/>
      <c r="F32" s="385"/>
      <c r="G32" s="385"/>
      <c r="H32" s="385"/>
      <c r="I32" s="385"/>
      <c r="J32" s="385"/>
      <c r="K32" s="385"/>
      <c r="L32" s="385"/>
      <c r="M32" s="385"/>
      <c r="N32" s="385"/>
      <c r="O32" s="385"/>
      <c r="P32" s="385"/>
      <c r="Q32" s="385"/>
      <c r="R32" s="385"/>
      <c r="S32" s="385"/>
      <c r="T32" s="385"/>
      <c r="X32" s="385"/>
      <c r="Y32" s="385"/>
      <c r="Z32" s="385"/>
      <c r="AA32" s="385"/>
      <c r="AB32" s="385"/>
      <c r="AC32" s="385"/>
      <c r="AD32" s="385"/>
      <c r="AE32" s="385"/>
      <c r="AF32" s="385"/>
      <c r="AG32" s="385"/>
      <c r="AH32" s="385"/>
      <c r="AI32" s="385"/>
      <c r="AJ32" s="385"/>
      <c r="CZ32" s="385"/>
      <c r="DA32" s="385"/>
      <c r="DB32" s="385"/>
      <c r="DC32" s="385"/>
      <c r="DI32" s="143">
        <f t="shared" si="1"/>
        <v>0</v>
      </c>
      <c r="DJ32" s="143" t="str">
        <f t="shared" si="0"/>
        <v/>
      </c>
    </row>
    <row r="33" spans="1:114">
      <c r="A33" s="385"/>
      <c r="B33" s="385"/>
      <c r="C33" s="385"/>
      <c r="D33" s="385"/>
      <c r="E33" s="385"/>
      <c r="F33" s="385"/>
      <c r="G33" s="385"/>
      <c r="H33" s="385"/>
      <c r="I33" s="385"/>
      <c r="J33" s="385"/>
      <c r="K33" s="385"/>
      <c r="L33" s="385"/>
      <c r="M33" s="385"/>
      <c r="N33" s="385"/>
      <c r="O33" s="385"/>
      <c r="P33" s="385"/>
      <c r="Q33" s="385"/>
      <c r="R33" s="385"/>
      <c r="S33" s="385"/>
      <c r="T33" s="385"/>
      <c r="X33" s="385"/>
      <c r="Y33" s="385"/>
      <c r="Z33" s="385"/>
      <c r="AA33" s="385"/>
      <c r="AB33" s="385"/>
      <c r="AC33" s="385"/>
      <c r="AD33" s="385"/>
      <c r="AE33" s="385"/>
      <c r="AF33" s="385"/>
      <c r="AG33" s="385"/>
      <c r="AH33" s="385"/>
      <c r="AI33" s="385"/>
      <c r="AJ33" s="385"/>
      <c r="CZ33" s="385"/>
      <c r="DA33" s="385"/>
      <c r="DB33" s="385"/>
      <c r="DC33" s="385"/>
      <c r="DI33" s="143">
        <f t="shared" si="1"/>
        <v>0</v>
      </c>
      <c r="DJ33" s="143" t="str">
        <f t="shared" si="0"/>
        <v/>
      </c>
    </row>
    <row r="34" spans="1:114">
      <c r="A34" s="385"/>
      <c r="B34" s="385"/>
      <c r="C34" s="385"/>
      <c r="D34" s="385"/>
      <c r="E34" s="385"/>
      <c r="F34" s="385"/>
      <c r="G34" s="385"/>
      <c r="H34" s="385"/>
      <c r="I34" s="385"/>
      <c r="J34" s="385"/>
      <c r="K34" s="385"/>
      <c r="L34" s="385"/>
      <c r="M34" s="385"/>
      <c r="N34" s="385"/>
      <c r="O34" s="385"/>
      <c r="P34" s="385"/>
      <c r="Q34" s="385"/>
      <c r="R34" s="385"/>
      <c r="S34" s="385"/>
      <c r="T34" s="385"/>
      <c r="X34" s="385"/>
      <c r="Y34" s="385"/>
      <c r="Z34" s="385"/>
      <c r="AA34" s="385"/>
      <c r="AB34" s="385"/>
      <c r="AC34" s="385"/>
      <c r="AD34" s="385"/>
      <c r="AE34" s="385"/>
      <c r="AF34" s="385"/>
      <c r="AG34" s="385"/>
      <c r="AH34" s="385"/>
      <c r="AI34" s="385"/>
      <c r="AJ34" s="385"/>
      <c r="CZ34" s="385"/>
      <c r="DA34" s="385"/>
      <c r="DB34" s="385"/>
      <c r="DC34" s="385"/>
      <c r="DI34" s="143">
        <f t="shared" si="1"/>
        <v>0</v>
      </c>
      <c r="DJ34" s="143" t="str">
        <f t="shared" si="0"/>
        <v/>
      </c>
    </row>
    <row r="35" spans="1:114">
      <c r="A35" s="385"/>
      <c r="B35" s="385"/>
      <c r="C35" s="385"/>
      <c r="D35" s="385"/>
      <c r="E35" s="385"/>
      <c r="F35" s="385"/>
      <c r="G35" s="385"/>
      <c r="H35" s="385"/>
      <c r="I35" s="385"/>
      <c r="J35" s="385"/>
      <c r="K35" s="385"/>
      <c r="L35" s="385"/>
      <c r="M35" s="385"/>
      <c r="N35" s="385"/>
      <c r="O35" s="385"/>
      <c r="P35" s="385"/>
      <c r="Q35" s="385"/>
      <c r="R35" s="385"/>
      <c r="S35" s="385"/>
      <c r="T35" s="385"/>
      <c r="X35" s="385"/>
      <c r="Y35" s="385"/>
      <c r="Z35" s="385"/>
      <c r="AA35" s="385"/>
      <c r="AB35" s="385"/>
      <c r="AC35" s="385"/>
      <c r="AD35" s="385"/>
      <c r="AE35" s="385"/>
      <c r="AF35" s="385"/>
      <c r="AG35" s="385"/>
      <c r="AH35" s="385"/>
      <c r="AI35" s="385"/>
      <c r="AJ35" s="385"/>
      <c r="CZ35" s="385"/>
      <c r="DA35" s="385"/>
      <c r="DB35" s="385"/>
      <c r="DC35" s="385"/>
      <c r="DI35" s="143">
        <f t="shared" si="1"/>
        <v>0</v>
      </c>
      <c r="DJ35" s="143" t="str">
        <f t="shared" si="0"/>
        <v/>
      </c>
    </row>
    <row r="36" spans="1:114">
      <c r="A36" s="385"/>
      <c r="B36" s="385"/>
      <c r="C36" s="385"/>
      <c r="D36" s="385"/>
      <c r="E36" s="385"/>
      <c r="F36" s="385"/>
      <c r="G36" s="385"/>
      <c r="H36" s="385"/>
      <c r="I36" s="385"/>
      <c r="J36" s="385"/>
      <c r="K36" s="385"/>
      <c r="L36" s="385"/>
      <c r="M36" s="385"/>
      <c r="N36" s="385"/>
      <c r="O36" s="385"/>
      <c r="P36" s="385"/>
      <c r="Q36" s="385"/>
      <c r="R36" s="385"/>
      <c r="S36" s="385"/>
      <c r="T36" s="385"/>
      <c r="X36" s="385"/>
      <c r="Y36" s="385"/>
      <c r="Z36" s="385"/>
      <c r="AA36" s="385"/>
      <c r="AB36" s="385"/>
      <c r="AC36" s="385"/>
      <c r="AD36" s="385"/>
      <c r="AE36" s="385"/>
      <c r="AF36" s="385"/>
      <c r="AG36" s="385"/>
      <c r="AH36" s="385"/>
      <c r="AI36" s="385"/>
      <c r="AJ36" s="385"/>
      <c r="CZ36" s="385"/>
      <c r="DA36" s="385"/>
      <c r="DB36" s="385"/>
      <c r="DC36" s="385"/>
      <c r="DI36" s="143">
        <f t="shared" si="1"/>
        <v>0</v>
      </c>
      <c r="DJ36" s="143" t="str">
        <f t="shared" si="0"/>
        <v/>
      </c>
    </row>
    <row r="37" spans="1:114">
      <c r="A37" s="385"/>
      <c r="B37" s="385"/>
      <c r="C37" s="385"/>
      <c r="D37" s="385"/>
      <c r="E37" s="385"/>
      <c r="F37" s="385"/>
      <c r="G37" s="385"/>
      <c r="H37" s="385"/>
      <c r="I37" s="385"/>
      <c r="J37" s="385"/>
      <c r="K37" s="385"/>
      <c r="L37" s="385"/>
      <c r="M37" s="385"/>
      <c r="N37" s="385"/>
      <c r="O37" s="385"/>
      <c r="P37" s="385"/>
      <c r="Q37" s="385"/>
      <c r="R37" s="385"/>
      <c r="S37" s="385"/>
      <c r="T37" s="385"/>
      <c r="X37" s="385"/>
      <c r="Y37" s="385"/>
      <c r="Z37" s="385"/>
      <c r="AA37" s="385"/>
      <c r="AB37" s="385"/>
      <c r="AC37" s="385"/>
      <c r="AD37" s="385"/>
      <c r="AE37" s="385"/>
      <c r="AF37" s="385"/>
      <c r="AG37" s="385"/>
      <c r="AH37" s="385"/>
      <c r="AI37" s="385"/>
      <c r="AJ37" s="385"/>
      <c r="CZ37" s="385"/>
      <c r="DA37" s="385"/>
      <c r="DB37" s="385"/>
      <c r="DC37" s="385"/>
      <c r="DI37" s="143">
        <f t="shared" si="1"/>
        <v>0</v>
      </c>
      <c r="DJ37" s="143" t="str">
        <f t="shared" si="0"/>
        <v/>
      </c>
    </row>
    <row r="38" spans="1:114">
      <c r="A38" s="385"/>
      <c r="B38" s="385"/>
      <c r="C38" s="385"/>
      <c r="D38" s="385"/>
      <c r="E38" s="385"/>
      <c r="F38" s="385"/>
      <c r="G38" s="385"/>
      <c r="H38" s="385"/>
      <c r="I38" s="385"/>
      <c r="J38" s="385"/>
      <c r="K38" s="385"/>
      <c r="L38" s="385"/>
      <c r="M38" s="385"/>
      <c r="N38" s="385"/>
      <c r="O38" s="385"/>
      <c r="P38" s="385"/>
      <c r="Q38" s="385"/>
      <c r="R38" s="385"/>
      <c r="S38" s="385"/>
      <c r="T38" s="385"/>
      <c r="X38" s="385"/>
      <c r="Y38" s="385"/>
      <c r="Z38" s="385"/>
      <c r="AA38" s="385"/>
      <c r="AB38" s="385"/>
      <c r="AC38" s="385"/>
      <c r="AD38" s="385"/>
      <c r="AE38" s="385"/>
      <c r="AF38" s="385"/>
      <c r="AG38" s="385"/>
      <c r="AH38" s="385"/>
      <c r="AI38" s="385"/>
      <c r="AJ38" s="385"/>
      <c r="CZ38" s="385"/>
      <c r="DA38" s="385"/>
      <c r="DB38" s="385"/>
      <c r="DC38" s="385"/>
      <c r="DI38" s="143">
        <f t="shared" si="1"/>
        <v>0</v>
      </c>
      <c r="DJ38" s="143" t="str">
        <f t="shared" si="0"/>
        <v/>
      </c>
    </row>
    <row r="39" spans="1:114">
      <c r="A39" s="385"/>
      <c r="B39" s="385"/>
      <c r="C39" s="385"/>
      <c r="D39" s="385"/>
      <c r="E39" s="385"/>
      <c r="F39" s="385"/>
      <c r="G39" s="385"/>
      <c r="H39" s="385"/>
      <c r="I39" s="385"/>
      <c r="J39" s="385"/>
      <c r="K39" s="385"/>
      <c r="L39" s="385"/>
      <c r="M39" s="385"/>
      <c r="N39" s="385"/>
      <c r="O39" s="385"/>
      <c r="P39" s="385"/>
      <c r="Q39" s="385"/>
      <c r="R39" s="385"/>
      <c r="S39" s="385"/>
      <c r="T39" s="385"/>
      <c r="X39" s="385"/>
      <c r="Y39" s="385"/>
      <c r="Z39" s="385"/>
      <c r="AA39" s="385"/>
      <c r="AB39" s="385"/>
      <c r="AC39" s="385"/>
      <c r="AD39" s="385"/>
      <c r="AE39" s="385"/>
      <c r="AF39" s="385"/>
      <c r="AG39" s="385"/>
      <c r="AH39" s="385"/>
      <c r="AI39" s="385"/>
      <c r="AJ39" s="385"/>
      <c r="CZ39" s="385"/>
      <c r="DA39" s="385"/>
      <c r="DB39" s="385"/>
      <c r="DC39" s="385"/>
      <c r="DI39" s="143">
        <f t="shared" si="1"/>
        <v>0</v>
      </c>
      <c r="DJ39" s="143" t="str">
        <f t="shared" si="0"/>
        <v/>
      </c>
    </row>
    <row r="40" spans="1:114">
      <c r="A40" s="385"/>
      <c r="B40" s="385"/>
      <c r="C40" s="385"/>
      <c r="D40" s="385"/>
      <c r="E40" s="385"/>
      <c r="F40" s="385"/>
      <c r="G40" s="385"/>
      <c r="H40" s="385"/>
      <c r="I40" s="385"/>
      <c r="J40" s="385"/>
      <c r="K40" s="385"/>
      <c r="L40" s="385"/>
      <c r="M40" s="385"/>
      <c r="N40" s="385"/>
      <c r="O40" s="385"/>
      <c r="P40" s="385"/>
      <c r="Q40" s="385"/>
      <c r="R40" s="385"/>
      <c r="S40" s="385"/>
      <c r="T40" s="385"/>
      <c r="X40" s="385"/>
      <c r="Y40" s="385"/>
      <c r="Z40" s="385"/>
      <c r="AA40" s="385"/>
      <c r="AB40" s="385"/>
      <c r="AC40" s="385"/>
      <c r="AD40" s="385"/>
      <c r="AE40" s="385"/>
      <c r="AF40" s="385"/>
      <c r="AG40" s="385"/>
      <c r="AH40" s="385"/>
      <c r="AI40" s="385"/>
      <c r="AJ40" s="385"/>
      <c r="CZ40" s="385"/>
      <c r="DA40" s="385"/>
      <c r="DB40" s="385"/>
      <c r="DC40" s="385"/>
      <c r="DI40" s="143">
        <f t="shared" si="1"/>
        <v>0</v>
      </c>
      <c r="DJ40" s="143" t="str">
        <f t="shared" si="0"/>
        <v/>
      </c>
    </row>
    <row r="41" spans="1:114">
      <c r="A41" s="385"/>
      <c r="B41" s="385"/>
      <c r="C41" s="385"/>
      <c r="D41" s="385"/>
      <c r="E41" s="385"/>
      <c r="F41" s="385"/>
      <c r="G41" s="385"/>
      <c r="H41" s="385"/>
      <c r="I41" s="385"/>
      <c r="J41" s="385"/>
      <c r="K41" s="385"/>
      <c r="L41" s="385"/>
      <c r="M41" s="385"/>
      <c r="N41" s="385"/>
      <c r="O41" s="385"/>
      <c r="P41" s="385"/>
      <c r="Q41" s="385"/>
      <c r="R41" s="385"/>
      <c r="S41" s="385"/>
      <c r="T41" s="385"/>
      <c r="X41" s="385"/>
      <c r="Y41" s="385"/>
      <c r="Z41" s="385"/>
      <c r="AA41" s="385"/>
      <c r="AB41" s="385"/>
      <c r="AC41" s="385"/>
      <c r="AD41" s="385"/>
      <c r="AE41" s="385"/>
      <c r="AF41" s="385"/>
      <c r="AG41" s="385"/>
      <c r="AH41" s="385"/>
      <c r="AI41" s="385"/>
      <c r="AJ41" s="385"/>
      <c r="CZ41" s="385"/>
      <c r="DA41" s="385"/>
      <c r="DB41" s="385"/>
      <c r="DC41" s="385"/>
      <c r="DI41" s="143">
        <f t="shared" si="1"/>
        <v>0</v>
      </c>
      <c r="DJ41" s="143" t="str">
        <f t="shared" si="0"/>
        <v/>
      </c>
    </row>
    <row r="42" spans="1:114">
      <c r="A42" s="385"/>
      <c r="B42" s="385"/>
      <c r="C42" s="385"/>
      <c r="D42" s="385"/>
      <c r="E42" s="385"/>
      <c r="F42" s="385"/>
      <c r="G42" s="385"/>
      <c r="H42" s="385"/>
      <c r="I42" s="385"/>
      <c r="J42" s="385"/>
      <c r="K42" s="385"/>
      <c r="L42" s="385"/>
      <c r="M42" s="385"/>
      <c r="N42" s="385"/>
      <c r="O42" s="385"/>
      <c r="P42" s="385"/>
      <c r="Q42" s="385"/>
      <c r="R42" s="385"/>
      <c r="S42" s="385"/>
      <c r="T42" s="385"/>
      <c r="X42" s="385"/>
      <c r="Y42" s="385"/>
      <c r="Z42" s="385"/>
      <c r="AA42" s="385"/>
      <c r="AB42" s="385"/>
      <c r="AC42" s="385"/>
      <c r="AD42" s="385"/>
      <c r="AE42" s="385"/>
      <c r="AF42" s="385"/>
      <c r="AG42" s="385"/>
      <c r="AH42" s="385"/>
      <c r="AI42" s="385"/>
      <c r="AJ42" s="385"/>
      <c r="CZ42" s="385"/>
      <c r="DA42" s="385"/>
      <c r="DB42" s="385"/>
      <c r="DC42" s="385"/>
      <c r="DI42" s="143">
        <f t="shared" si="1"/>
        <v>0</v>
      </c>
      <c r="DJ42" s="143" t="str">
        <f t="shared" si="0"/>
        <v/>
      </c>
    </row>
    <row r="43" spans="1:114">
      <c r="A43" s="385"/>
      <c r="B43" s="385"/>
      <c r="C43" s="385"/>
      <c r="D43" s="385"/>
      <c r="E43" s="385"/>
      <c r="F43" s="385"/>
      <c r="G43" s="385"/>
      <c r="H43" s="385"/>
      <c r="I43" s="385"/>
      <c r="J43" s="385"/>
      <c r="K43" s="385"/>
      <c r="L43" s="385"/>
      <c r="M43" s="385"/>
      <c r="N43" s="385"/>
      <c r="O43" s="385"/>
      <c r="P43" s="385"/>
      <c r="Q43" s="385"/>
      <c r="R43" s="385"/>
      <c r="S43" s="385"/>
      <c r="T43" s="385"/>
      <c r="X43" s="385"/>
      <c r="Y43" s="385"/>
      <c r="Z43" s="385"/>
      <c r="AA43" s="385"/>
      <c r="AB43" s="385"/>
      <c r="AC43" s="385"/>
      <c r="AD43" s="385"/>
      <c r="AE43" s="385"/>
      <c r="AF43" s="385"/>
      <c r="AG43" s="385"/>
      <c r="AH43" s="385"/>
      <c r="AI43" s="385"/>
      <c r="AJ43" s="385"/>
      <c r="CZ43" s="385"/>
      <c r="DA43" s="385"/>
      <c r="DB43" s="385"/>
      <c r="DC43" s="385"/>
      <c r="DI43" s="143">
        <f t="shared" si="1"/>
        <v>0</v>
      </c>
      <c r="DJ43" s="143" t="str">
        <f t="shared" si="0"/>
        <v/>
      </c>
    </row>
    <row r="44" spans="1:114">
      <c r="A44" s="385"/>
      <c r="B44" s="385"/>
      <c r="C44" s="385"/>
      <c r="D44" s="385"/>
      <c r="E44" s="385"/>
      <c r="F44" s="385"/>
      <c r="G44" s="385"/>
      <c r="H44" s="385"/>
      <c r="I44" s="385"/>
      <c r="J44" s="385"/>
      <c r="K44" s="385"/>
      <c r="L44" s="385"/>
      <c r="M44" s="385"/>
      <c r="N44" s="385"/>
      <c r="O44" s="385"/>
      <c r="P44" s="385"/>
      <c r="Q44" s="385"/>
      <c r="R44" s="385"/>
      <c r="S44" s="385"/>
      <c r="T44" s="385"/>
      <c r="X44" s="385"/>
      <c r="Y44" s="385"/>
      <c r="Z44" s="385"/>
      <c r="AA44" s="385"/>
      <c r="AB44" s="385"/>
      <c r="AC44" s="385"/>
      <c r="AD44" s="385"/>
      <c r="AE44" s="385"/>
      <c r="AF44" s="385"/>
      <c r="AG44" s="385"/>
      <c r="AH44" s="385"/>
      <c r="AI44" s="385"/>
      <c r="AJ44" s="385"/>
      <c r="CZ44" s="385"/>
      <c r="DA44" s="385"/>
      <c r="DB44" s="385"/>
      <c r="DC44" s="385"/>
      <c r="DI44" s="143">
        <f t="shared" si="1"/>
        <v>0</v>
      </c>
      <c r="DJ44" s="143" t="str">
        <f t="shared" si="0"/>
        <v/>
      </c>
    </row>
    <row r="45" spans="1:114">
      <c r="A45" s="385"/>
      <c r="B45" s="385"/>
      <c r="C45" s="385"/>
      <c r="D45" s="385"/>
      <c r="E45" s="385"/>
      <c r="F45" s="385"/>
      <c r="G45" s="385"/>
      <c r="H45" s="385"/>
      <c r="I45" s="385"/>
      <c r="J45" s="385"/>
      <c r="K45" s="385"/>
      <c r="L45" s="385"/>
      <c r="M45" s="385"/>
      <c r="N45" s="385"/>
      <c r="O45" s="385"/>
      <c r="P45" s="385"/>
      <c r="Q45" s="385"/>
      <c r="R45" s="385"/>
      <c r="S45" s="385"/>
      <c r="T45" s="385"/>
      <c r="X45" s="385"/>
      <c r="Y45" s="385"/>
      <c r="Z45" s="385"/>
      <c r="AA45" s="385"/>
      <c r="AB45" s="385"/>
      <c r="AC45" s="385"/>
      <c r="AD45" s="385"/>
      <c r="AE45" s="385"/>
      <c r="AF45" s="385"/>
      <c r="AG45" s="385"/>
      <c r="AH45" s="385"/>
      <c r="AI45" s="385"/>
      <c r="AJ45" s="385"/>
      <c r="CZ45" s="385"/>
      <c r="DA45" s="385"/>
      <c r="DB45" s="385"/>
      <c r="DC45" s="385"/>
      <c r="DI45" s="143">
        <f t="shared" si="1"/>
        <v>0</v>
      </c>
      <c r="DJ45" s="143" t="str">
        <f t="shared" si="0"/>
        <v/>
      </c>
    </row>
    <row r="46" spans="1:114">
      <c r="A46" s="385"/>
      <c r="B46" s="385"/>
      <c r="C46" s="385"/>
      <c r="D46" s="385"/>
      <c r="E46" s="385"/>
      <c r="F46" s="385"/>
      <c r="G46" s="385"/>
      <c r="H46" s="385"/>
      <c r="I46" s="385"/>
      <c r="J46" s="385"/>
      <c r="K46" s="385"/>
      <c r="L46" s="385"/>
      <c r="M46" s="385"/>
      <c r="N46" s="385"/>
      <c r="O46" s="385"/>
      <c r="P46" s="385"/>
      <c r="Q46" s="385"/>
      <c r="R46" s="385"/>
      <c r="S46" s="385"/>
      <c r="T46" s="385"/>
      <c r="X46" s="385"/>
      <c r="Y46" s="385"/>
      <c r="Z46" s="385"/>
      <c r="AA46" s="385"/>
      <c r="AB46" s="385"/>
      <c r="AC46" s="385"/>
      <c r="AD46" s="385"/>
      <c r="AE46" s="385"/>
      <c r="AF46" s="385"/>
      <c r="AG46" s="385"/>
      <c r="AH46" s="385"/>
      <c r="AI46" s="385"/>
      <c r="AJ46" s="385"/>
      <c r="CZ46" s="385"/>
      <c r="DA46" s="385"/>
      <c r="DB46" s="385"/>
      <c r="DC46" s="385"/>
      <c r="DI46" s="143">
        <f t="shared" si="1"/>
        <v>0</v>
      </c>
      <c r="DJ46" s="143" t="str">
        <f t="shared" si="0"/>
        <v/>
      </c>
    </row>
    <row r="47" spans="1:114">
      <c r="A47" s="385"/>
      <c r="B47" s="385"/>
      <c r="C47" s="385"/>
      <c r="D47" s="385"/>
      <c r="E47" s="385"/>
      <c r="F47" s="385"/>
      <c r="G47" s="385"/>
      <c r="H47" s="385"/>
      <c r="I47" s="385"/>
      <c r="J47" s="385"/>
      <c r="K47" s="385"/>
      <c r="L47" s="385"/>
      <c r="M47" s="385"/>
      <c r="N47" s="385"/>
      <c r="O47" s="385"/>
      <c r="P47" s="385"/>
      <c r="Q47" s="385"/>
      <c r="R47" s="385"/>
      <c r="S47" s="385"/>
      <c r="T47" s="385"/>
      <c r="X47" s="385"/>
      <c r="Y47" s="385"/>
      <c r="Z47" s="385"/>
      <c r="AA47" s="385"/>
      <c r="AB47" s="385"/>
      <c r="AC47" s="385"/>
      <c r="AD47" s="385"/>
      <c r="AE47" s="385"/>
      <c r="AF47" s="385"/>
      <c r="AG47" s="385"/>
      <c r="AH47" s="385"/>
      <c r="AI47" s="385"/>
      <c r="AJ47" s="385"/>
      <c r="CZ47" s="385"/>
      <c r="DA47" s="385"/>
      <c r="DB47" s="385"/>
      <c r="DC47" s="385"/>
      <c r="DI47" s="143">
        <f t="shared" si="1"/>
        <v>0</v>
      </c>
      <c r="DJ47" s="143" t="str">
        <f t="shared" si="0"/>
        <v/>
      </c>
    </row>
    <row r="48" spans="1:114">
      <c r="A48" s="385"/>
      <c r="B48" s="385"/>
      <c r="C48" s="385"/>
      <c r="D48" s="385"/>
      <c r="E48" s="385"/>
      <c r="F48" s="385"/>
      <c r="G48" s="385"/>
      <c r="H48" s="385"/>
      <c r="I48" s="385"/>
      <c r="J48" s="385"/>
      <c r="K48" s="385"/>
      <c r="L48" s="385"/>
      <c r="M48" s="385"/>
      <c r="N48" s="385"/>
      <c r="O48" s="385"/>
      <c r="P48" s="385"/>
      <c r="Q48" s="385"/>
      <c r="R48" s="385"/>
      <c r="S48" s="385"/>
      <c r="T48" s="385"/>
      <c r="X48" s="385"/>
      <c r="Y48" s="385"/>
      <c r="Z48" s="385"/>
      <c r="AA48" s="385"/>
      <c r="AB48" s="385"/>
      <c r="AC48" s="385"/>
      <c r="AD48" s="385"/>
      <c r="AE48" s="385"/>
      <c r="AF48" s="385"/>
      <c r="AG48" s="385"/>
      <c r="AH48" s="385"/>
      <c r="AI48" s="385"/>
      <c r="AJ48" s="385"/>
      <c r="CZ48" s="385"/>
      <c r="DA48" s="385"/>
      <c r="DB48" s="385"/>
      <c r="DC48" s="385"/>
      <c r="DI48" s="143">
        <f t="shared" si="1"/>
        <v>0</v>
      </c>
      <c r="DJ48" s="143" t="str">
        <f t="shared" si="0"/>
        <v/>
      </c>
    </row>
    <row r="49" spans="1:114">
      <c r="A49" s="385"/>
      <c r="B49" s="385"/>
      <c r="C49" s="385"/>
      <c r="D49" s="385"/>
      <c r="E49" s="385"/>
      <c r="F49" s="385"/>
      <c r="G49" s="385"/>
      <c r="H49" s="385"/>
      <c r="I49" s="385"/>
      <c r="J49" s="385"/>
      <c r="K49" s="385"/>
      <c r="L49" s="385"/>
      <c r="M49" s="385"/>
      <c r="N49" s="385"/>
      <c r="O49" s="385"/>
      <c r="P49" s="385"/>
      <c r="Q49" s="385"/>
      <c r="R49" s="385"/>
      <c r="S49" s="385"/>
      <c r="T49" s="385"/>
      <c r="X49" s="385"/>
      <c r="Y49" s="385"/>
      <c r="Z49" s="385"/>
      <c r="AA49" s="385"/>
      <c r="AB49" s="385"/>
      <c r="AC49" s="385"/>
      <c r="AD49" s="385"/>
      <c r="AE49" s="385"/>
      <c r="AF49" s="385"/>
      <c r="AG49" s="385"/>
      <c r="AH49" s="385"/>
      <c r="AI49" s="385"/>
      <c r="AJ49" s="385"/>
      <c r="CZ49" s="385"/>
      <c r="DA49" s="385"/>
      <c r="DB49" s="385"/>
      <c r="DC49" s="385"/>
      <c r="DI49" s="143">
        <f t="shared" si="1"/>
        <v>0</v>
      </c>
      <c r="DJ49" s="143" t="str">
        <f t="shared" si="0"/>
        <v/>
      </c>
    </row>
    <row r="50" spans="1:114">
      <c r="A50" s="385"/>
      <c r="B50" s="385"/>
      <c r="C50" s="385"/>
      <c r="D50" s="385"/>
      <c r="E50" s="385"/>
      <c r="F50" s="385"/>
      <c r="G50" s="385"/>
      <c r="H50" s="385"/>
      <c r="I50" s="385"/>
      <c r="J50" s="385"/>
      <c r="K50" s="385"/>
      <c r="L50" s="385"/>
      <c r="M50" s="385"/>
      <c r="N50" s="385"/>
      <c r="O50" s="385"/>
      <c r="P50" s="385"/>
      <c r="Q50" s="385"/>
      <c r="R50" s="385"/>
      <c r="S50" s="385"/>
      <c r="T50" s="385"/>
      <c r="X50" s="385"/>
      <c r="Y50" s="385"/>
      <c r="Z50" s="385"/>
      <c r="AA50" s="385"/>
      <c r="AB50" s="385"/>
      <c r="AC50" s="385"/>
      <c r="AD50" s="385"/>
      <c r="AE50" s="385"/>
      <c r="AF50" s="385"/>
      <c r="AG50" s="385"/>
      <c r="AH50" s="385"/>
      <c r="AI50" s="385"/>
      <c r="AJ50" s="385"/>
      <c r="CZ50" s="385"/>
      <c r="DA50" s="385"/>
      <c r="DB50" s="385"/>
      <c r="DC50" s="385"/>
      <c r="DI50" s="143">
        <f t="shared" si="1"/>
        <v>0</v>
      </c>
      <c r="DJ50" s="143" t="str">
        <f t="shared" si="0"/>
        <v/>
      </c>
    </row>
    <row r="51" spans="1:114">
      <c r="A51" s="385"/>
      <c r="B51" s="385"/>
      <c r="C51" s="385"/>
      <c r="D51" s="385"/>
      <c r="E51" s="385"/>
      <c r="F51" s="385"/>
      <c r="G51" s="385"/>
      <c r="H51" s="385"/>
      <c r="I51" s="385"/>
      <c r="J51" s="385"/>
      <c r="K51" s="385"/>
      <c r="L51" s="385"/>
      <c r="M51" s="385"/>
      <c r="N51" s="385"/>
      <c r="O51" s="385"/>
      <c r="P51" s="385"/>
      <c r="Q51" s="385"/>
      <c r="R51" s="385"/>
      <c r="S51" s="385"/>
      <c r="T51" s="385"/>
      <c r="X51" s="385"/>
      <c r="Y51" s="385"/>
      <c r="Z51" s="385"/>
      <c r="AA51" s="385"/>
      <c r="AB51" s="385"/>
      <c r="AC51" s="385"/>
      <c r="AD51" s="385"/>
      <c r="AE51" s="385"/>
      <c r="AF51" s="385"/>
      <c r="AG51" s="385"/>
      <c r="AH51" s="385"/>
      <c r="AI51" s="385"/>
      <c r="AJ51" s="385"/>
      <c r="CZ51" s="385"/>
      <c r="DA51" s="385"/>
      <c r="DB51" s="385"/>
      <c r="DC51" s="385"/>
      <c r="DI51" s="143">
        <f t="shared" si="1"/>
        <v>0</v>
      </c>
      <c r="DJ51" s="143" t="str">
        <f t="shared" si="0"/>
        <v/>
      </c>
    </row>
    <row r="52" spans="1:114">
      <c r="A52" s="385"/>
      <c r="B52" s="385"/>
      <c r="C52" s="385"/>
      <c r="D52" s="385"/>
      <c r="E52" s="385"/>
      <c r="F52" s="385"/>
      <c r="G52" s="385"/>
      <c r="H52" s="385"/>
      <c r="I52" s="385"/>
      <c r="J52" s="385"/>
      <c r="K52" s="385"/>
      <c r="L52" s="385"/>
      <c r="M52" s="385"/>
      <c r="N52" s="385"/>
      <c r="O52" s="385"/>
      <c r="P52" s="385"/>
      <c r="Q52" s="385"/>
      <c r="R52" s="385"/>
      <c r="S52" s="385"/>
      <c r="T52" s="385"/>
      <c r="X52" s="385"/>
      <c r="Y52" s="385"/>
      <c r="Z52" s="385"/>
      <c r="AA52" s="385"/>
      <c r="AB52" s="385"/>
      <c r="AC52" s="385"/>
      <c r="AD52" s="385"/>
      <c r="AE52" s="385"/>
      <c r="AF52" s="385"/>
      <c r="AG52" s="385"/>
      <c r="AH52" s="385"/>
      <c r="AI52" s="385"/>
      <c r="AJ52" s="385"/>
      <c r="CZ52" s="385"/>
      <c r="DA52" s="385"/>
      <c r="DB52" s="385"/>
      <c r="DC52" s="385"/>
      <c r="DI52" s="143">
        <f t="shared" si="1"/>
        <v>0</v>
      </c>
      <c r="DJ52" s="143" t="str">
        <f t="shared" si="0"/>
        <v/>
      </c>
    </row>
    <row r="53" spans="1:114">
      <c r="A53" s="385"/>
      <c r="B53" s="385"/>
      <c r="C53" s="385"/>
      <c r="D53" s="385"/>
      <c r="E53" s="385"/>
      <c r="F53" s="385"/>
      <c r="G53" s="385"/>
      <c r="H53" s="385"/>
      <c r="I53" s="385"/>
      <c r="J53" s="385"/>
      <c r="K53" s="385"/>
      <c r="L53" s="385"/>
      <c r="M53" s="385"/>
      <c r="N53" s="385"/>
      <c r="O53" s="385"/>
      <c r="P53" s="385"/>
      <c r="Q53" s="385"/>
      <c r="R53" s="385"/>
      <c r="S53" s="385"/>
      <c r="T53" s="385"/>
      <c r="X53" s="385"/>
      <c r="Y53" s="385"/>
      <c r="Z53" s="385"/>
      <c r="AA53" s="385"/>
      <c r="AB53" s="385"/>
      <c r="AC53" s="385"/>
      <c r="AD53" s="385"/>
      <c r="AE53" s="385"/>
      <c r="AF53" s="385"/>
      <c r="AG53" s="385"/>
      <c r="AH53" s="385"/>
      <c r="AI53" s="385"/>
      <c r="AJ53" s="385"/>
      <c r="CZ53" s="385"/>
      <c r="DA53" s="385"/>
      <c r="DB53" s="385"/>
      <c r="DC53" s="385"/>
      <c r="DI53" s="143">
        <f t="shared" si="1"/>
        <v>0</v>
      </c>
      <c r="DJ53" s="143" t="str">
        <f t="shared" si="0"/>
        <v/>
      </c>
    </row>
    <row r="54" spans="1:114">
      <c r="A54" s="385"/>
      <c r="B54" s="385"/>
      <c r="C54" s="385"/>
      <c r="D54" s="385"/>
      <c r="E54" s="385"/>
      <c r="F54" s="385"/>
      <c r="G54" s="385"/>
      <c r="H54" s="385"/>
      <c r="I54" s="385"/>
      <c r="J54" s="385"/>
      <c r="K54" s="385"/>
      <c r="L54" s="385"/>
      <c r="M54" s="385"/>
      <c r="N54" s="385"/>
      <c r="O54" s="385"/>
      <c r="P54" s="385"/>
      <c r="Q54" s="385"/>
      <c r="R54" s="385"/>
      <c r="S54" s="385"/>
      <c r="T54" s="385"/>
      <c r="X54" s="385"/>
      <c r="Y54" s="385"/>
      <c r="Z54" s="385"/>
      <c r="AA54" s="385"/>
      <c r="AB54" s="385"/>
      <c r="AC54" s="385"/>
      <c r="AD54" s="385"/>
      <c r="AE54" s="385"/>
      <c r="AF54" s="385"/>
      <c r="AG54" s="385"/>
      <c r="AH54" s="385"/>
      <c r="AI54" s="385"/>
      <c r="AJ54" s="385"/>
      <c r="CZ54" s="385"/>
      <c r="DA54" s="385"/>
      <c r="DB54" s="385"/>
      <c r="DC54" s="385"/>
      <c r="DI54" s="143">
        <f t="shared" si="1"/>
        <v>0</v>
      </c>
      <c r="DJ54" s="143" t="str">
        <f t="shared" si="0"/>
        <v/>
      </c>
    </row>
    <row r="55" spans="1:114">
      <c r="A55" s="385"/>
      <c r="B55" s="385"/>
      <c r="C55" s="385"/>
      <c r="D55" s="385"/>
      <c r="E55" s="385"/>
      <c r="F55" s="385"/>
      <c r="G55" s="385"/>
      <c r="H55" s="385"/>
      <c r="I55" s="385"/>
      <c r="J55" s="385"/>
      <c r="K55" s="385"/>
      <c r="L55" s="385"/>
      <c r="M55" s="385"/>
      <c r="N55" s="385"/>
      <c r="O55" s="385"/>
      <c r="P55" s="385"/>
      <c r="Q55" s="385"/>
      <c r="R55" s="385"/>
      <c r="S55" s="385"/>
      <c r="T55" s="385"/>
      <c r="X55" s="385"/>
      <c r="Y55" s="385"/>
      <c r="Z55" s="385"/>
      <c r="AA55" s="385"/>
      <c r="AB55" s="385"/>
      <c r="AC55" s="385"/>
      <c r="AD55" s="385"/>
      <c r="AE55" s="385"/>
      <c r="AF55" s="385"/>
      <c r="AG55" s="385"/>
      <c r="AH55" s="385"/>
      <c r="AI55" s="385"/>
      <c r="AJ55" s="385"/>
      <c r="CZ55" s="385"/>
      <c r="DA55" s="385"/>
      <c r="DB55" s="385"/>
      <c r="DC55" s="385"/>
      <c r="DI55" s="143">
        <f t="shared" si="1"/>
        <v>0</v>
      </c>
      <c r="DJ55" s="143" t="str">
        <f t="shared" si="0"/>
        <v/>
      </c>
    </row>
    <row r="56" spans="1:114">
      <c r="A56" s="385"/>
      <c r="B56" s="385"/>
      <c r="C56" s="385"/>
      <c r="D56" s="385"/>
      <c r="E56" s="385"/>
      <c r="F56" s="385"/>
      <c r="G56" s="385"/>
      <c r="H56" s="385"/>
      <c r="I56" s="385"/>
      <c r="J56" s="385"/>
      <c r="K56" s="385"/>
      <c r="L56" s="385"/>
      <c r="M56" s="385"/>
      <c r="N56" s="385"/>
      <c r="O56" s="385"/>
      <c r="P56" s="385"/>
      <c r="Q56" s="385"/>
      <c r="R56" s="385"/>
      <c r="S56" s="385"/>
      <c r="T56" s="385"/>
      <c r="X56" s="385"/>
      <c r="Y56" s="385"/>
      <c r="Z56" s="385"/>
      <c r="AA56" s="385"/>
      <c r="AB56" s="385"/>
      <c r="AC56" s="385"/>
      <c r="AD56" s="385"/>
      <c r="AE56" s="385"/>
      <c r="AF56" s="385"/>
      <c r="AG56" s="385"/>
      <c r="AH56" s="385"/>
      <c r="AI56" s="385"/>
      <c r="AJ56" s="385"/>
      <c r="CZ56" s="385"/>
      <c r="DA56" s="385"/>
      <c r="DB56" s="385"/>
      <c r="DC56" s="385"/>
      <c r="DI56" s="143">
        <f t="shared" si="1"/>
        <v>0</v>
      </c>
      <c r="DJ56" s="143" t="str">
        <f t="shared" si="0"/>
        <v/>
      </c>
    </row>
    <row r="57" spans="1:114">
      <c r="A57" s="385"/>
      <c r="B57" s="385"/>
      <c r="C57" s="385"/>
      <c r="D57" s="385"/>
      <c r="E57" s="385"/>
      <c r="F57" s="385"/>
      <c r="G57" s="385"/>
      <c r="H57" s="385"/>
      <c r="I57" s="385"/>
      <c r="J57" s="385"/>
      <c r="K57" s="385"/>
      <c r="L57" s="385"/>
      <c r="M57" s="385"/>
      <c r="N57" s="385"/>
      <c r="O57" s="385"/>
      <c r="P57" s="385"/>
      <c r="Q57" s="385"/>
      <c r="R57" s="385"/>
      <c r="S57" s="385"/>
      <c r="T57" s="385"/>
      <c r="X57" s="385"/>
      <c r="Y57" s="385"/>
      <c r="Z57" s="385"/>
      <c r="AA57" s="385"/>
      <c r="AB57" s="385"/>
      <c r="AC57" s="385"/>
      <c r="AD57" s="385"/>
      <c r="AE57" s="385"/>
      <c r="AF57" s="385"/>
      <c r="AG57" s="385"/>
      <c r="AH57" s="385"/>
      <c r="AI57" s="385"/>
      <c r="AJ57" s="385"/>
      <c r="CZ57" s="385"/>
      <c r="DA57" s="385"/>
      <c r="DB57" s="385"/>
      <c r="DC57" s="385"/>
      <c r="DI57" s="143">
        <f t="shared" si="1"/>
        <v>0</v>
      </c>
      <c r="DJ57" s="143" t="str">
        <f t="shared" si="0"/>
        <v/>
      </c>
    </row>
    <row r="58" spans="1:114">
      <c r="A58" s="385"/>
      <c r="B58" s="385"/>
      <c r="C58" s="385"/>
      <c r="D58" s="385"/>
      <c r="E58" s="385"/>
      <c r="F58" s="385"/>
      <c r="G58" s="385"/>
      <c r="H58" s="385"/>
      <c r="I58" s="385"/>
      <c r="J58" s="385"/>
      <c r="K58" s="385"/>
      <c r="L58" s="385"/>
      <c r="M58" s="385"/>
      <c r="N58" s="385"/>
      <c r="O58" s="385"/>
      <c r="P58" s="385"/>
      <c r="Q58" s="385"/>
      <c r="R58" s="385"/>
      <c r="S58" s="385"/>
      <c r="T58" s="385"/>
      <c r="X58" s="385"/>
      <c r="Y58" s="385"/>
      <c r="Z58" s="385"/>
      <c r="AA58" s="385"/>
      <c r="AB58" s="385"/>
      <c r="AC58" s="385"/>
      <c r="AD58" s="385"/>
      <c r="AE58" s="385"/>
      <c r="AF58" s="385"/>
      <c r="AG58" s="385"/>
      <c r="AH58" s="385"/>
      <c r="AI58" s="385"/>
      <c r="AJ58" s="385"/>
      <c r="CZ58" s="385"/>
      <c r="DA58" s="385"/>
      <c r="DB58" s="385"/>
      <c r="DC58" s="385"/>
      <c r="DI58" s="143">
        <f t="shared" si="1"/>
        <v>0</v>
      </c>
      <c r="DJ58" s="143" t="str">
        <f t="shared" si="0"/>
        <v/>
      </c>
    </row>
    <row r="59" spans="1:114">
      <c r="A59" s="385"/>
      <c r="B59" s="385"/>
      <c r="C59" s="385"/>
      <c r="D59" s="385"/>
      <c r="E59" s="385"/>
      <c r="F59" s="385"/>
      <c r="G59" s="385"/>
      <c r="H59" s="385"/>
      <c r="I59" s="385"/>
      <c r="J59" s="385"/>
      <c r="K59" s="385"/>
      <c r="L59" s="385"/>
      <c r="M59" s="385"/>
      <c r="N59" s="385"/>
      <c r="O59" s="385"/>
      <c r="P59" s="385"/>
      <c r="Q59" s="385"/>
      <c r="R59" s="385"/>
      <c r="S59" s="385"/>
      <c r="T59" s="385"/>
      <c r="X59" s="385"/>
      <c r="Y59" s="385"/>
      <c r="Z59" s="385"/>
      <c r="AA59" s="385"/>
      <c r="AB59" s="385"/>
      <c r="AC59" s="385"/>
      <c r="AD59" s="385"/>
      <c r="AE59" s="385"/>
      <c r="AF59" s="385"/>
      <c r="AG59" s="385"/>
      <c r="AH59" s="385"/>
      <c r="AI59" s="385"/>
      <c r="AJ59" s="385"/>
      <c r="CZ59" s="385"/>
      <c r="DA59" s="385"/>
      <c r="DB59" s="385"/>
      <c r="DC59" s="385"/>
      <c r="DI59" s="143">
        <f t="shared" si="1"/>
        <v>0</v>
      </c>
      <c r="DJ59" s="143" t="str">
        <f t="shared" si="0"/>
        <v/>
      </c>
    </row>
    <row r="60" spans="1:114">
      <c r="A60" s="385"/>
      <c r="B60" s="385"/>
      <c r="C60" s="385"/>
      <c r="D60" s="385"/>
      <c r="E60" s="385"/>
      <c r="F60" s="385"/>
      <c r="G60" s="385"/>
      <c r="H60" s="385"/>
      <c r="I60" s="385"/>
      <c r="J60" s="385"/>
      <c r="K60" s="385"/>
      <c r="L60" s="385"/>
      <c r="M60" s="385"/>
      <c r="N60" s="385"/>
      <c r="O60" s="385"/>
      <c r="P60" s="385"/>
      <c r="Q60" s="385"/>
      <c r="R60" s="385"/>
      <c r="S60" s="385"/>
      <c r="T60" s="385"/>
      <c r="X60" s="385"/>
      <c r="Y60" s="385"/>
      <c r="Z60" s="385"/>
      <c r="AA60" s="385"/>
      <c r="AB60" s="385"/>
      <c r="AC60" s="385"/>
      <c r="AD60" s="385"/>
      <c r="AE60" s="385"/>
      <c r="AF60" s="385"/>
      <c r="AG60" s="385"/>
      <c r="AH60" s="385"/>
      <c r="AI60" s="385"/>
      <c r="AJ60" s="385"/>
      <c r="CZ60" s="385"/>
      <c r="DA60" s="385"/>
      <c r="DB60" s="385"/>
      <c r="DC60" s="385"/>
      <c r="DI60" s="143">
        <f t="shared" si="1"/>
        <v>0</v>
      </c>
      <c r="DJ60" s="143" t="str">
        <f t="shared" si="0"/>
        <v/>
      </c>
    </row>
    <row r="61" spans="1:114">
      <c r="A61" s="385"/>
      <c r="B61" s="385"/>
      <c r="C61" s="385"/>
      <c r="D61" s="385"/>
      <c r="E61" s="385"/>
      <c r="F61" s="385"/>
      <c r="G61" s="385"/>
      <c r="H61" s="385"/>
      <c r="I61" s="385"/>
      <c r="J61" s="385"/>
      <c r="K61" s="385"/>
      <c r="L61" s="385"/>
      <c r="M61" s="385"/>
      <c r="N61" s="385"/>
      <c r="O61" s="385"/>
      <c r="P61" s="385"/>
      <c r="Q61" s="385"/>
      <c r="R61" s="385"/>
      <c r="S61" s="385"/>
      <c r="T61" s="385"/>
      <c r="X61" s="385"/>
      <c r="Y61" s="385"/>
      <c r="Z61" s="385"/>
      <c r="AA61" s="385"/>
      <c r="AB61" s="385"/>
      <c r="AC61" s="385"/>
      <c r="AD61" s="385"/>
      <c r="AE61" s="385"/>
      <c r="AF61" s="385"/>
      <c r="AG61" s="385"/>
      <c r="AH61" s="385"/>
      <c r="AI61" s="385"/>
      <c r="AJ61" s="385"/>
      <c r="CZ61" s="385"/>
      <c r="DA61" s="385"/>
      <c r="DB61" s="385"/>
      <c r="DC61" s="385"/>
      <c r="DI61" s="143">
        <f t="shared" si="1"/>
        <v>0</v>
      </c>
      <c r="DJ61" s="143" t="str">
        <f t="shared" si="0"/>
        <v/>
      </c>
    </row>
    <row r="62" spans="1:114">
      <c r="A62" s="385"/>
      <c r="B62" s="385"/>
      <c r="C62" s="385"/>
      <c r="D62" s="385"/>
      <c r="E62" s="385"/>
      <c r="F62" s="385"/>
      <c r="G62" s="385"/>
      <c r="H62" s="385"/>
      <c r="I62" s="385"/>
      <c r="J62" s="385"/>
      <c r="K62" s="385"/>
      <c r="L62" s="385"/>
      <c r="M62" s="385"/>
      <c r="N62" s="385"/>
      <c r="O62" s="385"/>
      <c r="P62" s="385"/>
      <c r="Q62" s="385"/>
      <c r="R62" s="385"/>
      <c r="S62" s="385"/>
      <c r="T62" s="385"/>
      <c r="X62" s="385"/>
      <c r="Y62" s="385"/>
      <c r="Z62" s="385"/>
      <c r="AA62" s="385"/>
      <c r="AB62" s="385"/>
      <c r="AC62" s="385"/>
      <c r="AD62" s="385"/>
      <c r="AE62" s="385"/>
      <c r="AF62" s="385"/>
      <c r="AG62" s="385"/>
      <c r="AH62" s="385"/>
      <c r="AI62" s="385"/>
      <c r="AJ62" s="385"/>
      <c r="CZ62" s="385"/>
      <c r="DA62" s="385"/>
      <c r="DB62" s="385"/>
      <c r="DC62" s="385"/>
      <c r="DI62" s="143">
        <f t="shared" si="1"/>
        <v>0</v>
      </c>
      <c r="DJ62" s="143" t="str">
        <f t="shared" si="0"/>
        <v/>
      </c>
    </row>
    <row r="63" spans="1:114">
      <c r="A63" s="385"/>
      <c r="B63" s="385"/>
      <c r="C63" s="385"/>
      <c r="D63" s="385"/>
      <c r="E63" s="385"/>
      <c r="F63" s="385"/>
      <c r="G63" s="385"/>
      <c r="H63" s="385"/>
      <c r="I63" s="385"/>
      <c r="J63" s="385"/>
      <c r="K63" s="385"/>
      <c r="L63" s="385"/>
      <c r="M63" s="385"/>
      <c r="N63" s="385"/>
      <c r="O63" s="385"/>
      <c r="P63" s="385"/>
      <c r="Q63" s="385"/>
      <c r="R63" s="385"/>
      <c r="S63" s="385"/>
      <c r="T63" s="385"/>
      <c r="X63" s="385"/>
      <c r="Y63" s="385"/>
      <c r="Z63" s="385"/>
      <c r="AA63" s="385"/>
      <c r="AB63" s="385"/>
      <c r="AC63" s="385"/>
      <c r="AD63" s="385"/>
      <c r="AE63" s="385"/>
      <c r="AF63" s="385"/>
      <c r="AG63" s="385"/>
      <c r="AH63" s="385"/>
      <c r="AI63" s="385"/>
      <c r="AJ63" s="385"/>
      <c r="CZ63" s="385"/>
      <c r="DA63" s="385"/>
      <c r="DB63" s="385"/>
      <c r="DC63" s="385"/>
      <c r="DI63" s="143">
        <f t="shared" si="1"/>
        <v>0</v>
      </c>
      <c r="DJ63" s="143" t="str">
        <f t="shared" si="0"/>
        <v/>
      </c>
    </row>
    <row r="64" spans="1:114">
      <c r="A64" s="385"/>
      <c r="B64" s="385"/>
      <c r="C64" s="385"/>
      <c r="D64" s="385"/>
      <c r="E64" s="385"/>
      <c r="F64" s="385"/>
      <c r="G64" s="385"/>
      <c r="H64" s="385"/>
      <c r="I64" s="385"/>
      <c r="J64" s="385"/>
      <c r="K64" s="385"/>
      <c r="L64" s="385"/>
      <c r="M64" s="385"/>
      <c r="N64" s="385"/>
      <c r="O64" s="385"/>
      <c r="P64" s="385"/>
      <c r="Q64" s="385"/>
      <c r="R64" s="385"/>
      <c r="S64" s="385"/>
      <c r="T64" s="385"/>
      <c r="X64" s="385"/>
      <c r="Y64" s="385"/>
      <c r="Z64" s="385"/>
      <c r="AA64" s="385"/>
      <c r="AB64" s="385"/>
      <c r="AC64" s="385"/>
      <c r="AD64" s="385"/>
      <c r="AE64" s="385"/>
      <c r="AF64" s="385"/>
      <c r="AG64" s="385"/>
      <c r="AH64" s="385"/>
      <c r="AI64" s="385"/>
      <c r="AJ64" s="385"/>
      <c r="CZ64" s="385"/>
      <c r="DA64" s="385"/>
      <c r="DB64" s="385"/>
      <c r="DC64" s="385"/>
      <c r="DI64" s="143">
        <f t="shared" si="1"/>
        <v>0</v>
      </c>
      <c r="DJ64" s="143" t="str">
        <f t="shared" si="0"/>
        <v/>
      </c>
    </row>
    <row r="65" spans="1:114">
      <c r="A65" s="385"/>
      <c r="B65" s="385"/>
      <c r="C65" s="385"/>
      <c r="D65" s="385"/>
      <c r="E65" s="385"/>
      <c r="F65" s="385"/>
      <c r="G65" s="385"/>
      <c r="H65" s="385"/>
      <c r="I65" s="385"/>
      <c r="J65" s="385"/>
      <c r="K65" s="385"/>
      <c r="L65" s="385"/>
      <c r="M65" s="385"/>
      <c r="N65" s="385"/>
      <c r="O65" s="385"/>
      <c r="P65" s="385"/>
      <c r="Q65" s="385"/>
      <c r="R65" s="385"/>
      <c r="S65" s="385"/>
      <c r="T65" s="385"/>
      <c r="X65" s="385"/>
      <c r="Y65" s="385"/>
      <c r="Z65" s="385"/>
      <c r="AA65" s="385"/>
      <c r="AB65" s="385"/>
      <c r="AC65" s="385"/>
      <c r="AD65" s="385"/>
      <c r="AE65" s="385"/>
      <c r="AF65" s="385"/>
      <c r="AG65" s="385"/>
      <c r="AH65" s="385"/>
      <c r="AI65" s="385"/>
      <c r="AJ65" s="385"/>
      <c r="CZ65" s="385"/>
      <c r="DA65" s="385"/>
      <c r="DB65" s="385"/>
      <c r="DC65" s="385"/>
      <c r="DI65" s="143">
        <f t="shared" si="1"/>
        <v>0</v>
      </c>
      <c r="DJ65" s="143" t="str">
        <f t="shared" si="0"/>
        <v/>
      </c>
    </row>
    <row r="66" spans="1:114">
      <c r="A66" s="385"/>
      <c r="B66" s="385"/>
      <c r="C66" s="385"/>
      <c r="D66" s="385"/>
      <c r="E66" s="385"/>
      <c r="F66" s="385"/>
      <c r="G66" s="385"/>
      <c r="H66" s="385"/>
      <c r="I66" s="385"/>
      <c r="J66" s="385"/>
      <c r="K66" s="385"/>
      <c r="L66" s="385"/>
      <c r="M66" s="385"/>
      <c r="N66" s="385"/>
      <c r="O66" s="385"/>
      <c r="P66" s="385"/>
      <c r="Q66" s="385"/>
      <c r="R66" s="385"/>
      <c r="S66" s="385"/>
      <c r="T66" s="385"/>
      <c r="X66" s="385"/>
      <c r="Y66" s="385"/>
      <c r="Z66" s="385"/>
      <c r="AA66" s="385"/>
      <c r="AB66" s="385"/>
      <c r="AC66" s="385"/>
      <c r="AD66" s="385"/>
      <c r="AE66" s="385"/>
      <c r="AF66" s="385"/>
      <c r="AG66" s="385"/>
      <c r="AH66" s="385"/>
      <c r="AI66" s="385"/>
      <c r="AJ66" s="385"/>
      <c r="CZ66" s="385"/>
      <c r="DA66" s="385"/>
      <c r="DB66" s="385"/>
      <c r="DC66" s="385"/>
      <c r="DI66" s="143">
        <f t="shared" si="1"/>
        <v>0</v>
      </c>
      <c r="DJ66" s="143" t="str">
        <f t="shared" ref="DJ66:DJ129" si="2">IF(DI66&lt;0,D66&amp;",","")</f>
        <v/>
      </c>
    </row>
    <row r="67" spans="1:114">
      <c r="A67" s="385"/>
      <c r="B67" s="385"/>
      <c r="C67" s="385"/>
      <c r="D67" s="385"/>
      <c r="E67" s="385"/>
      <c r="F67" s="385"/>
      <c r="G67" s="385"/>
      <c r="H67" s="385"/>
      <c r="I67" s="385"/>
      <c r="J67" s="385"/>
      <c r="K67" s="385"/>
      <c r="L67" s="385"/>
      <c r="M67" s="385"/>
      <c r="N67" s="385"/>
      <c r="O67" s="385"/>
      <c r="P67" s="385"/>
      <c r="Q67" s="385"/>
      <c r="R67" s="385"/>
      <c r="S67" s="385"/>
      <c r="T67" s="385"/>
      <c r="X67" s="385"/>
      <c r="Y67" s="385"/>
      <c r="Z67" s="385"/>
      <c r="AA67" s="385"/>
      <c r="AB67" s="385"/>
      <c r="AC67" s="385"/>
      <c r="AD67" s="385"/>
      <c r="AE67" s="385"/>
      <c r="AF67" s="385"/>
      <c r="AG67" s="385"/>
      <c r="AH67" s="385"/>
      <c r="AI67" s="385"/>
      <c r="AJ67" s="385"/>
      <c r="CZ67" s="385"/>
      <c r="DA67" s="385"/>
      <c r="DB67" s="385"/>
      <c r="DC67" s="385"/>
      <c r="DI67" s="143">
        <f t="shared" ref="DI67:DI130" si="3">G67-SUM(DA67:DE67)</f>
        <v>0</v>
      </c>
      <c r="DJ67" s="143" t="str">
        <f t="shared" si="2"/>
        <v/>
      </c>
    </row>
    <row r="68" spans="1:114">
      <c r="A68" s="385"/>
      <c r="B68" s="385"/>
      <c r="C68" s="385"/>
      <c r="D68" s="385"/>
      <c r="E68" s="385"/>
      <c r="F68" s="385"/>
      <c r="G68" s="385"/>
      <c r="H68" s="385"/>
      <c r="I68" s="385"/>
      <c r="J68" s="385"/>
      <c r="K68" s="385"/>
      <c r="L68" s="385"/>
      <c r="M68" s="385"/>
      <c r="N68" s="385"/>
      <c r="O68" s="385"/>
      <c r="P68" s="385"/>
      <c r="Q68" s="385"/>
      <c r="R68" s="385"/>
      <c r="S68" s="385"/>
      <c r="T68" s="385"/>
      <c r="X68" s="385"/>
      <c r="Y68" s="385"/>
      <c r="Z68" s="385"/>
      <c r="AA68" s="385"/>
      <c r="AB68" s="385"/>
      <c r="AC68" s="385"/>
      <c r="AD68" s="385"/>
      <c r="AE68" s="385"/>
      <c r="AF68" s="385"/>
      <c r="AG68" s="385"/>
      <c r="AH68" s="385"/>
      <c r="AI68" s="385"/>
      <c r="AJ68" s="385"/>
      <c r="CZ68" s="385"/>
      <c r="DA68" s="385"/>
      <c r="DB68" s="385"/>
      <c r="DC68" s="385"/>
      <c r="DI68" s="143">
        <f t="shared" si="3"/>
        <v>0</v>
      </c>
      <c r="DJ68" s="143" t="str">
        <f t="shared" si="2"/>
        <v/>
      </c>
    </row>
    <row r="69" spans="1:114">
      <c r="A69" s="385"/>
      <c r="B69" s="385"/>
      <c r="C69" s="385"/>
      <c r="D69" s="385"/>
      <c r="E69" s="385"/>
      <c r="F69" s="385"/>
      <c r="G69" s="385"/>
      <c r="H69" s="385"/>
      <c r="I69" s="385"/>
      <c r="J69" s="385"/>
      <c r="K69" s="385"/>
      <c r="L69" s="385"/>
      <c r="M69" s="385"/>
      <c r="N69" s="385"/>
      <c r="O69" s="385"/>
      <c r="P69" s="385"/>
      <c r="Q69" s="385"/>
      <c r="R69" s="385"/>
      <c r="S69" s="385"/>
      <c r="T69" s="385"/>
      <c r="X69" s="385"/>
      <c r="Y69" s="385"/>
      <c r="Z69" s="385"/>
      <c r="AA69" s="385"/>
      <c r="AB69" s="385"/>
      <c r="AC69" s="385"/>
      <c r="AD69" s="385"/>
      <c r="AE69" s="385"/>
      <c r="AF69" s="385"/>
      <c r="AG69" s="385"/>
      <c r="AH69" s="385"/>
      <c r="AI69" s="385"/>
      <c r="AJ69" s="385"/>
      <c r="CZ69" s="385"/>
      <c r="DA69" s="385"/>
      <c r="DB69" s="385"/>
      <c r="DC69" s="385"/>
      <c r="DI69" s="143">
        <f t="shared" si="3"/>
        <v>0</v>
      </c>
      <c r="DJ69" s="143" t="str">
        <f t="shared" si="2"/>
        <v/>
      </c>
    </row>
    <row r="70" spans="1:114">
      <c r="A70" s="385"/>
      <c r="B70" s="385"/>
      <c r="C70" s="385"/>
      <c r="D70" s="385"/>
      <c r="E70" s="385"/>
      <c r="F70" s="385"/>
      <c r="G70" s="385"/>
      <c r="H70" s="385"/>
      <c r="I70" s="385"/>
      <c r="J70" s="385"/>
      <c r="K70" s="385"/>
      <c r="L70" s="385"/>
      <c r="M70" s="385"/>
      <c r="N70" s="385"/>
      <c r="O70" s="385"/>
      <c r="P70" s="385"/>
      <c r="Q70" s="385"/>
      <c r="R70" s="385"/>
      <c r="S70" s="385"/>
      <c r="T70" s="385"/>
      <c r="X70" s="385"/>
      <c r="Y70" s="385"/>
      <c r="Z70" s="385"/>
      <c r="AA70" s="385"/>
      <c r="AB70" s="385"/>
      <c r="AC70" s="385"/>
      <c r="AD70" s="385"/>
      <c r="AE70" s="385"/>
      <c r="AF70" s="385"/>
      <c r="AG70" s="385"/>
      <c r="AH70" s="385"/>
      <c r="AI70" s="385"/>
      <c r="AJ70" s="385"/>
      <c r="CZ70" s="385"/>
      <c r="DA70" s="385"/>
      <c r="DB70" s="385"/>
      <c r="DC70" s="385"/>
      <c r="DI70" s="143">
        <f t="shared" si="3"/>
        <v>0</v>
      </c>
      <c r="DJ70" s="143" t="str">
        <f t="shared" si="2"/>
        <v/>
      </c>
    </row>
    <row r="71" spans="1:114">
      <c r="A71" s="385"/>
      <c r="B71" s="385"/>
      <c r="C71" s="385"/>
      <c r="D71" s="385"/>
      <c r="E71" s="385"/>
      <c r="F71" s="385"/>
      <c r="G71" s="385"/>
      <c r="H71" s="385"/>
      <c r="I71" s="385"/>
      <c r="J71" s="385"/>
      <c r="K71" s="385"/>
      <c r="L71" s="385"/>
      <c r="M71" s="385"/>
      <c r="N71" s="385"/>
      <c r="O71" s="385"/>
      <c r="P71" s="385"/>
      <c r="Q71" s="385"/>
      <c r="R71" s="385"/>
      <c r="S71" s="385"/>
      <c r="T71" s="385"/>
      <c r="X71" s="385"/>
      <c r="Y71" s="385"/>
      <c r="Z71" s="385"/>
      <c r="AA71" s="385"/>
      <c r="AB71" s="385"/>
      <c r="AC71" s="385"/>
      <c r="AD71" s="385"/>
      <c r="AE71" s="385"/>
      <c r="AF71" s="385"/>
      <c r="AG71" s="385"/>
      <c r="AH71" s="385"/>
      <c r="AI71" s="385"/>
      <c r="AJ71" s="385"/>
      <c r="CZ71" s="385"/>
      <c r="DA71" s="385"/>
      <c r="DB71" s="385"/>
      <c r="DC71" s="385"/>
      <c r="DI71" s="143">
        <f t="shared" si="3"/>
        <v>0</v>
      </c>
      <c r="DJ71" s="143" t="str">
        <f t="shared" si="2"/>
        <v/>
      </c>
    </row>
    <row r="72" spans="1:114">
      <c r="A72" s="385"/>
      <c r="B72" s="385"/>
      <c r="C72" s="385"/>
      <c r="D72" s="385"/>
      <c r="E72" s="385"/>
      <c r="F72" s="385"/>
      <c r="G72" s="385"/>
      <c r="H72" s="385"/>
      <c r="I72" s="385"/>
      <c r="J72" s="385"/>
      <c r="K72" s="385"/>
      <c r="L72" s="385"/>
      <c r="M72" s="385"/>
      <c r="N72" s="385"/>
      <c r="O72" s="385"/>
      <c r="P72" s="385"/>
      <c r="Q72" s="385"/>
      <c r="R72" s="385"/>
      <c r="S72" s="385"/>
      <c r="T72" s="385"/>
      <c r="X72" s="385"/>
      <c r="Y72" s="385"/>
      <c r="Z72" s="385"/>
      <c r="AA72" s="385"/>
      <c r="AB72" s="385"/>
      <c r="AC72" s="385"/>
      <c r="AD72" s="385"/>
      <c r="AE72" s="385"/>
      <c r="AF72" s="385"/>
      <c r="AG72" s="385"/>
      <c r="AH72" s="385"/>
      <c r="AI72" s="385"/>
      <c r="AJ72" s="385"/>
      <c r="CZ72" s="385"/>
      <c r="DA72" s="385"/>
      <c r="DB72" s="385"/>
      <c r="DC72" s="385"/>
      <c r="DI72" s="143">
        <f t="shared" si="3"/>
        <v>0</v>
      </c>
      <c r="DJ72" s="143" t="str">
        <f t="shared" si="2"/>
        <v/>
      </c>
    </row>
    <row r="73" spans="1:114">
      <c r="A73" s="385"/>
      <c r="B73" s="385"/>
      <c r="C73" s="385"/>
      <c r="D73" s="385"/>
      <c r="E73" s="385"/>
      <c r="F73" s="385"/>
      <c r="G73" s="385"/>
      <c r="H73" s="385"/>
      <c r="I73" s="385"/>
      <c r="J73" s="385"/>
      <c r="K73" s="385"/>
      <c r="L73" s="385"/>
      <c r="M73" s="385"/>
      <c r="N73" s="385"/>
      <c r="O73" s="385"/>
      <c r="P73" s="385"/>
      <c r="Q73" s="385"/>
      <c r="R73" s="385"/>
      <c r="S73" s="385"/>
      <c r="T73" s="385"/>
      <c r="X73" s="385"/>
      <c r="Y73" s="385"/>
      <c r="Z73" s="385"/>
      <c r="AA73" s="385"/>
      <c r="AB73" s="385"/>
      <c r="AC73" s="385"/>
      <c r="AD73" s="385"/>
      <c r="AE73" s="385"/>
      <c r="AF73" s="385"/>
      <c r="AG73" s="385"/>
      <c r="AH73" s="385"/>
      <c r="AI73" s="385"/>
      <c r="AJ73" s="385"/>
      <c r="CZ73" s="385"/>
      <c r="DA73" s="385"/>
      <c r="DB73" s="385"/>
      <c r="DC73" s="385"/>
      <c r="DI73" s="143">
        <f t="shared" si="3"/>
        <v>0</v>
      </c>
      <c r="DJ73" s="143" t="str">
        <f t="shared" si="2"/>
        <v/>
      </c>
    </row>
    <row r="74" spans="1:114">
      <c r="A74" s="385"/>
      <c r="B74" s="385"/>
      <c r="C74" s="385"/>
      <c r="D74" s="385"/>
      <c r="E74" s="385"/>
      <c r="F74" s="385"/>
      <c r="G74" s="385"/>
      <c r="H74" s="385"/>
      <c r="I74" s="385"/>
      <c r="J74" s="385"/>
      <c r="K74" s="385"/>
      <c r="L74" s="385"/>
      <c r="M74" s="385"/>
      <c r="N74" s="385"/>
      <c r="O74" s="385"/>
      <c r="P74" s="385"/>
      <c r="Q74" s="385"/>
      <c r="R74" s="385"/>
      <c r="S74" s="385"/>
      <c r="T74" s="385"/>
      <c r="X74" s="385"/>
      <c r="Y74" s="385"/>
      <c r="Z74" s="385"/>
      <c r="AA74" s="385"/>
      <c r="AB74" s="385"/>
      <c r="AC74" s="385"/>
      <c r="AD74" s="385"/>
      <c r="AE74" s="385"/>
      <c r="AF74" s="385"/>
      <c r="AG74" s="385"/>
      <c r="AH74" s="385"/>
      <c r="AI74" s="385"/>
      <c r="AJ74" s="385"/>
      <c r="CZ74" s="385"/>
      <c r="DA74" s="385"/>
      <c r="DB74" s="385"/>
      <c r="DC74" s="385"/>
      <c r="DI74" s="143">
        <f t="shared" si="3"/>
        <v>0</v>
      </c>
      <c r="DJ74" s="143" t="str">
        <f t="shared" si="2"/>
        <v/>
      </c>
    </row>
    <row r="75" spans="1:114">
      <c r="A75" s="385"/>
      <c r="B75" s="385"/>
      <c r="C75" s="385"/>
      <c r="D75" s="385"/>
      <c r="E75" s="385"/>
      <c r="F75" s="385"/>
      <c r="G75" s="385"/>
      <c r="H75" s="385"/>
      <c r="I75" s="385"/>
      <c r="J75" s="385"/>
      <c r="K75" s="385"/>
      <c r="L75" s="385"/>
      <c r="M75" s="385"/>
      <c r="N75" s="385"/>
      <c r="O75" s="385"/>
      <c r="P75" s="385"/>
      <c r="Q75" s="385"/>
      <c r="R75" s="385"/>
      <c r="S75" s="385"/>
      <c r="T75" s="385"/>
      <c r="X75" s="385"/>
      <c r="Y75" s="385"/>
      <c r="Z75" s="385"/>
      <c r="AA75" s="385"/>
      <c r="AB75" s="385"/>
      <c r="AC75" s="385"/>
      <c r="AD75" s="385"/>
      <c r="AE75" s="385"/>
      <c r="AF75" s="385"/>
      <c r="AG75" s="385"/>
      <c r="AH75" s="385"/>
      <c r="AI75" s="385"/>
      <c r="AJ75" s="385"/>
      <c r="CZ75" s="385"/>
      <c r="DA75" s="385"/>
      <c r="DB75" s="385"/>
      <c r="DC75" s="385"/>
      <c r="DI75" s="143">
        <f t="shared" si="3"/>
        <v>0</v>
      </c>
      <c r="DJ75" s="143" t="str">
        <f t="shared" si="2"/>
        <v/>
      </c>
    </row>
    <row r="76" spans="1:114">
      <c r="A76" s="385"/>
      <c r="B76" s="385"/>
      <c r="C76" s="385"/>
      <c r="D76" s="385"/>
      <c r="E76" s="385"/>
      <c r="F76" s="385"/>
      <c r="G76" s="385"/>
      <c r="H76" s="385"/>
      <c r="I76" s="385"/>
      <c r="J76" s="385"/>
      <c r="K76" s="385"/>
      <c r="L76" s="385"/>
      <c r="M76" s="385"/>
      <c r="N76" s="385"/>
      <c r="O76" s="385"/>
      <c r="P76" s="385"/>
      <c r="Q76" s="385"/>
      <c r="R76" s="385"/>
      <c r="S76" s="385"/>
      <c r="T76" s="385"/>
      <c r="X76" s="385"/>
      <c r="Y76" s="385"/>
      <c r="Z76" s="385"/>
      <c r="AA76" s="385"/>
      <c r="AB76" s="385"/>
      <c r="AC76" s="385"/>
      <c r="AD76" s="385"/>
      <c r="AE76" s="385"/>
      <c r="AF76" s="385"/>
      <c r="AG76" s="385"/>
      <c r="AH76" s="385"/>
      <c r="AI76" s="385"/>
      <c r="AJ76" s="385"/>
      <c r="CZ76" s="385"/>
      <c r="DA76" s="385"/>
      <c r="DB76" s="385"/>
      <c r="DC76" s="385"/>
      <c r="DI76" s="143">
        <f t="shared" si="3"/>
        <v>0</v>
      </c>
      <c r="DJ76" s="143" t="str">
        <f t="shared" si="2"/>
        <v/>
      </c>
    </row>
    <row r="77" spans="1:114">
      <c r="A77" s="385"/>
      <c r="B77" s="385"/>
      <c r="C77" s="385"/>
      <c r="D77" s="385"/>
      <c r="E77" s="385"/>
      <c r="F77" s="385"/>
      <c r="G77" s="385"/>
      <c r="H77" s="385"/>
      <c r="I77" s="385"/>
      <c r="J77" s="385"/>
      <c r="K77" s="385"/>
      <c r="L77" s="385"/>
      <c r="M77" s="385"/>
      <c r="N77" s="385"/>
      <c r="O77" s="385"/>
      <c r="P77" s="385"/>
      <c r="Q77" s="385"/>
      <c r="R77" s="385"/>
      <c r="S77" s="385"/>
      <c r="T77" s="385"/>
      <c r="X77" s="385"/>
      <c r="Y77" s="385"/>
      <c r="Z77" s="385"/>
      <c r="AA77" s="385"/>
      <c r="AB77" s="385"/>
      <c r="AC77" s="385"/>
      <c r="AD77" s="385"/>
      <c r="AE77" s="385"/>
      <c r="AF77" s="385"/>
      <c r="AG77" s="385"/>
      <c r="AH77" s="385"/>
      <c r="AI77" s="385"/>
      <c r="AJ77" s="385"/>
      <c r="CZ77" s="385"/>
      <c r="DA77" s="385"/>
      <c r="DB77" s="385"/>
      <c r="DC77" s="385"/>
      <c r="DI77" s="143">
        <f t="shared" si="3"/>
        <v>0</v>
      </c>
      <c r="DJ77" s="143" t="str">
        <f t="shared" si="2"/>
        <v/>
      </c>
    </row>
    <row r="78" spans="1:114">
      <c r="A78" s="385"/>
      <c r="B78" s="385"/>
      <c r="C78" s="385"/>
      <c r="D78" s="385"/>
      <c r="E78" s="385"/>
      <c r="F78" s="385"/>
      <c r="G78" s="385"/>
      <c r="H78" s="385"/>
      <c r="I78" s="385"/>
      <c r="J78" s="385"/>
      <c r="K78" s="385"/>
      <c r="L78" s="385"/>
      <c r="M78" s="385"/>
      <c r="N78" s="385"/>
      <c r="O78" s="385"/>
      <c r="P78" s="385"/>
      <c r="Q78" s="385"/>
      <c r="R78" s="385"/>
      <c r="S78" s="385"/>
      <c r="T78" s="385"/>
      <c r="X78" s="385"/>
      <c r="Y78" s="385"/>
      <c r="Z78" s="385"/>
      <c r="AA78" s="385"/>
      <c r="AB78" s="385"/>
      <c r="AC78" s="385"/>
      <c r="AD78" s="385"/>
      <c r="AE78" s="385"/>
      <c r="AF78" s="385"/>
      <c r="AG78" s="385"/>
      <c r="AH78" s="385"/>
      <c r="AI78" s="385"/>
      <c r="AJ78" s="385"/>
      <c r="CZ78" s="385"/>
      <c r="DA78" s="385"/>
      <c r="DB78" s="385"/>
      <c r="DC78" s="385"/>
      <c r="DI78" s="143">
        <f t="shared" si="3"/>
        <v>0</v>
      </c>
      <c r="DJ78" s="143" t="str">
        <f t="shared" si="2"/>
        <v/>
      </c>
    </row>
    <row r="79" spans="1:114">
      <c r="A79" s="385"/>
      <c r="B79" s="385"/>
      <c r="C79" s="385"/>
      <c r="D79" s="385"/>
      <c r="E79" s="385"/>
      <c r="F79" s="385"/>
      <c r="G79" s="385"/>
      <c r="H79" s="385"/>
      <c r="I79" s="385"/>
      <c r="J79" s="385"/>
      <c r="K79" s="385"/>
      <c r="L79" s="385"/>
      <c r="M79" s="385"/>
      <c r="N79" s="385"/>
      <c r="O79" s="385"/>
      <c r="P79" s="385"/>
      <c r="Q79" s="385"/>
      <c r="R79" s="385"/>
      <c r="S79" s="385"/>
      <c r="T79" s="385"/>
      <c r="X79" s="385"/>
      <c r="Y79" s="385"/>
      <c r="Z79" s="385"/>
      <c r="AA79" s="385"/>
      <c r="AB79" s="385"/>
      <c r="AC79" s="385"/>
      <c r="AD79" s="385"/>
      <c r="AE79" s="385"/>
      <c r="AF79" s="385"/>
      <c r="AG79" s="385"/>
      <c r="AH79" s="385"/>
      <c r="AI79" s="385"/>
      <c r="AJ79" s="385"/>
      <c r="CZ79" s="385"/>
      <c r="DA79" s="385"/>
      <c r="DB79" s="385"/>
      <c r="DC79" s="385"/>
      <c r="DI79" s="143">
        <f t="shared" si="3"/>
        <v>0</v>
      </c>
      <c r="DJ79" s="143" t="str">
        <f t="shared" si="2"/>
        <v/>
      </c>
    </row>
    <row r="80" spans="1:114">
      <c r="A80" s="385"/>
      <c r="B80" s="385"/>
      <c r="C80" s="385"/>
      <c r="D80" s="385"/>
      <c r="E80" s="385"/>
      <c r="F80" s="385"/>
      <c r="G80" s="385"/>
      <c r="H80" s="385"/>
      <c r="I80" s="385"/>
      <c r="J80" s="385"/>
      <c r="K80" s="385"/>
      <c r="L80" s="385"/>
      <c r="M80" s="385"/>
      <c r="N80" s="385"/>
      <c r="O80" s="385"/>
      <c r="P80" s="385"/>
      <c r="Q80" s="385"/>
      <c r="R80" s="385"/>
      <c r="S80" s="385"/>
      <c r="T80" s="385"/>
      <c r="X80" s="385"/>
      <c r="Y80" s="385"/>
      <c r="Z80" s="385"/>
      <c r="AA80" s="385"/>
      <c r="AB80" s="385"/>
      <c r="AC80" s="385"/>
      <c r="AD80" s="385"/>
      <c r="AE80" s="385"/>
      <c r="AF80" s="385"/>
      <c r="AG80" s="385"/>
      <c r="AH80" s="385"/>
      <c r="AI80" s="385"/>
      <c r="AJ80" s="385"/>
      <c r="CZ80" s="385"/>
      <c r="DA80" s="385"/>
      <c r="DB80" s="385"/>
      <c r="DC80" s="385"/>
      <c r="DI80" s="143">
        <f t="shared" si="3"/>
        <v>0</v>
      </c>
      <c r="DJ80" s="143" t="str">
        <f t="shared" si="2"/>
        <v/>
      </c>
    </row>
    <row r="81" spans="1:114">
      <c r="A81" s="385"/>
      <c r="B81" s="385"/>
      <c r="C81" s="385"/>
      <c r="D81" s="385"/>
      <c r="E81" s="385"/>
      <c r="F81" s="385"/>
      <c r="G81" s="385"/>
      <c r="H81" s="385"/>
      <c r="I81" s="385"/>
      <c r="J81" s="385"/>
      <c r="K81" s="385"/>
      <c r="L81" s="385"/>
      <c r="M81" s="385"/>
      <c r="N81" s="385"/>
      <c r="O81" s="385"/>
      <c r="P81" s="385"/>
      <c r="Q81" s="385"/>
      <c r="R81" s="385"/>
      <c r="S81" s="385"/>
      <c r="T81" s="385"/>
      <c r="X81" s="385"/>
      <c r="Y81" s="385"/>
      <c r="Z81" s="385"/>
      <c r="AA81" s="385"/>
      <c r="AB81" s="385"/>
      <c r="AC81" s="385"/>
      <c r="AD81" s="385"/>
      <c r="AE81" s="385"/>
      <c r="AF81" s="385"/>
      <c r="AG81" s="385"/>
      <c r="AH81" s="385"/>
      <c r="AI81" s="385"/>
      <c r="AJ81" s="385"/>
      <c r="CZ81" s="385"/>
      <c r="DA81" s="385"/>
      <c r="DB81" s="385"/>
      <c r="DC81" s="385"/>
      <c r="DI81" s="143">
        <f t="shared" si="3"/>
        <v>0</v>
      </c>
      <c r="DJ81" s="143" t="str">
        <f t="shared" si="2"/>
        <v/>
      </c>
    </row>
    <row r="82" spans="1:114">
      <c r="A82" s="385"/>
      <c r="B82" s="385"/>
      <c r="C82" s="385"/>
      <c r="D82" s="385"/>
      <c r="E82" s="385"/>
      <c r="F82" s="385"/>
      <c r="G82" s="385"/>
      <c r="H82" s="385"/>
      <c r="I82" s="385"/>
      <c r="J82" s="385"/>
      <c r="K82" s="385"/>
      <c r="L82" s="385"/>
      <c r="M82" s="385"/>
      <c r="N82" s="385"/>
      <c r="O82" s="385"/>
      <c r="P82" s="385"/>
      <c r="Q82" s="385"/>
      <c r="R82" s="385"/>
      <c r="S82" s="385"/>
      <c r="T82" s="385"/>
      <c r="X82" s="385"/>
      <c r="Y82" s="385"/>
      <c r="Z82" s="385"/>
      <c r="AA82" s="385"/>
      <c r="AB82" s="385"/>
      <c r="AC82" s="385"/>
      <c r="AD82" s="385"/>
      <c r="AE82" s="385"/>
      <c r="AF82" s="385"/>
      <c r="AG82" s="385"/>
      <c r="AH82" s="385"/>
      <c r="AI82" s="385"/>
      <c r="AJ82" s="385"/>
      <c r="CZ82" s="385"/>
      <c r="DA82" s="385"/>
      <c r="DB82" s="385"/>
      <c r="DC82" s="385"/>
      <c r="DI82" s="143">
        <f t="shared" si="3"/>
        <v>0</v>
      </c>
      <c r="DJ82" s="143" t="str">
        <f t="shared" si="2"/>
        <v/>
      </c>
    </row>
    <row r="83" spans="1:114">
      <c r="A83" s="385"/>
      <c r="B83" s="385"/>
      <c r="C83" s="385"/>
      <c r="D83" s="385"/>
      <c r="E83" s="385"/>
      <c r="F83" s="385"/>
      <c r="G83" s="385"/>
      <c r="H83" s="385"/>
      <c r="I83" s="385"/>
      <c r="J83" s="385"/>
      <c r="K83" s="385"/>
      <c r="L83" s="385"/>
      <c r="M83" s="385"/>
      <c r="N83" s="385"/>
      <c r="O83" s="385"/>
      <c r="P83" s="385"/>
      <c r="Q83" s="385"/>
      <c r="R83" s="385"/>
      <c r="S83" s="385"/>
      <c r="T83" s="385"/>
      <c r="X83" s="385"/>
      <c r="Y83" s="385"/>
      <c r="Z83" s="385"/>
      <c r="AA83" s="385"/>
      <c r="AB83" s="385"/>
      <c r="AC83" s="385"/>
      <c r="AD83" s="385"/>
      <c r="AE83" s="385"/>
      <c r="AF83" s="385"/>
      <c r="AG83" s="385"/>
      <c r="AH83" s="385"/>
      <c r="AI83" s="385"/>
      <c r="AJ83" s="385"/>
      <c r="CZ83" s="385"/>
      <c r="DA83" s="385"/>
      <c r="DB83" s="385"/>
      <c r="DC83" s="385"/>
      <c r="DI83" s="143">
        <f t="shared" si="3"/>
        <v>0</v>
      </c>
      <c r="DJ83" s="143" t="str">
        <f t="shared" si="2"/>
        <v/>
      </c>
    </row>
    <row r="84" spans="1:114">
      <c r="A84" s="385"/>
      <c r="B84" s="385"/>
      <c r="C84" s="385"/>
      <c r="D84" s="385"/>
      <c r="E84" s="385"/>
      <c r="F84" s="385"/>
      <c r="G84" s="385"/>
      <c r="H84" s="385"/>
      <c r="I84" s="385"/>
      <c r="J84" s="385"/>
      <c r="K84" s="385"/>
      <c r="L84" s="385"/>
      <c r="M84" s="385"/>
      <c r="N84" s="385"/>
      <c r="O84" s="385"/>
      <c r="P84" s="385"/>
      <c r="Q84" s="385"/>
      <c r="R84" s="385"/>
      <c r="S84" s="385"/>
      <c r="T84" s="385"/>
      <c r="X84" s="385"/>
      <c r="Y84" s="385"/>
      <c r="Z84" s="385"/>
      <c r="AA84" s="385"/>
      <c r="AB84" s="385"/>
      <c r="AC84" s="385"/>
      <c r="AD84" s="385"/>
      <c r="AE84" s="385"/>
      <c r="AF84" s="385"/>
      <c r="AG84" s="385"/>
      <c r="AH84" s="385"/>
      <c r="AI84" s="385"/>
      <c r="AJ84" s="385"/>
      <c r="CZ84" s="385"/>
      <c r="DA84" s="385"/>
      <c r="DB84" s="385"/>
      <c r="DC84" s="385"/>
      <c r="DI84" s="143">
        <f t="shared" si="3"/>
        <v>0</v>
      </c>
      <c r="DJ84" s="143" t="str">
        <f t="shared" si="2"/>
        <v/>
      </c>
    </row>
    <row r="85" spans="1:114">
      <c r="A85" s="385"/>
      <c r="B85" s="385"/>
      <c r="C85" s="385"/>
      <c r="D85" s="385"/>
      <c r="E85" s="385"/>
      <c r="F85" s="385"/>
      <c r="G85" s="385"/>
      <c r="H85" s="385"/>
      <c r="I85" s="385"/>
      <c r="J85" s="385"/>
      <c r="K85" s="385"/>
      <c r="L85" s="385"/>
      <c r="M85" s="385"/>
      <c r="N85" s="385"/>
      <c r="O85" s="385"/>
      <c r="P85" s="385"/>
      <c r="Q85" s="385"/>
      <c r="R85" s="385"/>
      <c r="S85" s="385"/>
      <c r="T85" s="385"/>
      <c r="X85" s="385"/>
      <c r="Y85" s="385"/>
      <c r="Z85" s="385"/>
      <c r="AA85" s="385"/>
      <c r="AB85" s="385"/>
      <c r="AC85" s="385"/>
      <c r="AD85" s="385"/>
      <c r="AE85" s="385"/>
      <c r="AF85" s="385"/>
      <c r="AG85" s="385"/>
      <c r="AH85" s="385"/>
      <c r="AI85" s="385"/>
      <c r="AJ85" s="385"/>
      <c r="CZ85" s="385"/>
      <c r="DA85" s="385"/>
      <c r="DB85" s="385"/>
      <c r="DC85" s="385"/>
      <c r="DI85" s="143">
        <f t="shared" si="3"/>
        <v>0</v>
      </c>
      <c r="DJ85" s="143" t="str">
        <f t="shared" si="2"/>
        <v/>
      </c>
    </row>
    <row r="86" spans="1:114">
      <c r="A86" s="385"/>
      <c r="B86" s="385"/>
      <c r="C86" s="385"/>
      <c r="D86" s="385"/>
      <c r="E86" s="385"/>
      <c r="F86" s="385"/>
      <c r="G86" s="385"/>
      <c r="H86" s="385"/>
      <c r="I86" s="385"/>
      <c r="J86" s="385"/>
      <c r="K86" s="385"/>
      <c r="L86" s="385"/>
      <c r="M86" s="385"/>
      <c r="N86" s="385"/>
      <c r="O86" s="385"/>
      <c r="P86" s="385"/>
      <c r="Q86" s="385"/>
      <c r="R86" s="385"/>
      <c r="S86" s="385"/>
      <c r="T86" s="385"/>
      <c r="X86" s="385"/>
      <c r="Y86" s="385"/>
      <c r="Z86" s="385"/>
      <c r="AA86" s="385"/>
      <c r="AB86" s="385"/>
      <c r="AC86" s="385"/>
      <c r="AD86" s="385"/>
      <c r="AE86" s="385"/>
      <c r="AF86" s="385"/>
      <c r="AG86" s="385"/>
      <c r="AH86" s="385"/>
      <c r="AI86" s="385"/>
      <c r="AJ86" s="385"/>
      <c r="CZ86" s="385"/>
      <c r="DA86" s="385"/>
      <c r="DB86" s="385"/>
      <c r="DC86" s="385"/>
      <c r="DI86" s="143">
        <f t="shared" si="3"/>
        <v>0</v>
      </c>
      <c r="DJ86" s="143" t="str">
        <f t="shared" si="2"/>
        <v/>
      </c>
    </row>
    <row r="87" spans="1:114">
      <c r="A87" s="385"/>
      <c r="B87" s="385"/>
      <c r="C87" s="385"/>
      <c r="D87" s="385"/>
      <c r="E87" s="385"/>
      <c r="F87" s="385"/>
      <c r="G87" s="385"/>
      <c r="H87" s="385"/>
      <c r="I87" s="385"/>
      <c r="J87" s="385"/>
      <c r="K87" s="385"/>
      <c r="L87" s="385"/>
      <c r="M87" s="385"/>
      <c r="N87" s="385"/>
      <c r="O87" s="385"/>
      <c r="P87" s="385"/>
      <c r="Q87" s="385"/>
      <c r="R87" s="385"/>
      <c r="S87" s="385"/>
      <c r="T87" s="385"/>
      <c r="X87" s="385"/>
      <c r="Y87" s="385"/>
      <c r="Z87" s="385"/>
      <c r="AA87" s="385"/>
      <c r="AB87" s="385"/>
      <c r="AC87" s="385"/>
      <c r="AD87" s="385"/>
      <c r="AE87" s="385"/>
      <c r="AF87" s="385"/>
      <c r="AG87" s="385"/>
      <c r="AH87" s="385"/>
      <c r="AI87" s="385"/>
      <c r="AJ87" s="385"/>
      <c r="CZ87" s="385"/>
      <c r="DA87" s="385"/>
      <c r="DB87" s="385"/>
      <c r="DC87" s="385"/>
      <c r="DI87" s="143">
        <f t="shared" si="3"/>
        <v>0</v>
      </c>
      <c r="DJ87" s="143" t="str">
        <f t="shared" si="2"/>
        <v/>
      </c>
    </row>
    <row r="88" spans="1:114">
      <c r="A88" s="385"/>
      <c r="B88" s="385"/>
      <c r="C88" s="385"/>
      <c r="D88" s="385"/>
      <c r="E88" s="385"/>
      <c r="F88" s="385"/>
      <c r="G88" s="385"/>
      <c r="H88" s="385"/>
      <c r="I88" s="385"/>
      <c r="J88" s="385"/>
      <c r="K88" s="385"/>
      <c r="L88" s="385"/>
      <c r="M88" s="385"/>
      <c r="N88" s="385"/>
      <c r="O88" s="385"/>
      <c r="P88" s="385"/>
      <c r="Q88" s="385"/>
      <c r="R88" s="385"/>
      <c r="S88" s="385"/>
      <c r="T88" s="385"/>
      <c r="X88" s="385"/>
      <c r="Y88" s="385"/>
      <c r="Z88" s="385"/>
      <c r="AA88" s="385"/>
      <c r="AB88" s="385"/>
      <c r="AC88" s="385"/>
      <c r="AD88" s="385"/>
      <c r="AE88" s="385"/>
      <c r="AF88" s="385"/>
      <c r="AG88" s="385"/>
      <c r="AH88" s="385"/>
      <c r="AI88" s="385"/>
      <c r="AJ88" s="385"/>
      <c r="CZ88" s="385"/>
      <c r="DA88" s="385"/>
      <c r="DB88" s="385"/>
      <c r="DC88" s="385"/>
      <c r="DI88" s="143">
        <f t="shared" si="3"/>
        <v>0</v>
      </c>
      <c r="DJ88" s="143" t="str">
        <f t="shared" si="2"/>
        <v/>
      </c>
    </row>
    <row r="89" spans="1:114">
      <c r="A89" s="385"/>
      <c r="B89" s="385"/>
      <c r="C89" s="385"/>
      <c r="D89" s="385"/>
      <c r="E89" s="385"/>
      <c r="F89" s="385"/>
      <c r="G89" s="385"/>
      <c r="H89" s="385"/>
      <c r="I89" s="385"/>
      <c r="J89" s="385"/>
      <c r="K89" s="385"/>
      <c r="L89" s="385"/>
      <c r="M89" s="385"/>
      <c r="N89" s="385"/>
      <c r="O89" s="385"/>
      <c r="P89" s="385"/>
      <c r="Q89" s="385"/>
      <c r="R89" s="385"/>
      <c r="S89" s="385"/>
      <c r="T89" s="385"/>
      <c r="X89" s="385"/>
      <c r="Y89" s="385"/>
      <c r="Z89" s="385"/>
      <c r="AA89" s="385"/>
      <c r="AB89" s="385"/>
      <c r="AC89" s="385"/>
      <c r="AD89" s="385"/>
      <c r="AE89" s="385"/>
      <c r="AF89" s="385"/>
      <c r="AG89" s="385"/>
      <c r="AH89" s="385"/>
      <c r="AI89" s="385"/>
      <c r="AJ89" s="385"/>
      <c r="CZ89" s="385"/>
      <c r="DA89" s="385"/>
      <c r="DB89" s="385"/>
      <c r="DC89" s="385"/>
      <c r="DI89" s="143">
        <f t="shared" si="3"/>
        <v>0</v>
      </c>
      <c r="DJ89" s="143" t="str">
        <f t="shared" si="2"/>
        <v/>
      </c>
    </row>
    <row r="90" spans="1:114">
      <c r="A90" s="385"/>
      <c r="B90" s="385"/>
      <c r="C90" s="385"/>
      <c r="D90" s="385"/>
      <c r="E90" s="385"/>
      <c r="F90" s="385"/>
      <c r="G90" s="385"/>
      <c r="H90" s="385"/>
      <c r="I90" s="385"/>
      <c r="J90" s="385"/>
      <c r="K90" s="385"/>
      <c r="L90" s="385"/>
      <c r="M90" s="385"/>
      <c r="N90" s="385"/>
      <c r="O90" s="385"/>
      <c r="P90" s="385"/>
      <c r="Q90" s="385"/>
      <c r="R90" s="385"/>
      <c r="S90" s="385"/>
      <c r="T90" s="385"/>
      <c r="X90" s="385"/>
      <c r="Y90" s="385"/>
      <c r="Z90" s="385"/>
      <c r="AA90" s="385"/>
      <c r="AB90" s="385"/>
      <c r="AC90" s="385"/>
      <c r="AD90" s="385"/>
      <c r="AE90" s="385"/>
      <c r="AF90" s="385"/>
      <c r="AG90" s="385"/>
      <c r="AH90" s="385"/>
      <c r="AI90" s="385"/>
      <c r="AJ90" s="385"/>
      <c r="CZ90" s="385"/>
      <c r="DA90" s="385"/>
      <c r="DB90" s="385"/>
      <c r="DC90" s="385"/>
      <c r="DI90" s="143">
        <f t="shared" si="3"/>
        <v>0</v>
      </c>
      <c r="DJ90" s="143" t="str">
        <f t="shared" si="2"/>
        <v/>
      </c>
    </row>
    <row r="91" spans="1:114">
      <c r="A91" s="385"/>
      <c r="B91" s="385"/>
      <c r="C91" s="385"/>
      <c r="D91" s="385"/>
      <c r="E91" s="385"/>
      <c r="F91" s="385"/>
      <c r="G91" s="385"/>
      <c r="H91" s="385"/>
      <c r="I91" s="385"/>
      <c r="J91" s="385"/>
      <c r="K91" s="385"/>
      <c r="L91" s="385"/>
      <c r="M91" s="385"/>
      <c r="N91" s="385"/>
      <c r="O91" s="385"/>
      <c r="P91" s="385"/>
      <c r="Q91" s="385"/>
      <c r="R91" s="385"/>
      <c r="S91" s="385"/>
      <c r="T91" s="385"/>
      <c r="X91" s="385"/>
      <c r="Y91" s="385"/>
      <c r="Z91" s="385"/>
      <c r="AA91" s="385"/>
      <c r="AB91" s="385"/>
      <c r="AC91" s="385"/>
      <c r="AD91" s="385"/>
      <c r="AE91" s="385"/>
      <c r="AF91" s="385"/>
      <c r="AG91" s="385"/>
      <c r="AH91" s="385"/>
      <c r="AI91" s="385"/>
      <c r="AJ91" s="385"/>
      <c r="CZ91" s="385"/>
      <c r="DA91" s="385"/>
      <c r="DB91" s="385"/>
      <c r="DC91" s="385"/>
      <c r="DI91" s="143">
        <f t="shared" si="3"/>
        <v>0</v>
      </c>
      <c r="DJ91" s="143" t="str">
        <f t="shared" si="2"/>
        <v/>
      </c>
    </row>
    <row r="92" spans="1:114">
      <c r="A92" s="385"/>
      <c r="B92" s="385"/>
      <c r="C92" s="385"/>
      <c r="D92" s="385"/>
      <c r="E92" s="385"/>
      <c r="F92" s="385"/>
      <c r="G92" s="385"/>
      <c r="H92" s="385"/>
      <c r="I92" s="385"/>
      <c r="J92" s="385"/>
      <c r="K92" s="385"/>
      <c r="L92" s="385"/>
      <c r="M92" s="385"/>
      <c r="N92" s="385"/>
      <c r="O92" s="385"/>
      <c r="P92" s="385"/>
      <c r="Q92" s="385"/>
      <c r="R92" s="385"/>
      <c r="S92" s="385"/>
      <c r="T92" s="385"/>
      <c r="X92" s="385"/>
      <c r="Y92" s="385"/>
      <c r="Z92" s="385"/>
      <c r="AA92" s="385"/>
      <c r="AB92" s="385"/>
      <c r="AC92" s="385"/>
      <c r="AD92" s="385"/>
      <c r="AE92" s="385"/>
      <c r="AF92" s="385"/>
      <c r="AG92" s="385"/>
      <c r="AH92" s="385"/>
      <c r="AI92" s="385"/>
      <c r="AJ92" s="385"/>
      <c r="CZ92" s="385"/>
      <c r="DA92" s="385"/>
      <c r="DB92" s="385"/>
      <c r="DC92" s="385"/>
      <c r="DI92" s="143">
        <f t="shared" si="3"/>
        <v>0</v>
      </c>
      <c r="DJ92" s="143" t="str">
        <f t="shared" si="2"/>
        <v/>
      </c>
    </row>
    <row r="93" spans="1:114">
      <c r="A93" s="385"/>
      <c r="B93" s="385"/>
      <c r="C93" s="385"/>
      <c r="D93" s="385"/>
      <c r="E93" s="385"/>
      <c r="F93" s="385"/>
      <c r="G93" s="385"/>
      <c r="H93" s="385"/>
      <c r="I93" s="385"/>
      <c r="J93" s="385"/>
      <c r="K93" s="385"/>
      <c r="L93" s="385"/>
      <c r="M93" s="385"/>
      <c r="N93" s="385"/>
      <c r="O93" s="385"/>
      <c r="P93" s="385"/>
      <c r="Q93" s="385"/>
      <c r="R93" s="385"/>
      <c r="S93" s="385"/>
      <c r="T93" s="385"/>
      <c r="X93" s="385"/>
      <c r="Y93" s="385"/>
      <c r="Z93" s="385"/>
      <c r="AA93" s="385"/>
      <c r="AB93" s="385"/>
      <c r="AC93" s="385"/>
      <c r="AD93" s="385"/>
      <c r="AE93" s="385"/>
      <c r="AF93" s="385"/>
      <c r="AG93" s="385"/>
      <c r="AH93" s="385"/>
      <c r="AI93" s="385"/>
      <c r="AJ93" s="385"/>
      <c r="CZ93" s="385"/>
      <c r="DA93" s="385"/>
      <c r="DB93" s="385"/>
      <c r="DC93" s="385"/>
      <c r="DI93" s="143">
        <f t="shared" si="3"/>
        <v>0</v>
      </c>
      <c r="DJ93" s="143" t="str">
        <f t="shared" si="2"/>
        <v/>
      </c>
    </row>
    <row r="94" spans="1:114">
      <c r="A94" s="385"/>
      <c r="B94" s="385"/>
      <c r="C94" s="385"/>
      <c r="D94" s="385"/>
      <c r="E94" s="385"/>
      <c r="F94" s="385"/>
      <c r="G94" s="385"/>
      <c r="H94" s="385"/>
      <c r="I94" s="385"/>
      <c r="J94" s="385"/>
      <c r="K94" s="385"/>
      <c r="L94" s="385"/>
      <c r="M94" s="385"/>
      <c r="N94" s="385"/>
      <c r="O94" s="385"/>
      <c r="P94" s="385"/>
      <c r="Q94" s="385"/>
      <c r="R94" s="385"/>
      <c r="S94" s="385"/>
      <c r="T94" s="385"/>
      <c r="X94" s="385"/>
      <c r="Y94" s="385"/>
      <c r="Z94" s="385"/>
      <c r="AA94" s="385"/>
      <c r="AB94" s="385"/>
      <c r="AC94" s="385"/>
      <c r="AD94" s="385"/>
      <c r="AE94" s="385"/>
      <c r="AF94" s="385"/>
      <c r="AG94" s="385"/>
      <c r="AH94" s="385"/>
      <c r="AI94" s="385"/>
      <c r="AJ94" s="385"/>
      <c r="CZ94" s="385"/>
      <c r="DA94" s="385"/>
      <c r="DB94" s="385"/>
      <c r="DC94" s="385"/>
      <c r="DI94" s="143">
        <f t="shared" si="3"/>
        <v>0</v>
      </c>
      <c r="DJ94" s="143" t="str">
        <f t="shared" si="2"/>
        <v/>
      </c>
    </row>
    <row r="95" spans="1:114">
      <c r="A95" s="385"/>
      <c r="B95" s="385"/>
      <c r="C95" s="385"/>
      <c r="D95" s="385"/>
      <c r="E95" s="385"/>
      <c r="F95" s="385"/>
      <c r="G95" s="385"/>
      <c r="H95" s="385"/>
      <c r="I95" s="385"/>
      <c r="J95" s="385"/>
      <c r="K95" s="385"/>
      <c r="L95" s="385"/>
      <c r="M95" s="385"/>
      <c r="N95" s="385"/>
      <c r="O95" s="385"/>
      <c r="P95" s="385"/>
      <c r="Q95" s="385"/>
      <c r="R95" s="385"/>
      <c r="S95" s="385"/>
      <c r="T95" s="385"/>
      <c r="X95" s="385"/>
      <c r="Y95" s="385"/>
      <c r="Z95" s="385"/>
      <c r="AA95" s="385"/>
      <c r="AB95" s="385"/>
      <c r="AC95" s="385"/>
      <c r="AD95" s="385"/>
      <c r="AE95" s="385"/>
      <c r="AF95" s="385"/>
      <c r="AG95" s="385"/>
      <c r="AH95" s="385"/>
      <c r="AI95" s="385"/>
      <c r="AJ95" s="385"/>
      <c r="CZ95" s="385"/>
      <c r="DA95" s="385"/>
      <c r="DB95" s="385"/>
      <c r="DC95" s="385"/>
      <c r="DI95" s="143">
        <f t="shared" si="3"/>
        <v>0</v>
      </c>
      <c r="DJ95" s="143" t="str">
        <f t="shared" si="2"/>
        <v/>
      </c>
    </row>
    <row r="96" spans="1:114">
      <c r="A96" s="385"/>
      <c r="B96" s="385"/>
      <c r="C96" s="385"/>
      <c r="D96" s="385"/>
      <c r="E96" s="385"/>
      <c r="F96" s="385"/>
      <c r="G96" s="385"/>
      <c r="H96" s="385"/>
      <c r="I96" s="385"/>
      <c r="J96" s="385"/>
      <c r="K96" s="385"/>
      <c r="L96" s="385"/>
      <c r="M96" s="385"/>
      <c r="N96" s="385"/>
      <c r="O96" s="385"/>
      <c r="P96" s="385"/>
      <c r="Q96" s="385"/>
      <c r="R96" s="385"/>
      <c r="S96" s="385"/>
      <c r="T96" s="385"/>
      <c r="X96" s="385"/>
      <c r="Y96" s="385"/>
      <c r="Z96" s="385"/>
      <c r="AA96" s="385"/>
      <c r="AB96" s="385"/>
      <c r="AC96" s="385"/>
      <c r="AD96" s="385"/>
      <c r="AE96" s="385"/>
      <c r="AF96" s="385"/>
      <c r="AG96" s="385"/>
      <c r="AH96" s="385"/>
      <c r="AI96" s="385"/>
      <c r="AJ96" s="385"/>
      <c r="CZ96" s="385"/>
      <c r="DA96" s="385"/>
      <c r="DB96" s="385"/>
      <c r="DC96" s="385"/>
      <c r="DI96" s="143">
        <f t="shared" si="3"/>
        <v>0</v>
      </c>
      <c r="DJ96" s="143" t="str">
        <f t="shared" si="2"/>
        <v/>
      </c>
    </row>
    <row r="97" spans="1:114">
      <c r="A97" s="385"/>
      <c r="B97" s="385"/>
      <c r="C97" s="385"/>
      <c r="D97" s="385"/>
      <c r="E97" s="385"/>
      <c r="F97" s="385"/>
      <c r="G97" s="385"/>
      <c r="H97" s="385"/>
      <c r="I97" s="385"/>
      <c r="J97" s="385"/>
      <c r="K97" s="385"/>
      <c r="L97" s="385"/>
      <c r="M97" s="385"/>
      <c r="N97" s="385"/>
      <c r="O97" s="385"/>
      <c r="P97" s="385"/>
      <c r="Q97" s="385"/>
      <c r="R97" s="385"/>
      <c r="S97" s="385"/>
      <c r="T97" s="385"/>
      <c r="X97" s="385"/>
      <c r="Y97" s="385"/>
      <c r="Z97" s="385"/>
      <c r="AA97" s="385"/>
      <c r="AB97" s="385"/>
      <c r="AC97" s="385"/>
      <c r="AD97" s="385"/>
      <c r="AE97" s="385"/>
      <c r="AF97" s="385"/>
      <c r="AG97" s="385"/>
      <c r="AH97" s="385"/>
      <c r="AI97" s="385"/>
      <c r="AJ97" s="385"/>
      <c r="CZ97" s="385"/>
      <c r="DA97" s="385"/>
      <c r="DB97" s="385"/>
      <c r="DC97" s="385"/>
      <c r="DI97" s="143">
        <f t="shared" si="3"/>
        <v>0</v>
      </c>
      <c r="DJ97" s="143" t="str">
        <f t="shared" si="2"/>
        <v/>
      </c>
    </row>
    <row r="98" spans="1:114">
      <c r="A98" s="385"/>
      <c r="B98" s="385"/>
      <c r="C98" s="385"/>
      <c r="D98" s="385"/>
      <c r="E98" s="385"/>
      <c r="F98" s="385"/>
      <c r="G98" s="385"/>
      <c r="H98" s="385"/>
      <c r="I98" s="385"/>
      <c r="J98" s="385"/>
      <c r="K98" s="385"/>
      <c r="L98" s="385"/>
      <c r="M98" s="385"/>
      <c r="N98" s="385"/>
      <c r="O98" s="385"/>
      <c r="P98" s="385"/>
      <c r="Q98" s="385"/>
      <c r="R98" s="385"/>
      <c r="S98" s="385"/>
      <c r="T98" s="385"/>
      <c r="X98" s="385"/>
      <c r="Y98" s="385"/>
      <c r="Z98" s="385"/>
      <c r="AA98" s="385"/>
      <c r="AB98" s="385"/>
      <c r="AC98" s="385"/>
      <c r="AD98" s="385"/>
      <c r="AE98" s="385"/>
      <c r="AF98" s="385"/>
      <c r="AG98" s="385"/>
      <c r="AH98" s="385"/>
      <c r="AI98" s="385"/>
      <c r="AJ98" s="385"/>
      <c r="CZ98" s="385"/>
      <c r="DA98" s="385"/>
      <c r="DB98" s="385"/>
      <c r="DC98" s="385"/>
      <c r="DI98" s="143">
        <f t="shared" si="3"/>
        <v>0</v>
      </c>
      <c r="DJ98" s="143" t="str">
        <f t="shared" si="2"/>
        <v/>
      </c>
    </row>
    <row r="99" spans="1:114">
      <c r="A99" s="385"/>
      <c r="B99" s="385"/>
      <c r="C99" s="385"/>
      <c r="D99" s="385"/>
      <c r="E99" s="385"/>
      <c r="F99" s="385"/>
      <c r="G99" s="385"/>
      <c r="H99" s="385"/>
      <c r="I99" s="385"/>
      <c r="J99" s="385"/>
      <c r="K99" s="385"/>
      <c r="L99" s="385"/>
      <c r="M99" s="385"/>
      <c r="N99" s="385"/>
      <c r="O99" s="385"/>
      <c r="P99" s="385"/>
      <c r="Q99" s="385"/>
      <c r="R99" s="385"/>
      <c r="S99" s="385"/>
      <c r="T99" s="385"/>
      <c r="X99" s="385"/>
      <c r="Y99" s="385"/>
      <c r="Z99" s="385"/>
      <c r="AA99" s="385"/>
      <c r="AB99" s="385"/>
      <c r="AC99" s="385"/>
      <c r="AD99" s="385"/>
      <c r="AE99" s="385"/>
      <c r="AF99" s="385"/>
      <c r="AG99" s="385"/>
      <c r="AH99" s="385"/>
      <c r="AI99" s="385"/>
      <c r="AJ99" s="385"/>
      <c r="CZ99" s="385"/>
      <c r="DA99" s="385"/>
      <c r="DB99" s="385"/>
      <c r="DC99" s="385"/>
      <c r="DI99" s="143">
        <f t="shared" si="3"/>
        <v>0</v>
      </c>
      <c r="DJ99" s="143" t="str">
        <f t="shared" si="2"/>
        <v/>
      </c>
    </row>
    <row r="100" spans="1:114">
      <c r="A100" s="385"/>
      <c r="B100" s="385"/>
      <c r="C100" s="385"/>
      <c r="D100" s="385"/>
      <c r="E100" s="385"/>
      <c r="F100" s="385"/>
      <c r="G100" s="385"/>
      <c r="H100" s="385"/>
      <c r="I100" s="385"/>
      <c r="J100" s="385"/>
      <c r="K100" s="385"/>
      <c r="L100" s="385"/>
      <c r="M100" s="385"/>
      <c r="N100" s="385"/>
      <c r="O100" s="385"/>
      <c r="P100" s="385"/>
      <c r="Q100" s="385"/>
      <c r="R100" s="385"/>
      <c r="S100" s="385"/>
      <c r="T100" s="385"/>
      <c r="X100" s="385"/>
      <c r="Y100" s="385"/>
      <c r="Z100" s="385"/>
      <c r="AA100" s="385"/>
      <c r="AB100" s="385"/>
      <c r="AC100" s="385"/>
      <c r="AD100" s="385"/>
      <c r="AE100" s="385"/>
      <c r="AF100" s="385"/>
      <c r="AG100" s="385"/>
      <c r="AH100" s="385"/>
      <c r="AI100" s="385"/>
      <c r="AJ100" s="385"/>
      <c r="CZ100" s="385"/>
      <c r="DA100" s="385"/>
      <c r="DB100" s="385"/>
      <c r="DC100" s="385"/>
      <c r="DI100" s="143">
        <f t="shared" si="3"/>
        <v>0</v>
      </c>
      <c r="DJ100" s="143" t="str">
        <f t="shared" si="2"/>
        <v/>
      </c>
    </row>
    <row r="101" spans="1:114">
      <c r="A101" s="385"/>
      <c r="B101" s="385"/>
      <c r="C101" s="385"/>
      <c r="D101" s="385"/>
      <c r="E101" s="385"/>
      <c r="F101" s="385"/>
      <c r="G101" s="385"/>
      <c r="H101" s="385"/>
      <c r="I101" s="385"/>
      <c r="J101" s="385"/>
      <c r="K101" s="385"/>
      <c r="L101" s="385"/>
      <c r="M101" s="385"/>
      <c r="N101" s="385"/>
      <c r="O101" s="385"/>
      <c r="P101" s="385"/>
      <c r="Q101" s="385"/>
      <c r="R101" s="385"/>
      <c r="S101" s="385"/>
      <c r="T101" s="385"/>
      <c r="X101" s="385"/>
      <c r="Y101" s="385"/>
      <c r="Z101" s="385"/>
      <c r="AA101" s="385"/>
      <c r="AB101" s="385"/>
      <c r="AC101" s="385"/>
      <c r="AD101" s="385"/>
      <c r="AE101" s="385"/>
      <c r="AF101" s="385"/>
      <c r="AG101" s="385"/>
      <c r="AH101" s="385"/>
      <c r="AI101" s="385"/>
      <c r="AJ101" s="385"/>
      <c r="CZ101" s="385"/>
      <c r="DA101" s="385"/>
      <c r="DB101" s="385"/>
      <c r="DC101" s="385"/>
      <c r="DI101" s="143">
        <f t="shared" si="3"/>
        <v>0</v>
      </c>
      <c r="DJ101" s="143" t="str">
        <f t="shared" si="2"/>
        <v/>
      </c>
    </row>
    <row r="102" spans="1:114">
      <c r="A102" s="385"/>
      <c r="B102" s="385"/>
      <c r="C102" s="385"/>
      <c r="D102" s="385"/>
      <c r="E102" s="385"/>
      <c r="F102" s="385"/>
      <c r="G102" s="385"/>
      <c r="H102" s="385"/>
      <c r="I102" s="385"/>
      <c r="J102" s="385"/>
      <c r="K102" s="385"/>
      <c r="L102" s="385"/>
      <c r="M102" s="385"/>
      <c r="N102" s="385"/>
      <c r="O102" s="385"/>
      <c r="P102" s="385"/>
      <c r="Q102" s="385"/>
      <c r="R102" s="385"/>
      <c r="S102" s="385"/>
      <c r="T102" s="385"/>
      <c r="X102" s="385"/>
      <c r="Y102" s="385"/>
      <c r="Z102" s="385"/>
      <c r="AA102" s="385"/>
      <c r="AB102" s="385"/>
      <c r="AC102" s="385"/>
      <c r="AD102" s="385"/>
      <c r="AE102" s="385"/>
      <c r="AF102" s="385"/>
      <c r="AG102" s="385"/>
      <c r="AH102" s="385"/>
      <c r="AI102" s="385"/>
      <c r="AJ102" s="385"/>
      <c r="CZ102" s="385"/>
      <c r="DA102" s="385"/>
      <c r="DB102" s="385"/>
      <c r="DC102" s="385"/>
      <c r="DI102" s="143">
        <f t="shared" si="3"/>
        <v>0</v>
      </c>
      <c r="DJ102" s="143" t="str">
        <f t="shared" si="2"/>
        <v/>
      </c>
    </row>
    <row r="103" spans="1:114">
      <c r="A103" s="385"/>
      <c r="B103" s="385"/>
      <c r="C103" s="385"/>
      <c r="D103" s="385"/>
      <c r="E103" s="385"/>
      <c r="F103" s="385"/>
      <c r="G103" s="385"/>
      <c r="H103" s="385"/>
      <c r="I103" s="385"/>
      <c r="J103" s="385"/>
      <c r="K103" s="385"/>
      <c r="L103" s="385"/>
      <c r="M103" s="385"/>
      <c r="N103" s="385"/>
      <c r="O103" s="385"/>
      <c r="P103" s="385"/>
      <c r="Q103" s="385"/>
      <c r="R103" s="385"/>
      <c r="S103" s="385"/>
      <c r="T103" s="385"/>
      <c r="X103" s="385"/>
      <c r="Y103" s="385"/>
      <c r="Z103" s="385"/>
      <c r="AA103" s="385"/>
      <c r="AB103" s="385"/>
      <c r="AC103" s="385"/>
      <c r="AD103" s="385"/>
      <c r="AE103" s="385"/>
      <c r="AF103" s="385"/>
      <c r="AG103" s="385"/>
      <c r="AH103" s="385"/>
      <c r="AI103" s="385"/>
      <c r="AJ103" s="385"/>
      <c r="CZ103" s="385"/>
      <c r="DA103" s="385"/>
      <c r="DB103" s="385"/>
      <c r="DC103" s="385"/>
      <c r="DI103" s="143">
        <f t="shared" si="3"/>
        <v>0</v>
      </c>
      <c r="DJ103" s="143" t="str">
        <f t="shared" si="2"/>
        <v/>
      </c>
    </row>
    <row r="104" spans="1:114">
      <c r="A104" s="385"/>
      <c r="B104" s="385"/>
      <c r="C104" s="385"/>
      <c r="D104" s="385"/>
      <c r="E104" s="385"/>
      <c r="F104" s="385"/>
      <c r="G104" s="385"/>
      <c r="H104" s="385"/>
      <c r="I104" s="385"/>
      <c r="J104" s="385"/>
      <c r="K104" s="385"/>
      <c r="L104" s="385"/>
      <c r="M104" s="385"/>
      <c r="N104" s="385"/>
      <c r="O104" s="385"/>
      <c r="P104" s="385"/>
      <c r="Q104" s="385"/>
      <c r="R104" s="385"/>
      <c r="S104" s="385"/>
      <c r="T104" s="385"/>
      <c r="X104" s="385"/>
      <c r="Y104" s="385"/>
      <c r="Z104" s="385"/>
      <c r="AA104" s="385"/>
      <c r="AB104" s="385"/>
      <c r="AC104" s="385"/>
      <c r="AD104" s="385"/>
      <c r="AE104" s="385"/>
      <c r="AF104" s="385"/>
      <c r="AG104" s="385"/>
      <c r="AH104" s="385"/>
      <c r="AI104" s="385"/>
      <c r="AJ104" s="385"/>
      <c r="CZ104" s="385"/>
      <c r="DA104" s="385"/>
      <c r="DB104" s="385"/>
      <c r="DC104" s="385"/>
      <c r="DI104" s="143">
        <f t="shared" si="3"/>
        <v>0</v>
      </c>
      <c r="DJ104" s="143" t="str">
        <f t="shared" si="2"/>
        <v/>
      </c>
    </row>
    <row r="105" spans="1:114">
      <c r="A105" s="385"/>
      <c r="B105" s="385"/>
      <c r="C105" s="385"/>
      <c r="D105" s="385"/>
      <c r="E105" s="385"/>
      <c r="F105" s="385"/>
      <c r="G105" s="385"/>
      <c r="H105" s="385"/>
      <c r="I105" s="385"/>
      <c r="J105" s="385"/>
      <c r="K105" s="385"/>
      <c r="L105" s="385"/>
      <c r="M105" s="385"/>
      <c r="N105" s="385"/>
      <c r="O105" s="385"/>
      <c r="P105" s="385"/>
      <c r="Q105" s="385"/>
      <c r="R105" s="385"/>
      <c r="S105" s="385"/>
      <c r="T105" s="385"/>
      <c r="X105" s="385"/>
      <c r="Y105" s="385"/>
      <c r="Z105" s="385"/>
      <c r="AA105" s="385"/>
      <c r="AB105" s="385"/>
      <c r="AC105" s="385"/>
      <c r="AD105" s="385"/>
      <c r="AE105" s="385"/>
      <c r="AF105" s="385"/>
      <c r="AG105" s="385"/>
      <c r="AH105" s="385"/>
      <c r="AI105" s="385"/>
      <c r="AJ105" s="385"/>
      <c r="CZ105" s="385"/>
      <c r="DA105" s="385"/>
      <c r="DB105" s="385"/>
      <c r="DC105" s="385"/>
      <c r="DI105" s="143">
        <f t="shared" si="3"/>
        <v>0</v>
      </c>
      <c r="DJ105" s="143" t="str">
        <f t="shared" si="2"/>
        <v/>
      </c>
    </row>
    <row r="106" spans="1:114">
      <c r="A106" s="385"/>
      <c r="B106" s="385"/>
      <c r="C106" s="385"/>
      <c r="D106" s="385"/>
      <c r="E106" s="385"/>
      <c r="F106" s="385"/>
      <c r="G106" s="385"/>
      <c r="H106" s="385"/>
      <c r="I106" s="385"/>
      <c r="J106" s="385"/>
      <c r="K106" s="385"/>
      <c r="L106" s="385"/>
      <c r="M106" s="385"/>
      <c r="N106" s="385"/>
      <c r="O106" s="385"/>
      <c r="P106" s="385"/>
      <c r="Q106" s="385"/>
      <c r="R106" s="385"/>
      <c r="S106" s="385"/>
      <c r="T106" s="385"/>
      <c r="X106" s="385"/>
      <c r="Y106" s="385"/>
      <c r="Z106" s="385"/>
      <c r="AA106" s="385"/>
      <c r="AB106" s="385"/>
      <c r="AC106" s="385"/>
      <c r="AD106" s="385"/>
      <c r="AE106" s="385"/>
      <c r="AF106" s="385"/>
      <c r="AG106" s="385"/>
      <c r="AH106" s="385"/>
      <c r="AI106" s="385"/>
      <c r="AJ106" s="385"/>
      <c r="CZ106" s="385"/>
      <c r="DA106" s="385"/>
      <c r="DB106" s="385"/>
      <c r="DC106" s="385"/>
      <c r="DI106" s="143">
        <f t="shared" si="3"/>
        <v>0</v>
      </c>
      <c r="DJ106" s="143" t="str">
        <f t="shared" si="2"/>
        <v/>
      </c>
    </row>
    <row r="107" spans="1:114">
      <c r="A107" s="385"/>
      <c r="B107" s="385"/>
      <c r="C107" s="385"/>
      <c r="D107" s="385"/>
      <c r="E107" s="385"/>
      <c r="F107" s="385"/>
      <c r="G107" s="385"/>
      <c r="H107" s="385"/>
      <c r="I107" s="385"/>
      <c r="J107" s="385"/>
      <c r="K107" s="385"/>
      <c r="L107" s="385"/>
      <c r="M107" s="385"/>
      <c r="N107" s="385"/>
      <c r="O107" s="385"/>
      <c r="P107" s="385"/>
      <c r="Q107" s="385"/>
      <c r="R107" s="385"/>
      <c r="S107" s="385"/>
      <c r="T107" s="385"/>
      <c r="X107" s="385"/>
      <c r="Y107" s="385"/>
      <c r="Z107" s="385"/>
      <c r="AA107" s="385"/>
      <c r="AB107" s="385"/>
      <c r="AC107" s="385"/>
      <c r="AD107" s="385"/>
      <c r="AE107" s="385"/>
      <c r="AF107" s="385"/>
      <c r="AG107" s="385"/>
      <c r="AH107" s="385"/>
      <c r="AI107" s="385"/>
      <c r="AJ107" s="385"/>
      <c r="CZ107" s="385"/>
      <c r="DA107" s="385"/>
      <c r="DB107" s="385"/>
      <c r="DC107" s="385"/>
      <c r="DI107" s="143">
        <f t="shared" si="3"/>
        <v>0</v>
      </c>
      <c r="DJ107" s="143" t="str">
        <f t="shared" si="2"/>
        <v/>
      </c>
    </row>
    <row r="108" spans="1:114">
      <c r="A108" s="385"/>
      <c r="B108" s="385"/>
      <c r="C108" s="385"/>
      <c r="D108" s="385"/>
      <c r="E108" s="385"/>
      <c r="F108" s="385"/>
      <c r="G108" s="385"/>
      <c r="H108" s="385"/>
      <c r="I108" s="385"/>
      <c r="J108" s="385"/>
      <c r="K108" s="385"/>
      <c r="L108" s="385"/>
      <c r="M108" s="385"/>
      <c r="N108" s="385"/>
      <c r="O108" s="385"/>
      <c r="P108" s="385"/>
      <c r="Q108" s="385"/>
      <c r="R108" s="385"/>
      <c r="S108" s="385"/>
      <c r="T108" s="385"/>
      <c r="X108" s="385"/>
      <c r="Y108" s="385"/>
      <c r="Z108" s="385"/>
      <c r="AA108" s="385"/>
      <c r="AB108" s="385"/>
      <c r="AC108" s="385"/>
      <c r="AD108" s="385"/>
      <c r="AE108" s="385"/>
      <c r="AF108" s="385"/>
      <c r="AG108" s="385"/>
      <c r="AH108" s="385"/>
      <c r="AI108" s="385"/>
      <c r="AJ108" s="385"/>
      <c r="CZ108" s="385"/>
      <c r="DA108" s="385"/>
      <c r="DB108" s="385"/>
      <c r="DC108" s="385"/>
      <c r="DI108" s="143">
        <f t="shared" si="3"/>
        <v>0</v>
      </c>
      <c r="DJ108" s="143" t="str">
        <f t="shared" si="2"/>
        <v/>
      </c>
    </row>
    <row r="109" spans="1:114">
      <c r="A109" s="385"/>
      <c r="B109" s="385"/>
      <c r="C109" s="385"/>
      <c r="D109" s="385"/>
      <c r="E109" s="385"/>
      <c r="F109" s="385"/>
      <c r="G109" s="385"/>
      <c r="H109" s="385"/>
      <c r="I109" s="385"/>
      <c r="J109" s="385"/>
      <c r="K109" s="385"/>
      <c r="L109" s="385"/>
      <c r="M109" s="385"/>
      <c r="N109" s="385"/>
      <c r="O109" s="385"/>
      <c r="P109" s="385"/>
      <c r="Q109" s="385"/>
      <c r="R109" s="385"/>
      <c r="S109" s="385"/>
      <c r="T109" s="385"/>
      <c r="X109" s="385"/>
      <c r="Y109" s="385"/>
      <c r="Z109" s="385"/>
      <c r="AA109" s="385"/>
      <c r="AB109" s="385"/>
      <c r="AC109" s="385"/>
      <c r="AD109" s="385"/>
      <c r="AE109" s="385"/>
      <c r="AF109" s="385"/>
      <c r="AG109" s="385"/>
      <c r="AH109" s="385"/>
      <c r="AI109" s="385"/>
      <c r="AJ109" s="385"/>
      <c r="CZ109" s="385"/>
      <c r="DA109" s="385"/>
      <c r="DB109" s="385"/>
      <c r="DC109" s="385"/>
      <c r="DI109" s="143">
        <f t="shared" si="3"/>
        <v>0</v>
      </c>
      <c r="DJ109" s="143" t="str">
        <f t="shared" si="2"/>
        <v/>
      </c>
    </row>
    <row r="110" spans="1:114">
      <c r="A110" s="385"/>
      <c r="B110" s="385"/>
      <c r="C110" s="385"/>
      <c r="D110" s="385"/>
      <c r="E110" s="385"/>
      <c r="F110" s="385"/>
      <c r="G110" s="385"/>
      <c r="H110" s="385"/>
      <c r="I110" s="385"/>
      <c r="J110" s="385"/>
      <c r="K110" s="385"/>
      <c r="L110" s="385"/>
      <c r="M110" s="385"/>
      <c r="N110" s="385"/>
      <c r="O110" s="385"/>
      <c r="P110" s="385"/>
      <c r="Q110" s="385"/>
      <c r="R110" s="385"/>
      <c r="S110" s="385"/>
      <c r="T110" s="385"/>
      <c r="X110" s="385"/>
      <c r="Y110" s="385"/>
      <c r="Z110" s="385"/>
      <c r="AA110" s="385"/>
      <c r="AB110" s="385"/>
      <c r="AC110" s="385"/>
      <c r="AD110" s="385"/>
      <c r="AE110" s="385"/>
      <c r="AF110" s="385"/>
      <c r="AG110" s="385"/>
      <c r="AH110" s="385"/>
      <c r="AI110" s="385"/>
      <c r="AJ110" s="385"/>
      <c r="CZ110" s="385"/>
      <c r="DA110" s="385"/>
      <c r="DB110" s="385"/>
      <c r="DC110" s="385"/>
      <c r="DI110" s="143">
        <f t="shared" si="3"/>
        <v>0</v>
      </c>
      <c r="DJ110" s="143" t="str">
        <f t="shared" si="2"/>
        <v/>
      </c>
    </row>
    <row r="111" spans="1:114">
      <c r="A111" s="385"/>
      <c r="B111" s="385"/>
      <c r="C111" s="385"/>
      <c r="D111" s="385"/>
      <c r="E111" s="385"/>
      <c r="F111" s="385"/>
      <c r="G111" s="385"/>
      <c r="H111" s="385"/>
      <c r="I111" s="385"/>
      <c r="J111" s="385"/>
      <c r="K111" s="385"/>
      <c r="L111" s="385"/>
      <c r="M111" s="385"/>
      <c r="N111" s="385"/>
      <c r="O111" s="385"/>
      <c r="P111" s="385"/>
      <c r="Q111" s="385"/>
      <c r="R111" s="385"/>
      <c r="S111" s="385"/>
      <c r="T111" s="385"/>
      <c r="X111" s="385"/>
      <c r="Y111" s="385"/>
      <c r="Z111" s="385"/>
      <c r="AA111" s="385"/>
      <c r="AB111" s="385"/>
      <c r="AC111" s="385"/>
      <c r="AD111" s="385"/>
      <c r="AE111" s="385"/>
      <c r="AF111" s="385"/>
      <c r="AG111" s="385"/>
      <c r="AH111" s="385"/>
      <c r="AI111" s="385"/>
      <c r="AJ111" s="385"/>
      <c r="CZ111" s="385"/>
      <c r="DA111" s="385"/>
      <c r="DB111" s="385"/>
      <c r="DC111" s="385"/>
      <c r="DI111" s="143">
        <f t="shared" si="3"/>
        <v>0</v>
      </c>
      <c r="DJ111" s="143" t="str">
        <f t="shared" si="2"/>
        <v/>
      </c>
    </row>
    <row r="112" spans="1:114">
      <c r="A112" s="385"/>
      <c r="B112" s="385"/>
      <c r="C112" s="385"/>
      <c r="D112" s="385"/>
      <c r="E112" s="385"/>
      <c r="F112" s="385"/>
      <c r="G112" s="385"/>
      <c r="H112" s="385"/>
      <c r="I112" s="385"/>
      <c r="J112" s="385"/>
      <c r="K112" s="385"/>
      <c r="L112" s="385"/>
      <c r="M112" s="385"/>
      <c r="N112" s="385"/>
      <c r="O112" s="385"/>
      <c r="P112" s="385"/>
      <c r="Q112" s="385"/>
      <c r="R112" s="385"/>
      <c r="S112" s="385"/>
      <c r="T112" s="385"/>
      <c r="X112" s="385"/>
      <c r="Y112" s="385"/>
      <c r="Z112" s="385"/>
      <c r="AA112" s="385"/>
      <c r="AB112" s="385"/>
      <c r="AC112" s="385"/>
      <c r="AD112" s="385"/>
      <c r="AE112" s="385"/>
      <c r="AF112" s="385"/>
      <c r="AG112" s="385"/>
      <c r="AH112" s="385"/>
      <c r="AI112" s="385"/>
      <c r="AJ112" s="385"/>
      <c r="CZ112" s="385"/>
      <c r="DA112" s="385"/>
      <c r="DB112" s="385"/>
      <c r="DC112" s="385"/>
      <c r="DI112" s="143">
        <f t="shared" si="3"/>
        <v>0</v>
      </c>
      <c r="DJ112" s="143" t="str">
        <f t="shared" si="2"/>
        <v/>
      </c>
    </row>
    <row r="113" spans="1:114">
      <c r="A113" s="385"/>
      <c r="B113" s="385"/>
      <c r="C113" s="385"/>
      <c r="D113" s="385"/>
      <c r="E113" s="385"/>
      <c r="F113" s="385"/>
      <c r="G113" s="385"/>
      <c r="H113" s="385"/>
      <c r="I113" s="385"/>
      <c r="J113" s="385"/>
      <c r="K113" s="385"/>
      <c r="L113" s="385"/>
      <c r="M113" s="385"/>
      <c r="N113" s="385"/>
      <c r="O113" s="385"/>
      <c r="P113" s="385"/>
      <c r="Q113" s="385"/>
      <c r="R113" s="385"/>
      <c r="S113" s="385"/>
      <c r="T113" s="385"/>
      <c r="X113" s="385"/>
      <c r="Y113" s="385"/>
      <c r="Z113" s="385"/>
      <c r="AA113" s="385"/>
      <c r="AB113" s="385"/>
      <c r="AC113" s="385"/>
      <c r="AD113" s="385"/>
      <c r="AE113" s="385"/>
      <c r="AF113" s="385"/>
      <c r="AG113" s="385"/>
      <c r="AH113" s="385"/>
      <c r="AI113" s="385"/>
      <c r="AJ113" s="385"/>
      <c r="CZ113" s="385"/>
      <c r="DA113" s="385"/>
      <c r="DB113" s="385"/>
      <c r="DC113" s="385"/>
      <c r="DI113" s="143">
        <f t="shared" si="3"/>
        <v>0</v>
      </c>
      <c r="DJ113" s="143" t="str">
        <f t="shared" si="2"/>
        <v/>
      </c>
    </row>
    <row r="114" spans="1:114">
      <c r="A114" s="385"/>
      <c r="B114" s="385"/>
      <c r="C114" s="385"/>
      <c r="D114" s="385"/>
      <c r="E114" s="385"/>
      <c r="F114" s="385"/>
      <c r="G114" s="385"/>
      <c r="H114" s="385"/>
      <c r="I114" s="385"/>
      <c r="J114" s="385"/>
      <c r="K114" s="385"/>
      <c r="L114" s="385"/>
      <c r="M114" s="385"/>
      <c r="N114" s="385"/>
      <c r="O114" s="385"/>
      <c r="P114" s="385"/>
      <c r="Q114" s="385"/>
      <c r="R114" s="385"/>
      <c r="S114" s="385"/>
      <c r="T114" s="385"/>
      <c r="X114" s="385"/>
      <c r="Y114" s="385"/>
      <c r="Z114" s="385"/>
      <c r="AA114" s="385"/>
      <c r="AB114" s="385"/>
      <c r="AC114" s="385"/>
      <c r="AD114" s="385"/>
      <c r="AE114" s="385"/>
      <c r="AF114" s="385"/>
      <c r="AG114" s="385"/>
      <c r="AH114" s="385"/>
      <c r="AI114" s="385"/>
      <c r="AJ114" s="385"/>
      <c r="CZ114" s="385"/>
      <c r="DA114" s="385"/>
      <c r="DB114" s="385"/>
      <c r="DC114" s="385"/>
      <c r="DI114" s="143">
        <f t="shared" si="3"/>
        <v>0</v>
      </c>
      <c r="DJ114" s="143" t="str">
        <f t="shared" si="2"/>
        <v/>
      </c>
    </row>
    <row r="115" spans="1:114">
      <c r="A115" s="385"/>
      <c r="B115" s="385"/>
      <c r="C115" s="385"/>
      <c r="D115" s="385"/>
      <c r="E115" s="385"/>
      <c r="F115" s="385"/>
      <c r="G115" s="385"/>
      <c r="H115" s="385"/>
      <c r="I115" s="385"/>
      <c r="J115" s="385"/>
      <c r="K115" s="385"/>
      <c r="L115" s="385"/>
      <c r="M115" s="385"/>
      <c r="N115" s="385"/>
      <c r="O115" s="385"/>
      <c r="P115" s="385"/>
      <c r="Q115" s="385"/>
      <c r="R115" s="385"/>
      <c r="S115" s="385"/>
      <c r="T115" s="385"/>
      <c r="X115" s="385"/>
      <c r="Y115" s="385"/>
      <c r="Z115" s="385"/>
      <c r="AA115" s="385"/>
      <c r="AB115" s="385"/>
      <c r="AC115" s="385"/>
      <c r="AD115" s="385"/>
      <c r="AE115" s="385"/>
      <c r="AF115" s="385"/>
      <c r="AG115" s="385"/>
      <c r="AH115" s="385"/>
      <c r="AI115" s="385"/>
      <c r="AJ115" s="385"/>
      <c r="CZ115" s="385"/>
      <c r="DA115" s="385"/>
      <c r="DB115" s="385"/>
      <c r="DC115" s="385"/>
      <c r="DI115" s="143">
        <f t="shared" si="3"/>
        <v>0</v>
      </c>
      <c r="DJ115" s="143" t="str">
        <f t="shared" si="2"/>
        <v/>
      </c>
    </row>
    <row r="116" spans="1:114">
      <c r="A116" s="385"/>
      <c r="B116" s="385"/>
      <c r="C116" s="385"/>
      <c r="D116" s="385"/>
      <c r="E116" s="385"/>
      <c r="F116" s="385"/>
      <c r="G116" s="385"/>
      <c r="H116" s="385"/>
      <c r="I116" s="385"/>
      <c r="J116" s="385"/>
      <c r="K116" s="385"/>
      <c r="L116" s="385"/>
      <c r="M116" s="385"/>
      <c r="N116" s="385"/>
      <c r="O116" s="385"/>
      <c r="P116" s="385"/>
      <c r="Q116" s="385"/>
      <c r="R116" s="385"/>
      <c r="S116" s="385"/>
      <c r="T116" s="385"/>
      <c r="X116" s="385"/>
      <c r="Y116" s="385"/>
      <c r="Z116" s="385"/>
      <c r="AA116" s="385"/>
      <c r="AB116" s="385"/>
      <c r="AC116" s="385"/>
      <c r="AD116" s="385"/>
      <c r="AE116" s="385"/>
      <c r="AF116" s="385"/>
      <c r="AG116" s="385"/>
      <c r="AH116" s="385"/>
      <c r="AI116" s="385"/>
      <c r="AJ116" s="385"/>
      <c r="CZ116" s="385"/>
      <c r="DA116" s="385"/>
      <c r="DB116" s="385"/>
      <c r="DC116" s="385"/>
      <c r="DI116" s="143">
        <f t="shared" si="3"/>
        <v>0</v>
      </c>
      <c r="DJ116" s="143" t="str">
        <f t="shared" si="2"/>
        <v/>
      </c>
    </row>
    <row r="117" spans="1:114">
      <c r="A117" s="385"/>
      <c r="B117" s="385"/>
      <c r="C117" s="385"/>
      <c r="D117" s="385"/>
      <c r="E117" s="385"/>
      <c r="F117" s="385"/>
      <c r="G117" s="385"/>
      <c r="H117" s="385"/>
      <c r="I117" s="385"/>
      <c r="J117" s="385"/>
      <c r="K117" s="385"/>
      <c r="L117" s="385"/>
      <c r="M117" s="385"/>
      <c r="N117" s="385"/>
      <c r="O117" s="385"/>
      <c r="P117" s="385"/>
      <c r="Q117" s="385"/>
      <c r="R117" s="385"/>
      <c r="S117" s="385"/>
      <c r="T117" s="385"/>
      <c r="X117" s="385"/>
      <c r="Y117" s="385"/>
      <c r="Z117" s="385"/>
      <c r="AA117" s="385"/>
      <c r="AB117" s="385"/>
      <c r="AC117" s="385"/>
      <c r="AD117" s="385"/>
      <c r="AE117" s="385"/>
      <c r="AF117" s="385"/>
      <c r="AG117" s="385"/>
      <c r="AH117" s="385"/>
      <c r="AI117" s="385"/>
      <c r="AJ117" s="385"/>
      <c r="CZ117" s="385"/>
      <c r="DA117" s="385"/>
      <c r="DB117" s="385"/>
      <c r="DC117" s="385"/>
      <c r="DI117" s="143">
        <f t="shared" si="3"/>
        <v>0</v>
      </c>
      <c r="DJ117" s="143" t="str">
        <f t="shared" si="2"/>
        <v/>
      </c>
    </row>
    <row r="118" spans="1:114">
      <c r="A118" s="385"/>
      <c r="B118" s="385"/>
      <c r="C118" s="385"/>
      <c r="D118" s="385"/>
      <c r="E118" s="385"/>
      <c r="F118" s="385"/>
      <c r="G118" s="385"/>
      <c r="H118" s="385"/>
      <c r="I118" s="385"/>
      <c r="J118" s="385"/>
      <c r="K118" s="385"/>
      <c r="L118" s="385"/>
      <c r="M118" s="385"/>
      <c r="N118" s="385"/>
      <c r="O118" s="385"/>
      <c r="P118" s="385"/>
      <c r="Q118" s="385"/>
      <c r="R118" s="385"/>
      <c r="S118" s="385"/>
      <c r="T118" s="385"/>
      <c r="X118" s="385"/>
      <c r="Y118" s="385"/>
      <c r="Z118" s="385"/>
      <c r="AA118" s="385"/>
      <c r="AB118" s="385"/>
      <c r="AC118" s="385"/>
      <c r="AD118" s="385"/>
      <c r="AE118" s="385"/>
      <c r="AF118" s="385"/>
      <c r="AG118" s="385"/>
      <c r="AH118" s="385"/>
      <c r="AI118" s="385"/>
      <c r="AJ118" s="385"/>
      <c r="CZ118" s="385"/>
      <c r="DA118" s="385"/>
      <c r="DB118" s="385"/>
      <c r="DC118" s="385"/>
      <c r="DI118" s="143">
        <f t="shared" si="3"/>
        <v>0</v>
      </c>
      <c r="DJ118" s="143" t="str">
        <f t="shared" si="2"/>
        <v/>
      </c>
    </row>
    <row r="119" spans="1:114">
      <c r="A119" s="385"/>
      <c r="B119" s="385"/>
      <c r="C119" s="385"/>
      <c r="D119" s="385"/>
      <c r="E119" s="385"/>
      <c r="F119" s="385"/>
      <c r="G119" s="385"/>
      <c r="H119" s="385"/>
      <c r="I119" s="385"/>
      <c r="J119" s="385"/>
      <c r="K119" s="385"/>
      <c r="L119" s="385"/>
      <c r="M119" s="385"/>
      <c r="N119" s="385"/>
      <c r="O119" s="385"/>
      <c r="P119" s="385"/>
      <c r="Q119" s="385"/>
      <c r="R119" s="385"/>
      <c r="S119" s="385"/>
      <c r="T119" s="385"/>
      <c r="X119" s="385"/>
      <c r="Y119" s="385"/>
      <c r="Z119" s="385"/>
      <c r="AA119" s="385"/>
      <c r="AB119" s="385"/>
      <c r="AC119" s="385"/>
      <c r="AD119" s="385"/>
      <c r="AE119" s="385"/>
      <c r="AF119" s="385"/>
      <c r="AG119" s="385"/>
      <c r="AH119" s="385"/>
      <c r="AI119" s="385"/>
      <c r="AJ119" s="385"/>
      <c r="CZ119" s="385"/>
      <c r="DA119" s="385"/>
      <c r="DB119" s="385"/>
      <c r="DC119" s="385"/>
      <c r="DI119" s="143">
        <f t="shared" si="3"/>
        <v>0</v>
      </c>
      <c r="DJ119" s="143" t="str">
        <f t="shared" si="2"/>
        <v/>
      </c>
    </row>
    <row r="120" spans="1:114">
      <c r="A120" s="385"/>
      <c r="B120" s="385"/>
      <c r="C120" s="385"/>
      <c r="D120" s="385"/>
      <c r="E120" s="385"/>
      <c r="F120" s="385"/>
      <c r="G120" s="385"/>
      <c r="H120" s="385"/>
      <c r="I120" s="385"/>
      <c r="J120" s="385"/>
      <c r="K120" s="385"/>
      <c r="L120" s="385"/>
      <c r="M120" s="385"/>
      <c r="N120" s="385"/>
      <c r="O120" s="385"/>
      <c r="P120" s="385"/>
      <c r="Q120" s="385"/>
      <c r="R120" s="385"/>
      <c r="S120" s="385"/>
      <c r="T120" s="385"/>
      <c r="X120" s="385"/>
      <c r="Y120" s="385"/>
      <c r="Z120" s="385"/>
      <c r="AA120" s="385"/>
      <c r="AB120" s="385"/>
      <c r="AC120" s="385"/>
      <c r="AD120" s="385"/>
      <c r="AE120" s="385"/>
      <c r="AF120" s="385"/>
      <c r="AG120" s="385"/>
      <c r="AH120" s="385"/>
      <c r="AI120" s="385"/>
      <c r="AJ120" s="385"/>
      <c r="CZ120" s="385"/>
      <c r="DA120" s="385"/>
      <c r="DB120" s="385"/>
      <c r="DC120" s="385"/>
      <c r="DI120" s="143">
        <f t="shared" si="3"/>
        <v>0</v>
      </c>
      <c r="DJ120" s="143" t="str">
        <f t="shared" si="2"/>
        <v/>
      </c>
    </row>
    <row r="121" spans="1:114">
      <c r="A121" s="385"/>
      <c r="B121" s="385"/>
      <c r="C121" s="385"/>
      <c r="D121" s="385"/>
      <c r="E121" s="385"/>
      <c r="F121" s="385"/>
      <c r="G121" s="385"/>
      <c r="H121" s="385"/>
      <c r="I121" s="385"/>
      <c r="J121" s="385"/>
      <c r="K121" s="385"/>
      <c r="L121" s="385"/>
      <c r="M121" s="385"/>
      <c r="N121" s="385"/>
      <c r="O121" s="385"/>
      <c r="P121" s="385"/>
      <c r="Q121" s="385"/>
      <c r="R121" s="385"/>
      <c r="S121" s="385"/>
      <c r="T121" s="385"/>
      <c r="X121" s="385"/>
      <c r="Y121" s="385"/>
      <c r="Z121" s="385"/>
      <c r="AA121" s="385"/>
      <c r="AB121" s="385"/>
      <c r="AC121" s="385"/>
      <c r="AD121" s="385"/>
      <c r="AE121" s="385"/>
      <c r="AF121" s="385"/>
      <c r="AG121" s="385"/>
      <c r="AH121" s="385"/>
      <c r="AI121" s="385"/>
      <c r="AJ121" s="385"/>
      <c r="CZ121" s="385"/>
      <c r="DA121" s="385"/>
      <c r="DB121" s="385"/>
      <c r="DC121" s="385"/>
      <c r="DI121" s="143">
        <f t="shared" si="3"/>
        <v>0</v>
      </c>
      <c r="DJ121" s="143" t="str">
        <f t="shared" si="2"/>
        <v/>
      </c>
    </row>
    <row r="122" spans="1:114">
      <c r="A122" s="385"/>
      <c r="B122" s="385"/>
      <c r="C122" s="385"/>
      <c r="D122" s="385"/>
      <c r="E122" s="385"/>
      <c r="F122" s="385"/>
      <c r="G122" s="385"/>
      <c r="H122" s="385"/>
      <c r="I122" s="385"/>
      <c r="J122" s="385"/>
      <c r="K122" s="385"/>
      <c r="L122" s="385"/>
      <c r="M122" s="385"/>
      <c r="N122" s="385"/>
      <c r="O122" s="385"/>
      <c r="P122" s="385"/>
      <c r="Q122" s="385"/>
      <c r="R122" s="385"/>
      <c r="S122" s="385"/>
      <c r="T122" s="385"/>
      <c r="X122" s="385"/>
      <c r="Y122" s="385"/>
      <c r="Z122" s="385"/>
      <c r="AA122" s="385"/>
      <c r="AB122" s="385"/>
      <c r="AC122" s="385"/>
      <c r="AD122" s="385"/>
      <c r="AE122" s="385"/>
      <c r="AF122" s="385"/>
      <c r="AG122" s="385"/>
      <c r="AH122" s="385"/>
      <c r="AI122" s="385"/>
      <c r="AJ122" s="385"/>
      <c r="CZ122" s="385"/>
      <c r="DA122" s="385"/>
      <c r="DB122" s="385"/>
      <c r="DC122" s="385"/>
      <c r="DI122" s="143">
        <f t="shared" si="3"/>
        <v>0</v>
      </c>
      <c r="DJ122" s="143" t="str">
        <f t="shared" si="2"/>
        <v/>
      </c>
    </row>
    <row r="123" spans="1:114">
      <c r="A123" s="385"/>
      <c r="B123" s="385"/>
      <c r="C123" s="385"/>
      <c r="D123" s="385"/>
      <c r="E123" s="385"/>
      <c r="F123" s="385"/>
      <c r="G123" s="385"/>
      <c r="H123" s="385"/>
      <c r="I123" s="385"/>
      <c r="J123" s="385"/>
      <c r="K123" s="385"/>
      <c r="L123" s="385"/>
      <c r="M123" s="385"/>
      <c r="N123" s="385"/>
      <c r="O123" s="385"/>
      <c r="P123" s="385"/>
      <c r="Q123" s="385"/>
      <c r="R123" s="385"/>
      <c r="S123" s="385"/>
      <c r="T123" s="385"/>
      <c r="X123" s="385"/>
      <c r="Y123" s="385"/>
      <c r="Z123" s="385"/>
      <c r="AA123" s="385"/>
      <c r="AB123" s="385"/>
      <c r="AC123" s="385"/>
      <c r="AD123" s="385"/>
      <c r="AE123" s="385"/>
      <c r="AF123" s="385"/>
      <c r="AG123" s="385"/>
      <c r="AH123" s="385"/>
      <c r="AI123" s="385"/>
      <c r="AJ123" s="385"/>
      <c r="CZ123" s="385"/>
      <c r="DA123" s="385"/>
      <c r="DB123" s="385"/>
      <c r="DC123" s="385"/>
      <c r="DI123" s="143">
        <f t="shared" si="3"/>
        <v>0</v>
      </c>
      <c r="DJ123" s="143" t="str">
        <f t="shared" si="2"/>
        <v/>
      </c>
    </row>
    <row r="124" spans="1:114">
      <c r="A124" s="385"/>
      <c r="B124" s="385"/>
      <c r="C124" s="385"/>
      <c r="D124" s="385"/>
      <c r="E124" s="385"/>
      <c r="F124" s="385"/>
      <c r="G124" s="385"/>
      <c r="H124" s="385"/>
      <c r="I124" s="385"/>
      <c r="J124" s="385"/>
      <c r="K124" s="385"/>
      <c r="L124" s="385"/>
      <c r="M124" s="385"/>
      <c r="N124" s="385"/>
      <c r="O124" s="385"/>
      <c r="P124" s="385"/>
      <c r="Q124" s="385"/>
      <c r="R124" s="385"/>
      <c r="S124" s="385"/>
      <c r="T124" s="385"/>
      <c r="X124" s="385"/>
      <c r="Y124" s="385"/>
      <c r="Z124" s="385"/>
      <c r="AA124" s="385"/>
      <c r="AB124" s="385"/>
      <c r="AC124" s="385"/>
      <c r="AD124" s="385"/>
      <c r="AE124" s="385"/>
      <c r="AF124" s="385"/>
      <c r="AG124" s="385"/>
      <c r="AH124" s="385"/>
      <c r="AI124" s="385"/>
      <c r="AJ124" s="385"/>
      <c r="CZ124" s="385"/>
      <c r="DA124" s="385"/>
      <c r="DB124" s="385"/>
      <c r="DC124" s="385"/>
      <c r="DI124" s="143">
        <f t="shared" si="3"/>
        <v>0</v>
      </c>
      <c r="DJ124" s="143" t="str">
        <f t="shared" si="2"/>
        <v/>
      </c>
    </row>
    <row r="125" spans="1:114">
      <c r="A125" s="385"/>
      <c r="B125" s="385"/>
      <c r="C125" s="385"/>
      <c r="D125" s="385"/>
      <c r="E125" s="385"/>
      <c r="F125" s="385"/>
      <c r="G125" s="385"/>
      <c r="H125" s="385"/>
      <c r="I125" s="385"/>
      <c r="J125" s="385"/>
      <c r="K125" s="385"/>
      <c r="L125" s="385"/>
      <c r="M125" s="385"/>
      <c r="N125" s="385"/>
      <c r="O125" s="385"/>
      <c r="P125" s="385"/>
      <c r="Q125" s="385"/>
      <c r="R125" s="385"/>
      <c r="S125" s="385"/>
      <c r="T125" s="385"/>
      <c r="X125" s="385"/>
      <c r="Y125" s="385"/>
      <c r="Z125" s="385"/>
      <c r="AA125" s="385"/>
      <c r="AB125" s="385"/>
      <c r="AC125" s="385"/>
      <c r="AD125" s="385"/>
      <c r="AE125" s="385"/>
      <c r="AF125" s="385"/>
      <c r="AG125" s="385"/>
      <c r="AH125" s="385"/>
      <c r="AI125" s="385"/>
      <c r="AJ125" s="385"/>
      <c r="CZ125" s="385"/>
      <c r="DA125" s="385"/>
      <c r="DB125" s="385"/>
      <c r="DC125" s="385"/>
      <c r="DI125" s="143">
        <f t="shared" si="3"/>
        <v>0</v>
      </c>
      <c r="DJ125" s="143" t="str">
        <f t="shared" si="2"/>
        <v/>
      </c>
    </row>
    <row r="126" spans="1:114">
      <c r="A126" s="385"/>
      <c r="B126" s="385"/>
      <c r="C126" s="385"/>
      <c r="D126" s="385"/>
      <c r="E126" s="385"/>
      <c r="F126" s="385"/>
      <c r="G126" s="385"/>
      <c r="H126" s="385"/>
      <c r="I126" s="385"/>
      <c r="J126" s="385"/>
      <c r="K126" s="385"/>
      <c r="L126" s="385"/>
      <c r="M126" s="385"/>
      <c r="N126" s="385"/>
      <c r="O126" s="385"/>
      <c r="P126" s="385"/>
      <c r="Q126" s="385"/>
      <c r="R126" s="385"/>
      <c r="S126" s="385"/>
      <c r="T126" s="385"/>
      <c r="X126" s="385"/>
      <c r="Y126" s="385"/>
      <c r="Z126" s="385"/>
      <c r="AA126" s="385"/>
      <c r="AB126" s="385"/>
      <c r="AC126" s="385"/>
      <c r="AD126" s="385"/>
      <c r="AE126" s="385"/>
      <c r="AF126" s="385"/>
      <c r="AG126" s="385"/>
      <c r="AH126" s="385"/>
      <c r="AI126" s="385"/>
      <c r="AJ126" s="385"/>
      <c r="CZ126" s="385"/>
      <c r="DA126" s="385"/>
      <c r="DB126" s="385"/>
      <c r="DC126" s="385"/>
      <c r="DI126" s="143">
        <f t="shared" si="3"/>
        <v>0</v>
      </c>
      <c r="DJ126" s="143" t="str">
        <f t="shared" si="2"/>
        <v/>
      </c>
    </row>
    <row r="127" spans="1:114">
      <c r="A127" s="385"/>
      <c r="B127" s="385"/>
      <c r="C127" s="385"/>
      <c r="D127" s="385"/>
      <c r="E127" s="385"/>
      <c r="F127" s="385"/>
      <c r="G127" s="385"/>
      <c r="H127" s="385"/>
      <c r="I127" s="385"/>
      <c r="J127" s="385"/>
      <c r="K127" s="385"/>
      <c r="L127" s="385"/>
      <c r="M127" s="385"/>
      <c r="N127" s="385"/>
      <c r="O127" s="385"/>
      <c r="P127" s="385"/>
      <c r="Q127" s="385"/>
      <c r="R127" s="385"/>
      <c r="S127" s="385"/>
      <c r="T127" s="385"/>
      <c r="X127" s="385"/>
      <c r="Y127" s="385"/>
      <c r="Z127" s="385"/>
      <c r="AA127" s="385"/>
      <c r="AB127" s="385"/>
      <c r="AC127" s="385"/>
      <c r="AD127" s="385"/>
      <c r="AE127" s="385"/>
      <c r="AF127" s="385"/>
      <c r="AG127" s="385"/>
      <c r="AH127" s="385"/>
      <c r="AI127" s="385"/>
      <c r="AJ127" s="385"/>
      <c r="CZ127" s="385"/>
      <c r="DA127" s="385"/>
      <c r="DB127" s="385"/>
      <c r="DC127" s="385"/>
      <c r="DI127" s="143">
        <f t="shared" si="3"/>
        <v>0</v>
      </c>
      <c r="DJ127" s="143" t="str">
        <f t="shared" si="2"/>
        <v/>
      </c>
    </row>
    <row r="128" spans="1:114">
      <c r="A128" s="385"/>
      <c r="B128" s="385"/>
      <c r="C128" s="385"/>
      <c r="D128" s="385"/>
      <c r="E128" s="385"/>
      <c r="F128" s="385"/>
      <c r="G128" s="385"/>
      <c r="H128" s="385"/>
      <c r="I128" s="385"/>
      <c r="J128" s="385"/>
      <c r="K128" s="385"/>
      <c r="L128" s="385"/>
      <c r="M128" s="385"/>
      <c r="N128" s="385"/>
      <c r="O128" s="385"/>
      <c r="P128" s="385"/>
      <c r="Q128" s="385"/>
      <c r="R128" s="385"/>
      <c r="S128" s="385"/>
      <c r="T128" s="385"/>
      <c r="X128" s="385"/>
      <c r="Y128" s="385"/>
      <c r="Z128" s="385"/>
      <c r="AA128" s="385"/>
      <c r="AB128" s="385"/>
      <c r="AC128" s="385"/>
      <c r="AD128" s="385"/>
      <c r="AE128" s="385"/>
      <c r="AF128" s="385"/>
      <c r="AG128" s="385"/>
      <c r="AH128" s="385"/>
      <c r="AI128" s="385"/>
      <c r="AJ128" s="385"/>
      <c r="CZ128" s="385"/>
      <c r="DA128" s="385"/>
      <c r="DB128" s="385"/>
      <c r="DC128" s="385"/>
      <c r="DI128" s="143">
        <f t="shared" si="3"/>
        <v>0</v>
      </c>
      <c r="DJ128" s="143" t="str">
        <f t="shared" si="2"/>
        <v/>
      </c>
    </row>
    <row r="129" spans="1:114">
      <c r="A129" s="385"/>
      <c r="B129" s="385"/>
      <c r="C129" s="385"/>
      <c r="D129" s="385"/>
      <c r="E129" s="385"/>
      <c r="F129" s="385"/>
      <c r="G129" s="385"/>
      <c r="H129" s="385"/>
      <c r="I129" s="385"/>
      <c r="J129" s="385"/>
      <c r="K129" s="385"/>
      <c r="L129" s="385"/>
      <c r="M129" s="385"/>
      <c r="N129" s="385"/>
      <c r="O129" s="385"/>
      <c r="P129" s="385"/>
      <c r="Q129" s="385"/>
      <c r="R129" s="385"/>
      <c r="S129" s="385"/>
      <c r="T129" s="385"/>
      <c r="X129" s="385"/>
      <c r="Y129" s="385"/>
      <c r="Z129" s="385"/>
      <c r="AA129" s="385"/>
      <c r="AB129" s="385"/>
      <c r="AC129" s="385"/>
      <c r="AD129" s="385"/>
      <c r="AE129" s="385"/>
      <c r="AF129" s="385"/>
      <c r="AG129" s="385"/>
      <c r="AH129" s="385"/>
      <c r="AI129" s="385"/>
      <c r="AJ129" s="385"/>
      <c r="CZ129" s="385"/>
      <c r="DA129" s="385"/>
      <c r="DB129" s="385"/>
      <c r="DC129" s="385"/>
      <c r="DI129" s="143">
        <f t="shared" si="3"/>
        <v>0</v>
      </c>
      <c r="DJ129" s="143" t="str">
        <f t="shared" si="2"/>
        <v/>
      </c>
    </row>
    <row r="130" spans="1:114">
      <c r="A130" s="385"/>
      <c r="B130" s="385"/>
      <c r="C130" s="385"/>
      <c r="D130" s="385"/>
      <c r="E130" s="385"/>
      <c r="F130" s="385"/>
      <c r="G130" s="385"/>
      <c r="H130" s="385"/>
      <c r="I130" s="385"/>
      <c r="J130" s="385"/>
      <c r="K130" s="385"/>
      <c r="L130" s="385"/>
      <c r="M130" s="385"/>
      <c r="N130" s="385"/>
      <c r="O130" s="385"/>
      <c r="P130" s="385"/>
      <c r="Q130" s="385"/>
      <c r="R130" s="385"/>
      <c r="S130" s="385"/>
      <c r="T130" s="385"/>
      <c r="X130" s="385"/>
      <c r="Y130" s="385"/>
      <c r="Z130" s="385"/>
      <c r="AA130" s="385"/>
      <c r="AB130" s="385"/>
      <c r="AC130" s="385"/>
      <c r="AD130" s="385"/>
      <c r="AE130" s="385"/>
      <c r="AF130" s="385"/>
      <c r="AG130" s="385"/>
      <c r="AH130" s="385"/>
      <c r="AI130" s="385"/>
      <c r="AJ130" s="385"/>
      <c r="CZ130" s="385"/>
      <c r="DA130" s="385"/>
      <c r="DB130" s="385"/>
      <c r="DC130" s="385"/>
      <c r="DI130" s="143">
        <f t="shared" si="3"/>
        <v>0</v>
      </c>
      <c r="DJ130" s="143" t="str">
        <f t="shared" ref="DJ130:DJ193" si="4">IF(DI130&lt;0,D130&amp;",","")</f>
        <v/>
      </c>
    </row>
    <row r="131" spans="1:114">
      <c r="A131" s="385"/>
      <c r="B131" s="385"/>
      <c r="C131" s="385"/>
      <c r="D131" s="385"/>
      <c r="E131" s="385"/>
      <c r="F131" s="385"/>
      <c r="G131" s="385"/>
      <c r="H131" s="385"/>
      <c r="I131" s="385"/>
      <c r="J131" s="385"/>
      <c r="K131" s="385"/>
      <c r="L131" s="385"/>
      <c r="M131" s="385"/>
      <c r="N131" s="385"/>
      <c r="O131" s="385"/>
      <c r="P131" s="385"/>
      <c r="Q131" s="385"/>
      <c r="R131" s="385"/>
      <c r="S131" s="385"/>
      <c r="T131" s="385"/>
      <c r="X131" s="385"/>
      <c r="Y131" s="385"/>
      <c r="Z131" s="385"/>
      <c r="AA131" s="385"/>
      <c r="AB131" s="385"/>
      <c r="AC131" s="385"/>
      <c r="AD131" s="385"/>
      <c r="AE131" s="385"/>
      <c r="AF131" s="385"/>
      <c r="AG131" s="385"/>
      <c r="AH131" s="385"/>
      <c r="AI131" s="385"/>
      <c r="AJ131" s="385"/>
      <c r="CZ131" s="385"/>
      <c r="DA131" s="385"/>
      <c r="DB131" s="385"/>
      <c r="DC131" s="385"/>
      <c r="DI131" s="143">
        <f t="shared" ref="DI131:DI194" si="5">G131-SUM(DA131:DE131)</f>
        <v>0</v>
      </c>
      <c r="DJ131" s="143" t="str">
        <f t="shared" si="4"/>
        <v/>
      </c>
    </row>
    <row r="132" spans="1:114">
      <c r="A132" s="385"/>
      <c r="B132" s="385"/>
      <c r="C132" s="385"/>
      <c r="D132" s="385"/>
      <c r="E132" s="385"/>
      <c r="F132" s="385"/>
      <c r="G132" s="385"/>
      <c r="H132" s="385"/>
      <c r="I132" s="385"/>
      <c r="J132" s="385"/>
      <c r="K132" s="385"/>
      <c r="L132" s="385"/>
      <c r="M132" s="385"/>
      <c r="N132" s="385"/>
      <c r="O132" s="385"/>
      <c r="P132" s="385"/>
      <c r="Q132" s="385"/>
      <c r="R132" s="385"/>
      <c r="S132" s="385"/>
      <c r="T132" s="385"/>
      <c r="X132" s="385"/>
      <c r="Y132" s="385"/>
      <c r="Z132" s="385"/>
      <c r="AA132" s="385"/>
      <c r="AB132" s="385"/>
      <c r="AC132" s="385"/>
      <c r="AD132" s="385"/>
      <c r="AE132" s="385"/>
      <c r="AF132" s="385"/>
      <c r="AG132" s="385"/>
      <c r="AH132" s="385"/>
      <c r="AI132" s="385"/>
      <c r="AJ132" s="385"/>
      <c r="CZ132" s="385"/>
      <c r="DA132" s="385"/>
      <c r="DB132" s="385"/>
      <c r="DC132" s="385"/>
      <c r="DI132" s="143">
        <f t="shared" si="5"/>
        <v>0</v>
      </c>
      <c r="DJ132" s="143" t="str">
        <f t="shared" si="4"/>
        <v/>
      </c>
    </row>
    <row r="133" spans="1:114">
      <c r="A133" s="385"/>
      <c r="B133" s="385"/>
      <c r="C133" s="385"/>
      <c r="D133" s="385"/>
      <c r="E133" s="385"/>
      <c r="F133" s="385"/>
      <c r="G133" s="385"/>
      <c r="H133" s="385"/>
      <c r="I133" s="385"/>
      <c r="J133" s="385"/>
      <c r="K133" s="385"/>
      <c r="L133" s="385"/>
      <c r="M133" s="385"/>
      <c r="N133" s="385"/>
      <c r="O133" s="385"/>
      <c r="P133" s="385"/>
      <c r="Q133" s="385"/>
      <c r="R133" s="385"/>
      <c r="S133" s="385"/>
      <c r="T133" s="385"/>
      <c r="X133" s="385"/>
      <c r="Y133" s="385"/>
      <c r="Z133" s="385"/>
      <c r="AA133" s="385"/>
      <c r="AB133" s="385"/>
      <c r="AC133" s="385"/>
      <c r="AD133" s="385"/>
      <c r="AE133" s="385"/>
      <c r="AF133" s="385"/>
      <c r="AG133" s="385"/>
      <c r="AH133" s="385"/>
      <c r="AI133" s="385"/>
      <c r="AJ133" s="385"/>
      <c r="CZ133" s="385"/>
      <c r="DA133" s="385"/>
      <c r="DB133" s="385"/>
      <c r="DC133" s="385"/>
      <c r="DI133" s="143">
        <f t="shared" si="5"/>
        <v>0</v>
      </c>
      <c r="DJ133" s="143" t="str">
        <f t="shared" si="4"/>
        <v/>
      </c>
    </row>
    <row r="134" spans="1:114">
      <c r="A134" s="385"/>
      <c r="B134" s="385"/>
      <c r="C134" s="385"/>
      <c r="D134" s="385"/>
      <c r="E134" s="385"/>
      <c r="F134" s="385"/>
      <c r="G134" s="385"/>
      <c r="H134" s="385"/>
      <c r="I134" s="385"/>
      <c r="J134" s="385"/>
      <c r="K134" s="385"/>
      <c r="L134" s="385"/>
      <c r="M134" s="385"/>
      <c r="N134" s="385"/>
      <c r="O134" s="385"/>
      <c r="P134" s="385"/>
      <c r="Q134" s="385"/>
      <c r="R134" s="385"/>
      <c r="S134" s="385"/>
      <c r="T134" s="385"/>
      <c r="X134" s="385"/>
      <c r="Y134" s="385"/>
      <c r="Z134" s="385"/>
      <c r="AA134" s="385"/>
      <c r="AB134" s="385"/>
      <c r="AC134" s="385"/>
      <c r="AD134" s="385"/>
      <c r="AE134" s="385"/>
      <c r="AF134" s="385"/>
      <c r="AG134" s="385"/>
      <c r="AH134" s="385"/>
      <c r="AI134" s="385"/>
      <c r="AJ134" s="385"/>
      <c r="CZ134" s="385"/>
      <c r="DA134" s="385"/>
      <c r="DB134" s="385"/>
      <c r="DC134" s="385"/>
      <c r="DI134" s="143">
        <f t="shared" si="5"/>
        <v>0</v>
      </c>
      <c r="DJ134" s="143" t="str">
        <f t="shared" si="4"/>
        <v/>
      </c>
    </row>
    <row r="135" spans="1:114">
      <c r="A135" s="385"/>
      <c r="B135" s="385"/>
      <c r="C135" s="385"/>
      <c r="D135" s="385"/>
      <c r="E135" s="385"/>
      <c r="F135" s="385"/>
      <c r="G135" s="385"/>
      <c r="H135" s="385"/>
      <c r="I135" s="385"/>
      <c r="J135" s="385"/>
      <c r="K135" s="385"/>
      <c r="L135" s="385"/>
      <c r="M135" s="385"/>
      <c r="N135" s="385"/>
      <c r="O135" s="385"/>
      <c r="P135" s="385"/>
      <c r="Q135" s="385"/>
      <c r="R135" s="385"/>
      <c r="S135" s="385"/>
      <c r="T135" s="385"/>
      <c r="X135" s="385"/>
      <c r="Y135" s="385"/>
      <c r="Z135" s="385"/>
      <c r="AA135" s="385"/>
      <c r="AB135" s="385"/>
      <c r="AC135" s="385"/>
      <c r="AD135" s="385"/>
      <c r="AE135" s="385"/>
      <c r="AF135" s="385"/>
      <c r="AG135" s="385"/>
      <c r="AH135" s="385"/>
      <c r="AI135" s="385"/>
      <c r="AJ135" s="385"/>
      <c r="CZ135" s="385"/>
      <c r="DA135" s="385"/>
      <c r="DB135" s="385"/>
      <c r="DC135" s="385"/>
      <c r="DI135" s="143">
        <f t="shared" si="5"/>
        <v>0</v>
      </c>
      <c r="DJ135" s="143" t="str">
        <f t="shared" si="4"/>
        <v/>
      </c>
    </row>
    <row r="136" spans="1:114">
      <c r="A136" s="385"/>
      <c r="B136" s="385"/>
      <c r="C136" s="385"/>
      <c r="D136" s="385"/>
      <c r="E136" s="385"/>
      <c r="F136" s="385"/>
      <c r="G136" s="385"/>
      <c r="H136" s="385"/>
      <c r="I136" s="385"/>
      <c r="J136" s="385"/>
      <c r="K136" s="385"/>
      <c r="L136" s="385"/>
      <c r="M136" s="385"/>
      <c r="N136" s="385"/>
      <c r="O136" s="385"/>
      <c r="P136" s="385"/>
      <c r="Q136" s="385"/>
      <c r="R136" s="385"/>
      <c r="S136" s="385"/>
      <c r="T136" s="385"/>
      <c r="X136" s="385"/>
      <c r="Y136" s="385"/>
      <c r="Z136" s="385"/>
      <c r="AA136" s="385"/>
      <c r="AB136" s="385"/>
      <c r="AC136" s="385"/>
      <c r="AD136" s="385"/>
      <c r="AE136" s="385"/>
      <c r="AF136" s="385"/>
      <c r="AG136" s="385"/>
      <c r="AH136" s="385"/>
      <c r="AI136" s="385"/>
      <c r="AJ136" s="385"/>
      <c r="CZ136" s="385"/>
      <c r="DA136" s="385"/>
      <c r="DB136" s="385"/>
      <c r="DC136" s="385"/>
      <c r="DI136" s="143">
        <f t="shared" si="5"/>
        <v>0</v>
      </c>
      <c r="DJ136" s="143" t="str">
        <f t="shared" si="4"/>
        <v/>
      </c>
    </row>
    <row r="137" spans="1:114">
      <c r="A137" s="385"/>
      <c r="B137" s="385"/>
      <c r="C137" s="385"/>
      <c r="D137" s="385"/>
      <c r="E137" s="385"/>
      <c r="F137" s="385"/>
      <c r="G137" s="385"/>
      <c r="H137" s="385"/>
      <c r="I137" s="385"/>
      <c r="J137" s="385"/>
      <c r="K137" s="385"/>
      <c r="L137" s="385"/>
      <c r="M137" s="385"/>
      <c r="N137" s="385"/>
      <c r="O137" s="385"/>
      <c r="P137" s="385"/>
      <c r="Q137" s="385"/>
      <c r="R137" s="385"/>
      <c r="S137" s="385"/>
      <c r="T137" s="385"/>
      <c r="X137" s="385"/>
      <c r="Y137" s="385"/>
      <c r="Z137" s="385"/>
      <c r="AA137" s="385"/>
      <c r="AB137" s="385"/>
      <c r="AC137" s="385"/>
      <c r="AD137" s="385"/>
      <c r="AE137" s="385"/>
      <c r="AF137" s="385"/>
      <c r="AG137" s="385"/>
      <c r="AH137" s="385"/>
      <c r="AI137" s="385"/>
      <c r="AJ137" s="385"/>
      <c r="CZ137" s="385"/>
      <c r="DA137" s="385"/>
      <c r="DB137" s="385"/>
      <c r="DC137" s="385"/>
      <c r="DI137" s="143">
        <f t="shared" si="5"/>
        <v>0</v>
      </c>
      <c r="DJ137" s="143" t="str">
        <f t="shared" si="4"/>
        <v/>
      </c>
    </row>
    <row r="138" spans="1:114">
      <c r="A138" s="385"/>
      <c r="B138" s="385"/>
      <c r="C138" s="385"/>
      <c r="D138" s="385"/>
      <c r="E138" s="385"/>
      <c r="F138" s="385"/>
      <c r="G138" s="385"/>
      <c r="H138" s="385"/>
      <c r="I138" s="385"/>
      <c r="J138" s="385"/>
      <c r="K138" s="385"/>
      <c r="L138" s="385"/>
      <c r="M138" s="385"/>
      <c r="N138" s="385"/>
      <c r="O138" s="385"/>
      <c r="P138" s="385"/>
      <c r="Q138" s="385"/>
      <c r="R138" s="385"/>
      <c r="S138" s="385"/>
      <c r="T138" s="385"/>
      <c r="X138" s="385"/>
      <c r="Y138" s="385"/>
      <c r="Z138" s="385"/>
      <c r="AA138" s="385"/>
      <c r="AB138" s="385"/>
      <c r="AC138" s="385"/>
      <c r="AD138" s="385"/>
      <c r="AE138" s="385"/>
      <c r="AF138" s="385"/>
      <c r="AG138" s="385"/>
      <c r="AH138" s="385"/>
      <c r="AI138" s="385"/>
      <c r="AJ138" s="385"/>
      <c r="CZ138" s="385"/>
      <c r="DA138" s="385"/>
      <c r="DB138" s="385"/>
      <c r="DC138" s="385"/>
      <c r="DI138" s="143">
        <f t="shared" si="5"/>
        <v>0</v>
      </c>
      <c r="DJ138" s="143" t="str">
        <f t="shared" si="4"/>
        <v/>
      </c>
    </row>
    <row r="139" spans="1:114">
      <c r="A139" s="385"/>
      <c r="B139" s="385"/>
      <c r="C139" s="385"/>
      <c r="D139" s="385"/>
      <c r="E139" s="385"/>
      <c r="F139" s="385"/>
      <c r="G139" s="385"/>
      <c r="H139" s="385"/>
      <c r="I139" s="385"/>
      <c r="J139" s="385"/>
      <c r="K139" s="385"/>
      <c r="L139" s="385"/>
      <c r="M139" s="385"/>
      <c r="N139" s="385"/>
      <c r="O139" s="385"/>
      <c r="P139" s="385"/>
      <c r="Q139" s="385"/>
      <c r="R139" s="385"/>
      <c r="S139" s="385"/>
      <c r="T139" s="385"/>
      <c r="X139" s="385"/>
      <c r="Y139" s="385"/>
      <c r="Z139" s="385"/>
      <c r="AA139" s="385"/>
      <c r="AB139" s="385"/>
      <c r="AC139" s="385"/>
      <c r="AD139" s="385"/>
      <c r="AE139" s="385"/>
      <c r="AF139" s="385"/>
      <c r="AG139" s="385"/>
      <c r="AH139" s="385"/>
      <c r="AI139" s="385"/>
      <c r="AJ139" s="385"/>
      <c r="CZ139" s="385"/>
      <c r="DA139" s="385"/>
      <c r="DB139" s="385"/>
      <c r="DC139" s="385"/>
      <c r="DI139" s="143">
        <f t="shared" si="5"/>
        <v>0</v>
      </c>
      <c r="DJ139" s="143" t="str">
        <f t="shared" si="4"/>
        <v/>
      </c>
    </row>
    <row r="140" spans="1:114">
      <c r="A140" s="385"/>
      <c r="B140" s="385"/>
      <c r="C140" s="385"/>
      <c r="D140" s="385"/>
      <c r="E140" s="385"/>
      <c r="F140" s="385"/>
      <c r="G140" s="385"/>
      <c r="H140" s="385"/>
      <c r="I140" s="385"/>
      <c r="J140" s="385"/>
      <c r="K140" s="385"/>
      <c r="L140" s="385"/>
      <c r="M140" s="385"/>
      <c r="N140" s="385"/>
      <c r="O140" s="385"/>
      <c r="P140" s="385"/>
      <c r="Q140" s="385"/>
      <c r="R140" s="385"/>
      <c r="S140" s="385"/>
      <c r="T140" s="385"/>
      <c r="X140" s="385"/>
      <c r="Y140" s="385"/>
      <c r="Z140" s="385"/>
      <c r="AA140" s="385"/>
      <c r="AB140" s="385"/>
      <c r="AC140" s="385"/>
      <c r="AD140" s="385"/>
      <c r="AE140" s="385"/>
      <c r="AF140" s="385"/>
      <c r="AG140" s="385"/>
      <c r="AH140" s="385"/>
      <c r="AI140" s="385"/>
      <c r="AJ140" s="385"/>
      <c r="CZ140" s="385"/>
      <c r="DA140" s="385"/>
      <c r="DB140" s="385"/>
      <c r="DC140" s="385"/>
      <c r="DI140" s="143">
        <f t="shared" si="5"/>
        <v>0</v>
      </c>
      <c r="DJ140" s="143" t="str">
        <f t="shared" si="4"/>
        <v/>
      </c>
    </row>
    <row r="141" spans="1:114">
      <c r="A141" s="385"/>
      <c r="B141" s="385"/>
      <c r="C141" s="385"/>
      <c r="D141" s="385"/>
      <c r="E141" s="385"/>
      <c r="F141" s="385"/>
      <c r="G141" s="385"/>
      <c r="H141" s="385"/>
      <c r="I141" s="385"/>
      <c r="J141" s="385"/>
      <c r="K141" s="385"/>
      <c r="L141" s="385"/>
      <c r="M141" s="385"/>
      <c r="N141" s="385"/>
      <c r="O141" s="385"/>
      <c r="P141" s="385"/>
      <c r="Q141" s="385"/>
      <c r="R141" s="385"/>
      <c r="S141" s="385"/>
      <c r="T141" s="385"/>
      <c r="X141" s="385"/>
      <c r="Y141" s="385"/>
      <c r="Z141" s="385"/>
      <c r="AA141" s="385"/>
      <c r="AB141" s="385"/>
      <c r="AC141" s="385"/>
      <c r="AD141" s="385"/>
      <c r="AE141" s="385"/>
      <c r="AF141" s="385"/>
      <c r="AG141" s="385"/>
      <c r="AH141" s="385"/>
      <c r="AI141" s="385"/>
      <c r="AJ141" s="385"/>
      <c r="CZ141" s="385"/>
      <c r="DA141" s="385"/>
      <c r="DB141" s="385"/>
      <c r="DC141" s="385"/>
      <c r="DI141" s="143">
        <f t="shared" si="5"/>
        <v>0</v>
      </c>
      <c r="DJ141" s="143" t="str">
        <f t="shared" si="4"/>
        <v/>
      </c>
    </row>
    <row r="142" spans="1:114">
      <c r="A142" s="385"/>
      <c r="B142" s="385"/>
      <c r="C142" s="385"/>
      <c r="D142" s="385"/>
      <c r="E142" s="385"/>
      <c r="F142" s="385"/>
      <c r="G142" s="385"/>
      <c r="H142" s="385"/>
      <c r="I142" s="385"/>
      <c r="J142" s="385"/>
      <c r="K142" s="385"/>
      <c r="L142" s="385"/>
      <c r="M142" s="385"/>
      <c r="N142" s="385"/>
      <c r="O142" s="385"/>
      <c r="P142" s="385"/>
      <c r="Q142" s="385"/>
      <c r="R142" s="385"/>
      <c r="S142" s="385"/>
      <c r="T142" s="385"/>
      <c r="X142" s="385"/>
      <c r="Y142" s="385"/>
      <c r="Z142" s="385"/>
      <c r="AA142" s="385"/>
      <c r="AB142" s="385"/>
      <c r="AC142" s="385"/>
      <c r="AD142" s="385"/>
      <c r="AE142" s="385"/>
      <c r="AF142" s="385"/>
      <c r="AG142" s="385"/>
      <c r="AH142" s="385"/>
      <c r="AI142" s="385"/>
      <c r="AJ142" s="385"/>
      <c r="CZ142" s="385"/>
      <c r="DA142" s="385"/>
      <c r="DB142" s="385"/>
      <c r="DC142" s="385"/>
      <c r="DI142" s="143">
        <f t="shared" si="5"/>
        <v>0</v>
      </c>
      <c r="DJ142" s="143" t="str">
        <f t="shared" si="4"/>
        <v/>
      </c>
    </row>
    <row r="143" spans="1:114">
      <c r="A143" s="385"/>
      <c r="B143" s="385"/>
      <c r="C143" s="385"/>
      <c r="D143" s="385"/>
      <c r="E143" s="385"/>
      <c r="F143" s="385"/>
      <c r="G143" s="385"/>
      <c r="H143" s="385"/>
      <c r="I143" s="385"/>
      <c r="J143" s="385"/>
      <c r="K143" s="385"/>
      <c r="L143" s="385"/>
      <c r="M143" s="385"/>
      <c r="N143" s="385"/>
      <c r="O143" s="385"/>
      <c r="P143" s="385"/>
      <c r="Q143" s="385"/>
      <c r="R143" s="385"/>
      <c r="S143" s="385"/>
      <c r="T143" s="385"/>
      <c r="X143" s="385"/>
      <c r="Y143" s="385"/>
      <c r="Z143" s="385"/>
      <c r="AA143" s="385"/>
      <c r="AB143" s="385"/>
      <c r="AC143" s="385"/>
      <c r="AD143" s="385"/>
      <c r="AE143" s="385"/>
      <c r="AF143" s="385"/>
      <c r="AG143" s="385"/>
      <c r="AH143" s="385"/>
      <c r="AI143" s="385"/>
      <c r="AJ143" s="385"/>
      <c r="CZ143" s="385"/>
      <c r="DA143" s="385"/>
      <c r="DB143" s="385"/>
      <c r="DC143" s="385"/>
      <c r="DI143" s="143">
        <f t="shared" si="5"/>
        <v>0</v>
      </c>
      <c r="DJ143" s="143" t="str">
        <f t="shared" si="4"/>
        <v/>
      </c>
    </row>
    <row r="144" spans="1:114">
      <c r="A144" s="385"/>
      <c r="B144" s="385"/>
      <c r="C144" s="385"/>
      <c r="D144" s="385"/>
      <c r="E144" s="385"/>
      <c r="F144" s="385"/>
      <c r="G144" s="385"/>
      <c r="H144" s="385"/>
      <c r="I144" s="385"/>
      <c r="J144" s="385"/>
      <c r="K144" s="385"/>
      <c r="L144" s="385"/>
      <c r="M144" s="385"/>
      <c r="N144" s="385"/>
      <c r="O144" s="385"/>
      <c r="P144" s="385"/>
      <c r="Q144" s="385"/>
      <c r="R144" s="385"/>
      <c r="S144" s="385"/>
      <c r="T144" s="385"/>
      <c r="X144" s="385"/>
      <c r="Y144" s="385"/>
      <c r="Z144" s="385"/>
      <c r="AA144" s="385"/>
      <c r="AB144" s="385"/>
      <c r="AC144" s="385"/>
      <c r="AD144" s="385"/>
      <c r="AE144" s="385"/>
      <c r="AF144" s="385"/>
      <c r="AG144" s="385"/>
      <c r="AH144" s="385"/>
      <c r="AI144" s="385"/>
      <c r="AJ144" s="385"/>
      <c r="CZ144" s="385"/>
      <c r="DA144" s="385"/>
      <c r="DB144" s="385"/>
      <c r="DC144" s="385"/>
      <c r="DI144" s="143">
        <f t="shared" si="5"/>
        <v>0</v>
      </c>
      <c r="DJ144" s="143" t="str">
        <f t="shared" si="4"/>
        <v/>
      </c>
    </row>
    <row r="145" spans="1:114">
      <c r="A145" s="385"/>
      <c r="B145" s="385"/>
      <c r="C145" s="385"/>
      <c r="D145" s="385"/>
      <c r="E145" s="385"/>
      <c r="F145" s="385"/>
      <c r="G145" s="385"/>
      <c r="H145" s="385"/>
      <c r="I145" s="385"/>
      <c r="J145" s="385"/>
      <c r="K145" s="385"/>
      <c r="L145" s="385"/>
      <c r="M145" s="385"/>
      <c r="N145" s="385"/>
      <c r="O145" s="385"/>
      <c r="P145" s="385"/>
      <c r="Q145" s="385"/>
      <c r="R145" s="385"/>
      <c r="S145" s="385"/>
      <c r="T145" s="385"/>
      <c r="X145" s="385"/>
      <c r="Y145" s="385"/>
      <c r="Z145" s="385"/>
      <c r="AA145" s="385"/>
      <c r="AB145" s="385"/>
      <c r="AC145" s="385"/>
      <c r="AD145" s="385"/>
      <c r="AE145" s="385"/>
      <c r="AF145" s="385"/>
      <c r="AG145" s="385"/>
      <c r="AH145" s="385"/>
      <c r="AI145" s="385"/>
      <c r="AJ145" s="385"/>
      <c r="CZ145" s="385"/>
      <c r="DA145" s="385"/>
      <c r="DB145" s="385"/>
      <c r="DC145" s="385"/>
      <c r="DI145" s="143">
        <f t="shared" si="5"/>
        <v>0</v>
      </c>
      <c r="DJ145" s="143" t="str">
        <f t="shared" si="4"/>
        <v/>
      </c>
    </row>
    <row r="146" spans="1:114">
      <c r="A146" s="385"/>
      <c r="B146" s="385"/>
      <c r="C146" s="385"/>
      <c r="D146" s="385"/>
      <c r="E146" s="385"/>
      <c r="F146" s="385"/>
      <c r="G146" s="385"/>
      <c r="H146" s="385"/>
      <c r="I146" s="385"/>
      <c r="J146" s="385"/>
      <c r="K146" s="385"/>
      <c r="L146" s="385"/>
      <c r="M146" s="385"/>
      <c r="N146" s="385"/>
      <c r="O146" s="385"/>
      <c r="P146" s="385"/>
      <c r="Q146" s="385"/>
      <c r="R146" s="385"/>
      <c r="S146" s="385"/>
      <c r="T146" s="385"/>
      <c r="X146" s="385"/>
      <c r="Y146" s="385"/>
      <c r="Z146" s="385"/>
      <c r="AA146" s="385"/>
      <c r="AB146" s="385"/>
      <c r="AC146" s="385"/>
      <c r="AD146" s="385"/>
      <c r="AE146" s="385"/>
      <c r="AF146" s="385"/>
      <c r="AG146" s="385"/>
      <c r="AH146" s="385"/>
      <c r="AI146" s="385"/>
      <c r="AJ146" s="385"/>
      <c r="CZ146" s="385"/>
      <c r="DA146" s="385"/>
      <c r="DB146" s="385"/>
      <c r="DC146" s="385"/>
      <c r="DI146" s="143">
        <f t="shared" si="5"/>
        <v>0</v>
      </c>
      <c r="DJ146" s="143" t="str">
        <f t="shared" si="4"/>
        <v/>
      </c>
    </row>
    <row r="147" spans="1:114">
      <c r="A147" s="385"/>
      <c r="B147" s="385"/>
      <c r="C147" s="385"/>
      <c r="D147" s="385"/>
      <c r="E147" s="385"/>
      <c r="F147" s="385"/>
      <c r="G147" s="385"/>
      <c r="H147" s="385"/>
      <c r="I147" s="385"/>
      <c r="J147" s="385"/>
      <c r="K147" s="385"/>
      <c r="L147" s="385"/>
      <c r="M147" s="385"/>
      <c r="N147" s="385"/>
      <c r="O147" s="385"/>
      <c r="P147" s="385"/>
      <c r="Q147" s="385"/>
      <c r="R147" s="385"/>
      <c r="S147" s="385"/>
      <c r="T147" s="385"/>
      <c r="X147" s="385"/>
      <c r="Y147" s="385"/>
      <c r="Z147" s="385"/>
      <c r="AA147" s="385"/>
      <c r="AB147" s="385"/>
      <c r="AC147" s="385"/>
      <c r="AD147" s="385"/>
      <c r="AE147" s="385"/>
      <c r="AF147" s="385"/>
      <c r="AG147" s="385"/>
      <c r="AH147" s="385"/>
      <c r="AI147" s="385"/>
      <c r="AJ147" s="385"/>
      <c r="CZ147" s="385"/>
      <c r="DA147" s="385"/>
      <c r="DB147" s="385"/>
      <c r="DC147" s="385"/>
      <c r="DI147" s="143">
        <f t="shared" si="5"/>
        <v>0</v>
      </c>
      <c r="DJ147" s="143" t="str">
        <f t="shared" si="4"/>
        <v/>
      </c>
    </row>
    <row r="148" spans="1:114">
      <c r="A148" s="385"/>
      <c r="B148" s="385"/>
      <c r="C148" s="385"/>
      <c r="D148" s="385"/>
      <c r="E148" s="385"/>
      <c r="F148" s="385"/>
      <c r="G148" s="385"/>
      <c r="H148" s="385"/>
      <c r="I148" s="385"/>
      <c r="J148" s="385"/>
      <c r="K148" s="385"/>
      <c r="L148" s="385"/>
      <c r="M148" s="385"/>
      <c r="N148" s="385"/>
      <c r="O148" s="385"/>
      <c r="P148" s="385"/>
      <c r="Q148" s="385"/>
      <c r="R148" s="385"/>
      <c r="S148" s="385"/>
      <c r="T148" s="385"/>
      <c r="X148" s="385"/>
      <c r="Y148" s="385"/>
      <c r="Z148" s="385"/>
      <c r="AA148" s="385"/>
      <c r="AB148" s="385"/>
      <c r="AC148" s="385"/>
      <c r="AD148" s="385"/>
      <c r="AE148" s="385"/>
      <c r="AF148" s="385"/>
      <c r="AG148" s="385"/>
      <c r="AH148" s="385"/>
      <c r="AI148" s="385"/>
      <c r="AJ148" s="385"/>
      <c r="CZ148" s="385"/>
      <c r="DA148" s="385"/>
      <c r="DB148" s="385"/>
      <c r="DC148" s="385"/>
      <c r="DI148" s="143">
        <f t="shared" si="5"/>
        <v>0</v>
      </c>
      <c r="DJ148" s="143" t="str">
        <f t="shared" si="4"/>
        <v/>
      </c>
    </row>
    <row r="149" spans="1:114">
      <c r="A149" s="385"/>
      <c r="B149" s="385"/>
      <c r="C149" s="385"/>
      <c r="D149" s="385"/>
      <c r="E149" s="385"/>
      <c r="F149" s="385"/>
      <c r="G149" s="385"/>
      <c r="H149" s="385"/>
      <c r="I149" s="385"/>
      <c r="J149" s="385"/>
      <c r="K149" s="385"/>
      <c r="L149" s="385"/>
      <c r="M149" s="385"/>
      <c r="N149" s="385"/>
      <c r="O149" s="385"/>
      <c r="P149" s="385"/>
      <c r="Q149" s="385"/>
      <c r="R149" s="385"/>
      <c r="S149" s="385"/>
      <c r="T149" s="385"/>
      <c r="X149" s="385"/>
      <c r="Y149" s="385"/>
      <c r="Z149" s="385"/>
      <c r="AA149" s="385"/>
      <c r="AB149" s="385"/>
      <c r="AC149" s="385"/>
      <c r="AD149" s="385"/>
      <c r="AE149" s="385"/>
      <c r="AF149" s="385"/>
      <c r="AG149" s="385"/>
      <c r="AH149" s="385"/>
      <c r="AI149" s="385"/>
      <c r="AJ149" s="385"/>
      <c r="CZ149" s="385"/>
      <c r="DA149" s="385"/>
      <c r="DB149" s="385"/>
      <c r="DC149" s="385"/>
      <c r="DI149" s="143">
        <f t="shared" si="5"/>
        <v>0</v>
      </c>
      <c r="DJ149" s="143" t="str">
        <f t="shared" si="4"/>
        <v/>
      </c>
    </row>
    <row r="150" spans="1:114">
      <c r="DI150" s="143">
        <f t="shared" si="5"/>
        <v>0</v>
      </c>
      <c r="DJ150" s="143" t="str">
        <f t="shared" si="4"/>
        <v/>
      </c>
    </row>
    <row r="151" spans="1:114">
      <c r="DI151" s="143">
        <f t="shared" si="5"/>
        <v>0</v>
      </c>
      <c r="DJ151" s="143" t="str">
        <f t="shared" si="4"/>
        <v/>
      </c>
    </row>
    <row r="152" spans="1:114">
      <c r="DI152" s="143">
        <f t="shared" si="5"/>
        <v>0</v>
      </c>
      <c r="DJ152" s="143" t="str">
        <f t="shared" si="4"/>
        <v/>
      </c>
    </row>
    <row r="153" spans="1:114">
      <c r="DI153" s="143">
        <f t="shared" si="5"/>
        <v>0</v>
      </c>
      <c r="DJ153" s="143" t="str">
        <f t="shared" si="4"/>
        <v/>
      </c>
    </row>
    <row r="154" spans="1:114">
      <c r="DI154" s="143">
        <f t="shared" si="5"/>
        <v>0</v>
      </c>
      <c r="DJ154" s="143" t="str">
        <f t="shared" si="4"/>
        <v/>
      </c>
    </row>
    <row r="155" spans="1:114">
      <c r="DI155" s="143">
        <f t="shared" si="5"/>
        <v>0</v>
      </c>
      <c r="DJ155" s="143" t="str">
        <f t="shared" si="4"/>
        <v/>
      </c>
    </row>
    <row r="156" spans="1:114">
      <c r="DI156" s="143">
        <f t="shared" si="5"/>
        <v>0</v>
      </c>
      <c r="DJ156" s="143" t="str">
        <f t="shared" si="4"/>
        <v/>
      </c>
    </row>
    <row r="157" spans="1:114">
      <c r="DI157" s="143">
        <f t="shared" si="5"/>
        <v>0</v>
      </c>
      <c r="DJ157" s="143" t="str">
        <f t="shared" si="4"/>
        <v/>
      </c>
    </row>
    <row r="158" spans="1:114">
      <c r="DI158" s="143">
        <f t="shared" si="5"/>
        <v>0</v>
      </c>
      <c r="DJ158" s="143" t="str">
        <f t="shared" si="4"/>
        <v/>
      </c>
    </row>
    <row r="159" spans="1:114">
      <c r="DI159" s="143">
        <f t="shared" si="5"/>
        <v>0</v>
      </c>
      <c r="DJ159" s="143" t="str">
        <f t="shared" si="4"/>
        <v/>
      </c>
    </row>
    <row r="160" spans="1:114">
      <c r="DI160" s="143">
        <f t="shared" si="5"/>
        <v>0</v>
      </c>
      <c r="DJ160" s="143" t="str">
        <f t="shared" si="4"/>
        <v/>
      </c>
    </row>
    <row r="161" spans="113:114">
      <c r="DI161" s="143">
        <f t="shared" si="5"/>
        <v>0</v>
      </c>
      <c r="DJ161" s="143" t="str">
        <f t="shared" si="4"/>
        <v/>
      </c>
    </row>
    <row r="162" spans="113:114">
      <c r="DI162" s="143">
        <f t="shared" si="5"/>
        <v>0</v>
      </c>
      <c r="DJ162" s="143" t="str">
        <f t="shared" si="4"/>
        <v/>
      </c>
    </row>
    <row r="163" spans="113:114">
      <c r="DI163" s="143">
        <f t="shared" si="5"/>
        <v>0</v>
      </c>
      <c r="DJ163" s="143" t="str">
        <f t="shared" si="4"/>
        <v/>
      </c>
    </row>
    <row r="164" spans="113:114">
      <c r="DI164" s="143">
        <f t="shared" si="5"/>
        <v>0</v>
      </c>
      <c r="DJ164" s="143" t="str">
        <f t="shared" si="4"/>
        <v/>
      </c>
    </row>
    <row r="165" spans="113:114">
      <c r="DI165" s="143">
        <f t="shared" si="5"/>
        <v>0</v>
      </c>
      <c r="DJ165" s="143" t="str">
        <f t="shared" si="4"/>
        <v/>
      </c>
    </row>
    <row r="166" spans="113:114">
      <c r="DI166" s="143">
        <f t="shared" si="5"/>
        <v>0</v>
      </c>
      <c r="DJ166" s="143" t="str">
        <f t="shared" si="4"/>
        <v/>
      </c>
    </row>
    <row r="167" spans="113:114">
      <c r="DI167" s="143">
        <f t="shared" si="5"/>
        <v>0</v>
      </c>
      <c r="DJ167" s="143" t="str">
        <f t="shared" si="4"/>
        <v/>
      </c>
    </row>
    <row r="168" spans="113:114">
      <c r="DI168" s="143">
        <f t="shared" si="5"/>
        <v>0</v>
      </c>
      <c r="DJ168" s="143" t="str">
        <f t="shared" si="4"/>
        <v/>
      </c>
    </row>
    <row r="169" spans="113:114">
      <c r="DI169" s="143">
        <f t="shared" si="5"/>
        <v>0</v>
      </c>
      <c r="DJ169" s="143" t="str">
        <f t="shared" si="4"/>
        <v/>
      </c>
    </row>
    <row r="170" spans="113:114">
      <c r="DI170" s="143">
        <f t="shared" si="5"/>
        <v>0</v>
      </c>
      <c r="DJ170" s="143" t="str">
        <f t="shared" si="4"/>
        <v/>
      </c>
    </row>
    <row r="171" spans="113:114">
      <c r="DI171" s="143">
        <f t="shared" si="5"/>
        <v>0</v>
      </c>
      <c r="DJ171" s="143" t="str">
        <f t="shared" si="4"/>
        <v/>
      </c>
    </row>
    <row r="172" spans="113:114">
      <c r="DI172" s="143">
        <f t="shared" si="5"/>
        <v>0</v>
      </c>
      <c r="DJ172" s="143" t="str">
        <f t="shared" si="4"/>
        <v/>
      </c>
    </row>
    <row r="173" spans="113:114">
      <c r="DI173" s="143">
        <f t="shared" si="5"/>
        <v>0</v>
      </c>
      <c r="DJ173" s="143" t="str">
        <f t="shared" si="4"/>
        <v/>
      </c>
    </row>
    <row r="174" spans="113:114">
      <c r="DI174" s="143">
        <f t="shared" si="5"/>
        <v>0</v>
      </c>
      <c r="DJ174" s="143" t="str">
        <f t="shared" si="4"/>
        <v/>
      </c>
    </row>
    <row r="175" spans="113:114">
      <c r="DI175" s="143">
        <f t="shared" si="5"/>
        <v>0</v>
      </c>
      <c r="DJ175" s="143" t="str">
        <f t="shared" si="4"/>
        <v/>
      </c>
    </row>
    <row r="176" spans="113:114">
      <c r="DI176" s="143">
        <f t="shared" si="5"/>
        <v>0</v>
      </c>
      <c r="DJ176" s="143" t="str">
        <f t="shared" si="4"/>
        <v/>
      </c>
    </row>
    <row r="177" spans="113:114">
      <c r="DI177" s="143">
        <f t="shared" si="5"/>
        <v>0</v>
      </c>
      <c r="DJ177" s="143" t="str">
        <f t="shared" si="4"/>
        <v/>
      </c>
    </row>
    <row r="178" spans="113:114">
      <c r="DI178" s="143">
        <f t="shared" si="5"/>
        <v>0</v>
      </c>
      <c r="DJ178" s="143" t="str">
        <f t="shared" si="4"/>
        <v/>
      </c>
    </row>
    <row r="179" spans="113:114">
      <c r="DI179" s="143">
        <f t="shared" si="5"/>
        <v>0</v>
      </c>
      <c r="DJ179" s="143" t="str">
        <f t="shared" si="4"/>
        <v/>
      </c>
    </row>
    <row r="180" spans="113:114">
      <c r="DI180" s="143">
        <f t="shared" si="5"/>
        <v>0</v>
      </c>
      <c r="DJ180" s="143" t="str">
        <f t="shared" si="4"/>
        <v/>
      </c>
    </row>
    <row r="181" spans="113:114">
      <c r="DI181" s="143">
        <f t="shared" si="5"/>
        <v>0</v>
      </c>
      <c r="DJ181" s="143" t="str">
        <f t="shared" si="4"/>
        <v/>
      </c>
    </row>
    <row r="182" spans="113:114">
      <c r="DI182" s="143">
        <f t="shared" si="5"/>
        <v>0</v>
      </c>
      <c r="DJ182" s="143" t="str">
        <f t="shared" si="4"/>
        <v/>
      </c>
    </row>
    <row r="183" spans="113:114">
      <c r="DI183" s="143">
        <f t="shared" si="5"/>
        <v>0</v>
      </c>
      <c r="DJ183" s="143" t="str">
        <f t="shared" si="4"/>
        <v/>
      </c>
    </row>
    <row r="184" spans="113:114">
      <c r="DI184" s="143">
        <f t="shared" si="5"/>
        <v>0</v>
      </c>
      <c r="DJ184" s="143" t="str">
        <f t="shared" si="4"/>
        <v/>
      </c>
    </row>
    <row r="185" spans="113:114">
      <c r="DI185" s="143">
        <f t="shared" si="5"/>
        <v>0</v>
      </c>
      <c r="DJ185" s="143" t="str">
        <f t="shared" si="4"/>
        <v/>
      </c>
    </row>
    <row r="186" spans="113:114">
      <c r="DI186" s="143">
        <f t="shared" si="5"/>
        <v>0</v>
      </c>
      <c r="DJ186" s="143" t="str">
        <f t="shared" si="4"/>
        <v/>
      </c>
    </row>
    <row r="187" spans="113:114">
      <c r="DI187" s="143">
        <f t="shared" si="5"/>
        <v>0</v>
      </c>
      <c r="DJ187" s="143" t="str">
        <f t="shared" si="4"/>
        <v/>
      </c>
    </row>
    <row r="188" spans="113:114">
      <c r="DI188" s="143">
        <f t="shared" si="5"/>
        <v>0</v>
      </c>
      <c r="DJ188" s="143" t="str">
        <f t="shared" si="4"/>
        <v/>
      </c>
    </row>
    <row r="189" spans="113:114">
      <c r="DI189" s="143">
        <f t="shared" si="5"/>
        <v>0</v>
      </c>
      <c r="DJ189" s="143" t="str">
        <f t="shared" si="4"/>
        <v/>
      </c>
    </row>
    <row r="190" spans="113:114">
      <c r="DI190" s="143">
        <f t="shared" si="5"/>
        <v>0</v>
      </c>
      <c r="DJ190" s="143" t="str">
        <f t="shared" si="4"/>
        <v/>
      </c>
    </row>
    <row r="191" spans="113:114">
      <c r="DI191" s="143">
        <f t="shared" si="5"/>
        <v>0</v>
      </c>
      <c r="DJ191" s="143" t="str">
        <f t="shared" si="4"/>
        <v/>
      </c>
    </row>
    <row r="192" spans="113:114">
      <c r="DI192" s="143">
        <f t="shared" si="5"/>
        <v>0</v>
      </c>
      <c r="DJ192" s="143" t="str">
        <f t="shared" si="4"/>
        <v/>
      </c>
    </row>
    <row r="193" spans="113:114">
      <c r="DI193" s="143">
        <f t="shared" si="5"/>
        <v>0</v>
      </c>
      <c r="DJ193" s="143" t="str">
        <f t="shared" si="4"/>
        <v/>
      </c>
    </row>
    <row r="194" spans="113:114">
      <c r="DI194" s="143">
        <f t="shared" si="5"/>
        <v>0</v>
      </c>
      <c r="DJ194" s="143" t="str">
        <f t="shared" ref="DJ194:DJ257" si="6">IF(DI194&lt;0,D194&amp;",","")</f>
        <v/>
      </c>
    </row>
    <row r="195" spans="113:114">
      <c r="DI195" s="143">
        <f t="shared" ref="DI195:DI258" si="7">G195-SUM(DA195:DE195)</f>
        <v>0</v>
      </c>
      <c r="DJ195" s="143" t="str">
        <f t="shared" si="6"/>
        <v/>
      </c>
    </row>
    <row r="196" spans="113:114">
      <c r="DI196" s="143">
        <f t="shared" si="7"/>
        <v>0</v>
      </c>
      <c r="DJ196" s="143" t="str">
        <f t="shared" si="6"/>
        <v/>
      </c>
    </row>
    <row r="197" spans="113:114">
      <c r="DI197" s="143">
        <f t="shared" si="7"/>
        <v>0</v>
      </c>
      <c r="DJ197" s="143" t="str">
        <f t="shared" si="6"/>
        <v/>
      </c>
    </row>
    <row r="198" spans="113:114">
      <c r="DI198" s="143">
        <f t="shared" si="7"/>
        <v>0</v>
      </c>
      <c r="DJ198" s="143" t="str">
        <f t="shared" si="6"/>
        <v/>
      </c>
    </row>
    <row r="199" spans="113:114">
      <c r="DI199" s="143">
        <f t="shared" si="7"/>
        <v>0</v>
      </c>
      <c r="DJ199" s="143" t="str">
        <f t="shared" si="6"/>
        <v/>
      </c>
    </row>
    <row r="200" spans="113:114">
      <c r="DI200" s="143">
        <f t="shared" si="7"/>
        <v>0</v>
      </c>
      <c r="DJ200" s="143" t="str">
        <f t="shared" si="6"/>
        <v/>
      </c>
    </row>
    <row r="201" spans="113:114">
      <c r="DI201" s="143">
        <f t="shared" si="7"/>
        <v>0</v>
      </c>
      <c r="DJ201" s="143" t="str">
        <f t="shared" si="6"/>
        <v/>
      </c>
    </row>
    <row r="202" spans="113:114">
      <c r="DI202" s="143">
        <f t="shared" si="7"/>
        <v>0</v>
      </c>
      <c r="DJ202" s="143" t="str">
        <f t="shared" si="6"/>
        <v/>
      </c>
    </row>
    <row r="203" spans="113:114">
      <c r="DI203" s="143">
        <f t="shared" si="7"/>
        <v>0</v>
      </c>
      <c r="DJ203" s="143" t="str">
        <f t="shared" si="6"/>
        <v/>
      </c>
    </row>
    <row r="204" spans="113:114">
      <c r="DI204" s="143">
        <f t="shared" si="7"/>
        <v>0</v>
      </c>
      <c r="DJ204" s="143" t="str">
        <f t="shared" si="6"/>
        <v/>
      </c>
    </row>
    <row r="205" spans="113:114">
      <c r="DI205" s="143">
        <f t="shared" si="7"/>
        <v>0</v>
      </c>
      <c r="DJ205" s="143" t="str">
        <f t="shared" si="6"/>
        <v/>
      </c>
    </row>
    <row r="206" spans="113:114">
      <c r="DI206" s="143">
        <f t="shared" si="7"/>
        <v>0</v>
      </c>
      <c r="DJ206" s="143" t="str">
        <f t="shared" si="6"/>
        <v/>
      </c>
    </row>
    <row r="207" spans="113:114">
      <c r="DI207" s="143">
        <f t="shared" si="7"/>
        <v>0</v>
      </c>
      <c r="DJ207" s="143" t="str">
        <f t="shared" si="6"/>
        <v/>
      </c>
    </row>
    <row r="208" spans="113:114">
      <c r="DI208" s="143">
        <f t="shared" si="7"/>
        <v>0</v>
      </c>
      <c r="DJ208" s="143" t="str">
        <f t="shared" si="6"/>
        <v/>
      </c>
    </row>
    <row r="209" spans="113:114">
      <c r="DI209" s="143">
        <f t="shared" si="7"/>
        <v>0</v>
      </c>
      <c r="DJ209" s="143" t="str">
        <f t="shared" si="6"/>
        <v/>
      </c>
    </row>
    <row r="210" spans="113:114">
      <c r="DI210" s="143">
        <f t="shared" si="7"/>
        <v>0</v>
      </c>
      <c r="DJ210" s="143" t="str">
        <f t="shared" si="6"/>
        <v/>
      </c>
    </row>
    <row r="211" spans="113:114">
      <c r="DI211" s="143">
        <f t="shared" si="7"/>
        <v>0</v>
      </c>
      <c r="DJ211" s="143" t="str">
        <f t="shared" si="6"/>
        <v/>
      </c>
    </row>
    <row r="212" spans="113:114">
      <c r="DI212" s="143">
        <f t="shared" si="7"/>
        <v>0</v>
      </c>
      <c r="DJ212" s="143" t="str">
        <f t="shared" si="6"/>
        <v/>
      </c>
    </row>
    <row r="213" spans="113:114">
      <c r="DI213" s="143">
        <f t="shared" si="7"/>
        <v>0</v>
      </c>
      <c r="DJ213" s="143" t="str">
        <f t="shared" si="6"/>
        <v/>
      </c>
    </row>
    <row r="214" spans="113:114">
      <c r="DI214" s="143">
        <f t="shared" si="7"/>
        <v>0</v>
      </c>
      <c r="DJ214" s="143" t="str">
        <f t="shared" si="6"/>
        <v/>
      </c>
    </row>
    <row r="215" spans="113:114">
      <c r="DI215" s="143">
        <f t="shared" si="7"/>
        <v>0</v>
      </c>
      <c r="DJ215" s="143" t="str">
        <f t="shared" si="6"/>
        <v/>
      </c>
    </row>
    <row r="216" spans="113:114">
      <c r="DI216" s="143">
        <f t="shared" si="7"/>
        <v>0</v>
      </c>
      <c r="DJ216" s="143" t="str">
        <f t="shared" si="6"/>
        <v/>
      </c>
    </row>
    <row r="217" spans="113:114">
      <c r="DI217" s="143">
        <f t="shared" si="7"/>
        <v>0</v>
      </c>
      <c r="DJ217" s="143" t="str">
        <f t="shared" si="6"/>
        <v/>
      </c>
    </row>
    <row r="218" spans="113:114">
      <c r="DI218" s="143">
        <f t="shared" si="7"/>
        <v>0</v>
      </c>
      <c r="DJ218" s="143" t="str">
        <f t="shared" si="6"/>
        <v/>
      </c>
    </row>
    <row r="219" spans="113:114">
      <c r="DI219" s="143">
        <f t="shared" si="7"/>
        <v>0</v>
      </c>
      <c r="DJ219" s="143" t="str">
        <f t="shared" si="6"/>
        <v/>
      </c>
    </row>
    <row r="220" spans="113:114">
      <c r="DI220" s="143">
        <f t="shared" si="7"/>
        <v>0</v>
      </c>
      <c r="DJ220" s="143" t="str">
        <f t="shared" si="6"/>
        <v/>
      </c>
    </row>
    <row r="221" spans="113:114">
      <c r="DI221" s="143">
        <f t="shared" si="7"/>
        <v>0</v>
      </c>
      <c r="DJ221" s="143" t="str">
        <f t="shared" si="6"/>
        <v/>
      </c>
    </row>
    <row r="222" spans="113:114">
      <c r="DI222" s="143">
        <f t="shared" si="7"/>
        <v>0</v>
      </c>
      <c r="DJ222" s="143" t="str">
        <f t="shared" si="6"/>
        <v/>
      </c>
    </row>
    <row r="223" spans="113:114">
      <c r="DI223" s="143">
        <f t="shared" si="7"/>
        <v>0</v>
      </c>
      <c r="DJ223" s="143" t="str">
        <f t="shared" si="6"/>
        <v/>
      </c>
    </row>
    <row r="224" spans="113:114">
      <c r="DI224" s="143">
        <f t="shared" si="7"/>
        <v>0</v>
      </c>
      <c r="DJ224" s="143" t="str">
        <f t="shared" si="6"/>
        <v/>
      </c>
    </row>
    <row r="225" spans="113:114">
      <c r="DI225" s="143">
        <f t="shared" si="7"/>
        <v>0</v>
      </c>
      <c r="DJ225" s="143" t="str">
        <f t="shared" si="6"/>
        <v/>
      </c>
    </row>
    <row r="226" spans="113:114">
      <c r="DI226" s="143">
        <f t="shared" si="7"/>
        <v>0</v>
      </c>
      <c r="DJ226" s="143" t="str">
        <f t="shared" si="6"/>
        <v/>
      </c>
    </row>
    <row r="227" spans="113:114">
      <c r="DI227" s="143">
        <f t="shared" si="7"/>
        <v>0</v>
      </c>
      <c r="DJ227" s="143" t="str">
        <f t="shared" si="6"/>
        <v/>
      </c>
    </row>
    <row r="228" spans="113:114">
      <c r="DI228" s="143">
        <f t="shared" si="7"/>
        <v>0</v>
      </c>
      <c r="DJ228" s="143" t="str">
        <f t="shared" si="6"/>
        <v/>
      </c>
    </row>
    <row r="229" spans="113:114">
      <c r="DI229" s="143">
        <f t="shared" si="7"/>
        <v>0</v>
      </c>
      <c r="DJ229" s="143" t="str">
        <f t="shared" si="6"/>
        <v/>
      </c>
    </row>
    <row r="230" spans="113:114">
      <c r="DI230" s="143">
        <f t="shared" si="7"/>
        <v>0</v>
      </c>
      <c r="DJ230" s="143" t="str">
        <f t="shared" si="6"/>
        <v/>
      </c>
    </row>
    <row r="231" spans="113:114">
      <c r="DI231" s="143">
        <f t="shared" si="7"/>
        <v>0</v>
      </c>
      <c r="DJ231" s="143" t="str">
        <f t="shared" si="6"/>
        <v/>
      </c>
    </row>
    <row r="232" spans="113:114">
      <c r="DI232" s="143">
        <f t="shared" si="7"/>
        <v>0</v>
      </c>
      <c r="DJ232" s="143" t="str">
        <f t="shared" si="6"/>
        <v/>
      </c>
    </row>
    <row r="233" spans="113:114">
      <c r="DI233" s="143">
        <f t="shared" si="7"/>
        <v>0</v>
      </c>
      <c r="DJ233" s="143" t="str">
        <f t="shared" si="6"/>
        <v/>
      </c>
    </row>
    <row r="234" spans="113:114">
      <c r="DI234" s="143">
        <f t="shared" si="7"/>
        <v>0</v>
      </c>
      <c r="DJ234" s="143" t="str">
        <f t="shared" si="6"/>
        <v/>
      </c>
    </row>
    <row r="235" spans="113:114">
      <c r="DI235" s="143">
        <f t="shared" si="7"/>
        <v>0</v>
      </c>
      <c r="DJ235" s="143" t="str">
        <f t="shared" si="6"/>
        <v/>
      </c>
    </row>
    <row r="236" spans="113:114">
      <c r="DI236" s="143">
        <f t="shared" si="7"/>
        <v>0</v>
      </c>
      <c r="DJ236" s="143" t="str">
        <f t="shared" si="6"/>
        <v/>
      </c>
    </row>
    <row r="237" spans="113:114">
      <c r="DI237" s="143">
        <f t="shared" si="7"/>
        <v>0</v>
      </c>
      <c r="DJ237" s="143" t="str">
        <f t="shared" si="6"/>
        <v/>
      </c>
    </row>
    <row r="238" spans="113:114">
      <c r="DI238" s="143">
        <f t="shared" si="7"/>
        <v>0</v>
      </c>
      <c r="DJ238" s="143" t="str">
        <f t="shared" si="6"/>
        <v/>
      </c>
    </row>
    <row r="239" spans="113:114">
      <c r="DI239" s="143">
        <f t="shared" si="7"/>
        <v>0</v>
      </c>
      <c r="DJ239" s="143" t="str">
        <f t="shared" si="6"/>
        <v/>
      </c>
    </row>
    <row r="240" spans="113:114">
      <c r="DI240" s="143">
        <f t="shared" si="7"/>
        <v>0</v>
      </c>
      <c r="DJ240" s="143" t="str">
        <f t="shared" si="6"/>
        <v/>
      </c>
    </row>
    <row r="241" spans="21:114">
      <c r="DI241" s="143">
        <f t="shared" si="7"/>
        <v>0</v>
      </c>
      <c r="DJ241" s="143" t="str">
        <f t="shared" si="6"/>
        <v/>
      </c>
    </row>
    <row r="242" spans="21:114">
      <c r="DI242" s="143">
        <f t="shared" si="7"/>
        <v>0</v>
      </c>
      <c r="DJ242" s="143" t="str">
        <f t="shared" si="6"/>
        <v/>
      </c>
    </row>
    <row r="243" spans="21:114">
      <c r="DI243" s="143">
        <f t="shared" si="7"/>
        <v>0</v>
      </c>
      <c r="DJ243" s="143" t="str">
        <f t="shared" si="6"/>
        <v/>
      </c>
    </row>
    <row r="244" spans="21:114">
      <c r="DI244" s="143">
        <f t="shared" si="7"/>
        <v>0</v>
      </c>
      <c r="DJ244" s="143" t="str">
        <f t="shared" si="6"/>
        <v/>
      </c>
    </row>
    <row r="245" spans="21:114">
      <c r="DI245" s="143">
        <f t="shared" si="7"/>
        <v>0</v>
      </c>
      <c r="DJ245" s="143" t="str">
        <f t="shared" si="6"/>
        <v/>
      </c>
    </row>
    <row r="246" spans="21:114">
      <c r="DI246" s="143">
        <f t="shared" si="7"/>
        <v>0</v>
      </c>
      <c r="DJ246" s="143" t="str">
        <f t="shared" si="6"/>
        <v/>
      </c>
    </row>
    <row r="247" spans="21:114">
      <c r="DI247" s="143">
        <f t="shared" si="7"/>
        <v>0</v>
      </c>
      <c r="DJ247" s="143" t="str">
        <f t="shared" si="6"/>
        <v/>
      </c>
    </row>
    <row r="248" spans="21:114">
      <c r="DI248" s="143">
        <f t="shared" si="7"/>
        <v>0</v>
      </c>
      <c r="DJ248" s="143" t="str">
        <f t="shared" si="6"/>
        <v/>
      </c>
    </row>
    <row r="249" spans="21:114">
      <c r="DI249" s="143">
        <f t="shared" si="7"/>
        <v>0</v>
      </c>
      <c r="DJ249" s="143" t="str">
        <f t="shared" si="6"/>
        <v/>
      </c>
    </row>
    <row r="250" spans="21:114">
      <c r="U250" s="372"/>
      <c r="V250" s="372"/>
      <c r="W250" s="372"/>
      <c r="AK250" s="372"/>
      <c r="AL250" s="372"/>
      <c r="AM250" s="372"/>
      <c r="AN250" s="372"/>
      <c r="AO250" s="372"/>
      <c r="AP250" s="372"/>
      <c r="AQ250" s="372"/>
      <c r="AR250" s="372"/>
      <c r="AS250" s="372"/>
      <c r="AT250" s="372"/>
      <c r="AU250" s="372"/>
      <c r="AV250" s="372"/>
      <c r="AW250" s="372"/>
      <c r="AX250" s="372"/>
      <c r="AY250" s="372"/>
      <c r="AZ250" s="372"/>
      <c r="BA250" s="372"/>
      <c r="BB250" s="372"/>
      <c r="BC250" s="372"/>
      <c r="BD250" s="372"/>
      <c r="BE250" s="372"/>
      <c r="BF250" s="372"/>
      <c r="BG250" s="372"/>
      <c r="BH250" s="372"/>
      <c r="BI250" s="372"/>
      <c r="BJ250" s="372"/>
      <c r="BK250" s="372"/>
      <c r="BL250" s="372"/>
      <c r="BM250" s="372"/>
      <c r="BN250" s="372"/>
      <c r="BO250" s="372"/>
      <c r="BP250" s="372"/>
      <c r="BQ250" s="372"/>
      <c r="BR250" s="372"/>
      <c r="BS250" s="372"/>
      <c r="BT250" s="372"/>
      <c r="BU250" s="372"/>
      <c r="BV250" s="372"/>
      <c r="BW250" s="372"/>
      <c r="BX250" s="372"/>
      <c r="BY250" s="372"/>
      <c r="BZ250" s="372"/>
      <c r="CA250" s="372"/>
      <c r="CB250" s="372"/>
      <c r="CC250" s="372"/>
      <c r="CD250" s="372"/>
      <c r="CE250" s="372"/>
      <c r="CF250" s="372"/>
      <c r="CG250" s="372"/>
      <c r="CH250" s="372"/>
      <c r="CI250" s="372"/>
      <c r="CJ250" s="372"/>
      <c r="CK250" s="372"/>
      <c r="CL250" s="372"/>
      <c r="CM250" s="372"/>
      <c r="CN250" s="372"/>
      <c r="CO250" s="372"/>
      <c r="CP250" s="372"/>
      <c r="CQ250" s="372"/>
      <c r="CR250" s="372"/>
      <c r="CS250" s="372"/>
      <c r="CT250" s="372"/>
      <c r="CU250" s="372"/>
      <c r="CV250" s="372"/>
      <c r="CW250" s="372"/>
      <c r="CX250" s="372"/>
      <c r="CY250" s="372"/>
      <c r="DI250" s="143">
        <f t="shared" si="7"/>
        <v>0</v>
      </c>
      <c r="DJ250" s="143" t="str">
        <f t="shared" si="6"/>
        <v/>
      </c>
    </row>
    <row r="251" spans="21:114">
      <c r="DI251" s="143">
        <f t="shared" si="7"/>
        <v>0</v>
      </c>
      <c r="DJ251" s="143" t="str">
        <f t="shared" si="6"/>
        <v/>
      </c>
    </row>
    <row r="252" spans="21:114">
      <c r="DI252" s="143">
        <f t="shared" si="7"/>
        <v>0</v>
      </c>
      <c r="DJ252" s="143" t="str">
        <f t="shared" si="6"/>
        <v/>
      </c>
    </row>
    <row r="253" spans="21:114">
      <c r="DI253" s="143">
        <f t="shared" si="7"/>
        <v>0</v>
      </c>
      <c r="DJ253" s="143" t="str">
        <f t="shared" si="6"/>
        <v/>
      </c>
    </row>
    <row r="254" spans="21:114">
      <c r="DI254" s="143">
        <f t="shared" si="7"/>
        <v>0</v>
      </c>
      <c r="DJ254" s="143" t="str">
        <f t="shared" si="6"/>
        <v/>
      </c>
    </row>
    <row r="255" spans="21:114">
      <c r="DI255" s="143">
        <f t="shared" si="7"/>
        <v>0</v>
      </c>
      <c r="DJ255" s="143" t="str">
        <f t="shared" si="6"/>
        <v/>
      </c>
    </row>
    <row r="256" spans="21:114">
      <c r="DI256" s="143">
        <f t="shared" si="7"/>
        <v>0</v>
      </c>
      <c r="DJ256" s="143" t="str">
        <f t="shared" si="6"/>
        <v/>
      </c>
    </row>
    <row r="257" spans="113:114">
      <c r="DI257" s="143">
        <f t="shared" si="7"/>
        <v>0</v>
      </c>
      <c r="DJ257" s="143" t="str">
        <f t="shared" si="6"/>
        <v/>
      </c>
    </row>
    <row r="258" spans="113:114">
      <c r="DI258" s="143">
        <f t="shared" si="7"/>
        <v>0</v>
      </c>
      <c r="DJ258" s="143" t="str">
        <f t="shared" ref="DJ258:DJ321" si="8">IF(DI258&lt;0,D258&amp;",","")</f>
        <v/>
      </c>
    </row>
    <row r="259" spans="113:114">
      <c r="DI259" s="143">
        <f t="shared" ref="DI259:DI322" si="9">G259-SUM(DA259:DE259)</f>
        <v>0</v>
      </c>
      <c r="DJ259" s="143" t="str">
        <f t="shared" si="8"/>
        <v/>
      </c>
    </row>
    <row r="260" spans="113:114">
      <c r="DI260" s="143">
        <f t="shared" si="9"/>
        <v>0</v>
      </c>
      <c r="DJ260" s="143" t="str">
        <f t="shared" si="8"/>
        <v/>
      </c>
    </row>
    <row r="261" spans="113:114">
      <c r="DI261" s="143">
        <f t="shared" si="9"/>
        <v>0</v>
      </c>
      <c r="DJ261" s="143" t="str">
        <f t="shared" si="8"/>
        <v/>
      </c>
    </row>
    <row r="262" spans="113:114">
      <c r="DI262" s="143">
        <f t="shared" si="9"/>
        <v>0</v>
      </c>
      <c r="DJ262" s="143" t="str">
        <f t="shared" si="8"/>
        <v/>
      </c>
    </row>
    <row r="263" spans="113:114">
      <c r="DI263" s="143">
        <f t="shared" si="9"/>
        <v>0</v>
      </c>
      <c r="DJ263" s="143" t="str">
        <f t="shared" si="8"/>
        <v/>
      </c>
    </row>
    <row r="264" spans="113:114">
      <c r="DI264" s="143">
        <f t="shared" si="9"/>
        <v>0</v>
      </c>
      <c r="DJ264" s="143" t="str">
        <f t="shared" si="8"/>
        <v/>
      </c>
    </row>
    <row r="265" spans="113:114">
      <c r="DI265" s="143">
        <f t="shared" si="9"/>
        <v>0</v>
      </c>
      <c r="DJ265" s="143" t="str">
        <f t="shared" si="8"/>
        <v/>
      </c>
    </row>
    <row r="266" spans="113:114">
      <c r="DI266" s="143">
        <f t="shared" si="9"/>
        <v>0</v>
      </c>
      <c r="DJ266" s="143" t="str">
        <f t="shared" si="8"/>
        <v/>
      </c>
    </row>
    <row r="267" spans="113:114">
      <c r="DI267" s="143">
        <f t="shared" si="9"/>
        <v>0</v>
      </c>
      <c r="DJ267" s="143" t="str">
        <f t="shared" si="8"/>
        <v/>
      </c>
    </row>
    <row r="268" spans="113:114">
      <c r="DI268" s="143">
        <f t="shared" si="9"/>
        <v>0</v>
      </c>
      <c r="DJ268" s="143" t="str">
        <f t="shared" si="8"/>
        <v/>
      </c>
    </row>
    <row r="269" spans="113:114">
      <c r="DI269" s="143">
        <f t="shared" si="9"/>
        <v>0</v>
      </c>
      <c r="DJ269" s="143" t="str">
        <f t="shared" si="8"/>
        <v/>
      </c>
    </row>
    <row r="270" spans="113:114">
      <c r="DI270" s="143">
        <f t="shared" si="9"/>
        <v>0</v>
      </c>
      <c r="DJ270" s="143" t="str">
        <f t="shared" si="8"/>
        <v/>
      </c>
    </row>
    <row r="271" spans="113:114">
      <c r="DI271" s="143">
        <f t="shared" si="9"/>
        <v>0</v>
      </c>
      <c r="DJ271" s="143" t="str">
        <f t="shared" si="8"/>
        <v/>
      </c>
    </row>
    <row r="272" spans="113:114">
      <c r="DI272" s="143">
        <f t="shared" si="9"/>
        <v>0</v>
      </c>
      <c r="DJ272" s="143" t="str">
        <f t="shared" si="8"/>
        <v/>
      </c>
    </row>
    <row r="273" spans="113:114">
      <c r="DI273" s="143">
        <f t="shared" si="9"/>
        <v>0</v>
      </c>
      <c r="DJ273" s="143" t="str">
        <f t="shared" si="8"/>
        <v/>
      </c>
    </row>
    <row r="274" spans="113:114">
      <c r="DI274" s="143">
        <f t="shared" si="9"/>
        <v>0</v>
      </c>
      <c r="DJ274" s="143" t="str">
        <f t="shared" si="8"/>
        <v/>
      </c>
    </row>
    <row r="275" spans="113:114">
      <c r="DI275" s="143">
        <f t="shared" si="9"/>
        <v>0</v>
      </c>
      <c r="DJ275" s="143" t="str">
        <f t="shared" si="8"/>
        <v/>
      </c>
    </row>
    <row r="276" spans="113:114">
      <c r="DI276" s="143">
        <f t="shared" si="9"/>
        <v>0</v>
      </c>
      <c r="DJ276" s="143" t="str">
        <f t="shared" si="8"/>
        <v/>
      </c>
    </row>
    <row r="277" spans="113:114">
      <c r="DI277" s="143">
        <f t="shared" si="9"/>
        <v>0</v>
      </c>
      <c r="DJ277" s="143" t="str">
        <f t="shared" si="8"/>
        <v/>
      </c>
    </row>
    <row r="278" spans="113:114">
      <c r="DI278" s="143">
        <f t="shared" si="9"/>
        <v>0</v>
      </c>
      <c r="DJ278" s="143" t="str">
        <f t="shared" si="8"/>
        <v/>
      </c>
    </row>
    <row r="279" spans="113:114">
      <c r="DI279" s="143">
        <f t="shared" si="9"/>
        <v>0</v>
      </c>
      <c r="DJ279" s="143" t="str">
        <f t="shared" si="8"/>
        <v/>
      </c>
    </row>
    <row r="280" spans="113:114">
      <c r="DI280" s="143">
        <f t="shared" si="9"/>
        <v>0</v>
      </c>
      <c r="DJ280" s="143" t="str">
        <f t="shared" si="8"/>
        <v/>
      </c>
    </row>
    <row r="281" spans="113:114">
      <c r="DI281" s="143">
        <f t="shared" si="9"/>
        <v>0</v>
      </c>
      <c r="DJ281" s="143" t="str">
        <f t="shared" si="8"/>
        <v/>
      </c>
    </row>
    <row r="282" spans="113:114">
      <c r="DI282" s="143">
        <f t="shared" si="9"/>
        <v>0</v>
      </c>
      <c r="DJ282" s="143" t="str">
        <f t="shared" si="8"/>
        <v/>
      </c>
    </row>
    <row r="283" spans="113:114">
      <c r="DI283" s="143">
        <f t="shared" si="9"/>
        <v>0</v>
      </c>
      <c r="DJ283" s="143" t="str">
        <f t="shared" si="8"/>
        <v/>
      </c>
    </row>
    <row r="284" spans="113:114">
      <c r="DI284" s="143">
        <f t="shared" si="9"/>
        <v>0</v>
      </c>
      <c r="DJ284" s="143" t="str">
        <f t="shared" si="8"/>
        <v/>
      </c>
    </row>
    <row r="285" spans="113:114">
      <c r="DI285" s="143">
        <f t="shared" si="9"/>
        <v>0</v>
      </c>
      <c r="DJ285" s="143" t="str">
        <f t="shared" si="8"/>
        <v/>
      </c>
    </row>
    <row r="286" spans="113:114">
      <c r="DI286" s="143">
        <f t="shared" si="9"/>
        <v>0</v>
      </c>
      <c r="DJ286" s="143" t="str">
        <f t="shared" si="8"/>
        <v/>
      </c>
    </row>
    <row r="287" spans="113:114">
      <c r="DI287" s="143">
        <f t="shared" si="9"/>
        <v>0</v>
      </c>
      <c r="DJ287" s="143" t="str">
        <f t="shared" si="8"/>
        <v/>
      </c>
    </row>
    <row r="288" spans="113:114">
      <c r="DI288" s="143">
        <f t="shared" si="9"/>
        <v>0</v>
      </c>
      <c r="DJ288" s="143" t="str">
        <f t="shared" si="8"/>
        <v/>
      </c>
    </row>
    <row r="289" spans="113:114">
      <c r="DI289" s="143">
        <f t="shared" si="9"/>
        <v>0</v>
      </c>
      <c r="DJ289" s="143" t="str">
        <f t="shared" si="8"/>
        <v/>
      </c>
    </row>
    <row r="290" spans="113:114">
      <c r="DI290" s="143">
        <f t="shared" si="9"/>
        <v>0</v>
      </c>
      <c r="DJ290" s="143" t="str">
        <f t="shared" si="8"/>
        <v/>
      </c>
    </row>
    <row r="291" spans="113:114">
      <c r="DI291" s="143">
        <f t="shared" si="9"/>
        <v>0</v>
      </c>
      <c r="DJ291" s="143" t="str">
        <f t="shared" si="8"/>
        <v/>
      </c>
    </row>
    <row r="292" spans="113:114">
      <c r="DI292" s="143">
        <f t="shared" si="9"/>
        <v>0</v>
      </c>
      <c r="DJ292" s="143" t="str">
        <f t="shared" si="8"/>
        <v/>
      </c>
    </row>
    <row r="293" spans="113:114">
      <c r="DI293" s="143">
        <f t="shared" si="9"/>
        <v>0</v>
      </c>
      <c r="DJ293" s="143" t="str">
        <f t="shared" si="8"/>
        <v/>
      </c>
    </row>
    <row r="294" spans="113:114">
      <c r="DI294" s="143">
        <f t="shared" si="9"/>
        <v>0</v>
      </c>
      <c r="DJ294" s="143" t="str">
        <f t="shared" si="8"/>
        <v/>
      </c>
    </row>
    <row r="295" spans="113:114">
      <c r="DI295" s="143">
        <f t="shared" si="9"/>
        <v>0</v>
      </c>
      <c r="DJ295" s="143" t="str">
        <f t="shared" si="8"/>
        <v/>
      </c>
    </row>
    <row r="296" spans="113:114">
      <c r="DI296" s="143">
        <f t="shared" si="9"/>
        <v>0</v>
      </c>
      <c r="DJ296" s="143" t="str">
        <f t="shared" si="8"/>
        <v/>
      </c>
    </row>
    <row r="297" spans="113:114">
      <c r="DI297" s="143">
        <f t="shared" si="9"/>
        <v>0</v>
      </c>
      <c r="DJ297" s="143" t="str">
        <f t="shared" si="8"/>
        <v/>
      </c>
    </row>
    <row r="298" spans="113:114">
      <c r="DI298" s="143">
        <f t="shared" si="9"/>
        <v>0</v>
      </c>
      <c r="DJ298" s="143" t="str">
        <f t="shared" si="8"/>
        <v/>
      </c>
    </row>
    <row r="299" spans="113:114">
      <c r="DI299" s="143">
        <f t="shared" si="9"/>
        <v>0</v>
      </c>
      <c r="DJ299" s="143" t="str">
        <f t="shared" si="8"/>
        <v/>
      </c>
    </row>
    <row r="300" spans="113:114">
      <c r="DI300" s="143">
        <f t="shared" si="9"/>
        <v>0</v>
      </c>
      <c r="DJ300" s="143" t="str">
        <f t="shared" si="8"/>
        <v/>
      </c>
    </row>
    <row r="301" spans="113:114">
      <c r="DI301" s="143">
        <f t="shared" si="9"/>
        <v>0</v>
      </c>
      <c r="DJ301" s="143" t="str">
        <f t="shared" si="8"/>
        <v/>
      </c>
    </row>
    <row r="302" spans="113:114">
      <c r="DI302" s="143">
        <f t="shared" si="9"/>
        <v>0</v>
      </c>
      <c r="DJ302" s="143" t="str">
        <f t="shared" si="8"/>
        <v/>
      </c>
    </row>
    <row r="303" spans="113:114">
      <c r="DI303" s="143">
        <f t="shared" si="9"/>
        <v>0</v>
      </c>
      <c r="DJ303" s="143" t="str">
        <f t="shared" si="8"/>
        <v/>
      </c>
    </row>
    <row r="304" spans="113:114">
      <c r="DI304" s="143">
        <f t="shared" si="9"/>
        <v>0</v>
      </c>
      <c r="DJ304" s="143" t="str">
        <f t="shared" si="8"/>
        <v/>
      </c>
    </row>
    <row r="305" spans="113:114">
      <c r="DI305" s="143">
        <f t="shared" si="9"/>
        <v>0</v>
      </c>
      <c r="DJ305" s="143" t="str">
        <f t="shared" si="8"/>
        <v/>
      </c>
    </row>
    <row r="306" spans="113:114">
      <c r="DI306" s="143">
        <f t="shared" si="9"/>
        <v>0</v>
      </c>
      <c r="DJ306" s="143" t="str">
        <f t="shared" si="8"/>
        <v/>
      </c>
    </row>
    <row r="307" spans="113:114">
      <c r="DI307" s="143">
        <f t="shared" si="9"/>
        <v>0</v>
      </c>
      <c r="DJ307" s="143" t="str">
        <f t="shared" si="8"/>
        <v/>
      </c>
    </row>
    <row r="308" spans="113:114">
      <c r="DI308" s="143">
        <f t="shared" si="9"/>
        <v>0</v>
      </c>
      <c r="DJ308" s="143" t="str">
        <f t="shared" si="8"/>
        <v/>
      </c>
    </row>
    <row r="309" spans="113:114">
      <c r="DI309" s="143">
        <f t="shared" si="9"/>
        <v>0</v>
      </c>
      <c r="DJ309" s="143" t="str">
        <f t="shared" si="8"/>
        <v/>
      </c>
    </row>
    <row r="310" spans="113:114">
      <c r="DI310" s="143">
        <f t="shared" si="9"/>
        <v>0</v>
      </c>
      <c r="DJ310" s="143" t="str">
        <f t="shared" si="8"/>
        <v/>
      </c>
    </row>
    <row r="311" spans="113:114">
      <c r="DI311" s="143">
        <f t="shared" si="9"/>
        <v>0</v>
      </c>
      <c r="DJ311" s="143" t="str">
        <f t="shared" si="8"/>
        <v/>
      </c>
    </row>
    <row r="312" spans="113:114">
      <c r="DI312" s="143">
        <f t="shared" si="9"/>
        <v>0</v>
      </c>
      <c r="DJ312" s="143" t="str">
        <f t="shared" si="8"/>
        <v/>
      </c>
    </row>
    <row r="313" spans="113:114">
      <c r="DI313" s="143">
        <f t="shared" si="9"/>
        <v>0</v>
      </c>
      <c r="DJ313" s="143" t="str">
        <f t="shared" si="8"/>
        <v/>
      </c>
    </row>
    <row r="314" spans="113:114">
      <c r="DI314" s="143">
        <f t="shared" si="9"/>
        <v>0</v>
      </c>
      <c r="DJ314" s="143" t="str">
        <f t="shared" si="8"/>
        <v/>
      </c>
    </row>
    <row r="315" spans="113:114">
      <c r="DI315" s="143">
        <f t="shared" si="9"/>
        <v>0</v>
      </c>
      <c r="DJ315" s="143" t="str">
        <f t="shared" si="8"/>
        <v/>
      </c>
    </row>
    <row r="316" spans="113:114">
      <c r="DI316" s="143">
        <f t="shared" si="9"/>
        <v>0</v>
      </c>
      <c r="DJ316" s="143" t="str">
        <f t="shared" si="8"/>
        <v/>
      </c>
    </row>
    <row r="317" spans="113:114">
      <c r="DI317" s="143">
        <f t="shared" si="9"/>
        <v>0</v>
      </c>
      <c r="DJ317" s="143" t="str">
        <f t="shared" si="8"/>
        <v/>
      </c>
    </row>
    <row r="318" spans="113:114">
      <c r="DI318" s="143">
        <f t="shared" si="9"/>
        <v>0</v>
      </c>
      <c r="DJ318" s="143" t="str">
        <f t="shared" si="8"/>
        <v/>
      </c>
    </row>
    <row r="319" spans="113:114">
      <c r="DI319" s="143">
        <f t="shared" si="9"/>
        <v>0</v>
      </c>
      <c r="DJ319" s="143" t="str">
        <f t="shared" si="8"/>
        <v/>
      </c>
    </row>
    <row r="320" spans="113:114">
      <c r="DI320" s="143">
        <f t="shared" si="9"/>
        <v>0</v>
      </c>
      <c r="DJ320" s="143" t="str">
        <f t="shared" si="8"/>
        <v/>
      </c>
    </row>
    <row r="321" spans="113:114">
      <c r="DI321" s="143">
        <f t="shared" si="9"/>
        <v>0</v>
      </c>
      <c r="DJ321" s="143" t="str">
        <f t="shared" si="8"/>
        <v/>
      </c>
    </row>
    <row r="322" spans="113:114">
      <c r="DI322" s="143">
        <f t="shared" si="9"/>
        <v>0</v>
      </c>
      <c r="DJ322" s="143" t="str">
        <f t="shared" ref="DJ322:DJ326" si="10">IF(DI322&lt;0,D322&amp;",","")</f>
        <v/>
      </c>
    </row>
    <row r="323" spans="113:114">
      <c r="DI323" s="143">
        <f t="shared" ref="DI323:DI349" si="11">G323-SUM(DA323:DE323)</f>
        <v>0</v>
      </c>
      <c r="DJ323" s="143" t="str">
        <f t="shared" si="10"/>
        <v/>
      </c>
    </row>
    <row r="324" spans="113:114">
      <c r="DI324" s="143">
        <f t="shared" si="11"/>
        <v>0</v>
      </c>
      <c r="DJ324" s="143" t="str">
        <f t="shared" si="10"/>
        <v/>
      </c>
    </row>
    <row r="325" spans="113:114">
      <c r="DI325" s="143">
        <f t="shared" si="11"/>
        <v>0</v>
      </c>
      <c r="DJ325" s="143" t="str">
        <f t="shared" si="10"/>
        <v/>
      </c>
    </row>
    <row r="326" spans="113:114">
      <c r="DI326" s="143">
        <f t="shared" si="11"/>
        <v>0</v>
      </c>
      <c r="DJ326" s="143" t="str">
        <f t="shared" si="10"/>
        <v/>
      </c>
    </row>
    <row r="327" spans="113:114">
      <c r="DI327" s="143">
        <f t="shared" si="11"/>
        <v>0</v>
      </c>
      <c r="DJ327" s="143" t="str">
        <f t="shared" ref="DJ327:DJ349" si="12">IF(DI327&lt;0,D327&amp;",","")</f>
        <v/>
      </c>
    </row>
    <row r="328" spans="113:114">
      <c r="DI328" s="143">
        <f t="shared" si="11"/>
        <v>0</v>
      </c>
      <c r="DJ328" s="143" t="str">
        <f t="shared" si="12"/>
        <v/>
      </c>
    </row>
    <row r="329" spans="113:114">
      <c r="DI329" s="143">
        <f t="shared" si="11"/>
        <v>0</v>
      </c>
      <c r="DJ329" s="143" t="str">
        <f t="shared" si="12"/>
        <v/>
      </c>
    </row>
    <row r="330" spans="113:114">
      <c r="DI330" s="143">
        <f t="shared" si="11"/>
        <v>0</v>
      </c>
      <c r="DJ330" s="143" t="str">
        <f t="shared" si="12"/>
        <v/>
      </c>
    </row>
    <row r="331" spans="113:114">
      <c r="DI331" s="143">
        <f t="shared" si="11"/>
        <v>0</v>
      </c>
      <c r="DJ331" s="143" t="str">
        <f t="shared" si="12"/>
        <v/>
      </c>
    </row>
    <row r="332" spans="113:114">
      <c r="DI332" s="143">
        <f t="shared" si="11"/>
        <v>0</v>
      </c>
      <c r="DJ332" s="143" t="str">
        <f t="shared" si="12"/>
        <v/>
      </c>
    </row>
    <row r="333" spans="113:114">
      <c r="DI333" s="143">
        <f t="shared" si="11"/>
        <v>0</v>
      </c>
      <c r="DJ333" s="143" t="str">
        <f t="shared" si="12"/>
        <v/>
      </c>
    </row>
    <row r="334" spans="113:114">
      <c r="DI334" s="143">
        <f t="shared" si="11"/>
        <v>0</v>
      </c>
      <c r="DJ334" s="143" t="str">
        <f t="shared" si="12"/>
        <v/>
      </c>
    </row>
    <row r="335" spans="113:114">
      <c r="DI335" s="143">
        <f t="shared" si="11"/>
        <v>0</v>
      </c>
      <c r="DJ335" s="143" t="str">
        <f t="shared" si="12"/>
        <v/>
      </c>
    </row>
    <row r="336" spans="113:114">
      <c r="DI336" s="143">
        <f t="shared" si="11"/>
        <v>0</v>
      </c>
      <c r="DJ336" s="143" t="str">
        <f t="shared" si="12"/>
        <v/>
      </c>
    </row>
    <row r="337" spans="1:114">
      <c r="DI337" s="143">
        <f t="shared" si="11"/>
        <v>0</v>
      </c>
      <c r="DJ337" s="143" t="str">
        <f t="shared" si="12"/>
        <v/>
      </c>
    </row>
    <row r="338" spans="1:114">
      <c r="DI338" s="143">
        <f t="shared" si="11"/>
        <v>0</v>
      </c>
      <c r="DJ338" s="143" t="str">
        <f t="shared" si="12"/>
        <v/>
      </c>
    </row>
    <row r="339" spans="1:114">
      <c r="DI339" s="143">
        <f t="shared" si="11"/>
        <v>0</v>
      </c>
      <c r="DJ339" s="143" t="str">
        <f t="shared" si="12"/>
        <v/>
      </c>
    </row>
    <row r="340" spans="1:114">
      <c r="DI340" s="143">
        <f t="shared" si="11"/>
        <v>0</v>
      </c>
      <c r="DJ340" s="143" t="str">
        <f t="shared" si="12"/>
        <v/>
      </c>
    </row>
    <row r="341" spans="1:114">
      <c r="DI341" s="143">
        <f t="shared" si="11"/>
        <v>0</v>
      </c>
      <c r="DJ341" s="143" t="str">
        <f t="shared" si="12"/>
        <v/>
      </c>
    </row>
    <row r="342" spans="1:114">
      <c r="DI342" s="143">
        <f t="shared" si="11"/>
        <v>0</v>
      </c>
      <c r="DJ342" s="143" t="str">
        <f t="shared" si="12"/>
        <v/>
      </c>
    </row>
    <row r="343" spans="1:114">
      <c r="DI343" s="143">
        <f t="shared" si="11"/>
        <v>0</v>
      </c>
      <c r="DJ343" s="143" t="str">
        <f t="shared" si="12"/>
        <v/>
      </c>
    </row>
    <row r="344" spans="1:114">
      <c r="DI344" s="143">
        <f t="shared" si="11"/>
        <v>0</v>
      </c>
      <c r="DJ344" s="143" t="str">
        <f t="shared" si="12"/>
        <v/>
      </c>
    </row>
    <row r="345" spans="1:114">
      <c r="DI345" s="143">
        <f t="shared" si="11"/>
        <v>0</v>
      </c>
      <c r="DJ345" s="143" t="str">
        <f t="shared" si="12"/>
        <v/>
      </c>
    </row>
    <row r="346" spans="1:114">
      <c r="DI346" s="143">
        <f t="shared" si="11"/>
        <v>0</v>
      </c>
      <c r="DJ346" s="143" t="str">
        <f t="shared" si="12"/>
        <v/>
      </c>
    </row>
    <row r="347" spans="1:114">
      <c r="DI347" s="143">
        <f t="shared" si="11"/>
        <v>0</v>
      </c>
      <c r="DJ347" s="143" t="str">
        <f t="shared" si="12"/>
        <v/>
      </c>
    </row>
    <row r="348" spans="1:114">
      <c r="DI348" s="143">
        <f t="shared" si="11"/>
        <v>0</v>
      </c>
      <c r="DJ348" s="143" t="str">
        <f t="shared" si="12"/>
        <v/>
      </c>
    </row>
    <row r="349" spans="1:114">
      <c r="DI349" s="143">
        <f t="shared" si="11"/>
        <v>0</v>
      </c>
      <c r="DJ349" s="143" t="str">
        <f t="shared" si="12"/>
        <v/>
      </c>
    </row>
    <row r="350" spans="1:114">
      <c r="A350" s="340">
        <f>A2</f>
        <v>0</v>
      </c>
      <c r="B350" s="340" t="s">
        <v>1587</v>
      </c>
      <c r="C350" s="340" t="s">
        <v>1587</v>
      </c>
      <c r="D350" s="340" t="s">
        <v>1587</v>
      </c>
      <c r="E350" s="340">
        <v>11111</v>
      </c>
      <c r="F350" s="340" t="s">
        <v>66</v>
      </c>
      <c r="G350" s="340">
        <f>SUM(G2:G349)</f>
        <v>0</v>
      </c>
      <c r="H350" s="340">
        <f t="shared" ref="H350:DE350" si="13">SUM(H2:H349)</f>
        <v>0</v>
      </c>
      <c r="I350" s="340">
        <f t="shared" si="13"/>
        <v>0</v>
      </c>
      <c r="J350" s="340">
        <f t="shared" si="13"/>
        <v>0</v>
      </c>
      <c r="K350" s="340">
        <f t="shared" si="13"/>
        <v>0</v>
      </c>
      <c r="L350" s="340">
        <f t="shared" si="13"/>
        <v>0</v>
      </c>
      <c r="M350" s="340">
        <f t="shared" si="13"/>
        <v>0</v>
      </c>
      <c r="N350" s="340">
        <f t="shared" si="13"/>
        <v>0</v>
      </c>
      <c r="O350" s="340">
        <f t="shared" si="13"/>
        <v>0</v>
      </c>
      <c r="P350" s="340">
        <f t="shared" si="13"/>
        <v>0</v>
      </c>
      <c r="Q350" s="340">
        <f t="shared" si="13"/>
        <v>0</v>
      </c>
      <c r="R350" s="340">
        <f t="shared" si="13"/>
        <v>0</v>
      </c>
      <c r="S350" s="340">
        <f t="shared" si="13"/>
        <v>0</v>
      </c>
      <c r="T350" s="340">
        <f t="shared" si="13"/>
        <v>0</v>
      </c>
      <c r="U350" s="357">
        <f t="shared" si="13"/>
        <v>0</v>
      </c>
      <c r="V350" s="357">
        <f t="shared" si="13"/>
        <v>0</v>
      </c>
      <c r="W350" s="357">
        <f t="shared" si="13"/>
        <v>0</v>
      </c>
      <c r="X350" s="340">
        <f t="shared" si="13"/>
        <v>0</v>
      </c>
      <c r="Y350" s="340">
        <f t="shared" si="13"/>
        <v>0</v>
      </c>
      <c r="Z350" s="340">
        <f t="shared" si="13"/>
        <v>0</v>
      </c>
      <c r="AA350" s="340">
        <f t="shared" si="13"/>
        <v>0</v>
      </c>
      <c r="AB350" s="340">
        <f t="shared" si="13"/>
        <v>0</v>
      </c>
      <c r="AC350" s="340">
        <f t="shared" si="13"/>
        <v>0</v>
      </c>
      <c r="AD350" s="340">
        <f t="shared" si="13"/>
        <v>0</v>
      </c>
      <c r="AE350" s="340">
        <f t="shared" si="13"/>
        <v>0</v>
      </c>
      <c r="AF350" s="340">
        <f t="shared" si="13"/>
        <v>0</v>
      </c>
      <c r="AG350" s="340">
        <f t="shared" si="13"/>
        <v>0</v>
      </c>
      <c r="AH350" s="340">
        <f t="shared" si="13"/>
        <v>0</v>
      </c>
      <c r="AI350" s="340">
        <f t="shared" si="13"/>
        <v>0</v>
      </c>
      <c r="AJ350" s="340">
        <f t="shared" si="13"/>
        <v>0</v>
      </c>
      <c r="AK350" s="357">
        <f t="shared" si="13"/>
        <v>0</v>
      </c>
      <c r="AL350" s="357">
        <f t="shared" si="13"/>
        <v>0</v>
      </c>
      <c r="AM350" s="357">
        <f t="shared" si="13"/>
        <v>0</v>
      </c>
      <c r="AN350" s="357">
        <f t="shared" si="13"/>
        <v>0</v>
      </c>
      <c r="AO350" s="357">
        <f t="shared" si="13"/>
        <v>0</v>
      </c>
      <c r="AP350" s="357">
        <f t="shared" si="13"/>
        <v>0</v>
      </c>
      <c r="AQ350" s="357">
        <f t="shared" si="13"/>
        <v>0</v>
      </c>
      <c r="AR350" s="357">
        <f t="shared" si="13"/>
        <v>0</v>
      </c>
      <c r="AS350" s="357">
        <f t="shared" si="13"/>
        <v>0</v>
      </c>
      <c r="AT350" s="357">
        <f t="shared" si="13"/>
        <v>0</v>
      </c>
      <c r="AU350" s="357">
        <f t="shared" si="13"/>
        <v>0</v>
      </c>
      <c r="AV350" s="357">
        <f t="shared" si="13"/>
        <v>0</v>
      </c>
      <c r="AW350" s="357">
        <f t="shared" si="13"/>
        <v>0</v>
      </c>
      <c r="AX350" s="357">
        <f t="shared" si="13"/>
        <v>0</v>
      </c>
      <c r="AY350" s="357">
        <f t="shared" si="13"/>
        <v>0</v>
      </c>
      <c r="AZ350" s="357">
        <f t="shared" si="13"/>
        <v>0</v>
      </c>
      <c r="BA350" s="357">
        <f t="shared" si="13"/>
        <v>0</v>
      </c>
      <c r="BB350" s="357">
        <f t="shared" si="13"/>
        <v>0</v>
      </c>
      <c r="BC350" s="357">
        <f t="shared" si="13"/>
        <v>0</v>
      </c>
      <c r="BD350" s="357">
        <f t="shared" si="13"/>
        <v>0</v>
      </c>
      <c r="BE350" s="357">
        <f t="shared" si="13"/>
        <v>0</v>
      </c>
      <c r="BF350" s="357">
        <f t="shared" si="13"/>
        <v>0</v>
      </c>
      <c r="BG350" s="357">
        <f t="shared" si="13"/>
        <v>0</v>
      </c>
      <c r="BH350" s="357">
        <f t="shared" si="13"/>
        <v>0</v>
      </c>
      <c r="BI350" s="357">
        <f t="shared" si="13"/>
        <v>0</v>
      </c>
      <c r="BJ350" s="357">
        <f t="shared" si="13"/>
        <v>0</v>
      </c>
      <c r="BK350" s="357">
        <f t="shared" si="13"/>
        <v>0</v>
      </c>
      <c r="BL350" s="357">
        <f t="shared" si="13"/>
        <v>0</v>
      </c>
      <c r="BM350" s="357">
        <f t="shared" si="13"/>
        <v>0</v>
      </c>
      <c r="BN350" s="357">
        <f t="shared" si="13"/>
        <v>0</v>
      </c>
      <c r="BO350" s="357">
        <f t="shared" si="13"/>
        <v>0</v>
      </c>
      <c r="BP350" s="357">
        <f t="shared" si="13"/>
        <v>0</v>
      </c>
      <c r="BQ350" s="357">
        <f t="shared" si="13"/>
        <v>0</v>
      </c>
      <c r="BR350" s="357">
        <f t="shared" si="13"/>
        <v>0</v>
      </c>
      <c r="BS350" s="357">
        <f t="shared" si="13"/>
        <v>0</v>
      </c>
      <c r="BT350" s="357">
        <f t="shared" si="13"/>
        <v>0</v>
      </c>
      <c r="BU350" s="357">
        <f t="shared" si="13"/>
        <v>0</v>
      </c>
      <c r="BV350" s="357">
        <f t="shared" si="13"/>
        <v>0</v>
      </c>
      <c r="BW350" s="357">
        <f t="shared" si="13"/>
        <v>0</v>
      </c>
      <c r="BX350" s="357">
        <f t="shared" si="13"/>
        <v>0</v>
      </c>
      <c r="BY350" s="357">
        <f t="shared" si="13"/>
        <v>0</v>
      </c>
      <c r="BZ350" s="357">
        <f t="shared" si="13"/>
        <v>0</v>
      </c>
      <c r="CA350" s="357">
        <f t="shared" si="13"/>
        <v>0</v>
      </c>
      <c r="CB350" s="357">
        <f t="shared" si="13"/>
        <v>0</v>
      </c>
      <c r="CC350" s="357">
        <f t="shared" si="13"/>
        <v>0</v>
      </c>
      <c r="CD350" s="357">
        <f t="shared" si="13"/>
        <v>0</v>
      </c>
      <c r="CE350" s="357">
        <f t="shared" si="13"/>
        <v>0</v>
      </c>
      <c r="CF350" s="357">
        <f t="shared" si="13"/>
        <v>0</v>
      </c>
      <c r="CG350" s="357">
        <f t="shared" si="13"/>
        <v>0</v>
      </c>
      <c r="CH350" s="357">
        <f t="shared" si="13"/>
        <v>0</v>
      </c>
      <c r="CI350" s="357">
        <f t="shared" si="13"/>
        <v>0</v>
      </c>
      <c r="CJ350" s="357">
        <f t="shared" si="13"/>
        <v>0</v>
      </c>
      <c r="CK350" s="357">
        <f t="shared" si="13"/>
        <v>0</v>
      </c>
      <c r="CL350" s="357">
        <f t="shared" si="13"/>
        <v>0</v>
      </c>
      <c r="CM350" s="357">
        <f t="shared" si="13"/>
        <v>0</v>
      </c>
      <c r="CN350" s="357">
        <f t="shared" si="13"/>
        <v>0</v>
      </c>
      <c r="CO350" s="357">
        <f t="shared" si="13"/>
        <v>0</v>
      </c>
      <c r="CP350" s="357">
        <f t="shared" si="13"/>
        <v>0</v>
      </c>
      <c r="CQ350" s="357">
        <f t="shared" si="13"/>
        <v>0</v>
      </c>
      <c r="CR350" s="357">
        <f t="shared" si="13"/>
        <v>0</v>
      </c>
      <c r="CS350" s="357">
        <f t="shared" si="13"/>
        <v>0</v>
      </c>
      <c r="CT350" s="357">
        <f t="shared" si="13"/>
        <v>0</v>
      </c>
      <c r="CU350" s="357">
        <f t="shared" si="13"/>
        <v>0</v>
      </c>
      <c r="CV350" s="357">
        <f t="shared" si="13"/>
        <v>0</v>
      </c>
      <c r="CW350" s="357">
        <f t="shared" si="13"/>
        <v>0</v>
      </c>
      <c r="CX350" s="357">
        <f t="shared" si="13"/>
        <v>0</v>
      </c>
      <c r="CY350" s="357">
        <f t="shared" si="13"/>
        <v>0</v>
      </c>
      <c r="CZ350" s="340">
        <f t="shared" si="13"/>
        <v>0</v>
      </c>
      <c r="DA350" s="340">
        <f t="shared" si="13"/>
        <v>0</v>
      </c>
      <c r="DB350" s="340">
        <f t="shared" si="13"/>
        <v>0</v>
      </c>
      <c r="DC350" s="340">
        <f t="shared" si="13"/>
        <v>0</v>
      </c>
      <c r="DD350" s="340">
        <f t="shared" si="13"/>
        <v>0</v>
      </c>
      <c r="DE350" s="340">
        <f t="shared" si="13"/>
        <v>0</v>
      </c>
      <c r="DF350" s="143">
        <v>1</v>
      </c>
      <c r="DG350" s="143">
        <v>1</v>
      </c>
      <c r="DH350" s="143">
        <v>1</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00B050"/>
  </sheetPr>
  <dimension ref="A1:BO350"/>
  <sheetViews>
    <sheetView showGridLines="0" topLeftCell="AX1" workbookViewId="0">
      <pane ySplit="1" topLeftCell="A2" activePane="bottomLeft" state="frozen"/>
      <selection activeCell="Q20" sqref="Q20"/>
      <selection pane="bottomLeft" activeCell="BO2" sqref="BO2"/>
    </sheetView>
  </sheetViews>
  <sheetFormatPr defaultColWidth="9" defaultRowHeight="15"/>
  <cols>
    <col min="1" max="1" width="13.5703125" style="143" bestFit="1" customWidth="1"/>
    <col min="2" max="3" width="17.42578125" style="143" bestFit="1" customWidth="1"/>
    <col min="4" max="4" width="41.85546875" style="143" bestFit="1" customWidth="1"/>
    <col min="5" max="5" width="10.85546875" style="143" customWidth="1"/>
    <col min="6" max="6" width="15" style="143" bestFit="1" customWidth="1"/>
    <col min="7" max="7" width="12.42578125" style="143" customWidth="1"/>
    <col min="8" max="8" width="11.5703125" style="143" customWidth="1"/>
    <col min="9" max="9" width="6.28515625" style="143" customWidth="1"/>
    <col min="10" max="11" width="7" style="143" customWidth="1"/>
    <col min="12" max="19" width="9.28515625" style="143" customWidth="1"/>
    <col min="20" max="20" width="7.42578125" style="143" customWidth="1"/>
    <col min="21" max="21" width="12.140625" style="143" customWidth="1"/>
    <col min="22" max="22" width="7" style="143" customWidth="1"/>
    <col min="23" max="24" width="7.5703125" style="143" customWidth="1"/>
    <col min="25" max="32" width="9.85546875" style="143" customWidth="1"/>
    <col min="33" max="33" width="8" style="143" customWidth="1"/>
    <col min="34" max="34" width="27.5703125" style="143" bestFit="1" customWidth="1"/>
    <col min="35" max="36" width="18.85546875" style="143" bestFit="1" customWidth="1"/>
    <col min="37" max="37" width="27.42578125" style="143" bestFit="1" customWidth="1"/>
    <col min="38" max="39" width="18" style="143" bestFit="1" customWidth="1"/>
    <col min="40" max="40" width="23.42578125" style="143" bestFit="1" customWidth="1"/>
    <col min="41" max="42" width="14.7109375" style="143" bestFit="1" customWidth="1"/>
    <col min="43" max="43" width="28.140625" style="143" bestFit="1" customWidth="1"/>
    <col min="44" max="45" width="19.28515625" style="143" bestFit="1" customWidth="1"/>
    <col min="46" max="46" width="28" style="143" bestFit="1" customWidth="1"/>
    <col min="47" max="48" width="19.140625" style="143" bestFit="1" customWidth="1"/>
    <col min="49" max="49" width="24" style="143" bestFit="1" customWidth="1"/>
    <col min="50" max="51" width="15.28515625" style="143" bestFit="1" customWidth="1"/>
    <col min="52" max="52" width="7.7109375" style="143" customWidth="1"/>
    <col min="53" max="53" width="7" style="143" customWidth="1"/>
    <col min="54" max="54" width="22" style="143" bestFit="1" customWidth="1"/>
    <col min="55" max="55" width="6.5703125" style="143" customWidth="1"/>
    <col min="56" max="56" width="47.42578125" style="143" bestFit="1" customWidth="1"/>
    <col min="57" max="58" width="19" style="143" bestFit="1" customWidth="1"/>
    <col min="59" max="59" width="21.85546875" style="143" bestFit="1" customWidth="1"/>
    <col min="60" max="60" width="9.42578125" style="143" bestFit="1" customWidth="1"/>
    <col min="61" max="61" width="7.140625" style="143" bestFit="1" customWidth="1"/>
    <col min="62" max="16384" width="9" style="143"/>
  </cols>
  <sheetData>
    <row r="1" spans="1:67" ht="29.25">
      <c r="A1" s="363" t="s">
        <v>140</v>
      </c>
      <c r="B1" s="363" t="s">
        <v>141</v>
      </c>
      <c r="C1" s="363" t="s">
        <v>211</v>
      </c>
      <c r="D1" s="363" t="s">
        <v>212</v>
      </c>
      <c r="E1" s="363" t="s">
        <v>213</v>
      </c>
      <c r="F1" s="363" t="s">
        <v>65</v>
      </c>
      <c r="G1" s="363" t="s">
        <v>2</v>
      </c>
      <c r="H1" s="363" t="s">
        <v>214</v>
      </c>
      <c r="I1" s="363" t="s">
        <v>215</v>
      </c>
      <c r="J1" s="363" t="s">
        <v>216</v>
      </c>
      <c r="K1" s="363" t="s">
        <v>217</v>
      </c>
      <c r="L1" s="363" t="s">
        <v>218</v>
      </c>
      <c r="M1" s="363" t="s">
        <v>219</v>
      </c>
      <c r="N1" s="363" t="s">
        <v>220</v>
      </c>
      <c r="O1" s="363" t="s">
        <v>221</v>
      </c>
      <c r="P1" s="363" t="s">
        <v>222</v>
      </c>
      <c r="Q1" s="363" t="s">
        <v>223</v>
      </c>
      <c r="R1" s="363" t="s">
        <v>224</v>
      </c>
      <c r="S1" s="363" t="s">
        <v>225</v>
      </c>
      <c r="T1" s="363" t="s">
        <v>1787</v>
      </c>
      <c r="U1" s="363" t="s">
        <v>227</v>
      </c>
      <c r="V1" s="363" t="s">
        <v>228</v>
      </c>
      <c r="W1" s="363" t="s">
        <v>229</v>
      </c>
      <c r="X1" s="363" t="s">
        <v>230</v>
      </c>
      <c r="Y1" s="363" t="s">
        <v>231</v>
      </c>
      <c r="Z1" s="363" t="s">
        <v>232</v>
      </c>
      <c r="AA1" s="363" t="s">
        <v>233</v>
      </c>
      <c r="AB1" s="363" t="s">
        <v>234</v>
      </c>
      <c r="AC1" s="363" t="s">
        <v>235</v>
      </c>
      <c r="AD1" s="363" t="s">
        <v>236</v>
      </c>
      <c r="AE1" s="363" t="s">
        <v>237</v>
      </c>
      <c r="AF1" s="363" t="s">
        <v>238</v>
      </c>
      <c r="AG1" s="363" t="s">
        <v>1786</v>
      </c>
      <c r="AH1" s="363" t="s">
        <v>240</v>
      </c>
      <c r="AI1" s="363" t="s">
        <v>241</v>
      </c>
      <c r="AJ1" s="363" t="s">
        <v>242</v>
      </c>
      <c r="AK1" s="363" t="s">
        <v>243</v>
      </c>
      <c r="AL1" s="363" t="s">
        <v>244</v>
      </c>
      <c r="AM1" s="363" t="s">
        <v>245</v>
      </c>
      <c r="AN1" s="363" t="s">
        <v>246</v>
      </c>
      <c r="AO1" s="363" t="s">
        <v>247</v>
      </c>
      <c r="AP1" s="363" t="s">
        <v>248</v>
      </c>
      <c r="AQ1" s="363" t="s">
        <v>249</v>
      </c>
      <c r="AR1" s="363" t="s">
        <v>250</v>
      </c>
      <c r="AS1" s="363" t="s">
        <v>251</v>
      </c>
      <c r="AT1" s="363" t="s">
        <v>252</v>
      </c>
      <c r="AU1" s="363" t="s">
        <v>253</v>
      </c>
      <c r="AV1" s="363" t="s">
        <v>254</v>
      </c>
      <c r="AW1" s="363" t="s">
        <v>255</v>
      </c>
      <c r="AX1" s="363" t="s">
        <v>256</v>
      </c>
      <c r="AY1" s="363" t="s">
        <v>257</v>
      </c>
      <c r="AZ1" s="363" t="s">
        <v>41</v>
      </c>
      <c r="BA1" s="363" t="s">
        <v>42</v>
      </c>
      <c r="BB1" s="363" t="s">
        <v>43</v>
      </c>
      <c r="BC1" s="363" t="s">
        <v>44</v>
      </c>
      <c r="BD1" s="363" t="s">
        <v>258</v>
      </c>
      <c r="BE1" s="363" t="s">
        <v>259</v>
      </c>
      <c r="BF1" s="363" t="s">
        <v>260</v>
      </c>
      <c r="BG1" s="523" t="s">
        <v>261</v>
      </c>
      <c r="BH1" s="532" t="s">
        <v>1788</v>
      </c>
      <c r="BI1" s="532" t="s">
        <v>1789</v>
      </c>
      <c r="BJ1" s="533" t="s">
        <v>1790</v>
      </c>
      <c r="BK1" s="532" t="s">
        <v>1791</v>
      </c>
      <c r="BL1" s="532" t="s">
        <v>1792</v>
      </c>
      <c r="BM1" s="533" t="s">
        <v>1793</v>
      </c>
      <c r="BN1" s="569" t="s">
        <v>2101</v>
      </c>
      <c r="BO1" s="569" t="s">
        <v>2102</v>
      </c>
    </row>
    <row r="2" spans="1:67">
      <c r="A2" s="385"/>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c r="BC2" s="385"/>
      <c r="BD2" s="385"/>
      <c r="BE2" s="385"/>
      <c r="BF2" s="385"/>
      <c r="BG2" s="385"/>
      <c r="BN2" s="143">
        <f>G2-SUM(AZ2:BD2)</f>
        <v>0</v>
      </c>
      <c r="BO2" s="143" t="str">
        <f>IF(BN2&lt;0,$D2&amp;",","")</f>
        <v/>
      </c>
    </row>
    <row r="3" spans="1:67">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5"/>
      <c r="AW3" s="385"/>
      <c r="AX3" s="385"/>
      <c r="AY3" s="385"/>
      <c r="AZ3" s="385"/>
      <c r="BA3" s="385"/>
      <c r="BB3" s="385"/>
      <c r="BC3" s="385"/>
      <c r="BD3" s="385"/>
      <c r="BE3" s="385"/>
      <c r="BF3" s="385"/>
      <c r="BG3" s="385"/>
      <c r="BN3" s="143">
        <f t="shared" ref="BN3:BN66" si="0">G3-SUM(AZ3:BD3)</f>
        <v>0</v>
      </c>
      <c r="BO3" s="143" t="str">
        <f t="shared" ref="BO3:BO66" si="1">IF(BN3&lt;0,$D3&amp;",","")</f>
        <v/>
      </c>
    </row>
    <row r="4" spans="1:67">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5"/>
      <c r="AW4" s="385"/>
      <c r="AX4" s="385"/>
      <c r="AY4" s="385"/>
      <c r="AZ4" s="385"/>
      <c r="BA4" s="385"/>
      <c r="BB4" s="385"/>
      <c r="BC4" s="385"/>
      <c r="BD4" s="385"/>
      <c r="BE4" s="385"/>
      <c r="BF4" s="385"/>
      <c r="BG4" s="385"/>
      <c r="BN4" s="143">
        <f t="shared" si="0"/>
        <v>0</v>
      </c>
      <c r="BO4" s="143" t="str">
        <f t="shared" si="1"/>
        <v/>
      </c>
    </row>
    <row r="5" spans="1:67">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c r="AE5" s="385"/>
      <c r="AF5" s="385"/>
      <c r="AG5" s="385"/>
      <c r="AH5" s="385"/>
      <c r="AI5" s="385"/>
      <c r="AJ5" s="385"/>
      <c r="AK5" s="385"/>
      <c r="AL5" s="385"/>
      <c r="AM5" s="385"/>
      <c r="AN5" s="385"/>
      <c r="AO5" s="385"/>
      <c r="AP5" s="385"/>
      <c r="AQ5" s="385"/>
      <c r="AR5" s="385"/>
      <c r="AS5" s="385"/>
      <c r="AT5" s="385"/>
      <c r="AU5" s="385"/>
      <c r="AV5" s="385"/>
      <c r="AW5" s="385"/>
      <c r="AX5" s="385"/>
      <c r="AY5" s="385"/>
      <c r="AZ5" s="385"/>
      <c r="BA5" s="385"/>
      <c r="BB5" s="385"/>
      <c r="BC5" s="385"/>
      <c r="BD5" s="385"/>
      <c r="BE5" s="385"/>
      <c r="BF5" s="385"/>
      <c r="BG5" s="385"/>
      <c r="BN5" s="143">
        <f t="shared" si="0"/>
        <v>0</v>
      </c>
      <c r="BO5" s="143" t="str">
        <f t="shared" si="1"/>
        <v/>
      </c>
    </row>
    <row r="6" spans="1:67">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c r="AE6" s="385"/>
      <c r="AF6" s="385"/>
      <c r="AG6" s="385"/>
      <c r="AH6" s="385"/>
      <c r="AI6" s="385"/>
      <c r="AJ6" s="385"/>
      <c r="AK6" s="385"/>
      <c r="AL6" s="385"/>
      <c r="AM6" s="385"/>
      <c r="AN6" s="385"/>
      <c r="AO6" s="385"/>
      <c r="AP6" s="385"/>
      <c r="AQ6" s="385"/>
      <c r="AR6" s="385"/>
      <c r="AS6" s="385"/>
      <c r="AT6" s="385"/>
      <c r="AU6" s="385"/>
      <c r="AV6" s="385"/>
      <c r="AW6" s="385"/>
      <c r="AX6" s="385"/>
      <c r="AY6" s="385"/>
      <c r="AZ6" s="385"/>
      <c r="BA6" s="385"/>
      <c r="BB6" s="385"/>
      <c r="BC6" s="385"/>
      <c r="BD6" s="385"/>
      <c r="BE6" s="385"/>
      <c r="BF6" s="385"/>
      <c r="BG6" s="385"/>
      <c r="BN6" s="143">
        <f t="shared" si="0"/>
        <v>0</v>
      </c>
      <c r="BO6" s="143" t="str">
        <f t="shared" si="1"/>
        <v/>
      </c>
    </row>
    <row r="7" spans="1:67">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385"/>
      <c r="BB7" s="385"/>
      <c r="BC7" s="385"/>
      <c r="BD7" s="385"/>
      <c r="BE7" s="385"/>
      <c r="BF7" s="385"/>
      <c r="BG7" s="385"/>
      <c r="BN7" s="143">
        <f t="shared" si="0"/>
        <v>0</v>
      </c>
      <c r="BO7" s="143" t="str">
        <f t="shared" si="1"/>
        <v/>
      </c>
    </row>
    <row r="8" spans="1:67">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N8" s="143">
        <f t="shared" si="0"/>
        <v>0</v>
      </c>
      <c r="BO8" s="143" t="str">
        <f t="shared" si="1"/>
        <v/>
      </c>
    </row>
    <row r="9" spans="1:67">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c r="AE9" s="385"/>
      <c r="AF9" s="385"/>
      <c r="AG9" s="385"/>
      <c r="AH9" s="385"/>
      <c r="AI9" s="385"/>
      <c r="AJ9" s="385"/>
      <c r="AK9" s="385"/>
      <c r="AL9" s="385"/>
      <c r="AM9" s="385"/>
      <c r="AN9" s="385"/>
      <c r="AO9" s="385"/>
      <c r="AP9" s="385"/>
      <c r="AQ9" s="385"/>
      <c r="AR9" s="385"/>
      <c r="AS9" s="385"/>
      <c r="AT9" s="385"/>
      <c r="AU9" s="385"/>
      <c r="AV9" s="385"/>
      <c r="AW9" s="385"/>
      <c r="AX9" s="385"/>
      <c r="AY9" s="385"/>
      <c r="AZ9" s="385"/>
      <c r="BA9" s="385"/>
      <c r="BB9" s="385"/>
      <c r="BC9" s="385"/>
      <c r="BD9" s="385"/>
      <c r="BE9" s="385"/>
      <c r="BF9" s="385"/>
      <c r="BG9" s="385"/>
      <c r="BN9" s="143">
        <f t="shared" si="0"/>
        <v>0</v>
      </c>
      <c r="BO9" s="143" t="str">
        <f t="shared" si="1"/>
        <v/>
      </c>
    </row>
    <row r="10" spans="1:67">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c r="BC10" s="385"/>
      <c r="BD10" s="385"/>
      <c r="BE10" s="385"/>
      <c r="BF10" s="385"/>
      <c r="BG10" s="385"/>
      <c r="BN10" s="143">
        <f t="shared" si="0"/>
        <v>0</v>
      </c>
      <c r="BO10" s="143" t="str">
        <f t="shared" si="1"/>
        <v/>
      </c>
    </row>
    <row r="11" spans="1:67">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c r="BN11" s="143">
        <f t="shared" si="0"/>
        <v>0</v>
      </c>
      <c r="BO11" s="143" t="str">
        <f t="shared" si="1"/>
        <v/>
      </c>
    </row>
    <row r="12" spans="1:67">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N12" s="143">
        <f t="shared" si="0"/>
        <v>0</v>
      </c>
      <c r="BO12" s="143" t="str">
        <f t="shared" si="1"/>
        <v/>
      </c>
    </row>
    <row r="13" spans="1:67">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N13" s="143">
        <f t="shared" si="0"/>
        <v>0</v>
      </c>
      <c r="BO13" s="143" t="str">
        <f t="shared" si="1"/>
        <v/>
      </c>
    </row>
    <row r="14" spans="1:67">
      <c r="A14" s="385"/>
      <c r="B14" s="385"/>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c r="BC14" s="385"/>
      <c r="BD14" s="385"/>
      <c r="BE14" s="385"/>
      <c r="BF14" s="385"/>
      <c r="BG14" s="385"/>
      <c r="BN14" s="143">
        <f t="shared" si="0"/>
        <v>0</v>
      </c>
      <c r="BO14" s="143" t="str">
        <f t="shared" si="1"/>
        <v/>
      </c>
    </row>
    <row r="15" spans="1:67">
      <c r="A15" s="385"/>
      <c r="B15" s="385"/>
      <c r="C15" s="385"/>
      <c r="D15" s="385"/>
      <c r="E15" s="385"/>
      <c r="F15" s="385"/>
      <c r="G15" s="385"/>
      <c r="H15" s="385"/>
      <c r="I15" s="385"/>
      <c r="J15" s="385"/>
      <c r="K15" s="385"/>
      <c r="L15" s="385"/>
      <c r="M15" s="385"/>
      <c r="N15" s="385"/>
      <c r="O15" s="385"/>
      <c r="P15" s="385"/>
      <c r="Q15" s="385"/>
      <c r="R15" s="385"/>
      <c r="S15" s="385"/>
      <c r="T15" s="385"/>
      <c r="U15" s="385"/>
      <c r="V15" s="385"/>
      <c r="W15" s="385"/>
      <c r="X15" s="385"/>
      <c r="Y15" s="385"/>
      <c r="Z15" s="385"/>
      <c r="AA15" s="385"/>
      <c r="AB15" s="385"/>
      <c r="AC15" s="385"/>
      <c r="AD15" s="385"/>
      <c r="AE15" s="385"/>
      <c r="AF15" s="385"/>
      <c r="AG15" s="385"/>
      <c r="AH15" s="385"/>
      <c r="AI15" s="385"/>
      <c r="AJ15" s="385"/>
      <c r="AK15" s="385"/>
      <c r="AL15" s="385"/>
      <c r="AM15" s="385"/>
      <c r="AN15" s="385"/>
      <c r="AO15" s="385"/>
      <c r="AP15" s="385"/>
      <c r="AQ15" s="385"/>
      <c r="AR15" s="385"/>
      <c r="AS15" s="385"/>
      <c r="AT15" s="385"/>
      <c r="AU15" s="385"/>
      <c r="AV15" s="385"/>
      <c r="AW15" s="385"/>
      <c r="AX15" s="385"/>
      <c r="AY15" s="385"/>
      <c r="AZ15" s="385"/>
      <c r="BA15" s="385"/>
      <c r="BB15" s="385"/>
      <c r="BC15" s="385"/>
      <c r="BD15" s="385"/>
      <c r="BE15" s="385"/>
      <c r="BF15" s="385"/>
      <c r="BG15" s="385"/>
      <c r="BN15" s="143">
        <f t="shared" si="0"/>
        <v>0</v>
      </c>
      <c r="BO15" s="143" t="str">
        <f t="shared" si="1"/>
        <v/>
      </c>
    </row>
    <row r="16" spans="1:67">
      <c r="A16" s="385"/>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c r="AE16" s="385"/>
      <c r="AF16" s="385"/>
      <c r="AG16" s="385"/>
      <c r="AH16" s="385"/>
      <c r="AI16" s="385"/>
      <c r="AJ16" s="385"/>
      <c r="AK16" s="385"/>
      <c r="AL16" s="385"/>
      <c r="AM16" s="385"/>
      <c r="AN16" s="385"/>
      <c r="AO16" s="385"/>
      <c r="AP16" s="385"/>
      <c r="AQ16" s="385"/>
      <c r="AR16" s="385"/>
      <c r="AS16" s="385"/>
      <c r="AT16" s="385"/>
      <c r="AU16" s="385"/>
      <c r="AV16" s="385"/>
      <c r="AW16" s="385"/>
      <c r="AX16" s="385"/>
      <c r="AY16" s="385"/>
      <c r="AZ16" s="385"/>
      <c r="BA16" s="385"/>
      <c r="BB16" s="385"/>
      <c r="BC16" s="385"/>
      <c r="BD16" s="385"/>
      <c r="BE16" s="385"/>
      <c r="BF16" s="385"/>
      <c r="BG16" s="385"/>
      <c r="BN16" s="143">
        <f t="shared" si="0"/>
        <v>0</v>
      </c>
      <c r="BO16" s="143" t="str">
        <f t="shared" si="1"/>
        <v/>
      </c>
    </row>
    <row r="17" spans="1:67">
      <c r="A17" s="385"/>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c r="BF17" s="385"/>
      <c r="BG17" s="385"/>
      <c r="BN17" s="143">
        <f t="shared" si="0"/>
        <v>0</v>
      </c>
      <c r="BO17" s="143" t="str">
        <f t="shared" si="1"/>
        <v/>
      </c>
    </row>
    <row r="18" spans="1:67">
      <c r="A18" s="385"/>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385"/>
      <c r="AC18" s="385"/>
      <c r="AD18" s="385"/>
      <c r="AE18" s="385"/>
      <c r="AF18" s="385"/>
      <c r="AG18" s="385"/>
      <c r="AH18" s="385"/>
      <c r="AI18" s="385"/>
      <c r="AJ18" s="385"/>
      <c r="AK18" s="385"/>
      <c r="AL18" s="385"/>
      <c r="AM18" s="385"/>
      <c r="AN18" s="385"/>
      <c r="AO18" s="385"/>
      <c r="AP18" s="385"/>
      <c r="AQ18" s="385"/>
      <c r="AR18" s="385"/>
      <c r="AS18" s="385"/>
      <c r="AT18" s="385"/>
      <c r="AU18" s="385"/>
      <c r="AV18" s="385"/>
      <c r="AW18" s="385"/>
      <c r="AX18" s="385"/>
      <c r="AY18" s="385"/>
      <c r="AZ18" s="385"/>
      <c r="BA18" s="385"/>
      <c r="BB18" s="385"/>
      <c r="BC18" s="385"/>
      <c r="BD18" s="385"/>
      <c r="BE18" s="385"/>
      <c r="BF18" s="385"/>
      <c r="BG18" s="385"/>
      <c r="BN18" s="143">
        <f t="shared" si="0"/>
        <v>0</v>
      </c>
      <c r="BO18" s="143" t="str">
        <f t="shared" si="1"/>
        <v/>
      </c>
    </row>
    <row r="19" spans="1:67">
      <c r="A19" s="385"/>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c r="AA19" s="385"/>
      <c r="AB19" s="385"/>
      <c r="AC19" s="385"/>
      <c r="AD19" s="385"/>
      <c r="AE19" s="385"/>
      <c r="AF19" s="385"/>
      <c r="AG19" s="385"/>
      <c r="AH19" s="385"/>
      <c r="AI19" s="385"/>
      <c r="AJ19" s="385"/>
      <c r="AK19" s="385"/>
      <c r="AL19" s="385"/>
      <c r="AM19" s="385"/>
      <c r="AN19" s="385"/>
      <c r="AO19" s="385"/>
      <c r="AP19" s="385"/>
      <c r="AQ19" s="385"/>
      <c r="AR19" s="385"/>
      <c r="AS19" s="385"/>
      <c r="AT19" s="385"/>
      <c r="AU19" s="385"/>
      <c r="AV19" s="385"/>
      <c r="AW19" s="385"/>
      <c r="AX19" s="385"/>
      <c r="AY19" s="385"/>
      <c r="AZ19" s="385"/>
      <c r="BA19" s="385"/>
      <c r="BB19" s="385"/>
      <c r="BC19" s="385"/>
      <c r="BD19" s="385"/>
      <c r="BE19" s="385"/>
      <c r="BF19" s="385"/>
      <c r="BG19" s="385"/>
      <c r="BN19" s="143">
        <f t="shared" si="0"/>
        <v>0</v>
      </c>
      <c r="BO19" s="143" t="str">
        <f t="shared" si="1"/>
        <v/>
      </c>
    </row>
    <row r="20" spans="1:67">
      <c r="A20" s="385"/>
      <c r="B20" s="385"/>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c r="AE20" s="385"/>
      <c r="AF20" s="385"/>
      <c r="AG20" s="385"/>
      <c r="AH20" s="385"/>
      <c r="AI20" s="385"/>
      <c r="AJ20" s="385"/>
      <c r="AK20" s="385"/>
      <c r="AL20" s="385"/>
      <c r="AM20" s="385"/>
      <c r="AN20" s="385"/>
      <c r="AO20" s="385"/>
      <c r="AP20" s="385"/>
      <c r="AQ20" s="385"/>
      <c r="AR20" s="385"/>
      <c r="AS20" s="385"/>
      <c r="AT20" s="385"/>
      <c r="AU20" s="385"/>
      <c r="AV20" s="385"/>
      <c r="AW20" s="385"/>
      <c r="AX20" s="385"/>
      <c r="AY20" s="385"/>
      <c r="AZ20" s="385"/>
      <c r="BA20" s="385"/>
      <c r="BB20" s="385"/>
      <c r="BC20" s="385"/>
      <c r="BD20" s="385"/>
      <c r="BE20" s="385"/>
      <c r="BF20" s="385"/>
      <c r="BG20" s="385"/>
      <c r="BN20" s="143">
        <f t="shared" si="0"/>
        <v>0</v>
      </c>
      <c r="BO20" s="143" t="str">
        <f t="shared" si="1"/>
        <v/>
      </c>
    </row>
    <row r="21" spans="1:67">
      <c r="A21" s="385"/>
      <c r="B21" s="385"/>
      <c r="C21" s="385"/>
      <c r="D21" s="385"/>
      <c r="E21" s="385"/>
      <c r="F21" s="385"/>
      <c r="G21" s="385"/>
      <c r="H21" s="385"/>
      <c r="I21" s="385"/>
      <c r="J21" s="385"/>
      <c r="K21" s="385"/>
      <c r="L21" s="385"/>
      <c r="M21" s="385"/>
      <c r="N21" s="385"/>
      <c r="O21" s="385"/>
      <c r="P21" s="385"/>
      <c r="Q21" s="385"/>
      <c r="R21" s="385"/>
      <c r="S21" s="385"/>
      <c r="T21" s="385"/>
      <c r="U21" s="385"/>
      <c r="V21" s="385"/>
      <c r="W21" s="385"/>
      <c r="X21" s="385"/>
      <c r="Y21" s="385"/>
      <c r="Z21" s="385"/>
      <c r="AA21" s="385"/>
      <c r="AB21" s="385"/>
      <c r="AC21" s="385"/>
      <c r="AD21" s="385"/>
      <c r="AE21" s="385"/>
      <c r="AF21" s="385"/>
      <c r="AG21" s="385"/>
      <c r="AH21" s="385"/>
      <c r="AI21" s="385"/>
      <c r="AJ21" s="385"/>
      <c r="AK21" s="385"/>
      <c r="AL21" s="385"/>
      <c r="AM21" s="385"/>
      <c r="AN21" s="385"/>
      <c r="AO21" s="385"/>
      <c r="AP21" s="385"/>
      <c r="AQ21" s="385"/>
      <c r="AR21" s="385"/>
      <c r="AS21" s="385"/>
      <c r="AT21" s="385"/>
      <c r="AU21" s="385"/>
      <c r="AV21" s="385"/>
      <c r="AW21" s="385"/>
      <c r="AX21" s="385"/>
      <c r="AY21" s="385"/>
      <c r="AZ21" s="385"/>
      <c r="BA21" s="385"/>
      <c r="BB21" s="385"/>
      <c r="BC21" s="385"/>
      <c r="BD21" s="385"/>
      <c r="BE21" s="385"/>
      <c r="BF21" s="385"/>
      <c r="BG21" s="385"/>
      <c r="BN21" s="143">
        <f t="shared" si="0"/>
        <v>0</v>
      </c>
      <c r="BO21" s="143" t="str">
        <f t="shared" si="1"/>
        <v/>
      </c>
    </row>
    <row r="22" spans="1:67">
      <c r="A22" s="385"/>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Y22" s="385"/>
      <c r="Z22" s="385"/>
      <c r="AA22" s="385"/>
      <c r="AB22" s="385"/>
      <c r="AC22" s="385"/>
      <c r="AD22" s="385"/>
      <c r="AE22" s="385"/>
      <c r="AF22" s="385"/>
      <c r="AG22" s="385"/>
      <c r="AH22" s="385"/>
      <c r="AI22" s="385"/>
      <c r="AJ22" s="385"/>
      <c r="AK22" s="385"/>
      <c r="AL22" s="385"/>
      <c r="AM22" s="385"/>
      <c r="AN22" s="385"/>
      <c r="AO22" s="385"/>
      <c r="AP22" s="385"/>
      <c r="AQ22" s="385"/>
      <c r="AR22" s="385"/>
      <c r="AS22" s="385"/>
      <c r="AT22" s="385"/>
      <c r="AU22" s="385"/>
      <c r="AV22" s="385"/>
      <c r="AW22" s="385"/>
      <c r="AX22" s="385"/>
      <c r="AY22" s="385"/>
      <c r="AZ22" s="385"/>
      <c r="BA22" s="385"/>
      <c r="BB22" s="385"/>
      <c r="BC22" s="385"/>
      <c r="BD22" s="385"/>
      <c r="BE22" s="385"/>
      <c r="BF22" s="385"/>
      <c r="BG22" s="385"/>
      <c r="BN22" s="143">
        <f t="shared" si="0"/>
        <v>0</v>
      </c>
      <c r="BO22" s="143" t="str">
        <f t="shared" si="1"/>
        <v/>
      </c>
    </row>
    <row r="23" spans="1:67">
      <c r="A23" s="385"/>
      <c r="B23" s="385"/>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c r="AE23" s="385"/>
      <c r="AF23" s="385"/>
      <c r="AG23" s="385"/>
      <c r="AH23" s="385"/>
      <c r="AI23" s="385"/>
      <c r="AJ23" s="385"/>
      <c r="AK23" s="385"/>
      <c r="AL23" s="385"/>
      <c r="AM23" s="385"/>
      <c r="AN23" s="385"/>
      <c r="AO23" s="385"/>
      <c r="AP23" s="385"/>
      <c r="AQ23" s="385"/>
      <c r="AR23" s="385"/>
      <c r="AS23" s="385"/>
      <c r="AT23" s="385"/>
      <c r="AU23" s="385"/>
      <c r="AV23" s="385"/>
      <c r="AW23" s="385"/>
      <c r="AX23" s="385"/>
      <c r="AY23" s="385"/>
      <c r="AZ23" s="385"/>
      <c r="BA23" s="385"/>
      <c r="BB23" s="385"/>
      <c r="BC23" s="385"/>
      <c r="BD23" s="385"/>
      <c r="BE23" s="385"/>
      <c r="BF23" s="385"/>
      <c r="BG23" s="385"/>
      <c r="BN23" s="143">
        <f t="shared" si="0"/>
        <v>0</v>
      </c>
      <c r="BO23" s="143" t="str">
        <f t="shared" si="1"/>
        <v/>
      </c>
    </row>
    <row r="24" spans="1:67">
      <c r="A24" s="385"/>
      <c r="B24" s="385"/>
      <c r="C24" s="385"/>
      <c r="D24" s="385"/>
      <c r="E24" s="385"/>
      <c r="F24" s="385"/>
      <c r="G24" s="385"/>
      <c r="H24" s="385"/>
      <c r="I24" s="385"/>
      <c r="J24" s="385"/>
      <c r="K24" s="385"/>
      <c r="L24" s="385"/>
      <c r="M24" s="385"/>
      <c r="N24" s="385"/>
      <c r="O24" s="385"/>
      <c r="P24" s="385"/>
      <c r="Q24" s="385"/>
      <c r="R24" s="385"/>
      <c r="S24" s="385"/>
      <c r="T24" s="385"/>
      <c r="U24" s="385"/>
      <c r="V24" s="385"/>
      <c r="W24" s="385"/>
      <c r="X24" s="385"/>
      <c r="Y24" s="385"/>
      <c r="Z24" s="385"/>
      <c r="AA24" s="385"/>
      <c r="AB24" s="385"/>
      <c r="AC24" s="385"/>
      <c r="AD24" s="385"/>
      <c r="AE24" s="385"/>
      <c r="AF24" s="385"/>
      <c r="AG24" s="385"/>
      <c r="AH24" s="385"/>
      <c r="AI24" s="385"/>
      <c r="AJ24" s="385"/>
      <c r="AK24" s="385"/>
      <c r="AL24" s="385"/>
      <c r="AM24" s="385"/>
      <c r="AN24" s="385"/>
      <c r="AO24" s="385"/>
      <c r="AP24" s="385"/>
      <c r="AQ24" s="385"/>
      <c r="AR24" s="385"/>
      <c r="AS24" s="385"/>
      <c r="AT24" s="385"/>
      <c r="AU24" s="385"/>
      <c r="AV24" s="385"/>
      <c r="AW24" s="385"/>
      <c r="AX24" s="385"/>
      <c r="AY24" s="385"/>
      <c r="AZ24" s="385"/>
      <c r="BA24" s="385"/>
      <c r="BB24" s="385"/>
      <c r="BC24" s="385"/>
      <c r="BD24" s="385"/>
      <c r="BE24" s="385"/>
      <c r="BF24" s="385"/>
      <c r="BG24" s="385"/>
      <c r="BN24" s="143">
        <f t="shared" si="0"/>
        <v>0</v>
      </c>
      <c r="BO24" s="143" t="str">
        <f t="shared" si="1"/>
        <v/>
      </c>
    </row>
    <row r="25" spans="1:67">
      <c r="A25" s="385"/>
      <c r="B25" s="385"/>
      <c r="C25" s="385"/>
      <c r="D25" s="385"/>
      <c r="E25" s="385"/>
      <c r="F25" s="385"/>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H25" s="385"/>
      <c r="AI25" s="385"/>
      <c r="AJ25" s="385"/>
      <c r="AK25" s="385"/>
      <c r="AL25" s="385"/>
      <c r="AM25" s="385"/>
      <c r="AN25" s="385"/>
      <c r="AO25" s="385"/>
      <c r="AP25" s="385"/>
      <c r="AQ25" s="385"/>
      <c r="AR25" s="385"/>
      <c r="AS25" s="385"/>
      <c r="AT25" s="385"/>
      <c r="AU25" s="385"/>
      <c r="AV25" s="385"/>
      <c r="AW25" s="385"/>
      <c r="AX25" s="385"/>
      <c r="AY25" s="385"/>
      <c r="AZ25" s="385"/>
      <c r="BA25" s="385"/>
      <c r="BB25" s="385"/>
      <c r="BC25" s="385"/>
      <c r="BD25" s="385"/>
      <c r="BE25" s="385"/>
      <c r="BF25" s="385"/>
      <c r="BG25" s="385"/>
      <c r="BN25" s="143">
        <f t="shared" si="0"/>
        <v>0</v>
      </c>
      <c r="BO25" s="143" t="str">
        <f t="shared" si="1"/>
        <v/>
      </c>
    </row>
    <row r="26" spans="1:67">
      <c r="A26" s="385"/>
      <c r="B26" s="385"/>
      <c r="C26" s="385"/>
      <c r="D26" s="385"/>
      <c r="E26" s="385"/>
      <c r="F26" s="385"/>
      <c r="G26" s="385"/>
      <c r="H26" s="385"/>
      <c r="I26" s="385"/>
      <c r="J26" s="385"/>
      <c r="K26" s="385"/>
      <c r="L26" s="385"/>
      <c r="M26" s="385"/>
      <c r="N26" s="385"/>
      <c r="O26" s="385"/>
      <c r="P26" s="385"/>
      <c r="Q26" s="385"/>
      <c r="R26" s="385"/>
      <c r="S26" s="385"/>
      <c r="T26" s="385"/>
      <c r="U26" s="385"/>
      <c r="V26" s="385"/>
      <c r="W26" s="385"/>
      <c r="X26" s="385"/>
      <c r="Y26" s="385"/>
      <c r="Z26" s="385"/>
      <c r="AA26" s="385"/>
      <c r="AB26" s="385"/>
      <c r="AC26" s="385"/>
      <c r="AD26" s="385"/>
      <c r="AE26" s="385"/>
      <c r="AF26" s="385"/>
      <c r="AG26" s="385"/>
      <c r="AH26" s="385"/>
      <c r="AI26" s="385"/>
      <c r="AJ26" s="385"/>
      <c r="AK26" s="385"/>
      <c r="AL26" s="385"/>
      <c r="AM26" s="385"/>
      <c r="AN26" s="385"/>
      <c r="AO26" s="385"/>
      <c r="AP26" s="385"/>
      <c r="AQ26" s="385"/>
      <c r="AR26" s="385"/>
      <c r="AS26" s="385"/>
      <c r="AT26" s="385"/>
      <c r="AU26" s="385"/>
      <c r="AV26" s="385"/>
      <c r="AW26" s="385"/>
      <c r="AX26" s="385"/>
      <c r="AY26" s="385"/>
      <c r="AZ26" s="385"/>
      <c r="BA26" s="385"/>
      <c r="BB26" s="385"/>
      <c r="BC26" s="385"/>
      <c r="BD26" s="385"/>
      <c r="BE26" s="385"/>
      <c r="BF26" s="385"/>
      <c r="BG26" s="385"/>
      <c r="BN26" s="143">
        <f t="shared" si="0"/>
        <v>0</v>
      </c>
      <c r="BO26" s="143" t="str">
        <f t="shared" si="1"/>
        <v/>
      </c>
    </row>
    <row r="27" spans="1:67">
      <c r="A27" s="385"/>
      <c r="B27" s="385"/>
      <c r="C27" s="385"/>
      <c r="D27" s="385"/>
      <c r="E27" s="385"/>
      <c r="F27" s="385"/>
      <c r="G27" s="385"/>
      <c r="H27" s="385"/>
      <c r="I27" s="385"/>
      <c r="J27" s="385"/>
      <c r="K27" s="385"/>
      <c r="L27" s="385"/>
      <c r="M27" s="385"/>
      <c r="N27" s="385"/>
      <c r="O27" s="385"/>
      <c r="P27" s="385"/>
      <c r="Q27" s="385"/>
      <c r="R27" s="385"/>
      <c r="S27" s="385"/>
      <c r="T27" s="385"/>
      <c r="U27" s="385"/>
      <c r="V27" s="385"/>
      <c r="W27" s="385"/>
      <c r="X27" s="385"/>
      <c r="Y27" s="385"/>
      <c r="Z27" s="385"/>
      <c r="AA27" s="385"/>
      <c r="AB27" s="385"/>
      <c r="AC27" s="385"/>
      <c r="AD27" s="385"/>
      <c r="AE27" s="385"/>
      <c r="AF27" s="385"/>
      <c r="AG27" s="385"/>
      <c r="AH27" s="385"/>
      <c r="AI27" s="385"/>
      <c r="AJ27" s="385"/>
      <c r="AK27" s="385"/>
      <c r="AL27" s="385"/>
      <c r="AM27" s="385"/>
      <c r="AN27" s="385"/>
      <c r="AO27" s="385"/>
      <c r="AP27" s="385"/>
      <c r="AQ27" s="385"/>
      <c r="AR27" s="385"/>
      <c r="AS27" s="385"/>
      <c r="AT27" s="385"/>
      <c r="AU27" s="385"/>
      <c r="AV27" s="385"/>
      <c r="AW27" s="385"/>
      <c r="AX27" s="385"/>
      <c r="AY27" s="385"/>
      <c r="AZ27" s="385"/>
      <c r="BA27" s="385"/>
      <c r="BB27" s="385"/>
      <c r="BC27" s="385"/>
      <c r="BD27" s="385"/>
      <c r="BE27" s="385"/>
      <c r="BF27" s="385"/>
      <c r="BG27" s="385"/>
      <c r="BN27" s="143">
        <f t="shared" si="0"/>
        <v>0</v>
      </c>
      <c r="BO27" s="143" t="str">
        <f t="shared" si="1"/>
        <v/>
      </c>
    </row>
    <row r="28" spans="1:67">
      <c r="A28" s="385"/>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E28" s="385"/>
      <c r="AF28" s="385"/>
      <c r="AG28" s="385"/>
      <c r="AH28" s="385"/>
      <c r="AI28" s="385"/>
      <c r="AJ28" s="385"/>
      <c r="AK28" s="385"/>
      <c r="AL28" s="385"/>
      <c r="AM28" s="385"/>
      <c r="AN28" s="385"/>
      <c r="AO28" s="385"/>
      <c r="AP28" s="385"/>
      <c r="AQ28" s="385"/>
      <c r="AR28" s="385"/>
      <c r="AS28" s="385"/>
      <c r="AT28" s="385"/>
      <c r="AU28" s="385"/>
      <c r="AV28" s="385"/>
      <c r="AW28" s="385"/>
      <c r="AX28" s="385"/>
      <c r="AY28" s="385"/>
      <c r="AZ28" s="385"/>
      <c r="BA28" s="385"/>
      <c r="BB28" s="385"/>
      <c r="BC28" s="385"/>
      <c r="BD28" s="385"/>
      <c r="BE28" s="385"/>
      <c r="BF28" s="385"/>
      <c r="BG28" s="385"/>
      <c r="BN28" s="143">
        <f t="shared" si="0"/>
        <v>0</v>
      </c>
      <c r="BO28" s="143" t="str">
        <f t="shared" si="1"/>
        <v/>
      </c>
    </row>
    <row r="29" spans="1:67">
      <c r="A29" s="385"/>
      <c r="B29" s="385"/>
      <c r="C29" s="385"/>
      <c r="D29" s="385"/>
      <c r="E29" s="385"/>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E29" s="385"/>
      <c r="AF29" s="385"/>
      <c r="AG29" s="385"/>
      <c r="AH29" s="385"/>
      <c r="AI29" s="385"/>
      <c r="AJ29" s="385"/>
      <c r="AK29" s="385"/>
      <c r="AL29" s="385"/>
      <c r="AM29" s="385"/>
      <c r="AN29" s="385"/>
      <c r="AO29" s="385"/>
      <c r="AP29" s="385"/>
      <c r="AQ29" s="385"/>
      <c r="AR29" s="385"/>
      <c r="AS29" s="385"/>
      <c r="AT29" s="385"/>
      <c r="AU29" s="385"/>
      <c r="AV29" s="385"/>
      <c r="AW29" s="385"/>
      <c r="AX29" s="385"/>
      <c r="AY29" s="385"/>
      <c r="AZ29" s="385"/>
      <c r="BA29" s="385"/>
      <c r="BB29" s="385"/>
      <c r="BC29" s="385"/>
      <c r="BD29" s="385"/>
      <c r="BE29" s="385"/>
      <c r="BF29" s="385"/>
      <c r="BG29" s="385"/>
      <c r="BN29" s="143">
        <f t="shared" si="0"/>
        <v>0</v>
      </c>
      <c r="BO29" s="143" t="str">
        <f t="shared" si="1"/>
        <v/>
      </c>
    </row>
    <row r="30" spans="1:67">
      <c r="A30" s="385"/>
      <c r="B30" s="385"/>
      <c r="C30" s="385"/>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c r="AE30" s="385"/>
      <c r="AF30" s="385"/>
      <c r="AG30" s="385"/>
      <c r="AH30" s="385"/>
      <c r="AI30" s="385"/>
      <c r="AJ30" s="385"/>
      <c r="AK30" s="385"/>
      <c r="AL30" s="385"/>
      <c r="AM30" s="385"/>
      <c r="AN30" s="385"/>
      <c r="AO30" s="385"/>
      <c r="AP30" s="385"/>
      <c r="AQ30" s="385"/>
      <c r="AR30" s="385"/>
      <c r="AS30" s="385"/>
      <c r="AT30" s="385"/>
      <c r="AU30" s="385"/>
      <c r="AV30" s="385"/>
      <c r="AW30" s="385"/>
      <c r="AX30" s="385"/>
      <c r="AY30" s="385"/>
      <c r="AZ30" s="385"/>
      <c r="BA30" s="385"/>
      <c r="BB30" s="385"/>
      <c r="BC30" s="385"/>
      <c r="BD30" s="385"/>
      <c r="BE30" s="385"/>
      <c r="BF30" s="385"/>
      <c r="BG30" s="385"/>
      <c r="BN30" s="143">
        <f t="shared" si="0"/>
        <v>0</v>
      </c>
      <c r="BO30" s="143" t="str">
        <f t="shared" si="1"/>
        <v/>
      </c>
    </row>
    <row r="31" spans="1:67">
      <c r="A31" s="385"/>
      <c r="B31" s="385"/>
      <c r="C31" s="385"/>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c r="AE31" s="385"/>
      <c r="AF31" s="385"/>
      <c r="AG31" s="385"/>
      <c r="AH31" s="385"/>
      <c r="AI31" s="385"/>
      <c r="AJ31" s="385"/>
      <c r="AK31" s="385"/>
      <c r="AL31" s="385"/>
      <c r="AM31" s="385"/>
      <c r="AN31" s="385"/>
      <c r="AO31" s="385"/>
      <c r="AP31" s="385"/>
      <c r="AQ31" s="385"/>
      <c r="AR31" s="385"/>
      <c r="AS31" s="385"/>
      <c r="AT31" s="385"/>
      <c r="AU31" s="385"/>
      <c r="AV31" s="385"/>
      <c r="AW31" s="385"/>
      <c r="AX31" s="385"/>
      <c r="AY31" s="385"/>
      <c r="AZ31" s="385"/>
      <c r="BA31" s="385"/>
      <c r="BB31" s="385"/>
      <c r="BC31" s="385"/>
      <c r="BD31" s="385"/>
      <c r="BE31" s="385"/>
      <c r="BF31" s="385"/>
      <c r="BG31" s="385"/>
      <c r="BN31" s="143">
        <f t="shared" si="0"/>
        <v>0</v>
      </c>
      <c r="BO31" s="143" t="str">
        <f t="shared" si="1"/>
        <v/>
      </c>
    </row>
    <row r="32" spans="1:67">
      <c r="A32" s="385"/>
      <c r="B32" s="385"/>
      <c r="C32" s="385"/>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c r="AE32" s="385"/>
      <c r="AF32" s="385"/>
      <c r="AG32" s="385"/>
      <c r="AH32" s="385"/>
      <c r="AI32" s="385"/>
      <c r="AJ32" s="385"/>
      <c r="AK32" s="385"/>
      <c r="AL32" s="385"/>
      <c r="AM32" s="385"/>
      <c r="AN32" s="385"/>
      <c r="AO32" s="385"/>
      <c r="AP32" s="385"/>
      <c r="AQ32" s="385"/>
      <c r="AR32" s="385"/>
      <c r="AS32" s="385"/>
      <c r="AT32" s="385"/>
      <c r="AU32" s="385"/>
      <c r="AV32" s="385"/>
      <c r="AW32" s="385"/>
      <c r="AX32" s="385"/>
      <c r="AY32" s="385"/>
      <c r="AZ32" s="385"/>
      <c r="BA32" s="385"/>
      <c r="BB32" s="385"/>
      <c r="BC32" s="385"/>
      <c r="BD32" s="385"/>
      <c r="BE32" s="385"/>
      <c r="BF32" s="385"/>
      <c r="BG32" s="385"/>
      <c r="BN32" s="143">
        <f t="shared" si="0"/>
        <v>0</v>
      </c>
      <c r="BO32" s="143" t="str">
        <f t="shared" si="1"/>
        <v/>
      </c>
    </row>
    <row r="33" spans="1:67">
      <c r="A33" s="385"/>
      <c r="B33" s="385"/>
      <c r="C33" s="385"/>
      <c r="D33" s="385"/>
      <c r="E33" s="385"/>
      <c r="F33" s="385"/>
      <c r="G33" s="385"/>
      <c r="H33" s="385"/>
      <c r="I33" s="385"/>
      <c r="J33" s="385"/>
      <c r="K33" s="385"/>
      <c r="L33" s="385"/>
      <c r="M33" s="385"/>
      <c r="N33" s="385"/>
      <c r="O33" s="385"/>
      <c r="P33" s="385"/>
      <c r="Q33" s="385"/>
      <c r="R33" s="385"/>
      <c r="S33" s="385"/>
      <c r="T33" s="385"/>
      <c r="U33" s="385"/>
      <c r="V33" s="385"/>
      <c r="W33" s="385"/>
      <c r="X33" s="385"/>
      <c r="Y33" s="385"/>
      <c r="Z33" s="385"/>
      <c r="AA33" s="385"/>
      <c r="AB33" s="385"/>
      <c r="AC33" s="385"/>
      <c r="AD33" s="385"/>
      <c r="AE33" s="385"/>
      <c r="AF33" s="385"/>
      <c r="AG33" s="385"/>
      <c r="AH33" s="385"/>
      <c r="AI33" s="385"/>
      <c r="AJ33" s="385"/>
      <c r="AK33" s="385"/>
      <c r="AL33" s="385"/>
      <c r="AM33" s="385"/>
      <c r="AN33" s="385"/>
      <c r="AO33" s="385"/>
      <c r="AP33" s="385"/>
      <c r="AQ33" s="385"/>
      <c r="AR33" s="385"/>
      <c r="AS33" s="385"/>
      <c r="AT33" s="385"/>
      <c r="AU33" s="385"/>
      <c r="AV33" s="385"/>
      <c r="AW33" s="385"/>
      <c r="AX33" s="385"/>
      <c r="AY33" s="385"/>
      <c r="AZ33" s="385"/>
      <c r="BA33" s="385"/>
      <c r="BB33" s="385"/>
      <c r="BC33" s="385"/>
      <c r="BD33" s="385"/>
      <c r="BE33" s="385"/>
      <c r="BF33" s="385"/>
      <c r="BG33" s="385"/>
      <c r="BN33" s="143">
        <f t="shared" si="0"/>
        <v>0</v>
      </c>
      <c r="BO33" s="143" t="str">
        <f t="shared" si="1"/>
        <v/>
      </c>
    </row>
    <row r="34" spans="1:67">
      <c r="A34" s="385"/>
      <c r="B34" s="385"/>
      <c r="C34" s="385"/>
      <c r="D34" s="385"/>
      <c r="E34" s="385"/>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c r="AE34" s="385"/>
      <c r="AF34" s="385"/>
      <c r="AG34" s="385"/>
      <c r="AH34" s="385"/>
      <c r="AI34" s="385"/>
      <c r="AJ34" s="385"/>
      <c r="AK34" s="385"/>
      <c r="AL34" s="385"/>
      <c r="AM34" s="385"/>
      <c r="AN34" s="385"/>
      <c r="AO34" s="385"/>
      <c r="AP34" s="385"/>
      <c r="AQ34" s="385"/>
      <c r="AR34" s="385"/>
      <c r="AS34" s="385"/>
      <c r="AT34" s="385"/>
      <c r="AU34" s="385"/>
      <c r="AV34" s="385"/>
      <c r="AW34" s="385"/>
      <c r="AX34" s="385"/>
      <c r="AY34" s="385"/>
      <c r="AZ34" s="385"/>
      <c r="BA34" s="385"/>
      <c r="BB34" s="385"/>
      <c r="BC34" s="385"/>
      <c r="BD34" s="385"/>
      <c r="BE34" s="385"/>
      <c r="BF34" s="385"/>
      <c r="BG34" s="385"/>
      <c r="BN34" s="143">
        <f t="shared" si="0"/>
        <v>0</v>
      </c>
      <c r="BO34" s="143" t="str">
        <f t="shared" si="1"/>
        <v/>
      </c>
    </row>
    <row r="35" spans="1:67">
      <c r="A35" s="385"/>
      <c r="B35" s="385"/>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E35" s="385"/>
      <c r="AF35" s="385"/>
      <c r="AG35" s="385"/>
      <c r="AH35" s="385"/>
      <c r="AI35" s="385"/>
      <c r="AJ35" s="385"/>
      <c r="AK35" s="385"/>
      <c r="AL35" s="385"/>
      <c r="AM35" s="385"/>
      <c r="AN35" s="385"/>
      <c r="AO35" s="385"/>
      <c r="AP35" s="385"/>
      <c r="AQ35" s="385"/>
      <c r="AR35" s="385"/>
      <c r="AS35" s="385"/>
      <c r="AT35" s="385"/>
      <c r="AU35" s="385"/>
      <c r="AV35" s="385"/>
      <c r="AW35" s="385"/>
      <c r="AX35" s="385"/>
      <c r="AY35" s="385"/>
      <c r="AZ35" s="385"/>
      <c r="BA35" s="385"/>
      <c r="BB35" s="385"/>
      <c r="BC35" s="385"/>
      <c r="BD35" s="385"/>
      <c r="BE35" s="385"/>
      <c r="BF35" s="385"/>
      <c r="BG35" s="385"/>
      <c r="BN35" s="143">
        <f t="shared" si="0"/>
        <v>0</v>
      </c>
      <c r="BO35" s="143" t="str">
        <f t="shared" si="1"/>
        <v/>
      </c>
    </row>
    <row r="36" spans="1:67">
      <c r="A36" s="385"/>
      <c r="B36" s="385"/>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c r="AE36" s="385"/>
      <c r="AF36" s="385"/>
      <c r="AG36" s="385"/>
      <c r="AH36" s="385"/>
      <c r="AI36" s="385"/>
      <c r="AJ36" s="385"/>
      <c r="AK36" s="385"/>
      <c r="AL36" s="385"/>
      <c r="AM36" s="385"/>
      <c r="AN36" s="385"/>
      <c r="AO36" s="385"/>
      <c r="AP36" s="385"/>
      <c r="AQ36" s="385"/>
      <c r="AR36" s="385"/>
      <c r="AS36" s="385"/>
      <c r="AT36" s="385"/>
      <c r="AU36" s="385"/>
      <c r="AV36" s="385"/>
      <c r="AW36" s="385"/>
      <c r="AX36" s="385"/>
      <c r="AY36" s="385"/>
      <c r="AZ36" s="385"/>
      <c r="BA36" s="385"/>
      <c r="BB36" s="385"/>
      <c r="BC36" s="385"/>
      <c r="BD36" s="385"/>
      <c r="BE36" s="385"/>
      <c r="BF36" s="385"/>
      <c r="BG36" s="385"/>
      <c r="BN36" s="143">
        <f t="shared" si="0"/>
        <v>0</v>
      </c>
      <c r="BO36" s="143" t="str">
        <f t="shared" si="1"/>
        <v/>
      </c>
    </row>
    <row r="37" spans="1:67">
      <c r="A37" s="385"/>
      <c r="B37" s="385"/>
      <c r="C37" s="385"/>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c r="AE37" s="385"/>
      <c r="AF37" s="385"/>
      <c r="AG37" s="385"/>
      <c r="AH37" s="385"/>
      <c r="AI37" s="385"/>
      <c r="AJ37" s="385"/>
      <c r="AK37" s="385"/>
      <c r="AL37" s="385"/>
      <c r="AM37" s="385"/>
      <c r="AN37" s="385"/>
      <c r="AO37" s="385"/>
      <c r="AP37" s="385"/>
      <c r="AQ37" s="385"/>
      <c r="AR37" s="385"/>
      <c r="AS37" s="385"/>
      <c r="AT37" s="385"/>
      <c r="AU37" s="385"/>
      <c r="AV37" s="385"/>
      <c r="AW37" s="385"/>
      <c r="AX37" s="385"/>
      <c r="AY37" s="385"/>
      <c r="AZ37" s="385"/>
      <c r="BA37" s="385"/>
      <c r="BB37" s="385"/>
      <c r="BC37" s="385"/>
      <c r="BD37" s="385"/>
      <c r="BE37" s="385"/>
      <c r="BF37" s="385"/>
      <c r="BG37" s="385"/>
      <c r="BN37" s="143">
        <f t="shared" si="0"/>
        <v>0</v>
      </c>
      <c r="BO37" s="143" t="str">
        <f t="shared" si="1"/>
        <v/>
      </c>
    </row>
    <row r="38" spans="1:67">
      <c r="A38" s="385"/>
      <c r="B38" s="385"/>
      <c r="C38" s="385"/>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c r="AE38" s="385"/>
      <c r="AF38" s="385"/>
      <c r="AG38" s="385"/>
      <c r="AH38" s="385"/>
      <c r="AI38" s="385"/>
      <c r="AJ38" s="385"/>
      <c r="AK38" s="385"/>
      <c r="AL38" s="385"/>
      <c r="AM38" s="385"/>
      <c r="AN38" s="385"/>
      <c r="AO38" s="385"/>
      <c r="AP38" s="385"/>
      <c r="AQ38" s="385"/>
      <c r="AR38" s="385"/>
      <c r="AS38" s="385"/>
      <c r="AT38" s="385"/>
      <c r="AU38" s="385"/>
      <c r="AV38" s="385"/>
      <c r="AW38" s="385"/>
      <c r="AX38" s="385"/>
      <c r="AY38" s="385"/>
      <c r="AZ38" s="385"/>
      <c r="BA38" s="385"/>
      <c r="BB38" s="385"/>
      <c r="BC38" s="385"/>
      <c r="BD38" s="385"/>
      <c r="BE38" s="385"/>
      <c r="BF38" s="385"/>
      <c r="BG38" s="385"/>
      <c r="BN38" s="143">
        <f t="shared" si="0"/>
        <v>0</v>
      </c>
      <c r="BO38" s="143" t="str">
        <f t="shared" si="1"/>
        <v/>
      </c>
    </row>
    <row r="39" spans="1:67">
      <c r="A39" s="385"/>
      <c r="B39" s="385"/>
      <c r="C39" s="385"/>
      <c r="D39" s="385"/>
      <c r="E39" s="385"/>
      <c r="F39" s="385"/>
      <c r="G39" s="385"/>
      <c r="H39" s="385"/>
      <c r="I39" s="385"/>
      <c r="J39" s="385"/>
      <c r="K39" s="385"/>
      <c r="L39" s="385"/>
      <c r="M39" s="385"/>
      <c r="N39" s="385"/>
      <c r="O39" s="385"/>
      <c r="P39" s="385"/>
      <c r="Q39" s="385"/>
      <c r="R39" s="385"/>
      <c r="S39" s="385"/>
      <c r="T39" s="385"/>
      <c r="U39" s="385"/>
      <c r="V39" s="385"/>
      <c r="W39" s="385"/>
      <c r="X39" s="385"/>
      <c r="Y39" s="385"/>
      <c r="Z39" s="385"/>
      <c r="AA39" s="385"/>
      <c r="AB39" s="385"/>
      <c r="AC39" s="385"/>
      <c r="AD39" s="385"/>
      <c r="AE39" s="385"/>
      <c r="AF39" s="385"/>
      <c r="AG39" s="385"/>
      <c r="AH39" s="385"/>
      <c r="AI39" s="385"/>
      <c r="AJ39" s="385"/>
      <c r="AK39" s="385"/>
      <c r="AL39" s="385"/>
      <c r="AM39" s="385"/>
      <c r="AN39" s="385"/>
      <c r="AO39" s="385"/>
      <c r="AP39" s="385"/>
      <c r="AQ39" s="385"/>
      <c r="AR39" s="385"/>
      <c r="AS39" s="385"/>
      <c r="AT39" s="385"/>
      <c r="AU39" s="385"/>
      <c r="AV39" s="385"/>
      <c r="AW39" s="385"/>
      <c r="AX39" s="385"/>
      <c r="AY39" s="385"/>
      <c r="AZ39" s="385"/>
      <c r="BA39" s="385"/>
      <c r="BB39" s="385"/>
      <c r="BC39" s="385"/>
      <c r="BD39" s="385"/>
      <c r="BE39" s="385"/>
      <c r="BF39" s="385"/>
      <c r="BG39" s="385"/>
      <c r="BN39" s="143">
        <f t="shared" si="0"/>
        <v>0</v>
      </c>
      <c r="BO39" s="143" t="str">
        <f t="shared" si="1"/>
        <v/>
      </c>
    </row>
    <row r="40" spans="1:67">
      <c r="A40" s="385"/>
      <c r="B40" s="385"/>
      <c r="C40" s="385"/>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c r="AE40" s="385"/>
      <c r="AF40" s="385"/>
      <c r="AG40" s="385"/>
      <c r="AH40" s="385"/>
      <c r="AI40" s="385"/>
      <c r="AJ40" s="385"/>
      <c r="AK40" s="385"/>
      <c r="AL40" s="385"/>
      <c r="AM40" s="385"/>
      <c r="AN40" s="385"/>
      <c r="AO40" s="385"/>
      <c r="AP40" s="385"/>
      <c r="AQ40" s="385"/>
      <c r="AR40" s="385"/>
      <c r="AS40" s="385"/>
      <c r="AT40" s="385"/>
      <c r="AU40" s="385"/>
      <c r="AV40" s="385"/>
      <c r="AW40" s="385"/>
      <c r="AX40" s="385"/>
      <c r="AY40" s="385"/>
      <c r="AZ40" s="385"/>
      <c r="BA40" s="385"/>
      <c r="BB40" s="385"/>
      <c r="BC40" s="385"/>
      <c r="BD40" s="385"/>
      <c r="BE40" s="385"/>
      <c r="BF40" s="385"/>
      <c r="BG40" s="385"/>
      <c r="BN40" s="143">
        <f t="shared" si="0"/>
        <v>0</v>
      </c>
      <c r="BO40" s="143" t="str">
        <f t="shared" si="1"/>
        <v/>
      </c>
    </row>
    <row r="41" spans="1:67">
      <c r="A41" s="385"/>
      <c r="B41" s="385"/>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c r="AE41" s="385"/>
      <c r="AF41" s="385"/>
      <c r="AG41" s="385"/>
      <c r="AH41" s="385"/>
      <c r="AI41" s="385"/>
      <c r="AJ41" s="385"/>
      <c r="AK41" s="385"/>
      <c r="AL41" s="385"/>
      <c r="AM41" s="385"/>
      <c r="AN41" s="385"/>
      <c r="AO41" s="385"/>
      <c r="AP41" s="385"/>
      <c r="AQ41" s="385"/>
      <c r="AR41" s="385"/>
      <c r="AS41" s="385"/>
      <c r="AT41" s="385"/>
      <c r="AU41" s="385"/>
      <c r="AV41" s="385"/>
      <c r="AW41" s="385"/>
      <c r="AX41" s="385"/>
      <c r="AY41" s="385"/>
      <c r="AZ41" s="385"/>
      <c r="BA41" s="385"/>
      <c r="BB41" s="385"/>
      <c r="BC41" s="385"/>
      <c r="BD41" s="385"/>
      <c r="BE41" s="385"/>
      <c r="BF41" s="385"/>
      <c r="BG41" s="385"/>
      <c r="BN41" s="143">
        <f t="shared" si="0"/>
        <v>0</v>
      </c>
      <c r="BO41" s="143" t="str">
        <f t="shared" si="1"/>
        <v/>
      </c>
    </row>
    <row r="42" spans="1:67">
      <c r="A42" s="385"/>
      <c r="B42" s="385"/>
      <c r="C42" s="385"/>
      <c r="D42" s="385"/>
      <c r="E42" s="385"/>
      <c r="F42" s="385"/>
      <c r="G42" s="385"/>
      <c r="H42" s="385"/>
      <c r="I42" s="385"/>
      <c r="J42" s="385"/>
      <c r="K42" s="385"/>
      <c r="L42" s="385"/>
      <c r="M42" s="385"/>
      <c r="N42" s="385"/>
      <c r="O42" s="385"/>
      <c r="P42" s="385"/>
      <c r="Q42" s="385"/>
      <c r="R42" s="385"/>
      <c r="S42" s="385"/>
      <c r="T42" s="385"/>
      <c r="U42" s="385"/>
      <c r="V42" s="385"/>
      <c r="W42" s="385"/>
      <c r="X42" s="385"/>
      <c r="Y42" s="385"/>
      <c r="Z42" s="385"/>
      <c r="AA42" s="385"/>
      <c r="AB42" s="385"/>
      <c r="AC42" s="385"/>
      <c r="AD42" s="385"/>
      <c r="AE42" s="385"/>
      <c r="AF42" s="385"/>
      <c r="AG42" s="385"/>
      <c r="AH42" s="385"/>
      <c r="AI42" s="385"/>
      <c r="AJ42" s="385"/>
      <c r="AK42" s="385"/>
      <c r="AL42" s="385"/>
      <c r="AM42" s="385"/>
      <c r="AN42" s="385"/>
      <c r="AO42" s="385"/>
      <c r="AP42" s="385"/>
      <c r="AQ42" s="385"/>
      <c r="AR42" s="385"/>
      <c r="AS42" s="385"/>
      <c r="AT42" s="385"/>
      <c r="AU42" s="385"/>
      <c r="AV42" s="385"/>
      <c r="AW42" s="385"/>
      <c r="AX42" s="385"/>
      <c r="AY42" s="385"/>
      <c r="AZ42" s="385"/>
      <c r="BA42" s="385"/>
      <c r="BB42" s="385"/>
      <c r="BC42" s="385"/>
      <c r="BD42" s="385"/>
      <c r="BE42" s="385"/>
      <c r="BF42" s="385"/>
      <c r="BG42" s="385"/>
      <c r="BN42" s="143">
        <f t="shared" si="0"/>
        <v>0</v>
      </c>
      <c r="BO42" s="143" t="str">
        <f t="shared" si="1"/>
        <v/>
      </c>
    </row>
    <row r="43" spans="1:67">
      <c r="A43" s="385"/>
      <c r="B43" s="385"/>
      <c r="C43" s="385"/>
      <c r="D43" s="385"/>
      <c r="E43" s="385"/>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c r="AE43" s="385"/>
      <c r="AF43" s="385"/>
      <c r="AG43" s="385"/>
      <c r="AH43" s="385"/>
      <c r="AI43" s="385"/>
      <c r="AJ43" s="385"/>
      <c r="AK43" s="385"/>
      <c r="AL43" s="385"/>
      <c r="AM43" s="385"/>
      <c r="AN43" s="385"/>
      <c r="AO43" s="385"/>
      <c r="AP43" s="385"/>
      <c r="AQ43" s="385"/>
      <c r="AR43" s="385"/>
      <c r="AS43" s="385"/>
      <c r="AT43" s="385"/>
      <c r="AU43" s="385"/>
      <c r="AV43" s="385"/>
      <c r="AW43" s="385"/>
      <c r="AX43" s="385"/>
      <c r="AY43" s="385"/>
      <c r="AZ43" s="385"/>
      <c r="BA43" s="385"/>
      <c r="BB43" s="385"/>
      <c r="BC43" s="385"/>
      <c r="BD43" s="385"/>
      <c r="BE43" s="385"/>
      <c r="BF43" s="385"/>
      <c r="BG43" s="385"/>
      <c r="BN43" s="143">
        <f t="shared" si="0"/>
        <v>0</v>
      </c>
      <c r="BO43" s="143" t="str">
        <f t="shared" si="1"/>
        <v/>
      </c>
    </row>
    <row r="44" spans="1:67">
      <c r="A44" s="385"/>
      <c r="B44" s="385"/>
      <c r="C44" s="385"/>
      <c r="D44" s="385"/>
      <c r="E44" s="385"/>
      <c r="F44" s="385"/>
      <c r="G44" s="385"/>
      <c r="H44" s="385"/>
      <c r="I44" s="385"/>
      <c r="J44" s="385"/>
      <c r="K44" s="385"/>
      <c r="L44" s="385"/>
      <c r="M44" s="385"/>
      <c r="N44" s="385"/>
      <c r="O44" s="385"/>
      <c r="P44" s="385"/>
      <c r="Q44" s="385"/>
      <c r="R44" s="385"/>
      <c r="S44" s="385"/>
      <c r="T44" s="385"/>
      <c r="U44" s="385"/>
      <c r="V44" s="385"/>
      <c r="W44" s="385"/>
      <c r="X44" s="385"/>
      <c r="Y44" s="385"/>
      <c r="Z44" s="385"/>
      <c r="AA44" s="385"/>
      <c r="AB44" s="385"/>
      <c r="AC44" s="385"/>
      <c r="AD44" s="385"/>
      <c r="AE44" s="385"/>
      <c r="AF44" s="385"/>
      <c r="AG44" s="385"/>
      <c r="AH44" s="385"/>
      <c r="AI44" s="385"/>
      <c r="AJ44" s="385"/>
      <c r="AK44" s="385"/>
      <c r="AL44" s="385"/>
      <c r="AM44" s="385"/>
      <c r="AN44" s="385"/>
      <c r="AO44" s="385"/>
      <c r="AP44" s="385"/>
      <c r="AQ44" s="385"/>
      <c r="AR44" s="385"/>
      <c r="AS44" s="385"/>
      <c r="AT44" s="385"/>
      <c r="AU44" s="385"/>
      <c r="AV44" s="385"/>
      <c r="AW44" s="385"/>
      <c r="AX44" s="385"/>
      <c r="AY44" s="385"/>
      <c r="AZ44" s="385"/>
      <c r="BA44" s="385"/>
      <c r="BB44" s="385"/>
      <c r="BC44" s="385"/>
      <c r="BD44" s="385"/>
      <c r="BE44" s="385"/>
      <c r="BF44" s="385"/>
      <c r="BG44" s="385"/>
      <c r="BN44" s="143">
        <f t="shared" si="0"/>
        <v>0</v>
      </c>
      <c r="BO44" s="143" t="str">
        <f t="shared" si="1"/>
        <v/>
      </c>
    </row>
    <row r="45" spans="1:67">
      <c r="A45" s="385"/>
      <c r="B45" s="385"/>
      <c r="C45" s="385"/>
      <c r="D45" s="385"/>
      <c r="E45" s="385"/>
      <c r="F45" s="385"/>
      <c r="G45" s="385"/>
      <c r="H45" s="385"/>
      <c r="I45" s="385"/>
      <c r="J45" s="385"/>
      <c r="K45" s="385"/>
      <c r="L45" s="385"/>
      <c r="M45" s="385"/>
      <c r="N45" s="385"/>
      <c r="O45" s="385"/>
      <c r="P45" s="385"/>
      <c r="Q45" s="385"/>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c r="BC45" s="385"/>
      <c r="BD45" s="385"/>
      <c r="BE45" s="385"/>
      <c r="BF45" s="385"/>
      <c r="BG45" s="385"/>
      <c r="BN45" s="143">
        <f t="shared" si="0"/>
        <v>0</v>
      </c>
      <c r="BO45" s="143" t="str">
        <f t="shared" si="1"/>
        <v/>
      </c>
    </row>
    <row r="46" spans="1:67">
      <c r="A46" s="385"/>
      <c r="B46" s="385"/>
      <c r="C46" s="385"/>
      <c r="D46" s="385"/>
      <c r="E46" s="385"/>
      <c r="F46" s="385"/>
      <c r="G46" s="385"/>
      <c r="H46" s="385"/>
      <c r="I46" s="385"/>
      <c r="J46" s="385"/>
      <c r="K46" s="385"/>
      <c r="L46" s="385"/>
      <c r="M46" s="385"/>
      <c r="N46" s="385"/>
      <c r="O46" s="385"/>
      <c r="P46" s="385"/>
      <c r="Q46" s="385"/>
      <c r="R46" s="385"/>
      <c r="S46" s="385"/>
      <c r="T46" s="385"/>
      <c r="U46" s="385"/>
      <c r="V46" s="385"/>
      <c r="W46" s="385"/>
      <c r="X46" s="385"/>
      <c r="Y46" s="385"/>
      <c r="Z46" s="385"/>
      <c r="AA46" s="385"/>
      <c r="AB46" s="385"/>
      <c r="AC46" s="385"/>
      <c r="AD46" s="385"/>
      <c r="AE46" s="385"/>
      <c r="AF46" s="385"/>
      <c r="AG46" s="385"/>
      <c r="AH46" s="385"/>
      <c r="AI46" s="385"/>
      <c r="AJ46" s="385"/>
      <c r="AK46" s="385"/>
      <c r="AL46" s="385"/>
      <c r="AM46" s="385"/>
      <c r="AN46" s="385"/>
      <c r="AO46" s="385"/>
      <c r="AP46" s="385"/>
      <c r="AQ46" s="385"/>
      <c r="AR46" s="385"/>
      <c r="AS46" s="385"/>
      <c r="AT46" s="385"/>
      <c r="AU46" s="385"/>
      <c r="AV46" s="385"/>
      <c r="AW46" s="385"/>
      <c r="AX46" s="385"/>
      <c r="AY46" s="385"/>
      <c r="AZ46" s="385"/>
      <c r="BA46" s="385"/>
      <c r="BB46" s="385"/>
      <c r="BC46" s="385"/>
      <c r="BD46" s="385"/>
      <c r="BE46" s="385"/>
      <c r="BF46" s="385"/>
      <c r="BG46" s="385"/>
      <c r="BN46" s="143">
        <f t="shared" si="0"/>
        <v>0</v>
      </c>
      <c r="BO46" s="143" t="str">
        <f t="shared" si="1"/>
        <v/>
      </c>
    </row>
    <row r="47" spans="1:67">
      <c r="A47" s="385"/>
      <c r="B47" s="385"/>
      <c r="C47" s="385"/>
      <c r="D47" s="385"/>
      <c r="E47" s="385"/>
      <c r="F47" s="385"/>
      <c r="G47" s="385"/>
      <c r="H47" s="385"/>
      <c r="I47" s="385"/>
      <c r="J47" s="385"/>
      <c r="K47" s="385"/>
      <c r="L47" s="385"/>
      <c r="M47" s="385"/>
      <c r="N47" s="385"/>
      <c r="O47" s="385"/>
      <c r="P47" s="385"/>
      <c r="Q47" s="385"/>
      <c r="R47" s="385"/>
      <c r="S47" s="385"/>
      <c r="T47" s="385"/>
      <c r="U47" s="385"/>
      <c r="V47" s="385"/>
      <c r="W47" s="385"/>
      <c r="X47" s="385"/>
      <c r="Y47" s="385"/>
      <c r="Z47" s="385"/>
      <c r="AA47" s="385"/>
      <c r="AB47" s="385"/>
      <c r="AC47" s="385"/>
      <c r="AD47" s="385"/>
      <c r="AE47" s="385"/>
      <c r="AF47" s="385"/>
      <c r="AG47" s="385"/>
      <c r="AH47" s="385"/>
      <c r="AI47" s="385"/>
      <c r="AJ47" s="385"/>
      <c r="AK47" s="385"/>
      <c r="AL47" s="385"/>
      <c r="AM47" s="385"/>
      <c r="AN47" s="385"/>
      <c r="AO47" s="385"/>
      <c r="AP47" s="385"/>
      <c r="AQ47" s="385"/>
      <c r="AR47" s="385"/>
      <c r="AS47" s="385"/>
      <c r="AT47" s="385"/>
      <c r="AU47" s="385"/>
      <c r="AV47" s="385"/>
      <c r="AW47" s="385"/>
      <c r="AX47" s="385"/>
      <c r="AY47" s="385"/>
      <c r="AZ47" s="385"/>
      <c r="BA47" s="385"/>
      <c r="BB47" s="385"/>
      <c r="BC47" s="385"/>
      <c r="BD47" s="385"/>
      <c r="BE47" s="385"/>
      <c r="BF47" s="385"/>
      <c r="BG47" s="385"/>
      <c r="BN47" s="143">
        <f t="shared" si="0"/>
        <v>0</v>
      </c>
      <c r="BO47" s="143" t="str">
        <f t="shared" si="1"/>
        <v/>
      </c>
    </row>
    <row r="48" spans="1:67">
      <c r="A48" s="385"/>
      <c r="B48" s="385"/>
      <c r="C48" s="385"/>
      <c r="D48" s="385"/>
      <c r="E48" s="385"/>
      <c r="F48" s="385"/>
      <c r="G48" s="385"/>
      <c r="H48" s="385"/>
      <c r="I48" s="385"/>
      <c r="J48" s="385"/>
      <c r="K48" s="385"/>
      <c r="L48" s="385"/>
      <c r="M48" s="385"/>
      <c r="N48" s="385"/>
      <c r="O48" s="385"/>
      <c r="P48" s="385"/>
      <c r="Q48" s="385"/>
      <c r="R48" s="385"/>
      <c r="S48" s="385"/>
      <c r="T48" s="385"/>
      <c r="U48" s="385"/>
      <c r="V48" s="385"/>
      <c r="W48" s="385"/>
      <c r="X48" s="385"/>
      <c r="Y48" s="385"/>
      <c r="Z48" s="385"/>
      <c r="AA48" s="385"/>
      <c r="AB48" s="385"/>
      <c r="AC48" s="385"/>
      <c r="AD48" s="385"/>
      <c r="AE48" s="385"/>
      <c r="AF48" s="385"/>
      <c r="AG48" s="385"/>
      <c r="AH48" s="385"/>
      <c r="AI48" s="385"/>
      <c r="AJ48" s="385"/>
      <c r="AK48" s="385"/>
      <c r="AL48" s="385"/>
      <c r="AM48" s="385"/>
      <c r="AN48" s="385"/>
      <c r="AO48" s="385"/>
      <c r="AP48" s="385"/>
      <c r="AQ48" s="385"/>
      <c r="AR48" s="385"/>
      <c r="AS48" s="385"/>
      <c r="AT48" s="385"/>
      <c r="AU48" s="385"/>
      <c r="AV48" s="385"/>
      <c r="AW48" s="385"/>
      <c r="AX48" s="385"/>
      <c r="AY48" s="385"/>
      <c r="AZ48" s="385"/>
      <c r="BA48" s="385"/>
      <c r="BB48" s="385"/>
      <c r="BC48" s="385"/>
      <c r="BD48" s="385"/>
      <c r="BE48" s="385"/>
      <c r="BF48" s="385"/>
      <c r="BG48" s="385"/>
      <c r="BN48" s="143">
        <f t="shared" si="0"/>
        <v>0</v>
      </c>
      <c r="BO48" s="143" t="str">
        <f t="shared" si="1"/>
        <v/>
      </c>
    </row>
    <row r="49" spans="1:67">
      <c r="A49" s="385"/>
      <c r="B49" s="385"/>
      <c r="C49" s="385"/>
      <c r="D49" s="385"/>
      <c r="E49" s="385"/>
      <c r="F49" s="385"/>
      <c r="G49" s="385"/>
      <c r="H49" s="385"/>
      <c r="I49" s="385"/>
      <c r="J49" s="385"/>
      <c r="K49" s="385"/>
      <c r="L49" s="385"/>
      <c r="M49" s="385"/>
      <c r="N49" s="385"/>
      <c r="O49" s="385"/>
      <c r="P49" s="385"/>
      <c r="Q49" s="385"/>
      <c r="R49" s="385"/>
      <c r="S49" s="385"/>
      <c r="T49" s="385"/>
      <c r="U49" s="385"/>
      <c r="V49" s="385"/>
      <c r="W49" s="385"/>
      <c r="X49" s="385"/>
      <c r="Y49" s="385"/>
      <c r="Z49" s="385"/>
      <c r="AA49" s="385"/>
      <c r="AB49" s="385"/>
      <c r="AC49" s="385"/>
      <c r="AD49" s="385"/>
      <c r="AE49" s="385"/>
      <c r="AF49" s="385"/>
      <c r="AG49" s="385"/>
      <c r="AH49" s="385"/>
      <c r="AI49" s="385"/>
      <c r="AJ49" s="385"/>
      <c r="AK49" s="385"/>
      <c r="AL49" s="385"/>
      <c r="AM49" s="385"/>
      <c r="AN49" s="385"/>
      <c r="AO49" s="385"/>
      <c r="AP49" s="385"/>
      <c r="AQ49" s="385"/>
      <c r="AR49" s="385"/>
      <c r="AS49" s="385"/>
      <c r="AT49" s="385"/>
      <c r="AU49" s="385"/>
      <c r="AV49" s="385"/>
      <c r="AW49" s="385"/>
      <c r="AX49" s="385"/>
      <c r="AY49" s="385"/>
      <c r="AZ49" s="385"/>
      <c r="BA49" s="385"/>
      <c r="BB49" s="385"/>
      <c r="BC49" s="385"/>
      <c r="BD49" s="385"/>
      <c r="BE49" s="385"/>
      <c r="BF49" s="385"/>
      <c r="BG49" s="385"/>
      <c r="BN49" s="143">
        <f t="shared" si="0"/>
        <v>0</v>
      </c>
      <c r="BO49" s="143" t="str">
        <f t="shared" si="1"/>
        <v/>
      </c>
    </row>
    <row r="50" spans="1:67">
      <c r="A50" s="385"/>
      <c r="B50" s="385"/>
      <c r="C50" s="385"/>
      <c r="D50" s="385"/>
      <c r="E50" s="385"/>
      <c r="F50" s="385"/>
      <c r="G50" s="385"/>
      <c r="H50" s="385"/>
      <c r="I50" s="385"/>
      <c r="J50" s="385"/>
      <c r="K50" s="385"/>
      <c r="L50" s="385"/>
      <c r="M50" s="385"/>
      <c r="N50" s="385"/>
      <c r="O50" s="385"/>
      <c r="P50" s="385"/>
      <c r="Q50" s="385"/>
      <c r="R50" s="385"/>
      <c r="S50" s="385"/>
      <c r="T50" s="385"/>
      <c r="U50" s="385"/>
      <c r="V50" s="385"/>
      <c r="W50" s="385"/>
      <c r="X50" s="385"/>
      <c r="Y50" s="385"/>
      <c r="Z50" s="385"/>
      <c r="AA50" s="385"/>
      <c r="AB50" s="385"/>
      <c r="AC50" s="385"/>
      <c r="AD50" s="385"/>
      <c r="AE50" s="385"/>
      <c r="AF50" s="385"/>
      <c r="AG50" s="385"/>
      <c r="AH50" s="385"/>
      <c r="AI50" s="385"/>
      <c r="AJ50" s="385"/>
      <c r="AK50" s="385"/>
      <c r="AL50" s="385"/>
      <c r="AM50" s="385"/>
      <c r="AN50" s="385"/>
      <c r="AO50" s="385"/>
      <c r="AP50" s="385"/>
      <c r="AQ50" s="385"/>
      <c r="AR50" s="385"/>
      <c r="AS50" s="385"/>
      <c r="AT50" s="385"/>
      <c r="AU50" s="385"/>
      <c r="AV50" s="385"/>
      <c r="AW50" s="385"/>
      <c r="AX50" s="385"/>
      <c r="AY50" s="385"/>
      <c r="AZ50" s="385"/>
      <c r="BA50" s="385"/>
      <c r="BB50" s="385"/>
      <c r="BC50" s="385"/>
      <c r="BD50" s="385"/>
      <c r="BE50" s="385"/>
      <c r="BF50" s="385"/>
      <c r="BG50" s="385"/>
      <c r="BN50" s="143">
        <f t="shared" si="0"/>
        <v>0</v>
      </c>
      <c r="BO50" s="143" t="str">
        <f t="shared" si="1"/>
        <v/>
      </c>
    </row>
    <row r="51" spans="1:67">
      <c r="A51" s="385"/>
      <c r="B51" s="385"/>
      <c r="C51" s="385"/>
      <c r="D51" s="385"/>
      <c r="E51" s="385"/>
      <c r="F51" s="385"/>
      <c r="G51" s="385"/>
      <c r="H51" s="385"/>
      <c r="I51" s="385"/>
      <c r="J51" s="385"/>
      <c r="K51" s="385"/>
      <c r="L51" s="385"/>
      <c r="M51" s="385"/>
      <c r="N51" s="385"/>
      <c r="O51" s="385"/>
      <c r="P51" s="385"/>
      <c r="Q51" s="385"/>
      <c r="R51" s="385"/>
      <c r="S51" s="385"/>
      <c r="T51" s="385"/>
      <c r="U51" s="385"/>
      <c r="V51" s="385"/>
      <c r="W51" s="385"/>
      <c r="X51" s="385"/>
      <c r="Y51" s="385"/>
      <c r="Z51" s="385"/>
      <c r="AA51" s="385"/>
      <c r="AB51" s="385"/>
      <c r="AC51" s="385"/>
      <c r="AD51" s="385"/>
      <c r="AE51" s="385"/>
      <c r="AF51" s="385"/>
      <c r="AG51" s="385"/>
      <c r="AH51" s="385"/>
      <c r="AI51" s="385"/>
      <c r="AJ51" s="385"/>
      <c r="AK51" s="385"/>
      <c r="AL51" s="385"/>
      <c r="AM51" s="385"/>
      <c r="AN51" s="385"/>
      <c r="AO51" s="385"/>
      <c r="AP51" s="385"/>
      <c r="AQ51" s="385"/>
      <c r="AR51" s="385"/>
      <c r="AS51" s="385"/>
      <c r="AT51" s="385"/>
      <c r="AU51" s="385"/>
      <c r="AV51" s="385"/>
      <c r="AW51" s="385"/>
      <c r="AX51" s="385"/>
      <c r="AY51" s="385"/>
      <c r="AZ51" s="385"/>
      <c r="BA51" s="385"/>
      <c r="BB51" s="385"/>
      <c r="BC51" s="385"/>
      <c r="BD51" s="385"/>
      <c r="BE51" s="385"/>
      <c r="BF51" s="385"/>
      <c r="BG51" s="385"/>
      <c r="BN51" s="143">
        <f t="shared" si="0"/>
        <v>0</v>
      </c>
      <c r="BO51" s="143" t="str">
        <f t="shared" si="1"/>
        <v/>
      </c>
    </row>
    <row r="52" spans="1:67">
      <c r="A52" s="385"/>
      <c r="B52" s="385"/>
      <c r="C52" s="385"/>
      <c r="D52" s="385"/>
      <c r="E52" s="385"/>
      <c r="F52" s="385"/>
      <c r="G52" s="385"/>
      <c r="H52" s="385"/>
      <c r="I52" s="385"/>
      <c r="J52" s="385"/>
      <c r="K52" s="385"/>
      <c r="L52" s="385"/>
      <c r="M52" s="385"/>
      <c r="N52" s="385"/>
      <c r="O52" s="385"/>
      <c r="P52" s="385"/>
      <c r="Q52" s="385"/>
      <c r="R52" s="385"/>
      <c r="S52" s="385"/>
      <c r="T52" s="385"/>
      <c r="U52" s="385"/>
      <c r="V52" s="385"/>
      <c r="W52" s="385"/>
      <c r="X52" s="385"/>
      <c r="Y52" s="385"/>
      <c r="Z52" s="385"/>
      <c r="AA52" s="385"/>
      <c r="AB52" s="385"/>
      <c r="AC52" s="385"/>
      <c r="AD52" s="385"/>
      <c r="AE52" s="385"/>
      <c r="AF52" s="385"/>
      <c r="AG52" s="385"/>
      <c r="AH52" s="385"/>
      <c r="AI52" s="385"/>
      <c r="AJ52" s="385"/>
      <c r="AK52" s="385"/>
      <c r="AL52" s="385"/>
      <c r="AM52" s="385"/>
      <c r="AN52" s="385"/>
      <c r="AO52" s="385"/>
      <c r="AP52" s="385"/>
      <c r="AQ52" s="385"/>
      <c r="AR52" s="385"/>
      <c r="AS52" s="385"/>
      <c r="AT52" s="385"/>
      <c r="AU52" s="385"/>
      <c r="AV52" s="385"/>
      <c r="AW52" s="385"/>
      <c r="AX52" s="385"/>
      <c r="AY52" s="385"/>
      <c r="AZ52" s="385"/>
      <c r="BA52" s="385"/>
      <c r="BB52" s="385"/>
      <c r="BC52" s="385"/>
      <c r="BD52" s="385"/>
      <c r="BE52" s="385"/>
      <c r="BF52" s="385"/>
      <c r="BG52" s="385"/>
      <c r="BN52" s="143">
        <f t="shared" si="0"/>
        <v>0</v>
      </c>
      <c r="BO52" s="143" t="str">
        <f t="shared" si="1"/>
        <v/>
      </c>
    </row>
    <row r="53" spans="1:67">
      <c r="A53" s="385"/>
      <c r="B53" s="385"/>
      <c r="C53" s="385"/>
      <c r="D53" s="385"/>
      <c r="E53" s="385"/>
      <c r="F53" s="385"/>
      <c r="G53" s="385"/>
      <c r="H53" s="385"/>
      <c r="I53" s="385"/>
      <c r="J53" s="385"/>
      <c r="K53" s="385"/>
      <c r="L53" s="385"/>
      <c r="M53" s="385"/>
      <c r="N53" s="385"/>
      <c r="O53" s="385"/>
      <c r="P53" s="385"/>
      <c r="Q53" s="385"/>
      <c r="R53" s="385"/>
      <c r="S53" s="385"/>
      <c r="T53" s="385"/>
      <c r="U53" s="385"/>
      <c r="V53" s="385"/>
      <c r="W53" s="385"/>
      <c r="X53" s="385"/>
      <c r="Y53" s="385"/>
      <c r="Z53" s="385"/>
      <c r="AA53" s="385"/>
      <c r="AB53" s="385"/>
      <c r="AC53" s="385"/>
      <c r="AD53" s="385"/>
      <c r="AE53" s="385"/>
      <c r="AF53" s="385"/>
      <c r="AG53" s="385"/>
      <c r="AH53" s="385"/>
      <c r="AI53" s="385"/>
      <c r="AJ53" s="385"/>
      <c r="AK53" s="385"/>
      <c r="AL53" s="385"/>
      <c r="AM53" s="385"/>
      <c r="AN53" s="385"/>
      <c r="AO53" s="385"/>
      <c r="AP53" s="385"/>
      <c r="AQ53" s="385"/>
      <c r="AR53" s="385"/>
      <c r="AS53" s="385"/>
      <c r="AT53" s="385"/>
      <c r="AU53" s="385"/>
      <c r="AV53" s="385"/>
      <c r="AW53" s="385"/>
      <c r="AX53" s="385"/>
      <c r="AY53" s="385"/>
      <c r="AZ53" s="385"/>
      <c r="BA53" s="385"/>
      <c r="BB53" s="385"/>
      <c r="BC53" s="385"/>
      <c r="BD53" s="385"/>
      <c r="BE53" s="385"/>
      <c r="BF53" s="385"/>
      <c r="BG53" s="385"/>
      <c r="BN53" s="143">
        <f t="shared" si="0"/>
        <v>0</v>
      </c>
      <c r="BO53" s="143" t="str">
        <f t="shared" si="1"/>
        <v/>
      </c>
    </row>
    <row r="54" spans="1:67">
      <c r="A54" s="385"/>
      <c r="B54" s="385"/>
      <c r="C54" s="385"/>
      <c r="D54" s="385"/>
      <c r="E54" s="385"/>
      <c r="F54" s="385"/>
      <c r="G54" s="385"/>
      <c r="H54" s="385"/>
      <c r="I54" s="385"/>
      <c r="J54" s="385"/>
      <c r="K54" s="385"/>
      <c r="L54" s="385"/>
      <c r="M54" s="385"/>
      <c r="N54" s="385"/>
      <c r="O54" s="385"/>
      <c r="P54" s="385"/>
      <c r="Q54" s="385"/>
      <c r="R54" s="385"/>
      <c r="S54" s="385"/>
      <c r="T54" s="385"/>
      <c r="U54" s="385"/>
      <c r="V54" s="385"/>
      <c r="W54" s="385"/>
      <c r="X54" s="385"/>
      <c r="Y54" s="385"/>
      <c r="Z54" s="385"/>
      <c r="AA54" s="385"/>
      <c r="AB54" s="385"/>
      <c r="AC54" s="385"/>
      <c r="AD54" s="385"/>
      <c r="AE54" s="385"/>
      <c r="AF54" s="385"/>
      <c r="AG54" s="385"/>
      <c r="AH54" s="385"/>
      <c r="AI54" s="385"/>
      <c r="AJ54" s="385"/>
      <c r="AK54" s="385"/>
      <c r="AL54" s="385"/>
      <c r="AM54" s="385"/>
      <c r="AN54" s="385"/>
      <c r="AO54" s="385"/>
      <c r="AP54" s="385"/>
      <c r="AQ54" s="385"/>
      <c r="AR54" s="385"/>
      <c r="AS54" s="385"/>
      <c r="AT54" s="385"/>
      <c r="AU54" s="385"/>
      <c r="AV54" s="385"/>
      <c r="AW54" s="385"/>
      <c r="AX54" s="385"/>
      <c r="AY54" s="385"/>
      <c r="AZ54" s="385"/>
      <c r="BA54" s="385"/>
      <c r="BB54" s="385"/>
      <c r="BC54" s="385"/>
      <c r="BD54" s="385"/>
      <c r="BE54" s="385"/>
      <c r="BF54" s="385"/>
      <c r="BG54" s="385"/>
      <c r="BN54" s="143">
        <f t="shared" si="0"/>
        <v>0</v>
      </c>
      <c r="BO54" s="143" t="str">
        <f t="shared" si="1"/>
        <v/>
      </c>
    </row>
    <row r="55" spans="1:67">
      <c r="A55" s="385"/>
      <c r="B55" s="385"/>
      <c r="C55" s="385"/>
      <c r="D55" s="385"/>
      <c r="E55" s="385"/>
      <c r="F55" s="385"/>
      <c r="G55" s="385"/>
      <c r="H55" s="385"/>
      <c r="I55" s="385"/>
      <c r="J55" s="385"/>
      <c r="K55" s="385"/>
      <c r="L55" s="385"/>
      <c r="M55" s="385"/>
      <c r="N55" s="385"/>
      <c r="O55" s="385"/>
      <c r="P55" s="385"/>
      <c r="Q55" s="385"/>
      <c r="R55" s="385"/>
      <c r="S55" s="385"/>
      <c r="T55" s="385"/>
      <c r="U55" s="385"/>
      <c r="V55" s="385"/>
      <c r="W55" s="385"/>
      <c r="X55" s="385"/>
      <c r="Y55" s="385"/>
      <c r="Z55" s="385"/>
      <c r="AA55" s="385"/>
      <c r="AB55" s="385"/>
      <c r="AC55" s="385"/>
      <c r="AD55" s="385"/>
      <c r="AE55" s="385"/>
      <c r="AF55" s="385"/>
      <c r="AG55" s="385"/>
      <c r="AH55" s="385"/>
      <c r="AI55" s="385"/>
      <c r="AJ55" s="385"/>
      <c r="AK55" s="385"/>
      <c r="AL55" s="385"/>
      <c r="AM55" s="385"/>
      <c r="AN55" s="385"/>
      <c r="AO55" s="385"/>
      <c r="AP55" s="385"/>
      <c r="AQ55" s="385"/>
      <c r="AR55" s="385"/>
      <c r="AS55" s="385"/>
      <c r="AT55" s="385"/>
      <c r="AU55" s="385"/>
      <c r="AV55" s="385"/>
      <c r="AW55" s="385"/>
      <c r="AX55" s="385"/>
      <c r="AY55" s="385"/>
      <c r="AZ55" s="385"/>
      <c r="BA55" s="385"/>
      <c r="BB55" s="385"/>
      <c r="BC55" s="385"/>
      <c r="BD55" s="385"/>
      <c r="BE55" s="385"/>
      <c r="BF55" s="385"/>
      <c r="BG55" s="385"/>
      <c r="BN55" s="143">
        <f t="shared" si="0"/>
        <v>0</v>
      </c>
      <c r="BO55" s="143" t="str">
        <f t="shared" si="1"/>
        <v/>
      </c>
    </row>
    <row r="56" spans="1:67">
      <c r="A56" s="385"/>
      <c r="B56" s="385"/>
      <c r="C56" s="385"/>
      <c r="D56" s="385"/>
      <c r="E56" s="385"/>
      <c r="F56" s="385"/>
      <c r="G56" s="385"/>
      <c r="H56" s="385"/>
      <c r="I56" s="385"/>
      <c r="J56" s="385"/>
      <c r="K56" s="385"/>
      <c r="L56" s="385"/>
      <c r="M56" s="385"/>
      <c r="N56" s="385"/>
      <c r="O56" s="385"/>
      <c r="P56" s="385"/>
      <c r="Q56" s="385"/>
      <c r="R56" s="385"/>
      <c r="S56" s="385"/>
      <c r="T56" s="385"/>
      <c r="U56" s="385"/>
      <c r="V56" s="385"/>
      <c r="W56" s="385"/>
      <c r="X56" s="385"/>
      <c r="Y56" s="385"/>
      <c r="Z56" s="385"/>
      <c r="AA56" s="385"/>
      <c r="AB56" s="385"/>
      <c r="AC56" s="385"/>
      <c r="AD56" s="385"/>
      <c r="AE56" s="385"/>
      <c r="AF56" s="385"/>
      <c r="AG56" s="385"/>
      <c r="AH56" s="385"/>
      <c r="AI56" s="385"/>
      <c r="AJ56" s="385"/>
      <c r="AK56" s="385"/>
      <c r="AL56" s="385"/>
      <c r="AM56" s="385"/>
      <c r="AN56" s="385"/>
      <c r="AO56" s="385"/>
      <c r="AP56" s="385"/>
      <c r="AQ56" s="385"/>
      <c r="AR56" s="385"/>
      <c r="AS56" s="385"/>
      <c r="AT56" s="385"/>
      <c r="AU56" s="385"/>
      <c r="AV56" s="385"/>
      <c r="AW56" s="385"/>
      <c r="AX56" s="385"/>
      <c r="AY56" s="385"/>
      <c r="AZ56" s="385"/>
      <c r="BA56" s="385"/>
      <c r="BB56" s="385"/>
      <c r="BC56" s="385"/>
      <c r="BD56" s="385"/>
      <c r="BE56" s="385"/>
      <c r="BF56" s="385"/>
      <c r="BG56" s="385"/>
      <c r="BN56" s="143">
        <f t="shared" si="0"/>
        <v>0</v>
      </c>
      <c r="BO56" s="143" t="str">
        <f t="shared" si="1"/>
        <v/>
      </c>
    </row>
    <row r="57" spans="1:67">
      <c r="A57" s="385"/>
      <c r="B57" s="385"/>
      <c r="C57" s="385"/>
      <c r="D57" s="385"/>
      <c r="E57" s="385"/>
      <c r="F57" s="385"/>
      <c r="G57" s="385"/>
      <c r="H57" s="385"/>
      <c r="I57" s="385"/>
      <c r="J57" s="385"/>
      <c r="K57" s="385"/>
      <c r="L57" s="385"/>
      <c r="M57" s="385"/>
      <c r="N57" s="385"/>
      <c r="O57" s="385"/>
      <c r="P57" s="385"/>
      <c r="Q57" s="385"/>
      <c r="R57" s="385"/>
      <c r="S57" s="385"/>
      <c r="T57" s="385"/>
      <c r="U57" s="385"/>
      <c r="V57" s="385"/>
      <c r="W57" s="385"/>
      <c r="X57" s="385"/>
      <c r="Y57" s="385"/>
      <c r="Z57" s="385"/>
      <c r="AA57" s="385"/>
      <c r="AB57" s="385"/>
      <c r="AC57" s="385"/>
      <c r="AD57" s="385"/>
      <c r="AE57" s="385"/>
      <c r="AF57" s="385"/>
      <c r="AG57" s="385"/>
      <c r="AH57" s="385"/>
      <c r="AI57" s="385"/>
      <c r="AJ57" s="385"/>
      <c r="AK57" s="385"/>
      <c r="AL57" s="385"/>
      <c r="AM57" s="385"/>
      <c r="AN57" s="385"/>
      <c r="AO57" s="385"/>
      <c r="AP57" s="385"/>
      <c r="AQ57" s="385"/>
      <c r="AR57" s="385"/>
      <c r="AS57" s="385"/>
      <c r="AT57" s="385"/>
      <c r="AU57" s="385"/>
      <c r="AV57" s="385"/>
      <c r="AW57" s="385"/>
      <c r="AX57" s="385"/>
      <c r="AY57" s="385"/>
      <c r="AZ57" s="385"/>
      <c r="BA57" s="385"/>
      <c r="BB57" s="385"/>
      <c r="BC57" s="385"/>
      <c r="BD57" s="385"/>
      <c r="BE57" s="385"/>
      <c r="BF57" s="385"/>
      <c r="BG57" s="385"/>
      <c r="BN57" s="143">
        <f t="shared" si="0"/>
        <v>0</v>
      </c>
      <c r="BO57" s="143" t="str">
        <f t="shared" si="1"/>
        <v/>
      </c>
    </row>
    <row r="58" spans="1:67">
      <c r="A58" s="385"/>
      <c r="B58" s="385"/>
      <c r="C58" s="385"/>
      <c r="D58" s="385"/>
      <c r="E58" s="385"/>
      <c r="F58" s="385"/>
      <c r="G58" s="385"/>
      <c r="H58" s="385"/>
      <c r="I58" s="385"/>
      <c r="J58" s="385"/>
      <c r="K58" s="385"/>
      <c r="L58" s="385"/>
      <c r="M58" s="385"/>
      <c r="N58" s="385"/>
      <c r="O58" s="385"/>
      <c r="P58" s="385"/>
      <c r="Q58" s="385"/>
      <c r="R58" s="385"/>
      <c r="S58" s="385"/>
      <c r="T58" s="385"/>
      <c r="U58" s="385"/>
      <c r="V58" s="385"/>
      <c r="W58" s="385"/>
      <c r="X58" s="385"/>
      <c r="Y58" s="385"/>
      <c r="Z58" s="385"/>
      <c r="AA58" s="385"/>
      <c r="AB58" s="385"/>
      <c r="AC58" s="385"/>
      <c r="AD58" s="385"/>
      <c r="AE58" s="385"/>
      <c r="AF58" s="385"/>
      <c r="AG58" s="385"/>
      <c r="AH58" s="385"/>
      <c r="AI58" s="385"/>
      <c r="AJ58" s="385"/>
      <c r="AK58" s="385"/>
      <c r="AL58" s="385"/>
      <c r="AM58" s="385"/>
      <c r="AN58" s="385"/>
      <c r="AO58" s="385"/>
      <c r="AP58" s="385"/>
      <c r="AQ58" s="385"/>
      <c r="AR58" s="385"/>
      <c r="AS58" s="385"/>
      <c r="AT58" s="385"/>
      <c r="AU58" s="385"/>
      <c r="AV58" s="385"/>
      <c r="AW58" s="385"/>
      <c r="AX58" s="385"/>
      <c r="AY58" s="385"/>
      <c r="AZ58" s="385"/>
      <c r="BA58" s="385"/>
      <c r="BB58" s="385"/>
      <c r="BC58" s="385"/>
      <c r="BD58" s="385"/>
      <c r="BE58" s="385"/>
      <c r="BF58" s="385"/>
      <c r="BG58" s="385"/>
      <c r="BN58" s="143">
        <f t="shared" si="0"/>
        <v>0</v>
      </c>
      <c r="BO58" s="143" t="str">
        <f t="shared" si="1"/>
        <v/>
      </c>
    </row>
    <row r="59" spans="1:67">
      <c r="A59" s="385"/>
      <c r="B59" s="385"/>
      <c r="C59" s="385"/>
      <c r="D59" s="385"/>
      <c r="E59" s="385"/>
      <c r="F59" s="385"/>
      <c r="G59" s="385"/>
      <c r="H59" s="385"/>
      <c r="I59" s="385"/>
      <c r="J59" s="385"/>
      <c r="K59" s="385"/>
      <c r="L59" s="385"/>
      <c r="M59" s="385"/>
      <c r="N59" s="385"/>
      <c r="O59" s="385"/>
      <c r="P59" s="385"/>
      <c r="Q59" s="385"/>
      <c r="R59" s="385"/>
      <c r="S59" s="385"/>
      <c r="T59" s="385"/>
      <c r="U59" s="385"/>
      <c r="V59" s="385"/>
      <c r="W59" s="385"/>
      <c r="X59" s="385"/>
      <c r="Y59" s="385"/>
      <c r="Z59" s="385"/>
      <c r="AA59" s="385"/>
      <c r="AB59" s="385"/>
      <c r="AC59" s="385"/>
      <c r="AD59" s="385"/>
      <c r="AE59" s="385"/>
      <c r="AF59" s="385"/>
      <c r="AG59" s="385"/>
      <c r="AH59" s="385"/>
      <c r="AI59" s="385"/>
      <c r="AJ59" s="385"/>
      <c r="AK59" s="385"/>
      <c r="AL59" s="385"/>
      <c r="AM59" s="385"/>
      <c r="AN59" s="385"/>
      <c r="AO59" s="385"/>
      <c r="AP59" s="385"/>
      <c r="AQ59" s="385"/>
      <c r="AR59" s="385"/>
      <c r="AS59" s="385"/>
      <c r="AT59" s="385"/>
      <c r="AU59" s="385"/>
      <c r="AV59" s="385"/>
      <c r="AW59" s="385"/>
      <c r="AX59" s="385"/>
      <c r="AY59" s="385"/>
      <c r="AZ59" s="385"/>
      <c r="BA59" s="385"/>
      <c r="BB59" s="385"/>
      <c r="BC59" s="385"/>
      <c r="BD59" s="385"/>
      <c r="BE59" s="385"/>
      <c r="BF59" s="385"/>
      <c r="BG59" s="385"/>
      <c r="BN59" s="143">
        <f t="shared" si="0"/>
        <v>0</v>
      </c>
      <c r="BO59" s="143" t="str">
        <f t="shared" si="1"/>
        <v/>
      </c>
    </row>
    <row r="60" spans="1:67">
      <c r="A60" s="385"/>
      <c r="B60" s="385"/>
      <c r="C60" s="385"/>
      <c r="D60" s="385"/>
      <c r="E60" s="385"/>
      <c r="F60" s="385"/>
      <c r="G60" s="385"/>
      <c r="H60" s="385"/>
      <c r="I60" s="385"/>
      <c r="J60" s="385"/>
      <c r="K60" s="385"/>
      <c r="L60" s="385"/>
      <c r="M60" s="385"/>
      <c r="N60" s="385"/>
      <c r="O60" s="385"/>
      <c r="P60" s="385"/>
      <c r="Q60" s="385"/>
      <c r="R60" s="385"/>
      <c r="S60" s="385"/>
      <c r="T60" s="385"/>
      <c r="U60" s="385"/>
      <c r="V60" s="385"/>
      <c r="W60" s="385"/>
      <c r="X60" s="385"/>
      <c r="Y60" s="385"/>
      <c r="Z60" s="385"/>
      <c r="AA60" s="385"/>
      <c r="AB60" s="385"/>
      <c r="AC60" s="385"/>
      <c r="AD60" s="385"/>
      <c r="AE60" s="385"/>
      <c r="AF60" s="385"/>
      <c r="AG60" s="385"/>
      <c r="AH60" s="385"/>
      <c r="AI60" s="385"/>
      <c r="AJ60" s="385"/>
      <c r="AK60" s="385"/>
      <c r="AL60" s="385"/>
      <c r="AM60" s="385"/>
      <c r="AN60" s="385"/>
      <c r="AO60" s="385"/>
      <c r="AP60" s="385"/>
      <c r="AQ60" s="385"/>
      <c r="AR60" s="385"/>
      <c r="AS60" s="385"/>
      <c r="AT60" s="385"/>
      <c r="AU60" s="385"/>
      <c r="AV60" s="385"/>
      <c r="AW60" s="385"/>
      <c r="AX60" s="385"/>
      <c r="AY60" s="385"/>
      <c r="AZ60" s="385"/>
      <c r="BA60" s="385"/>
      <c r="BB60" s="385"/>
      <c r="BC60" s="385"/>
      <c r="BD60" s="385"/>
      <c r="BE60" s="385"/>
      <c r="BF60" s="385"/>
      <c r="BG60" s="385"/>
      <c r="BN60" s="143">
        <f t="shared" si="0"/>
        <v>0</v>
      </c>
      <c r="BO60" s="143" t="str">
        <f t="shared" si="1"/>
        <v/>
      </c>
    </row>
    <row r="61" spans="1:67">
      <c r="A61" s="385"/>
      <c r="B61" s="385"/>
      <c r="C61" s="385"/>
      <c r="D61" s="385"/>
      <c r="E61" s="385"/>
      <c r="F61" s="385"/>
      <c r="G61" s="385"/>
      <c r="H61" s="385"/>
      <c r="I61" s="385"/>
      <c r="J61" s="385"/>
      <c r="K61" s="385"/>
      <c r="L61" s="385"/>
      <c r="M61" s="385"/>
      <c r="N61" s="385"/>
      <c r="O61" s="385"/>
      <c r="P61" s="385"/>
      <c r="Q61" s="385"/>
      <c r="R61" s="385"/>
      <c r="S61" s="385"/>
      <c r="T61" s="385"/>
      <c r="U61" s="385"/>
      <c r="V61" s="385"/>
      <c r="W61" s="385"/>
      <c r="X61" s="385"/>
      <c r="Y61" s="385"/>
      <c r="Z61" s="385"/>
      <c r="AA61" s="385"/>
      <c r="AB61" s="385"/>
      <c r="AC61" s="385"/>
      <c r="AD61" s="385"/>
      <c r="AE61" s="385"/>
      <c r="AF61" s="385"/>
      <c r="AG61" s="385"/>
      <c r="AH61" s="385"/>
      <c r="AI61" s="385"/>
      <c r="AJ61" s="385"/>
      <c r="AK61" s="385"/>
      <c r="AL61" s="385"/>
      <c r="AM61" s="385"/>
      <c r="AN61" s="385"/>
      <c r="AO61" s="385"/>
      <c r="AP61" s="385"/>
      <c r="AQ61" s="385"/>
      <c r="AR61" s="385"/>
      <c r="AS61" s="385"/>
      <c r="AT61" s="385"/>
      <c r="AU61" s="385"/>
      <c r="AV61" s="385"/>
      <c r="AW61" s="385"/>
      <c r="AX61" s="385"/>
      <c r="AY61" s="385"/>
      <c r="AZ61" s="385"/>
      <c r="BA61" s="385"/>
      <c r="BB61" s="385"/>
      <c r="BC61" s="385"/>
      <c r="BD61" s="385"/>
      <c r="BE61" s="385"/>
      <c r="BF61" s="385"/>
      <c r="BG61" s="385"/>
      <c r="BN61" s="143">
        <f t="shared" si="0"/>
        <v>0</v>
      </c>
      <c r="BO61" s="143" t="str">
        <f t="shared" si="1"/>
        <v/>
      </c>
    </row>
    <row r="62" spans="1:67">
      <c r="A62" s="385"/>
      <c r="B62" s="385"/>
      <c r="C62" s="385"/>
      <c r="D62" s="385"/>
      <c r="E62" s="385"/>
      <c r="F62" s="385"/>
      <c r="G62" s="385"/>
      <c r="H62" s="385"/>
      <c r="I62" s="385"/>
      <c r="J62" s="385"/>
      <c r="K62" s="385"/>
      <c r="L62" s="385"/>
      <c r="M62" s="385"/>
      <c r="N62" s="385"/>
      <c r="O62" s="385"/>
      <c r="P62" s="385"/>
      <c r="Q62" s="385"/>
      <c r="R62" s="385"/>
      <c r="S62" s="385"/>
      <c r="T62" s="385"/>
      <c r="U62" s="385"/>
      <c r="V62" s="385"/>
      <c r="W62" s="385"/>
      <c r="X62" s="385"/>
      <c r="Y62" s="385"/>
      <c r="Z62" s="385"/>
      <c r="AA62" s="385"/>
      <c r="AB62" s="385"/>
      <c r="AC62" s="385"/>
      <c r="AD62" s="385"/>
      <c r="AE62" s="385"/>
      <c r="AF62" s="385"/>
      <c r="AG62" s="385"/>
      <c r="AH62" s="385"/>
      <c r="AI62" s="385"/>
      <c r="AJ62" s="385"/>
      <c r="AK62" s="385"/>
      <c r="AL62" s="385"/>
      <c r="AM62" s="385"/>
      <c r="AN62" s="385"/>
      <c r="AO62" s="385"/>
      <c r="AP62" s="385"/>
      <c r="AQ62" s="385"/>
      <c r="AR62" s="385"/>
      <c r="AS62" s="385"/>
      <c r="AT62" s="385"/>
      <c r="AU62" s="385"/>
      <c r="AV62" s="385"/>
      <c r="AW62" s="385"/>
      <c r="AX62" s="385"/>
      <c r="AY62" s="385"/>
      <c r="AZ62" s="385"/>
      <c r="BA62" s="385"/>
      <c r="BB62" s="385"/>
      <c r="BC62" s="385"/>
      <c r="BD62" s="385"/>
      <c r="BE62" s="385"/>
      <c r="BF62" s="385"/>
      <c r="BG62" s="385"/>
      <c r="BN62" s="143">
        <f t="shared" si="0"/>
        <v>0</v>
      </c>
      <c r="BO62" s="143" t="str">
        <f t="shared" si="1"/>
        <v/>
      </c>
    </row>
    <row r="63" spans="1:67">
      <c r="A63" s="385"/>
      <c r="B63" s="385"/>
      <c r="C63" s="385"/>
      <c r="D63" s="385"/>
      <c r="E63" s="385"/>
      <c r="F63" s="385"/>
      <c r="G63" s="385"/>
      <c r="H63" s="385"/>
      <c r="I63" s="385"/>
      <c r="J63" s="385"/>
      <c r="K63" s="385"/>
      <c r="L63" s="385"/>
      <c r="M63" s="385"/>
      <c r="N63" s="385"/>
      <c r="O63" s="385"/>
      <c r="P63" s="385"/>
      <c r="Q63" s="385"/>
      <c r="R63" s="385"/>
      <c r="S63" s="385"/>
      <c r="T63" s="385"/>
      <c r="U63" s="385"/>
      <c r="V63" s="385"/>
      <c r="W63" s="385"/>
      <c r="X63" s="385"/>
      <c r="Y63" s="385"/>
      <c r="Z63" s="385"/>
      <c r="AA63" s="385"/>
      <c r="AB63" s="385"/>
      <c r="AC63" s="385"/>
      <c r="AD63" s="385"/>
      <c r="AE63" s="385"/>
      <c r="AF63" s="385"/>
      <c r="AG63" s="385"/>
      <c r="AH63" s="385"/>
      <c r="AI63" s="385"/>
      <c r="AJ63" s="385"/>
      <c r="AK63" s="385"/>
      <c r="AL63" s="385"/>
      <c r="AM63" s="385"/>
      <c r="AN63" s="385"/>
      <c r="AO63" s="385"/>
      <c r="AP63" s="385"/>
      <c r="AQ63" s="385"/>
      <c r="AR63" s="385"/>
      <c r="AS63" s="385"/>
      <c r="AT63" s="385"/>
      <c r="AU63" s="385"/>
      <c r="AV63" s="385"/>
      <c r="AW63" s="385"/>
      <c r="AX63" s="385"/>
      <c r="AY63" s="385"/>
      <c r="AZ63" s="385"/>
      <c r="BA63" s="385"/>
      <c r="BB63" s="385"/>
      <c r="BC63" s="385"/>
      <c r="BD63" s="385"/>
      <c r="BE63" s="385"/>
      <c r="BF63" s="385"/>
      <c r="BG63" s="385"/>
      <c r="BN63" s="143">
        <f t="shared" si="0"/>
        <v>0</v>
      </c>
      <c r="BO63" s="143" t="str">
        <f t="shared" si="1"/>
        <v/>
      </c>
    </row>
    <row r="64" spans="1:67">
      <c r="A64" s="385"/>
      <c r="B64" s="385"/>
      <c r="C64" s="385"/>
      <c r="D64" s="385"/>
      <c r="E64" s="385"/>
      <c r="F64" s="385"/>
      <c r="G64" s="385"/>
      <c r="H64" s="385"/>
      <c r="I64" s="385"/>
      <c r="J64" s="385"/>
      <c r="K64" s="385"/>
      <c r="L64" s="385"/>
      <c r="M64" s="385"/>
      <c r="N64" s="385"/>
      <c r="O64" s="385"/>
      <c r="P64" s="385"/>
      <c r="Q64" s="385"/>
      <c r="R64" s="385"/>
      <c r="S64" s="385"/>
      <c r="T64" s="385"/>
      <c r="U64" s="385"/>
      <c r="V64" s="385"/>
      <c r="W64" s="385"/>
      <c r="X64" s="385"/>
      <c r="Y64" s="385"/>
      <c r="Z64" s="385"/>
      <c r="AA64" s="385"/>
      <c r="AB64" s="385"/>
      <c r="AC64" s="385"/>
      <c r="AD64" s="385"/>
      <c r="AE64" s="385"/>
      <c r="AF64" s="385"/>
      <c r="AG64" s="385"/>
      <c r="AH64" s="385"/>
      <c r="AI64" s="385"/>
      <c r="AJ64" s="385"/>
      <c r="AK64" s="385"/>
      <c r="AL64" s="385"/>
      <c r="AM64" s="385"/>
      <c r="AN64" s="385"/>
      <c r="AO64" s="385"/>
      <c r="AP64" s="385"/>
      <c r="AQ64" s="385"/>
      <c r="AR64" s="385"/>
      <c r="AS64" s="385"/>
      <c r="AT64" s="385"/>
      <c r="AU64" s="385"/>
      <c r="AV64" s="385"/>
      <c r="AW64" s="385"/>
      <c r="AX64" s="385"/>
      <c r="AY64" s="385"/>
      <c r="AZ64" s="385"/>
      <c r="BA64" s="385"/>
      <c r="BB64" s="385"/>
      <c r="BC64" s="385"/>
      <c r="BD64" s="385"/>
      <c r="BE64" s="385"/>
      <c r="BF64" s="385"/>
      <c r="BG64" s="385"/>
      <c r="BN64" s="143">
        <f t="shared" si="0"/>
        <v>0</v>
      </c>
      <c r="BO64" s="143" t="str">
        <f t="shared" si="1"/>
        <v/>
      </c>
    </row>
    <row r="65" spans="1:67">
      <c r="A65" s="385"/>
      <c r="B65" s="385"/>
      <c r="C65" s="385"/>
      <c r="D65" s="385"/>
      <c r="E65" s="385"/>
      <c r="F65" s="385"/>
      <c r="G65" s="385"/>
      <c r="H65" s="385"/>
      <c r="I65" s="385"/>
      <c r="J65" s="385"/>
      <c r="K65" s="385"/>
      <c r="L65" s="385"/>
      <c r="M65" s="385"/>
      <c r="N65" s="385"/>
      <c r="O65" s="385"/>
      <c r="P65" s="385"/>
      <c r="Q65" s="385"/>
      <c r="R65" s="385"/>
      <c r="S65" s="385"/>
      <c r="T65" s="385"/>
      <c r="U65" s="385"/>
      <c r="V65" s="385"/>
      <c r="W65" s="385"/>
      <c r="X65" s="385"/>
      <c r="Y65" s="385"/>
      <c r="Z65" s="385"/>
      <c r="AA65" s="385"/>
      <c r="AB65" s="385"/>
      <c r="AC65" s="385"/>
      <c r="AD65" s="385"/>
      <c r="AE65" s="385"/>
      <c r="AF65" s="385"/>
      <c r="AG65" s="385"/>
      <c r="AH65" s="385"/>
      <c r="AI65" s="385"/>
      <c r="AJ65" s="385"/>
      <c r="AK65" s="385"/>
      <c r="AL65" s="385"/>
      <c r="AM65" s="385"/>
      <c r="AN65" s="385"/>
      <c r="AO65" s="385"/>
      <c r="AP65" s="385"/>
      <c r="AQ65" s="385"/>
      <c r="AR65" s="385"/>
      <c r="AS65" s="385"/>
      <c r="AT65" s="385"/>
      <c r="AU65" s="385"/>
      <c r="AV65" s="385"/>
      <c r="AW65" s="385"/>
      <c r="AX65" s="385"/>
      <c r="AY65" s="385"/>
      <c r="AZ65" s="385"/>
      <c r="BA65" s="385"/>
      <c r="BB65" s="385"/>
      <c r="BC65" s="385"/>
      <c r="BD65" s="385"/>
      <c r="BE65" s="385"/>
      <c r="BF65" s="385"/>
      <c r="BG65" s="385"/>
      <c r="BN65" s="143">
        <f t="shared" si="0"/>
        <v>0</v>
      </c>
      <c r="BO65" s="143" t="str">
        <f t="shared" si="1"/>
        <v/>
      </c>
    </row>
    <row r="66" spans="1:67">
      <c r="A66" s="385"/>
      <c r="B66" s="385"/>
      <c r="C66" s="385"/>
      <c r="D66" s="385"/>
      <c r="E66" s="385"/>
      <c r="F66" s="385"/>
      <c r="G66" s="385"/>
      <c r="H66" s="385"/>
      <c r="I66" s="385"/>
      <c r="J66" s="385"/>
      <c r="K66" s="385"/>
      <c r="L66" s="385"/>
      <c r="M66" s="385"/>
      <c r="N66" s="385"/>
      <c r="O66" s="385"/>
      <c r="P66" s="385"/>
      <c r="Q66" s="385"/>
      <c r="R66" s="385"/>
      <c r="S66" s="385"/>
      <c r="T66" s="385"/>
      <c r="U66" s="385"/>
      <c r="V66" s="385"/>
      <c r="W66" s="385"/>
      <c r="X66" s="385"/>
      <c r="Y66" s="385"/>
      <c r="Z66" s="385"/>
      <c r="AA66" s="385"/>
      <c r="AB66" s="385"/>
      <c r="AC66" s="385"/>
      <c r="AD66" s="385"/>
      <c r="AE66" s="385"/>
      <c r="AF66" s="385"/>
      <c r="AG66" s="385"/>
      <c r="AH66" s="385"/>
      <c r="AI66" s="385"/>
      <c r="AJ66" s="385"/>
      <c r="AK66" s="385"/>
      <c r="AL66" s="385"/>
      <c r="AM66" s="385"/>
      <c r="AN66" s="385"/>
      <c r="AO66" s="385"/>
      <c r="AP66" s="385"/>
      <c r="AQ66" s="385"/>
      <c r="AR66" s="385"/>
      <c r="AS66" s="385"/>
      <c r="AT66" s="385"/>
      <c r="AU66" s="385"/>
      <c r="AV66" s="385"/>
      <c r="AW66" s="385"/>
      <c r="AX66" s="385"/>
      <c r="AY66" s="385"/>
      <c r="AZ66" s="385"/>
      <c r="BA66" s="385"/>
      <c r="BB66" s="385"/>
      <c r="BC66" s="385"/>
      <c r="BD66" s="385"/>
      <c r="BE66" s="385"/>
      <c r="BF66" s="385"/>
      <c r="BG66" s="385"/>
      <c r="BN66" s="143">
        <f t="shared" si="0"/>
        <v>0</v>
      </c>
      <c r="BO66" s="143" t="str">
        <f t="shared" si="1"/>
        <v/>
      </c>
    </row>
    <row r="67" spans="1:67">
      <c r="A67" s="385"/>
      <c r="B67" s="385"/>
      <c r="C67" s="385"/>
      <c r="D67" s="385"/>
      <c r="E67" s="385"/>
      <c r="F67" s="385"/>
      <c r="G67" s="385"/>
      <c r="H67" s="385"/>
      <c r="I67" s="385"/>
      <c r="J67" s="385"/>
      <c r="K67" s="385"/>
      <c r="L67" s="385"/>
      <c r="M67" s="385"/>
      <c r="N67" s="385"/>
      <c r="O67" s="385"/>
      <c r="P67" s="385"/>
      <c r="Q67" s="385"/>
      <c r="R67" s="385"/>
      <c r="S67" s="385"/>
      <c r="T67" s="385"/>
      <c r="U67" s="385"/>
      <c r="V67" s="385"/>
      <c r="W67" s="385"/>
      <c r="X67" s="385"/>
      <c r="Y67" s="385"/>
      <c r="Z67" s="385"/>
      <c r="AA67" s="385"/>
      <c r="AB67" s="385"/>
      <c r="AC67" s="385"/>
      <c r="AD67" s="385"/>
      <c r="AE67" s="385"/>
      <c r="AF67" s="385"/>
      <c r="AG67" s="385"/>
      <c r="AH67" s="385"/>
      <c r="AI67" s="385"/>
      <c r="AJ67" s="385"/>
      <c r="AK67" s="385"/>
      <c r="AL67" s="385"/>
      <c r="AM67" s="385"/>
      <c r="AN67" s="385"/>
      <c r="AO67" s="385"/>
      <c r="AP67" s="385"/>
      <c r="AQ67" s="385"/>
      <c r="AR67" s="385"/>
      <c r="AS67" s="385"/>
      <c r="AT67" s="385"/>
      <c r="AU67" s="385"/>
      <c r="AV67" s="385"/>
      <c r="AW67" s="385"/>
      <c r="AX67" s="385"/>
      <c r="AY67" s="385"/>
      <c r="AZ67" s="385"/>
      <c r="BA67" s="385"/>
      <c r="BB67" s="385"/>
      <c r="BC67" s="385"/>
      <c r="BD67" s="385"/>
      <c r="BE67" s="385"/>
      <c r="BF67" s="385"/>
      <c r="BG67" s="385"/>
      <c r="BN67" s="143">
        <f t="shared" ref="BN67:BN130" si="2">G67-SUM(AZ67:BD67)</f>
        <v>0</v>
      </c>
      <c r="BO67" s="143" t="str">
        <f t="shared" ref="BO67:BO130" si="3">IF(BN67&lt;0,$D67&amp;",","")</f>
        <v/>
      </c>
    </row>
    <row r="68" spans="1:67">
      <c r="A68" s="385"/>
      <c r="B68" s="385"/>
      <c r="C68" s="385"/>
      <c r="D68" s="385"/>
      <c r="E68" s="385"/>
      <c r="F68" s="385"/>
      <c r="G68" s="385"/>
      <c r="H68" s="385"/>
      <c r="I68" s="385"/>
      <c r="J68" s="385"/>
      <c r="K68" s="385"/>
      <c r="L68" s="385"/>
      <c r="M68" s="385"/>
      <c r="N68" s="385"/>
      <c r="O68" s="385"/>
      <c r="P68" s="385"/>
      <c r="Q68" s="385"/>
      <c r="R68" s="385"/>
      <c r="S68" s="385"/>
      <c r="T68" s="385"/>
      <c r="U68" s="385"/>
      <c r="V68" s="385"/>
      <c r="W68" s="385"/>
      <c r="X68" s="385"/>
      <c r="Y68" s="385"/>
      <c r="Z68" s="385"/>
      <c r="AA68" s="385"/>
      <c r="AB68" s="385"/>
      <c r="AC68" s="385"/>
      <c r="AD68" s="385"/>
      <c r="AE68" s="385"/>
      <c r="AF68" s="385"/>
      <c r="AG68" s="385"/>
      <c r="AH68" s="385"/>
      <c r="AI68" s="385"/>
      <c r="AJ68" s="385"/>
      <c r="AK68" s="385"/>
      <c r="AL68" s="385"/>
      <c r="AM68" s="385"/>
      <c r="AN68" s="385"/>
      <c r="AO68" s="385"/>
      <c r="AP68" s="385"/>
      <c r="AQ68" s="385"/>
      <c r="AR68" s="385"/>
      <c r="AS68" s="385"/>
      <c r="AT68" s="385"/>
      <c r="AU68" s="385"/>
      <c r="AV68" s="385"/>
      <c r="AW68" s="385"/>
      <c r="AX68" s="385"/>
      <c r="AY68" s="385"/>
      <c r="AZ68" s="385"/>
      <c r="BA68" s="385"/>
      <c r="BB68" s="385"/>
      <c r="BC68" s="385"/>
      <c r="BD68" s="385"/>
      <c r="BE68" s="385"/>
      <c r="BF68" s="385"/>
      <c r="BG68" s="385"/>
      <c r="BN68" s="143">
        <f t="shared" si="2"/>
        <v>0</v>
      </c>
      <c r="BO68" s="143" t="str">
        <f t="shared" si="3"/>
        <v/>
      </c>
    </row>
    <row r="69" spans="1:67">
      <c r="A69" s="385"/>
      <c r="B69" s="385"/>
      <c r="C69" s="385"/>
      <c r="D69" s="385"/>
      <c r="E69" s="385"/>
      <c r="F69" s="385"/>
      <c r="G69" s="385"/>
      <c r="H69" s="385"/>
      <c r="I69" s="385"/>
      <c r="J69" s="385"/>
      <c r="K69" s="385"/>
      <c r="L69" s="385"/>
      <c r="M69" s="385"/>
      <c r="N69" s="385"/>
      <c r="O69" s="385"/>
      <c r="P69" s="385"/>
      <c r="Q69" s="385"/>
      <c r="R69" s="385"/>
      <c r="S69" s="385"/>
      <c r="T69" s="385"/>
      <c r="U69" s="385"/>
      <c r="V69" s="385"/>
      <c r="W69" s="385"/>
      <c r="X69" s="385"/>
      <c r="Y69" s="385"/>
      <c r="Z69" s="385"/>
      <c r="AA69" s="385"/>
      <c r="AB69" s="385"/>
      <c r="AC69" s="385"/>
      <c r="AD69" s="385"/>
      <c r="AE69" s="385"/>
      <c r="AF69" s="385"/>
      <c r="AG69" s="385"/>
      <c r="AH69" s="385"/>
      <c r="AI69" s="385"/>
      <c r="AJ69" s="385"/>
      <c r="AK69" s="385"/>
      <c r="AL69" s="385"/>
      <c r="AM69" s="385"/>
      <c r="AN69" s="385"/>
      <c r="AO69" s="385"/>
      <c r="AP69" s="385"/>
      <c r="AQ69" s="385"/>
      <c r="AR69" s="385"/>
      <c r="AS69" s="385"/>
      <c r="AT69" s="385"/>
      <c r="AU69" s="385"/>
      <c r="AV69" s="385"/>
      <c r="AW69" s="385"/>
      <c r="AX69" s="385"/>
      <c r="AY69" s="385"/>
      <c r="AZ69" s="385"/>
      <c r="BA69" s="385"/>
      <c r="BB69" s="385"/>
      <c r="BC69" s="385"/>
      <c r="BD69" s="385"/>
      <c r="BE69" s="385"/>
      <c r="BF69" s="385"/>
      <c r="BG69" s="385"/>
      <c r="BN69" s="143">
        <f t="shared" si="2"/>
        <v>0</v>
      </c>
      <c r="BO69" s="143" t="str">
        <f t="shared" si="3"/>
        <v/>
      </c>
    </row>
    <row r="70" spans="1:67">
      <c r="A70" s="385"/>
      <c r="B70" s="385"/>
      <c r="C70" s="385"/>
      <c r="D70" s="385"/>
      <c r="E70" s="385"/>
      <c r="F70" s="385"/>
      <c r="G70" s="385"/>
      <c r="H70" s="385"/>
      <c r="I70" s="385"/>
      <c r="J70" s="385"/>
      <c r="K70" s="385"/>
      <c r="L70" s="385"/>
      <c r="M70" s="385"/>
      <c r="N70" s="385"/>
      <c r="O70" s="385"/>
      <c r="P70" s="385"/>
      <c r="Q70" s="385"/>
      <c r="R70" s="385"/>
      <c r="S70" s="385"/>
      <c r="T70" s="385"/>
      <c r="U70" s="385"/>
      <c r="V70" s="385"/>
      <c r="W70" s="385"/>
      <c r="X70" s="385"/>
      <c r="Y70" s="385"/>
      <c r="Z70" s="385"/>
      <c r="AA70" s="385"/>
      <c r="AB70" s="385"/>
      <c r="AC70" s="385"/>
      <c r="AD70" s="385"/>
      <c r="AE70" s="385"/>
      <c r="AF70" s="385"/>
      <c r="AG70" s="385"/>
      <c r="AH70" s="385"/>
      <c r="AI70" s="385"/>
      <c r="AJ70" s="385"/>
      <c r="AK70" s="385"/>
      <c r="AL70" s="385"/>
      <c r="AM70" s="385"/>
      <c r="AN70" s="385"/>
      <c r="AO70" s="385"/>
      <c r="AP70" s="385"/>
      <c r="AQ70" s="385"/>
      <c r="AR70" s="385"/>
      <c r="AS70" s="385"/>
      <c r="AT70" s="385"/>
      <c r="AU70" s="385"/>
      <c r="AV70" s="385"/>
      <c r="AW70" s="385"/>
      <c r="AX70" s="385"/>
      <c r="AY70" s="385"/>
      <c r="AZ70" s="385"/>
      <c r="BA70" s="385"/>
      <c r="BB70" s="385"/>
      <c r="BC70" s="385"/>
      <c r="BD70" s="385"/>
      <c r="BE70" s="385"/>
      <c r="BF70" s="385"/>
      <c r="BG70" s="385"/>
      <c r="BN70" s="143">
        <f t="shared" si="2"/>
        <v>0</v>
      </c>
      <c r="BO70" s="143" t="str">
        <f t="shared" si="3"/>
        <v/>
      </c>
    </row>
    <row r="71" spans="1:67">
      <c r="A71" s="385"/>
      <c r="B71" s="385"/>
      <c r="C71" s="385"/>
      <c r="D71" s="385"/>
      <c r="E71" s="385"/>
      <c r="F71" s="385"/>
      <c r="G71" s="385"/>
      <c r="H71" s="385"/>
      <c r="I71" s="385"/>
      <c r="J71" s="385"/>
      <c r="K71" s="385"/>
      <c r="L71" s="385"/>
      <c r="M71" s="385"/>
      <c r="N71" s="385"/>
      <c r="O71" s="385"/>
      <c r="P71" s="385"/>
      <c r="Q71" s="385"/>
      <c r="R71" s="385"/>
      <c r="S71" s="385"/>
      <c r="T71" s="385"/>
      <c r="U71" s="385"/>
      <c r="V71" s="385"/>
      <c r="W71" s="385"/>
      <c r="X71" s="385"/>
      <c r="Y71" s="385"/>
      <c r="Z71" s="385"/>
      <c r="AA71" s="385"/>
      <c r="AB71" s="385"/>
      <c r="AC71" s="385"/>
      <c r="AD71" s="385"/>
      <c r="AE71" s="385"/>
      <c r="AF71" s="385"/>
      <c r="AG71" s="385"/>
      <c r="AH71" s="385"/>
      <c r="AI71" s="385"/>
      <c r="AJ71" s="385"/>
      <c r="AK71" s="385"/>
      <c r="AL71" s="385"/>
      <c r="AM71" s="385"/>
      <c r="AN71" s="385"/>
      <c r="AO71" s="385"/>
      <c r="AP71" s="385"/>
      <c r="AQ71" s="385"/>
      <c r="AR71" s="385"/>
      <c r="AS71" s="385"/>
      <c r="AT71" s="385"/>
      <c r="AU71" s="385"/>
      <c r="AV71" s="385"/>
      <c r="AW71" s="385"/>
      <c r="AX71" s="385"/>
      <c r="AY71" s="385"/>
      <c r="AZ71" s="385"/>
      <c r="BA71" s="385"/>
      <c r="BB71" s="385"/>
      <c r="BC71" s="385"/>
      <c r="BD71" s="385"/>
      <c r="BE71" s="385"/>
      <c r="BF71" s="385"/>
      <c r="BG71" s="385"/>
      <c r="BN71" s="143">
        <f t="shared" si="2"/>
        <v>0</v>
      </c>
      <c r="BO71" s="143" t="str">
        <f t="shared" si="3"/>
        <v/>
      </c>
    </row>
    <row r="72" spans="1:67">
      <c r="A72" s="385"/>
      <c r="B72" s="385"/>
      <c r="C72" s="385"/>
      <c r="D72" s="385"/>
      <c r="E72" s="385"/>
      <c r="F72" s="385"/>
      <c r="G72" s="385"/>
      <c r="H72" s="385"/>
      <c r="I72" s="385"/>
      <c r="J72" s="385"/>
      <c r="K72" s="385"/>
      <c r="L72" s="385"/>
      <c r="M72" s="385"/>
      <c r="N72" s="385"/>
      <c r="O72" s="385"/>
      <c r="P72" s="385"/>
      <c r="Q72" s="385"/>
      <c r="R72" s="385"/>
      <c r="S72" s="385"/>
      <c r="T72" s="385"/>
      <c r="U72" s="385"/>
      <c r="V72" s="385"/>
      <c r="W72" s="385"/>
      <c r="X72" s="385"/>
      <c r="Y72" s="385"/>
      <c r="Z72" s="385"/>
      <c r="AA72" s="385"/>
      <c r="AB72" s="385"/>
      <c r="AC72" s="385"/>
      <c r="AD72" s="385"/>
      <c r="AE72" s="385"/>
      <c r="AF72" s="385"/>
      <c r="AG72" s="385"/>
      <c r="AH72" s="385"/>
      <c r="AI72" s="385"/>
      <c r="AJ72" s="385"/>
      <c r="AK72" s="385"/>
      <c r="AL72" s="385"/>
      <c r="AM72" s="385"/>
      <c r="AN72" s="385"/>
      <c r="AO72" s="385"/>
      <c r="AP72" s="385"/>
      <c r="AQ72" s="385"/>
      <c r="AR72" s="385"/>
      <c r="AS72" s="385"/>
      <c r="AT72" s="385"/>
      <c r="AU72" s="385"/>
      <c r="AV72" s="385"/>
      <c r="AW72" s="385"/>
      <c r="AX72" s="385"/>
      <c r="AY72" s="385"/>
      <c r="AZ72" s="385"/>
      <c r="BA72" s="385"/>
      <c r="BB72" s="385"/>
      <c r="BC72" s="385"/>
      <c r="BD72" s="385"/>
      <c r="BE72" s="385"/>
      <c r="BF72" s="385"/>
      <c r="BG72" s="385"/>
      <c r="BN72" s="143">
        <f t="shared" si="2"/>
        <v>0</v>
      </c>
      <c r="BO72" s="143" t="str">
        <f t="shared" si="3"/>
        <v/>
      </c>
    </row>
    <row r="73" spans="1:67">
      <c r="A73" s="385"/>
      <c r="B73" s="385"/>
      <c r="C73" s="385"/>
      <c r="D73" s="385"/>
      <c r="E73" s="385"/>
      <c r="F73" s="385"/>
      <c r="G73" s="385"/>
      <c r="H73" s="385"/>
      <c r="I73" s="385"/>
      <c r="J73" s="385"/>
      <c r="K73" s="385"/>
      <c r="L73" s="385"/>
      <c r="M73" s="385"/>
      <c r="N73" s="385"/>
      <c r="O73" s="385"/>
      <c r="P73" s="385"/>
      <c r="Q73" s="385"/>
      <c r="R73" s="385"/>
      <c r="S73" s="385"/>
      <c r="T73" s="385"/>
      <c r="U73" s="385"/>
      <c r="V73" s="385"/>
      <c r="W73" s="385"/>
      <c r="X73" s="385"/>
      <c r="Y73" s="385"/>
      <c r="Z73" s="385"/>
      <c r="AA73" s="385"/>
      <c r="AB73" s="385"/>
      <c r="AC73" s="385"/>
      <c r="AD73" s="385"/>
      <c r="AE73" s="385"/>
      <c r="AF73" s="385"/>
      <c r="AG73" s="385"/>
      <c r="AH73" s="385"/>
      <c r="AI73" s="385"/>
      <c r="AJ73" s="385"/>
      <c r="AK73" s="385"/>
      <c r="AL73" s="385"/>
      <c r="AM73" s="385"/>
      <c r="AN73" s="385"/>
      <c r="AO73" s="385"/>
      <c r="AP73" s="385"/>
      <c r="AQ73" s="385"/>
      <c r="AR73" s="385"/>
      <c r="AS73" s="385"/>
      <c r="AT73" s="385"/>
      <c r="AU73" s="385"/>
      <c r="AV73" s="385"/>
      <c r="AW73" s="385"/>
      <c r="AX73" s="385"/>
      <c r="AY73" s="385"/>
      <c r="AZ73" s="385"/>
      <c r="BA73" s="385"/>
      <c r="BB73" s="385"/>
      <c r="BC73" s="385"/>
      <c r="BD73" s="385"/>
      <c r="BE73" s="385"/>
      <c r="BF73" s="385"/>
      <c r="BG73" s="385"/>
      <c r="BN73" s="143">
        <f t="shared" si="2"/>
        <v>0</v>
      </c>
      <c r="BO73" s="143" t="str">
        <f t="shared" si="3"/>
        <v/>
      </c>
    </row>
    <row r="74" spans="1:67">
      <c r="A74" s="385"/>
      <c r="B74" s="385"/>
      <c r="C74" s="385"/>
      <c r="D74" s="385"/>
      <c r="E74" s="385"/>
      <c r="F74" s="385"/>
      <c r="G74" s="385"/>
      <c r="H74" s="385"/>
      <c r="I74" s="385"/>
      <c r="J74" s="385"/>
      <c r="K74" s="385"/>
      <c r="L74" s="385"/>
      <c r="M74" s="385"/>
      <c r="N74" s="385"/>
      <c r="O74" s="385"/>
      <c r="P74" s="385"/>
      <c r="Q74" s="385"/>
      <c r="R74" s="385"/>
      <c r="S74" s="385"/>
      <c r="T74" s="385"/>
      <c r="U74" s="385"/>
      <c r="V74" s="385"/>
      <c r="W74" s="385"/>
      <c r="X74" s="385"/>
      <c r="Y74" s="385"/>
      <c r="Z74" s="385"/>
      <c r="AA74" s="385"/>
      <c r="AB74" s="385"/>
      <c r="AC74" s="385"/>
      <c r="AD74" s="385"/>
      <c r="AE74" s="385"/>
      <c r="AF74" s="385"/>
      <c r="AG74" s="385"/>
      <c r="AH74" s="385"/>
      <c r="AI74" s="385"/>
      <c r="AJ74" s="385"/>
      <c r="AK74" s="385"/>
      <c r="AL74" s="385"/>
      <c r="AM74" s="385"/>
      <c r="AN74" s="385"/>
      <c r="AO74" s="385"/>
      <c r="AP74" s="385"/>
      <c r="AQ74" s="385"/>
      <c r="AR74" s="385"/>
      <c r="AS74" s="385"/>
      <c r="AT74" s="385"/>
      <c r="AU74" s="385"/>
      <c r="AV74" s="385"/>
      <c r="AW74" s="385"/>
      <c r="AX74" s="385"/>
      <c r="AY74" s="385"/>
      <c r="AZ74" s="385"/>
      <c r="BA74" s="385"/>
      <c r="BB74" s="385"/>
      <c r="BC74" s="385"/>
      <c r="BD74" s="385"/>
      <c r="BE74" s="385"/>
      <c r="BF74" s="385"/>
      <c r="BG74" s="385"/>
      <c r="BN74" s="143">
        <f t="shared" si="2"/>
        <v>0</v>
      </c>
      <c r="BO74" s="143" t="str">
        <f t="shared" si="3"/>
        <v/>
      </c>
    </row>
    <row r="75" spans="1:67">
      <c r="A75" s="385"/>
      <c r="B75" s="385"/>
      <c r="C75" s="385"/>
      <c r="D75" s="385"/>
      <c r="E75" s="385"/>
      <c r="F75" s="385"/>
      <c r="G75" s="385"/>
      <c r="H75" s="385"/>
      <c r="I75" s="385"/>
      <c r="J75" s="385"/>
      <c r="K75" s="385"/>
      <c r="L75" s="385"/>
      <c r="M75" s="385"/>
      <c r="N75" s="385"/>
      <c r="O75" s="385"/>
      <c r="P75" s="385"/>
      <c r="Q75" s="385"/>
      <c r="R75" s="385"/>
      <c r="S75" s="385"/>
      <c r="T75" s="385"/>
      <c r="U75" s="385"/>
      <c r="V75" s="385"/>
      <c r="W75" s="385"/>
      <c r="X75" s="385"/>
      <c r="Y75" s="385"/>
      <c r="Z75" s="385"/>
      <c r="AA75" s="385"/>
      <c r="AB75" s="385"/>
      <c r="AC75" s="385"/>
      <c r="AD75" s="385"/>
      <c r="AE75" s="385"/>
      <c r="AF75" s="385"/>
      <c r="AG75" s="385"/>
      <c r="AH75" s="385"/>
      <c r="AI75" s="385"/>
      <c r="AJ75" s="385"/>
      <c r="AK75" s="385"/>
      <c r="AL75" s="385"/>
      <c r="AM75" s="385"/>
      <c r="AN75" s="385"/>
      <c r="AO75" s="385"/>
      <c r="AP75" s="385"/>
      <c r="AQ75" s="385"/>
      <c r="AR75" s="385"/>
      <c r="AS75" s="385"/>
      <c r="AT75" s="385"/>
      <c r="AU75" s="385"/>
      <c r="AV75" s="385"/>
      <c r="AW75" s="385"/>
      <c r="AX75" s="385"/>
      <c r="AY75" s="385"/>
      <c r="AZ75" s="385"/>
      <c r="BA75" s="385"/>
      <c r="BB75" s="385"/>
      <c r="BC75" s="385"/>
      <c r="BD75" s="385"/>
      <c r="BE75" s="385"/>
      <c r="BF75" s="385"/>
      <c r="BG75" s="385"/>
      <c r="BN75" s="143">
        <f t="shared" si="2"/>
        <v>0</v>
      </c>
      <c r="BO75" s="143" t="str">
        <f t="shared" si="3"/>
        <v/>
      </c>
    </row>
    <row r="76" spans="1:67">
      <c r="A76" s="385"/>
      <c r="B76" s="385"/>
      <c r="C76" s="385"/>
      <c r="D76" s="385"/>
      <c r="E76" s="385"/>
      <c r="F76" s="385"/>
      <c r="G76" s="385"/>
      <c r="H76" s="385"/>
      <c r="I76" s="385"/>
      <c r="J76" s="385"/>
      <c r="K76" s="385"/>
      <c r="L76" s="385"/>
      <c r="M76" s="385"/>
      <c r="N76" s="385"/>
      <c r="O76" s="385"/>
      <c r="P76" s="385"/>
      <c r="Q76" s="385"/>
      <c r="R76" s="385"/>
      <c r="S76" s="385"/>
      <c r="T76" s="385"/>
      <c r="U76" s="385"/>
      <c r="V76" s="385"/>
      <c r="W76" s="385"/>
      <c r="X76" s="385"/>
      <c r="Y76" s="385"/>
      <c r="Z76" s="385"/>
      <c r="AA76" s="385"/>
      <c r="AB76" s="385"/>
      <c r="AC76" s="385"/>
      <c r="AD76" s="385"/>
      <c r="AE76" s="385"/>
      <c r="AF76" s="385"/>
      <c r="AG76" s="385"/>
      <c r="AH76" s="385"/>
      <c r="AI76" s="385"/>
      <c r="AJ76" s="385"/>
      <c r="AK76" s="385"/>
      <c r="AL76" s="385"/>
      <c r="AM76" s="385"/>
      <c r="AN76" s="385"/>
      <c r="AO76" s="385"/>
      <c r="AP76" s="385"/>
      <c r="AQ76" s="385"/>
      <c r="AR76" s="385"/>
      <c r="AS76" s="385"/>
      <c r="AT76" s="385"/>
      <c r="AU76" s="385"/>
      <c r="AV76" s="385"/>
      <c r="AW76" s="385"/>
      <c r="AX76" s="385"/>
      <c r="AY76" s="385"/>
      <c r="AZ76" s="385"/>
      <c r="BA76" s="385"/>
      <c r="BB76" s="385"/>
      <c r="BC76" s="385"/>
      <c r="BD76" s="385"/>
      <c r="BE76" s="385"/>
      <c r="BF76" s="385"/>
      <c r="BG76" s="385"/>
      <c r="BN76" s="143">
        <f t="shared" si="2"/>
        <v>0</v>
      </c>
      <c r="BO76" s="143" t="str">
        <f t="shared" si="3"/>
        <v/>
      </c>
    </row>
    <row r="77" spans="1:67">
      <c r="A77" s="385"/>
      <c r="B77" s="385"/>
      <c r="C77" s="385"/>
      <c r="D77" s="385"/>
      <c r="E77" s="385"/>
      <c r="F77" s="385"/>
      <c r="G77" s="385"/>
      <c r="H77" s="385"/>
      <c r="I77" s="385"/>
      <c r="J77" s="385"/>
      <c r="K77" s="385"/>
      <c r="L77" s="385"/>
      <c r="M77" s="385"/>
      <c r="N77" s="385"/>
      <c r="O77" s="385"/>
      <c r="P77" s="385"/>
      <c r="Q77" s="385"/>
      <c r="R77" s="385"/>
      <c r="S77" s="385"/>
      <c r="T77" s="385"/>
      <c r="U77" s="385"/>
      <c r="V77" s="385"/>
      <c r="W77" s="385"/>
      <c r="X77" s="385"/>
      <c r="Y77" s="385"/>
      <c r="Z77" s="385"/>
      <c r="AA77" s="385"/>
      <c r="AB77" s="385"/>
      <c r="AC77" s="385"/>
      <c r="AD77" s="385"/>
      <c r="AE77" s="385"/>
      <c r="AF77" s="385"/>
      <c r="AG77" s="385"/>
      <c r="AH77" s="385"/>
      <c r="AI77" s="385"/>
      <c r="AJ77" s="385"/>
      <c r="AK77" s="385"/>
      <c r="AL77" s="385"/>
      <c r="AM77" s="385"/>
      <c r="AN77" s="385"/>
      <c r="AO77" s="385"/>
      <c r="AP77" s="385"/>
      <c r="AQ77" s="385"/>
      <c r="AR77" s="385"/>
      <c r="AS77" s="385"/>
      <c r="AT77" s="385"/>
      <c r="AU77" s="385"/>
      <c r="AV77" s="385"/>
      <c r="AW77" s="385"/>
      <c r="AX77" s="385"/>
      <c r="AY77" s="385"/>
      <c r="AZ77" s="385"/>
      <c r="BA77" s="385"/>
      <c r="BB77" s="385"/>
      <c r="BC77" s="385"/>
      <c r="BD77" s="385"/>
      <c r="BE77" s="385"/>
      <c r="BF77" s="385"/>
      <c r="BG77" s="385"/>
      <c r="BN77" s="143">
        <f t="shared" si="2"/>
        <v>0</v>
      </c>
      <c r="BO77" s="143" t="str">
        <f t="shared" si="3"/>
        <v/>
      </c>
    </row>
    <row r="78" spans="1:67">
      <c r="A78" s="385"/>
      <c r="B78" s="385"/>
      <c r="C78" s="385"/>
      <c r="D78" s="385"/>
      <c r="E78" s="385"/>
      <c r="F78" s="385"/>
      <c r="G78" s="385"/>
      <c r="H78" s="385"/>
      <c r="I78" s="385"/>
      <c r="J78" s="385"/>
      <c r="K78" s="385"/>
      <c r="L78" s="385"/>
      <c r="M78" s="385"/>
      <c r="N78" s="385"/>
      <c r="O78" s="385"/>
      <c r="P78" s="385"/>
      <c r="Q78" s="385"/>
      <c r="R78" s="385"/>
      <c r="S78" s="385"/>
      <c r="T78" s="385"/>
      <c r="U78" s="385"/>
      <c r="V78" s="385"/>
      <c r="W78" s="385"/>
      <c r="X78" s="385"/>
      <c r="Y78" s="385"/>
      <c r="Z78" s="385"/>
      <c r="AA78" s="385"/>
      <c r="AB78" s="385"/>
      <c r="AC78" s="385"/>
      <c r="AD78" s="385"/>
      <c r="AE78" s="385"/>
      <c r="AF78" s="385"/>
      <c r="AG78" s="385"/>
      <c r="AH78" s="385"/>
      <c r="AI78" s="385"/>
      <c r="AJ78" s="385"/>
      <c r="AK78" s="385"/>
      <c r="AL78" s="385"/>
      <c r="AM78" s="385"/>
      <c r="AN78" s="385"/>
      <c r="AO78" s="385"/>
      <c r="AP78" s="385"/>
      <c r="AQ78" s="385"/>
      <c r="AR78" s="385"/>
      <c r="AS78" s="385"/>
      <c r="AT78" s="385"/>
      <c r="AU78" s="385"/>
      <c r="AV78" s="385"/>
      <c r="AW78" s="385"/>
      <c r="AX78" s="385"/>
      <c r="AY78" s="385"/>
      <c r="AZ78" s="385"/>
      <c r="BA78" s="385"/>
      <c r="BB78" s="385"/>
      <c r="BC78" s="385"/>
      <c r="BD78" s="385"/>
      <c r="BE78" s="385"/>
      <c r="BF78" s="385"/>
      <c r="BG78" s="385"/>
      <c r="BN78" s="143">
        <f t="shared" si="2"/>
        <v>0</v>
      </c>
      <c r="BO78" s="143" t="str">
        <f t="shared" si="3"/>
        <v/>
      </c>
    </row>
    <row r="79" spans="1:67">
      <c r="A79" s="385"/>
      <c r="B79" s="385"/>
      <c r="C79" s="385"/>
      <c r="D79" s="385"/>
      <c r="E79" s="385"/>
      <c r="F79" s="385"/>
      <c r="G79" s="385"/>
      <c r="H79" s="385"/>
      <c r="I79" s="385"/>
      <c r="J79" s="385"/>
      <c r="K79" s="385"/>
      <c r="L79" s="385"/>
      <c r="M79" s="385"/>
      <c r="N79" s="385"/>
      <c r="O79" s="385"/>
      <c r="P79" s="385"/>
      <c r="Q79" s="385"/>
      <c r="R79" s="385"/>
      <c r="S79" s="385"/>
      <c r="T79" s="385"/>
      <c r="U79" s="385"/>
      <c r="V79" s="385"/>
      <c r="W79" s="385"/>
      <c r="X79" s="385"/>
      <c r="Y79" s="385"/>
      <c r="Z79" s="385"/>
      <c r="AA79" s="385"/>
      <c r="AB79" s="385"/>
      <c r="AC79" s="385"/>
      <c r="AD79" s="385"/>
      <c r="AE79" s="385"/>
      <c r="AF79" s="385"/>
      <c r="AG79" s="385"/>
      <c r="AH79" s="385"/>
      <c r="AI79" s="385"/>
      <c r="AJ79" s="385"/>
      <c r="AK79" s="385"/>
      <c r="AL79" s="385"/>
      <c r="AM79" s="385"/>
      <c r="AN79" s="385"/>
      <c r="AO79" s="385"/>
      <c r="AP79" s="385"/>
      <c r="AQ79" s="385"/>
      <c r="AR79" s="385"/>
      <c r="AS79" s="385"/>
      <c r="AT79" s="385"/>
      <c r="AU79" s="385"/>
      <c r="AV79" s="385"/>
      <c r="AW79" s="385"/>
      <c r="AX79" s="385"/>
      <c r="AY79" s="385"/>
      <c r="AZ79" s="385"/>
      <c r="BA79" s="385"/>
      <c r="BB79" s="385"/>
      <c r="BC79" s="385"/>
      <c r="BD79" s="385"/>
      <c r="BE79" s="385"/>
      <c r="BF79" s="385"/>
      <c r="BG79" s="385"/>
      <c r="BN79" s="143">
        <f t="shared" si="2"/>
        <v>0</v>
      </c>
      <c r="BO79" s="143" t="str">
        <f t="shared" si="3"/>
        <v/>
      </c>
    </row>
    <row r="80" spans="1:67">
      <c r="A80" s="385"/>
      <c r="B80" s="385"/>
      <c r="C80" s="385"/>
      <c r="D80" s="385"/>
      <c r="E80" s="385"/>
      <c r="F80" s="385"/>
      <c r="G80" s="385"/>
      <c r="H80" s="385"/>
      <c r="I80" s="385"/>
      <c r="J80" s="385"/>
      <c r="K80" s="385"/>
      <c r="L80" s="385"/>
      <c r="M80" s="385"/>
      <c r="N80" s="385"/>
      <c r="O80" s="385"/>
      <c r="P80" s="385"/>
      <c r="Q80" s="385"/>
      <c r="R80" s="385"/>
      <c r="S80" s="385"/>
      <c r="T80" s="385"/>
      <c r="U80" s="385"/>
      <c r="V80" s="385"/>
      <c r="W80" s="385"/>
      <c r="X80" s="385"/>
      <c r="Y80" s="385"/>
      <c r="Z80" s="385"/>
      <c r="AA80" s="385"/>
      <c r="AB80" s="385"/>
      <c r="AC80" s="385"/>
      <c r="AD80" s="385"/>
      <c r="AE80" s="385"/>
      <c r="AF80" s="385"/>
      <c r="AG80" s="385"/>
      <c r="AH80" s="385"/>
      <c r="AI80" s="385"/>
      <c r="AJ80" s="385"/>
      <c r="AK80" s="385"/>
      <c r="AL80" s="385"/>
      <c r="AM80" s="385"/>
      <c r="AN80" s="385"/>
      <c r="AO80" s="385"/>
      <c r="AP80" s="385"/>
      <c r="AQ80" s="385"/>
      <c r="AR80" s="385"/>
      <c r="AS80" s="385"/>
      <c r="AT80" s="385"/>
      <c r="AU80" s="385"/>
      <c r="AV80" s="385"/>
      <c r="AW80" s="385"/>
      <c r="AX80" s="385"/>
      <c r="AY80" s="385"/>
      <c r="AZ80" s="385"/>
      <c r="BA80" s="385"/>
      <c r="BB80" s="385"/>
      <c r="BC80" s="385"/>
      <c r="BD80" s="385"/>
      <c r="BE80" s="385"/>
      <c r="BF80" s="385"/>
      <c r="BG80" s="385"/>
      <c r="BN80" s="143">
        <f t="shared" si="2"/>
        <v>0</v>
      </c>
      <c r="BO80" s="143" t="str">
        <f t="shared" si="3"/>
        <v/>
      </c>
    </row>
    <row r="81" spans="1:67">
      <c r="A81" s="385"/>
      <c r="B81" s="385"/>
      <c r="C81" s="385"/>
      <c r="D81" s="385"/>
      <c r="E81" s="385"/>
      <c r="F81" s="385"/>
      <c r="G81" s="385"/>
      <c r="H81" s="385"/>
      <c r="I81" s="385"/>
      <c r="J81" s="385"/>
      <c r="K81" s="385"/>
      <c r="L81" s="385"/>
      <c r="M81" s="385"/>
      <c r="N81" s="385"/>
      <c r="O81" s="385"/>
      <c r="P81" s="385"/>
      <c r="Q81" s="385"/>
      <c r="R81" s="385"/>
      <c r="S81" s="385"/>
      <c r="T81" s="385"/>
      <c r="U81" s="385"/>
      <c r="V81" s="385"/>
      <c r="W81" s="385"/>
      <c r="X81" s="385"/>
      <c r="Y81" s="385"/>
      <c r="Z81" s="385"/>
      <c r="AA81" s="385"/>
      <c r="AB81" s="385"/>
      <c r="AC81" s="385"/>
      <c r="AD81" s="385"/>
      <c r="AE81" s="385"/>
      <c r="AF81" s="385"/>
      <c r="AG81" s="385"/>
      <c r="AH81" s="385"/>
      <c r="AI81" s="385"/>
      <c r="AJ81" s="385"/>
      <c r="AK81" s="385"/>
      <c r="AL81" s="385"/>
      <c r="AM81" s="385"/>
      <c r="AN81" s="385"/>
      <c r="AO81" s="385"/>
      <c r="AP81" s="385"/>
      <c r="AQ81" s="385"/>
      <c r="AR81" s="385"/>
      <c r="AS81" s="385"/>
      <c r="AT81" s="385"/>
      <c r="AU81" s="385"/>
      <c r="AV81" s="385"/>
      <c r="AW81" s="385"/>
      <c r="AX81" s="385"/>
      <c r="AY81" s="385"/>
      <c r="AZ81" s="385"/>
      <c r="BA81" s="385"/>
      <c r="BB81" s="385"/>
      <c r="BC81" s="385"/>
      <c r="BD81" s="385"/>
      <c r="BE81" s="385"/>
      <c r="BF81" s="385"/>
      <c r="BG81" s="385"/>
      <c r="BN81" s="143">
        <f t="shared" si="2"/>
        <v>0</v>
      </c>
      <c r="BO81" s="143" t="str">
        <f t="shared" si="3"/>
        <v/>
      </c>
    </row>
    <row r="82" spans="1:67">
      <c r="A82" s="385"/>
      <c r="B82" s="385"/>
      <c r="C82" s="385"/>
      <c r="D82" s="385"/>
      <c r="E82" s="385"/>
      <c r="F82" s="385"/>
      <c r="G82" s="385"/>
      <c r="H82" s="385"/>
      <c r="I82" s="385"/>
      <c r="J82" s="385"/>
      <c r="K82" s="385"/>
      <c r="L82" s="385"/>
      <c r="M82" s="385"/>
      <c r="N82" s="385"/>
      <c r="O82" s="385"/>
      <c r="P82" s="385"/>
      <c r="Q82" s="385"/>
      <c r="R82" s="385"/>
      <c r="S82" s="385"/>
      <c r="T82" s="385"/>
      <c r="U82" s="385"/>
      <c r="V82" s="385"/>
      <c r="W82" s="385"/>
      <c r="X82" s="385"/>
      <c r="Y82" s="385"/>
      <c r="Z82" s="385"/>
      <c r="AA82" s="385"/>
      <c r="AB82" s="385"/>
      <c r="AC82" s="385"/>
      <c r="AD82" s="385"/>
      <c r="AE82" s="385"/>
      <c r="AF82" s="385"/>
      <c r="AG82" s="385"/>
      <c r="AH82" s="385"/>
      <c r="AI82" s="385"/>
      <c r="AJ82" s="385"/>
      <c r="AK82" s="385"/>
      <c r="AL82" s="385"/>
      <c r="AM82" s="385"/>
      <c r="AN82" s="385"/>
      <c r="AO82" s="385"/>
      <c r="AP82" s="385"/>
      <c r="AQ82" s="385"/>
      <c r="AR82" s="385"/>
      <c r="AS82" s="385"/>
      <c r="AT82" s="385"/>
      <c r="AU82" s="385"/>
      <c r="AV82" s="385"/>
      <c r="AW82" s="385"/>
      <c r="AX82" s="385"/>
      <c r="AY82" s="385"/>
      <c r="AZ82" s="385"/>
      <c r="BA82" s="385"/>
      <c r="BB82" s="385"/>
      <c r="BC82" s="385"/>
      <c r="BD82" s="385"/>
      <c r="BE82" s="385"/>
      <c r="BF82" s="385"/>
      <c r="BG82" s="385"/>
      <c r="BN82" s="143">
        <f t="shared" si="2"/>
        <v>0</v>
      </c>
      <c r="BO82" s="143" t="str">
        <f t="shared" si="3"/>
        <v/>
      </c>
    </row>
    <row r="83" spans="1:67">
      <c r="A83" s="385"/>
      <c r="B83" s="385"/>
      <c r="C83" s="385"/>
      <c r="D83" s="385"/>
      <c r="E83" s="385"/>
      <c r="F83" s="385"/>
      <c r="G83" s="385"/>
      <c r="H83" s="385"/>
      <c r="I83" s="385"/>
      <c r="J83" s="385"/>
      <c r="K83" s="385"/>
      <c r="L83" s="385"/>
      <c r="M83" s="385"/>
      <c r="N83" s="385"/>
      <c r="O83" s="385"/>
      <c r="P83" s="385"/>
      <c r="Q83" s="385"/>
      <c r="R83" s="385"/>
      <c r="S83" s="385"/>
      <c r="T83" s="385"/>
      <c r="U83" s="385"/>
      <c r="V83" s="385"/>
      <c r="W83" s="385"/>
      <c r="X83" s="385"/>
      <c r="Y83" s="385"/>
      <c r="Z83" s="385"/>
      <c r="AA83" s="385"/>
      <c r="AB83" s="385"/>
      <c r="AC83" s="385"/>
      <c r="AD83" s="385"/>
      <c r="AE83" s="385"/>
      <c r="AF83" s="385"/>
      <c r="AG83" s="385"/>
      <c r="AH83" s="385"/>
      <c r="AI83" s="385"/>
      <c r="AJ83" s="385"/>
      <c r="AK83" s="385"/>
      <c r="AL83" s="385"/>
      <c r="AM83" s="385"/>
      <c r="AN83" s="385"/>
      <c r="AO83" s="385"/>
      <c r="AP83" s="385"/>
      <c r="AQ83" s="385"/>
      <c r="AR83" s="385"/>
      <c r="AS83" s="385"/>
      <c r="AT83" s="385"/>
      <c r="AU83" s="385"/>
      <c r="AV83" s="385"/>
      <c r="AW83" s="385"/>
      <c r="AX83" s="385"/>
      <c r="AY83" s="385"/>
      <c r="AZ83" s="385"/>
      <c r="BA83" s="385"/>
      <c r="BB83" s="385"/>
      <c r="BC83" s="385"/>
      <c r="BD83" s="385"/>
      <c r="BE83" s="385"/>
      <c r="BF83" s="385"/>
      <c r="BG83" s="385"/>
      <c r="BN83" s="143">
        <f t="shared" si="2"/>
        <v>0</v>
      </c>
      <c r="BO83" s="143" t="str">
        <f t="shared" si="3"/>
        <v/>
      </c>
    </row>
    <row r="84" spans="1:67">
      <c r="A84" s="385"/>
      <c r="B84" s="385"/>
      <c r="C84" s="385"/>
      <c r="D84" s="385"/>
      <c r="E84" s="385"/>
      <c r="F84" s="385"/>
      <c r="G84" s="385"/>
      <c r="H84" s="385"/>
      <c r="I84" s="385"/>
      <c r="J84" s="385"/>
      <c r="K84" s="385"/>
      <c r="L84" s="385"/>
      <c r="M84" s="385"/>
      <c r="N84" s="385"/>
      <c r="O84" s="385"/>
      <c r="P84" s="385"/>
      <c r="Q84" s="385"/>
      <c r="R84" s="385"/>
      <c r="S84" s="385"/>
      <c r="T84" s="385"/>
      <c r="U84" s="385"/>
      <c r="V84" s="385"/>
      <c r="W84" s="385"/>
      <c r="X84" s="385"/>
      <c r="Y84" s="385"/>
      <c r="Z84" s="385"/>
      <c r="AA84" s="385"/>
      <c r="AB84" s="385"/>
      <c r="AC84" s="385"/>
      <c r="AD84" s="385"/>
      <c r="AE84" s="385"/>
      <c r="AF84" s="385"/>
      <c r="AG84" s="385"/>
      <c r="AH84" s="385"/>
      <c r="AI84" s="385"/>
      <c r="AJ84" s="385"/>
      <c r="AK84" s="385"/>
      <c r="AL84" s="385"/>
      <c r="AM84" s="385"/>
      <c r="AN84" s="385"/>
      <c r="AO84" s="385"/>
      <c r="AP84" s="385"/>
      <c r="AQ84" s="385"/>
      <c r="AR84" s="385"/>
      <c r="AS84" s="385"/>
      <c r="AT84" s="385"/>
      <c r="AU84" s="385"/>
      <c r="AV84" s="385"/>
      <c r="AW84" s="385"/>
      <c r="AX84" s="385"/>
      <c r="AY84" s="385"/>
      <c r="AZ84" s="385"/>
      <c r="BA84" s="385"/>
      <c r="BB84" s="385"/>
      <c r="BC84" s="385"/>
      <c r="BD84" s="385"/>
      <c r="BE84" s="385"/>
      <c r="BF84" s="385"/>
      <c r="BG84" s="385"/>
      <c r="BN84" s="143">
        <f t="shared" si="2"/>
        <v>0</v>
      </c>
      <c r="BO84" s="143" t="str">
        <f t="shared" si="3"/>
        <v/>
      </c>
    </row>
    <row r="85" spans="1:67">
      <c r="A85" s="385"/>
      <c r="B85" s="385"/>
      <c r="C85" s="385"/>
      <c r="D85" s="385"/>
      <c r="E85" s="385"/>
      <c r="F85" s="385"/>
      <c r="G85" s="385"/>
      <c r="H85" s="385"/>
      <c r="I85" s="385"/>
      <c r="J85" s="385"/>
      <c r="K85" s="385"/>
      <c r="L85" s="385"/>
      <c r="M85" s="385"/>
      <c r="N85" s="385"/>
      <c r="O85" s="385"/>
      <c r="P85" s="385"/>
      <c r="Q85" s="385"/>
      <c r="R85" s="385"/>
      <c r="S85" s="385"/>
      <c r="T85" s="385"/>
      <c r="U85" s="385"/>
      <c r="V85" s="385"/>
      <c r="W85" s="385"/>
      <c r="X85" s="385"/>
      <c r="Y85" s="385"/>
      <c r="Z85" s="385"/>
      <c r="AA85" s="385"/>
      <c r="AB85" s="385"/>
      <c r="AC85" s="385"/>
      <c r="AD85" s="385"/>
      <c r="AE85" s="385"/>
      <c r="AF85" s="385"/>
      <c r="AG85" s="385"/>
      <c r="AH85" s="385"/>
      <c r="AI85" s="385"/>
      <c r="AJ85" s="385"/>
      <c r="AK85" s="385"/>
      <c r="AL85" s="385"/>
      <c r="AM85" s="385"/>
      <c r="AN85" s="385"/>
      <c r="AO85" s="385"/>
      <c r="AP85" s="385"/>
      <c r="AQ85" s="385"/>
      <c r="AR85" s="385"/>
      <c r="AS85" s="385"/>
      <c r="AT85" s="385"/>
      <c r="AU85" s="385"/>
      <c r="AV85" s="385"/>
      <c r="AW85" s="385"/>
      <c r="AX85" s="385"/>
      <c r="AY85" s="385"/>
      <c r="AZ85" s="385"/>
      <c r="BA85" s="385"/>
      <c r="BB85" s="385"/>
      <c r="BC85" s="385"/>
      <c r="BD85" s="385"/>
      <c r="BE85" s="385"/>
      <c r="BF85" s="385"/>
      <c r="BG85" s="385"/>
      <c r="BN85" s="143">
        <f t="shared" si="2"/>
        <v>0</v>
      </c>
      <c r="BO85" s="143" t="str">
        <f t="shared" si="3"/>
        <v/>
      </c>
    </row>
    <row r="86" spans="1:67">
      <c r="A86" s="385"/>
      <c r="B86" s="385"/>
      <c r="C86" s="385"/>
      <c r="D86" s="385"/>
      <c r="E86" s="385"/>
      <c r="F86" s="385"/>
      <c r="G86" s="385"/>
      <c r="H86" s="385"/>
      <c r="I86" s="385"/>
      <c r="J86" s="385"/>
      <c r="K86" s="385"/>
      <c r="L86" s="385"/>
      <c r="M86" s="385"/>
      <c r="N86" s="385"/>
      <c r="O86" s="385"/>
      <c r="P86" s="385"/>
      <c r="Q86" s="385"/>
      <c r="R86" s="385"/>
      <c r="S86" s="385"/>
      <c r="T86" s="385"/>
      <c r="U86" s="385"/>
      <c r="V86" s="385"/>
      <c r="W86" s="385"/>
      <c r="X86" s="385"/>
      <c r="Y86" s="385"/>
      <c r="Z86" s="385"/>
      <c r="AA86" s="385"/>
      <c r="AB86" s="385"/>
      <c r="AC86" s="385"/>
      <c r="AD86" s="385"/>
      <c r="AE86" s="385"/>
      <c r="AF86" s="385"/>
      <c r="AG86" s="385"/>
      <c r="AH86" s="385"/>
      <c r="AI86" s="385"/>
      <c r="AJ86" s="385"/>
      <c r="AK86" s="385"/>
      <c r="AL86" s="385"/>
      <c r="AM86" s="385"/>
      <c r="AN86" s="385"/>
      <c r="AO86" s="385"/>
      <c r="AP86" s="385"/>
      <c r="AQ86" s="385"/>
      <c r="AR86" s="385"/>
      <c r="AS86" s="385"/>
      <c r="AT86" s="385"/>
      <c r="AU86" s="385"/>
      <c r="AV86" s="385"/>
      <c r="AW86" s="385"/>
      <c r="AX86" s="385"/>
      <c r="AY86" s="385"/>
      <c r="AZ86" s="385"/>
      <c r="BA86" s="385"/>
      <c r="BB86" s="385"/>
      <c r="BC86" s="385"/>
      <c r="BD86" s="385"/>
      <c r="BE86" s="385"/>
      <c r="BF86" s="385"/>
      <c r="BG86" s="385"/>
      <c r="BN86" s="143">
        <f t="shared" si="2"/>
        <v>0</v>
      </c>
      <c r="BO86" s="143" t="str">
        <f t="shared" si="3"/>
        <v/>
      </c>
    </row>
    <row r="87" spans="1:67">
      <c r="A87" s="385"/>
      <c r="B87" s="385"/>
      <c r="C87" s="385"/>
      <c r="D87" s="385"/>
      <c r="E87" s="385"/>
      <c r="F87" s="385"/>
      <c r="G87" s="385"/>
      <c r="H87" s="385"/>
      <c r="I87" s="385"/>
      <c r="J87" s="385"/>
      <c r="K87" s="385"/>
      <c r="L87" s="385"/>
      <c r="M87" s="385"/>
      <c r="N87" s="385"/>
      <c r="O87" s="385"/>
      <c r="P87" s="385"/>
      <c r="Q87" s="385"/>
      <c r="R87" s="385"/>
      <c r="S87" s="385"/>
      <c r="T87" s="385"/>
      <c r="U87" s="385"/>
      <c r="V87" s="385"/>
      <c r="W87" s="385"/>
      <c r="X87" s="385"/>
      <c r="Y87" s="385"/>
      <c r="Z87" s="385"/>
      <c r="AA87" s="385"/>
      <c r="AB87" s="385"/>
      <c r="AC87" s="385"/>
      <c r="AD87" s="385"/>
      <c r="AE87" s="385"/>
      <c r="AF87" s="385"/>
      <c r="AG87" s="385"/>
      <c r="AH87" s="385"/>
      <c r="AI87" s="385"/>
      <c r="AJ87" s="385"/>
      <c r="AK87" s="385"/>
      <c r="AL87" s="385"/>
      <c r="AM87" s="385"/>
      <c r="AN87" s="385"/>
      <c r="AO87" s="385"/>
      <c r="AP87" s="385"/>
      <c r="AQ87" s="385"/>
      <c r="AR87" s="385"/>
      <c r="AS87" s="385"/>
      <c r="AT87" s="385"/>
      <c r="AU87" s="385"/>
      <c r="AV87" s="385"/>
      <c r="AW87" s="385"/>
      <c r="AX87" s="385"/>
      <c r="AY87" s="385"/>
      <c r="AZ87" s="385"/>
      <c r="BA87" s="385"/>
      <c r="BB87" s="385"/>
      <c r="BC87" s="385"/>
      <c r="BD87" s="385"/>
      <c r="BE87" s="385"/>
      <c r="BF87" s="385"/>
      <c r="BG87" s="385"/>
      <c r="BN87" s="143">
        <f t="shared" si="2"/>
        <v>0</v>
      </c>
      <c r="BO87" s="143" t="str">
        <f t="shared" si="3"/>
        <v/>
      </c>
    </row>
    <row r="88" spans="1:67">
      <c r="A88" s="385"/>
      <c r="B88" s="385"/>
      <c r="C88" s="385"/>
      <c r="D88" s="385"/>
      <c r="E88" s="385"/>
      <c r="F88" s="385"/>
      <c r="G88" s="385"/>
      <c r="H88" s="385"/>
      <c r="I88" s="385"/>
      <c r="J88" s="385"/>
      <c r="K88" s="385"/>
      <c r="L88" s="385"/>
      <c r="M88" s="385"/>
      <c r="N88" s="385"/>
      <c r="O88" s="385"/>
      <c r="P88" s="385"/>
      <c r="Q88" s="385"/>
      <c r="R88" s="385"/>
      <c r="S88" s="385"/>
      <c r="T88" s="385"/>
      <c r="U88" s="385"/>
      <c r="V88" s="385"/>
      <c r="W88" s="385"/>
      <c r="X88" s="385"/>
      <c r="Y88" s="385"/>
      <c r="Z88" s="385"/>
      <c r="AA88" s="385"/>
      <c r="AB88" s="385"/>
      <c r="AC88" s="385"/>
      <c r="AD88" s="385"/>
      <c r="AE88" s="385"/>
      <c r="AF88" s="385"/>
      <c r="AG88" s="385"/>
      <c r="AH88" s="385"/>
      <c r="AI88" s="385"/>
      <c r="AJ88" s="385"/>
      <c r="AK88" s="385"/>
      <c r="AL88" s="385"/>
      <c r="AM88" s="385"/>
      <c r="AN88" s="385"/>
      <c r="AO88" s="385"/>
      <c r="AP88" s="385"/>
      <c r="AQ88" s="385"/>
      <c r="AR88" s="385"/>
      <c r="AS88" s="385"/>
      <c r="AT88" s="385"/>
      <c r="AU88" s="385"/>
      <c r="AV88" s="385"/>
      <c r="AW88" s="385"/>
      <c r="AX88" s="385"/>
      <c r="AY88" s="385"/>
      <c r="AZ88" s="385"/>
      <c r="BA88" s="385"/>
      <c r="BB88" s="385"/>
      <c r="BC88" s="385"/>
      <c r="BD88" s="385"/>
      <c r="BE88" s="385"/>
      <c r="BF88" s="385"/>
      <c r="BG88" s="385"/>
      <c r="BN88" s="143">
        <f t="shared" si="2"/>
        <v>0</v>
      </c>
      <c r="BO88" s="143" t="str">
        <f t="shared" si="3"/>
        <v/>
      </c>
    </row>
    <row r="89" spans="1:67">
      <c r="A89" s="385"/>
      <c r="B89" s="385"/>
      <c r="C89" s="385"/>
      <c r="D89" s="385"/>
      <c r="E89" s="385"/>
      <c r="F89" s="385"/>
      <c r="G89" s="385"/>
      <c r="H89" s="385"/>
      <c r="I89" s="385"/>
      <c r="J89" s="385"/>
      <c r="K89" s="385"/>
      <c r="L89" s="385"/>
      <c r="M89" s="385"/>
      <c r="N89" s="385"/>
      <c r="O89" s="385"/>
      <c r="P89" s="385"/>
      <c r="Q89" s="385"/>
      <c r="R89" s="385"/>
      <c r="S89" s="385"/>
      <c r="T89" s="385"/>
      <c r="U89" s="385"/>
      <c r="V89" s="385"/>
      <c r="W89" s="385"/>
      <c r="X89" s="385"/>
      <c r="Y89" s="385"/>
      <c r="Z89" s="385"/>
      <c r="AA89" s="385"/>
      <c r="AB89" s="385"/>
      <c r="AC89" s="385"/>
      <c r="AD89" s="385"/>
      <c r="AE89" s="385"/>
      <c r="AF89" s="385"/>
      <c r="AG89" s="385"/>
      <c r="AH89" s="385"/>
      <c r="AI89" s="385"/>
      <c r="AJ89" s="385"/>
      <c r="AK89" s="385"/>
      <c r="AL89" s="385"/>
      <c r="AM89" s="385"/>
      <c r="AN89" s="385"/>
      <c r="AO89" s="385"/>
      <c r="AP89" s="385"/>
      <c r="AQ89" s="385"/>
      <c r="AR89" s="385"/>
      <c r="AS89" s="385"/>
      <c r="AT89" s="385"/>
      <c r="AU89" s="385"/>
      <c r="AV89" s="385"/>
      <c r="AW89" s="385"/>
      <c r="AX89" s="385"/>
      <c r="AY89" s="385"/>
      <c r="AZ89" s="385"/>
      <c r="BA89" s="385"/>
      <c r="BB89" s="385"/>
      <c r="BC89" s="385"/>
      <c r="BD89" s="385"/>
      <c r="BE89" s="385"/>
      <c r="BF89" s="385"/>
      <c r="BG89" s="385"/>
      <c r="BN89" s="143">
        <f t="shared" si="2"/>
        <v>0</v>
      </c>
      <c r="BO89" s="143" t="str">
        <f t="shared" si="3"/>
        <v/>
      </c>
    </row>
    <row r="90" spans="1:67">
      <c r="A90" s="385"/>
      <c r="B90" s="385"/>
      <c r="C90" s="385"/>
      <c r="D90" s="385"/>
      <c r="E90" s="385"/>
      <c r="F90" s="385"/>
      <c r="G90" s="385"/>
      <c r="H90" s="385"/>
      <c r="I90" s="385"/>
      <c r="J90" s="385"/>
      <c r="K90" s="385"/>
      <c r="L90" s="385"/>
      <c r="M90" s="385"/>
      <c r="N90" s="385"/>
      <c r="O90" s="385"/>
      <c r="P90" s="385"/>
      <c r="Q90" s="385"/>
      <c r="R90" s="385"/>
      <c r="S90" s="385"/>
      <c r="T90" s="385"/>
      <c r="U90" s="385"/>
      <c r="V90" s="385"/>
      <c r="W90" s="385"/>
      <c r="X90" s="385"/>
      <c r="Y90" s="385"/>
      <c r="Z90" s="385"/>
      <c r="AA90" s="385"/>
      <c r="AB90" s="385"/>
      <c r="AC90" s="385"/>
      <c r="AD90" s="385"/>
      <c r="AE90" s="385"/>
      <c r="AF90" s="385"/>
      <c r="AG90" s="385"/>
      <c r="AH90" s="385"/>
      <c r="AI90" s="385"/>
      <c r="AJ90" s="385"/>
      <c r="AK90" s="385"/>
      <c r="AL90" s="385"/>
      <c r="AM90" s="385"/>
      <c r="AN90" s="385"/>
      <c r="AO90" s="385"/>
      <c r="AP90" s="385"/>
      <c r="AQ90" s="385"/>
      <c r="AR90" s="385"/>
      <c r="AS90" s="385"/>
      <c r="AT90" s="385"/>
      <c r="AU90" s="385"/>
      <c r="AV90" s="385"/>
      <c r="AW90" s="385"/>
      <c r="AX90" s="385"/>
      <c r="AY90" s="385"/>
      <c r="AZ90" s="385"/>
      <c r="BA90" s="385"/>
      <c r="BB90" s="385"/>
      <c r="BC90" s="385"/>
      <c r="BD90" s="385"/>
      <c r="BE90" s="385"/>
      <c r="BF90" s="385"/>
      <c r="BG90" s="385"/>
      <c r="BN90" s="143">
        <f t="shared" si="2"/>
        <v>0</v>
      </c>
      <c r="BO90" s="143" t="str">
        <f t="shared" si="3"/>
        <v/>
      </c>
    </row>
    <row r="91" spans="1:67">
      <c r="A91" s="385"/>
      <c r="B91" s="385"/>
      <c r="C91" s="385"/>
      <c r="D91" s="385"/>
      <c r="E91" s="385"/>
      <c r="F91" s="385"/>
      <c r="G91" s="385"/>
      <c r="H91" s="385"/>
      <c r="I91" s="385"/>
      <c r="J91" s="385"/>
      <c r="K91" s="385"/>
      <c r="L91" s="385"/>
      <c r="M91" s="385"/>
      <c r="N91" s="385"/>
      <c r="O91" s="385"/>
      <c r="P91" s="385"/>
      <c r="Q91" s="385"/>
      <c r="R91" s="385"/>
      <c r="S91" s="385"/>
      <c r="T91" s="385"/>
      <c r="U91" s="385"/>
      <c r="V91" s="385"/>
      <c r="W91" s="385"/>
      <c r="X91" s="385"/>
      <c r="Y91" s="385"/>
      <c r="Z91" s="385"/>
      <c r="AA91" s="385"/>
      <c r="AB91" s="385"/>
      <c r="AC91" s="385"/>
      <c r="AD91" s="385"/>
      <c r="AE91" s="385"/>
      <c r="AF91" s="385"/>
      <c r="AG91" s="385"/>
      <c r="AH91" s="385"/>
      <c r="AI91" s="385"/>
      <c r="AJ91" s="385"/>
      <c r="AK91" s="385"/>
      <c r="AL91" s="385"/>
      <c r="AM91" s="385"/>
      <c r="AN91" s="385"/>
      <c r="AO91" s="385"/>
      <c r="AP91" s="385"/>
      <c r="AQ91" s="385"/>
      <c r="AR91" s="385"/>
      <c r="AS91" s="385"/>
      <c r="AT91" s="385"/>
      <c r="AU91" s="385"/>
      <c r="AV91" s="385"/>
      <c r="AW91" s="385"/>
      <c r="AX91" s="385"/>
      <c r="AY91" s="385"/>
      <c r="AZ91" s="385"/>
      <c r="BA91" s="385"/>
      <c r="BB91" s="385"/>
      <c r="BC91" s="385"/>
      <c r="BD91" s="385"/>
      <c r="BE91" s="385"/>
      <c r="BF91" s="385"/>
      <c r="BG91" s="385"/>
      <c r="BN91" s="143">
        <f t="shared" si="2"/>
        <v>0</v>
      </c>
      <c r="BO91" s="143" t="str">
        <f t="shared" si="3"/>
        <v/>
      </c>
    </row>
    <row r="92" spans="1:67">
      <c r="A92" s="385"/>
      <c r="B92" s="385"/>
      <c r="C92" s="385"/>
      <c r="D92" s="385"/>
      <c r="E92" s="385"/>
      <c r="F92" s="385"/>
      <c r="G92" s="385"/>
      <c r="H92" s="385"/>
      <c r="I92" s="385"/>
      <c r="J92" s="385"/>
      <c r="K92" s="385"/>
      <c r="L92" s="385"/>
      <c r="M92" s="385"/>
      <c r="N92" s="385"/>
      <c r="O92" s="385"/>
      <c r="P92" s="385"/>
      <c r="Q92" s="385"/>
      <c r="R92" s="385"/>
      <c r="S92" s="385"/>
      <c r="T92" s="385"/>
      <c r="U92" s="385"/>
      <c r="V92" s="385"/>
      <c r="W92" s="385"/>
      <c r="X92" s="385"/>
      <c r="Y92" s="385"/>
      <c r="Z92" s="385"/>
      <c r="AA92" s="385"/>
      <c r="AB92" s="385"/>
      <c r="AC92" s="385"/>
      <c r="AD92" s="385"/>
      <c r="AE92" s="385"/>
      <c r="AF92" s="385"/>
      <c r="AG92" s="385"/>
      <c r="AH92" s="385"/>
      <c r="AI92" s="385"/>
      <c r="AJ92" s="385"/>
      <c r="AK92" s="385"/>
      <c r="AL92" s="385"/>
      <c r="AM92" s="385"/>
      <c r="AN92" s="385"/>
      <c r="AO92" s="385"/>
      <c r="AP92" s="385"/>
      <c r="AQ92" s="385"/>
      <c r="AR92" s="385"/>
      <c r="AS92" s="385"/>
      <c r="AT92" s="385"/>
      <c r="AU92" s="385"/>
      <c r="AV92" s="385"/>
      <c r="AW92" s="385"/>
      <c r="AX92" s="385"/>
      <c r="AY92" s="385"/>
      <c r="AZ92" s="385"/>
      <c r="BA92" s="385"/>
      <c r="BB92" s="385"/>
      <c r="BC92" s="385"/>
      <c r="BD92" s="385"/>
      <c r="BE92" s="385"/>
      <c r="BF92" s="385"/>
      <c r="BG92" s="385"/>
      <c r="BN92" s="143">
        <f t="shared" si="2"/>
        <v>0</v>
      </c>
      <c r="BO92" s="143" t="str">
        <f t="shared" si="3"/>
        <v/>
      </c>
    </row>
    <row r="93" spans="1:67">
      <c r="A93" s="385"/>
      <c r="B93" s="385"/>
      <c r="C93" s="385"/>
      <c r="D93" s="385"/>
      <c r="E93" s="385"/>
      <c r="F93" s="385"/>
      <c r="G93" s="385"/>
      <c r="H93" s="385"/>
      <c r="I93" s="385"/>
      <c r="J93" s="385"/>
      <c r="K93" s="385"/>
      <c r="L93" s="385"/>
      <c r="M93" s="385"/>
      <c r="N93" s="385"/>
      <c r="O93" s="385"/>
      <c r="P93" s="385"/>
      <c r="Q93" s="385"/>
      <c r="R93" s="385"/>
      <c r="S93" s="385"/>
      <c r="T93" s="385"/>
      <c r="U93" s="385"/>
      <c r="V93" s="385"/>
      <c r="W93" s="385"/>
      <c r="X93" s="385"/>
      <c r="Y93" s="385"/>
      <c r="Z93" s="385"/>
      <c r="AA93" s="385"/>
      <c r="AB93" s="385"/>
      <c r="AC93" s="385"/>
      <c r="AD93" s="385"/>
      <c r="AE93" s="385"/>
      <c r="AF93" s="385"/>
      <c r="AG93" s="385"/>
      <c r="AH93" s="385"/>
      <c r="AI93" s="385"/>
      <c r="AJ93" s="385"/>
      <c r="AK93" s="385"/>
      <c r="AL93" s="385"/>
      <c r="AM93" s="385"/>
      <c r="AN93" s="385"/>
      <c r="AO93" s="385"/>
      <c r="AP93" s="385"/>
      <c r="AQ93" s="385"/>
      <c r="AR93" s="385"/>
      <c r="AS93" s="385"/>
      <c r="AT93" s="385"/>
      <c r="AU93" s="385"/>
      <c r="AV93" s="385"/>
      <c r="AW93" s="385"/>
      <c r="AX93" s="385"/>
      <c r="AY93" s="385"/>
      <c r="AZ93" s="385"/>
      <c r="BA93" s="385"/>
      <c r="BB93" s="385"/>
      <c r="BC93" s="385"/>
      <c r="BD93" s="385"/>
      <c r="BE93" s="385"/>
      <c r="BF93" s="385"/>
      <c r="BG93" s="385"/>
      <c r="BN93" s="143">
        <f t="shared" si="2"/>
        <v>0</v>
      </c>
      <c r="BO93" s="143" t="str">
        <f t="shared" si="3"/>
        <v/>
      </c>
    </row>
    <row r="94" spans="1:67">
      <c r="A94" s="385"/>
      <c r="B94" s="385"/>
      <c r="C94" s="385"/>
      <c r="D94" s="385"/>
      <c r="E94" s="385"/>
      <c r="F94" s="385"/>
      <c r="G94" s="385"/>
      <c r="H94" s="385"/>
      <c r="I94" s="385"/>
      <c r="J94" s="385"/>
      <c r="K94" s="385"/>
      <c r="L94" s="385"/>
      <c r="M94" s="385"/>
      <c r="N94" s="385"/>
      <c r="O94" s="385"/>
      <c r="P94" s="385"/>
      <c r="Q94" s="385"/>
      <c r="R94" s="385"/>
      <c r="S94" s="385"/>
      <c r="T94" s="385"/>
      <c r="U94" s="385"/>
      <c r="V94" s="385"/>
      <c r="W94" s="385"/>
      <c r="X94" s="385"/>
      <c r="Y94" s="385"/>
      <c r="Z94" s="385"/>
      <c r="AA94" s="385"/>
      <c r="AB94" s="385"/>
      <c r="AC94" s="385"/>
      <c r="AD94" s="385"/>
      <c r="AE94" s="385"/>
      <c r="AF94" s="385"/>
      <c r="AG94" s="385"/>
      <c r="AH94" s="385"/>
      <c r="AI94" s="385"/>
      <c r="AJ94" s="385"/>
      <c r="AK94" s="385"/>
      <c r="AL94" s="385"/>
      <c r="AM94" s="385"/>
      <c r="AN94" s="385"/>
      <c r="AO94" s="385"/>
      <c r="AP94" s="385"/>
      <c r="AQ94" s="385"/>
      <c r="AR94" s="385"/>
      <c r="AS94" s="385"/>
      <c r="AT94" s="385"/>
      <c r="AU94" s="385"/>
      <c r="AV94" s="385"/>
      <c r="AW94" s="385"/>
      <c r="AX94" s="385"/>
      <c r="AY94" s="385"/>
      <c r="AZ94" s="385"/>
      <c r="BA94" s="385"/>
      <c r="BB94" s="385"/>
      <c r="BC94" s="385"/>
      <c r="BD94" s="385"/>
      <c r="BE94" s="385"/>
      <c r="BF94" s="385"/>
      <c r="BG94" s="385"/>
      <c r="BN94" s="143">
        <f t="shared" si="2"/>
        <v>0</v>
      </c>
      <c r="BO94" s="143" t="str">
        <f t="shared" si="3"/>
        <v/>
      </c>
    </row>
    <row r="95" spans="1:67">
      <c r="A95" s="385"/>
      <c r="B95" s="385"/>
      <c r="C95" s="385"/>
      <c r="D95" s="385"/>
      <c r="E95" s="385"/>
      <c r="F95" s="385"/>
      <c r="G95" s="385"/>
      <c r="H95" s="385"/>
      <c r="I95" s="385"/>
      <c r="J95" s="385"/>
      <c r="K95" s="385"/>
      <c r="L95" s="385"/>
      <c r="M95" s="385"/>
      <c r="N95" s="385"/>
      <c r="O95" s="385"/>
      <c r="P95" s="385"/>
      <c r="Q95" s="385"/>
      <c r="R95" s="385"/>
      <c r="S95" s="385"/>
      <c r="T95" s="385"/>
      <c r="U95" s="385"/>
      <c r="V95" s="385"/>
      <c r="W95" s="385"/>
      <c r="X95" s="385"/>
      <c r="Y95" s="385"/>
      <c r="Z95" s="385"/>
      <c r="AA95" s="385"/>
      <c r="AB95" s="385"/>
      <c r="AC95" s="385"/>
      <c r="AD95" s="385"/>
      <c r="AE95" s="385"/>
      <c r="AF95" s="385"/>
      <c r="AG95" s="385"/>
      <c r="AH95" s="385"/>
      <c r="AI95" s="385"/>
      <c r="AJ95" s="385"/>
      <c r="AK95" s="385"/>
      <c r="AL95" s="385"/>
      <c r="AM95" s="385"/>
      <c r="AN95" s="385"/>
      <c r="AO95" s="385"/>
      <c r="AP95" s="385"/>
      <c r="AQ95" s="385"/>
      <c r="AR95" s="385"/>
      <c r="AS95" s="385"/>
      <c r="AT95" s="385"/>
      <c r="AU95" s="385"/>
      <c r="AV95" s="385"/>
      <c r="AW95" s="385"/>
      <c r="AX95" s="385"/>
      <c r="AY95" s="385"/>
      <c r="AZ95" s="385"/>
      <c r="BA95" s="385"/>
      <c r="BB95" s="385"/>
      <c r="BC95" s="385"/>
      <c r="BD95" s="385"/>
      <c r="BE95" s="385"/>
      <c r="BF95" s="385"/>
      <c r="BG95" s="385"/>
      <c r="BN95" s="143">
        <f t="shared" si="2"/>
        <v>0</v>
      </c>
      <c r="BO95" s="143" t="str">
        <f t="shared" si="3"/>
        <v/>
      </c>
    </row>
    <row r="96" spans="1:67">
      <c r="A96" s="385"/>
      <c r="B96" s="385"/>
      <c r="C96" s="385"/>
      <c r="D96" s="385"/>
      <c r="E96" s="385"/>
      <c r="F96" s="385"/>
      <c r="G96" s="385"/>
      <c r="H96" s="385"/>
      <c r="I96" s="385"/>
      <c r="J96" s="385"/>
      <c r="K96" s="385"/>
      <c r="L96" s="385"/>
      <c r="M96" s="385"/>
      <c r="N96" s="385"/>
      <c r="O96" s="385"/>
      <c r="P96" s="385"/>
      <c r="Q96" s="385"/>
      <c r="R96" s="385"/>
      <c r="S96" s="385"/>
      <c r="T96" s="385"/>
      <c r="U96" s="385"/>
      <c r="V96" s="385"/>
      <c r="W96" s="385"/>
      <c r="X96" s="385"/>
      <c r="Y96" s="385"/>
      <c r="Z96" s="385"/>
      <c r="AA96" s="385"/>
      <c r="AB96" s="385"/>
      <c r="AC96" s="385"/>
      <c r="AD96" s="385"/>
      <c r="AE96" s="385"/>
      <c r="AF96" s="385"/>
      <c r="AG96" s="385"/>
      <c r="AH96" s="385"/>
      <c r="AI96" s="385"/>
      <c r="AJ96" s="385"/>
      <c r="AK96" s="385"/>
      <c r="AL96" s="385"/>
      <c r="AM96" s="385"/>
      <c r="AN96" s="385"/>
      <c r="AO96" s="385"/>
      <c r="AP96" s="385"/>
      <c r="AQ96" s="385"/>
      <c r="AR96" s="385"/>
      <c r="AS96" s="385"/>
      <c r="AT96" s="385"/>
      <c r="AU96" s="385"/>
      <c r="AV96" s="385"/>
      <c r="AW96" s="385"/>
      <c r="AX96" s="385"/>
      <c r="AY96" s="385"/>
      <c r="AZ96" s="385"/>
      <c r="BA96" s="385"/>
      <c r="BB96" s="385"/>
      <c r="BC96" s="385"/>
      <c r="BD96" s="385"/>
      <c r="BE96" s="385"/>
      <c r="BF96" s="385"/>
      <c r="BG96" s="385"/>
      <c r="BN96" s="143">
        <f t="shared" si="2"/>
        <v>0</v>
      </c>
      <c r="BO96" s="143" t="str">
        <f t="shared" si="3"/>
        <v/>
      </c>
    </row>
    <row r="97" spans="1:67">
      <c r="A97" s="385"/>
      <c r="B97" s="385"/>
      <c r="C97" s="385"/>
      <c r="D97" s="385"/>
      <c r="E97" s="385"/>
      <c r="F97" s="385"/>
      <c r="G97" s="385"/>
      <c r="H97" s="385"/>
      <c r="I97" s="385"/>
      <c r="J97" s="385"/>
      <c r="K97" s="385"/>
      <c r="L97" s="385"/>
      <c r="M97" s="385"/>
      <c r="N97" s="385"/>
      <c r="O97" s="385"/>
      <c r="P97" s="385"/>
      <c r="Q97" s="385"/>
      <c r="R97" s="385"/>
      <c r="S97" s="385"/>
      <c r="T97" s="385"/>
      <c r="U97" s="385"/>
      <c r="V97" s="385"/>
      <c r="W97" s="385"/>
      <c r="X97" s="385"/>
      <c r="Y97" s="385"/>
      <c r="Z97" s="385"/>
      <c r="AA97" s="385"/>
      <c r="AB97" s="385"/>
      <c r="AC97" s="385"/>
      <c r="AD97" s="385"/>
      <c r="AE97" s="385"/>
      <c r="AF97" s="385"/>
      <c r="AG97" s="385"/>
      <c r="AH97" s="385"/>
      <c r="AI97" s="385"/>
      <c r="AJ97" s="385"/>
      <c r="AK97" s="385"/>
      <c r="AL97" s="385"/>
      <c r="AM97" s="385"/>
      <c r="AN97" s="385"/>
      <c r="AO97" s="385"/>
      <c r="AP97" s="385"/>
      <c r="AQ97" s="385"/>
      <c r="AR97" s="385"/>
      <c r="AS97" s="385"/>
      <c r="AT97" s="385"/>
      <c r="AU97" s="385"/>
      <c r="AV97" s="385"/>
      <c r="AW97" s="385"/>
      <c r="AX97" s="385"/>
      <c r="AY97" s="385"/>
      <c r="AZ97" s="385"/>
      <c r="BA97" s="385"/>
      <c r="BB97" s="385"/>
      <c r="BC97" s="385"/>
      <c r="BD97" s="385"/>
      <c r="BE97" s="385"/>
      <c r="BF97" s="385"/>
      <c r="BG97" s="385"/>
      <c r="BN97" s="143">
        <f t="shared" si="2"/>
        <v>0</v>
      </c>
      <c r="BO97" s="143" t="str">
        <f t="shared" si="3"/>
        <v/>
      </c>
    </row>
    <row r="98" spans="1:67">
      <c r="A98" s="385"/>
      <c r="B98" s="385"/>
      <c r="C98" s="385"/>
      <c r="D98" s="385"/>
      <c r="E98" s="385"/>
      <c r="F98" s="385"/>
      <c r="G98" s="385"/>
      <c r="H98" s="385"/>
      <c r="I98" s="385"/>
      <c r="J98" s="385"/>
      <c r="K98" s="385"/>
      <c r="L98" s="385"/>
      <c r="M98" s="385"/>
      <c r="N98" s="385"/>
      <c r="O98" s="385"/>
      <c r="P98" s="385"/>
      <c r="Q98" s="385"/>
      <c r="R98" s="385"/>
      <c r="S98" s="385"/>
      <c r="T98" s="385"/>
      <c r="U98" s="385"/>
      <c r="V98" s="385"/>
      <c r="W98" s="385"/>
      <c r="X98" s="385"/>
      <c r="Y98" s="385"/>
      <c r="Z98" s="385"/>
      <c r="AA98" s="385"/>
      <c r="AB98" s="385"/>
      <c r="AC98" s="385"/>
      <c r="AD98" s="385"/>
      <c r="AE98" s="385"/>
      <c r="AF98" s="385"/>
      <c r="AG98" s="385"/>
      <c r="AH98" s="385"/>
      <c r="AI98" s="385"/>
      <c r="AJ98" s="385"/>
      <c r="AK98" s="385"/>
      <c r="AL98" s="385"/>
      <c r="AM98" s="385"/>
      <c r="AN98" s="385"/>
      <c r="AO98" s="385"/>
      <c r="AP98" s="385"/>
      <c r="AQ98" s="385"/>
      <c r="AR98" s="385"/>
      <c r="AS98" s="385"/>
      <c r="AT98" s="385"/>
      <c r="AU98" s="385"/>
      <c r="AV98" s="385"/>
      <c r="AW98" s="385"/>
      <c r="AX98" s="385"/>
      <c r="AY98" s="385"/>
      <c r="AZ98" s="385"/>
      <c r="BA98" s="385"/>
      <c r="BB98" s="385"/>
      <c r="BC98" s="385"/>
      <c r="BD98" s="385"/>
      <c r="BE98" s="385"/>
      <c r="BF98" s="385"/>
      <c r="BG98" s="385"/>
      <c r="BN98" s="143">
        <f t="shared" si="2"/>
        <v>0</v>
      </c>
      <c r="BO98" s="143" t="str">
        <f t="shared" si="3"/>
        <v/>
      </c>
    </row>
    <row r="99" spans="1:67">
      <c r="A99" s="385"/>
      <c r="B99" s="385"/>
      <c r="C99" s="385"/>
      <c r="D99" s="385"/>
      <c r="E99" s="385"/>
      <c r="F99" s="385"/>
      <c r="G99" s="385"/>
      <c r="H99" s="385"/>
      <c r="I99" s="385"/>
      <c r="J99" s="385"/>
      <c r="K99" s="385"/>
      <c r="L99" s="385"/>
      <c r="M99" s="385"/>
      <c r="N99" s="385"/>
      <c r="O99" s="385"/>
      <c r="P99" s="385"/>
      <c r="Q99" s="385"/>
      <c r="R99" s="385"/>
      <c r="S99" s="385"/>
      <c r="T99" s="385"/>
      <c r="U99" s="385"/>
      <c r="V99" s="385"/>
      <c r="W99" s="385"/>
      <c r="X99" s="385"/>
      <c r="Y99" s="385"/>
      <c r="Z99" s="385"/>
      <c r="AA99" s="385"/>
      <c r="AB99" s="385"/>
      <c r="AC99" s="385"/>
      <c r="AD99" s="385"/>
      <c r="AE99" s="385"/>
      <c r="AF99" s="385"/>
      <c r="AG99" s="385"/>
      <c r="AH99" s="385"/>
      <c r="AI99" s="385"/>
      <c r="AJ99" s="385"/>
      <c r="AK99" s="385"/>
      <c r="AL99" s="385"/>
      <c r="AM99" s="385"/>
      <c r="AN99" s="385"/>
      <c r="AO99" s="385"/>
      <c r="AP99" s="385"/>
      <c r="AQ99" s="385"/>
      <c r="AR99" s="385"/>
      <c r="AS99" s="385"/>
      <c r="AT99" s="385"/>
      <c r="AU99" s="385"/>
      <c r="AV99" s="385"/>
      <c r="AW99" s="385"/>
      <c r="AX99" s="385"/>
      <c r="AY99" s="385"/>
      <c r="AZ99" s="385"/>
      <c r="BA99" s="385"/>
      <c r="BB99" s="385"/>
      <c r="BC99" s="385"/>
      <c r="BD99" s="385"/>
      <c r="BE99" s="385"/>
      <c r="BF99" s="385"/>
      <c r="BG99" s="385"/>
      <c r="BN99" s="143">
        <f t="shared" si="2"/>
        <v>0</v>
      </c>
      <c r="BO99" s="143" t="str">
        <f t="shared" si="3"/>
        <v/>
      </c>
    </row>
    <row r="100" spans="1:67">
      <c r="A100" s="385"/>
      <c r="B100" s="385"/>
      <c r="C100" s="385"/>
      <c r="D100" s="385"/>
      <c r="E100" s="385"/>
      <c r="F100" s="385"/>
      <c r="G100" s="385"/>
      <c r="H100" s="385"/>
      <c r="I100" s="385"/>
      <c r="J100" s="385"/>
      <c r="K100" s="385"/>
      <c r="L100" s="385"/>
      <c r="M100" s="385"/>
      <c r="N100" s="385"/>
      <c r="O100" s="385"/>
      <c r="P100" s="385"/>
      <c r="Q100" s="385"/>
      <c r="R100" s="385"/>
      <c r="S100" s="385"/>
      <c r="T100" s="385"/>
      <c r="U100" s="385"/>
      <c r="V100" s="385"/>
      <c r="W100" s="385"/>
      <c r="X100" s="385"/>
      <c r="Y100" s="385"/>
      <c r="Z100" s="385"/>
      <c r="AA100" s="385"/>
      <c r="AB100" s="385"/>
      <c r="AC100" s="385"/>
      <c r="AD100" s="385"/>
      <c r="AE100" s="385"/>
      <c r="AF100" s="385"/>
      <c r="AG100" s="385"/>
      <c r="AH100" s="385"/>
      <c r="AI100" s="385"/>
      <c r="AJ100" s="385"/>
      <c r="AK100" s="385"/>
      <c r="AL100" s="385"/>
      <c r="AM100" s="385"/>
      <c r="AN100" s="385"/>
      <c r="AO100" s="385"/>
      <c r="AP100" s="385"/>
      <c r="AQ100" s="385"/>
      <c r="AR100" s="385"/>
      <c r="AS100" s="385"/>
      <c r="AT100" s="385"/>
      <c r="AU100" s="385"/>
      <c r="AV100" s="385"/>
      <c r="AW100" s="385"/>
      <c r="AX100" s="385"/>
      <c r="AY100" s="385"/>
      <c r="AZ100" s="385"/>
      <c r="BA100" s="385"/>
      <c r="BB100" s="385"/>
      <c r="BC100" s="385"/>
      <c r="BD100" s="385"/>
      <c r="BE100" s="385"/>
      <c r="BF100" s="385"/>
      <c r="BG100" s="385"/>
      <c r="BN100" s="143">
        <f t="shared" si="2"/>
        <v>0</v>
      </c>
      <c r="BO100" s="143" t="str">
        <f t="shared" si="3"/>
        <v/>
      </c>
    </row>
    <row r="101" spans="1:67">
      <c r="A101" s="385"/>
      <c r="B101" s="385"/>
      <c r="C101" s="385"/>
      <c r="D101" s="385"/>
      <c r="E101" s="385"/>
      <c r="F101" s="385"/>
      <c r="G101" s="385"/>
      <c r="H101" s="385"/>
      <c r="I101" s="385"/>
      <c r="J101" s="385"/>
      <c r="K101" s="385"/>
      <c r="L101" s="385"/>
      <c r="M101" s="385"/>
      <c r="N101" s="385"/>
      <c r="O101" s="385"/>
      <c r="P101" s="385"/>
      <c r="Q101" s="385"/>
      <c r="R101" s="385"/>
      <c r="S101" s="385"/>
      <c r="T101" s="385"/>
      <c r="U101" s="385"/>
      <c r="V101" s="385"/>
      <c r="W101" s="385"/>
      <c r="X101" s="385"/>
      <c r="Y101" s="385"/>
      <c r="Z101" s="385"/>
      <c r="AA101" s="385"/>
      <c r="AB101" s="385"/>
      <c r="AC101" s="385"/>
      <c r="AD101" s="385"/>
      <c r="AE101" s="385"/>
      <c r="AF101" s="385"/>
      <c r="AG101" s="385"/>
      <c r="AH101" s="385"/>
      <c r="AI101" s="385"/>
      <c r="AJ101" s="385"/>
      <c r="AK101" s="385"/>
      <c r="AL101" s="385"/>
      <c r="AM101" s="385"/>
      <c r="AN101" s="385"/>
      <c r="AO101" s="385"/>
      <c r="AP101" s="385"/>
      <c r="AQ101" s="385"/>
      <c r="AR101" s="385"/>
      <c r="AS101" s="385"/>
      <c r="AT101" s="385"/>
      <c r="AU101" s="385"/>
      <c r="AV101" s="385"/>
      <c r="AW101" s="385"/>
      <c r="AX101" s="385"/>
      <c r="AY101" s="385"/>
      <c r="AZ101" s="385"/>
      <c r="BA101" s="385"/>
      <c r="BB101" s="385"/>
      <c r="BC101" s="385"/>
      <c r="BD101" s="385"/>
      <c r="BE101" s="385"/>
      <c r="BF101" s="385"/>
      <c r="BG101" s="385"/>
      <c r="BN101" s="143">
        <f t="shared" si="2"/>
        <v>0</v>
      </c>
      <c r="BO101" s="143" t="str">
        <f t="shared" si="3"/>
        <v/>
      </c>
    </row>
    <row r="102" spans="1:67">
      <c r="A102" s="385"/>
      <c r="B102" s="385"/>
      <c r="C102" s="385"/>
      <c r="D102" s="385"/>
      <c r="E102" s="385"/>
      <c r="F102" s="385"/>
      <c r="G102" s="385"/>
      <c r="H102" s="385"/>
      <c r="I102" s="385"/>
      <c r="J102" s="385"/>
      <c r="K102" s="385"/>
      <c r="L102" s="385"/>
      <c r="M102" s="385"/>
      <c r="N102" s="385"/>
      <c r="O102" s="385"/>
      <c r="P102" s="385"/>
      <c r="Q102" s="385"/>
      <c r="R102" s="385"/>
      <c r="S102" s="385"/>
      <c r="T102" s="385"/>
      <c r="U102" s="385"/>
      <c r="V102" s="385"/>
      <c r="W102" s="385"/>
      <c r="X102" s="385"/>
      <c r="Y102" s="385"/>
      <c r="Z102" s="385"/>
      <c r="AA102" s="385"/>
      <c r="AB102" s="385"/>
      <c r="AC102" s="385"/>
      <c r="AD102" s="385"/>
      <c r="AE102" s="385"/>
      <c r="AF102" s="385"/>
      <c r="AG102" s="385"/>
      <c r="AH102" s="385"/>
      <c r="AI102" s="385"/>
      <c r="AJ102" s="385"/>
      <c r="AK102" s="385"/>
      <c r="AL102" s="385"/>
      <c r="AM102" s="385"/>
      <c r="AN102" s="385"/>
      <c r="AO102" s="385"/>
      <c r="AP102" s="385"/>
      <c r="AQ102" s="385"/>
      <c r="AR102" s="385"/>
      <c r="AS102" s="385"/>
      <c r="AT102" s="385"/>
      <c r="AU102" s="385"/>
      <c r="AV102" s="385"/>
      <c r="AW102" s="385"/>
      <c r="AX102" s="385"/>
      <c r="AY102" s="385"/>
      <c r="AZ102" s="385"/>
      <c r="BA102" s="385"/>
      <c r="BB102" s="385"/>
      <c r="BC102" s="385"/>
      <c r="BD102" s="385"/>
      <c r="BE102" s="385"/>
      <c r="BF102" s="385"/>
      <c r="BG102" s="385"/>
      <c r="BN102" s="143">
        <f t="shared" si="2"/>
        <v>0</v>
      </c>
      <c r="BO102" s="143" t="str">
        <f t="shared" si="3"/>
        <v/>
      </c>
    </row>
    <row r="103" spans="1:67">
      <c r="A103" s="385"/>
      <c r="B103" s="385"/>
      <c r="C103" s="385"/>
      <c r="D103" s="385"/>
      <c r="E103" s="385"/>
      <c r="F103" s="385"/>
      <c r="G103" s="385"/>
      <c r="H103" s="385"/>
      <c r="I103" s="385"/>
      <c r="J103" s="385"/>
      <c r="K103" s="385"/>
      <c r="L103" s="385"/>
      <c r="M103" s="385"/>
      <c r="N103" s="385"/>
      <c r="O103" s="385"/>
      <c r="P103" s="385"/>
      <c r="Q103" s="385"/>
      <c r="R103" s="385"/>
      <c r="S103" s="385"/>
      <c r="T103" s="385"/>
      <c r="U103" s="385"/>
      <c r="V103" s="385"/>
      <c r="W103" s="385"/>
      <c r="X103" s="385"/>
      <c r="Y103" s="385"/>
      <c r="Z103" s="385"/>
      <c r="AA103" s="385"/>
      <c r="AB103" s="385"/>
      <c r="AC103" s="385"/>
      <c r="AD103" s="385"/>
      <c r="AE103" s="385"/>
      <c r="AF103" s="385"/>
      <c r="AG103" s="385"/>
      <c r="AH103" s="385"/>
      <c r="AI103" s="385"/>
      <c r="AJ103" s="385"/>
      <c r="AK103" s="385"/>
      <c r="AL103" s="385"/>
      <c r="AM103" s="385"/>
      <c r="AN103" s="385"/>
      <c r="AO103" s="385"/>
      <c r="AP103" s="385"/>
      <c r="AQ103" s="385"/>
      <c r="AR103" s="385"/>
      <c r="AS103" s="385"/>
      <c r="AT103" s="385"/>
      <c r="AU103" s="385"/>
      <c r="AV103" s="385"/>
      <c r="AW103" s="385"/>
      <c r="AX103" s="385"/>
      <c r="AY103" s="385"/>
      <c r="AZ103" s="385"/>
      <c r="BA103" s="385"/>
      <c r="BB103" s="385"/>
      <c r="BC103" s="385"/>
      <c r="BD103" s="385"/>
      <c r="BE103" s="385"/>
      <c r="BF103" s="385"/>
      <c r="BG103" s="385"/>
      <c r="BN103" s="143">
        <f t="shared" si="2"/>
        <v>0</v>
      </c>
      <c r="BO103" s="143" t="str">
        <f t="shared" si="3"/>
        <v/>
      </c>
    </row>
    <row r="104" spans="1:67">
      <c r="A104" s="385"/>
      <c r="B104" s="385"/>
      <c r="C104" s="385"/>
      <c r="D104" s="385"/>
      <c r="E104" s="385"/>
      <c r="F104" s="385"/>
      <c r="G104" s="385"/>
      <c r="H104" s="385"/>
      <c r="I104" s="385"/>
      <c r="J104" s="385"/>
      <c r="K104" s="385"/>
      <c r="L104" s="385"/>
      <c r="M104" s="385"/>
      <c r="N104" s="385"/>
      <c r="O104" s="385"/>
      <c r="P104" s="385"/>
      <c r="Q104" s="385"/>
      <c r="R104" s="385"/>
      <c r="S104" s="385"/>
      <c r="T104" s="385"/>
      <c r="U104" s="385"/>
      <c r="V104" s="385"/>
      <c r="W104" s="385"/>
      <c r="X104" s="385"/>
      <c r="Y104" s="385"/>
      <c r="Z104" s="385"/>
      <c r="AA104" s="385"/>
      <c r="AB104" s="385"/>
      <c r="AC104" s="385"/>
      <c r="AD104" s="385"/>
      <c r="AE104" s="385"/>
      <c r="AF104" s="385"/>
      <c r="AG104" s="385"/>
      <c r="AH104" s="385"/>
      <c r="AI104" s="385"/>
      <c r="AJ104" s="385"/>
      <c r="AK104" s="385"/>
      <c r="AL104" s="385"/>
      <c r="AM104" s="385"/>
      <c r="AN104" s="385"/>
      <c r="AO104" s="385"/>
      <c r="AP104" s="385"/>
      <c r="AQ104" s="385"/>
      <c r="AR104" s="385"/>
      <c r="AS104" s="385"/>
      <c r="AT104" s="385"/>
      <c r="AU104" s="385"/>
      <c r="AV104" s="385"/>
      <c r="AW104" s="385"/>
      <c r="AX104" s="385"/>
      <c r="AY104" s="385"/>
      <c r="AZ104" s="385"/>
      <c r="BA104" s="385"/>
      <c r="BB104" s="385"/>
      <c r="BC104" s="385"/>
      <c r="BD104" s="385"/>
      <c r="BE104" s="385"/>
      <c r="BF104" s="385"/>
      <c r="BG104" s="385"/>
      <c r="BN104" s="143">
        <f t="shared" si="2"/>
        <v>0</v>
      </c>
      <c r="BO104" s="143" t="str">
        <f t="shared" si="3"/>
        <v/>
      </c>
    </row>
    <row r="105" spans="1:67">
      <c r="A105" s="385"/>
      <c r="B105" s="385"/>
      <c r="C105" s="385"/>
      <c r="D105" s="385"/>
      <c r="E105" s="385"/>
      <c r="F105" s="385"/>
      <c r="G105" s="385"/>
      <c r="H105" s="385"/>
      <c r="I105" s="385"/>
      <c r="J105" s="385"/>
      <c r="K105" s="385"/>
      <c r="L105" s="385"/>
      <c r="M105" s="385"/>
      <c r="N105" s="385"/>
      <c r="O105" s="385"/>
      <c r="P105" s="385"/>
      <c r="Q105" s="385"/>
      <c r="R105" s="385"/>
      <c r="S105" s="385"/>
      <c r="T105" s="385"/>
      <c r="U105" s="385"/>
      <c r="V105" s="385"/>
      <c r="W105" s="385"/>
      <c r="X105" s="385"/>
      <c r="Y105" s="385"/>
      <c r="Z105" s="385"/>
      <c r="AA105" s="385"/>
      <c r="AB105" s="385"/>
      <c r="AC105" s="385"/>
      <c r="AD105" s="385"/>
      <c r="AE105" s="385"/>
      <c r="AF105" s="385"/>
      <c r="AG105" s="385"/>
      <c r="AH105" s="385"/>
      <c r="AI105" s="385"/>
      <c r="AJ105" s="385"/>
      <c r="AK105" s="385"/>
      <c r="AL105" s="385"/>
      <c r="AM105" s="385"/>
      <c r="AN105" s="385"/>
      <c r="AO105" s="385"/>
      <c r="AP105" s="385"/>
      <c r="AQ105" s="385"/>
      <c r="AR105" s="385"/>
      <c r="AS105" s="385"/>
      <c r="AT105" s="385"/>
      <c r="AU105" s="385"/>
      <c r="AV105" s="385"/>
      <c r="AW105" s="385"/>
      <c r="AX105" s="385"/>
      <c r="AY105" s="385"/>
      <c r="AZ105" s="385"/>
      <c r="BA105" s="385"/>
      <c r="BB105" s="385"/>
      <c r="BC105" s="385"/>
      <c r="BD105" s="385"/>
      <c r="BE105" s="385"/>
      <c r="BF105" s="385"/>
      <c r="BG105" s="385"/>
      <c r="BN105" s="143">
        <f t="shared" si="2"/>
        <v>0</v>
      </c>
      <c r="BO105" s="143" t="str">
        <f t="shared" si="3"/>
        <v/>
      </c>
    </row>
    <row r="106" spans="1:67">
      <c r="A106" s="385"/>
      <c r="B106" s="385"/>
      <c r="C106" s="385"/>
      <c r="D106" s="385"/>
      <c r="E106" s="385"/>
      <c r="F106" s="385"/>
      <c r="G106" s="385"/>
      <c r="H106" s="385"/>
      <c r="I106" s="385"/>
      <c r="J106" s="385"/>
      <c r="K106" s="385"/>
      <c r="L106" s="385"/>
      <c r="M106" s="385"/>
      <c r="N106" s="385"/>
      <c r="O106" s="385"/>
      <c r="P106" s="385"/>
      <c r="Q106" s="385"/>
      <c r="R106" s="385"/>
      <c r="S106" s="385"/>
      <c r="T106" s="385"/>
      <c r="U106" s="385"/>
      <c r="V106" s="385"/>
      <c r="W106" s="385"/>
      <c r="X106" s="385"/>
      <c r="Y106" s="385"/>
      <c r="Z106" s="385"/>
      <c r="AA106" s="385"/>
      <c r="AB106" s="385"/>
      <c r="AC106" s="385"/>
      <c r="AD106" s="385"/>
      <c r="AE106" s="385"/>
      <c r="AF106" s="385"/>
      <c r="AG106" s="385"/>
      <c r="AH106" s="385"/>
      <c r="AI106" s="385"/>
      <c r="AJ106" s="385"/>
      <c r="AK106" s="385"/>
      <c r="AL106" s="385"/>
      <c r="AM106" s="385"/>
      <c r="AN106" s="385"/>
      <c r="AO106" s="385"/>
      <c r="AP106" s="385"/>
      <c r="AQ106" s="385"/>
      <c r="AR106" s="385"/>
      <c r="AS106" s="385"/>
      <c r="AT106" s="385"/>
      <c r="AU106" s="385"/>
      <c r="AV106" s="385"/>
      <c r="AW106" s="385"/>
      <c r="AX106" s="385"/>
      <c r="AY106" s="385"/>
      <c r="AZ106" s="385"/>
      <c r="BA106" s="385"/>
      <c r="BB106" s="385"/>
      <c r="BC106" s="385"/>
      <c r="BD106" s="385"/>
      <c r="BE106" s="385"/>
      <c r="BF106" s="385"/>
      <c r="BG106" s="385"/>
      <c r="BN106" s="143">
        <f t="shared" si="2"/>
        <v>0</v>
      </c>
      <c r="BO106" s="143" t="str">
        <f t="shared" si="3"/>
        <v/>
      </c>
    </row>
    <row r="107" spans="1:67">
      <c r="A107" s="385"/>
      <c r="B107" s="385"/>
      <c r="C107" s="385"/>
      <c r="D107" s="385"/>
      <c r="E107" s="385"/>
      <c r="F107" s="385"/>
      <c r="G107" s="385"/>
      <c r="H107" s="385"/>
      <c r="I107" s="385"/>
      <c r="J107" s="385"/>
      <c r="K107" s="385"/>
      <c r="L107" s="385"/>
      <c r="M107" s="385"/>
      <c r="N107" s="385"/>
      <c r="O107" s="385"/>
      <c r="P107" s="385"/>
      <c r="Q107" s="385"/>
      <c r="R107" s="385"/>
      <c r="S107" s="385"/>
      <c r="T107" s="385"/>
      <c r="U107" s="385"/>
      <c r="V107" s="385"/>
      <c r="W107" s="385"/>
      <c r="X107" s="385"/>
      <c r="Y107" s="385"/>
      <c r="Z107" s="385"/>
      <c r="AA107" s="385"/>
      <c r="AB107" s="385"/>
      <c r="AC107" s="385"/>
      <c r="AD107" s="385"/>
      <c r="AE107" s="385"/>
      <c r="AF107" s="385"/>
      <c r="AG107" s="385"/>
      <c r="AH107" s="385"/>
      <c r="AI107" s="385"/>
      <c r="AJ107" s="385"/>
      <c r="AK107" s="385"/>
      <c r="AL107" s="385"/>
      <c r="AM107" s="385"/>
      <c r="AN107" s="385"/>
      <c r="AO107" s="385"/>
      <c r="AP107" s="385"/>
      <c r="AQ107" s="385"/>
      <c r="AR107" s="385"/>
      <c r="AS107" s="385"/>
      <c r="AT107" s="385"/>
      <c r="AU107" s="385"/>
      <c r="AV107" s="385"/>
      <c r="AW107" s="385"/>
      <c r="AX107" s="385"/>
      <c r="AY107" s="385"/>
      <c r="AZ107" s="385"/>
      <c r="BA107" s="385"/>
      <c r="BB107" s="385"/>
      <c r="BC107" s="385"/>
      <c r="BD107" s="385"/>
      <c r="BE107" s="385"/>
      <c r="BF107" s="385"/>
      <c r="BG107" s="385"/>
      <c r="BN107" s="143">
        <f t="shared" si="2"/>
        <v>0</v>
      </c>
      <c r="BO107" s="143" t="str">
        <f t="shared" si="3"/>
        <v/>
      </c>
    </row>
    <row r="108" spans="1:67">
      <c r="A108" s="385"/>
      <c r="B108" s="385"/>
      <c r="C108" s="385"/>
      <c r="D108" s="385"/>
      <c r="E108" s="385"/>
      <c r="F108" s="385"/>
      <c r="G108" s="385"/>
      <c r="H108" s="385"/>
      <c r="I108" s="385"/>
      <c r="J108" s="385"/>
      <c r="K108" s="385"/>
      <c r="L108" s="385"/>
      <c r="M108" s="385"/>
      <c r="N108" s="385"/>
      <c r="O108" s="385"/>
      <c r="P108" s="385"/>
      <c r="Q108" s="385"/>
      <c r="R108" s="385"/>
      <c r="S108" s="385"/>
      <c r="T108" s="385"/>
      <c r="U108" s="385"/>
      <c r="V108" s="385"/>
      <c r="W108" s="385"/>
      <c r="X108" s="385"/>
      <c r="Y108" s="385"/>
      <c r="Z108" s="385"/>
      <c r="AA108" s="385"/>
      <c r="AB108" s="385"/>
      <c r="AC108" s="385"/>
      <c r="AD108" s="385"/>
      <c r="AE108" s="385"/>
      <c r="AF108" s="385"/>
      <c r="AG108" s="385"/>
      <c r="AH108" s="385"/>
      <c r="AI108" s="385"/>
      <c r="AJ108" s="385"/>
      <c r="AK108" s="385"/>
      <c r="AL108" s="385"/>
      <c r="AM108" s="385"/>
      <c r="AN108" s="385"/>
      <c r="AO108" s="385"/>
      <c r="AP108" s="385"/>
      <c r="AQ108" s="385"/>
      <c r="AR108" s="385"/>
      <c r="AS108" s="385"/>
      <c r="AT108" s="385"/>
      <c r="AU108" s="385"/>
      <c r="AV108" s="385"/>
      <c r="AW108" s="385"/>
      <c r="AX108" s="385"/>
      <c r="AY108" s="385"/>
      <c r="AZ108" s="385"/>
      <c r="BA108" s="385"/>
      <c r="BB108" s="385"/>
      <c r="BC108" s="385"/>
      <c r="BD108" s="385"/>
      <c r="BE108" s="385"/>
      <c r="BF108" s="385"/>
      <c r="BG108" s="385"/>
      <c r="BN108" s="143">
        <f t="shared" si="2"/>
        <v>0</v>
      </c>
      <c r="BO108" s="143" t="str">
        <f t="shared" si="3"/>
        <v/>
      </c>
    </row>
    <row r="109" spans="1:67">
      <c r="A109" s="385"/>
      <c r="B109" s="385"/>
      <c r="C109" s="385"/>
      <c r="D109" s="385"/>
      <c r="E109" s="385"/>
      <c r="F109" s="385"/>
      <c r="G109" s="385"/>
      <c r="H109" s="385"/>
      <c r="I109" s="385"/>
      <c r="J109" s="385"/>
      <c r="K109" s="385"/>
      <c r="L109" s="385"/>
      <c r="M109" s="385"/>
      <c r="N109" s="385"/>
      <c r="O109" s="385"/>
      <c r="P109" s="385"/>
      <c r="Q109" s="385"/>
      <c r="R109" s="385"/>
      <c r="S109" s="385"/>
      <c r="T109" s="385"/>
      <c r="U109" s="385"/>
      <c r="V109" s="385"/>
      <c r="W109" s="385"/>
      <c r="X109" s="385"/>
      <c r="Y109" s="385"/>
      <c r="Z109" s="385"/>
      <c r="AA109" s="385"/>
      <c r="AB109" s="385"/>
      <c r="AC109" s="385"/>
      <c r="AD109" s="385"/>
      <c r="AE109" s="385"/>
      <c r="AF109" s="385"/>
      <c r="AG109" s="385"/>
      <c r="AH109" s="385"/>
      <c r="AI109" s="385"/>
      <c r="AJ109" s="385"/>
      <c r="AK109" s="385"/>
      <c r="AL109" s="385"/>
      <c r="AM109" s="385"/>
      <c r="AN109" s="385"/>
      <c r="AO109" s="385"/>
      <c r="AP109" s="385"/>
      <c r="AQ109" s="385"/>
      <c r="AR109" s="385"/>
      <c r="AS109" s="385"/>
      <c r="AT109" s="385"/>
      <c r="AU109" s="385"/>
      <c r="AV109" s="385"/>
      <c r="AW109" s="385"/>
      <c r="AX109" s="385"/>
      <c r="AY109" s="385"/>
      <c r="AZ109" s="385"/>
      <c r="BA109" s="385"/>
      <c r="BB109" s="385"/>
      <c r="BC109" s="385"/>
      <c r="BD109" s="385"/>
      <c r="BE109" s="385"/>
      <c r="BF109" s="385"/>
      <c r="BG109" s="385"/>
      <c r="BN109" s="143">
        <f t="shared" si="2"/>
        <v>0</v>
      </c>
      <c r="BO109" s="143" t="str">
        <f t="shared" si="3"/>
        <v/>
      </c>
    </row>
    <row r="110" spans="1:67">
      <c r="A110" s="385"/>
      <c r="B110" s="385"/>
      <c r="C110" s="385"/>
      <c r="D110" s="385"/>
      <c r="E110" s="385"/>
      <c r="F110" s="385"/>
      <c r="G110" s="385"/>
      <c r="H110" s="385"/>
      <c r="I110" s="385"/>
      <c r="J110" s="385"/>
      <c r="K110" s="385"/>
      <c r="L110" s="385"/>
      <c r="M110" s="385"/>
      <c r="N110" s="385"/>
      <c r="O110" s="385"/>
      <c r="P110" s="385"/>
      <c r="Q110" s="385"/>
      <c r="R110" s="385"/>
      <c r="S110" s="385"/>
      <c r="T110" s="385"/>
      <c r="U110" s="385"/>
      <c r="V110" s="385"/>
      <c r="W110" s="385"/>
      <c r="X110" s="385"/>
      <c r="Y110" s="385"/>
      <c r="Z110" s="385"/>
      <c r="AA110" s="385"/>
      <c r="AB110" s="385"/>
      <c r="AC110" s="385"/>
      <c r="AD110" s="385"/>
      <c r="AE110" s="385"/>
      <c r="AF110" s="385"/>
      <c r="AG110" s="385"/>
      <c r="AH110" s="385"/>
      <c r="AI110" s="385"/>
      <c r="AJ110" s="385"/>
      <c r="AK110" s="385"/>
      <c r="AL110" s="385"/>
      <c r="AM110" s="385"/>
      <c r="AN110" s="385"/>
      <c r="AO110" s="385"/>
      <c r="AP110" s="385"/>
      <c r="AQ110" s="385"/>
      <c r="AR110" s="385"/>
      <c r="AS110" s="385"/>
      <c r="AT110" s="385"/>
      <c r="AU110" s="385"/>
      <c r="AV110" s="385"/>
      <c r="AW110" s="385"/>
      <c r="AX110" s="385"/>
      <c r="AY110" s="385"/>
      <c r="AZ110" s="385"/>
      <c r="BA110" s="385"/>
      <c r="BB110" s="385"/>
      <c r="BC110" s="385"/>
      <c r="BD110" s="385"/>
      <c r="BE110" s="385"/>
      <c r="BF110" s="385"/>
      <c r="BG110" s="385"/>
      <c r="BN110" s="143">
        <f t="shared" si="2"/>
        <v>0</v>
      </c>
      <c r="BO110" s="143" t="str">
        <f t="shared" si="3"/>
        <v/>
      </c>
    </row>
    <row r="111" spans="1:67">
      <c r="A111" s="385"/>
      <c r="B111" s="385"/>
      <c r="C111" s="385"/>
      <c r="D111" s="385"/>
      <c r="E111" s="385"/>
      <c r="F111" s="385"/>
      <c r="G111" s="385"/>
      <c r="H111" s="385"/>
      <c r="I111" s="385"/>
      <c r="J111" s="385"/>
      <c r="K111" s="385"/>
      <c r="L111" s="385"/>
      <c r="M111" s="385"/>
      <c r="N111" s="385"/>
      <c r="O111" s="385"/>
      <c r="P111" s="385"/>
      <c r="Q111" s="385"/>
      <c r="R111" s="385"/>
      <c r="S111" s="385"/>
      <c r="T111" s="385"/>
      <c r="U111" s="385"/>
      <c r="V111" s="385"/>
      <c r="W111" s="385"/>
      <c r="X111" s="385"/>
      <c r="Y111" s="385"/>
      <c r="Z111" s="385"/>
      <c r="AA111" s="385"/>
      <c r="AB111" s="385"/>
      <c r="AC111" s="385"/>
      <c r="AD111" s="385"/>
      <c r="AE111" s="385"/>
      <c r="AF111" s="385"/>
      <c r="AG111" s="385"/>
      <c r="AH111" s="385"/>
      <c r="AI111" s="385"/>
      <c r="AJ111" s="385"/>
      <c r="AK111" s="385"/>
      <c r="AL111" s="385"/>
      <c r="AM111" s="385"/>
      <c r="AN111" s="385"/>
      <c r="AO111" s="385"/>
      <c r="AP111" s="385"/>
      <c r="AQ111" s="385"/>
      <c r="AR111" s="385"/>
      <c r="AS111" s="385"/>
      <c r="AT111" s="385"/>
      <c r="AU111" s="385"/>
      <c r="AV111" s="385"/>
      <c r="AW111" s="385"/>
      <c r="AX111" s="385"/>
      <c r="AY111" s="385"/>
      <c r="AZ111" s="385"/>
      <c r="BA111" s="385"/>
      <c r="BB111" s="385"/>
      <c r="BC111" s="385"/>
      <c r="BD111" s="385"/>
      <c r="BE111" s="385"/>
      <c r="BF111" s="385"/>
      <c r="BG111" s="385"/>
      <c r="BN111" s="143">
        <f t="shared" si="2"/>
        <v>0</v>
      </c>
      <c r="BO111" s="143" t="str">
        <f t="shared" si="3"/>
        <v/>
      </c>
    </row>
    <row r="112" spans="1:67">
      <c r="A112" s="385"/>
      <c r="B112" s="385"/>
      <c r="C112" s="385"/>
      <c r="D112" s="385"/>
      <c r="E112" s="385"/>
      <c r="F112" s="385"/>
      <c r="G112" s="385"/>
      <c r="H112" s="385"/>
      <c r="I112" s="385"/>
      <c r="J112" s="385"/>
      <c r="K112" s="385"/>
      <c r="L112" s="385"/>
      <c r="M112" s="385"/>
      <c r="N112" s="385"/>
      <c r="O112" s="385"/>
      <c r="P112" s="385"/>
      <c r="Q112" s="385"/>
      <c r="R112" s="385"/>
      <c r="S112" s="385"/>
      <c r="T112" s="385"/>
      <c r="U112" s="385"/>
      <c r="V112" s="385"/>
      <c r="W112" s="385"/>
      <c r="X112" s="385"/>
      <c r="Y112" s="385"/>
      <c r="Z112" s="385"/>
      <c r="AA112" s="385"/>
      <c r="AB112" s="385"/>
      <c r="AC112" s="385"/>
      <c r="AD112" s="385"/>
      <c r="AE112" s="385"/>
      <c r="AF112" s="385"/>
      <c r="AG112" s="385"/>
      <c r="AH112" s="385"/>
      <c r="AI112" s="385"/>
      <c r="AJ112" s="385"/>
      <c r="AK112" s="385"/>
      <c r="AL112" s="385"/>
      <c r="AM112" s="385"/>
      <c r="AN112" s="385"/>
      <c r="AO112" s="385"/>
      <c r="AP112" s="385"/>
      <c r="AQ112" s="385"/>
      <c r="AR112" s="385"/>
      <c r="AS112" s="385"/>
      <c r="AT112" s="385"/>
      <c r="AU112" s="385"/>
      <c r="AV112" s="385"/>
      <c r="AW112" s="385"/>
      <c r="AX112" s="385"/>
      <c r="AY112" s="385"/>
      <c r="AZ112" s="385"/>
      <c r="BA112" s="385"/>
      <c r="BB112" s="385"/>
      <c r="BC112" s="385"/>
      <c r="BD112" s="385"/>
      <c r="BE112" s="385"/>
      <c r="BF112" s="385"/>
      <c r="BG112" s="385"/>
      <c r="BN112" s="143">
        <f t="shared" si="2"/>
        <v>0</v>
      </c>
      <c r="BO112" s="143" t="str">
        <f t="shared" si="3"/>
        <v/>
      </c>
    </row>
    <row r="113" spans="1:67">
      <c r="A113" s="385"/>
      <c r="B113" s="385"/>
      <c r="C113" s="385"/>
      <c r="D113" s="385"/>
      <c r="E113" s="385"/>
      <c r="F113" s="385"/>
      <c r="G113" s="385"/>
      <c r="H113" s="385"/>
      <c r="I113" s="385"/>
      <c r="J113" s="385"/>
      <c r="K113" s="385"/>
      <c r="L113" s="385"/>
      <c r="M113" s="385"/>
      <c r="N113" s="385"/>
      <c r="O113" s="385"/>
      <c r="P113" s="385"/>
      <c r="Q113" s="385"/>
      <c r="R113" s="385"/>
      <c r="S113" s="385"/>
      <c r="T113" s="385"/>
      <c r="U113" s="385"/>
      <c r="V113" s="385"/>
      <c r="W113" s="385"/>
      <c r="X113" s="385"/>
      <c r="Y113" s="385"/>
      <c r="Z113" s="385"/>
      <c r="AA113" s="385"/>
      <c r="AB113" s="385"/>
      <c r="AC113" s="385"/>
      <c r="AD113" s="385"/>
      <c r="AE113" s="385"/>
      <c r="AF113" s="385"/>
      <c r="AG113" s="385"/>
      <c r="AH113" s="385"/>
      <c r="AI113" s="385"/>
      <c r="AJ113" s="385"/>
      <c r="AK113" s="385"/>
      <c r="AL113" s="385"/>
      <c r="AM113" s="385"/>
      <c r="AN113" s="385"/>
      <c r="AO113" s="385"/>
      <c r="AP113" s="385"/>
      <c r="AQ113" s="385"/>
      <c r="AR113" s="385"/>
      <c r="AS113" s="385"/>
      <c r="AT113" s="385"/>
      <c r="AU113" s="385"/>
      <c r="AV113" s="385"/>
      <c r="AW113" s="385"/>
      <c r="AX113" s="385"/>
      <c r="AY113" s="385"/>
      <c r="AZ113" s="385"/>
      <c r="BA113" s="385"/>
      <c r="BB113" s="385"/>
      <c r="BC113" s="385"/>
      <c r="BD113" s="385"/>
      <c r="BE113" s="385"/>
      <c r="BF113" s="385"/>
      <c r="BG113" s="385"/>
      <c r="BN113" s="143">
        <f t="shared" si="2"/>
        <v>0</v>
      </c>
      <c r="BO113" s="143" t="str">
        <f t="shared" si="3"/>
        <v/>
      </c>
    </row>
    <row r="114" spans="1:67">
      <c r="A114" s="385"/>
      <c r="B114" s="385"/>
      <c r="C114" s="385"/>
      <c r="D114" s="385"/>
      <c r="E114" s="385"/>
      <c r="F114" s="385"/>
      <c r="G114" s="385"/>
      <c r="H114" s="385"/>
      <c r="I114" s="385"/>
      <c r="J114" s="385"/>
      <c r="K114" s="385"/>
      <c r="L114" s="385"/>
      <c r="M114" s="385"/>
      <c r="N114" s="385"/>
      <c r="O114" s="385"/>
      <c r="P114" s="385"/>
      <c r="Q114" s="385"/>
      <c r="R114" s="385"/>
      <c r="S114" s="385"/>
      <c r="T114" s="385"/>
      <c r="U114" s="385"/>
      <c r="V114" s="385"/>
      <c r="W114" s="385"/>
      <c r="X114" s="385"/>
      <c r="Y114" s="385"/>
      <c r="Z114" s="385"/>
      <c r="AA114" s="385"/>
      <c r="AB114" s="385"/>
      <c r="AC114" s="385"/>
      <c r="AD114" s="385"/>
      <c r="AE114" s="385"/>
      <c r="AF114" s="385"/>
      <c r="AG114" s="385"/>
      <c r="AH114" s="385"/>
      <c r="AI114" s="385"/>
      <c r="AJ114" s="385"/>
      <c r="AK114" s="385"/>
      <c r="AL114" s="385"/>
      <c r="AM114" s="385"/>
      <c r="AN114" s="385"/>
      <c r="AO114" s="385"/>
      <c r="AP114" s="385"/>
      <c r="AQ114" s="385"/>
      <c r="AR114" s="385"/>
      <c r="AS114" s="385"/>
      <c r="AT114" s="385"/>
      <c r="AU114" s="385"/>
      <c r="AV114" s="385"/>
      <c r="AW114" s="385"/>
      <c r="AX114" s="385"/>
      <c r="AY114" s="385"/>
      <c r="AZ114" s="385"/>
      <c r="BA114" s="385"/>
      <c r="BB114" s="385"/>
      <c r="BC114" s="385"/>
      <c r="BD114" s="385"/>
      <c r="BE114" s="385"/>
      <c r="BF114" s="385"/>
      <c r="BG114" s="385"/>
      <c r="BN114" s="143">
        <f t="shared" si="2"/>
        <v>0</v>
      </c>
      <c r="BO114" s="143" t="str">
        <f t="shared" si="3"/>
        <v/>
      </c>
    </row>
    <row r="115" spans="1:67">
      <c r="A115" s="385"/>
      <c r="B115" s="385"/>
      <c r="C115" s="385"/>
      <c r="D115" s="385"/>
      <c r="E115" s="385"/>
      <c r="F115" s="385"/>
      <c r="G115" s="385"/>
      <c r="H115" s="385"/>
      <c r="I115" s="385"/>
      <c r="J115" s="385"/>
      <c r="K115" s="385"/>
      <c r="L115" s="385"/>
      <c r="M115" s="385"/>
      <c r="N115" s="385"/>
      <c r="O115" s="385"/>
      <c r="P115" s="385"/>
      <c r="Q115" s="385"/>
      <c r="R115" s="385"/>
      <c r="S115" s="385"/>
      <c r="T115" s="385"/>
      <c r="U115" s="385"/>
      <c r="V115" s="385"/>
      <c r="W115" s="385"/>
      <c r="X115" s="385"/>
      <c r="Y115" s="385"/>
      <c r="Z115" s="385"/>
      <c r="AA115" s="385"/>
      <c r="AB115" s="385"/>
      <c r="AC115" s="385"/>
      <c r="AD115" s="385"/>
      <c r="AE115" s="385"/>
      <c r="AF115" s="385"/>
      <c r="AG115" s="385"/>
      <c r="AH115" s="385"/>
      <c r="AI115" s="385"/>
      <c r="AJ115" s="385"/>
      <c r="AK115" s="385"/>
      <c r="AL115" s="385"/>
      <c r="AM115" s="385"/>
      <c r="AN115" s="385"/>
      <c r="AO115" s="385"/>
      <c r="AP115" s="385"/>
      <c r="AQ115" s="385"/>
      <c r="AR115" s="385"/>
      <c r="AS115" s="385"/>
      <c r="AT115" s="385"/>
      <c r="AU115" s="385"/>
      <c r="AV115" s="385"/>
      <c r="AW115" s="385"/>
      <c r="AX115" s="385"/>
      <c r="AY115" s="385"/>
      <c r="AZ115" s="385"/>
      <c r="BA115" s="385"/>
      <c r="BB115" s="385"/>
      <c r="BC115" s="385"/>
      <c r="BD115" s="385"/>
      <c r="BE115" s="385"/>
      <c r="BF115" s="385"/>
      <c r="BG115" s="385"/>
      <c r="BN115" s="143">
        <f t="shared" si="2"/>
        <v>0</v>
      </c>
      <c r="BO115" s="143" t="str">
        <f t="shared" si="3"/>
        <v/>
      </c>
    </row>
    <row r="116" spans="1:67">
      <c r="A116" s="385"/>
      <c r="B116" s="385"/>
      <c r="C116" s="385"/>
      <c r="D116" s="385"/>
      <c r="E116" s="385"/>
      <c r="F116" s="385"/>
      <c r="G116" s="385"/>
      <c r="H116" s="385"/>
      <c r="I116" s="385"/>
      <c r="J116" s="385"/>
      <c r="K116" s="385"/>
      <c r="L116" s="385"/>
      <c r="M116" s="385"/>
      <c r="N116" s="385"/>
      <c r="O116" s="385"/>
      <c r="P116" s="385"/>
      <c r="Q116" s="385"/>
      <c r="R116" s="385"/>
      <c r="S116" s="385"/>
      <c r="T116" s="385"/>
      <c r="U116" s="385"/>
      <c r="V116" s="385"/>
      <c r="W116" s="385"/>
      <c r="X116" s="385"/>
      <c r="Y116" s="385"/>
      <c r="Z116" s="385"/>
      <c r="AA116" s="385"/>
      <c r="AB116" s="385"/>
      <c r="AC116" s="385"/>
      <c r="AD116" s="385"/>
      <c r="AE116" s="385"/>
      <c r="AF116" s="385"/>
      <c r="AG116" s="385"/>
      <c r="AH116" s="385"/>
      <c r="AI116" s="385"/>
      <c r="AJ116" s="385"/>
      <c r="AK116" s="385"/>
      <c r="AL116" s="385"/>
      <c r="AM116" s="385"/>
      <c r="AN116" s="385"/>
      <c r="AO116" s="385"/>
      <c r="AP116" s="385"/>
      <c r="AQ116" s="385"/>
      <c r="AR116" s="385"/>
      <c r="AS116" s="385"/>
      <c r="AT116" s="385"/>
      <c r="AU116" s="385"/>
      <c r="AV116" s="385"/>
      <c r="AW116" s="385"/>
      <c r="AX116" s="385"/>
      <c r="AY116" s="385"/>
      <c r="AZ116" s="385"/>
      <c r="BA116" s="385"/>
      <c r="BB116" s="385"/>
      <c r="BC116" s="385"/>
      <c r="BD116" s="385"/>
      <c r="BE116" s="385"/>
      <c r="BF116" s="385"/>
      <c r="BG116" s="385"/>
      <c r="BN116" s="143">
        <f t="shared" si="2"/>
        <v>0</v>
      </c>
      <c r="BO116" s="143" t="str">
        <f t="shared" si="3"/>
        <v/>
      </c>
    </row>
    <row r="117" spans="1:67">
      <c r="A117" s="385"/>
      <c r="B117" s="385"/>
      <c r="C117" s="385"/>
      <c r="D117" s="385"/>
      <c r="E117" s="385"/>
      <c r="F117" s="385"/>
      <c r="G117" s="385"/>
      <c r="H117" s="385"/>
      <c r="I117" s="385"/>
      <c r="J117" s="385"/>
      <c r="K117" s="385"/>
      <c r="L117" s="385"/>
      <c r="M117" s="385"/>
      <c r="N117" s="385"/>
      <c r="O117" s="385"/>
      <c r="P117" s="385"/>
      <c r="Q117" s="385"/>
      <c r="R117" s="385"/>
      <c r="S117" s="385"/>
      <c r="T117" s="385"/>
      <c r="U117" s="385"/>
      <c r="V117" s="385"/>
      <c r="W117" s="385"/>
      <c r="X117" s="385"/>
      <c r="Y117" s="385"/>
      <c r="Z117" s="385"/>
      <c r="AA117" s="385"/>
      <c r="AB117" s="385"/>
      <c r="AC117" s="385"/>
      <c r="AD117" s="385"/>
      <c r="AE117" s="385"/>
      <c r="AF117" s="385"/>
      <c r="AG117" s="385"/>
      <c r="AH117" s="385"/>
      <c r="AI117" s="385"/>
      <c r="AJ117" s="385"/>
      <c r="AK117" s="385"/>
      <c r="AL117" s="385"/>
      <c r="AM117" s="385"/>
      <c r="AN117" s="385"/>
      <c r="AO117" s="385"/>
      <c r="AP117" s="385"/>
      <c r="AQ117" s="385"/>
      <c r="AR117" s="385"/>
      <c r="AS117" s="385"/>
      <c r="AT117" s="385"/>
      <c r="AU117" s="385"/>
      <c r="AV117" s="385"/>
      <c r="AW117" s="385"/>
      <c r="AX117" s="385"/>
      <c r="AY117" s="385"/>
      <c r="AZ117" s="385"/>
      <c r="BA117" s="385"/>
      <c r="BB117" s="385"/>
      <c r="BC117" s="385"/>
      <c r="BD117" s="385"/>
      <c r="BE117" s="385"/>
      <c r="BF117" s="385"/>
      <c r="BG117" s="385"/>
      <c r="BN117" s="143">
        <f t="shared" si="2"/>
        <v>0</v>
      </c>
      <c r="BO117" s="143" t="str">
        <f t="shared" si="3"/>
        <v/>
      </c>
    </row>
    <row r="118" spans="1:67">
      <c r="A118" s="385"/>
      <c r="B118" s="385"/>
      <c r="C118" s="385"/>
      <c r="D118" s="385"/>
      <c r="E118" s="385"/>
      <c r="F118" s="385"/>
      <c r="G118" s="385"/>
      <c r="H118" s="385"/>
      <c r="I118" s="385"/>
      <c r="J118" s="385"/>
      <c r="K118" s="385"/>
      <c r="L118" s="385"/>
      <c r="M118" s="385"/>
      <c r="N118" s="385"/>
      <c r="O118" s="385"/>
      <c r="P118" s="385"/>
      <c r="Q118" s="385"/>
      <c r="R118" s="385"/>
      <c r="S118" s="385"/>
      <c r="T118" s="385"/>
      <c r="U118" s="385"/>
      <c r="V118" s="385"/>
      <c r="W118" s="385"/>
      <c r="X118" s="385"/>
      <c r="Y118" s="385"/>
      <c r="Z118" s="385"/>
      <c r="AA118" s="385"/>
      <c r="AB118" s="385"/>
      <c r="AC118" s="385"/>
      <c r="AD118" s="385"/>
      <c r="AE118" s="385"/>
      <c r="AF118" s="385"/>
      <c r="AG118" s="385"/>
      <c r="AH118" s="385"/>
      <c r="AI118" s="385"/>
      <c r="AJ118" s="385"/>
      <c r="AK118" s="385"/>
      <c r="AL118" s="385"/>
      <c r="AM118" s="385"/>
      <c r="AN118" s="385"/>
      <c r="AO118" s="385"/>
      <c r="AP118" s="385"/>
      <c r="AQ118" s="385"/>
      <c r="AR118" s="385"/>
      <c r="AS118" s="385"/>
      <c r="AT118" s="385"/>
      <c r="AU118" s="385"/>
      <c r="AV118" s="385"/>
      <c r="AW118" s="385"/>
      <c r="AX118" s="385"/>
      <c r="AY118" s="385"/>
      <c r="AZ118" s="385"/>
      <c r="BA118" s="385"/>
      <c r="BB118" s="385"/>
      <c r="BC118" s="385"/>
      <c r="BD118" s="385"/>
      <c r="BE118" s="385"/>
      <c r="BF118" s="385"/>
      <c r="BG118" s="385"/>
      <c r="BN118" s="143">
        <f t="shared" si="2"/>
        <v>0</v>
      </c>
      <c r="BO118" s="143" t="str">
        <f t="shared" si="3"/>
        <v/>
      </c>
    </row>
    <row r="119" spans="1:67">
      <c r="A119" s="385"/>
      <c r="B119" s="385"/>
      <c r="C119" s="385"/>
      <c r="D119" s="385"/>
      <c r="E119" s="385"/>
      <c r="F119" s="385"/>
      <c r="G119" s="385"/>
      <c r="H119" s="385"/>
      <c r="I119" s="385"/>
      <c r="J119" s="385"/>
      <c r="K119" s="385"/>
      <c r="L119" s="385"/>
      <c r="M119" s="385"/>
      <c r="N119" s="385"/>
      <c r="O119" s="385"/>
      <c r="P119" s="385"/>
      <c r="Q119" s="385"/>
      <c r="R119" s="385"/>
      <c r="S119" s="385"/>
      <c r="T119" s="385"/>
      <c r="U119" s="385"/>
      <c r="V119" s="385"/>
      <c r="W119" s="385"/>
      <c r="X119" s="385"/>
      <c r="Y119" s="385"/>
      <c r="Z119" s="385"/>
      <c r="AA119" s="385"/>
      <c r="AB119" s="385"/>
      <c r="AC119" s="385"/>
      <c r="AD119" s="385"/>
      <c r="AE119" s="385"/>
      <c r="AF119" s="385"/>
      <c r="AG119" s="385"/>
      <c r="AH119" s="385"/>
      <c r="AI119" s="385"/>
      <c r="AJ119" s="385"/>
      <c r="AK119" s="385"/>
      <c r="AL119" s="385"/>
      <c r="AM119" s="385"/>
      <c r="AN119" s="385"/>
      <c r="AO119" s="385"/>
      <c r="AP119" s="385"/>
      <c r="AQ119" s="385"/>
      <c r="AR119" s="385"/>
      <c r="AS119" s="385"/>
      <c r="AT119" s="385"/>
      <c r="AU119" s="385"/>
      <c r="AV119" s="385"/>
      <c r="AW119" s="385"/>
      <c r="AX119" s="385"/>
      <c r="AY119" s="385"/>
      <c r="AZ119" s="385"/>
      <c r="BA119" s="385"/>
      <c r="BB119" s="385"/>
      <c r="BC119" s="385"/>
      <c r="BD119" s="385"/>
      <c r="BE119" s="385"/>
      <c r="BF119" s="385"/>
      <c r="BG119" s="385"/>
      <c r="BN119" s="143">
        <f t="shared" si="2"/>
        <v>0</v>
      </c>
      <c r="BO119" s="143" t="str">
        <f t="shared" si="3"/>
        <v/>
      </c>
    </row>
    <row r="120" spans="1:67">
      <c r="A120" s="385"/>
      <c r="B120" s="385"/>
      <c r="C120" s="385"/>
      <c r="D120" s="385"/>
      <c r="E120" s="385"/>
      <c r="F120" s="385"/>
      <c r="G120" s="385"/>
      <c r="H120" s="385"/>
      <c r="I120" s="385"/>
      <c r="J120" s="385"/>
      <c r="K120" s="385"/>
      <c r="L120" s="385"/>
      <c r="M120" s="385"/>
      <c r="N120" s="385"/>
      <c r="O120" s="385"/>
      <c r="P120" s="385"/>
      <c r="Q120" s="385"/>
      <c r="R120" s="385"/>
      <c r="S120" s="385"/>
      <c r="T120" s="385"/>
      <c r="U120" s="385"/>
      <c r="V120" s="385"/>
      <c r="W120" s="385"/>
      <c r="X120" s="385"/>
      <c r="Y120" s="385"/>
      <c r="Z120" s="385"/>
      <c r="AA120" s="385"/>
      <c r="AB120" s="385"/>
      <c r="AC120" s="385"/>
      <c r="AD120" s="385"/>
      <c r="AE120" s="385"/>
      <c r="AF120" s="385"/>
      <c r="AG120" s="385"/>
      <c r="AH120" s="385"/>
      <c r="AI120" s="385"/>
      <c r="AJ120" s="385"/>
      <c r="AK120" s="385"/>
      <c r="AL120" s="385"/>
      <c r="AM120" s="385"/>
      <c r="AN120" s="385"/>
      <c r="AO120" s="385"/>
      <c r="AP120" s="385"/>
      <c r="AQ120" s="385"/>
      <c r="AR120" s="385"/>
      <c r="AS120" s="385"/>
      <c r="AT120" s="385"/>
      <c r="AU120" s="385"/>
      <c r="AV120" s="385"/>
      <c r="AW120" s="385"/>
      <c r="AX120" s="385"/>
      <c r="AY120" s="385"/>
      <c r="AZ120" s="385"/>
      <c r="BA120" s="385"/>
      <c r="BB120" s="385"/>
      <c r="BC120" s="385"/>
      <c r="BD120" s="385"/>
      <c r="BE120" s="385"/>
      <c r="BF120" s="385"/>
      <c r="BG120" s="385"/>
      <c r="BN120" s="143">
        <f t="shared" si="2"/>
        <v>0</v>
      </c>
      <c r="BO120" s="143" t="str">
        <f t="shared" si="3"/>
        <v/>
      </c>
    </row>
    <row r="121" spans="1:67">
      <c r="A121" s="385"/>
      <c r="B121" s="385"/>
      <c r="C121" s="385"/>
      <c r="D121" s="385"/>
      <c r="E121" s="385"/>
      <c r="F121" s="385"/>
      <c r="G121" s="385"/>
      <c r="H121" s="385"/>
      <c r="I121" s="385"/>
      <c r="J121" s="385"/>
      <c r="K121" s="385"/>
      <c r="L121" s="385"/>
      <c r="M121" s="385"/>
      <c r="N121" s="385"/>
      <c r="O121" s="385"/>
      <c r="P121" s="385"/>
      <c r="Q121" s="385"/>
      <c r="R121" s="385"/>
      <c r="S121" s="385"/>
      <c r="T121" s="385"/>
      <c r="U121" s="385"/>
      <c r="V121" s="385"/>
      <c r="W121" s="385"/>
      <c r="X121" s="385"/>
      <c r="Y121" s="385"/>
      <c r="Z121" s="385"/>
      <c r="AA121" s="385"/>
      <c r="AB121" s="385"/>
      <c r="AC121" s="385"/>
      <c r="AD121" s="385"/>
      <c r="AE121" s="385"/>
      <c r="AF121" s="385"/>
      <c r="AG121" s="385"/>
      <c r="AH121" s="385"/>
      <c r="AI121" s="385"/>
      <c r="AJ121" s="385"/>
      <c r="AK121" s="385"/>
      <c r="AL121" s="385"/>
      <c r="AM121" s="385"/>
      <c r="AN121" s="385"/>
      <c r="AO121" s="385"/>
      <c r="AP121" s="385"/>
      <c r="AQ121" s="385"/>
      <c r="AR121" s="385"/>
      <c r="AS121" s="385"/>
      <c r="AT121" s="385"/>
      <c r="AU121" s="385"/>
      <c r="AV121" s="385"/>
      <c r="AW121" s="385"/>
      <c r="AX121" s="385"/>
      <c r="AY121" s="385"/>
      <c r="AZ121" s="385"/>
      <c r="BA121" s="385"/>
      <c r="BB121" s="385"/>
      <c r="BC121" s="385"/>
      <c r="BD121" s="385"/>
      <c r="BE121" s="385"/>
      <c r="BF121" s="385"/>
      <c r="BG121" s="385"/>
      <c r="BN121" s="143">
        <f t="shared" si="2"/>
        <v>0</v>
      </c>
      <c r="BO121" s="143" t="str">
        <f t="shared" si="3"/>
        <v/>
      </c>
    </row>
    <row r="122" spans="1:67">
      <c r="A122" s="385"/>
      <c r="B122" s="385"/>
      <c r="C122" s="385"/>
      <c r="D122" s="385"/>
      <c r="E122" s="385"/>
      <c r="F122" s="385"/>
      <c r="G122" s="385"/>
      <c r="H122" s="385"/>
      <c r="I122" s="385"/>
      <c r="J122" s="385"/>
      <c r="K122" s="385"/>
      <c r="L122" s="385"/>
      <c r="M122" s="385"/>
      <c r="N122" s="385"/>
      <c r="O122" s="385"/>
      <c r="P122" s="385"/>
      <c r="Q122" s="385"/>
      <c r="R122" s="385"/>
      <c r="S122" s="385"/>
      <c r="T122" s="385"/>
      <c r="U122" s="385"/>
      <c r="V122" s="385"/>
      <c r="W122" s="385"/>
      <c r="X122" s="385"/>
      <c r="Y122" s="385"/>
      <c r="Z122" s="385"/>
      <c r="AA122" s="385"/>
      <c r="AB122" s="385"/>
      <c r="AC122" s="385"/>
      <c r="AD122" s="385"/>
      <c r="AE122" s="385"/>
      <c r="AF122" s="385"/>
      <c r="AG122" s="385"/>
      <c r="AH122" s="385"/>
      <c r="AI122" s="385"/>
      <c r="AJ122" s="385"/>
      <c r="AK122" s="385"/>
      <c r="AL122" s="385"/>
      <c r="AM122" s="385"/>
      <c r="AN122" s="385"/>
      <c r="AO122" s="385"/>
      <c r="AP122" s="385"/>
      <c r="AQ122" s="385"/>
      <c r="AR122" s="385"/>
      <c r="AS122" s="385"/>
      <c r="AT122" s="385"/>
      <c r="AU122" s="385"/>
      <c r="AV122" s="385"/>
      <c r="AW122" s="385"/>
      <c r="AX122" s="385"/>
      <c r="AY122" s="385"/>
      <c r="AZ122" s="385"/>
      <c r="BA122" s="385"/>
      <c r="BB122" s="385"/>
      <c r="BC122" s="385"/>
      <c r="BD122" s="385"/>
      <c r="BE122" s="385"/>
      <c r="BF122" s="385"/>
      <c r="BG122" s="385"/>
      <c r="BN122" s="143">
        <f t="shared" si="2"/>
        <v>0</v>
      </c>
      <c r="BO122" s="143" t="str">
        <f t="shared" si="3"/>
        <v/>
      </c>
    </row>
    <row r="123" spans="1:67">
      <c r="A123" s="385"/>
      <c r="B123" s="385"/>
      <c r="C123" s="385"/>
      <c r="D123" s="385"/>
      <c r="E123" s="385"/>
      <c r="F123" s="385"/>
      <c r="G123" s="385"/>
      <c r="H123" s="385"/>
      <c r="I123" s="385"/>
      <c r="J123" s="385"/>
      <c r="K123" s="385"/>
      <c r="L123" s="385"/>
      <c r="M123" s="385"/>
      <c r="N123" s="385"/>
      <c r="O123" s="385"/>
      <c r="P123" s="385"/>
      <c r="Q123" s="385"/>
      <c r="R123" s="385"/>
      <c r="S123" s="385"/>
      <c r="T123" s="385"/>
      <c r="U123" s="385"/>
      <c r="V123" s="385"/>
      <c r="W123" s="385"/>
      <c r="X123" s="385"/>
      <c r="Y123" s="385"/>
      <c r="Z123" s="385"/>
      <c r="AA123" s="385"/>
      <c r="AB123" s="385"/>
      <c r="AC123" s="385"/>
      <c r="AD123" s="385"/>
      <c r="AE123" s="385"/>
      <c r="AF123" s="385"/>
      <c r="AG123" s="385"/>
      <c r="AH123" s="385"/>
      <c r="AI123" s="385"/>
      <c r="AJ123" s="385"/>
      <c r="AK123" s="385"/>
      <c r="AL123" s="385"/>
      <c r="AM123" s="385"/>
      <c r="AN123" s="385"/>
      <c r="AO123" s="385"/>
      <c r="AP123" s="385"/>
      <c r="AQ123" s="385"/>
      <c r="AR123" s="385"/>
      <c r="AS123" s="385"/>
      <c r="AT123" s="385"/>
      <c r="AU123" s="385"/>
      <c r="AV123" s="385"/>
      <c r="AW123" s="385"/>
      <c r="AX123" s="385"/>
      <c r="AY123" s="385"/>
      <c r="AZ123" s="385"/>
      <c r="BA123" s="385"/>
      <c r="BB123" s="385"/>
      <c r="BC123" s="385"/>
      <c r="BD123" s="385"/>
      <c r="BE123" s="385"/>
      <c r="BF123" s="385"/>
      <c r="BG123" s="385"/>
      <c r="BN123" s="143">
        <f t="shared" si="2"/>
        <v>0</v>
      </c>
      <c r="BO123" s="143" t="str">
        <f t="shared" si="3"/>
        <v/>
      </c>
    </row>
    <row r="124" spans="1:67">
      <c r="A124" s="385"/>
      <c r="B124" s="385"/>
      <c r="C124" s="385"/>
      <c r="D124" s="385"/>
      <c r="E124" s="385"/>
      <c r="F124" s="385"/>
      <c r="G124" s="385"/>
      <c r="H124" s="385"/>
      <c r="I124" s="385"/>
      <c r="J124" s="385"/>
      <c r="K124" s="385"/>
      <c r="L124" s="385"/>
      <c r="M124" s="385"/>
      <c r="N124" s="385"/>
      <c r="O124" s="385"/>
      <c r="P124" s="385"/>
      <c r="Q124" s="385"/>
      <c r="R124" s="385"/>
      <c r="S124" s="385"/>
      <c r="T124" s="385"/>
      <c r="U124" s="385"/>
      <c r="V124" s="385"/>
      <c r="W124" s="385"/>
      <c r="X124" s="385"/>
      <c r="Y124" s="385"/>
      <c r="Z124" s="385"/>
      <c r="AA124" s="385"/>
      <c r="AB124" s="385"/>
      <c r="AC124" s="385"/>
      <c r="AD124" s="385"/>
      <c r="AE124" s="385"/>
      <c r="AF124" s="385"/>
      <c r="AG124" s="385"/>
      <c r="AH124" s="385"/>
      <c r="AI124" s="385"/>
      <c r="AJ124" s="385"/>
      <c r="AK124" s="385"/>
      <c r="AL124" s="385"/>
      <c r="AM124" s="385"/>
      <c r="AN124" s="385"/>
      <c r="AO124" s="385"/>
      <c r="AP124" s="385"/>
      <c r="AQ124" s="385"/>
      <c r="AR124" s="385"/>
      <c r="AS124" s="385"/>
      <c r="AT124" s="385"/>
      <c r="AU124" s="385"/>
      <c r="AV124" s="385"/>
      <c r="AW124" s="385"/>
      <c r="AX124" s="385"/>
      <c r="AY124" s="385"/>
      <c r="AZ124" s="385"/>
      <c r="BA124" s="385"/>
      <c r="BB124" s="385"/>
      <c r="BC124" s="385"/>
      <c r="BD124" s="385"/>
      <c r="BE124" s="385"/>
      <c r="BF124" s="385"/>
      <c r="BG124" s="385"/>
      <c r="BN124" s="143">
        <f t="shared" si="2"/>
        <v>0</v>
      </c>
      <c r="BO124" s="143" t="str">
        <f t="shared" si="3"/>
        <v/>
      </c>
    </row>
    <row r="125" spans="1:67">
      <c r="A125" s="385"/>
      <c r="B125" s="385"/>
      <c r="C125" s="385"/>
      <c r="D125" s="385"/>
      <c r="E125" s="385"/>
      <c r="F125" s="385"/>
      <c r="G125" s="385"/>
      <c r="H125" s="385"/>
      <c r="I125" s="385"/>
      <c r="J125" s="385"/>
      <c r="K125" s="385"/>
      <c r="L125" s="385"/>
      <c r="M125" s="385"/>
      <c r="N125" s="385"/>
      <c r="O125" s="385"/>
      <c r="P125" s="385"/>
      <c r="Q125" s="385"/>
      <c r="R125" s="385"/>
      <c r="S125" s="385"/>
      <c r="T125" s="385"/>
      <c r="U125" s="385"/>
      <c r="V125" s="385"/>
      <c r="W125" s="385"/>
      <c r="X125" s="385"/>
      <c r="Y125" s="385"/>
      <c r="Z125" s="385"/>
      <c r="AA125" s="385"/>
      <c r="AB125" s="385"/>
      <c r="AC125" s="385"/>
      <c r="AD125" s="385"/>
      <c r="AE125" s="385"/>
      <c r="AF125" s="385"/>
      <c r="AG125" s="385"/>
      <c r="AH125" s="385"/>
      <c r="AI125" s="385"/>
      <c r="AJ125" s="385"/>
      <c r="AK125" s="385"/>
      <c r="AL125" s="385"/>
      <c r="AM125" s="385"/>
      <c r="AN125" s="385"/>
      <c r="AO125" s="385"/>
      <c r="AP125" s="385"/>
      <c r="AQ125" s="385"/>
      <c r="AR125" s="385"/>
      <c r="AS125" s="385"/>
      <c r="AT125" s="385"/>
      <c r="AU125" s="385"/>
      <c r="AV125" s="385"/>
      <c r="AW125" s="385"/>
      <c r="AX125" s="385"/>
      <c r="AY125" s="385"/>
      <c r="AZ125" s="385"/>
      <c r="BA125" s="385"/>
      <c r="BB125" s="385"/>
      <c r="BC125" s="385"/>
      <c r="BD125" s="385"/>
      <c r="BE125" s="385"/>
      <c r="BF125" s="385"/>
      <c r="BG125" s="385"/>
      <c r="BN125" s="143">
        <f t="shared" si="2"/>
        <v>0</v>
      </c>
      <c r="BO125" s="143" t="str">
        <f t="shared" si="3"/>
        <v/>
      </c>
    </row>
    <row r="126" spans="1:67">
      <c r="A126" s="385"/>
      <c r="B126" s="385"/>
      <c r="C126" s="385"/>
      <c r="D126" s="385"/>
      <c r="E126" s="385"/>
      <c r="F126" s="385"/>
      <c r="G126" s="385"/>
      <c r="H126" s="385"/>
      <c r="I126" s="385"/>
      <c r="J126" s="385"/>
      <c r="K126" s="385"/>
      <c r="L126" s="385"/>
      <c r="M126" s="385"/>
      <c r="N126" s="385"/>
      <c r="O126" s="385"/>
      <c r="P126" s="385"/>
      <c r="Q126" s="385"/>
      <c r="R126" s="385"/>
      <c r="S126" s="385"/>
      <c r="T126" s="385"/>
      <c r="U126" s="385"/>
      <c r="V126" s="385"/>
      <c r="W126" s="385"/>
      <c r="X126" s="385"/>
      <c r="Y126" s="385"/>
      <c r="Z126" s="385"/>
      <c r="AA126" s="385"/>
      <c r="AB126" s="385"/>
      <c r="AC126" s="385"/>
      <c r="AD126" s="385"/>
      <c r="AE126" s="385"/>
      <c r="AF126" s="385"/>
      <c r="AG126" s="385"/>
      <c r="AH126" s="385"/>
      <c r="AI126" s="385"/>
      <c r="AJ126" s="385"/>
      <c r="AK126" s="385"/>
      <c r="AL126" s="385"/>
      <c r="AM126" s="385"/>
      <c r="AN126" s="385"/>
      <c r="AO126" s="385"/>
      <c r="AP126" s="385"/>
      <c r="AQ126" s="385"/>
      <c r="AR126" s="385"/>
      <c r="AS126" s="385"/>
      <c r="AT126" s="385"/>
      <c r="AU126" s="385"/>
      <c r="AV126" s="385"/>
      <c r="AW126" s="385"/>
      <c r="AX126" s="385"/>
      <c r="AY126" s="385"/>
      <c r="AZ126" s="385"/>
      <c r="BA126" s="385"/>
      <c r="BB126" s="385"/>
      <c r="BC126" s="385"/>
      <c r="BD126" s="385"/>
      <c r="BE126" s="385"/>
      <c r="BF126" s="385"/>
      <c r="BG126" s="385"/>
      <c r="BN126" s="143">
        <f t="shared" si="2"/>
        <v>0</v>
      </c>
      <c r="BO126" s="143" t="str">
        <f t="shared" si="3"/>
        <v/>
      </c>
    </row>
    <row r="127" spans="1:67">
      <c r="A127" s="385"/>
      <c r="B127" s="385"/>
      <c r="C127" s="385"/>
      <c r="D127" s="385"/>
      <c r="E127" s="385"/>
      <c r="F127" s="385"/>
      <c r="G127" s="385"/>
      <c r="H127" s="385"/>
      <c r="I127" s="385"/>
      <c r="J127" s="385"/>
      <c r="K127" s="385"/>
      <c r="L127" s="385"/>
      <c r="M127" s="385"/>
      <c r="N127" s="385"/>
      <c r="O127" s="385"/>
      <c r="P127" s="385"/>
      <c r="Q127" s="385"/>
      <c r="R127" s="385"/>
      <c r="S127" s="385"/>
      <c r="T127" s="385"/>
      <c r="U127" s="385"/>
      <c r="V127" s="385"/>
      <c r="W127" s="385"/>
      <c r="X127" s="385"/>
      <c r="Y127" s="385"/>
      <c r="Z127" s="385"/>
      <c r="AA127" s="385"/>
      <c r="AB127" s="385"/>
      <c r="AC127" s="385"/>
      <c r="AD127" s="385"/>
      <c r="AE127" s="385"/>
      <c r="AF127" s="385"/>
      <c r="AG127" s="385"/>
      <c r="AH127" s="385"/>
      <c r="AI127" s="385"/>
      <c r="AJ127" s="385"/>
      <c r="AK127" s="385"/>
      <c r="AL127" s="385"/>
      <c r="AM127" s="385"/>
      <c r="AN127" s="385"/>
      <c r="AO127" s="385"/>
      <c r="AP127" s="385"/>
      <c r="AQ127" s="385"/>
      <c r="AR127" s="385"/>
      <c r="AS127" s="385"/>
      <c r="AT127" s="385"/>
      <c r="AU127" s="385"/>
      <c r="AV127" s="385"/>
      <c r="AW127" s="385"/>
      <c r="AX127" s="385"/>
      <c r="AY127" s="385"/>
      <c r="AZ127" s="385"/>
      <c r="BA127" s="385"/>
      <c r="BB127" s="385"/>
      <c r="BC127" s="385"/>
      <c r="BD127" s="385"/>
      <c r="BE127" s="385"/>
      <c r="BF127" s="385"/>
      <c r="BG127" s="385"/>
      <c r="BN127" s="143">
        <f t="shared" si="2"/>
        <v>0</v>
      </c>
      <c r="BO127" s="143" t="str">
        <f t="shared" si="3"/>
        <v/>
      </c>
    </row>
    <row r="128" spans="1:67">
      <c r="A128" s="385"/>
      <c r="B128" s="385"/>
      <c r="C128" s="385"/>
      <c r="D128" s="385"/>
      <c r="E128" s="385"/>
      <c r="F128" s="385"/>
      <c r="G128" s="385"/>
      <c r="H128" s="385"/>
      <c r="I128" s="385"/>
      <c r="J128" s="385"/>
      <c r="K128" s="385"/>
      <c r="L128" s="385"/>
      <c r="M128" s="385"/>
      <c r="N128" s="385"/>
      <c r="O128" s="385"/>
      <c r="P128" s="385"/>
      <c r="Q128" s="385"/>
      <c r="R128" s="385"/>
      <c r="S128" s="385"/>
      <c r="T128" s="385"/>
      <c r="U128" s="385"/>
      <c r="V128" s="385"/>
      <c r="W128" s="385"/>
      <c r="X128" s="385"/>
      <c r="Y128" s="385"/>
      <c r="Z128" s="385"/>
      <c r="AA128" s="385"/>
      <c r="AB128" s="385"/>
      <c r="AC128" s="385"/>
      <c r="AD128" s="385"/>
      <c r="AE128" s="385"/>
      <c r="AF128" s="385"/>
      <c r="AG128" s="385"/>
      <c r="AH128" s="385"/>
      <c r="AI128" s="385"/>
      <c r="AJ128" s="385"/>
      <c r="AK128" s="385"/>
      <c r="AL128" s="385"/>
      <c r="AM128" s="385"/>
      <c r="AN128" s="385"/>
      <c r="AO128" s="385"/>
      <c r="AP128" s="385"/>
      <c r="AQ128" s="385"/>
      <c r="AR128" s="385"/>
      <c r="AS128" s="385"/>
      <c r="AT128" s="385"/>
      <c r="AU128" s="385"/>
      <c r="AV128" s="385"/>
      <c r="AW128" s="385"/>
      <c r="AX128" s="385"/>
      <c r="AY128" s="385"/>
      <c r="AZ128" s="385"/>
      <c r="BA128" s="385"/>
      <c r="BB128" s="385"/>
      <c r="BC128" s="385"/>
      <c r="BD128" s="385"/>
      <c r="BE128" s="385"/>
      <c r="BF128" s="385"/>
      <c r="BG128" s="385"/>
      <c r="BN128" s="143">
        <f t="shared" si="2"/>
        <v>0</v>
      </c>
      <c r="BO128" s="143" t="str">
        <f t="shared" si="3"/>
        <v/>
      </c>
    </row>
    <row r="129" spans="1:67">
      <c r="A129" s="385"/>
      <c r="B129" s="385"/>
      <c r="C129" s="385"/>
      <c r="D129" s="385"/>
      <c r="E129" s="385"/>
      <c r="F129" s="385"/>
      <c r="G129" s="385"/>
      <c r="H129" s="385"/>
      <c r="I129" s="385"/>
      <c r="J129" s="385"/>
      <c r="K129" s="385"/>
      <c r="L129" s="385"/>
      <c r="M129" s="385"/>
      <c r="N129" s="385"/>
      <c r="O129" s="385"/>
      <c r="P129" s="385"/>
      <c r="Q129" s="385"/>
      <c r="R129" s="385"/>
      <c r="S129" s="385"/>
      <c r="T129" s="385"/>
      <c r="U129" s="385"/>
      <c r="V129" s="385"/>
      <c r="W129" s="385"/>
      <c r="X129" s="385"/>
      <c r="Y129" s="385"/>
      <c r="Z129" s="385"/>
      <c r="AA129" s="385"/>
      <c r="AB129" s="385"/>
      <c r="AC129" s="385"/>
      <c r="AD129" s="385"/>
      <c r="AE129" s="385"/>
      <c r="AF129" s="385"/>
      <c r="AG129" s="385"/>
      <c r="AH129" s="385"/>
      <c r="AI129" s="385"/>
      <c r="AJ129" s="385"/>
      <c r="AK129" s="385"/>
      <c r="AL129" s="385"/>
      <c r="AM129" s="385"/>
      <c r="AN129" s="385"/>
      <c r="AO129" s="385"/>
      <c r="AP129" s="385"/>
      <c r="AQ129" s="385"/>
      <c r="AR129" s="385"/>
      <c r="AS129" s="385"/>
      <c r="AT129" s="385"/>
      <c r="AU129" s="385"/>
      <c r="AV129" s="385"/>
      <c r="AW129" s="385"/>
      <c r="AX129" s="385"/>
      <c r="AY129" s="385"/>
      <c r="AZ129" s="385"/>
      <c r="BA129" s="385"/>
      <c r="BB129" s="385"/>
      <c r="BC129" s="385"/>
      <c r="BD129" s="385"/>
      <c r="BE129" s="385"/>
      <c r="BF129" s="385"/>
      <c r="BG129" s="385"/>
      <c r="BN129" s="143">
        <f t="shared" si="2"/>
        <v>0</v>
      </c>
      <c r="BO129" s="143" t="str">
        <f t="shared" si="3"/>
        <v/>
      </c>
    </row>
    <row r="130" spans="1:67">
      <c r="A130" s="385"/>
      <c r="B130" s="385"/>
      <c r="C130" s="385"/>
      <c r="D130" s="385"/>
      <c r="E130" s="385"/>
      <c r="F130" s="385"/>
      <c r="G130" s="385"/>
      <c r="H130" s="385"/>
      <c r="I130" s="385"/>
      <c r="J130" s="385"/>
      <c r="K130" s="385"/>
      <c r="L130" s="385"/>
      <c r="M130" s="385"/>
      <c r="N130" s="385"/>
      <c r="O130" s="385"/>
      <c r="P130" s="385"/>
      <c r="Q130" s="385"/>
      <c r="R130" s="385"/>
      <c r="S130" s="385"/>
      <c r="T130" s="385"/>
      <c r="U130" s="385"/>
      <c r="V130" s="385"/>
      <c r="W130" s="385"/>
      <c r="X130" s="385"/>
      <c r="Y130" s="385"/>
      <c r="Z130" s="385"/>
      <c r="AA130" s="385"/>
      <c r="AB130" s="385"/>
      <c r="AC130" s="385"/>
      <c r="AD130" s="385"/>
      <c r="AE130" s="385"/>
      <c r="AF130" s="385"/>
      <c r="AG130" s="385"/>
      <c r="AH130" s="385"/>
      <c r="AI130" s="385"/>
      <c r="AJ130" s="385"/>
      <c r="AK130" s="385"/>
      <c r="AL130" s="385"/>
      <c r="AM130" s="385"/>
      <c r="AN130" s="385"/>
      <c r="AO130" s="385"/>
      <c r="AP130" s="385"/>
      <c r="AQ130" s="385"/>
      <c r="AR130" s="385"/>
      <c r="AS130" s="385"/>
      <c r="AT130" s="385"/>
      <c r="AU130" s="385"/>
      <c r="AV130" s="385"/>
      <c r="AW130" s="385"/>
      <c r="AX130" s="385"/>
      <c r="AY130" s="385"/>
      <c r="AZ130" s="385"/>
      <c r="BA130" s="385"/>
      <c r="BB130" s="385"/>
      <c r="BC130" s="385"/>
      <c r="BD130" s="385"/>
      <c r="BE130" s="385"/>
      <c r="BF130" s="385"/>
      <c r="BG130" s="385"/>
      <c r="BN130" s="143">
        <f t="shared" si="2"/>
        <v>0</v>
      </c>
      <c r="BO130" s="143" t="str">
        <f t="shared" si="3"/>
        <v/>
      </c>
    </row>
    <row r="131" spans="1:67">
      <c r="A131" s="385"/>
      <c r="B131" s="385"/>
      <c r="C131" s="385"/>
      <c r="D131" s="385"/>
      <c r="E131" s="385"/>
      <c r="F131" s="385"/>
      <c r="G131" s="385"/>
      <c r="H131" s="385"/>
      <c r="I131" s="385"/>
      <c r="J131" s="385"/>
      <c r="K131" s="385"/>
      <c r="L131" s="385"/>
      <c r="M131" s="385"/>
      <c r="N131" s="385"/>
      <c r="O131" s="385"/>
      <c r="P131" s="385"/>
      <c r="Q131" s="385"/>
      <c r="R131" s="385"/>
      <c r="S131" s="385"/>
      <c r="T131" s="385"/>
      <c r="U131" s="385"/>
      <c r="V131" s="385"/>
      <c r="W131" s="385"/>
      <c r="X131" s="385"/>
      <c r="Y131" s="385"/>
      <c r="Z131" s="385"/>
      <c r="AA131" s="385"/>
      <c r="AB131" s="385"/>
      <c r="AC131" s="385"/>
      <c r="AD131" s="385"/>
      <c r="AE131" s="385"/>
      <c r="AF131" s="385"/>
      <c r="AG131" s="385"/>
      <c r="AH131" s="385"/>
      <c r="AI131" s="385"/>
      <c r="AJ131" s="385"/>
      <c r="AK131" s="385"/>
      <c r="AL131" s="385"/>
      <c r="AM131" s="385"/>
      <c r="AN131" s="385"/>
      <c r="AO131" s="385"/>
      <c r="AP131" s="385"/>
      <c r="AQ131" s="385"/>
      <c r="AR131" s="385"/>
      <c r="AS131" s="385"/>
      <c r="AT131" s="385"/>
      <c r="AU131" s="385"/>
      <c r="AV131" s="385"/>
      <c r="AW131" s="385"/>
      <c r="AX131" s="385"/>
      <c r="AY131" s="385"/>
      <c r="AZ131" s="385"/>
      <c r="BA131" s="385"/>
      <c r="BB131" s="385"/>
      <c r="BC131" s="385"/>
      <c r="BD131" s="385"/>
      <c r="BE131" s="385"/>
      <c r="BF131" s="385"/>
      <c r="BG131" s="385"/>
      <c r="BN131" s="143">
        <f t="shared" ref="BN131:BN194" si="4">G131-SUM(AZ131:BD131)</f>
        <v>0</v>
      </c>
      <c r="BO131" s="143" t="str">
        <f t="shared" ref="BO131:BO194" si="5">IF(BN131&lt;0,$D131&amp;",","")</f>
        <v/>
      </c>
    </row>
    <row r="132" spans="1:67">
      <c r="A132" s="385"/>
      <c r="B132" s="385"/>
      <c r="C132" s="385"/>
      <c r="D132" s="385"/>
      <c r="E132" s="385"/>
      <c r="F132" s="385"/>
      <c r="G132" s="385"/>
      <c r="H132" s="385"/>
      <c r="I132" s="385"/>
      <c r="J132" s="385"/>
      <c r="K132" s="385"/>
      <c r="L132" s="385"/>
      <c r="M132" s="385"/>
      <c r="N132" s="385"/>
      <c r="O132" s="385"/>
      <c r="P132" s="385"/>
      <c r="Q132" s="385"/>
      <c r="R132" s="385"/>
      <c r="S132" s="385"/>
      <c r="T132" s="385"/>
      <c r="U132" s="385"/>
      <c r="V132" s="385"/>
      <c r="W132" s="385"/>
      <c r="X132" s="385"/>
      <c r="Y132" s="385"/>
      <c r="Z132" s="385"/>
      <c r="AA132" s="385"/>
      <c r="AB132" s="385"/>
      <c r="AC132" s="385"/>
      <c r="AD132" s="385"/>
      <c r="AE132" s="385"/>
      <c r="AF132" s="385"/>
      <c r="AG132" s="385"/>
      <c r="AH132" s="385"/>
      <c r="AI132" s="385"/>
      <c r="AJ132" s="385"/>
      <c r="AK132" s="385"/>
      <c r="AL132" s="385"/>
      <c r="AM132" s="385"/>
      <c r="AN132" s="385"/>
      <c r="AO132" s="385"/>
      <c r="AP132" s="385"/>
      <c r="AQ132" s="385"/>
      <c r="AR132" s="385"/>
      <c r="AS132" s="385"/>
      <c r="AT132" s="385"/>
      <c r="AU132" s="385"/>
      <c r="AV132" s="385"/>
      <c r="AW132" s="385"/>
      <c r="AX132" s="385"/>
      <c r="AY132" s="385"/>
      <c r="AZ132" s="385"/>
      <c r="BA132" s="385"/>
      <c r="BB132" s="385"/>
      <c r="BC132" s="385"/>
      <c r="BD132" s="385"/>
      <c r="BE132" s="385"/>
      <c r="BF132" s="385"/>
      <c r="BG132" s="385"/>
      <c r="BN132" s="143">
        <f t="shared" si="4"/>
        <v>0</v>
      </c>
      <c r="BO132" s="143" t="str">
        <f t="shared" si="5"/>
        <v/>
      </c>
    </row>
    <row r="133" spans="1:67">
      <c r="A133" s="385"/>
      <c r="B133" s="385"/>
      <c r="C133" s="385"/>
      <c r="D133" s="385"/>
      <c r="E133" s="385"/>
      <c r="F133" s="385"/>
      <c r="G133" s="385"/>
      <c r="H133" s="385"/>
      <c r="I133" s="385"/>
      <c r="J133" s="385"/>
      <c r="K133" s="385"/>
      <c r="L133" s="385"/>
      <c r="M133" s="385"/>
      <c r="N133" s="385"/>
      <c r="O133" s="385"/>
      <c r="P133" s="385"/>
      <c r="Q133" s="385"/>
      <c r="R133" s="385"/>
      <c r="S133" s="385"/>
      <c r="T133" s="385"/>
      <c r="U133" s="385"/>
      <c r="V133" s="385"/>
      <c r="W133" s="385"/>
      <c r="X133" s="385"/>
      <c r="Y133" s="385"/>
      <c r="Z133" s="385"/>
      <c r="AA133" s="385"/>
      <c r="AB133" s="385"/>
      <c r="AC133" s="385"/>
      <c r="AD133" s="385"/>
      <c r="AE133" s="385"/>
      <c r="AF133" s="385"/>
      <c r="AG133" s="385"/>
      <c r="AH133" s="385"/>
      <c r="AI133" s="385"/>
      <c r="AJ133" s="385"/>
      <c r="AK133" s="385"/>
      <c r="AL133" s="385"/>
      <c r="AM133" s="385"/>
      <c r="AN133" s="385"/>
      <c r="AO133" s="385"/>
      <c r="AP133" s="385"/>
      <c r="AQ133" s="385"/>
      <c r="AR133" s="385"/>
      <c r="AS133" s="385"/>
      <c r="AT133" s="385"/>
      <c r="AU133" s="385"/>
      <c r="AV133" s="385"/>
      <c r="AW133" s="385"/>
      <c r="AX133" s="385"/>
      <c r="AY133" s="385"/>
      <c r="AZ133" s="385"/>
      <c r="BA133" s="385"/>
      <c r="BB133" s="385"/>
      <c r="BC133" s="385"/>
      <c r="BD133" s="385"/>
      <c r="BE133" s="385"/>
      <c r="BF133" s="385"/>
      <c r="BG133" s="385"/>
      <c r="BN133" s="143">
        <f t="shared" si="4"/>
        <v>0</v>
      </c>
      <c r="BO133" s="143" t="str">
        <f t="shared" si="5"/>
        <v/>
      </c>
    </row>
    <row r="134" spans="1:67">
      <c r="A134" s="385"/>
      <c r="B134" s="385"/>
      <c r="C134" s="385"/>
      <c r="D134" s="385"/>
      <c r="E134" s="385"/>
      <c r="F134" s="385"/>
      <c r="G134" s="385"/>
      <c r="H134" s="385"/>
      <c r="I134" s="385"/>
      <c r="J134" s="385"/>
      <c r="K134" s="385"/>
      <c r="L134" s="385"/>
      <c r="M134" s="385"/>
      <c r="N134" s="385"/>
      <c r="O134" s="385"/>
      <c r="P134" s="385"/>
      <c r="Q134" s="385"/>
      <c r="R134" s="385"/>
      <c r="S134" s="385"/>
      <c r="T134" s="385"/>
      <c r="U134" s="385"/>
      <c r="V134" s="385"/>
      <c r="W134" s="385"/>
      <c r="X134" s="385"/>
      <c r="Y134" s="385"/>
      <c r="Z134" s="385"/>
      <c r="AA134" s="385"/>
      <c r="AB134" s="385"/>
      <c r="AC134" s="385"/>
      <c r="AD134" s="385"/>
      <c r="AE134" s="385"/>
      <c r="AF134" s="385"/>
      <c r="AG134" s="385"/>
      <c r="AH134" s="385"/>
      <c r="AI134" s="385"/>
      <c r="AJ134" s="385"/>
      <c r="AK134" s="385"/>
      <c r="AL134" s="385"/>
      <c r="AM134" s="385"/>
      <c r="AN134" s="385"/>
      <c r="AO134" s="385"/>
      <c r="AP134" s="385"/>
      <c r="AQ134" s="385"/>
      <c r="AR134" s="385"/>
      <c r="AS134" s="385"/>
      <c r="AT134" s="385"/>
      <c r="AU134" s="385"/>
      <c r="AV134" s="385"/>
      <c r="AW134" s="385"/>
      <c r="AX134" s="385"/>
      <c r="AY134" s="385"/>
      <c r="AZ134" s="385"/>
      <c r="BA134" s="385"/>
      <c r="BB134" s="385"/>
      <c r="BC134" s="385"/>
      <c r="BD134" s="385"/>
      <c r="BE134" s="385"/>
      <c r="BF134" s="385"/>
      <c r="BG134" s="385"/>
      <c r="BN134" s="143">
        <f t="shared" si="4"/>
        <v>0</v>
      </c>
      <c r="BO134" s="143" t="str">
        <f t="shared" si="5"/>
        <v/>
      </c>
    </row>
    <row r="135" spans="1:67">
      <c r="A135" s="385"/>
      <c r="B135" s="385"/>
      <c r="C135" s="385"/>
      <c r="D135" s="385"/>
      <c r="E135" s="385"/>
      <c r="F135" s="385"/>
      <c r="G135" s="385"/>
      <c r="H135" s="385"/>
      <c r="I135" s="385"/>
      <c r="J135" s="385"/>
      <c r="K135" s="385"/>
      <c r="L135" s="385"/>
      <c r="M135" s="385"/>
      <c r="N135" s="385"/>
      <c r="O135" s="385"/>
      <c r="P135" s="385"/>
      <c r="Q135" s="385"/>
      <c r="R135" s="385"/>
      <c r="S135" s="385"/>
      <c r="T135" s="385"/>
      <c r="U135" s="385"/>
      <c r="V135" s="385"/>
      <c r="W135" s="385"/>
      <c r="X135" s="385"/>
      <c r="Y135" s="385"/>
      <c r="Z135" s="385"/>
      <c r="AA135" s="385"/>
      <c r="AB135" s="385"/>
      <c r="AC135" s="385"/>
      <c r="AD135" s="385"/>
      <c r="AE135" s="385"/>
      <c r="AF135" s="385"/>
      <c r="AG135" s="385"/>
      <c r="AH135" s="385"/>
      <c r="AI135" s="385"/>
      <c r="AJ135" s="385"/>
      <c r="AK135" s="385"/>
      <c r="AL135" s="385"/>
      <c r="AM135" s="385"/>
      <c r="AN135" s="385"/>
      <c r="AO135" s="385"/>
      <c r="AP135" s="385"/>
      <c r="AQ135" s="385"/>
      <c r="AR135" s="385"/>
      <c r="AS135" s="385"/>
      <c r="AT135" s="385"/>
      <c r="AU135" s="385"/>
      <c r="AV135" s="385"/>
      <c r="AW135" s="385"/>
      <c r="AX135" s="385"/>
      <c r="AY135" s="385"/>
      <c r="AZ135" s="385"/>
      <c r="BA135" s="385"/>
      <c r="BB135" s="385"/>
      <c r="BC135" s="385"/>
      <c r="BD135" s="385"/>
      <c r="BE135" s="385"/>
      <c r="BF135" s="385"/>
      <c r="BG135" s="385"/>
      <c r="BN135" s="143">
        <f t="shared" si="4"/>
        <v>0</v>
      </c>
      <c r="BO135" s="143" t="str">
        <f t="shared" si="5"/>
        <v/>
      </c>
    </row>
    <row r="136" spans="1:67">
      <c r="A136" s="385"/>
      <c r="B136" s="385"/>
      <c r="C136" s="385"/>
      <c r="D136" s="385"/>
      <c r="E136" s="385"/>
      <c r="F136" s="385"/>
      <c r="G136" s="385"/>
      <c r="H136" s="385"/>
      <c r="I136" s="385"/>
      <c r="J136" s="385"/>
      <c r="K136" s="385"/>
      <c r="L136" s="385"/>
      <c r="M136" s="385"/>
      <c r="N136" s="385"/>
      <c r="O136" s="385"/>
      <c r="P136" s="385"/>
      <c r="Q136" s="385"/>
      <c r="R136" s="385"/>
      <c r="S136" s="385"/>
      <c r="T136" s="385"/>
      <c r="U136" s="385"/>
      <c r="V136" s="385"/>
      <c r="W136" s="385"/>
      <c r="X136" s="385"/>
      <c r="Y136" s="385"/>
      <c r="Z136" s="385"/>
      <c r="AA136" s="385"/>
      <c r="AB136" s="385"/>
      <c r="AC136" s="385"/>
      <c r="AD136" s="385"/>
      <c r="AE136" s="385"/>
      <c r="AF136" s="385"/>
      <c r="AG136" s="385"/>
      <c r="AH136" s="385"/>
      <c r="AI136" s="385"/>
      <c r="AJ136" s="385"/>
      <c r="AK136" s="385"/>
      <c r="AL136" s="385"/>
      <c r="AM136" s="385"/>
      <c r="AN136" s="385"/>
      <c r="AO136" s="385"/>
      <c r="AP136" s="385"/>
      <c r="AQ136" s="385"/>
      <c r="AR136" s="385"/>
      <c r="AS136" s="385"/>
      <c r="AT136" s="385"/>
      <c r="AU136" s="385"/>
      <c r="AV136" s="385"/>
      <c r="AW136" s="385"/>
      <c r="AX136" s="385"/>
      <c r="AY136" s="385"/>
      <c r="AZ136" s="385"/>
      <c r="BA136" s="385"/>
      <c r="BB136" s="385"/>
      <c r="BC136" s="385"/>
      <c r="BD136" s="385"/>
      <c r="BE136" s="385"/>
      <c r="BF136" s="385"/>
      <c r="BG136" s="385"/>
      <c r="BN136" s="143">
        <f t="shared" si="4"/>
        <v>0</v>
      </c>
      <c r="BO136" s="143" t="str">
        <f t="shared" si="5"/>
        <v/>
      </c>
    </row>
    <row r="137" spans="1:67">
      <c r="A137" s="385"/>
      <c r="B137" s="385"/>
      <c r="C137" s="385"/>
      <c r="D137" s="385"/>
      <c r="E137" s="385"/>
      <c r="F137" s="385"/>
      <c r="G137" s="385"/>
      <c r="H137" s="385"/>
      <c r="I137" s="385"/>
      <c r="J137" s="385"/>
      <c r="K137" s="385"/>
      <c r="L137" s="385"/>
      <c r="M137" s="385"/>
      <c r="N137" s="385"/>
      <c r="O137" s="385"/>
      <c r="P137" s="385"/>
      <c r="Q137" s="385"/>
      <c r="R137" s="385"/>
      <c r="S137" s="385"/>
      <c r="T137" s="385"/>
      <c r="U137" s="385"/>
      <c r="V137" s="385"/>
      <c r="W137" s="385"/>
      <c r="X137" s="385"/>
      <c r="Y137" s="385"/>
      <c r="Z137" s="385"/>
      <c r="AA137" s="385"/>
      <c r="AB137" s="385"/>
      <c r="AC137" s="385"/>
      <c r="AD137" s="385"/>
      <c r="AE137" s="385"/>
      <c r="AF137" s="385"/>
      <c r="AG137" s="385"/>
      <c r="AH137" s="385"/>
      <c r="AI137" s="385"/>
      <c r="AJ137" s="385"/>
      <c r="AK137" s="385"/>
      <c r="AL137" s="385"/>
      <c r="AM137" s="385"/>
      <c r="AN137" s="385"/>
      <c r="AO137" s="385"/>
      <c r="AP137" s="385"/>
      <c r="AQ137" s="385"/>
      <c r="AR137" s="385"/>
      <c r="AS137" s="385"/>
      <c r="AT137" s="385"/>
      <c r="AU137" s="385"/>
      <c r="AV137" s="385"/>
      <c r="AW137" s="385"/>
      <c r="AX137" s="385"/>
      <c r="AY137" s="385"/>
      <c r="AZ137" s="385"/>
      <c r="BA137" s="385"/>
      <c r="BB137" s="385"/>
      <c r="BC137" s="385"/>
      <c r="BD137" s="385"/>
      <c r="BE137" s="385"/>
      <c r="BF137" s="385"/>
      <c r="BG137" s="385"/>
      <c r="BN137" s="143">
        <f t="shared" si="4"/>
        <v>0</v>
      </c>
      <c r="BO137" s="143" t="str">
        <f t="shared" si="5"/>
        <v/>
      </c>
    </row>
    <row r="138" spans="1:67">
      <c r="A138" s="385"/>
      <c r="B138" s="385"/>
      <c r="C138" s="385"/>
      <c r="D138" s="385"/>
      <c r="E138" s="385"/>
      <c r="F138" s="385"/>
      <c r="G138" s="385"/>
      <c r="H138" s="385"/>
      <c r="I138" s="385"/>
      <c r="J138" s="385"/>
      <c r="K138" s="385"/>
      <c r="L138" s="385"/>
      <c r="M138" s="385"/>
      <c r="N138" s="385"/>
      <c r="O138" s="385"/>
      <c r="P138" s="385"/>
      <c r="Q138" s="385"/>
      <c r="R138" s="385"/>
      <c r="S138" s="385"/>
      <c r="T138" s="385"/>
      <c r="U138" s="385"/>
      <c r="V138" s="385"/>
      <c r="W138" s="385"/>
      <c r="X138" s="385"/>
      <c r="Y138" s="385"/>
      <c r="Z138" s="385"/>
      <c r="AA138" s="385"/>
      <c r="AB138" s="385"/>
      <c r="AC138" s="385"/>
      <c r="AD138" s="385"/>
      <c r="AE138" s="385"/>
      <c r="AF138" s="385"/>
      <c r="AG138" s="385"/>
      <c r="AH138" s="385"/>
      <c r="AI138" s="385"/>
      <c r="AJ138" s="385"/>
      <c r="AK138" s="385"/>
      <c r="AL138" s="385"/>
      <c r="AM138" s="385"/>
      <c r="AN138" s="385"/>
      <c r="AO138" s="385"/>
      <c r="AP138" s="385"/>
      <c r="AQ138" s="385"/>
      <c r="AR138" s="385"/>
      <c r="AS138" s="385"/>
      <c r="AT138" s="385"/>
      <c r="AU138" s="385"/>
      <c r="AV138" s="385"/>
      <c r="AW138" s="385"/>
      <c r="AX138" s="385"/>
      <c r="AY138" s="385"/>
      <c r="AZ138" s="385"/>
      <c r="BA138" s="385"/>
      <c r="BB138" s="385"/>
      <c r="BC138" s="385"/>
      <c r="BD138" s="385"/>
      <c r="BE138" s="385"/>
      <c r="BF138" s="385"/>
      <c r="BG138" s="385"/>
      <c r="BN138" s="143">
        <f t="shared" si="4"/>
        <v>0</v>
      </c>
      <c r="BO138" s="143" t="str">
        <f t="shared" si="5"/>
        <v/>
      </c>
    </row>
    <row r="139" spans="1:67">
      <c r="A139" s="385"/>
      <c r="B139" s="385"/>
      <c r="C139" s="385"/>
      <c r="D139" s="385"/>
      <c r="E139" s="385"/>
      <c r="F139" s="385"/>
      <c r="G139" s="385"/>
      <c r="H139" s="385"/>
      <c r="I139" s="385"/>
      <c r="J139" s="385"/>
      <c r="K139" s="385"/>
      <c r="L139" s="385"/>
      <c r="M139" s="385"/>
      <c r="N139" s="385"/>
      <c r="O139" s="385"/>
      <c r="P139" s="385"/>
      <c r="Q139" s="385"/>
      <c r="R139" s="385"/>
      <c r="S139" s="385"/>
      <c r="T139" s="385"/>
      <c r="U139" s="385"/>
      <c r="V139" s="385"/>
      <c r="W139" s="385"/>
      <c r="X139" s="385"/>
      <c r="Y139" s="385"/>
      <c r="Z139" s="385"/>
      <c r="AA139" s="385"/>
      <c r="AB139" s="385"/>
      <c r="AC139" s="385"/>
      <c r="AD139" s="385"/>
      <c r="AE139" s="385"/>
      <c r="AF139" s="385"/>
      <c r="AG139" s="385"/>
      <c r="AH139" s="385"/>
      <c r="AI139" s="385"/>
      <c r="AJ139" s="385"/>
      <c r="AK139" s="385"/>
      <c r="AL139" s="385"/>
      <c r="AM139" s="385"/>
      <c r="AN139" s="385"/>
      <c r="AO139" s="385"/>
      <c r="AP139" s="385"/>
      <c r="AQ139" s="385"/>
      <c r="AR139" s="385"/>
      <c r="AS139" s="385"/>
      <c r="AT139" s="385"/>
      <c r="AU139" s="385"/>
      <c r="AV139" s="385"/>
      <c r="AW139" s="385"/>
      <c r="AX139" s="385"/>
      <c r="AY139" s="385"/>
      <c r="AZ139" s="385"/>
      <c r="BA139" s="385"/>
      <c r="BB139" s="385"/>
      <c r="BC139" s="385"/>
      <c r="BD139" s="385"/>
      <c r="BE139" s="385"/>
      <c r="BF139" s="385"/>
      <c r="BG139" s="385"/>
      <c r="BN139" s="143">
        <f t="shared" si="4"/>
        <v>0</v>
      </c>
      <c r="BO139" s="143" t="str">
        <f t="shared" si="5"/>
        <v/>
      </c>
    </row>
    <row r="140" spans="1:67">
      <c r="A140" s="385"/>
      <c r="B140" s="385"/>
      <c r="C140" s="385"/>
      <c r="D140" s="385"/>
      <c r="E140" s="385"/>
      <c r="F140" s="385"/>
      <c r="G140" s="385"/>
      <c r="H140" s="385"/>
      <c r="I140" s="385"/>
      <c r="J140" s="385"/>
      <c r="K140" s="385"/>
      <c r="L140" s="385"/>
      <c r="M140" s="385"/>
      <c r="N140" s="385"/>
      <c r="O140" s="385"/>
      <c r="P140" s="385"/>
      <c r="Q140" s="385"/>
      <c r="R140" s="385"/>
      <c r="S140" s="385"/>
      <c r="T140" s="385"/>
      <c r="U140" s="385"/>
      <c r="V140" s="385"/>
      <c r="W140" s="385"/>
      <c r="X140" s="385"/>
      <c r="Y140" s="385"/>
      <c r="Z140" s="385"/>
      <c r="AA140" s="385"/>
      <c r="AB140" s="385"/>
      <c r="AC140" s="385"/>
      <c r="AD140" s="385"/>
      <c r="AE140" s="385"/>
      <c r="AF140" s="385"/>
      <c r="AG140" s="385"/>
      <c r="AH140" s="385"/>
      <c r="AI140" s="385"/>
      <c r="AJ140" s="385"/>
      <c r="AK140" s="385"/>
      <c r="AL140" s="385"/>
      <c r="AM140" s="385"/>
      <c r="AN140" s="385"/>
      <c r="AO140" s="385"/>
      <c r="AP140" s="385"/>
      <c r="AQ140" s="385"/>
      <c r="AR140" s="385"/>
      <c r="AS140" s="385"/>
      <c r="AT140" s="385"/>
      <c r="AU140" s="385"/>
      <c r="AV140" s="385"/>
      <c r="AW140" s="385"/>
      <c r="AX140" s="385"/>
      <c r="AY140" s="385"/>
      <c r="AZ140" s="385"/>
      <c r="BA140" s="385"/>
      <c r="BB140" s="385"/>
      <c r="BC140" s="385"/>
      <c r="BD140" s="385"/>
      <c r="BE140" s="385"/>
      <c r="BF140" s="385"/>
      <c r="BG140" s="385"/>
      <c r="BN140" s="143">
        <f t="shared" si="4"/>
        <v>0</v>
      </c>
      <c r="BO140" s="143" t="str">
        <f t="shared" si="5"/>
        <v/>
      </c>
    </row>
    <row r="141" spans="1:67">
      <c r="A141" s="385"/>
      <c r="B141" s="385"/>
      <c r="C141" s="385"/>
      <c r="D141" s="385"/>
      <c r="E141" s="385"/>
      <c r="F141" s="385"/>
      <c r="G141" s="385"/>
      <c r="H141" s="385"/>
      <c r="I141" s="385"/>
      <c r="J141" s="385"/>
      <c r="K141" s="385"/>
      <c r="L141" s="385"/>
      <c r="M141" s="385"/>
      <c r="N141" s="385"/>
      <c r="O141" s="385"/>
      <c r="P141" s="385"/>
      <c r="Q141" s="385"/>
      <c r="R141" s="385"/>
      <c r="S141" s="385"/>
      <c r="T141" s="385"/>
      <c r="U141" s="385"/>
      <c r="V141" s="385"/>
      <c r="W141" s="385"/>
      <c r="X141" s="385"/>
      <c r="Y141" s="385"/>
      <c r="Z141" s="385"/>
      <c r="AA141" s="385"/>
      <c r="AB141" s="385"/>
      <c r="AC141" s="385"/>
      <c r="AD141" s="385"/>
      <c r="AE141" s="385"/>
      <c r="AF141" s="385"/>
      <c r="AG141" s="385"/>
      <c r="AH141" s="385"/>
      <c r="AI141" s="385"/>
      <c r="AJ141" s="385"/>
      <c r="AK141" s="385"/>
      <c r="AL141" s="385"/>
      <c r="AM141" s="385"/>
      <c r="AN141" s="385"/>
      <c r="AO141" s="385"/>
      <c r="AP141" s="385"/>
      <c r="AQ141" s="385"/>
      <c r="AR141" s="385"/>
      <c r="AS141" s="385"/>
      <c r="AT141" s="385"/>
      <c r="AU141" s="385"/>
      <c r="AV141" s="385"/>
      <c r="AW141" s="385"/>
      <c r="AX141" s="385"/>
      <c r="AY141" s="385"/>
      <c r="AZ141" s="385"/>
      <c r="BA141" s="385"/>
      <c r="BB141" s="385"/>
      <c r="BC141" s="385"/>
      <c r="BD141" s="385"/>
      <c r="BE141" s="385"/>
      <c r="BF141" s="385"/>
      <c r="BG141" s="385"/>
      <c r="BN141" s="143">
        <f t="shared" si="4"/>
        <v>0</v>
      </c>
      <c r="BO141" s="143" t="str">
        <f t="shared" si="5"/>
        <v/>
      </c>
    </row>
    <row r="142" spans="1:67">
      <c r="A142" s="385"/>
      <c r="B142" s="385"/>
      <c r="C142" s="385"/>
      <c r="D142" s="385"/>
      <c r="E142" s="385"/>
      <c r="F142" s="385"/>
      <c r="G142" s="385"/>
      <c r="H142" s="385"/>
      <c r="I142" s="385"/>
      <c r="J142" s="385"/>
      <c r="K142" s="385"/>
      <c r="L142" s="385"/>
      <c r="M142" s="385"/>
      <c r="N142" s="385"/>
      <c r="O142" s="385"/>
      <c r="P142" s="385"/>
      <c r="Q142" s="385"/>
      <c r="R142" s="385"/>
      <c r="S142" s="385"/>
      <c r="T142" s="385"/>
      <c r="U142" s="385"/>
      <c r="V142" s="385"/>
      <c r="W142" s="385"/>
      <c r="X142" s="385"/>
      <c r="Y142" s="385"/>
      <c r="Z142" s="385"/>
      <c r="AA142" s="385"/>
      <c r="AB142" s="385"/>
      <c r="AC142" s="385"/>
      <c r="AD142" s="385"/>
      <c r="AE142" s="385"/>
      <c r="AF142" s="385"/>
      <c r="AG142" s="385"/>
      <c r="AH142" s="385"/>
      <c r="AI142" s="385"/>
      <c r="AJ142" s="385"/>
      <c r="AK142" s="385"/>
      <c r="AL142" s="385"/>
      <c r="AM142" s="385"/>
      <c r="AN142" s="385"/>
      <c r="AO142" s="385"/>
      <c r="AP142" s="385"/>
      <c r="AQ142" s="385"/>
      <c r="AR142" s="385"/>
      <c r="AS142" s="385"/>
      <c r="AT142" s="385"/>
      <c r="AU142" s="385"/>
      <c r="AV142" s="385"/>
      <c r="AW142" s="385"/>
      <c r="AX142" s="385"/>
      <c r="AY142" s="385"/>
      <c r="AZ142" s="385"/>
      <c r="BA142" s="385"/>
      <c r="BB142" s="385"/>
      <c r="BC142" s="385"/>
      <c r="BD142" s="385"/>
      <c r="BE142" s="385"/>
      <c r="BF142" s="385"/>
      <c r="BG142" s="385"/>
      <c r="BN142" s="143">
        <f t="shared" si="4"/>
        <v>0</v>
      </c>
      <c r="BO142" s="143" t="str">
        <f t="shared" si="5"/>
        <v/>
      </c>
    </row>
    <row r="143" spans="1:67">
      <c r="A143" s="385"/>
      <c r="B143" s="385"/>
      <c r="C143" s="385"/>
      <c r="D143" s="385"/>
      <c r="E143" s="385"/>
      <c r="F143" s="385"/>
      <c r="G143" s="385"/>
      <c r="H143" s="385"/>
      <c r="I143" s="385"/>
      <c r="J143" s="385"/>
      <c r="K143" s="385"/>
      <c r="L143" s="385"/>
      <c r="M143" s="385"/>
      <c r="N143" s="385"/>
      <c r="O143" s="385"/>
      <c r="P143" s="385"/>
      <c r="Q143" s="385"/>
      <c r="R143" s="385"/>
      <c r="S143" s="385"/>
      <c r="T143" s="385"/>
      <c r="U143" s="385"/>
      <c r="V143" s="385"/>
      <c r="W143" s="385"/>
      <c r="X143" s="385"/>
      <c r="Y143" s="385"/>
      <c r="Z143" s="385"/>
      <c r="AA143" s="385"/>
      <c r="AB143" s="385"/>
      <c r="AC143" s="385"/>
      <c r="AD143" s="385"/>
      <c r="AE143" s="385"/>
      <c r="AF143" s="385"/>
      <c r="AG143" s="385"/>
      <c r="AH143" s="385"/>
      <c r="AI143" s="385"/>
      <c r="AJ143" s="385"/>
      <c r="AK143" s="385"/>
      <c r="AL143" s="385"/>
      <c r="AM143" s="385"/>
      <c r="AN143" s="385"/>
      <c r="AO143" s="385"/>
      <c r="AP143" s="385"/>
      <c r="AQ143" s="385"/>
      <c r="AR143" s="385"/>
      <c r="AS143" s="385"/>
      <c r="AT143" s="385"/>
      <c r="AU143" s="385"/>
      <c r="AV143" s="385"/>
      <c r="AW143" s="385"/>
      <c r="AX143" s="385"/>
      <c r="AY143" s="385"/>
      <c r="AZ143" s="385"/>
      <c r="BA143" s="385"/>
      <c r="BB143" s="385"/>
      <c r="BC143" s="385"/>
      <c r="BD143" s="385"/>
      <c r="BE143" s="385"/>
      <c r="BF143" s="385"/>
      <c r="BG143" s="385"/>
      <c r="BN143" s="143">
        <f t="shared" si="4"/>
        <v>0</v>
      </c>
      <c r="BO143" s="143" t="str">
        <f t="shared" si="5"/>
        <v/>
      </c>
    </row>
    <row r="144" spans="1:67">
      <c r="A144" s="385"/>
      <c r="B144" s="385"/>
      <c r="C144" s="385"/>
      <c r="D144" s="385"/>
      <c r="E144" s="385"/>
      <c r="F144" s="385"/>
      <c r="G144" s="385"/>
      <c r="H144" s="385"/>
      <c r="I144" s="385"/>
      <c r="J144" s="385"/>
      <c r="K144" s="385"/>
      <c r="L144" s="385"/>
      <c r="M144" s="385"/>
      <c r="N144" s="385"/>
      <c r="O144" s="385"/>
      <c r="P144" s="385"/>
      <c r="Q144" s="385"/>
      <c r="R144" s="385"/>
      <c r="S144" s="385"/>
      <c r="T144" s="385"/>
      <c r="U144" s="385"/>
      <c r="V144" s="385"/>
      <c r="W144" s="385"/>
      <c r="X144" s="385"/>
      <c r="Y144" s="385"/>
      <c r="Z144" s="385"/>
      <c r="AA144" s="385"/>
      <c r="AB144" s="385"/>
      <c r="AC144" s="385"/>
      <c r="AD144" s="385"/>
      <c r="AE144" s="385"/>
      <c r="AF144" s="385"/>
      <c r="AG144" s="385"/>
      <c r="AH144" s="385"/>
      <c r="AI144" s="385"/>
      <c r="AJ144" s="385"/>
      <c r="AK144" s="385"/>
      <c r="AL144" s="385"/>
      <c r="AM144" s="385"/>
      <c r="AN144" s="385"/>
      <c r="AO144" s="385"/>
      <c r="AP144" s="385"/>
      <c r="AQ144" s="385"/>
      <c r="AR144" s="385"/>
      <c r="AS144" s="385"/>
      <c r="AT144" s="385"/>
      <c r="AU144" s="385"/>
      <c r="AV144" s="385"/>
      <c r="AW144" s="385"/>
      <c r="AX144" s="385"/>
      <c r="AY144" s="385"/>
      <c r="AZ144" s="385"/>
      <c r="BA144" s="385"/>
      <c r="BB144" s="385"/>
      <c r="BC144" s="385"/>
      <c r="BD144" s="385"/>
      <c r="BE144" s="385"/>
      <c r="BF144" s="385"/>
      <c r="BG144" s="385"/>
      <c r="BN144" s="143">
        <f t="shared" si="4"/>
        <v>0</v>
      </c>
      <c r="BO144" s="143" t="str">
        <f t="shared" si="5"/>
        <v/>
      </c>
    </row>
    <row r="145" spans="1:67">
      <c r="A145" s="385"/>
      <c r="B145" s="385"/>
      <c r="C145" s="385"/>
      <c r="D145" s="385"/>
      <c r="E145" s="385"/>
      <c r="F145" s="385"/>
      <c r="G145" s="385"/>
      <c r="H145" s="385"/>
      <c r="I145" s="385"/>
      <c r="J145" s="385"/>
      <c r="K145" s="385"/>
      <c r="L145" s="385"/>
      <c r="M145" s="385"/>
      <c r="N145" s="385"/>
      <c r="O145" s="385"/>
      <c r="P145" s="385"/>
      <c r="Q145" s="385"/>
      <c r="R145" s="385"/>
      <c r="S145" s="385"/>
      <c r="T145" s="385"/>
      <c r="U145" s="385"/>
      <c r="V145" s="385"/>
      <c r="W145" s="385"/>
      <c r="X145" s="385"/>
      <c r="Y145" s="385"/>
      <c r="Z145" s="385"/>
      <c r="AA145" s="385"/>
      <c r="AB145" s="385"/>
      <c r="AC145" s="385"/>
      <c r="AD145" s="385"/>
      <c r="AE145" s="385"/>
      <c r="AF145" s="385"/>
      <c r="AG145" s="385"/>
      <c r="AH145" s="385"/>
      <c r="AI145" s="385"/>
      <c r="AJ145" s="385"/>
      <c r="AK145" s="385"/>
      <c r="AL145" s="385"/>
      <c r="AM145" s="385"/>
      <c r="AN145" s="385"/>
      <c r="AO145" s="385"/>
      <c r="AP145" s="385"/>
      <c r="AQ145" s="385"/>
      <c r="AR145" s="385"/>
      <c r="AS145" s="385"/>
      <c r="AT145" s="385"/>
      <c r="AU145" s="385"/>
      <c r="AV145" s="385"/>
      <c r="AW145" s="385"/>
      <c r="AX145" s="385"/>
      <c r="AY145" s="385"/>
      <c r="AZ145" s="385"/>
      <c r="BA145" s="385"/>
      <c r="BB145" s="385"/>
      <c r="BC145" s="385"/>
      <c r="BD145" s="385"/>
      <c r="BE145" s="385"/>
      <c r="BF145" s="385"/>
      <c r="BG145" s="385"/>
      <c r="BN145" s="143">
        <f t="shared" si="4"/>
        <v>0</v>
      </c>
      <c r="BO145" s="143" t="str">
        <f t="shared" si="5"/>
        <v/>
      </c>
    </row>
    <row r="146" spans="1:67">
      <c r="A146" s="385"/>
      <c r="B146" s="385"/>
      <c r="C146" s="385"/>
      <c r="D146" s="385"/>
      <c r="E146" s="385"/>
      <c r="F146" s="385"/>
      <c r="G146" s="385"/>
      <c r="H146" s="385"/>
      <c r="I146" s="385"/>
      <c r="J146" s="385"/>
      <c r="K146" s="385"/>
      <c r="L146" s="385"/>
      <c r="M146" s="385"/>
      <c r="N146" s="385"/>
      <c r="O146" s="385"/>
      <c r="P146" s="385"/>
      <c r="Q146" s="385"/>
      <c r="R146" s="385"/>
      <c r="S146" s="385"/>
      <c r="T146" s="385"/>
      <c r="U146" s="385"/>
      <c r="V146" s="385"/>
      <c r="W146" s="385"/>
      <c r="X146" s="385"/>
      <c r="Y146" s="385"/>
      <c r="Z146" s="385"/>
      <c r="AA146" s="385"/>
      <c r="AB146" s="385"/>
      <c r="AC146" s="385"/>
      <c r="AD146" s="385"/>
      <c r="AE146" s="385"/>
      <c r="AF146" s="385"/>
      <c r="AG146" s="385"/>
      <c r="AH146" s="385"/>
      <c r="AI146" s="385"/>
      <c r="AJ146" s="385"/>
      <c r="AK146" s="385"/>
      <c r="AL146" s="385"/>
      <c r="AM146" s="385"/>
      <c r="AN146" s="385"/>
      <c r="AO146" s="385"/>
      <c r="AP146" s="385"/>
      <c r="AQ146" s="385"/>
      <c r="AR146" s="385"/>
      <c r="AS146" s="385"/>
      <c r="AT146" s="385"/>
      <c r="AU146" s="385"/>
      <c r="AV146" s="385"/>
      <c r="AW146" s="385"/>
      <c r="AX146" s="385"/>
      <c r="AY146" s="385"/>
      <c r="AZ146" s="385"/>
      <c r="BA146" s="385"/>
      <c r="BB146" s="385"/>
      <c r="BC146" s="385"/>
      <c r="BD146" s="385"/>
      <c r="BE146" s="385"/>
      <c r="BF146" s="385"/>
      <c r="BG146" s="385"/>
      <c r="BN146" s="143">
        <f t="shared" si="4"/>
        <v>0</v>
      </c>
      <c r="BO146" s="143" t="str">
        <f t="shared" si="5"/>
        <v/>
      </c>
    </row>
    <row r="147" spans="1:67">
      <c r="A147" s="385"/>
      <c r="B147" s="385"/>
      <c r="C147" s="385"/>
      <c r="D147" s="385"/>
      <c r="E147" s="385"/>
      <c r="F147" s="385"/>
      <c r="G147" s="385"/>
      <c r="H147" s="385"/>
      <c r="I147" s="385"/>
      <c r="J147" s="385"/>
      <c r="K147" s="385"/>
      <c r="L147" s="385"/>
      <c r="M147" s="385"/>
      <c r="N147" s="385"/>
      <c r="O147" s="385"/>
      <c r="P147" s="385"/>
      <c r="Q147" s="385"/>
      <c r="R147" s="385"/>
      <c r="S147" s="385"/>
      <c r="T147" s="385"/>
      <c r="U147" s="385"/>
      <c r="V147" s="385"/>
      <c r="W147" s="385"/>
      <c r="X147" s="385"/>
      <c r="Y147" s="385"/>
      <c r="Z147" s="385"/>
      <c r="AA147" s="385"/>
      <c r="AB147" s="385"/>
      <c r="AC147" s="385"/>
      <c r="AD147" s="385"/>
      <c r="AE147" s="385"/>
      <c r="AF147" s="385"/>
      <c r="AG147" s="385"/>
      <c r="AH147" s="385"/>
      <c r="AI147" s="385"/>
      <c r="AJ147" s="385"/>
      <c r="AK147" s="385"/>
      <c r="AL147" s="385"/>
      <c r="AM147" s="385"/>
      <c r="AN147" s="385"/>
      <c r="AO147" s="385"/>
      <c r="AP147" s="385"/>
      <c r="AQ147" s="385"/>
      <c r="AR147" s="385"/>
      <c r="AS147" s="385"/>
      <c r="AT147" s="385"/>
      <c r="AU147" s="385"/>
      <c r="AV147" s="385"/>
      <c r="AW147" s="385"/>
      <c r="AX147" s="385"/>
      <c r="AY147" s="385"/>
      <c r="AZ147" s="385"/>
      <c r="BA147" s="385"/>
      <c r="BB147" s="385"/>
      <c r="BC147" s="385"/>
      <c r="BD147" s="385"/>
      <c r="BE147" s="385"/>
      <c r="BF147" s="385"/>
      <c r="BG147" s="385"/>
      <c r="BN147" s="143">
        <f t="shared" si="4"/>
        <v>0</v>
      </c>
      <c r="BO147" s="143" t="str">
        <f t="shared" si="5"/>
        <v/>
      </c>
    </row>
    <row r="148" spans="1:67">
      <c r="A148" s="385"/>
      <c r="B148" s="385"/>
      <c r="C148" s="385"/>
      <c r="D148" s="385"/>
      <c r="E148" s="385"/>
      <c r="F148" s="385"/>
      <c r="G148" s="385"/>
      <c r="H148" s="385"/>
      <c r="I148" s="385"/>
      <c r="J148" s="385"/>
      <c r="K148" s="385"/>
      <c r="L148" s="385"/>
      <c r="M148" s="385"/>
      <c r="N148" s="385"/>
      <c r="O148" s="385"/>
      <c r="P148" s="385"/>
      <c r="Q148" s="385"/>
      <c r="R148" s="385"/>
      <c r="S148" s="385"/>
      <c r="T148" s="385"/>
      <c r="U148" s="385"/>
      <c r="V148" s="385"/>
      <c r="W148" s="385"/>
      <c r="X148" s="385"/>
      <c r="Y148" s="385"/>
      <c r="Z148" s="385"/>
      <c r="AA148" s="385"/>
      <c r="AB148" s="385"/>
      <c r="AC148" s="385"/>
      <c r="AD148" s="385"/>
      <c r="AE148" s="385"/>
      <c r="AF148" s="385"/>
      <c r="AG148" s="385"/>
      <c r="AH148" s="385"/>
      <c r="AI148" s="385"/>
      <c r="AJ148" s="385"/>
      <c r="AK148" s="385"/>
      <c r="AL148" s="385"/>
      <c r="AM148" s="385"/>
      <c r="AN148" s="385"/>
      <c r="AO148" s="385"/>
      <c r="AP148" s="385"/>
      <c r="AQ148" s="385"/>
      <c r="AR148" s="385"/>
      <c r="AS148" s="385"/>
      <c r="AT148" s="385"/>
      <c r="AU148" s="385"/>
      <c r="AV148" s="385"/>
      <c r="AW148" s="385"/>
      <c r="AX148" s="385"/>
      <c r="AY148" s="385"/>
      <c r="AZ148" s="385"/>
      <c r="BA148" s="385"/>
      <c r="BB148" s="385"/>
      <c r="BC148" s="385"/>
      <c r="BD148" s="385"/>
      <c r="BE148" s="385"/>
      <c r="BF148" s="385"/>
      <c r="BG148" s="385"/>
      <c r="BN148" s="143">
        <f t="shared" si="4"/>
        <v>0</v>
      </c>
      <c r="BO148" s="143" t="str">
        <f t="shared" si="5"/>
        <v/>
      </c>
    </row>
    <row r="149" spans="1:67">
      <c r="A149" s="385"/>
      <c r="B149" s="385"/>
      <c r="C149" s="385"/>
      <c r="D149" s="385"/>
      <c r="E149" s="385"/>
      <c r="F149" s="385"/>
      <c r="G149" s="385"/>
      <c r="H149" s="385"/>
      <c r="I149" s="385"/>
      <c r="J149" s="385"/>
      <c r="K149" s="385"/>
      <c r="L149" s="385"/>
      <c r="M149" s="385"/>
      <c r="N149" s="385"/>
      <c r="O149" s="385"/>
      <c r="P149" s="385"/>
      <c r="Q149" s="385"/>
      <c r="R149" s="385"/>
      <c r="S149" s="385"/>
      <c r="T149" s="385"/>
      <c r="U149" s="385"/>
      <c r="V149" s="385"/>
      <c r="W149" s="385"/>
      <c r="X149" s="385"/>
      <c r="Y149" s="385"/>
      <c r="Z149" s="385"/>
      <c r="AA149" s="385"/>
      <c r="AB149" s="385"/>
      <c r="AC149" s="385"/>
      <c r="AD149" s="385"/>
      <c r="AE149" s="385"/>
      <c r="AF149" s="385"/>
      <c r="AG149" s="385"/>
      <c r="AH149" s="385"/>
      <c r="AI149" s="385"/>
      <c r="AJ149" s="385"/>
      <c r="AK149" s="385"/>
      <c r="AL149" s="385"/>
      <c r="AM149" s="385"/>
      <c r="AN149" s="385"/>
      <c r="AO149" s="385"/>
      <c r="AP149" s="385"/>
      <c r="AQ149" s="385"/>
      <c r="AR149" s="385"/>
      <c r="AS149" s="385"/>
      <c r="AT149" s="385"/>
      <c r="AU149" s="385"/>
      <c r="AV149" s="385"/>
      <c r="AW149" s="385"/>
      <c r="AX149" s="385"/>
      <c r="AY149" s="385"/>
      <c r="AZ149" s="385"/>
      <c r="BA149" s="385"/>
      <c r="BB149" s="385"/>
      <c r="BC149" s="385"/>
      <c r="BD149" s="385"/>
      <c r="BE149" s="385"/>
      <c r="BF149" s="385"/>
      <c r="BG149" s="385"/>
      <c r="BN149" s="143">
        <f t="shared" si="4"/>
        <v>0</v>
      </c>
      <c r="BO149" s="143" t="str">
        <f t="shared" si="5"/>
        <v/>
      </c>
    </row>
    <row r="150" spans="1:67">
      <c r="A150" s="385"/>
      <c r="B150" s="385"/>
      <c r="C150" s="385"/>
      <c r="D150" s="385"/>
      <c r="E150" s="385"/>
      <c r="F150" s="385"/>
      <c r="G150" s="385"/>
      <c r="H150" s="385"/>
      <c r="I150" s="385"/>
      <c r="J150" s="385"/>
      <c r="K150" s="385"/>
      <c r="L150" s="385"/>
      <c r="M150" s="385"/>
      <c r="N150" s="385"/>
      <c r="O150" s="385"/>
      <c r="P150" s="385"/>
      <c r="Q150" s="385"/>
      <c r="R150" s="385"/>
      <c r="S150" s="385"/>
      <c r="T150" s="385"/>
      <c r="U150" s="385"/>
      <c r="V150" s="385"/>
      <c r="W150" s="385"/>
      <c r="X150" s="385"/>
      <c r="Y150" s="385"/>
      <c r="Z150" s="385"/>
      <c r="AA150" s="385"/>
      <c r="AB150" s="385"/>
      <c r="AC150" s="385"/>
      <c r="AD150" s="385"/>
      <c r="AE150" s="385"/>
      <c r="AF150" s="385"/>
      <c r="AG150" s="385"/>
      <c r="AH150" s="385"/>
      <c r="AI150" s="385"/>
      <c r="AJ150" s="385"/>
      <c r="AK150" s="385"/>
      <c r="AL150" s="385"/>
      <c r="AM150" s="385"/>
      <c r="AN150" s="385"/>
      <c r="AO150" s="385"/>
      <c r="AP150" s="385"/>
      <c r="AQ150" s="385"/>
      <c r="AR150" s="385"/>
      <c r="AS150" s="385"/>
      <c r="AT150" s="385"/>
      <c r="AU150" s="385"/>
      <c r="AV150" s="385"/>
      <c r="AW150" s="385"/>
      <c r="AX150" s="385"/>
      <c r="AY150" s="385"/>
      <c r="AZ150" s="385"/>
      <c r="BA150" s="385"/>
      <c r="BB150" s="385"/>
      <c r="BC150" s="385"/>
      <c r="BD150" s="385"/>
      <c r="BE150" s="385"/>
      <c r="BF150" s="385"/>
      <c r="BG150" s="385"/>
      <c r="BN150" s="143">
        <f t="shared" si="4"/>
        <v>0</v>
      </c>
      <c r="BO150" s="143" t="str">
        <f t="shared" si="5"/>
        <v/>
      </c>
    </row>
    <row r="151" spans="1:67">
      <c r="A151" s="385"/>
      <c r="B151" s="385"/>
      <c r="C151" s="385"/>
      <c r="D151" s="385"/>
      <c r="E151" s="385"/>
      <c r="F151" s="385"/>
      <c r="G151" s="385"/>
      <c r="H151" s="385"/>
      <c r="I151" s="385"/>
      <c r="J151" s="385"/>
      <c r="K151" s="385"/>
      <c r="L151" s="385"/>
      <c r="M151" s="385"/>
      <c r="N151" s="385"/>
      <c r="O151" s="385"/>
      <c r="P151" s="385"/>
      <c r="Q151" s="385"/>
      <c r="R151" s="385"/>
      <c r="S151" s="385"/>
      <c r="T151" s="385"/>
      <c r="U151" s="385"/>
      <c r="V151" s="385"/>
      <c r="W151" s="385"/>
      <c r="X151" s="385"/>
      <c r="Y151" s="385"/>
      <c r="Z151" s="385"/>
      <c r="AA151" s="385"/>
      <c r="AB151" s="385"/>
      <c r="AC151" s="385"/>
      <c r="AD151" s="385"/>
      <c r="AE151" s="385"/>
      <c r="AF151" s="385"/>
      <c r="AG151" s="385"/>
      <c r="AH151" s="385"/>
      <c r="AI151" s="385"/>
      <c r="AJ151" s="385"/>
      <c r="AK151" s="385"/>
      <c r="AL151" s="385"/>
      <c r="AM151" s="385"/>
      <c r="AN151" s="385"/>
      <c r="AO151" s="385"/>
      <c r="AP151" s="385"/>
      <c r="AQ151" s="385"/>
      <c r="AR151" s="385"/>
      <c r="AS151" s="385"/>
      <c r="AT151" s="385"/>
      <c r="AU151" s="385"/>
      <c r="AV151" s="385"/>
      <c r="AW151" s="385"/>
      <c r="AX151" s="385"/>
      <c r="AY151" s="385"/>
      <c r="AZ151" s="385"/>
      <c r="BA151" s="385"/>
      <c r="BB151" s="385"/>
      <c r="BC151" s="385"/>
      <c r="BD151" s="385"/>
      <c r="BE151" s="385"/>
      <c r="BF151" s="385"/>
      <c r="BG151" s="385"/>
      <c r="BN151" s="143">
        <f t="shared" si="4"/>
        <v>0</v>
      </c>
      <c r="BO151" s="143" t="str">
        <f t="shared" si="5"/>
        <v/>
      </c>
    </row>
    <row r="152" spans="1:67">
      <c r="A152" s="385"/>
      <c r="B152" s="385"/>
      <c r="C152" s="385"/>
      <c r="D152" s="385"/>
      <c r="E152" s="385"/>
      <c r="F152" s="385"/>
      <c r="G152" s="385"/>
      <c r="H152" s="385"/>
      <c r="I152" s="385"/>
      <c r="J152" s="385"/>
      <c r="K152" s="385"/>
      <c r="L152" s="385"/>
      <c r="M152" s="385"/>
      <c r="N152" s="385"/>
      <c r="O152" s="385"/>
      <c r="P152" s="385"/>
      <c r="Q152" s="385"/>
      <c r="R152" s="385"/>
      <c r="S152" s="385"/>
      <c r="T152" s="385"/>
      <c r="U152" s="385"/>
      <c r="V152" s="385"/>
      <c r="W152" s="385"/>
      <c r="X152" s="385"/>
      <c r="Y152" s="385"/>
      <c r="Z152" s="385"/>
      <c r="AA152" s="385"/>
      <c r="AB152" s="385"/>
      <c r="AC152" s="385"/>
      <c r="AD152" s="385"/>
      <c r="AE152" s="385"/>
      <c r="AF152" s="385"/>
      <c r="AG152" s="385"/>
      <c r="AH152" s="385"/>
      <c r="AI152" s="385"/>
      <c r="AJ152" s="385"/>
      <c r="AK152" s="385"/>
      <c r="AL152" s="385"/>
      <c r="AM152" s="385"/>
      <c r="AN152" s="385"/>
      <c r="AO152" s="385"/>
      <c r="AP152" s="385"/>
      <c r="AQ152" s="385"/>
      <c r="AR152" s="385"/>
      <c r="AS152" s="385"/>
      <c r="AT152" s="385"/>
      <c r="AU152" s="385"/>
      <c r="AV152" s="385"/>
      <c r="AW152" s="385"/>
      <c r="AX152" s="385"/>
      <c r="AY152" s="385"/>
      <c r="AZ152" s="385"/>
      <c r="BA152" s="385"/>
      <c r="BB152" s="385"/>
      <c r="BC152" s="385"/>
      <c r="BD152" s="385"/>
      <c r="BE152" s="385"/>
      <c r="BF152" s="385"/>
      <c r="BG152" s="385"/>
      <c r="BN152" s="143">
        <f t="shared" si="4"/>
        <v>0</v>
      </c>
      <c r="BO152" s="143" t="str">
        <f t="shared" si="5"/>
        <v/>
      </c>
    </row>
    <row r="153" spans="1:67">
      <c r="A153" s="385"/>
      <c r="B153" s="385"/>
      <c r="C153" s="385"/>
      <c r="D153" s="385"/>
      <c r="E153" s="385"/>
      <c r="F153" s="385"/>
      <c r="G153" s="385"/>
      <c r="H153" s="385"/>
      <c r="I153" s="385"/>
      <c r="J153" s="385"/>
      <c r="K153" s="385"/>
      <c r="L153" s="385"/>
      <c r="M153" s="385"/>
      <c r="N153" s="385"/>
      <c r="O153" s="385"/>
      <c r="P153" s="385"/>
      <c r="Q153" s="385"/>
      <c r="R153" s="385"/>
      <c r="S153" s="385"/>
      <c r="T153" s="385"/>
      <c r="U153" s="385"/>
      <c r="V153" s="385"/>
      <c r="W153" s="385"/>
      <c r="X153" s="385"/>
      <c r="Y153" s="385"/>
      <c r="Z153" s="385"/>
      <c r="AA153" s="385"/>
      <c r="AB153" s="385"/>
      <c r="AC153" s="385"/>
      <c r="AD153" s="385"/>
      <c r="AE153" s="385"/>
      <c r="AF153" s="385"/>
      <c r="AG153" s="385"/>
      <c r="AH153" s="385"/>
      <c r="AI153" s="385"/>
      <c r="AJ153" s="385"/>
      <c r="AK153" s="385"/>
      <c r="AL153" s="385"/>
      <c r="AM153" s="385"/>
      <c r="AN153" s="385"/>
      <c r="AO153" s="385"/>
      <c r="AP153" s="385"/>
      <c r="AQ153" s="385"/>
      <c r="AR153" s="385"/>
      <c r="AS153" s="385"/>
      <c r="AT153" s="385"/>
      <c r="AU153" s="385"/>
      <c r="AV153" s="385"/>
      <c r="AW153" s="385"/>
      <c r="AX153" s="385"/>
      <c r="AY153" s="385"/>
      <c r="AZ153" s="385"/>
      <c r="BA153" s="385"/>
      <c r="BB153" s="385"/>
      <c r="BC153" s="385"/>
      <c r="BD153" s="385"/>
      <c r="BE153" s="385"/>
      <c r="BF153" s="385"/>
      <c r="BG153" s="385"/>
      <c r="BN153" s="143">
        <f t="shared" si="4"/>
        <v>0</v>
      </c>
      <c r="BO153" s="143" t="str">
        <f t="shared" si="5"/>
        <v/>
      </c>
    </row>
    <row r="154" spans="1:67">
      <c r="A154" s="385"/>
      <c r="B154" s="385"/>
      <c r="C154" s="385"/>
      <c r="D154" s="385"/>
      <c r="E154" s="385"/>
      <c r="F154" s="385"/>
      <c r="G154" s="385"/>
      <c r="H154" s="385"/>
      <c r="I154" s="385"/>
      <c r="J154" s="385"/>
      <c r="K154" s="385"/>
      <c r="L154" s="385"/>
      <c r="M154" s="385"/>
      <c r="N154" s="385"/>
      <c r="O154" s="385"/>
      <c r="P154" s="385"/>
      <c r="Q154" s="385"/>
      <c r="R154" s="385"/>
      <c r="S154" s="385"/>
      <c r="T154" s="385"/>
      <c r="U154" s="385"/>
      <c r="V154" s="385"/>
      <c r="W154" s="385"/>
      <c r="X154" s="385"/>
      <c r="Y154" s="385"/>
      <c r="Z154" s="385"/>
      <c r="AA154" s="385"/>
      <c r="AB154" s="385"/>
      <c r="AC154" s="385"/>
      <c r="AD154" s="385"/>
      <c r="AE154" s="385"/>
      <c r="AF154" s="385"/>
      <c r="AG154" s="385"/>
      <c r="AH154" s="385"/>
      <c r="AI154" s="385"/>
      <c r="AJ154" s="385"/>
      <c r="AK154" s="385"/>
      <c r="AL154" s="385"/>
      <c r="AM154" s="385"/>
      <c r="AN154" s="385"/>
      <c r="AO154" s="385"/>
      <c r="AP154" s="385"/>
      <c r="AQ154" s="385"/>
      <c r="AR154" s="385"/>
      <c r="AS154" s="385"/>
      <c r="AT154" s="385"/>
      <c r="AU154" s="385"/>
      <c r="AV154" s="385"/>
      <c r="AW154" s="385"/>
      <c r="AX154" s="385"/>
      <c r="AY154" s="385"/>
      <c r="AZ154" s="385"/>
      <c r="BA154" s="385"/>
      <c r="BB154" s="385"/>
      <c r="BC154" s="385"/>
      <c r="BD154" s="385"/>
      <c r="BE154" s="385"/>
      <c r="BF154" s="385"/>
      <c r="BG154" s="385"/>
      <c r="BN154" s="143">
        <f t="shared" si="4"/>
        <v>0</v>
      </c>
      <c r="BO154" s="143" t="str">
        <f t="shared" si="5"/>
        <v/>
      </c>
    </row>
    <row r="155" spans="1:67">
      <c r="A155" s="385"/>
      <c r="B155" s="385"/>
      <c r="C155" s="385"/>
      <c r="D155" s="385"/>
      <c r="E155" s="385"/>
      <c r="F155" s="385"/>
      <c r="G155" s="385"/>
      <c r="H155" s="385"/>
      <c r="I155" s="385"/>
      <c r="J155" s="385"/>
      <c r="K155" s="385"/>
      <c r="L155" s="385"/>
      <c r="M155" s="385"/>
      <c r="N155" s="385"/>
      <c r="O155" s="385"/>
      <c r="P155" s="385"/>
      <c r="Q155" s="385"/>
      <c r="R155" s="385"/>
      <c r="S155" s="385"/>
      <c r="T155" s="385"/>
      <c r="U155" s="385"/>
      <c r="V155" s="385"/>
      <c r="W155" s="385"/>
      <c r="X155" s="385"/>
      <c r="Y155" s="385"/>
      <c r="Z155" s="385"/>
      <c r="AA155" s="385"/>
      <c r="AB155" s="385"/>
      <c r="AC155" s="385"/>
      <c r="AD155" s="385"/>
      <c r="AE155" s="385"/>
      <c r="AF155" s="385"/>
      <c r="AG155" s="385"/>
      <c r="AH155" s="385"/>
      <c r="AI155" s="385"/>
      <c r="AJ155" s="385"/>
      <c r="AK155" s="385"/>
      <c r="AL155" s="385"/>
      <c r="AM155" s="385"/>
      <c r="AN155" s="385"/>
      <c r="AO155" s="385"/>
      <c r="AP155" s="385"/>
      <c r="AQ155" s="385"/>
      <c r="AR155" s="385"/>
      <c r="AS155" s="385"/>
      <c r="AT155" s="385"/>
      <c r="AU155" s="385"/>
      <c r="AV155" s="385"/>
      <c r="AW155" s="385"/>
      <c r="AX155" s="385"/>
      <c r="AY155" s="385"/>
      <c r="AZ155" s="385"/>
      <c r="BA155" s="385"/>
      <c r="BB155" s="385"/>
      <c r="BC155" s="385"/>
      <c r="BD155" s="385"/>
      <c r="BE155" s="385"/>
      <c r="BF155" s="385"/>
      <c r="BG155" s="385"/>
      <c r="BN155" s="143">
        <f t="shared" si="4"/>
        <v>0</v>
      </c>
      <c r="BO155" s="143" t="str">
        <f t="shared" si="5"/>
        <v/>
      </c>
    </row>
    <row r="156" spans="1:67">
      <c r="A156" s="385"/>
      <c r="B156" s="385"/>
      <c r="C156" s="385"/>
      <c r="D156" s="385"/>
      <c r="E156" s="385"/>
      <c r="F156" s="385"/>
      <c r="G156" s="385"/>
      <c r="H156" s="385"/>
      <c r="I156" s="385"/>
      <c r="J156" s="385"/>
      <c r="K156" s="385"/>
      <c r="L156" s="385"/>
      <c r="M156" s="385"/>
      <c r="N156" s="385"/>
      <c r="O156" s="385"/>
      <c r="P156" s="385"/>
      <c r="Q156" s="385"/>
      <c r="R156" s="385"/>
      <c r="S156" s="385"/>
      <c r="T156" s="385"/>
      <c r="U156" s="385"/>
      <c r="V156" s="385"/>
      <c r="W156" s="385"/>
      <c r="X156" s="385"/>
      <c r="Y156" s="385"/>
      <c r="Z156" s="385"/>
      <c r="AA156" s="385"/>
      <c r="AB156" s="385"/>
      <c r="AC156" s="385"/>
      <c r="AD156" s="385"/>
      <c r="AE156" s="385"/>
      <c r="AF156" s="385"/>
      <c r="AG156" s="385"/>
      <c r="AH156" s="385"/>
      <c r="AI156" s="385"/>
      <c r="AJ156" s="385"/>
      <c r="AK156" s="385"/>
      <c r="AL156" s="385"/>
      <c r="AM156" s="385"/>
      <c r="AN156" s="385"/>
      <c r="AO156" s="385"/>
      <c r="AP156" s="385"/>
      <c r="AQ156" s="385"/>
      <c r="AR156" s="385"/>
      <c r="AS156" s="385"/>
      <c r="AT156" s="385"/>
      <c r="AU156" s="385"/>
      <c r="AV156" s="385"/>
      <c r="AW156" s="385"/>
      <c r="AX156" s="385"/>
      <c r="AY156" s="385"/>
      <c r="AZ156" s="385"/>
      <c r="BA156" s="385"/>
      <c r="BB156" s="385"/>
      <c r="BC156" s="385"/>
      <c r="BD156" s="385"/>
      <c r="BE156" s="385"/>
      <c r="BF156" s="385"/>
      <c r="BG156" s="385"/>
      <c r="BN156" s="143">
        <f t="shared" si="4"/>
        <v>0</v>
      </c>
      <c r="BO156" s="143" t="str">
        <f t="shared" si="5"/>
        <v/>
      </c>
    </row>
    <row r="157" spans="1:67">
      <c r="A157" s="385"/>
      <c r="B157" s="385"/>
      <c r="C157" s="385"/>
      <c r="D157" s="385"/>
      <c r="E157" s="385"/>
      <c r="F157" s="385"/>
      <c r="G157" s="385"/>
      <c r="H157" s="385"/>
      <c r="I157" s="385"/>
      <c r="J157" s="385"/>
      <c r="K157" s="385"/>
      <c r="L157" s="385"/>
      <c r="M157" s="385"/>
      <c r="N157" s="385"/>
      <c r="O157" s="385"/>
      <c r="P157" s="385"/>
      <c r="Q157" s="385"/>
      <c r="R157" s="385"/>
      <c r="S157" s="385"/>
      <c r="T157" s="385"/>
      <c r="U157" s="385"/>
      <c r="V157" s="385"/>
      <c r="W157" s="385"/>
      <c r="X157" s="385"/>
      <c r="Y157" s="385"/>
      <c r="Z157" s="385"/>
      <c r="AA157" s="385"/>
      <c r="AB157" s="385"/>
      <c r="AC157" s="385"/>
      <c r="AD157" s="385"/>
      <c r="AE157" s="385"/>
      <c r="AF157" s="385"/>
      <c r="AG157" s="385"/>
      <c r="AH157" s="385"/>
      <c r="AI157" s="385"/>
      <c r="AJ157" s="385"/>
      <c r="AK157" s="385"/>
      <c r="AL157" s="385"/>
      <c r="AM157" s="385"/>
      <c r="AN157" s="385"/>
      <c r="AO157" s="385"/>
      <c r="AP157" s="385"/>
      <c r="AQ157" s="385"/>
      <c r="AR157" s="385"/>
      <c r="AS157" s="385"/>
      <c r="AT157" s="385"/>
      <c r="AU157" s="385"/>
      <c r="AV157" s="385"/>
      <c r="AW157" s="385"/>
      <c r="AX157" s="385"/>
      <c r="AY157" s="385"/>
      <c r="AZ157" s="385"/>
      <c r="BA157" s="385"/>
      <c r="BB157" s="385"/>
      <c r="BC157" s="385"/>
      <c r="BD157" s="385"/>
      <c r="BE157" s="385"/>
      <c r="BF157" s="385"/>
      <c r="BG157" s="385"/>
      <c r="BN157" s="143">
        <f t="shared" si="4"/>
        <v>0</v>
      </c>
      <c r="BO157" s="143" t="str">
        <f t="shared" si="5"/>
        <v/>
      </c>
    </row>
    <row r="158" spans="1:67">
      <c r="A158" s="385"/>
      <c r="B158" s="385"/>
      <c r="C158" s="385"/>
      <c r="D158" s="385"/>
      <c r="E158" s="385"/>
      <c r="F158" s="385"/>
      <c r="G158" s="385"/>
      <c r="H158" s="385"/>
      <c r="I158" s="385"/>
      <c r="J158" s="385"/>
      <c r="K158" s="385"/>
      <c r="L158" s="385"/>
      <c r="M158" s="385"/>
      <c r="N158" s="385"/>
      <c r="O158" s="385"/>
      <c r="P158" s="385"/>
      <c r="Q158" s="385"/>
      <c r="R158" s="385"/>
      <c r="S158" s="385"/>
      <c r="T158" s="385"/>
      <c r="U158" s="385"/>
      <c r="V158" s="385"/>
      <c r="W158" s="385"/>
      <c r="X158" s="385"/>
      <c r="Y158" s="385"/>
      <c r="Z158" s="385"/>
      <c r="AA158" s="385"/>
      <c r="AB158" s="385"/>
      <c r="AC158" s="385"/>
      <c r="AD158" s="385"/>
      <c r="AE158" s="385"/>
      <c r="AF158" s="385"/>
      <c r="AG158" s="385"/>
      <c r="AH158" s="385"/>
      <c r="AI158" s="385"/>
      <c r="AJ158" s="385"/>
      <c r="AK158" s="385"/>
      <c r="AL158" s="385"/>
      <c r="AM158" s="385"/>
      <c r="AN158" s="385"/>
      <c r="AO158" s="385"/>
      <c r="AP158" s="385"/>
      <c r="AQ158" s="385"/>
      <c r="AR158" s="385"/>
      <c r="AS158" s="385"/>
      <c r="AT158" s="385"/>
      <c r="AU158" s="385"/>
      <c r="AV158" s="385"/>
      <c r="AW158" s="385"/>
      <c r="AX158" s="385"/>
      <c r="AY158" s="385"/>
      <c r="AZ158" s="385"/>
      <c r="BA158" s="385"/>
      <c r="BB158" s="385"/>
      <c r="BC158" s="385"/>
      <c r="BD158" s="385"/>
      <c r="BE158" s="385"/>
      <c r="BF158" s="385"/>
      <c r="BG158" s="385"/>
      <c r="BN158" s="143">
        <f t="shared" si="4"/>
        <v>0</v>
      </c>
      <c r="BO158" s="143" t="str">
        <f t="shared" si="5"/>
        <v/>
      </c>
    </row>
    <row r="159" spans="1:67">
      <c r="A159" s="385"/>
      <c r="B159" s="385"/>
      <c r="C159" s="385"/>
      <c r="D159" s="385"/>
      <c r="E159" s="385"/>
      <c r="F159" s="385"/>
      <c r="G159" s="385"/>
      <c r="H159" s="385"/>
      <c r="I159" s="385"/>
      <c r="J159" s="385"/>
      <c r="K159" s="385"/>
      <c r="L159" s="385"/>
      <c r="M159" s="385"/>
      <c r="N159" s="385"/>
      <c r="O159" s="385"/>
      <c r="P159" s="385"/>
      <c r="Q159" s="385"/>
      <c r="R159" s="385"/>
      <c r="S159" s="385"/>
      <c r="T159" s="385"/>
      <c r="U159" s="385"/>
      <c r="V159" s="385"/>
      <c r="W159" s="385"/>
      <c r="X159" s="385"/>
      <c r="Y159" s="385"/>
      <c r="Z159" s="385"/>
      <c r="AA159" s="385"/>
      <c r="AB159" s="385"/>
      <c r="AC159" s="385"/>
      <c r="AD159" s="385"/>
      <c r="AE159" s="385"/>
      <c r="AF159" s="385"/>
      <c r="AG159" s="385"/>
      <c r="AH159" s="385"/>
      <c r="AI159" s="385"/>
      <c r="AJ159" s="385"/>
      <c r="AK159" s="385"/>
      <c r="AL159" s="385"/>
      <c r="AM159" s="385"/>
      <c r="AN159" s="385"/>
      <c r="AO159" s="385"/>
      <c r="AP159" s="385"/>
      <c r="AQ159" s="385"/>
      <c r="AR159" s="385"/>
      <c r="AS159" s="385"/>
      <c r="AT159" s="385"/>
      <c r="AU159" s="385"/>
      <c r="AV159" s="385"/>
      <c r="AW159" s="385"/>
      <c r="AX159" s="385"/>
      <c r="AY159" s="385"/>
      <c r="AZ159" s="385"/>
      <c r="BA159" s="385"/>
      <c r="BB159" s="385"/>
      <c r="BC159" s="385"/>
      <c r="BD159" s="385"/>
      <c r="BE159" s="385"/>
      <c r="BF159" s="385"/>
      <c r="BG159" s="385"/>
      <c r="BN159" s="143">
        <f t="shared" si="4"/>
        <v>0</v>
      </c>
      <c r="BO159" s="143" t="str">
        <f t="shared" si="5"/>
        <v/>
      </c>
    </row>
    <row r="160" spans="1:67">
      <c r="A160" s="385"/>
      <c r="B160" s="385"/>
      <c r="C160" s="385"/>
      <c r="D160" s="385"/>
      <c r="E160" s="385"/>
      <c r="F160" s="385"/>
      <c r="G160" s="385"/>
      <c r="H160" s="385"/>
      <c r="I160" s="385"/>
      <c r="J160" s="385"/>
      <c r="K160" s="385"/>
      <c r="L160" s="385"/>
      <c r="M160" s="385"/>
      <c r="N160" s="385"/>
      <c r="O160" s="385"/>
      <c r="P160" s="385"/>
      <c r="Q160" s="385"/>
      <c r="R160" s="385"/>
      <c r="S160" s="385"/>
      <c r="T160" s="385"/>
      <c r="U160" s="385"/>
      <c r="V160" s="385"/>
      <c r="W160" s="385"/>
      <c r="X160" s="385"/>
      <c r="Y160" s="385"/>
      <c r="Z160" s="385"/>
      <c r="AA160" s="385"/>
      <c r="AB160" s="385"/>
      <c r="AC160" s="385"/>
      <c r="AD160" s="385"/>
      <c r="AE160" s="385"/>
      <c r="AF160" s="385"/>
      <c r="AG160" s="385"/>
      <c r="AH160" s="385"/>
      <c r="AI160" s="385"/>
      <c r="AJ160" s="385"/>
      <c r="AK160" s="385"/>
      <c r="AL160" s="385"/>
      <c r="AM160" s="385"/>
      <c r="AN160" s="385"/>
      <c r="AO160" s="385"/>
      <c r="AP160" s="385"/>
      <c r="AQ160" s="385"/>
      <c r="AR160" s="385"/>
      <c r="AS160" s="385"/>
      <c r="AT160" s="385"/>
      <c r="AU160" s="385"/>
      <c r="AV160" s="385"/>
      <c r="AW160" s="385"/>
      <c r="AX160" s="385"/>
      <c r="AY160" s="385"/>
      <c r="AZ160" s="385"/>
      <c r="BA160" s="385"/>
      <c r="BB160" s="385"/>
      <c r="BC160" s="385"/>
      <c r="BD160" s="385"/>
      <c r="BE160" s="385"/>
      <c r="BF160" s="385"/>
      <c r="BG160" s="385"/>
      <c r="BN160" s="143">
        <f t="shared" si="4"/>
        <v>0</v>
      </c>
      <c r="BO160" s="143" t="str">
        <f t="shared" si="5"/>
        <v/>
      </c>
    </row>
    <row r="161" spans="1:67">
      <c r="A161" s="385"/>
      <c r="B161" s="385"/>
      <c r="C161" s="385"/>
      <c r="D161" s="385"/>
      <c r="E161" s="385"/>
      <c r="F161" s="385"/>
      <c r="G161" s="385"/>
      <c r="H161" s="385"/>
      <c r="I161" s="385"/>
      <c r="J161" s="385"/>
      <c r="K161" s="385"/>
      <c r="L161" s="385"/>
      <c r="M161" s="385"/>
      <c r="N161" s="385"/>
      <c r="O161" s="385"/>
      <c r="P161" s="385"/>
      <c r="Q161" s="385"/>
      <c r="R161" s="385"/>
      <c r="S161" s="385"/>
      <c r="T161" s="385"/>
      <c r="U161" s="385"/>
      <c r="V161" s="385"/>
      <c r="W161" s="385"/>
      <c r="X161" s="385"/>
      <c r="Y161" s="385"/>
      <c r="Z161" s="385"/>
      <c r="AA161" s="385"/>
      <c r="AB161" s="385"/>
      <c r="AC161" s="385"/>
      <c r="AD161" s="385"/>
      <c r="AE161" s="385"/>
      <c r="AF161" s="385"/>
      <c r="AG161" s="385"/>
      <c r="AH161" s="385"/>
      <c r="AI161" s="385"/>
      <c r="AJ161" s="385"/>
      <c r="AK161" s="385"/>
      <c r="AL161" s="385"/>
      <c r="AM161" s="385"/>
      <c r="AN161" s="385"/>
      <c r="AO161" s="385"/>
      <c r="AP161" s="385"/>
      <c r="AQ161" s="385"/>
      <c r="AR161" s="385"/>
      <c r="AS161" s="385"/>
      <c r="AT161" s="385"/>
      <c r="AU161" s="385"/>
      <c r="AV161" s="385"/>
      <c r="AW161" s="385"/>
      <c r="AX161" s="385"/>
      <c r="AY161" s="385"/>
      <c r="AZ161" s="385"/>
      <c r="BA161" s="385"/>
      <c r="BB161" s="385"/>
      <c r="BC161" s="385"/>
      <c r="BD161" s="385"/>
      <c r="BE161" s="385"/>
      <c r="BF161" s="385"/>
      <c r="BG161" s="385"/>
      <c r="BN161" s="143">
        <f t="shared" si="4"/>
        <v>0</v>
      </c>
      <c r="BO161" s="143" t="str">
        <f t="shared" si="5"/>
        <v/>
      </c>
    </row>
    <row r="162" spans="1:67">
      <c r="A162" s="385"/>
      <c r="B162" s="385"/>
      <c r="C162" s="385"/>
      <c r="D162" s="385"/>
      <c r="E162" s="385"/>
      <c r="F162" s="385"/>
      <c r="G162" s="385"/>
      <c r="H162" s="385"/>
      <c r="I162" s="385"/>
      <c r="J162" s="385"/>
      <c r="K162" s="385"/>
      <c r="L162" s="385"/>
      <c r="M162" s="385"/>
      <c r="N162" s="385"/>
      <c r="O162" s="385"/>
      <c r="P162" s="385"/>
      <c r="Q162" s="385"/>
      <c r="R162" s="385"/>
      <c r="S162" s="385"/>
      <c r="T162" s="385"/>
      <c r="U162" s="385"/>
      <c r="V162" s="385"/>
      <c r="W162" s="385"/>
      <c r="X162" s="385"/>
      <c r="Y162" s="385"/>
      <c r="Z162" s="385"/>
      <c r="AA162" s="385"/>
      <c r="AB162" s="385"/>
      <c r="AC162" s="385"/>
      <c r="AD162" s="385"/>
      <c r="AE162" s="385"/>
      <c r="AF162" s="385"/>
      <c r="AG162" s="385"/>
      <c r="AH162" s="385"/>
      <c r="AI162" s="385"/>
      <c r="AJ162" s="385"/>
      <c r="AK162" s="385"/>
      <c r="AL162" s="385"/>
      <c r="AM162" s="385"/>
      <c r="AN162" s="385"/>
      <c r="AO162" s="385"/>
      <c r="AP162" s="385"/>
      <c r="AQ162" s="385"/>
      <c r="AR162" s="385"/>
      <c r="AS162" s="385"/>
      <c r="AT162" s="385"/>
      <c r="AU162" s="385"/>
      <c r="AV162" s="385"/>
      <c r="AW162" s="385"/>
      <c r="AX162" s="385"/>
      <c r="AY162" s="385"/>
      <c r="AZ162" s="385"/>
      <c r="BA162" s="385"/>
      <c r="BB162" s="385"/>
      <c r="BC162" s="385"/>
      <c r="BD162" s="385"/>
      <c r="BE162" s="385"/>
      <c r="BF162" s="385"/>
      <c r="BG162" s="385"/>
      <c r="BN162" s="143">
        <f t="shared" si="4"/>
        <v>0</v>
      </c>
      <c r="BO162" s="143" t="str">
        <f t="shared" si="5"/>
        <v/>
      </c>
    </row>
    <row r="163" spans="1:67">
      <c r="A163" s="385"/>
      <c r="B163" s="385"/>
      <c r="C163" s="385"/>
      <c r="D163" s="385"/>
      <c r="E163" s="385"/>
      <c r="F163" s="385"/>
      <c r="G163" s="385"/>
      <c r="H163" s="385"/>
      <c r="I163" s="385"/>
      <c r="J163" s="385"/>
      <c r="K163" s="385"/>
      <c r="L163" s="385"/>
      <c r="M163" s="385"/>
      <c r="N163" s="385"/>
      <c r="O163" s="385"/>
      <c r="P163" s="385"/>
      <c r="Q163" s="385"/>
      <c r="R163" s="385"/>
      <c r="S163" s="385"/>
      <c r="T163" s="385"/>
      <c r="U163" s="385"/>
      <c r="V163" s="385"/>
      <c r="W163" s="385"/>
      <c r="X163" s="385"/>
      <c r="Y163" s="385"/>
      <c r="Z163" s="385"/>
      <c r="AA163" s="385"/>
      <c r="AB163" s="385"/>
      <c r="AC163" s="385"/>
      <c r="AD163" s="385"/>
      <c r="AE163" s="385"/>
      <c r="AF163" s="385"/>
      <c r="AG163" s="385"/>
      <c r="AH163" s="385"/>
      <c r="AI163" s="385"/>
      <c r="AJ163" s="385"/>
      <c r="AK163" s="385"/>
      <c r="AL163" s="385"/>
      <c r="AM163" s="385"/>
      <c r="AN163" s="385"/>
      <c r="AO163" s="385"/>
      <c r="AP163" s="385"/>
      <c r="AQ163" s="385"/>
      <c r="AR163" s="385"/>
      <c r="AS163" s="385"/>
      <c r="AT163" s="385"/>
      <c r="AU163" s="385"/>
      <c r="AV163" s="385"/>
      <c r="AW163" s="385"/>
      <c r="AX163" s="385"/>
      <c r="AY163" s="385"/>
      <c r="AZ163" s="385"/>
      <c r="BA163" s="385"/>
      <c r="BB163" s="385"/>
      <c r="BC163" s="385"/>
      <c r="BD163" s="385"/>
      <c r="BE163" s="385"/>
      <c r="BF163" s="385"/>
      <c r="BG163" s="385"/>
      <c r="BN163" s="143">
        <f t="shared" si="4"/>
        <v>0</v>
      </c>
      <c r="BO163" s="143" t="str">
        <f t="shared" si="5"/>
        <v/>
      </c>
    </row>
    <row r="164" spans="1:67">
      <c r="A164" s="385"/>
      <c r="B164" s="385"/>
      <c r="C164" s="385"/>
      <c r="D164" s="385"/>
      <c r="E164" s="385"/>
      <c r="F164" s="385"/>
      <c r="G164" s="385"/>
      <c r="H164" s="385"/>
      <c r="I164" s="385"/>
      <c r="J164" s="385"/>
      <c r="K164" s="385"/>
      <c r="L164" s="385"/>
      <c r="M164" s="385"/>
      <c r="N164" s="385"/>
      <c r="O164" s="385"/>
      <c r="P164" s="385"/>
      <c r="Q164" s="385"/>
      <c r="R164" s="385"/>
      <c r="S164" s="385"/>
      <c r="T164" s="385"/>
      <c r="U164" s="385"/>
      <c r="V164" s="385"/>
      <c r="W164" s="385"/>
      <c r="X164" s="385"/>
      <c r="Y164" s="385"/>
      <c r="Z164" s="385"/>
      <c r="AA164" s="385"/>
      <c r="AB164" s="385"/>
      <c r="AC164" s="385"/>
      <c r="AD164" s="385"/>
      <c r="AE164" s="385"/>
      <c r="AF164" s="385"/>
      <c r="AG164" s="385"/>
      <c r="AH164" s="385"/>
      <c r="AI164" s="385"/>
      <c r="AJ164" s="385"/>
      <c r="AK164" s="385"/>
      <c r="AL164" s="385"/>
      <c r="AM164" s="385"/>
      <c r="AN164" s="385"/>
      <c r="AO164" s="385"/>
      <c r="AP164" s="385"/>
      <c r="AQ164" s="385"/>
      <c r="AR164" s="385"/>
      <c r="AS164" s="385"/>
      <c r="AT164" s="385"/>
      <c r="AU164" s="385"/>
      <c r="AV164" s="385"/>
      <c r="AW164" s="385"/>
      <c r="AX164" s="385"/>
      <c r="AY164" s="385"/>
      <c r="AZ164" s="385"/>
      <c r="BA164" s="385"/>
      <c r="BB164" s="385"/>
      <c r="BC164" s="385"/>
      <c r="BD164" s="385"/>
      <c r="BE164" s="385"/>
      <c r="BF164" s="385"/>
      <c r="BG164" s="385"/>
      <c r="BN164" s="143">
        <f t="shared" si="4"/>
        <v>0</v>
      </c>
      <c r="BO164" s="143" t="str">
        <f t="shared" si="5"/>
        <v/>
      </c>
    </row>
    <row r="165" spans="1:67">
      <c r="A165" s="385"/>
      <c r="B165" s="385"/>
      <c r="C165" s="385"/>
      <c r="D165" s="385"/>
      <c r="E165" s="385"/>
      <c r="F165" s="385"/>
      <c r="G165" s="385"/>
      <c r="H165" s="385"/>
      <c r="I165" s="385"/>
      <c r="J165" s="385"/>
      <c r="K165" s="385"/>
      <c r="L165" s="385"/>
      <c r="M165" s="385"/>
      <c r="N165" s="385"/>
      <c r="O165" s="385"/>
      <c r="P165" s="385"/>
      <c r="Q165" s="385"/>
      <c r="R165" s="385"/>
      <c r="S165" s="385"/>
      <c r="T165" s="385"/>
      <c r="U165" s="385"/>
      <c r="V165" s="385"/>
      <c r="W165" s="385"/>
      <c r="X165" s="385"/>
      <c r="Y165" s="385"/>
      <c r="Z165" s="385"/>
      <c r="AA165" s="385"/>
      <c r="AB165" s="385"/>
      <c r="AC165" s="385"/>
      <c r="AD165" s="385"/>
      <c r="AE165" s="385"/>
      <c r="AF165" s="385"/>
      <c r="AG165" s="385"/>
      <c r="AH165" s="385"/>
      <c r="AI165" s="385"/>
      <c r="AJ165" s="385"/>
      <c r="AK165" s="385"/>
      <c r="AL165" s="385"/>
      <c r="AM165" s="385"/>
      <c r="AN165" s="385"/>
      <c r="AO165" s="385"/>
      <c r="AP165" s="385"/>
      <c r="AQ165" s="385"/>
      <c r="AR165" s="385"/>
      <c r="AS165" s="385"/>
      <c r="AT165" s="385"/>
      <c r="AU165" s="385"/>
      <c r="AV165" s="385"/>
      <c r="AW165" s="385"/>
      <c r="AX165" s="385"/>
      <c r="AY165" s="385"/>
      <c r="AZ165" s="385"/>
      <c r="BA165" s="385"/>
      <c r="BB165" s="385"/>
      <c r="BC165" s="385"/>
      <c r="BD165" s="385"/>
      <c r="BE165" s="385"/>
      <c r="BF165" s="385"/>
      <c r="BG165" s="385"/>
      <c r="BN165" s="143">
        <f t="shared" si="4"/>
        <v>0</v>
      </c>
      <c r="BO165" s="143" t="str">
        <f t="shared" si="5"/>
        <v/>
      </c>
    </row>
    <row r="166" spans="1:67">
      <c r="BN166" s="143">
        <f t="shared" si="4"/>
        <v>0</v>
      </c>
      <c r="BO166" s="143" t="str">
        <f t="shared" si="5"/>
        <v/>
      </c>
    </row>
    <row r="167" spans="1:67">
      <c r="BN167" s="143">
        <f t="shared" si="4"/>
        <v>0</v>
      </c>
      <c r="BO167" s="143" t="str">
        <f t="shared" si="5"/>
        <v/>
      </c>
    </row>
    <row r="168" spans="1:67">
      <c r="BN168" s="143">
        <f t="shared" si="4"/>
        <v>0</v>
      </c>
      <c r="BO168" s="143" t="str">
        <f t="shared" si="5"/>
        <v/>
      </c>
    </row>
    <row r="169" spans="1:67">
      <c r="BN169" s="143">
        <f t="shared" si="4"/>
        <v>0</v>
      </c>
      <c r="BO169" s="143" t="str">
        <f t="shared" si="5"/>
        <v/>
      </c>
    </row>
    <row r="170" spans="1:67">
      <c r="BN170" s="143">
        <f t="shared" si="4"/>
        <v>0</v>
      </c>
      <c r="BO170" s="143" t="str">
        <f t="shared" si="5"/>
        <v/>
      </c>
    </row>
    <row r="171" spans="1:67">
      <c r="BN171" s="143">
        <f t="shared" si="4"/>
        <v>0</v>
      </c>
      <c r="BO171" s="143" t="str">
        <f t="shared" si="5"/>
        <v/>
      </c>
    </row>
    <row r="172" spans="1:67">
      <c r="BN172" s="143">
        <f t="shared" si="4"/>
        <v>0</v>
      </c>
      <c r="BO172" s="143" t="str">
        <f t="shared" si="5"/>
        <v/>
      </c>
    </row>
    <row r="173" spans="1:67">
      <c r="BN173" s="143">
        <f t="shared" si="4"/>
        <v>0</v>
      </c>
      <c r="BO173" s="143" t="str">
        <f t="shared" si="5"/>
        <v/>
      </c>
    </row>
    <row r="174" spans="1:67">
      <c r="BN174" s="143">
        <f t="shared" si="4"/>
        <v>0</v>
      </c>
      <c r="BO174" s="143" t="str">
        <f t="shared" si="5"/>
        <v/>
      </c>
    </row>
    <row r="175" spans="1:67">
      <c r="BN175" s="143">
        <f t="shared" si="4"/>
        <v>0</v>
      </c>
      <c r="BO175" s="143" t="str">
        <f t="shared" si="5"/>
        <v/>
      </c>
    </row>
    <row r="176" spans="1:67">
      <c r="BN176" s="143">
        <f t="shared" si="4"/>
        <v>0</v>
      </c>
      <c r="BO176" s="143" t="str">
        <f t="shared" si="5"/>
        <v/>
      </c>
    </row>
    <row r="177" spans="66:67">
      <c r="BN177" s="143">
        <f t="shared" si="4"/>
        <v>0</v>
      </c>
      <c r="BO177" s="143" t="str">
        <f t="shared" si="5"/>
        <v/>
      </c>
    </row>
    <row r="178" spans="66:67">
      <c r="BN178" s="143">
        <f t="shared" si="4"/>
        <v>0</v>
      </c>
      <c r="BO178" s="143" t="str">
        <f t="shared" si="5"/>
        <v/>
      </c>
    </row>
    <row r="179" spans="66:67">
      <c r="BN179" s="143">
        <f t="shared" si="4"/>
        <v>0</v>
      </c>
      <c r="BO179" s="143" t="str">
        <f t="shared" si="5"/>
        <v/>
      </c>
    </row>
    <row r="180" spans="66:67">
      <c r="BN180" s="143">
        <f t="shared" si="4"/>
        <v>0</v>
      </c>
      <c r="BO180" s="143" t="str">
        <f t="shared" si="5"/>
        <v/>
      </c>
    </row>
    <row r="181" spans="66:67">
      <c r="BN181" s="143">
        <f t="shared" si="4"/>
        <v>0</v>
      </c>
      <c r="BO181" s="143" t="str">
        <f t="shared" si="5"/>
        <v/>
      </c>
    </row>
    <row r="182" spans="66:67">
      <c r="BN182" s="143">
        <f t="shared" si="4"/>
        <v>0</v>
      </c>
      <c r="BO182" s="143" t="str">
        <f t="shared" si="5"/>
        <v/>
      </c>
    </row>
    <row r="183" spans="66:67">
      <c r="BN183" s="143">
        <f t="shared" si="4"/>
        <v>0</v>
      </c>
      <c r="BO183" s="143" t="str">
        <f t="shared" si="5"/>
        <v/>
      </c>
    </row>
    <row r="184" spans="66:67">
      <c r="BN184" s="143">
        <f t="shared" si="4"/>
        <v>0</v>
      </c>
      <c r="BO184" s="143" t="str">
        <f t="shared" si="5"/>
        <v/>
      </c>
    </row>
    <row r="185" spans="66:67">
      <c r="BN185" s="143">
        <f t="shared" si="4"/>
        <v>0</v>
      </c>
      <c r="BO185" s="143" t="str">
        <f t="shared" si="5"/>
        <v/>
      </c>
    </row>
    <row r="186" spans="66:67">
      <c r="BN186" s="143">
        <f t="shared" si="4"/>
        <v>0</v>
      </c>
      <c r="BO186" s="143" t="str">
        <f t="shared" si="5"/>
        <v/>
      </c>
    </row>
    <row r="187" spans="66:67">
      <c r="BN187" s="143">
        <f t="shared" si="4"/>
        <v>0</v>
      </c>
      <c r="BO187" s="143" t="str">
        <f t="shared" si="5"/>
        <v/>
      </c>
    </row>
    <row r="188" spans="66:67">
      <c r="BN188" s="143">
        <f t="shared" si="4"/>
        <v>0</v>
      </c>
      <c r="BO188" s="143" t="str">
        <f t="shared" si="5"/>
        <v/>
      </c>
    </row>
    <row r="189" spans="66:67">
      <c r="BN189" s="143">
        <f t="shared" si="4"/>
        <v>0</v>
      </c>
      <c r="BO189" s="143" t="str">
        <f t="shared" si="5"/>
        <v/>
      </c>
    </row>
    <row r="190" spans="66:67">
      <c r="BN190" s="143">
        <f t="shared" si="4"/>
        <v>0</v>
      </c>
      <c r="BO190" s="143" t="str">
        <f t="shared" si="5"/>
        <v/>
      </c>
    </row>
    <row r="191" spans="66:67">
      <c r="BN191" s="143">
        <f t="shared" si="4"/>
        <v>0</v>
      </c>
      <c r="BO191" s="143" t="str">
        <f t="shared" si="5"/>
        <v/>
      </c>
    </row>
    <row r="192" spans="66:67">
      <c r="BN192" s="143">
        <f t="shared" si="4"/>
        <v>0</v>
      </c>
      <c r="BO192" s="143" t="str">
        <f t="shared" si="5"/>
        <v/>
      </c>
    </row>
    <row r="193" spans="66:67">
      <c r="BN193" s="143">
        <f t="shared" si="4"/>
        <v>0</v>
      </c>
      <c r="BO193" s="143" t="str">
        <f t="shared" si="5"/>
        <v/>
      </c>
    </row>
    <row r="194" spans="66:67">
      <c r="BN194" s="143">
        <f t="shared" si="4"/>
        <v>0</v>
      </c>
      <c r="BO194" s="143" t="str">
        <f t="shared" si="5"/>
        <v/>
      </c>
    </row>
    <row r="195" spans="66:67">
      <c r="BN195" s="143">
        <f t="shared" ref="BN195:BN258" si="6">G195-SUM(AZ195:BD195)</f>
        <v>0</v>
      </c>
      <c r="BO195" s="143" t="str">
        <f t="shared" ref="BO195:BO258" si="7">IF(BN195&lt;0,$D195&amp;",","")</f>
        <v/>
      </c>
    </row>
    <row r="196" spans="66:67">
      <c r="BN196" s="143">
        <f t="shared" si="6"/>
        <v>0</v>
      </c>
      <c r="BO196" s="143" t="str">
        <f t="shared" si="7"/>
        <v/>
      </c>
    </row>
    <row r="197" spans="66:67">
      <c r="BN197" s="143">
        <f t="shared" si="6"/>
        <v>0</v>
      </c>
      <c r="BO197" s="143" t="str">
        <f t="shared" si="7"/>
        <v/>
      </c>
    </row>
    <row r="198" spans="66:67">
      <c r="BN198" s="143">
        <f t="shared" si="6"/>
        <v>0</v>
      </c>
      <c r="BO198" s="143" t="str">
        <f t="shared" si="7"/>
        <v/>
      </c>
    </row>
    <row r="199" spans="66:67">
      <c r="BN199" s="143">
        <f t="shared" si="6"/>
        <v>0</v>
      </c>
      <c r="BO199" s="143" t="str">
        <f t="shared" si="7"/>
        <v/>
      </c>
    </row>
    <row r="200" spans="66:67">
      <c r="BN200" s="143">
        <f t="shared" si="6"/>
        <v>0</v>
      </c>
      <c r="BO200" s="143" t="str">
        <f t="shared" si="7"/>
        <v/>
      </c>
    </row>
    <row r="201" spans="66:67">
      <c r="BN201" s="143">
        <f t="shared" si="6"/>
        <v>0</v>
      </c>
      <c r="BO201" s="143" t="str">
        <f t="shared" si="7"/>
        <v/>
      </c>
    </row>
    <row r="202" spans="66:67">
      <c r="BN202" s="143">
        <f t="shared" si="6"/>
        <v>0</v>
      </c>
      <c r="BO202" s="143" t="str">
        <f t="shared" si="7"/>
        <v/>
      </c>
    </row>
    <row r="203" spans="66:67">
      <c r="BN203" s="143">
        <f t="shared" si="6"/>
        <v>0</v>
      </c>
      <c r="BO203" s="143" t="str">
        <f t="shared" si="7"/>
        <v/>
      </c>
    </row>
    <row r="204" spans="66:67">
      <c r="BN204" s="143">
        <f t="shared" si="6"/>
        <v>0</v>
      </c>
      <c r="BO204" s="143" t="str">
        <f t="shared" si="7"/>
        <v/>
      </c>
    </row>
    <row r="205" spans="66:67">
      <c r="BN205" s="143">
        <f t="shared" si="6"/>
        <v>0</v>
      </c>
      <c r="BO205" s="143" t="str">
        <f t="shared" si="7"/>
        <v/>
      </c>
    </row>
    <row r="206" spans="66:67">
      <c r="BN206" s="143">
        <f t="shared" si="6"/>
        <v>0</v>
      </c>
      <c r="BO206" s="143" t="str">
        <f t="shared" si="7"/>
        <v/>
      </c>
    </row>
    <row r="207" spans="66:67">
      <c r="BN207" s="143">
        <f t="shared" si="6"/>
        <v>0</v>
      </c>
      <c r="BO207" s="143" t="str">
        <f t="shared" si="7"/>
        <v/>
      </c>
    </row>
    <row r="208" spans="66:67">
      <c r="BN208" s="143">
        <f t="shared" si="6"/>
        <v>0</v>
      </c>
      <c r="BO208" s="143" t="str">
        <f t="shared" si="7"/>
        <v/>
      </c>
    </row>
    <row r="209" spans="66:67">
      <c r="BN209" s="143">
        <f t="shared" si="6"/>
        <v>0</v>
      </c>
      <c r="BO209" s="143" t="str">
        <f t="shared" si="7"/>
        <v/>
      </c>
    </row>
    <row r="210" spans="66:67">
      <c r="BN210" s="143">
        <f t="shared" si="6"/>
        <v>0</v>
      </c>
      <c r="BO210" s="143" t="str">
        <f t="shared" si="7"/>
        <v/>
      </c>
    </row>
    <row r="211" spans="66:67">
      <c r="BN211" s="143">
        <f t="shared" si="6"/>
        <v>0</v>
      </c>
      <c r="BO211" s="143" t="str">
        <f t="shared" si="7"/>
        <v/>
      </c>
    </row>
    <row r="212" spans="66:67">
      <c r="BN212" s="143">
        <f t="shared" si="6"/>
        <v>0</v>
      </c>
      <c r="BO212" s="143" t="str">
        <f t="shared" si="7"/>
        <v/>
      </c>
    </row>
    <row r="213" spans="66:67">
      <c r="BN213" s="143">
        <f t="shared" si="6"/>
        <v>0</v>
      </c>
      <c r="BO213" s="143" t="str">
        <f t="shared" si="7"/>
        <v/>
      </c>
    </row>
    <row r="214" spans="66:67">
      <c r="BN214" s="143">
        <f t="shared" si="6"/>
        <v>0</v>
      </c>
      <c r="BO214" s="143" t="str">
        <f t="shared" si="7"/>
        <v/>
      </c>
    </row>
    <row r="215" spans="66:67">
      <c r="BN215" s="143">
        <f t="shared" si="6"/>
        <v>0</v>
      </c>
      <c r="BO215" s="143" t="str">
        <f t="shared" si="7"/>
        <v/>
      </c>
    </row>
    <row r="216" spans="66:67">
      <c r="BN216" s="143">
        <f t="shared" si="6"/>
        <v>0</v>
      </c>
      <c r="BO216" s="143" t="str">
        <f t="shared" si="7"/>
        <v/>
      </c>
    </row>
    <row r="217" spans="66:67">
      <c r="BN217" s="143">
        <f t="shared" si="6"/>
        <v>0</v>
      </c>
      <c r="BO217" s="143" t="str">
        <f t="shared" si="7"/>
        <v/>
      </c>
    </row>
    <row r="218" spans="66:67">
      <c r="BN218" s="143">
        <f t="shared" si="6"/>
        <v>0</v>
      </c>
      <c r="BO218" s="143" t="str">
        <f t="shared" si="7"/>
        <v/>
      </c>
    </row>
    <row r="219" spans="66:67">
      <c r="BN219" s="143">
        <f t="shared" si="6"/>
        <v>0</v>
      </c>
      <c r="BO219" s="143" t="str">
        <f t="shared" si="7"/>
        <v/>
      </c>
    </row>
    <row r="220" spans="66:67">
      <c r="BN220" s="143">
        <f t="shared" si="6"/>
        <v>0</v>
      </c>
      <c r="BO220" s="143" t="str">
        <f t="shared" si="7"/>
        <v/>
      </c>
    </row>
    <row r="221" spans="66:67">
      <c r="BN221" s="143">
        <f t="shared" si="6"/>
        <v>0</v>
      </c>
      <c r="BO221" s="143" t="str">
        <f t="shared" si="7"/>
        <v/>
      </c>
    </row>
    <row r="222" spans="66:67">
      <c r="BN222" s="143">
        <f t="shared" si="6"/>
        <v>0</v>
      </c>
      <c r="BO222" s="143" t="str">
        <f t="shared" si="7"/>
        <v/>
      </c>
    </row>
    <row r="223" spans="66:67">
      <c r="BN223" s="143">
        <f t="shared" si="6"/>
        <v>0</v>
      </c>
      <c r="BO223" s="143" t="str">
        <f t="shared" si="7"/>
        <v/>
      </c>
    </row>
    <row r="224" spans="66:67">
      <c r="BN224" s="143">
        <f t="shared" si="6"/>
        <v>0</v>
      </c>
      <c r="BO224" s="143" t="str">
        <f t="shared" si="7"/>
        <v/>
      </c>
    </row>
    <row r="225" spans="66:67">
      <c r="BN225" s="143">
        <f t="shared" si="6"/>
        <v>0</v>
      </c>
      <c r="BO225" s="143" t="str">
        <f t="shared" si="7"/>
        <v/>
      </c>
    </row>
    <row r="226" spans="66:67">
      <c r="BN226" s="143">
        <f t="shared" si="6"/>
        <v>0</v>
      </c>
      <c r="BO226" s="143" t="str">
        <f t="shared" si="7"/>
        <v/>
      </c>
    </row>
    <row r="227" spans="66:67">
      <c r="BN227" s="143">
        <f t="shared" si="6"/>
        <v>0</v>
      </c>
      <c r="BO227" s="143" t="str">
        <f t="shared" si="7"/>
        <v/>
      </c>
    </row>
    <row r="228" spans="66:67">
      <c r="BN228" s="143">
        <f t="shared" si="6"/>
        <v>0</v>
      </c>
      <c r="BO228" s="143" t="str">
        <f t="shared" si="7"/>
        <v/>
      </c>
    </row>
    <row r="229" spans="66:67">
      <c r="BN229" s="143">
        <f t="shared" si="6"/>
        <v>0</v>
      </c>
      <c r="BO229" s="143" t="str">
        <f t="shared" si="7"/>
        <v/>
      </c>
    </row>
    <row r="230" spans="66:67">
      <c r="BN230" s="143">
        <f t="shared" si="6"/>
        <v>0</v>
      </c>
      <c r="BO230" s="143" t="str">
        <f t="shared" si="7"/>
        <v/>
      </c>
    </row>
    <row r="231" spans="66:67">
      <c r="BN231" s="143">
        <f t="shared" si="6"/>
        <v>0</v>
      </c>
      <c r="BO231" s="143" t="str">
        <f t="shared" si="7"/>
        <v/>
      </c>
    </row>
    <row r="232" spans="66:67">
      <c r="BN232" s="143">
        <f t="shared" si="6"/>
        <v>0</v>
      </c>
      <c r="BO232" s="143" t="str">
        <f t="shared" si="7"/>
        <v/>
      </c>
    </row>
    <row r="233" spans="66:67">
      <c r="BN233" s="143">
        <f t="shared" si="6"/>
        <v>0</v>
      </c>
      <c r="BO233" s="143" t="str">
        <f t="shared" si="7"/>
        <v/>
      </c>
    </row>
    <row r="234" spans="66:67">
      <c r="BN234" s="143">
        <f t="shared" si="6"/>
        <v>0</v>
      </c>
      <c r="BO234" s="143" t="str">
        <f t="shared" si="7"/>
        <v/>
      </c>
    </row>
    <row r="235" spans="66:67">
      <c r="BN235" s="143">
        <f t="shared" si="6"/>
        <v>0</v>
      </c>
      <c r="BO235" s="143" t="str">
        <f t="shared" si="7"/>
        <v/>
      </c>
    </row>
    <row r="236" spans="66:67">
      <c r="BN236" s="143">
        <f t="shared" si="6"/>
        <v>0</v>
      </c>
      <c r="BO236" s="143" t="str">
        <f t="shared" si="7"/>
        <v/>
      </c>
    </row>
    <row r="237" spans="66:67">
      <c r="BN237" s="143">
        <f t="shared" si="6"/>
        <v>0</v>
      </c>
      <c r="BO237" s="143" t="str">
        <f t="shared" si="7"/>
        <v/>
      </c>
    </row>
    <row r="238" spans="66:67">
      <c r="BN238" s="143">
        <f t="shared" si="6"/>
        <v>0</v>
      </c>
      <c r="BO238" s="143" t="str">
        <f t="shared" si="7"/>
        <v/>
      </c>
    </row>
    <row r="239" spans="66:67">
      <c r="BN239" s="143">
        <f t="shared" si="6"/>
        <v>0</v>
      </c>
      <c r="BO239" s="143" t="str">
        <f t="shared" si="7"/>
        <v/>
      </c>
    </row>
    <row r="240" spans="66:67">
      <c r="BN240" s="143">
        <f t="shared" si="6"/>
        <v>0</v>
      </c>
      <c r="BO240" s="143" t="str">
        <f t="shared" si="7"/>
        <v/>
      </c>
    </row>
    <row r="241" spans="1:67">
      <c r="BN241" s="143">
        <f t="shared" si="6"/>
        <v>0</v>
      </c>
      <c r="BO241" s="143" t="str">
        <f t="shared" si="7"/>
        <v/>
      </c>
    </row>
    <row r="242" spans="1:67">
      <c r="BN242" s="143">
        <f t="shared" si="6"/>
        <v>0</v>
      </c>
      <c r="BO242" s="143" t="str">
        <f t="shared" si="7"/>
        <v/>
      </c>
    </row>
    <row r="243" spans="1:67">
      <c r="BN243" s="143">
        <f t="shared" si="6"/>
        <v>0</v>
      </c>
      <c r="BO243" s="143" t="str">
        <f t="shared" si="7"/>
        <v/>
      </c>
    </row>
    <row r="244" spans="1:67">
      <c r="BN244" s="143">
        <f t="shared" si="6"/>
        <v>0</v>
      </c>
      <c r="BO244" s="143" t="str">
        <f t="shared" si="7"/>
        <v/>
      </c>
    </row>
    <row r="245" spans="1:67">
      <c r="BN245" s="143">
        <f t="shared" si="6"/>
        <v>0</v>
      </c>
      <c r="BO245" s="143" t="str">
        <f t="shared" si="7"/>
        <v/>
      </c>
    </row>
    <row r="246" spans="1:67">
      <c r="BN246" s="143">
        <f t="shared" si="6"/>
        <v>0</v>
      </c>
      <c r="BO246" s="143" t="str">
        <f t="shared" si="7"/>
        <v/>
      </c>
    </row>
    <row r="247" spans="1:67">
      <c r="BN247" s="143">
        <f t="shared" si="6"/>
        <v>0</v>
      </c>
      <c r="BO247" s="143" t="str">
        <f t="shared" si="7"/>
        <v/>
      </c>
    </row>
    <row r="248" spans="1:67">
      <c r="BN248" s="143">
        <f t="shared" si="6"/>
        <v>0</v>
      </c>
      <c r="BO248" s="143" t="str">
        <f t="shared" si="7"/>
        <v/>
      </c>
    </row>
    <row r="249" spans="1:67">
      <c r="BN249" s="143">
        <f t="shared" si="6"/>
        <v>0</v>
      </c>
      <c r="BO249" s="143" t="str">
        <f t="shared" si="7"/>
        <v/>
      </c>
    </row>
    <row r="250" spans="1:67" s="372" customFormat="1">
      <c r="A250" s="371"/>
      <c r="B250" s="371"/>
      <c r="C250" s="371"/>
      <c r="D250" s="371"/>
      <c r="E250" s="371"/>
      <c r="F250" s="371"/>
      <c r="G250" s="371"/>
      <c r="H250" s="371"/>
      <c r="I250" s="371"/>
      <c r="J250" s="371"/>
      <c r="K250" s="371"/>
      <c r="L250" s="371"/>
      <c r="M250" s="371"/>
      <c r="N250" s="371"/>
      <c r="O250" s="371"/>
      <c r="P250" s="371"/>
      <c r="Q250" s="371"/>
      <c r="R250" s="371"/>
      <c r="S250" s="371"/>
      <c r="T250" s="371"/>
      <c r="U250" s="371"/>
      <c r="V250" s="371"/>
      <c r="W250" s="371"/>
      <c r="X250" s="371"/>
      <c r="Y250" s="371"/>
      <c r="Z250" s="371"/>
      <c r="AA250" s="371"/>
      <c r="AB250" s="371"/>
      <c r="AC250" s="371"/>
      <c r="AD250" s="371"/>
      <c r="AE250" s="371"/>
      <c r="AF250" s="371"/>
      <c r="AG250" s="371"/>
      <c r="AH250" s="371"/>
      <c r="BN250" s="143">
        <f t="shared" si="6"/>
        <v>0</v>
      </c>
      <c r="BO250" s="143" t="str">
        <f t="shared" si="7"/>
        <v/>
      </c>
    </row>
    <row r="251" spans="1:67">
      <c r="BN251" s="143">
        <f t="shared" si="6"/>
        <v>0</v>
      </c>
      <c r="BO251" s="143" t="str">
        <f t="shared" si="7"/>
        <v/>
      </c>
    </row>
    <row r="252" spans="1:67">
      <c r="BN252" s="143">
        <f t="shared" si="6"/>
        <v>0</v>
      </c>
      <c r="BO252" s="143" t="str">
        <f t="shared" si="7"/>
        <v/>
      </c>
    </row>
    <row r="253" spans="1:67">
      <c r="BN253" s="143">
        <f t="shared" si="6"/>
        <v>0</v>
      </c>
      <c r="BO253" s="143" t="str">
        <f t="shared" si="7"/>
        <v/>
      </c>
    </row>
    <row r="254" spans="1:67">
      <c r="BN254" s="143">
        <f t="shared" si="6"/>
        <v>0</v>
      </c>
      <c r="BO254" s="143" t="str">
        <f t="shared" si="7"/>
        <v/>
      </c>
    </row>
    <row r="255" spans="1:67">
      <c r="BN255" s="143">
        <f t="shared" si="6"/>
        <v>0</v>
      </c>
      <c r="BO255" s="143" t="str">
        <f t="shared" si="7"/>
        <v/>
      </c>
    </row>
    <row r="256" spans="1:67">
      <c r="BN256" s="143">
        <f t="shared" si="6"/>
        <v>0</v>
      </c>
      <c r="BO256" s="143" t="str">
        <f t="shared" si="7"/>
        <v/>
      </c>
    </row>
    <row r="257" spans="66:67">
      <c r="BN257" s="143">
        <f t="shared" si="6"/>
        <v>0</v>
      </c>
      <c r="BO257" s="143" t="str">
        <f t="shared" si="7"/>
        <v/>
      </c>
    </row>
    <row r="258" spans="66:67">
      <c r="BN258" s="143">
        <f t="shared" si="6"/>
        <v>0</v>
      </c>
      <c r="BO258" s="143" t="str">
        <f t="shared" si="7"/>
        <v/>
      </c>
    </row>
    <row r="259" spans="66:67">
      <c r="BN259" s="143">
        <f t="shared" ref="BN259:BN322" si="8">G259-SUM(AZ259:BD259)</f>
        <v>0</v>
      </c>
      <c r="BO259" s="143" t="str">
        <f t="shared" ref="BO259:BO322" si="9">IF(BN259&lt;0,$D259&amp;",","")</f>
        <v/>
      </c>
    </row>
    <row r="260" spans="66:67">
      <c r="BN260" s="143">
        <f t="shared" si="8"/>
        <v>0</v>
      </c>
      <c r="BO260" s="143" t="str">
        <f t="shared" si="9"/>
        <v/>
      </c>
    </row>
    <row r="261" spans="66:67">
      <c r="BN261" s="143">
        <f t="shared" si="8"/>
        <v>0</v>
      </c>
      <c r="BO261" s="143" t="str">
        <f t="shared" si="9"/>
        <v/>
      </c>
    </row>
    <row r="262" spans="66:67">
      <c r="BN262" s="143">
        <f t="shared" si="8"/>
        <v>0</v>
      </c>
      <c r="BO262" s="143" t="str">
        <f t="shared" si="9"/>
        <v/>
      </c>
    </row>
    <row r="263" spans="66:67">
      <c r="BN263" s="143">
        <f t="shared" si="8"/>
        <v>0</v>
      </c>
      <c r="BO263" s="143" t="str">
        <f t="shared" si="9"/>
        <v/>
      </c>
    </row>
    <row r="264" spans="66:67">
      <c r="BN264" s="143">
        <f t="shared" si="8"/>
        <v>0</v>
      </c>
      <c r="BO264" s="143" t="str">
        <f t="shared" si="9"/>
        <v/>
      </c>
    </row>
    <row r="265" spans="66:67">
      <c r="BN265" s="143">
        <f t="shared" si="8"/>
        <v>0</v>
      </c>
      <c r="BO265" s="143" t="str">
        <f t="shared" si="9"/>
        <v/>
      </c>
    </row>
    <row r="266" spans="66:67">
      <c r="BN266" s="143">
        <f t="shared" si="8"/>
        <v>0</v>
      </c>
      <c r="BO266" s="143" t="str">
        <f t="shared" si="9"/>
        <v/>
      </c>
    </row>
    <row r="267" spans="66:67">
      <c r="BN267" s="143">
        <f t="shared" si="8"/>
        <v>0</v>
      </c>
      <c r="BO267" s="143" t="str">
        <f t="shared" si="9"/>
        <v/>
      </c>
    </row>
    <row r="268" spans="66:67">
      <c r="BN268" s="143">
        <f t="shared" si="8"/>
        <v>0</v>
      </c>
      <c r="BO268" s="143" t="str">
        <f t="shared" si="9"/>
        <v/>
      </c>
    </row>
    <row r="269" spans="66:67">
      <c r="BN269" s="143">
        <f t="shared" si="8"/>
        <v>0</v>
      </c>
      <c r="BO269" s="143" t="str">
        <f t="shared" si="9"/>
        <v/>
      </c>
    </row>
    <row r="270" spans="66:67">
      <c r="BN270" s="143">
        <f t="shared" si="8"/>
        <v>0</v>
      </c>
      <c r="BO270" s="143" t="str">
        <f t="shared" si="9"/>
        <v/>
      </c>
    </row>
    <row r="271" spans="66:67">
      <c r="BN271" s="143">
        <f t="shared" si="8"/>
        <v>0</v>
      </c>
      <c r="BO271" s="143" t="str">
        <f t="shared" si="9"/>
        <v/>
      </c>
    </row>
    <row r="272" spans="66:67">
      <c r="BN272" s="143">
        <f t="shared" si="8"/>
        <v>0</v>
      </c>
      <c r="BO272" s="143" t="str">
        <f t="shared" si="9"/>
        <v/>
      </c>
    </row>
    <row r="273" spans="66:67">
      <c r="BN273" s="143">
        <f t="shared" si="8"/>
        <v>0</v>
      </c>
      <c r="BO273" s="143" t="str">
        <f t="shared" si="9"/>
        <v/>
      </c>
    </row>
    <row r="274" spans="66:67">
      <c r="BN274" s="143">
        <f t="shared" si="8"/>
        <v>0</v>
      </c>
      <c r="BO274" s="143" t="str">
        <f t="shared" si="9"/>
        <v/>
      </c>
    </row>
    <row r="275" spans="66:67">
      <c r="BN275" s="143">
        <f t="shared" si="8"/>
        <v>0</v>
      </c>
      <c r="BO275" s="143" t="str">
        <f t="shared" si="9"/>
        <v/>
      </c>
    </row>
    <row r="276" spans="66:67">
      <c r="BN276" s="143">
        <f t="shared" si="8"/>
        <v>0</v>
      </c>
      <c r="BO276" s="143" t="str">
        <f t="shared" si="9"/>
        <v/>
      </c>
    </row>
    <row r="277" spans="66:67">
      <c r="BN277" s="143">
        <f t="shared" si="8"/>
        <v>0</v>
      </c>
      <c r="BO277" s="143" t="str">
        <f t="shared" si="9"/>
        <v/>
      </c>
    </row>
    <row r="278" spans="66:67">
      <c r="BN278" s="143">
        <f t="shared" si="8"/>
        <v>0</v>
      </c>
      <c r="BO278" s="143" t="str">
        <f t="shared" si="9"/>
        <v/>
      </c>
    </row>
    <row r="279" spans="66:67">
      <c r="BN279" s="143">
        <f t="shared" si="8"/>
        <v>0</v>
      </c>
      <c r="BO279" s="143" t="str">
        <f t="shared" si="9"/>
        <v/>
      </c>
    </row>
    <row r="280" spans="66:67">
      <c r="BN280" s="143">
        <f t="shared" si="8"/>
        <v>0</v>
      </c>
      <c r="BO280" s="143" t="str">
        <f t="shared" si="9"/>
        <v/>
      </c>
    </row>
    <row r="281" spans="66:67">
      <c r="BN281" s="143">
        <f t="shared" si="8"/>
        <v>0</v>
      </c>
      <c r="BO281" s="143" t="str">
        <f t="shared" si="9"/>
        <v/>
      </c>
    </row>
    <row r="282" spans="66:67">
      <c r="BN282" s="143">
        <f t="shared" si="8"/>
        <v>0</v>
      </c>
      <c r="BO282" s="143" t="str">
        <f t="shared" si="9"/>
        <v/>
      </c>
    </row>
    <row r="283" spans="66:67">
      <c r="BN283" s="143">
        <f t="shared" si="8"/>
        <v>0</v>
      </c>
      <c r="BO283" s="143" t="str">
        <f t="shared" si="9"/>
        <v/>
      </c>
    </row>
    <row r="284" spans="66:67">
      <c r="BN284" s="143">
        <f t="shared" si="8"/>
        <v>0</v>
      </c>
      <c r="BO284" s="143" t="str">
        <f t="shared" si="9"/>
        <v/>
      </c>
    </row>
    <row r="285" spans="66:67">
      <c r="BN285" s="143">
        <f t="shared" si="8"/>
        <v>0</v>
      </c>
      <c r="BO285" s="143" t="str">
        <f t="shared" si="9"/>
        <v/>
      </c>
    </row>
    <row r="286" spans="66:67">
      <c r="BN286" s="143">
        <f t="shared" si="8"/>
        <v>0</v>
      </c>
      <c r="BO286" s="143" t="str">
        <f t="shared" si="9"/>
        <v/>
      </c>
    </row>
    <row r="287" spans="66:67">
      <c r="BN287" s="143">
        <f t="shared" si="8"/>
        <v>0</v>
      </c>
      <c r="BO287" s="143" t="str">
        <f t="shared" si="9"/>
        <v/>
      </c>
    </row>
    <row r="288" spans="66:67">
      <c r="BN288" s="143">
        <f t="shared" si="8"/>
        <v>0</v>
      </c>
      <c r="BO288" s="143" t="str">
        <f t="shared" si="9"/>
        <v/>
      </c>
    </row>
    <row r="289" spans="66:67">
      <c r="BN289" s="143">
        <f t="shared" si="8"/>
        <v>0</v>
      </c>
      <c r="BO289" s="143" t="str">
        <f t="shared" si="9"/>
        <v/>
      </c>
    </row>
    <row r="290" spans="66:67">
      <c r="BN290" s="143">
        <f t="shared" si="8"/>
        <v>0</v>
      </c>
      <c r="BO290" s="143" t="str">
        <f t="shared" si="9"/>
        <v/>
      </c>
    </row>
    <row r="291" spans="66:67">
      <c r="BN291" s="143">
        <f t="shared" si="8"/>
        <v>0</v>
      </c>
      <c r="BO291" s="143" t="str">
        <f t="shared" si="9"/>
        <v/>
      </c>
    </row>
    <row r="292" spans="66:67">
      <c r="BN292" s="143">
        <f t="shared" si="8"/>
        <v>0</v>
      </c>
      <c r="BO292" s="143" t="str">
        <f t="shared" si="9"/>
        <v/>
      </c>
    </row>
    <row r="293" spans="66:67">
      <c r="BN293" s="143">
        <f t="shared" si="8"/>
        <v>0</v>
      </c>
      <c r="BO293" s="143" t="str">
        <f t="shared" si="9"/>
        <v/>
      </c>
    </row>
    <row r="294" spans="66:67">
      <c r="BN294" s="143">
        <f t="shared" si="8"/>
        <v>0</v>
      </c>
      <c r="BO294" s="143" t="str">
        <f t="shared" si="9"/>
        <v/>
      </c>
    </row>
    <row r="295" spans="66:67">
      <c r="BN295" s="143">
        <f t="shared" si="8"/>
        <v>0</v>
      </c>
      <c r="BO295" s="143" t="str">
        <f t="shared" si="9"/>
        <v/>
      </c>
    </row>
    <row r="296" spans="66:67">
      <c r="BN296" s="143">
        <f t="shared" si="8"/>
        <v>0</v>
      </c>
      <c r="BO296" s="143" t="str">
        <f t="shared" si="9"/>
        <v/>
      </c>
    </row>
    <row r="297" spans="66:67">
      <c r="BN297" s="143">
        <f t="shared" si="8"/>
        <v>0</v>
      </c>
      <c r="BO297" s="143" t="str">
        <f t="shared" si="9"/>
        <v/>
      </c>
    </row>
    <row r="298" spans="66:67">
      <c r="BN298" s="143">
        <f t="shared" si="8"/>
        <v>0</v>
      </c>
      <c r="BO298" s="143" t="str">
        <f t="shared" si="9"/>
        <v/>
      </c>
    </row>
    <row r="299" spans="66:67">
      <c r="BN299" s="143">
        <f t="shared" si="8"/>
        <v>0</v>
      </c>
      <c r="BO299" s="143" t="str">
        <f t="shared" si="9"/>
        <v/>
      </c>
    </row>
    <row r="300" spans="66:67">
      <c r="BN300" s="143">
        <f t="shared" si="8"/>
        <v>0</v>
      </c>
      <c r="BO300" s="143" t="str">
        <f t="shared" si="9"/>
        <v/>
      </c>
    </row>
    <row r="301" spans="66:67">
      <c r="BN301" s="143">
        <f t="shared" si="8"/>
        <v>0</v>
      </c>
      <c r="BO301" s="143" t="str">
        <f t="shared" si="9"/>
        <v/>
      </c>
    </row>
    <row r="302" spans="66:67">
      <c r="BN302" s="143">
        <f t="shared" si="8"/>
        <v>0</v>
      </c>
      <c r="BO302" s="143" t="str">
        <f t="shared" si="9"/>
        <v/>
      </c>
    </row>
    <row r="303" spans="66:67">
      <c r="BN303" s="143">
        <f t="shared" si="8"/>
        <v>0</v>
      </c>
      <c r="BO303" s="143" t="str">
        <f t="shared" si="9"/>
        <v/>
      </c>
    </row>
    <row r="304" spans="66:67">
      <c r="BN304" s="143">
        <f t="shared" si="8"/>
        <v>0</v>
      </c>
      <c r="BO304" s="143" t="str">
        <f t="shared" si="9"/>
        <v/>
      </c>
    </row>
    <row r="305" spans="66:67">
      <c r="BN305" s="143">
        <f t="shared" si="8"/>
        <v>0</v>
      </c>
      <c r="BO305" s="143" t="str">
        <f t="shared" si="9"/>
        <v/>
      </c>
    </row>
    <row r="306" spans="66:67">
      <c r="BN306" s="143">
        <f t="shared" si="8"/>
        <v>0</v>
      </c>
      <c r="BO306" s="143" t="str">
        <f t="shared" si="9"/>
        <v/>
      </c>
    </row>
    <row r="307" spans="66:67">
      <c r="BN307" s="143">
        <f t="shared" si="8"/>
        <v>0</v>
      </c>
      <c r="BO307" s="143" t="str">
        <f t="shared" si="9"/>
        <v/>
      </c>
    </row>
    <row r="308" spans="66:67">
      <c r="BN308" s="143">
        <f t="shared" si="8"/>
        <v>0</v>
      </c>
      <c r="BO308" s="143" t="str">
        <f t="shared" si="9"/>
        <v/>
      </c>
    </row>
    <row r="309" spans="66:67">
      <c r="BN309" s="143">
        <f t="shared" si="8"/>
        <v>0</v>
      </c>
      <c r="BO309" s="143" t="str">
        <f t="shared" si="9"/>
        <v/>
      </c>
    </row>
    <row r="310" spans="66:67">
      <c r="BN310" s="143">
        <f t="shared" si="8"/>
        <v>0</v>
      </c>
      <c r="BO310" s="143" t="str">
        <f t="shared" si="9"/>
        <v/>
      </c>
    </row>
    <row r="311" spans="66:67">
      <c r="BN311" s="143">
        <f t="shared" si="8"/>
        <v>0</v>
      </c>
      <c r="BO311" s="143" t="str">
        <f t="shared" si="9"/>
        <v/>
      </c>
    </row>
    <row r="312" spans="66:67">
      <c r="BN312" s="143">
        <f t="shared" si="8"/>
        <v>0</v>
      </c>
      <c r="BO312" s="143" t="str">
        <f t="shared" si="9"/>
        <v/>
      </c>
    </row>
    <row r="313" spans="66:67">
      <c r="BN313" s="143">
        <f t="shared" si="8"/>
        <v>0</v>
      </c>
      <c r="BO313" s="143" t="str">
        <f t="shared" si="9"/>
        <v/>
      </c>
    </row>
    <row r="314" spans="66:67">
      <c r="BN314" s="143">
        <f t="shared" si="8"/>
        <v>0</v>
      </c>
      <c r="BO314" s="143" t="str">
        <f t="shared" si="9"/>
        <v/>
      </c>
    </row>
    <row r="315" spans="66:67">
      <c r="BN315" s="143">
        <f t="shared" si="8"/>
        <v>0</v>
      </c>
      <c r="BO315" s="143" t="str">
        <f t="shared" si="9"/>
        <v/>
      </c>
    </row>
    <row r="316" spans="66:67">
      <c r="BN316" s="143">
        <f t="shared" si="8"/>
        <v>0</v>
      </c>
      <c r="BO316" s="143" t="str">
        <f t="shared" si="9"/>
        <v/>
      </c>
    </row>
    <row r="317" spans="66:67">
      <c r="BN317" s="143">
        <f t="shared" si="8"/>
        <v>0</v>
      </c>
      <c r="BO317" s="143" t="str">
        <f t="shared" si="9"/>
        <v/>
      </c>
    </row>
    <row r="318" spans="66:67">
      <c r="BN318" s="143">
        <f t="shared" si="8"/>
        <v>0</v>
      </c>
      <c r="BO318" s="143" t="str">
        <f t="shared" si="9"/>
        <v/>
      </c>
    </row>
    <row r="319" spans="66:67">
      <c r="BN319" s="143">
        <f t="shared" si="8"/>
        <v>0</v>
      </c>
      <c r="BO319" s="143" t="str">
        <f t="shared" si="9"/>
        <v/>
      </c>
    </row>
    <row r="320" spans="66:67">
      <c r="BN320" s="143">
        <f t="shared" si="8"/>
        <v>0</v>
      </c>
      <c r="BO320" s="143" t="str">
        <f t="shared" si="9"/>
        <v/>
      </c>
    </row>
    <row r="321" spans="66:67">
      <c r="BN321" s="143">
        <f t="shared" si="8"/>
        <v>0</v>
      </c>
      <c r="BO321" s="143" t="str">
        <f t="shared" si="9"/>
        <v/>
      </c>
    </row>
    <row r="322" spans="66:67">
      <c r="BN322" s="143">
        <f t="shared" si="8"/>
        <v>0</v>
      </c>
      <c r="BO322" s="143" t="str">
        <f t="shared" si="9"/>
        <v/>
      </c>
    </row>
    <row r="323" spans="66:67">
      <c r="BN323" s="143">
        <f t="shared" ref="BN323:BN349" si="10">G323-SUM(AZ323:BD323)</f>
        <v>0</v>
      </c>
      <c r="BO323" s="143" t="str">
        <f t="shared" ref="BO323:BO349" si="11">IF(BN323&lt;0,$D323&amp;",","")</f>
        <v/>
      </c>
    </row>
    <row r="324" spans="66:67">
      <c r="BN324" s="143">
        <f t="shared" si="10"/>
        <v>0</v>
      </c>
      <c r="BO324" s="143" t="str">
        <f t="shared" si="11"/>
        <v/>
      </c>
    </row>
    <row r="325" spans="66:67">
      <c r="BN325" s="143">
        <f t="shared" si="10"/>
        <v>0</v>
      </c>
      <c r="BO325" s="143" t="str">
        <f t="shared" si="11"/>
        <v/>
      </c>
    </row>
    <row r="326" spans="66:67">
      <c r="BN326" s="143">
        <f t="shared" si="10"/>
        <v>0</v>
      </c>
      <c r="BO326" s="143" t="str">
        <f t="shared" si="11"/>
        <v/>
      </c>
    </row>
    <row r="327" spans="66:67">
      <c r="BN327" s="143">
        <f t="shared" si="10"/>
        <v>0</v>
      </c>
      <c r="BO327" s="143" t="str">
        <f t="shared" si="11"/>
        <v/>
      </c>
    </row>
    <row r="328" spans="66:67">
      <c r="BN328" s="143">
        <f t="shared" si="10"/>
        <v>0</v>
      </c>
      <c r="BO328" s="143" t="str">
        <f t="shared" si="11"/>
        <v/>
      </c>
    </row>
    <row r="329" spans="66:67">
      <c r="BN329" s="143">
        <f t="shared" si="10"/>
        <v>0</v>
      </c>
      <c r="BO329" s="143" t="str">
        <f t="shared" si="11"/>
        <v/>
      </c>
    </row>
    <row r="330" spans="66:67">
      <c r="BN330" s="143">
        <f t="shared" si="10"/>
        <v>0</v>
      </c>
      <c r="BO330" s="143" t="str">
        <f t="shared" si="11"/>
        <v/>
      </c>
    </row>
    <row r="331" spans="66:67">
      <c r="BN331" s="143">
        <f t="shared" si="10"/>
        <v>0</v>
      </c>
      <c r="BO331" s="143" t="str">
        <f t="shared" si="11"/>
        <v/>
      </c>
    </row>
    <row r="332" spans="66:67">
      <c r="BN332" s="143">
        <f t="shared" si="10"/>
        <v>0</v>
      </c>
      <c r="BO332" s="143" t="str">
        <f t="shared" si="11"/>
        <v/>
      </c>
    </row>
    <row r="333" spans="66:67">
      <c r="BN333" s="143">
        <f t="shared" si="10"/>
        <v>0</v>
      </c>
      <c r="BO333" s="143" t="str">
        <f t="shared" si="11"/>
        <v/>
      </c>
    </row>
    <row r="334" spans="66:67">
      <c r="BN334" s="143">
        <f t="shared" si="10"/>
        <v>0</v>
      </c>
      <c r="BO334" s="143" t="str">
        <f t="shared" si="11"/>
        <v/>
      </c>
    </row>
    <row r="335" spans="66:67">
      <c r="BN335" s="143">
        <f t="shared" si="10"/>
        <v>0</v>
      </c>
      <c r="BO335" s="143" t="str">
        <f t="shared" si="11"/>
        <v/>
      </c>
    </row>
    <row r="336" spans="66:67">
      <c r="BN336" s="143">
        <f t="shared" si="10"/>
        <v>0</v>
      </c>
      <c r="BO336" s="143" t="str">
        <f t="shared" si="11"/>
        <v/>
      </c>
    </row>
    <row r="337" spans="1:67">
      <c r="BN337" s="143">
        <f t="shared" si="10"/>
        <v>0</v>
      </c>
      <c r="BO337" s="143" t="str">
        <f t="shared" si="11"/>
        <v/>
      </c>
    </row>
    <row r="338" spans="1:67">
      <c r="BN338" s="143">
        <f t="shared" si="10"/>
        <v>0</v>
      </c>
      <c r="BO338" s="143" t="str">
        <f t="shared" si="11"/>
        <v/>
      </c>
    </row>
    <row r="339" spans="1:67">
      <c r="BN339" s="143">
        <f t="shared" si="10"/>
        <v>0</v>
      </c>
      <c r="BO339" s="143" t="str">
        <f t="shared" si="11"/>
        <v/>
      </c>
    </row>
    <row r="340" spans="1:67">
      <c r="BN340" s="143">
        <f t="shared" si="10"/>
        <v>0</v>
      </c>
      <c r="BO340" s="143" t="str">
        <f t="shared" si="11"/>
        <v/>
      </c>
    </row>
    <row r="341" spans="1:67">
      <c r="BN341" s="143">
        <f t="shared" si="10"/>
        <v>0</v>
      </c>
      <c r="BO341" s="143" t="str">
        <f t="shared" si="11"/>
        <v/>
      </c>
    </row>
    <row r="342" spans="1:67">
      <c r="BN342" s="143">
        <f t="shared" si="10"/>
        <v>0</v>
      </c>
      <c r="BO342" s="143" t="str">
        <f t="shared" si="11"/>
        <v/>
      </c>
    </row>
    <row r="343" spans="1:67">
      <c r="BN343" s="143">
        <f t="shared" si="10"/>
        <v>0</v>
      </c>
      <c r="BO343" s="143" t="str">
        <f t="shared" si="11"/>
        <v/>
      </c>
    </row>
    <row r="344" spans="1:67">
      <c r="BN344" s="143">
        <f t="shared" si="10"/>
        <v>0</v>
      </c>
      <c r="BO344" s="143" t="str">
        <f t="shared" si="11"/>
        <v/>
      </c>
    </row>
    <row r="345" spans="1:67">
      <c r="BN345" s="143">
        <f t="shared" si="10"/>
        <v>0</v>
      </c>
      <c r="BO345" s="143" t="str">
        <f t="shared" si="11"/>
        <v/>
      </c>
    </row>
    <row r="346" spans="1:67">
      <c r="BN346" s="143">
        <f t="shared" si="10"/>
        <v>0</v>
      </c>
      <c r="BO346" s="143" t="str">
        <f t="shared" si="11"/>
        <v/>
      </c>
    </row>
    <row r="347" spans="1:67">
      <c r="BN347" s="143">
        <f t="shared" si="10"/>
        <v>0</v>
      </c>
      <c r="BO347" s="143" t="str">
        <f t="shared" si="11"/>
        <v/>
      </c>
    </row>
    <row r="348" spans="1:67">
      <c r="BN348" s="143">
        <f t="shared" si="10"/>
        <v>0</v>
      </c>
      <c r="BO348" s="143" t="str">
        <f t="shared" si="11"/>
        <v/>
      </c>
    </row>
    <row r="349" spans="1:67">
      <c r="BN349" s="143">
        <f t="shared" si="10"/>
        <v>0</v>
      </c>
      <c r="BO349" s="143" t="str">
        <f t="shared" si="11"/>
        <v/>
      </c>
    </row>
    <row r="350" spans="1:67">
      <c r="A350" s="340">
        <f>A2</f>
        <v>0</v>
      </c>
      <c r="B350" s="340" t="s">
        <v>1587</v>
      </c>
      <c r="C350" s="340" t="s">
        <v>1587</v>
      </c>
      <c r="D350" s="340" t="s">
        <v>1587</v>
      </c>
      <c r="E350" s="340">
        <v>11111</v>
      </c>
      <c r="F350" s="340" t="s">
        <v>66</v>
      </c>
      <c r="G350" s="340">
        <f>SUM(G2:G349)</f>
        <v>0</v>
      </c>
      <c r="H350" s="340">
        <f t="shared" ref="H350:BD350" si="12">SUM(H2:H349)</f>
        <v>0</v>
      </c>
      <c r="I350" s="340">
        <f t="shared" si="12"/>
        <v>0</v>
      </c>
      <c r="J350" s="340">
        <f t="shared" si="12"/>
        <v>0</v>
      </c>
      <c r="K350" s="340">
        <f t="shared" si="12"/>
        <v>0</v>
      </c>
      <c r="L350" s="340">
        <f t="shared" si="12"/>
        <v>0</v>
      </c>
      <c r="M350" s="340">
        <f t="shared" si="12"/>
        <v>0</v>
      </c>
      <c r="N350" s="340">
        <f t="shared" si="12"/>
        <v>0</v>
      </c>
      <c r="O350" s="340">
        <f t="shared" si="12"/>
        <v>0</v>
      </c>
      <c r="P350" s="340">
        <f t="shared" si="12"/>
        <v>0</v>
      </c>
      <c r="Q350" s="340">
        <f t="shared" si="12"/>
        <v>0</v>
      </c>
      <c r="R350" s="340">
        <f t="shared" si="12"/>
        <v>0</v>
      </c>
      <c r="S350" s="340">
        <f t="shared" si="12"/>
        <v>0</v>
      </c>
      <c r="T350" s="340">
        <f t="shared" si="12"/>
        <v>0</v>
      </c>
      <c r="U350" s="340">
        <f t="shared" si="12"/>
        <v>0</v>
      </c>
      <c r="V350" s="340">
        <f t="shared" si="12"/>
        <v>0</v>
      </c>
      <c r="W350" s="340">
        <f t="shared" si="12"/>
        <v>0</v>
      </c>
      <c r="X350" s="340">
        <f t="shared" si="12"/>
        <v>0</v>
      </c>
      <c r="Y350" s="340">
        <f t="shared" si="12"/>
        <v>0</v>
      </c>
      <c r="Z350" s="340">
        <f t="shared" si="12"/>
        <v>0</v>
      </c>
      <c r="AA350" s="340">
        <f t="shared" si="12"/>
        <v>0</v>
      </c>
      <c r="AB350" s="340">
        <f t="shared" si="12"/>
        <v>0</v>
      </c>
      <c r="AC350" s="340">
        <f t="shared" si="12"/>
        <v>0</v>
      </c>
      <c r="AD350" s="340">
        <f t="shared" si="12"/>
        <v>0</v>
      </c>
      <c r="AE350" s="340">
        <f t="shared" si="12"/>
        <v>0</v>
      </c>
      <c r="AF350" s="340">
        <f t="shared" si="12"/>
        <v>0</v>
      </c>
      <c r="AG350" s="340">
        <f t="shared" si="12"/>
        <v>0</v>
      </c>
      <c r="AH350" s="340">
        <f t="shared" si="12"/>
        <v>0</v>
      </c>
      <c r="AI350" s="340">
        <f t="shared" si="12"/>
        <v>0</v>
      </c>
      <c r="AJ350" s="340">
        <f t="shared" si="12"/>
        <v>0</v>
      </c>
      <c r="AK350" s="340">
        <f t="shared" si="12"/>
        <v>0</v>
      </c>
      <c r="AL350" s="340">
        <f t="shared" si="12"/>
        <v>0</v>
      </c>
      <c r="AM350" s="340">
        <f t="shared" si="12"/>
        <v>0</v>
      </c>
      <c r="AN350" s="340">
        <f t="shared" si="12"/>
        <v>0</v>
      </c>
      <c r="AO350" s="340">
        <f t="shared" si="12"/>
        <v>0</v>
      </c>
      <c r="AP350" s="340">
        <f t="shared" si="12"/>
        <v>0</v>
      </c>
      <c r="AQ350" s="340">
        <f t="shared" si="12"/>
        <v>0</v>
      </c>
      <c r="AR350" s="340">
        <f t="shared" si="12"/>
        <v>0</v>
      </c>
      <c r="AS350" s="340">
        <f t="shared" si="12"/>
        <v>0</v>
      </c>
      <c r="AT350" s="340">
        <f t="shared" si="12"/>
        <v>0</v>
      </c>
      <c r="AU350" s="340">
        <f t="shared" si="12"/>
        <v>0</v>
      </c>
      <c r="AV350" s="340">
        <f t="shared" si="12"/>
        <v>0</v>
      </c>
      <c r="AW350" s="340">
        <f t="shared" si="12"/>
        <v>0</v>
      </c>
      <c r="AX350" s="340">
        <f t="shared" si="12"/>
        <v>0</v>
      </c>
      <c r="AY350" s="340">
        <f t="shared" si="12"/>
        <v>0</v>
      </c>
      <c r="AZ350" s="340">
        <f t="shared" si="12"/>
        <v>0</v>
      </c>
      <c r="BA350" s="340">
        <f t="shared" si="12"/>
        <v>0</v>
      </c>
      <c r="BB350" s="340">
        <f t="shared" si="12"/>
        <v>0</v>
      </c>
      <c r="BC350" s="340">
        <f t="shared" si="12"/>
        <v>0</v>
      </c>
      <c r="BD350" s="357">
        <f t="shared" si="12"/>
        <v>0</v>
      </c>
      <c r="BE350" s="362">
        <v>1</v>
      </c>
      <c r="BF350" s="362">
        <v>1</v>
      </c>
      <c r="BG350" s="362">
        <v>1</v>
      </c>
      <c r="BH350" s="357">
        <f t="shared" ref="BH350:BM350" si="13">SUM(BH2:BH349)</f>
        <v>0</v>
      </c>
      <c r="BI350" s="357">
        <f t="shared" si="13"/>
        <v>0</v>
      </c>
      <c r="BJ350" s="357">
        <f t="shared" si="13"/>
        <v>0</v>
      </c>
      <c r="BK350" s="357">
        <f t="shared" si="13"/>
        <v>0</v>
      </c>
      <c r="BL350" s="357">
        <f t="shared" si="13"/>
        <v>0</v>
      </c>
      <c r="BM350" s="357">
        <f t="shared" si="13"/>
        <v>0</v>
      </c>
    </row>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00B050"/>
  </sheetPr>
  <dimension ref="A1:ER350"/>
  <sheetViews>
    <sheetView showGridLines="0" zoomScaleNormal="100" workbookViewId="0">
      <pane ySplit="1" topLeftCell="A2" activePane="bottomLeft" state="frozen"/>
      <selection activeCell="Q20" sqref="Q20"/>
      <selection pane="bottomLeft" activeCell="AG1" sqref="AG1"/>
    </sheetView>
  </sheetViews>
  <sheetFormatPr defaultColWidth="9.140625" defaultRowHeight="15"/>
  <cols>
    <col min="1" max="1" width="3.85546875" style="143" bestFit="1" customWidth="1"/>
    <col min="2" max="4" width="19.28515625" style="143" bestFit="1" customWidth="1"/>
    <col min="5" max="5" width="6" style="143" bestFit="1" customWidth="1"/>
    <col min="6" max="6" width="4.5703125" style="143" bestFit="1" customWidth="1"/>
    <col min="7" max="7" width="3.85546875" style="143" bestFit="1" customWidth="1"/>
    <col min="8" max="103" width="3.85546875" style="143" customWidth="1"/>
    <col min="104" max="115" width="3.85546875" style="143" bestFit="1" customWidth="1"/>
    <col min="116" max="118" width="3.85546875" style="143" customWidth="1"/>
    <col min="119" max="131" width="3.85546875" style="143" bestFit="1" customWidth="1"/>
    <col min="132" max="134" width="3.85546875" style="143" customWidth="1"/>
    <col min="135" max="146" width="3.85546875" style="143" bestFit="1" customWidth="1"/>
    <col min="147" max="147" width="20.140625" style="143" bestFit="1" customWidth="1"/>
    <col min="148" max="16384" width="9.140625" style="143"/>
  </cols>
  <sheetData>
    <row r="1" spans="1:148" s="539" customFormat="1" ht="242.25">
      <c r="A1" s="566" t="s">
        <v>140</v>
      </c>
      <c r="B1" s="566" t="s">
        <v>141</v>
      </c>
      <c r="C1" s="566" t="s">
        <v>1070</v>
      </c>
      <c r="D1" s="566" t="s">
        <v>212</v>
      </c>
      <c r="E1" s="566" t="s">
        <v>213</v>
      </c>
      <c r="F1" s="566" t="s">
        <v>65</v>
      </c>
      <c r="G1" s="566" t="s">
        <v>2</v>
      </c>
      <c r="H1" s="563" t="s">
        <v>2352</v>
      </c>
      <c r="I1" s="563" t="s">
        <v>2353</v>
      </c>
      <c r="J1" s="563" t="s">
        <v>2354</v>
      </c>
      <c r="K1" s="563" t="s">
        <v>2355</v>
      </c>
      <c r="L1" s="563" t="s">
        <v>2356</v>
      </c>
      <c r="M1" s="563" t="s">
        <v>2357</v>
      </c>
      <c r="N1" s="563" t="s">
        <v>2358</v>
      </c>
      <c r="O1" s="563" t="s">
        <v>2359</v>
      </c>
      <c r="P1" s="563" t="s">
        <v>2360</v>
      </c>
      <c r="Q1" s="563" t="s">
        <v>2361</v>
      </c>
      <c r="R1" s="563" t="s">
        <v>2362</v>
      </c>
      <c r="S1" s="563" t="s">
        <v>2363</v>
      </c>
      <c r="T1" s="563" t="s">
        <v>2364</v>
      </c>
      <c r="U1" s="563" t="s">
        <v>2365</v>
      </c>
      <c r="V1" s="563" t="s">
        <v>2366</v>
      </c>
      <c r="W1" s="563" t="s">
        <v>2367</v>
      </c>
      <c r="X1" s="563" t="s">
        <v>2368</v>
      </c>
      <c r="Y1" s="563" t="s">
        <v>2369</v>
      </c>
      <c r="Z1" s="563" t="s">
        <v>2370</v>
      </c>
      <c r="AA1" s="563" t="s">
        <v>2371</v>
      </c>
      <c r="AB1" s="563" t="s">
        <v>2372</v>
      </c>
      <c r="AC1" s="563" t="s">
        <v>2373</v>
      </c>
      <c r="AD1" s="563" t="s">
        <v>2374</v>
      </c>
      <c r="AE1" s="563" t="s">
        <v>2375</v>
      </c>
      <c r="AF1" s="563" t="s">
        <v>2376</v>
      </c>
      <c r="AG1" s="563" t="s">
        <v>2377</v>
      </c>
      <c r="AH1" s="563" t="s">
        <v>2378</v>
      </c>
      <c r="AI1" s="563" t="s">
        <v>2379</v>
      </c>
      <c r="AJ1" s="563" t="s">
        <v>2380</v>
      </c>
      <c r="AK1" s="563" t="s">
        <v>2381</v>
      </c>
      <c r="AL1" s="563" t="s">
        <v>2382</v>
      </c>
      <c r="AM1" s="563" t="s">
        <v>2383</v>
      </c>
      <c r="AN1" s="688" t="s">
        <v>2384</v>
      </c>
      <c r="AO1" s="688" t="s">
        <v>2385</v>
      </c>
      <c r="AP1" s="688" t="s">
        <v>2386</v>
      </c>
      <c r="AQ1" s="688" t="s">
        <v>2387</v>
      </c>
      <c r="AR1" s="688" t="s">
        <v>2388</v>
      </c>
      <c r="AS1" s="688" t="s">
        <v>2389</v>
      </c>
      <c r="AT1" s="688" t="s">
        <v>2390</v>
      </c>
      <c r="AU1" s="688" t="s">
        <v>2391</v>
      </c>
      <c r="AV1" s="688" t="s">
        <v>2392</v>
      </c>
      <c r="AW1" s="688" t="s">
        <v>2393</v>
      </c>
      <c r="AX1" s="688" t="s">
        <v>2394</v>
      </c>
      <c r="AY1" s="688" t="s">
        <v>2395</v>
      </c>
      <c r="AZ1" s="688" t="s">
        <v>2396</v>
      </c>
      <c r="BA1" s="688" t="s">
        <v>2397</v>
      </c>
      <c r="BB1" s="688" t="s">
        <v>2398</v>
      </c>
      <c r="BC1" s="688" t="s">
        <v>2399</v>
      </c>
      <c r="BD1" s="688" t="s">
        <v>2400</v>
      </c>
      <c r="BE1" s="688" t="s">
        <v>2401</v>
      </c>
      <c r="BF1" s="688" t="s">
        <v>2402</v>
      </c>
      <c r="BG1" s="688" t="s">
        <v>2403</v>
      </c>
      <c r="BH1" s="688" t="s">
        <v>2404</v>
      </c>
      <c r="BI1" s="688" t="s">
        <v>2405</v>
      </c>
      <c r="BJ1" s="688" t="s">
        <v>2406</v>
      </c>
      <c r="BK1" s="688" t="s">
        <v>2407</v>
      </c>
      <c r="BL1" s="688" t="s">
        <v>2408</v>
      </c>
      <c r="BM1" s="688" t="s">
        <v>2409</v>
      </c>
      <c r="BN1" s="688" t="s">
        <v>2410</v>
      </c>
      <c r="BO1" s="688" t="s">
        <v>2411</v>
      </c>
      <c r="BP1" s="688" t="s">
        <v>2412</v>
      </c>
      <c r="BQ1" s="688" t="s">
        <v>2413</v>
      </c>
      <c r="BR1" s="688" t="s">
        <v>2414</v>
      </c>
      <c r="BS1" s="688" t="s">
        <v>2415</v>
      </c>
      <c r="BT1" s="563" t="s">
        <v>2416</v>
      </c>
      <c r="BU1" s="563" t="s">
        <v>2417</v>
      </c>
      <c r="BV1" s="563" t="s">
        <v>2418</v>
      </c>
      <c r="BW1" s="563" t="s">
        <v>2419</v>
      </c>
      <c r="BX1" s="563" t="s">
        <v>2420</v>
      </c>
      <c r="BY1" s="563" t="s">
        <v>2421</v>
      </c>
      <c r="BZ1" s="563" t="s">
        <v>2422</v>
      </c>
      <c r="CA1" s="563" t="s">
        <v>2423</v>
      </c>
      <c r="CB1" s="563" t="s">
        <v>2424</v>
      </c>
      <c r="CC1" s="563" t="s">
        <v>2425</v>
      </c>
      <c r="CD1" s="563" t="s">
        <v>2426</v>
      </c>
      <c r="CE1" s="563" t="s">
        <v>2427</v>
      </c>
      <c r="CF1" s="563" t="s">
        <v>2428</v>
      </c>
      <c r="CG1" s="563" t="s">
        <v>2429</v>
      </c>
      <c r="CH1" s="563" t="s">
        <v>2430</v>
      </c>
      <c r="CI1" s="563" t="s">
        <v>2431</v>
      </c>
      <c r="CJ1" s="563" t="s">
        <v>2432</v>
      </c>
      <c r="CK1" s="563" t="s">
        <v>2433</v>
      </c>
      <c r="CL1" s="563" t="s">
        <v>2434</v>
      </c>
      <c r="CM1" s="563" t="s">
        <v>2435</v>
      </c>
      <c r="CN1" s="563" t="s">
        <v>2436</v>
      </c>
      <c r="CO1" s="563" t="s">
        <v>2437</v>
      </c>
      <c r="CP1" s="563" t="s">
        <v>2438</v>
      </c>
      <c r="CQ1" s="563" t="s">
        <v>2439</v>
      </c>
      <c r="CR1" s="563" t="s">
        <v>2440</v>
      </c>
      <c r="CS1" s="563" t="s">
        <v>2441</v>
      </c>
      <c r="CT1" s="563" t="s">
        <v>2442</v>
      </c>
      <c r="CU1" s="563" t="s">
        <v>2443</v>
      </c>
      <c r="CV1" s="563" t="s">
        <v>2444</v>
      </c>
      <c r="CW1" s="563" t="s">
        <v>2445</v>
      </c>
      <c r="CX1" s="563" t="s">
        <v>2446</v>
      </c>
      <c r="CY1" s="563" t="s">
        <v>2447</v>
      </c>
      <c r="CZ1" s="691" t="s">
        <v>2448</v>
      </c>
      <c r="DA1" s="691" t="s">
        <v>2449</v>
      </c>
      <c r="DB1" s="691" t="s">
        <v>2450</v>
      </c>
      <c r="DC1" s="691" t="s">
        <v>2451</v>
      </c>
      <c r="DD1" s="691" t="s">
        <v>2452</v>
      </c>
      <c r="DE1" s="691" t="s">
        <v>2453</v>
      </c>
      <c r="DF1" s="691" t="s">
        <v>2454</v>
      </c>
      <c r="DG1" s="691" t="s">
        <v>2455</v>
      </c>
      <c r="DH1" s="691" t="s">
        <v>2456</v>
      </c>
      <c r="DI1" s="691" t="s">
        <v>2457</v>
      </c>
      <c r="DJ1" s="691" t="s">
        <v>2458</v>
      </c>
      <c r="DK1" s="691" t="s">
        <v>2459</v>
      </c>
      <c r="DL1" s="691" t="s">
        <v>2460</v>
      </c>
      <c r="DM1" s="691" t="s">
        <v>2461</v>
      </c>
      <c r="DN1" s="691" t="s">
        <v>2462</v>
      </c>
      <c r="DO1" s="691" t="s">
        <v>2463</v>
      </c>
      <c r="DP1" s="691" t="s">
        <v>2464</v>
      </c>
      <c r="DQ1" s="691" t="s">
        <v>2465</v>
      </c>
      <c r="DR1" s="691" t="s">
        <v>2466</v>
      </c>
      <c r="DS1" s="691" t="s">
        <v>2467</v>
      </c>
      <c r="DT1" s="691" t="s">
        <v>2468</v>
      </c>
      <c r="DU1" s="691" t="s">
        <v>2469</v>
      </c>
      <c r="DV1" s="691" t="s">
        <v>2470</v>
      </c>
      <c r="DW1" s="691" t="s">
        <v>2471</v>
      </c>
      <c r="DX1" s="691" t="s">
        <v>2472</v>
      </c>
      <c r="DY1" s="691" t="s">
        <v>2473</v>
      </c>
      <c r="DZ1" s="691" t="s">
        <v>2474</v>
      </c>
      <c r="EA1" s="691" t="s">
        <v>2475</v>
      </c>
      <c r="EB1" s="691" t="s">
        <v>2476</v>
      </c>
      <c r="EC1" s="691" t="s">
        <v>2477</v>
      </c>
      <c r="ED1" s="691" t="s">
        <v>2478</v>
      </c>
      <c r="EE1" s="691" t="s">
        <v>2479</v>
      </c>
      <c r="EF1" s="567" t="s">
        <v>2480</v>
      </c>
      <c r="EG1" s="567" t="s">
        <v>1798</v>
      </c>
      <c r="EH1" s="567" t="s">
        <v>1799</v>
      </c>
      <c r="EI1" s="566" t="s">
        <v>41</v>
      </c>
      <c r="EJ1" s="566" t="s">
        <v>42</v>
      </c>
      <c r="EK1" s="566" t="s">
        <v>43</v>
      </c>
      <c r="EL1" s="566" t="s">
        <v>44</v>
      </c>
      <c r="EM1" s="566" t="s">
        <v>258</v>
      </c>
      <c r="EN1" s="566" t="s">
        <v>259</v>
      </c>
      <c r="EO1" s="566" t="s">
        <v>260</v>
      </c>
      <c r="EP1" s="568" t="s">
        <v>261</v>
      </c>
      <c r="EQ1" s="569" t="s">
        <v>2101</v>
      </c>
      <c r="ER1" s="569" t="s">
        <v>2102</v>
      </c>
    </row>
    <row r="2" spans="1:148">
      <c r="A2" s="397"/>
      <c r="B2" s="397"/>
      <c r="C2" s="397"/>
      <c r="D2" s="397"/>
      <c r="E2" s="397"/>
      <c r="F2" s="397"/>
      <c r="G2" s="397"/>
      <c r="H2" s="397"/>
      <c r="I2" s="397"/>
      <c r="J2" s="397"/>
      <c r="K2" s="397"/>
      <c r="L2" s="397"/>
      <c r="M2" s="397"/>
      <c r="N2" s="397"/>
      <c r="O2" s="397"/>
      <c r="P2" s="397"/>
      <c r="Q2" s="397"/>
      <c r="R2" s="397"/>
      <c r="S2" s="397"/>
      <c r="T2" s="397"/>
      <c r="U2" s="397"/>
      <c r="V2" s="397"/>
      <c r="W2" s="397"/>
      <c r="X2" s="397"/>
      <c r="Y2" s="397"/>
      <c r="Z2" s="397"/>
      <c r="AA2" s="397"/>
      <c r="AB2" s="397"/>
      <c r="AC2" s="397"/>
      <c r="AD2" s="397"/>
      <c r="AE2" s="397"/>
      <c r="AF2" s="397"/>
      <c r="AG2" s="397"/>
      <c r="AH2" s="397"/>
      <c r="AI2" s="397"/>
      <c r="AJ2" s="397"/>
      <c r="AK2" s="397"/>
      <c r="AL2" s="397"/>
      <c r="AM2" s="397"/>
      <c r="AN2" s="397"/>
      <c r="AO2" s="397"/>
      <c r="AP2" s="397"/>
      <c r="AQ2" s="397"/>
      <c r="AR2" s="397"/>
      <c r="AS2" s="397"/>
      <c r="AT2" s="397"/>
      <c r="AU2" s="397"/>
      <c r="AV2" s="397"/>
      <c r="AW2" s="397"/>
      <c r="AX2" s="397"/>
      <c r="AY2" s="397"/>
      <c r="AZ2" s="397"/>
      <c r="BA2" s="397"/>
      <c r="BB2" s="397"/>
      <c r="BC2" s="397"/>
      <c r="BD2" s="397"/>
      <c r="BE2" s="397"/>
      <c r="BF2" s="397"/>
      <c r="BG2" s="397"/>
      <c r="BH2" s="397"/>
      <c r="BI2" s="397"/>
      <c r="BJ2" s="397"/>
      <c r="BK2" s="397"/>
      <c r="BL2" s="397"/>
      <c r="BM2" s="397"/>
      <c r="BN2" s="397"/>
      <c r="BO2" s="397"/>
      <c r="BP2" s="397"/>
      <c r="BQ2" s="397"/>
      <c r="BR2" s="397"/>
      <c r="BS2" s="397"/>
      <c r="BT2" s="397"/>
      <c r="BU2" s="397"/>
      <c r="BV2" s="397"/>
      <c r="BW2" s="397"/>
      <c r="BX2" s="397"/>
      <c r="BY2" s="397"/>
      <c r="BZ2" s="397"/>
      <c r="CA2" s="397"/>
      <c r="CB2" s="397"/>
      <c r="CC2" s="397"/>
      <c r="CD2" s="397"/>
      <c r="CE2" s="397"/>
      <c r="CF2" s="397"/>
      <c r="CG2" s="397"/>
      <c r="CH2" s="397"/>
      <c r="CI2" s="397"/>
      <c r="CJ2" s="397"/>
      <c r="CK2" s="397"/>
      <c r="CL2" s="397"/>
      <c r="CM2" s="397"/>
      <c r="CN2" s="397"/>
      <c r="CO2" s="397"/>
      <c r="CP2" s="397"/>
      <c r="CQ2" s="397"/>
      <c r="CR2" s="397"/>
      <c r="CS2" s="397"/>
      <c r="CT2" s="397"/>
      <c r="CU2" s="397"/>
      <c r="CV2" s="397"/>
      <c r="CW2" s="397"/>
      <c r="CX2" s="397"/>
      <c r="CY2" s="397"/>
      <c r="CZ2" s="397"/>
      <c r="DA2" s="397"/>
      <c r="DB2" s="397"/>
      <c r="DC2" s="397"/>
      <c r="DD2" s="397"/>
      <c r="DE2" s="397"/>
      <c r="DF2" s="397"/>
      <c r="DG2" s="397"/>
      <c r="DH2" s="397"/>
      <c r="DI2" s="397"/>
      <c r="DJ2" s="397"/>
      <c r="DK2" s="397"/>
      <c r="DL2" s="397"/>
      <c r="DM2" s="397"/>
      <c r="DN2" s="397"/>
      <c r="DO2" s="397"/>
      <c r="DP2" s="397"/>
      <c r="DQ2" s="397"/>
      <c r="DR2" s="397"/>
      <c r="DS2" s="397"/>
      <c r="DT2" s="397"/>
      <c r="DU2" s="397"/>
      <c r="DV2" s="397"/>
      <c r="DW2" s="397"/>
      <c r="DX2" s="397"/>
      <c r="DY2" s="397"/>
      <c r="DZ2" s="397"/>
      <c r="EA2" s="397"/>
      <c r="EB2" s="397"/>
      <c r="EC2" s="397"/>
      <c r="ED2" s="397"/>
      <c r="EE2" s="397"/>
      <c r="EF2" s="397"/>
      <c r="EG2" s="397"/>
      <c r="EH2" s="397"/>
      <c r="EI2" s="397"/>
      <c r="EJ2" s="397"/>
      <c r="EK2" s="397"/>
      <c r="EL2" s="397"/>
      <c r="EM2" s="397"/>
      <c r="EN2" s="397"/>
      <c r="EO2" s="397"/>
      <c r="EP2" s="397"/>
      <c r="EQ2" s="143">
        <f t="shared" ref="EQ2:EQ65" si="0">G2-SUM(EI2:EM2)</f>
        <v>0</v>
      </c>
      <c r="ER2" s="143" t="str">
        <f>IF(EQ2&lt;0,$D2&amp;",","")</f>
        <v/>
      </c>
    </row>
    <row r="3" spans="1:148">
      <c r="A3" s="397"/>
      <c r="B3" s="397"/>
      <c r="C3" s="397"/>
      <c r="D3" s="397"/>
      <c r="E3" s="397"/>
      <c r="F3" s="397"/>
      <c r="G3" s="397"/>
      <c r="H3" s="397"/>
      <c r="I3" s="397"/>
      <c r="J3" s="397"/>
      <c r="K3" s="397"/>
      <c r="L3" s="397"/>
      <c r="M3" s="397"/>
      <c r="N3" s="397"/>
      <c r="O3" s="397"/>
      <c r="P3" s="397"/>
      <c r="Q3" s="397"/>
      <c r="R3" s="397"/>
      <c r="S3" s="397"/>
      <c r="T3" s="397"/>
      <c r="U3" s="397"/>
      <c r="V3" s="397"/>
      <c r="W3" s="397"/>
      <c r="X3" s="397"/>
      <c r="Y3" s="397"/>
      <c r="Z3" s="397"/>
      <c r="AA3" s="397"/>
      <c r="AB3" s="397"/>
      <c r="AC3" s="397"/>
      <c r="AD3" s="397"/>
      <c r="AE3" s="397"/>
      <c r="AF3" s="397"/>
      <c r="AG3" s="397"/>
      <c r="AH3" s="397"/>
      <c r="AI3" s="397"/>
      <c r="AJ3" s="397"/>
      <c r="AK3" s="397"/>
      <c r="AL3" s="397"/>
      <c r="AM3" s="397"/>
      <c r="AN3" s="397"/>
      <c r="AO3" s="397"/>
      <c r="AP3" s="397"/>
      <c r="AQ3" s="397"/>
      <c r="AR3" s="397"/>
      <c r="AS3" s="397"/>
      <c r="AT3" s="397"/>
      <c r="AU3" s="397"/>
      <c r="AV3" s="397"/>
      <c r="AW3" s="397"/>
      <c r="AX3" s="397"/>
      <c r="AY3" s="397"/>
      <c r="AZ3" s="397"/>
      <c r="BA3" s="397"/>
      <c r="BB3" s="397"/>
      <c r="BC3" s="397"/>
      <c r="BD3" s="397"/>
      <c r="BE3" s="397"/>
      <c r="BF3" s="397"/>
      <c r="BG3" s="397"/>
      <c r="BH3" s="397"/>
      <c r="BI3" s="397"/>
      <c r="BJ3" s="397"/>
      <c r="BK3" s="397"/>
      <c r="BL3" s="397"/>
      <c r="BM3" s="397"/>
      <c r="BN3" s="397"/>
      <c r="BO3" s="397"/>
      <c r="BP3" s="397"/>
      <c r="BQ3" s="397"/>
      <c r="BR3" s="397"/>
      <c r="BS3" s="397"/>
      <c r="BT3" s="397"/>
      <c r="BU3" s="397"/>
      <c r="BV3" s="397"/>
      <c r="BW3" s="397"/>
      <c r="BX3" s="397"/>
      <c r="BY3" s="397"/>
      <c r="BZ3" s="397"/>
      <c r="CA3" s="397"/>
      <c r="CB3" s="397"/>
      <c r="CC3" s="397"/>
      <c r="CD3" s="397"/>
      <c r="CE3" s="397"/>
      <c r="CF3" s="397"/>
      <c r="CG3" s="397"/>
      <c r="CH3" s="397"/>
      <c r="CI3" s="397"/>
      <c r="CJ3" s="397"/>
      <c r="CK3" s="397"/>
      <c r="CL3" s="397"/>
      <c r="CM3" s="397"/>
      <c r="CN3" s="397"/>
      <c r="CO3" s="397"/>
      <c r="CP3" s="397"/>
      <c r="CQ3" s="397"/>
      <c r="CR3" s="397"/>
      <c r="CS3" s="397"/>
      <c r="CT3" s="397"/>
      <c r="CU3" s="397"/>
      <c r="CV3" s="397"/>
      <c r="CW3" s="397"/>
      <c r="CX3" s="397"/>
      <c r="CY3" s="397"/>
      <c r="CZ3" s="397"/>
      <c r="DA3" s="397"/>
      <c r="DB3" s="397"/>
      <c r="DC3" s="397"/>
      <c r="DD3" s="397"/>
      <c r="DE3" s="397"/>
      <c r="DF3" s="397"/>
      <c r="DG3" s="397"/>
      <c r="DH3" s="397"/>
      <c r="DI3" s="397"/>
      <c r="DJ3" s="397"/>
      <c r="DK3" s="397"/>
      <c r="DL3" s="397"/>
      <c r="DM3" s="397"/>
      <c r="DN3" s="397"/>
      <c r="DO3" s="397"/>
      <c r="DP3" s="397"/>
      <c r="DQ3" s="397"/>
      <c r="DR3" s="397"/>
      <c r="DS3" s="397"/>
      <c r="DT3" s="397"/>
      <c r="DU3" s="397"/>
      <c r="DV3" s="397"/>
      <c r="DW3" s="397"/>
      <c r="DX3" s="397"/>
      <c r="DY3" s="397"/>
      <c r="DZ3" s="397"/>
      <c r="EA3" s="397"/>
      <c r="EB3" s="397"/>
      <c r="EC3" s="397"/>
      <c r="ED3" s="397"/>
      <c r="EE3" s="397"/>
      <c r="EF3" s="397"/>
      <c r="EG3" s="397"/>
      <c r="EH3" s="397"/>
      <c r="EI3" s="397"/>
      <c r="EJ3" s="397"/>
      <c r="EK3" s="397"/>
      <c r="EL3" s="397"/>
      <c r="EM3" s="397"/>
      <c r="EN3" s="397"/>
      <c r="EO3" s="397"/>
      <c r="EP3" s="397"/>
      <c r="EQ3" s="143">
        <f t="shared" si="0"/>
        <v>0</v>
      </c>
      <c r="ER3" s="143" t="str">
        <f t="shared" ref="ER3:ER66" si="1">IF(EQ3&lt;0,$D3&amp;",","")</f>
        <v/>
      </c>
    </row>
    <row r="4" spans="1:148">
      <c r="A4" s="397"/>
      <c r="B4" s="397"/>
      <c r="C4" s="397"/>
      <c r="D4" s="397"/>
      <c r="E4" s="397"/>
      <c r="F4" s="397"/>
      <c r="G4" s="397"/>
      <c r="H4" s="397"/>
      <c r="I4" s="397"/>
      <c r="J4" s="397"/>
      <c r="K4" s="397"/>
      <c r="L4" s="397"/>
      <c r="M4" s="397"/>
      <c r="N4" s="397"/>
      <c r="O4" s="397"/>
      <c r="P4" s="397"/>
      <c r="Q4" s="397"/>
      <c r="R4" s="397"/>
      <c r="S4" s="397"/>
      <c r="T4" s="397"/>
      <c r="U4" s="397"/>
      <c r="V4" s="397"/>
      <c r="W4" s="397"/>
      <c r="X4" s="397"/>
      <c r="Y4" s="397"/>
      <c r="Z4" s="397"/>
      <c r="AA4" s="397"/>
      <c r="AB4" s="397"/>
      <c r="AC4" s="397"/>
      <c r="AD4" s="397"/>
      <c r="AE4" s="397"/>
      <c r="AF4" s="397"/>
      <c r="AG4" s="397"/>
      <c r="AH4" s="397"/>
      <c r="AI4" s="397"/>
      <c r="AJ4" s="397"/>
      <c r="AK4" s="397"/>
      <c r="AL4" s="397"/>
      <c r="AM4" s="397"/>
      <c r="AN4" s="397"/>
      <c r="AO4" s="397"/>
      <c r="AP4" s="397"/>
      <c r="AQ4" s="397"/>
      <c r="AR4" s="397"/>
      <c r="AS4" s="397"/>
      <c r="AT4" s="397"/>
      <c r="AU4" s="397"/>
      <c r="AV4" s="397"/>
      <c r="AW4" s="397"/>
      <c r="AX4" s="397"/>
      <c r="AY4" s="397"/>
      <c r="AZ4" s="397"/>
      <c r="BA4" s="397"/>
      <c r="BB4" s="397"/>
      <c r="BC4" s="397"/>
      <c r="BD4" s="397"/>
      <c r="BE4" s="397"/>
      <c r="BF4" s="397"/>
      <c r="BG4" s="397"/>
      <c r="BH4" s="397"/>
      <c r="BI4" s="397"/>
      <c r="BJ4" s="397"/>
      <c r="BK4" s="397"/>
      <c r="BL4" s="397"/>
      <c r="BM4" s="397"/>
      <c r="BN4" s="397"/>
      <c r="BO4" s="397"/>
      <c r="BP4" s="397"/>
      <c r="BQ4" s="397"/>
      <c r="BR4" s="397"/>
      <c r="BS4" s="397"/>
      <c r="BT4" s="397"/>
      <c r="BU4" s="397"/>
      <c r="BV4" s="397"/>
      <c r="BW4" s="397"/>
      <c r="BX4" s="397"/>
      <c r="BY4" s="397"/>
      <c r="BZ4" s="397"/>
      <c r="CA4" s="397"/>
      <c r="CB4" s="397"/>
      <c r="CC4" s="397"/>
      <c r="CD4" s="397"/>
      <c r="CE4" s="397"/>
      <c r="CF4" s="397"/>
      <c r="CG4" s="397"/>
      <c r="CH4" s="397"/>
      <c r="CI4" s="397"/>
      <c r="CJ4" s="397"/>
      <c r="CK4" s="397"/>
      <c r="CL4" s="397"/>
      <c r="CM4" s="397"/>
      <c r="CN4" s="397"/>
      <c r="CO4" s="397"/>
      <c r="CP4" s="397"/>
      <c r="CQ4" s="397"/>
      <c r="CR4" s="397"/>
      <c r="CS4" s="397"/>
      <c r="CT4" s="397"/>
      <c r="CU4" s="397"/>
      <c r="CV4" s="397"/>
      <c r="CW4" s="397"/>
      <c r="CX4" s="397"/>
      <c r="CY4" s="397"/>
      <c r="CZ4" s="397"/>
      <c r="DA4" s="397"/>
      <c r="DB4" s="397"/>
      <c r="DC4" s="397"/>
      <c r="DD4" s="397"/>
      <c r="DE4" s="397"/>
      <c r="DF4" s="397"/>
      <c r="DG4" s="397"/>
      <c r="DH4" s="397"/>
      <c r="DI4" s="397"/>
      <c r="DJ4" s="397"/>
      <c r="DK4" s="397"/>
      <c r="DL4" s="397"/>
      <c r="DM4" s="397"/>
      <c r="DN4" s="397"/>
      <c r="DO4" s="397"/>
      <c r="DP4" s="397"/>
      <c r="DQ4" s="397"/>
      <c r="DR4" s="397"/>
      <c r="DS4" s="397"/>
      <c r="DT4" s="397"/>
      <c r="DU4" s="397"/>
      <c r="DV4" s="397"/>
      <c r="DW4" s="397"/>
      <c r="DX4" s="397"/>
      <c r="DY4" s="397"/>
      <c r="DZ4" s="397"/>
      <c r="EA4" s="397"/>
      <c r="EB4" s="397"/>
      <c r="EC4" s="397"/>
      <c r="ED4" s="397"/>
      <c r="EE4" s="397"/>
      <c r="EF4" s="397"/>
      <c r="EG4" s="397"/>
      <c r="EH4" s="397"/>
      <c r="EI4" s="397"/>
      <c r="EJ4" s="397"/>
      <c r="EK4" s="397"/>
      <c r="EL4" s="397"/>
      <c r="EM4" s="397"/>
      <c r="EN4" s="397"/>
      <c r="EO4" s="397"/>
      <c r="EP4" s="397"/>
      <c r="EQ4" s="143">
        <f t="shared" si="0"/>
        <v>0</v>
      </c>
      <c r="ER4" s="143" t="str">
        <f t="shared" si="1"/>
        <v/>
      </c>
    </row>
    <row r="5" spans="1:148">
      <c r="A5" s="397"/>
      <c r="B5" s="397"/>
      <c r="C5" s="397"/>
      <c r="D5" s="397"/>
      <c r="E5" s="397"/>
      <c r="F5" s="397"/>
      <c r="G5" s="397"/>
      <c r="H5" s="397"/>
      <c r="I5" s="397"/>
      <c r="J5" s="397"/>
      <c r="K5" s="397"/>
      <c r="L5" s="397"/>
      <c r="M5" s="397"/>
      <c r="N5" s="397"/>
      <c r="O5" s="397"/>
      <c r="P5" s="397"/>
      <c r="Q5" s="397"/>
      <c r="R5" s="397"/>
      <c r="S5" s="397"/>
      <c r="T5" s="397"/>
      <c r="U5" s="397"/>
      <c r="V5" s="397"/>
      <c r="W5" s="397"/>
      <c r="X5" s="397"/>
      <c r="Y5" s="397"/>
      <c r="Z5" s="397"/>
      <c r="AA5" s="397"/>
      <c r="AB5" s="397"/>
      <c r="AC5" s="397"/>
      <c r="AD5" s="397"/>
      <c r="AE5" s="397"/>
      <c r="AF5" s="397"/>
      <c r="AG5" s="397"/>
      <c r="AH5" s="397"/>
      <c r="AI5" s="397"/>
      <c r="AJ5" s="397"/>
      <c r="AK5" s="397"/>
      <c r="AL5" s="397"/>
      <c r="AM5" s="397"/>
      <c r="AN5" s="397"/>
      <c r="AO5" s="397"/>
      <c r="AP5" s="397"/>
      <c r="AQ5" s="397"/>
      <c r="AR5" s="397"/>
      <c r="AS5" s="397"/>
      <c r="AT5" s="397"/>
      <c r="AU5" s="397"/>
      <c r="AV5" s="397"/>
      <c r="AW5" s="397"/>
      <c r="AX5" s="397"/>
      <c r="AY5" s="397"/>
      <c r="AZ5" s="397"/>
      <c r="BA5" s="397"/>
      <c r="BB5" s="397"/>
      <c r="BC5" s="397"/>
      <c r="BD5" s="397"/>
      <c r="BE5" s="397"/>
      <c r="BF5" s="397"/>
      <c r="BG5" s="397"/>
      <c r="BH5" s="397"/>
      <c r="BI5" s="397"/>
      <c r="BJ5" s="397"/>
      <c r="BK5" s="397"/>
      <c r="BL5" s="397"/>
      <c r="BM5" s="397"/>
      <c r="BN5" s="397"/>
      <c r="BO5" s="397"/>
      <c r="BP5" s="397"/>
      <c r="BQ5" s="397"/>
      <c r="BR5" s="397"/>
      <c r="BS5" s="397"/>
      <c r="BT5" s="397"/>
      <c r="BU5" s="397"/>
      <c r="BV5" s="397"/>
      <c r="BW5" s="397"/>
      <c r="BX5" s="397"/>
      <c r="BY5" s="397"/>
      <c r="BZ5" s="397"/>
      <c r="CA5" s="397"/>
      <c r="CB5" s="397"/>
      <c r="CC5" s="397"/>
      <c r="CD5" s="397"/>
      <c r="CE5" s="397"/>
      <c r="CF5" s="397"/>
      <c r="CG5" s="397"/>
      <c r="CH5" s="397"/>
      <c r="CI5" s="397"/>
      <c r="CJ5" s="397"/>
      <c r="CK5" s="397"/>
      <c r="CL5" s="397"/>
      <c r="CM5" s="397"/>
      <c r="CN5" s="397"/>
      <c r="CO5" s="397"/>
      <c r="CP5" s="397"/>
      <c r="CQ5" s="397"/>
      <c r="CR5" s="397"/>
      <c r="CS5" s="397"/>
      <c r="CT5" s="397"/>
      <c r="CU5" s="397"/>
      <c r="CV5" s="397"/>
      <c r="CW5" s="397"/>
      <c r="CX5" s="397"/>
      <c r="CY5" s="397"/>
      <c r="CZ5" s="397"/>
      <c r="DA5" s="397"/>
      <c r="DB5" s="397"/>
      <c r="DC5" s="397"/>
      <c r="DD5" s="397"/>
      <c r="DE5" s="397"/>
      <c r="DF5" s="397"/>
      <c r="DG5" s="397"/>
      <c r="DH5" s="397"/>
      <c r="DI5" s="397"/>
      <c r="DJ5" s="397"/>
      <c r="DK5" s="397"/>
      <c r="DL5" s="397"/>
      <c r="DM5" s="397"/>
      <c r="DN5" s="397"/>
      <c r="DO5" s="397"/>
      <c r="DP5" s="397"/>
      <c r="DQ5" s="397"/>
      <c r="DR5" s="397"/>
      <c r="DS5" s="397"/>
      <c r="DT5" s="397"/>
      <c r="DU5" s="397"/>
      <c r="DV5" s="397"/>
      <c r="DW5" s="397"/>
      <c r="DX5" s="397"/>
      <c r="DY5" s="397"/>
      <c r="DZ5" s="397"/>
      <c r="EA5" s="397"/>
      <c r="EB5" s="397"/>
      <c r="EC5" s="397"/>
      <c r="ED5" s="397"/>
      <c r="EE5" s="397"/>
      <c r="EF5" s="397"/>
      <c r="EG5" s="397"/>
      <c r="EH5" s="397"/>
      <c r="EI5" s="397"/>
      <c r="EJ5" s="397"/>
      <c r="EK5" s="397"/>
      <c r="EL5" s="397"/>
      <c r="EM5" s="397"/>
      <c r="EN5" s="397"/>
      <c r="EO5" s="397"/>
      <c r="EP5" s="397"/>
      <c r="EQ5" s="143">
        <f t="shared" si="0"/>
        <v>0</v>
      </c>
      <c r="ER5" s="143" t="str">
        <f t="shared" si="1"/>
        <v/>
      </c>
    </row>
    <row r="6" spans="1:148">
      <c r="A6" s="397"/>
      <c r="B6" s="397"/>
      <c r="C6" s="397"/>
      <c r="D6" s="397"/>
      <c r="E6" s="397"/>
      <c r="F6" s="397"/>
      <c r="G6" s="397"/>
      <c r="H6" s="397"/>
      <c r="I6" s="397"/>
      <c r="J6" s="397"/>
      <c r="K6" s="397"/>
      <c r="L6" s="397"/>
      <c r="M6" s="397"/>
      <c r="N6" s="397"/>
      <c r="O6" s="397"/>
      <c r="P6" s="397"/>
      <c r="Q6" s="397"/>
      <c r="R6" s="397"/>
      <c r="S6" s="397"/>
      <c r="T6" s="397"/>
      <c r="U6" s="397"/>
      <c r="V6" s="397"/>
      <c r="W6" s="397"/>
      <c r="X6" s="397"/>
      <c r="Y6" s="397"/>
      <c r="Z6" s="397"/>
      <c r="AA6" s="397"/>
      <c r="AB6" s="397"/>
      <c r="AC6" s="397"/>
      <c r="AD6" s="397"/>
      <c r="AE6" s="397"/>
      <c r="AF6" s="397"/>
      <c r="AG6" s="397"/>
      <c r="AH6" s="397"/>
      <c r="AI6" s="397"/>
      <c r="AJ6" s="397"/>
      <c r="AK6" s="397"/>
      <c r="AL6" s="397"/>
      <c r="AM6" s="397"/>
      <c r="AN6" s="397"/>
      <c r="AO6" s="397"/>
      <c r="AP6" s="397"/>
      <c r="AQ6" s="397"/>
      <c r="AR6" s="397"/>
      <c r="AS6" s="397"/>
      <c r="AT6" s="397"/>
      <c r="AU6" s="397"/>
      <c r="AV6" s="397"/>
      <c r="AW6" s="397"/>
      <c r="AX6" s="397"/>
      <c r="AY6" s="397"/>
      <c r="AZ6" s="397"/>
      <c r="BA6" s="397"/>
      <c r="BB6" s="397"/>
      <c r="BC6" s="397"/>
      <c r="BD6" s="397"/>
      <c r="BE6" s="397"/>
      <c r="BF6" s="397"/>
      <c r="BG6" s="397"/>
      <c r="BH6" s="397"/>
      <c r="BI6" s="397"/>
      <c r="BJ6" s="397"/>
      <c r="BK6" s="397"/>
      <c r="BL6" s="397"/>
      <c r="BM6" s="397"/>
      <c r="BN6" s="397"/>
      <c r="BO6" s="397"/>
      <c r="BP6" s="397"/>
      <c r="BQ6" s="397"/>
      <c r="BR6" s="397"/>
      <c r="BS6" s="397"/>
      <c r="BT6" s="397"/>
      <c r="BU6" s="397"/>
      <c r="BV6" s="397"/>
      <c r="BW6" s="397"/>
      <c r="BX6" s="397"/>
      <c r="BY6" s="397"/>
      <c r="BZ6" s="397"/>
      <c r="CA6" s="397"/>
      <c r="CB6" s="397"/>
      <c r="CC6" s="397"/>
      <c r="CD6" s="397"/>
      <c r="CE6" s="397"/>
      <c r="CF6" s="397"/>
      <c r="CG6" s="397"/>
      <c r="CH6" s="397"/>
      <c r="CI6" s="397"/>
      <c r="CJ6" s="397"/>
      <c r="CK6" s="397"/>
      <c r="CL6" s="397"/>
      <c r="CM6" s="397"/>
      <c r="CN6" s="397"/>
      <c r="CO6" s="397"/>
      <c r="CP6" s="397"/>
      <c r="CQ6" s="397"/>
      <c r="CR6" s="397"/>
      <c r="CS6" s="397"/>
      <c r="CT6" s="397"/>
      <c r="CU6" s="397"/>
      <c r="CV6" s="397"/>
      <c r="CW6" s="397"/>
      <c r="CX6" s="397"/>
      <c r="CY6" s="397"/>
      <c r="CZ6" s="397"/>
      <c r="DA6" s="397"/>
      <c r="DB6" s="397"/>
      <c r="DC6" s="397"/>
      <c r="DD6" s="397"/>
      <c r="DE6" s="397"/>
      <c r="DF6" s="397"/>
      <c r="DG6" s="397"/>
      <c r="DH6" s="397"/>
      <c r="DI6" s="397"/>
      <c r="DJ6" s="397"/>
      <c r="DK6" s="397"/>
      <c r="DL6" s="397"/>
      <c r="DM6" s="397"/>
      <c r="DN6" s="397"/>
      <c r="DO6" s="397"/>
      <c r="DP6" s="397"/>
      <c r="DQ6" s="397"/>
      <c r="DR6" s="397"/>
      <c r="DS6" s="397"/>
      <c r="DT6" s="397"/>
      <c r="DU6" s="397"/>
      <c r="DV6" s="397"/>
      <c r="DW6" s="397"/>
      <c r="DX6" s="397"/>
      <c r="DY6" s="397"/>
      <c r="DZ6" s="397"/>
      <c r="EA6" s="397"/>
      <c r="EB6" s="397"/>
      <c r="EC6" s="397"/>
      <c r="ED6" s="397"/>
      <c r="EE6" s="397"/>
      <c r="EF6" s="397"/>
      <c r="EG6" s="397"/>
      <c r="EH6" s="397"/>
      <c r="EI6" s="397"/>
      <c r="EJ6" s="397"/>
      <c r="EK6" s="397"/>
      <c r="EL6" s="397"/>
      <c r="EM6" s="397"/>
      <c r="EN6" s="397"/>
      <c r="EO6" s="397"/>
      <c r="EP6" s="397"/>
      <c r="EQ6" s="143">
        <f t="shared" si="0"/>
        <v>0</v>
      </c>
      <c r="ER6" s="143" t="str">
        <f t="shared" si="1"/>
        <v/>
      </c>
    </row>
    <row r="7" spans="1:148">
      <c r="A7" s="397"/>
      <c r="B7" s="397"/>
      <c r="C7" s="397"/>
      <c r="D7" s="397"/>
      <c r="E7" s="397"/>
      <c r="F7" s="397"/>
      <c r="G7" s="397"/>
      <c r="H7" s="397"/>
      <c r="I7" s="397"/>
      <c r="J7" s="397"/>
      <c r="K7" s="397"/>
      <c r="L7" s="397"/>
      <c r="M7" s="397"/>
      <c r="N7" s="397"/>
      <c r="O7" s="397"/>
      <c r="P7" s="397"/>
      <c r="Q7" s="397"/>
      <c r="R7" s="397"/>
      <c r="S7" s="397"/>
      <c r="T7" s="397"/>
      <c r="U7" s="397"/>
      <c r="V7" s="397"/>
      <c r="W7" s="397"/>
      <c r="X7" s="397"/>
      <c r="Y7" s="397"/>
      <c r="Z7" s="397"/>
      <c r="AA7" s="397"/>
      <c r="AB7" s="397"/>
      <c r="AC7" s="397"/>
      <c r="AD7" s="397"/>
      <c r="AE7" s="397"/>
      <c r="AF7" s="397"/>
      <c r="AG7" s="397"/>
      <c r="AH7" s="397"/>
      <c r="AI7" s="397"/>
      <c r="AJ7" s="397"/>
      <c r="AK7" s="397"/>
      <c r="AL7" s="397"/>
      <c r="AM7" s="397"/>
      <c r="AN7" s="397"/>
      <c r="AO7" s="397"/>
      <c r="AP7" s="397"/>
      <c r="AQ7" s="397"/>
      <c r="AR7" s="397"/>
      <c r="AS7" s="397"/>
      <c r="AT7" s="397"/>
      <c r="AU7" s="397"/>
      <c r="AV7" s="397"/>
      <c r="AW7" s="397"/>
      <c r="AX7" s="397"/>
      <c r="AY7" s="397"/>
      <c r="AZ7" s="397"/>
      <c r="BA7" s="397"/>
      <c r="BB7" s="397"/>
      <c r="BC7" s="397"/>
      <c r="BD7" s="397"/>
      <c r="BE7" s="397"/>
      <c r="BF7" s="397"/>
      <c r="BG7" s="397"/>
      <c r="BH7" s="397"/>
      <c r="BI7" s="397"/>
      <c r="BJ7" s="397"/>
      <c r="BK7" s="397"/>
      <c r="BL7" s="397"/>
      <c r="BM7" s="397"/>
      <c r="BN7" s="397"/>
      <c r="BO7" s="397"/>
      <c r="BP7" s="397"/>
      <c r="BQ7" s="397"/>
      <c r="BR7" s="397"/>
      <c r="BS7" s="397"/>
      <c r="BT7" s="397"/>
      <c r="BU7" s="397"/>
      <c r="BV7" s="397"/>
      <c r="BW7" s="397"/>
      <c r="BX7" s="397"/>
      <c r="BY7" s="397"/>
      <c r="BZ7" s="397"/>
      <c r="CA7" s="397"/>
      <c r="CB7" s="397"/>
      <c r="CC7" s="397"/>
      <c r="CD7" s="397"/>
      <c r="CE7" s="397"/>
      <c r="CF7" s="397"/>
      <c r="CG7" s="397"/>
      <c r="CH7" s="397"/>
      <c r="CI7" s="397"/>
      <c r="CJ7" s="397"/>
      <c r="CK7" s="397"/>
      <c r="CL7" s="397"/>
      <c r="CM7" s="397"/>
      <c r="CN7" s="397"/>
      <c r="CO7" s="397"/>
      <c r="CP7" s="397"/>
      <c r="CQ7" s="397"/>
      <c r="CR7" s="397"/>
      <c r="CS7" s="397"/>
      <c r="CT7" s="397"/>
      <c r="CU7" s="397"/>
      <c r="CV7" s="397"/>
      <c r="CW7" s="397"/>
      <c r="CX7" s="397"/>
      <c r="CY7" s="397"/>
      <c r="CZ7" s="397"/>
      <c r="DA7" s="397"/>
      <c r="DB7" s="397"/>
      <c r="DC7" s="397"/>
      <c r="DD7" s="397"/>
      <c r="DE7" s="397"/>
      <c r="DF7" s="397"/>
      <c r="DG7" s="397"/>
      <c r="DH7" s="397"/>
      <c r="DI7" s="397"/>
      <c r="DJ7" s="397"/>
      <c r="DK7" s="397"/>
      <c r="DL7" s="397"/>
      <c r="DM7" s="397"/>
      <c r="DN7" s="397"/>
      <c r="DO7" s="397"/>
      <c r="DP7" s="397"/>
      <c r="DQ7" s="397"/>
      <c r="DR7" s="397"/>
      <c r="DS7" s="397"/>
      <c r="DT7" s="397"/>
      <c r="DU7" s="397"/>
      <c r="DV7" s="397"/>
      <c r="DW7" s="397"/>
      <c r="DX7" s="397"/>
      <c r="DY7" s="397"/>
      <c r="DZ7" s="397"/>
      <c r="EA7" s="397"/>
      <c r="EB7" s="397"/>
      <c r="EC7" s="397"/>
      <c r="ED7" s="397"/>
      <c r="EE7" s="397"/>
      <c r="EF7" s="397"/>
      <c r="EG7" s="397"/>
      <c r="EH7" s="397"/>
      <c r="EI7" s="397"/>
      <c r="EJ7" s="397"/>
      <c r="EK7" s="397"/>
      <c r="EL7" s="397"/>
      <c r="EM7" s="397"/>
      <c r="EN7" s="397"/>
      <c r="EO7" s="397"/>
      <c r="EP7" s="397"/>
      <c r="EQ7" s="143">
        <f t="shared" si="0"/>
        <v>0</v>
      </c>
      <c r="ER7" s="143" t="str">
        <f t="shared" si="1"/>
        <v/>
      </c>
    </row>
    <row r="8" spans="1:148">
      <c r="A8" s="397"/>
      <c r="B8" s="397"/>
      <c r="C8" s="397"/>
      <c r="D8" s="397"/>
      <c r="E8" s="397"/>
      <c r="F8" s="397"/>
      <c r="G8" s="397"/>
      <c r="H8" s="397"/>
      <c r="I8" s="397"/>
      <c r="J8" s="397"/>
      <c r="K8" s="397"/>
      <c r="L8" s="397"/>
      <c r="M8" s="397"/>
      <c r="N8" s="397"/>
      <c r="O8" s="397"/>
      <c r="P8" s="397"/>
      <c r="Q8" s="397"/>
      <c r="R8" s="397"/>
      <c r="S8" s="397"/>
      <c r="T8" s="397"/>
      <c r="U8" s="397"/>
      <c r="V8" s="397"/>
      <c r="W8" s="397"/>
      <c r="X8" s="397"/>
      <c r="Y8" s="397"/>
      <c r="Z8" s="397"/>
      <c r="AA8" s="397"/>
      <c r="AB8" s="397"/>
      <c r="AC8" s="397"/>
      <c r="AD8" s="397"/>
      <c r="AE8" s="397"/>
      <c r="AF8" s="397"/>
      <c r="AG8" s="397"/>
      <c r="AH8" s="397"/>
      <c r="AI8" s="397"/>
      <c r="AJ8" s="397"/>
      <c r="AK8" s="397"/>
      <c r="AL8" s="397"/>
      <c r="AM8" s="397"/>
      <c r="AN8" s="397"/>
      <c r="AO8" s="397"/>
      <c r="AP8" s="397"/>
      <c r="AQ8" s="397"/>
      <c r="AR8" s="397"/>
      <c r="AS8" s="397"/>
      <c r="AT8" s="397"/>
      <c r="AU8" s="397"/>
      <c r="AV8" s="397"/>
      <c r="AW8" s="397"/>
      <c r="AX8" s="397"/>
      <c r="AY8" s="397"/>
      <c r="AZ8" s="397"/>
      <c r="BA8" s="397"/>
      <c r="BB8" s="397"/>
      <c r="BC8" s="397"/>
      <c r="BD8" s="397"/>
      <c r="BE8" s="397"/>
      <c r="BF8" s="397"/>
      <c r="BG8" s="397"/>
      <c r="BH8" s="397"/>
      <c r="BI8" s="397"/>
      <c r="BJ8" s="397"/>
      <c r="BK8" s="397"/>
      <c r="BL8" s="397"/>
      <c r="BM8" s="397"/>
      <c r="BN8" s="397"/>
      <c r="BO8" s="397"/>
      <c r="BP8" s="397"/>
      <c r="BQ8" s="397"/>
      <c r="BR8" s="397"/>
      <c r="BS8" s="397"/>
      <c r="BT8" s="397"/>
      <c r="BU8" s="397"/>
      <c r="BV8" s="397"/>
      <c r="BW8" s="397"/>
      <c r="BX8" s="397"/>
      <c r="BY8" s="397"/>
      <c r="BZ8" s="397"/>
      <c r="CA8" s="397"/>
      <c r="CB8" s="397"/>
      <c r="CC8" s="397"/>
      <c r="CD8" s="397"/>
      <c r="CE8" s="397"/>
      <c r="CF8" s="397"/>
      <c r="CG8" s="397"/>
      <c r="CH8" s="397"/>
      <c r="CI8" s="397"/>
      <c r="CJ8" s="397"/>
      <c r="CK8" s="397"/>
      <c r="CL8" s="397"/>
      <c r="CM8" s="397"/>
      <c r="CN8" s="397"/>
      <c r="CO8" s="397"/>
      <c r="CP8" s="397"/>
      <c r="CQ8" s="397"/>
      <c r="CR8" s="397"/>
      <c r="CS8" s="397"/>
      <c r="CT8" s="397"/>
      <c r="CU8" s="397"/>
      <c r="CV8" s="397"/>
      <c r="CW8" s="397"/>
      <c r="CX8" s="397"/>
      <c r="CY8" s="397"/>
      <c r="CZ8" s="397"/>
      <c r="DA8" s="397"/>
      <c r="DB8" s="397"/>
      <c r="DC8" s="397"/>
      <c r="DD8" s="397"/>
      <c r="DE8" s="397"/>
      <c r="DF8" s="397"/>
      <c r="DG8" s="397"/>
      <c r="DH8" s="397"/>
      <c r="DI8" s="397"/>
      <c r="DJ8" s="397"/>
      <c r="DK8" s="397"/>
      <c r="DL8" s="397"/>
      <c r="DM8" s="397"/>
      <c r="DN8" s="397"/>
      <c r="DO8" s="397"/>
      <c r="DP8" s="397"/>
      <c r="DQ8" s="397"/>
      <c r="DR8" s="397"/>
      <c r="DS8" s="397"/>
      <c r="DT8" s="397"/>
      <c r="DU8" s="397"/>
      <c r="DV8" s="397"/>
      <c r="DW8" s="397"/>
      <c r="DX8" s="397"/>
      <c r="DY8" s="397"/>
      <c r="DZ8" s="397"/>
      <c r="EA8" s="397"/>
      <c r="EB8" s="397"/>
      <c r="EC8" s="397"/>
      <c r="ED8" s="397"/>
      <c r="EE8" s="397"/>
      <c r="EF8" s="397"/>
      <c r="EG8" s="397"/>
      <c r="EH8" s="397"/>
      <c r="EI8" s="397"/>
      <c r="EJ8" s="397"/>
      <c r="EK8" s="397"/>
      <c r="EL8" s="397"/>
      <c r="EM8" s="397"/>
      <c r="EN8" s="397"/>
      <c r="EO8" s="397"/>
      <c r="EP8" s="397"/>
      <c r="EQ8" s="143">
        <f t="shared" si="0"/>
        <v>0</v>
      </c>
      <c r="ER8" s="143" t="str">
        <f t="shared" si="1"/>
        <v/>
      </c>
    </row>
    <row r="9" spans="1:148">
      <c r="A9" s="397"/>
      <c r="B9" s="397"/>
      <c r="C9" s="397"/>
      <c r="D9" s="397"/>
      <c r="E9" s="397"/>
      <c r="F9" s="397"/>
      <c r="G9" s="397"/>
      <c r="H9" s="397"/>
      <c r="I9" s="397"/>
      <c r="J9" s="397"/>
      <c r="K9" s="397"/>
      <c r="L9" s="397"/>
      <c r="M9" s="397"/>
      <c r="N9" s="397"/>
      <c r="O9" s="397"/>
      <c r="P9" s="397"/>
      <c r="Q9" s="397"/>
      <c r="R9" s="397"/>
      <c r="S9" s="397"/>
      <c r="T9" s="397"/>
      <c r="U9" s="397"/>
      <c r="V9" s="397"/>
      <c r="W9" s="397"/>
      <c r="X9" s="397"/>
      <c r="Y9" s="397"/>
      <c r="Z9" s="397"/>
      <c r="AA9" s="397"/>
      <c r="AB9" s="397"/>
      <c r="AC9" s="397"/>
      <c r="AD9" s="397"/>
      <c r="AE9" s="397"/>
      <c r="AF9" s="397"/>
      <c r="AG9" s="397"/>
      <c r="AH9" s="397"/>
      <c r="AI9" s="397"/>
      <c r="AJ9" s="397"/>
      <c r="AK9" s="397"/>
      <c r="AL9" s="397"/>
      <c r="AM9" s="397"/>
      <c r="AN9" s="397"/>
      <c r="AO9" s="397"/>
      <c r="AP9" s="397"/>
      <c r="AQ9" s="397"/>
      <c r="AR9" s="397"/>
      <c r="AS9" s="397"/>
      <c r="AT9" s="397"/>
      <c r="AU9" s="397"/>
      <c r="AV9" s="397"/>
      <c r="AW9" s="397"/>
      <c r="AX9" s="397"/>
      <c r="AY9" s="397"/>
      <c r="AZ9" s="397"/>
      <c r="BA9" s="397"/>
      <c r="BB9" s="397"/>
      <c r="BC9" s="397"/>
      <c r="BD9" s="397"/>
      <c r="BE9" s="397"/>
      <c r="BF9" s="397"/>
      <c r="BG9" s="397"/>
      <c r="BH9" s="397"/>
      <c r="BI9" s="397"/>
      <c r="BJ9" s="397"/>
      <c r="BK9" s="397"/>
      <c r="BL9" s="397"/>
      <c r="BM9" s="397"/>
      <c r="BN9" s="397"/>
      <c r="BO9" s="397"/>
      <c r="BP9" s="397"/>
      <c r="BQ9" s="397"/>
      <c r="BR9" s="397"/>
      <c r="BS9" s="397"/>
      <c r="BT9" s="397"/>
      <c r="BU9" s="397"/>
      <c r="BV9" s="397"/>
      <c r="BW9" s="397"/>
      <c r="BX9" s="397"/>
      <c r="BY9" s="397"/>
      <c r="BZ9" s="397"/>
      <c r="CA9" s="397"/>
      <c r="CB9" s="397"/>
      <c r="CC9" s="397"/>
      <c r="CD9" s="397"/>
      <c r="CE9" s="397"/>
      <c r="CF9" s="397"/>
      <c r="CG9" s="397"/>
      <c r="CH9" s="397"/>
      <c r="CI9" s="397"/>
      <c r="CJ9" s="397"/>
      <c r="CK9" s="397"/>
      <c r="CL9" s="397"/>
      <c r="CM9" s="397"/>
      <c r="CN9" s="397"/>
      <c r="CO9" s="397"/>
      <c r="CP9" s="397"/>
      <c r="CQ9" s="397"/>
      <c r="CR9" s="397"/>
      <c r="CS9" s="397"/>
      <c r="CT9" s="397"/>
      <c r="CU9" s="397"/>
      <c r="CV9" s="397"/>
      <c r="CW9" s="397"/>
      <c r="CX9" s="397"/>
      <c r="CY9" s="397"/>
      <c r="CZ9" s="397"/>
      <c r="DA9" s="397"/>
      <c r="DB9" s="397"/>
      <c r="DC9" s="397"/>
      <c r="DD9" s="397"/>
      <c r="DE9" s="397"/>
      <c r="DF9" s="397"/>
      <c r="DG9" s="397"/>
      <c r="DH9" s="397"/>
      <c r="DI9" s="397"/>
      <c r="DJ9" s="397"/>
      <c r="DK9" s="397"/>
      <c r="DL9" s="397"/>
      <c r="DM9" s="397"/>
      <c r="DN9" s="397"/>
      <c r="DO9" s="397"/>
      <c r="DP9" s="397"/>
      <c r="DQ9" s="397"/>
      <c r="DR9" s="397"/>
      <c r="DS9" s="397"/>
      <c r="DT9" s="397"/>
      <c r="DU9" s="397"/>
      <c r="DV9" s="397"/>
      <c r="DW9" s="397"/>
      <c r="DX9" s="397"/>
      <c r="DY9" s="397"/>
      <c r="DZ9" s="397"/>
      <c r="EA9" s="397"/>
      <c r="EB9" s="397"/>
      <c r="EC9" s="397"/>
      <c r="ED9" s="397"/>
      <c r="EE9" s="397"/>
      <c r="EF9" s="397"/>
      <c r="EG9" s="397"/>
      <c r="EH9" s="397"/>
      <c r="EI9" s="397"/>
      <c r="EJ9" s="397"/>
      <c r="EK9" s="397"/>
      <c r="EL9" s="397"/>
      <c r="EM9" s="397"/>
      <c r="EN9" s="397"/>
      <c r="EO9" s="397"/>
      <c r="EP9" s="397"/>
      <c r="EQ9" s="143">
        <f t="shared" si="0"/>
        <v>0</v>
      </c>
      <c r="ER9" s="143" t="str">
        <f t="shared" si="1"/>
        <v/>
      </c>
    </row>
    <row r="10" spans="1:148">
      <c r="A10" s="397"/>
      <c r="B10" s="397"/>
      <c r="C10" s="397"/>
      <c r="D10" s="397"/>
      <c r="E10" s="397"/>
      <c r="F10" s="397"/>
      <c r="G10" s="397"/>
      <c r="H10" s="397"/>
      <c r="I10" s="397"/>
      <c r="J10" s="397"/>
      <c r="K10" s="397"/>
      <c r="L10" s="397"/>
      <c r="M10" s="397"/>
      <c r="N10" s="397"/>
      <c r="O10" s="397"/>
      <c r="P10" s="397"/>
      <c r="Q10" s="397"/>
      <c r="R10" s="397"/>
      <c r="S10" s="397"/>
      <c r="T10" s="397"/>
      <c r="U10" s="397"/>
      <c r="V10" s="397"/>
      <c r="W10" s="397"/>
      <c r="X10" s="397"/>
      <c r="Y10" s="397"/>
      <c r="Z10" s="397"/>
      <c r="AA10" s="397"/>
      <c r="AB10" s="397"/>
      <c r="AC10" s="397"/>
      <c r="AD10" s="397"/>
      <c r="AE10" s="397"/>
      <c r="AF10" s="397"/>
      <c r="AG10" s="397"/>
      <c r="AH10" s="397"/>
      <c r="AI10" s="397"/>
      <c r="AJ10" s="397"/>
      <c r="AK10" s="397"/>
      <c r="AL10" s="397"/>
      <c r="AM10" s="397"/>
      <c r="AN10" s="397"/>
      <c r="AO10" s="397"/>
      <c r="AP10" s="397"/>
      <c r="AQ10" s="397"/>
      <c r="AR10" s="397"/>
      <c r="AS10" s="397"/>
      <c r="AT10" s="397"/>
      <c r="AU10" s="397"/>
      <c r="AV10" s="397"/>
      <c r="AW10" s="397"/>
      <c r="AX10" s="397"/>
      <c r="AY10" s="397"/>
      <c r="AZ10" s="397"/>
      <c r="BA10" s="397"/>
      <c r="BB10" s="397"/>
      <c r="BC10" s="397"/>
      <c r="BD10" s="397"/>
      <c r="BE10" s="397"/>
      <c r="BF10" s="397"/>
      <c r="BG10" s="397"/>
      <c r="BH10" s="397"/>
      <c r="BI10" s="397"/>
      <c r="BJ10" s="397"/>
      <c r="BK10" s="397"/>
      <c r="BL10" s="397"/>
      <c r="BM10" s="397"/>
      <c r="BN10" s="397"/>
      <c r="BO10" s="397"/>
      <c r="BP10" s="397"/>
      <c r="BQ10" s="397"/>
      <c r="BR10" s="397"/>
      <c r="BS10" s="397"/>
      <c r="BT10" s="397"/>
      <c r="BU10" s="397"/>
      <c r="BV10" s="397"/>
      <c r="BW10" s="397"/>
      <c r="BX10" s="397"/>
      <c r="BY10" s="397"/>
      <c r="BZ10" s="397"/>
      <c r="CA10" s="397"/>
      <c r="CB10" s="397"/>
      <c r="CC10" s="397"/>
      <c r="CD10" s="397"/>
      <c r="CE10" s="397"/>
      <c r="CF10" s="397"/>
      <c r="CG10" s="397"/>
      <c r="CH10" s="397"/>
      <c r="CI10" s="397"/>
      <c r="CJ10" s="397"/>
      <c r="CK10" s="397"/>
      <c r="CL10" s="397"/>
      <c r="CM10" s="397"/>
      <c r="CN10" s="397"/>
      <c r="CO10" s="397"/>
      <c r="CP10" s="397"/>
      <c r="CQ10" s="397"/>
      <c r="CR10" s="397"/>
      <c r="CS10" s="397"/>
      <c r="CT10" s="397"/>
      <c r="CU10" s="397"/>
      <c r="CV10" s="397"/>
      <c r="CW10" s="397"/>
      <c r="CX10" s="397"/>
      <c r="CY10" s="397"/>
      <c r="CZ10" s="397"/>
      <c r="DA10" s="397"/>
      <c r="DB10" s="397"/>
      <c r="DC10" s="397"/>
      <c r="DD10" s="397"/>
      <c r="DE10" s="397"/>
      <c r="DF10" s="397"/>
      <c r="DG10" s="397"/>
      <c r="DH10" s="397"/>
      <c r="DI10" s="397"/>
      <c r="DJ10" s="397"/>
      <c r="DK10" s="397"/>
      <c r="DL10" s="397"/>
      <c r="DM10" s="397"/>
      <c r="DN10" s="397"/>
      <c r="DO10" s="397"/>
      <c r="DP10" s="397"/>
      <c r="DQ10" s="397"/>
      <c r="DR10" s="397"/>
      <c r="DS10" s="397"/>
      <c r="DT10" s="397"/>
      <c r="DU10" s="397"/>
      <c r="DV10" s="397"/>
      <c r="DW10" s="397"/>
      <c r="DX10" s="397"/>
      <c r="DY10" s="397"/>
      <c r="DZ10" s="397"/>
      <c r="EA10" s="397"/>
      <c r="EB10" s="397"/>
      <c r="EC10" s="397"/>
      <c r="ED10" s="397"/>
      <c r="EE10" s="397"/>
      <c r="EF10" s="397"/>
      <c r="EG10" s="397"/>
      <c r="EH10" s="397"/>
      <c r="EI10" s="397"/>
      <c r="EJ10" s="397"/>
      <c r="EK10" s="397"/>
      <c r="EL10" s="397"/>
      <c r="EM10" s="397"/>
      <c r="EN10" s="397"/>
      <c r="EO10" s="397"/>
      <c r="EP10" s="397"/>
      <c r="EQ10" s="143">
        <f t="shared" si="0"/>
        <v>0</v>
      </c>
      <c r="ER10" s="143" t="str">
        <f t="shared" si="1"/>
        <v/>
      </c>
    </row>
    <row r="11" spans="1:148">
      <c r="A11" s="397"/>
      <c r="B11" s="397"/>
      <c r="C11" s="397"/>
      <c r="D11" s="397"/>
      <c r="E11" s="397"/>
      <c r="F11" s="397"/>
      <c r="G11" s="397"/>
      <c r="H11" s="397"/>
      <c r="I11" s="397"/>
      <c r="J11" s="397"/>
      <c r="K11" s="397"/>
      <c r="L11" s="397"/>
      <c r="M11" s="397"/>
      <c r="N11" s="397"/>
      <c r="O11" s="397"/>
      <c r="P11" s="397"/>
      <c r="Q11" s="397"/>
      <c r="R11" s="397"/>
      <c r="S11" s="397"/>
      <c r="T11" s="397"/>
      <c r="U11" s="397"/>
      <c r="V11" s="397"/>
      <c r="W11" s="397"/>
      <c r="X11" s="397"/>
      <c r="Y11" s="397"/>
      <c r="Z11" s="397"/>
      <c r="AA11" s="397"/>
      <c r="AB11" s="397"/>
      <c r="AC11" s="397"/>
      <c r="AD11" s="397"/>
      <c r="AE11" s="397"/>
      <c r="AF11" s="397"/>
      <c r="AG11" s="397"/>
      <c r="AH11" s="397"/>
      <c r="AI11" s="397"/>
      <c r="AJ11" s="397"/>
      <c r="AK11" s="397"/>
      <c r="AL11" s="397"/>
      <c r="AM11" s="397"/>
      <c r="AN11" s="397"/>
      <c r="AO11" s="397"/>
      <c r="AP11" s="397"/>
      <c r="AQ11" s="397"/>
      <c r="AR11" s="397"/>
      <c r="AS11" s="397"/>
      <c r="AT11" s="397"/>
      <c r="AU11" s="397"/>
      <c r="AV11" s="397"/>
      <c r="AW11" s="397"/>
      <c r="AX11" s="397"/>
      <c r="AY11" s="397"/>
      <c r="AZ11" s="397"/>
      <c r="BA11" s="397"/>
      <c r="BB11" s="397"/>
      <c r="BC11" s="397"/>
      <c r="BD11" s="397"/>
      <c r="BE11" s="397"/>
      <c r="BF11" s="397"/>
      <c r="BG11" s="397"/>
      <c r="BH11" s="397"/>
      <c r="BI11" s="397"/>
      <c r="BJ11" s="397"/>
      <c r="BK11" s="397"/>
      <c r="BL11" s="397"/>
      <c r="BM11" s="397"/>
      <c r="BN11" s="397"/>
      <c r="BO11" s="397"/>
      <c r="BP11" s="397"/>
      <c r="BQ11" s="397"/>
      <c r="BR11" s="397"/>
      <c r="BS11" s="397"/>
      <c r="BT11" s="397"/>
      <c r="BU11" s="397"/>
      <c r="BV11" s="397"/>
      <c r="BW11" s="397"/>
      <c r="BX11" s="397"/>
      <c r="BY11" s="397"/>
      <c r="BZ11" s="397"/>
      <c r="CA11" s="397"/>
      <c r="CB11" s="397"/>
      <c r="CC11" s="397"/>
      <c r="CD11" s="397"/>
      <c r="CE11" s="397"/>
      <c r="CF11" s="397"/>
      <c r="CG11" s="397"/>
      <c r="CH11" s="397"/>
      <c r="CI11" s="397"/>
      <c r="CJ11" s="397"/>
      <c r="CK11" s="397"/>
      <c r="CL11" s="397"/>
      <c r="CM11" s="397"/>
      <c r="CN11" s="397"/>
      <c r="CO11" s="397"/>
      <c r="CP11" s="397"/>
      <c r="CQ11" s="397"/>
      <c r="CR11" s="397"/>
      <c r="CS11" s="397"/>
      <c r="CT11" s="397"/>
      <c r="CU11" s="397"/>
      <c r="CV11" s="397"/>
      <c r="CW11" s="397"/>
      <c r="CX11" s="397"/>
      <c r="CY11" s="397"/>
      <c r="CZ11" s="397"/>
      <c r="DA11" s="397"/>
      <c r="DB11" s="397"/>
      <c r="DC11" s="397"/>
      <c r="DD11" s="397"/>
      <c r="DE11" s="397"/>
      <c r="DF11" s="397"/>
      <c r="DG11" s="397"/>
      <c r="DH11" s="397"/>
      <c r="DI11" s="397"/>
      <c r="DJ11" s="397"/>
      <c r="DK11" s="397"/>
      <c r="DL11" s="397"/>
      <c r="DM11" s="397"/>
      <c r="DN11" s="397"/>
      <c r="DO11" s="397"/>
      <c r="DP11" s="397"/>
      <c r="DQ11" s="397"/>
      <c r="DR11" s="397"/>
      <c r="DS11" s="397"/>
      <c r="DT11" s="397"/>
      <c r="DU11" s="397"/>
      <c r="DV11" s="397"/>
      <c r="DW11" s="397"/>
      <c r="DX11" s="397"/>
      <c r="DY11" s="397"/>
      <c r="DZ11" s="397"/>
      <c r="EA11" s="397"/>
      <c r="EB11" s="397"/>
      <c r="EC11" s="397"/>
      <c r="ED11" s="397"/>
      <c r="EE11" s="397"/>
      <c r="EF11" s="397"/>
      <c r="EG11" s="397"/>
      <c r="EH11" s="397"/>
      <c r="EI11" s="397"/>
      <c r="EJ11" s="397"/>
      <c r="EK11" s="397"/>
      <c r="EL11" s="397"/>
      <c r="EM11" s="397"/>
      <c r="EN11" s="397"/>
      <c r="EO11" s="397"/>
      <c r="EP11" s="397"/>
      <c r="EQ11" s="143">
        <f t="shared" si="0"/>
        <v>0</v>
      </c>
      <c r="ER11" s="143" t="str">
        <f t="shared" si="1"/>
        <v/>
      </c>
    </row>
    <row r="12" spans="1:148">
      <c r="A12" s="397"/>
      <c r="B12" s="397"/>
      <c r="C12" s="397"/>
      <c r="D12" s="397"/>
      <c r="E12" s="397"/>
      <c r="F12" s="397"/>
      <c r="G12" s="397"/>
      <c r="H12" s="397"/>
      <c r="I12" s="397"/>
      <c r="J12" s="397"/>
      <c r="K12" s="397"/>
      <c r="L12" s="397"/>
      <c r="M12" s="397"/>
      <c r="N12" s="397"/>
      <c r="O12" s="397"/>
      <c r="P12" s="397"/>
      <c r="Q12" s="397"/>
      <c r="R12" s="397"/>
      <c r="S12" s="397"/>
      <c r="T12" s="397"/>
      <c r="U12" s="397"/>
      <c r="V12" s="397"/>
      <c r="W12" s="397"/>
      <c r="X12" s="397"/>
      <c r="Y12" s="397"/>
      <c r="Z12" s="397"/>
      <c r="AA12" s="397"/>
      <c r="AB12" s="397"/>
      <c r="AC12" s="397"/>
      <c r="AD12" s="397"/>
      <c r="AE12" s="397"/>
      <c r="AF12" s="397"/>
      <c r="AG12" s="397"/>
      <c r="AH12" s="397"/>
      <c r="AI12" s="397"/>
      <c r="AJ12" s="397"/>
      <c r="AK12" s="397"/>
      <c r="AL12" s="397"/>
      <c r="AM12" s="397"/>
      <c r="AN12" s="397"/>
      <c r="AO12" s="397"/>
      <c r="AP12" s="397"/>
      <c r="AQ12" s="397"/>
      <c r="AR12" s="397"/>
      <c r="AS12" s="397"/>
      <c r="AT12" s="397"/>
      <c r="AU12" s="397"/>
      <c r="AV12" s="397"/>
      <c r="AW12" s="397"/>
      <c r="AX12" s="397"/>
      <c r="AY12" s="397"/>
      <c r="AZ12" s="397"/>
      <c r="BA12" s="397"/>
      <c r="BB12" s="397"/>
      <c r="BC12" s="397"/>
      <c r="BD12" s="397"/>
      <c r="BE12" s="397"/>
      <c r="BF12" s="397"/>
      <c r="BG12" s="397"/>
      <c r="BH12" s="397"/>
      <c r="BI12" s="397"/>
      <c r="BJ12" s="397"/>
      <c r="BK12" s="397"/>
      <c r="BL12" s="397"/>
      <c r="BM12" s="397"/>
      <c r="BN12" s="397"/>
      <c r="BO12" s="397"/>
      <c r="BP12" s="397"/>
      <c r="BQ12" s="397"/>
      <c r="BR12" s="397"/>
      <c r="BS12" s="397"/>
      <c r="BT12" s="397"/>
      <c r="BU12" s="397"/>
      <c r="BV12" s="397"/>
      <c r="BW12" s="397"/>
      <c r="BX12" s="397"/>
      <c r="BY12" s="397"/>
      <c r="BZ12" s="397"/>
      <c r="CA12" s="397"/>
      <c r="CB12" s="397"/>
      <c r="CC12" s="397"/>
      <c r="CD12" s="397"/>
      <c r="CE12" s="397"/>
      <c r="CF12" s="397"/>
      <c r="CG12" s="397"/>
      <c r="CH12" s="397"/>
      <c r="CI12" s="397"/>
      <c r="CJ12" s="397"/>
      <c r="CK12" s="397"/>
      <c r="CL12" s="397"/>
      <c r="CM12" s="397"/>
      <c r="CN12" s="397"/>
      <c r="CO12" s="397"/>
      <c r="CP12" s="397"/>
      <c r="CQ12" s="397"/>
      <c r="CR12" s="397"/>
      <c r="CS12" s="397"/>
      <c r="CT12" s="397"/>
      <c r="CU12" s="397"/>
      <c r="CV12" s="397"/>
      <c r="CW12" s="397"/>
      <c r="CX12" s="397"/>
      <c r="CY12" s="397"/>
      <c r="CZ12" s="397"/>
      <c r="DA12" s="397"/>
      <c r="DB12" s="397"/>
      <c r="DC12" s="397"/>
      <c r="DD12" s="397"/>
      <c r="DE12" s="397"/>
      <c r="DF12" s="397"/>
      <c r="DG12" s="397"/>
      <c r="DH12" s="397"/>
      <c r="DI12" s="397"/>
      <c r="DJ12" s="397"/>
      <c r="DK12" s="397"/>
      <c r="DL12" s="397"/>
      <c r="DM12" s="397"/>
      <c r="DN12" s="397"/>
      <c r="DO12" s="397"/>
      <c r="DP12" s="397"/>
      <c r="DQ12" s="397"/>
      <c r="DR12" s="397"/>
      <c r="DS12" s="397"/>
      <c r="DT12" s="397"/>
      <c r="DU12" s="397"/>
      <c r="DV12" s="397"/>
      <c r="DW12" s="397"/>
      <c r="DX12" s="397"/>
      <c r="DY12" s="397"/>
      <c r="DZ12" s="397"/>
      <c r="EA12" s="397"/>
      <c r="EB12" s="397"/>
      <c r="EC12" s="397"/>
      <c r="ED12" s="397"/>
      <c r="EE12" s="397"/>
      <c r="EF12" s="397"/>
      <c r="EG12" s="397"/>
      <c r="EH12" s="397"/>
      <c r="EI12" s="397"/>
      <c r="EJ12" s="397"/>
      <c r="EK12" s="397"/>
      <c r="EL12" s="397"/>
      <c r="EM12" s="397"/>
      <c r="EN12" s="397"/>
      <c r="EO12" s="397"/>
      <c r="EP12" s="397"/>
      <c r="EQ12" s="143">
        <f t="shared" si="0"/>
        <v>0</v>
      </c>
      <c r="ER12" s="143" t="str">
        <f t="shared" si="1"/>
        <v/>
      </c>
    </row>
    <row r="13" spans="1:148">
      <c r="A13" s="397"/>
      <c r="B13" s="397"/>
      <c r="C13" s="397"/>
      <c r="D13" s="397"/>
      <c r="E13" s="397"/>
      <c r="F13" s="397"/>
      <c r="G13" s="397"/>
      <c r="H13" s="397"/>
      <c r="I13" s="397"/>
      <c r="J13" s="397"/>
      <c r="K13" s="397"/>
      <c r="L13" s="397"/>
      <c r="M13" s="397"/>
      <c r="N13" s="397"/>
      <c r="O13" s="397"/>
      <c r="P13" s="397"/>
      <c r="Q13" s="397"/>
      <c r="R13" s="397"/>
      <c r="S13" s="397"/>
      <c r="T13" s="397"/>
      <c r="U13" s="397"/>
      <c r="V13" s="397"/>
      <c r="W13" s="397"/>
      <c r="X13" s="397"/>
      <c r="Y13" s="397"/>
      <c r="Z13" s="397"/>
      <c r="AA13" s="397"/>
      <c r="AB13" s="397"/>
      <c r="AC13" s="397"/>
      <c r="AD13" s="397"/>
      <c r="AE13" s="397"/>
      <c r="AF13" s="397"/>
      <c r="AG13" s="397"/>
      <c r="AH13" s="397"/>
      <c r="AI13" s="397"/>
      <c r="AJ13" s="397"/>
      <c r="AK13" s="397"/>
      <c r="AL13" s="397"/>
      <c r="AM13" s="397"/>
      <c r="AN13" s="397"/>
      <c r="AO13" s="397"/>
      <c r="AP13" s="397"/>
      <c r="AQ13" s="397"/>
      <c r="AR13" s="397"/>
      <c r="AS13" s="397"/>
      <c r="AT13" s="397"/>
      <c r="AU13" s="397"/>
      <c r="AV13" s="397"/>
      <c r="AW13" s="397"/>
      <c r="AX13" s="397"/>
      <c r="AY13" s="397"/>
      <c r="AZ13" s="397"/>
      <c r="BA13" s="397"/>
      <c r="BB13" s="397"/>
      <c r="BC13" s="397"/>
      <c r="BD13" s="397"/>
      <c r="BE13" s="397"/>
      <c r="BF13" s="397"/>
      <c r="BG13" s="397"/>
      <c r="BH13" s="397"/>
      <c r="BI13" s="397"/>
      <c r="BJ13" s="397"/>
      <c r="BK13" s="397"/>
      <c r="BL13" s="397"/>
      <c r="BM13" s="397"/>
      <c r="BN13" s="397"/>
      <c r="BO13" s="397"/>
      <c r="BP13" s="397"/>
      <c r="BQ13" s="397"/>
      <c r="BR13" s="397"/>
      <c r="BS13" s="397"/>
      <c r="BT13" s="397"/>
      <c r="BU13" s="397"/>
      <c r="BV13" s="397"/>
      <c r="BW13" s="397"/>
      <c r="BX13" s="397"/>
      <c r="BY13" s="397"/>
      <c r="BZ13" s="397"/>
      <c r="CA13" s="397"/>
      <c r="CB13" s="397"/>
      <c r="CC13" s="397"/>
      <c r="CD13" s="397"/>
      <c r="CE13" s="397"/>
      <c r="CF13" s="397"/>
      <c r="CG13" s="397"/>
      <c r="CH13" s="397"/>
      <c r="CI13" s="397"/>
      <c r="CJ13" s="397"/>
      <c r="CK13" s="397"/>
      <c r="CL13" s="397"/>
      <c r="CM13" s="397"/>
      <c r="CN13" s="397"/>
      <c r="CO13" s="397"/>
      <c r="CP13" s="397"/>
      <c r="CQ13" s="397"/>
      <c r="CR13" s="397"/>
      <c r="CS13" s="397"/>
      <c r="CT13" s="397"/>
      <c r="CU13" s="397"/>
      <c r="CV13" s="397"/>
      <c r="CW13" s="397"/>
      <c r="CX13" s="397"/>
      <c r="CY13" s="397"/>
      <c r="CZ13" s="397"/>
      <c r="DA13" s="397"/>
      <c r="DB13" s="397"/>
      <c r="DC13" s="397"/>
      <c r="DD13" s="397"/>
      <c r="DE13" s="397"/>
      <c r="DF13" s="397"/>
      <c r="DG13" s="397"/>
      <c r="DH13" s="397"/>
      <c r="DI13" s="397"/>
      <c r="DJ13" s="397"/>
      <c r="DK13" s="397"/>
      <c r="DL13" s="397"/>
      <c r="DM13" s="397"/>
      <c r="DN13" s="397"/>
      <c r="DO13" s="397"/>
      <c r="DP13" s="397"/>
      <c r="DQ13" s="397"/>
      <c r="DR13" s="397"/>
      <c r="DS13" s="397"/>
      <c r="DT13" s="397"/>
      <c r="DU13" s="397"/>
      <c r="DV13" s="397"/>
      <c r="DW13" s="397"/>
      <c r="DX13" s="397"/>
      <c r="DY13" s="397"/>
      <c r="DZ13" s="397"/>
      <c r="EA13" s="397"/>
      <c r="EB13" s="397"/>
      <c r="EC13" s="397"/>
      <c r="ED13" s="397"/>
      <c r="EE13" s="397"/>
      <c r="EF13" s="397"/>
      <c r="EG13" s="397"/>
      <c r="EH13" s="397"/>
      <c r="EI13" s="397"/>
      <c r="EJ13" s="397"/>
      <c r="EK13" s="397"/>
      <c r="EL13" s="397"/>
      <c r="EM13" s="397"/>
      <c r="EN13" s="397"/>
      <c r="EO13" s="397"/>
      <c r="EP13" s="397"/>
      <c r="EQ13" s="143">
        <f t="shared" si="0"/>
        <v>0</v>
      </c>
      <c r="ER13" s="143" t="str">
        <f t="shared" si="1"/>
        <v/>
      </c>
    </row>
    <row r="14" spans="1:148">
      <c r="A14" s="397"/>
      <c r="B14" s="397"/>
      <c r="C14" s="397"/>
      <c r="D14" s="397"/>
      <c r="E14" s="397"/>
      <c r="F14" s="397"/>
      <c r="G14" s="397"/>
      <c r="H14" s="397"/>
      <c r="I14" s="397"/>
      <c r="J14" s="397"/>
      <c r="K14" s="397"/>
      <c r="L14" s="397"/>
      <c r="M14" s="397"/>
      <c r="N14" s="397"/>
      <c r="O14" s="397"/>
      <c r="P14" s="397"/>
      <c r="Q14" s="397"/>
      <c r="R14" s="397"/>
      <c r="S14" s="397"/>
      <c r="T14" s="397"/>
      <c r="U14" s="397"/>
      <c r="V14" s="397"/>
      <c r="W14" s="397"/>
      <c r="X14" s="397"/>
      <c r="Y14" s="397"/>
      <c r="Z14" s="397"/>
      <c r="AA14" s="397"/>
      <c r="AB14" s="397"/>
      <c r="AC14" s="397"/>
      <c r="AD14" s="397"/>
      <c r="AE14" s="397"/>
      <c r="AF14" s="397"/>
      <c r="AG14" s="397"/>
      <c r="AH14" s="397"/>
      <c r="AI14" s="397"/>
      <c r="AJ14" s="397"/>
      <c r="AK14" s="397"/>
      <c r="AL14" s="397"/>
      <c r="AM14" s="397"/>
      <c r="AN14" s="397"/>
      <c r="AO14" s="397"/>
      <c r="AP14" s="397"/>
      <c r="AQ14" s="397"/>
      <c r="AR14" s="397"/>
      <c r="AS14" s="397"/>
      <c r="AT14" s="397"/>
      <c r="AU14" s="397"/>
      <c r="AV14" s="397"/>
      <c r="AW14" s="397"/>
      <c r="AX14" s="397"/>
      <c r="AY14" s="397"/>
      <c r="AZ14" s="397"/>
      <c r="BA14" s="397"/>
      <c r="BB14" s="397"/>
      <c r="BC14" s="397"/>
      <c r="BD14" s="397"/>
      <c r="BE14" s="397"/>
      <c r="BF14" s="397"/>
      <c r="BG14" s="397"/>
      <c r="BH14" s="397"/>
      <c r="BI14" s="397"/>
      <c r="BJ14" s="397"/>
      <c r="BK14" s="397"/>
      <c r="BL14" s="397"/>
      <c r="BM14" s="397"/>
      <c r="BN14" s="397"/>
      <c r="BO14" s="397"/>
      <c r="BP14" s="397"/>
      <c r="BQ14" s="397"/>
      <c r="BR14" s="397"/>
      <c r="BS14" s="397"/>
      <c r="BT14" s="397"/>
      <c r="BU14" s="397"/>
      <c r="BV14" s="397"/>
      <c r="BW14" s="397"/>
      <c r="BX14" s="397"/>
      <c r="BY14" s="397"/>
      <c r="BZ14" s="397"/>
      <c r="CA14" s="397"/>
      <c r="CB14" s="397"/>
      <c r="CC14" s="397"/>
      <c r="CD14" s="397"/>
      <c r="CE14" s="397"/>
      <c r="CF14" s="397"/>
      <c r="CG14" s="397"/>
      <c r="CH14" s="397"/>
      <c r="CI14" s="397"/>
      <c r="CJ14" s="397"/>
      <c r="CK14" s="397"/>
      <c r="CL14" s="397"/>
      <c r="CM14" s="397"/>
      <c r="CN14" s="397"/>
      <c r="CO14" s="397"/>
      <c r="CP14" s="397"/>
      <c r="CQ14" s="397"/>
      <c r="CR14" s="397"/>
      <c r="CS14" s="397"/>
      <c r="CT14" s="397"/>
      <c r="CU14" s="397"/>
      <c r="CV14" s="397"/>
      <c r="CW14" s="397"/>
      <c r="CX14" s="397"/>
      <c r="CY14" s="397"/>
      <c r="CZ14" s="397"/>
      <c r="DA14" s="397"/>
      <c r="DB14" s="397"/>
      <c r="DC14" s="397"/>
      <c r="DD14" s="397"/>
      <c r="DE14" s="397"/>
      <c r="DF14" s="397"/>
      <c r="DG14" s="397"/>
      <c r="DH14" s="397"/>
      <c r="DI14" s="397"/>
      <c r="DJ14" s="397"/>
      <c r="DK14" s="397"/>
      <c r="DL14" s="397"/>
      <c r="DM14" s="397"/>
      <c r="DN14" s="397"/>
      <c r="DO14" s="397"/>
      <c r="DP14" s="397"/>
      <c r="DQ14" s="397"/>
      <c r="DR14" s="397"/>
      <c r="DS14" s="397"/>
      <c r="DT14" s="397"/>
      <c r="DU14" s="397"/>
      <c r="DV14" s="397"/>
      <c r="DW14" s="397"/>
      <c r="DX14" s="397"/>
      <c r="DY14" s="397"/>
      <c r="DZ14" s="397"/>
      <c r="EA14" s="397"/>
      <c r="EB14" s="397"/>
      <c r="EC14" s="397"/>
      <c r="ED14" s="397"/>
      <c r="EE14" s="397"/>
      <c r="EF14" s="397"/>
      <c r="EG14" s="397"/>
      <c r="EH14" s="397"/>
      <c r="EI14" s="397"/>
      <c r="EJ14" s="397"/>
      <c r="EK14" s="397"/>
      <c r="EL14" s="397"/>
      <c r="EM14" s="397"/>
      <c r="EN14" s="397"/>
      <c r="EO14" s="397"/>
      <c r="EP14" s="397"/>
      <c r="EQ14" s="143">
        <f t="shared" si="0"/>
        <v>0</v>
      </c>
      <c r="ER14" s="143" t="str">
        <f t="shared" si="1"/>
        <v/>
      </c>
    </row>
    <row r="15" spans="1:148">
      <c r="A15" s="397"/>
      <c r="B15" s="397"/>
      <c r="C15" s="397"/>
      <c r="D15" s="397"/>
      <c r="E15" s="397"/>
      <c r="F15" s="397"/>
      <c r="G15" s="397"/>
      <c r="H15" s="397"/>
      <c r="I15" s="397"/>
      <c r="J15" s="397"/>
      <c r="K15" s="397"/>
      <c r="L15" s="397"/>
      <c r="M15" s="397"/>
      <c r="N15" s="397"/>
      <c r="O15" s="397"/>
      <c r="P15" s="397"/>
      <c r="Q15" s="397"/>
      <c r="R15" s="397"/>
      <c r="S15" s="397"/>
      <c r="T15" s="397"/>
      <c r="U15" s="397"/>
      <c r="V15" s="397"/>
      <c r="W15" s="397"/>
      <c r="X15" s="397"/>
      <c r="Y15" s="397"/>
      <c r="Z15" s="397"/>
      <c r="AA15" s="397"/>
      <c r="AB15" s="397"/>
      <c r="AC15" s="397"/>
      <c r="AD15" s="397"/>
      <c r="AE15" s="397"/>
      <c r="AF15" s="397"/>
      <c r="AG15" s="397"/>
      <c r="AH15" s="397"/>
      <c r="AI15" s="397"/>
      <c r="AJ15" s="397"/>
      <c r="AK15" s="397"/>
      <c r="AL15" s="397"/>
      <c r="AM15" s="397"/>
      <c r="AN15" s="397"/>
      <c r="AO15" s="397"/>
      <c r="AP15" s="397"/>
      <c r="AQ15" s="397"/>
      <c r="AR15" s="397"/>
      <c r="AS15" s="397"/>
      <c r="AT15" s="397"/>
      <c r="AU15" s="397"/>
      <c r="AV15" s="397"/>
      <c r="AW15" s="397"/>
      <c r="AX15" s="397"/>
      <c r="AY15" s="397"/>
      <c r="AZ15" s="397"/>
      <c r="BA15" s="397"/>
      <c r="BB15" s="397"/>
      <c r="BC15" s="397"/>
      <c r="BD15" s="397"/>
      <c r="BE15" s="397"/>
      <c r="BF15" s="397"/>
      <c r="BG15" s="397"/>
      <c r="BH15" s="397"/>
      <c r="BI15" s="397"/>
      <c r="BJ15" s="397"/>
      <c r="BK15" s="397"/>
      <c r="BL15" s="397"/>
      <c r="BM15" s="397"/>
      <c r="BN15" s="397"/>
      <c r="BO15" s="397"/>
      <c r="BP15" s="397"/>
      <c r="BQ15" s="397"/>
      <c r="BR15" s="397"/>
      <c r="BS15" s="397"/>
      <c r="BT15" s="397"/>
      <c r="BU15" s="397"/>
      <c r="BV15" s="397"/>
      <c r="BW15" s="397"/>
      <c r="BX15" s="397"/>
      <c r="BY15" s="397"/>
      <c r="BZ15" s="397"/>
      <c r="CA15" s="397"/>
      <c r="CB15" s="397"/>
      <c r="CC15" s="397"/>
      <c r="CD15" s="397"/>
      <c r="CE15" s="397"/>
      <c r="CF15" s="397"/>
      <c r="CG15" s="397"/>
      <c r="CH15" s="397"/>
      <c r="CI15" s="397"/>
      <c r="CJ15" s="397"/>
      <c r="CK15" s="397"/>
      <c r="CL15" s="397"/>
      <c r="CM15" s="397"/>
      <c r="CN15" s="397"/>
      <c r="CO15" s="397"/>
      <c r="CP15" s="397"/>
      <c r="CQ15" s="397"/>
      <c r="CR15" s="397"/>
      <c r="CS15" s="397"/>
      <c r="CT15" s="397"/>
      <c r="CU15" s="397"/>
      <c r="CV15" s="397"/>
      <c r="CW15" s="397"/>
      <c r="CX15" s="397"/>
      <c r="CY15" s="397"/>
      <c r="CZ15" s="397"/>
      <c r="DA15" s="397"/>
      <c r="DB15" s="397"/>
      <c r="DC15" s="397"/>
      <c r="DD15" s="397"/>
      <c r="DE15" s="397"/>
      <c r="DF15" s="397"/>
      <c r="DG15" s="397"/>
      <c r="DH15" s="397"/>
      <c r="DI15" s="397"/>
      <c r="DJ15" s="397"/>
      <c r="DK15" s="397"/>
      <c r="DL15" s="397"/>
      <c r="DM15" s="397"/>
      <c r="DN15" s="397"/>
      <c r="DO15" s="397"/>
      <c r="DP15" s="397"/>
      <c r="DQ15" s="397"/>
      <c r="DR15" s="397"/>
      <c r="DS15" s="397"/>
      <c r="DT15" s="397"/>
      <c r="DU15" s="397"/>
      <c r="DV15" s="397"/>
      <c r="DW15" s="397"/>
      <c r="DX15" s="397"/>
      <c r="DY15" s="397"/>
      <c r="DZ15" s="397"/>
      <c r="EA15" s="397"/>
      <c r="EB15" s="397"/>
      <c r="EC15" s="397"/>
      <c r="ED15" s="397"/>
      <c r="EE15" s="397"/>
      <c r="EF15" s="397"/>
      <c r="EG15" s="397"/>
      <c r="EH15" s="397"/>
      <c r="EI15" s="397"/>
      <c r="EJ15" s="397"/>
      <c r="EK15" s="397"/>
      <c r="EL15" s="397"/>
      <c r="EM15" s="397"/>
      <c r="EN15" s="397"/>
      <c r="EO15" s="397"/>
      <c r="EP15" s="397"/>
      <c r="EQ15" s="143">
        <f t="shared" si="0"/>
        <v>0</v>
      </c>
      <c r="ER15" s="143" t="str">
        <f t="shared" si="1"/>
        <v/>
      </c>
    </row>
    <row r="16" spans="1:148">
      <c r="A16" s="397"/>
      <c r="B16" s="397"/>
      <c r="C16" s="397"/>
      <c r="D16" s="397"/>
      <c r="E16" s="397"/>
      <c r="F16" s="397"/>
      <c r="G16" s="397"/>
      <c r="H16" s="397"/>
      <c r="I16" s="397"/>
      <c r="J16" s="397"/>
      <c r="K16" s="397"/>
      <c r="L16" s="397"/>
      <c r="M16" s="397"/>
      <c r="N16" s="397"/>
      <c r="O16" s="397"/>
      <c r="P16" s="397"/>
      <c r="Q16" s="397"/>
      <c r="R16" s="397"/>
      <c r="S16" s="397"/>
      <c r="T16" s="397"/>
      <c r="U16" s="397"/>
      <c r="V16" s="397"/>
      <c r="W16" s="397"/>
      <c r="X16" s="397"/>
      <c r="Y16" s="397"/>
      <c r="Z16" s="397"/>
      <c r="AA16" s="397"/>
      <c r="AB16" s="397"/>
      <c r="AC16" s="397"/>
      <c r="AD16" s="397"/>
      <c r="AE16" s="397"/>
      <c r="AF16" s="397"/>
      <c r="AG16" s="397"/>
      <c r="AH16" s="397"/>
      <c r="AI16" s="397"/>
      <c r="AJ16" s="397"/>
      <c r="AK16" s="397"/>
      <c r="AL16" s="397"/>
      <c r="AM16" s="397"/>
      <c r="AN16" s="397"/>
      <c r="AO16" s="397"/>
      <c r="AP16" s="397"/>
      <c r="AQ16" s="397"/>
      <c r="AR16" s="397"/>
      <c r="AS16" s="397"/>
      <c r="AT16" s="397"/>
      <c r="AU16" s="397"/>
      <c r="AV16" s="397"/>
      <c r="AW16" s="397"/>
      <c r="AX16" s="397"/>
      <c r="AY16" s="397"/>
      <c r="AZ16" s="397"/>
      <c r="BA16" s="397"/>
      <c r="BB16" s="397"/>
      <c r="BC16" s="397"/>
      <c r="BD16" s="397"/>
      <c r="BE16" s="397"/>
      <c r="BF16" s="397"/>
      <c r="BG16" s="397"/>
      <c r="BH16" s="397"/>
      <c r="BI16" s="397"/>
      <c r="BJ16" s="397"/>
      <c r="BK16" s="397"/>
      <c r="BL16" s="397"/>
      <c r="BM16" s="397"/>
      <c r="BN16" s="397"/>
      <c r="BO16" s="397"/>
      <c r="BP16" s="397"/>
      <c r="BQ16" s="397"/>
      <c r="BR16" s="397"/>
      <c r="BS16" s="397"/>
      <c r="BT16" s="397"/>
      <c r="BU16" s="397"/>
      <c r="BV16" s="397"/>
      <c r="BW16" s="397"/>
      <c r="BX16" s="397"/>
      <c r="BY16" s="397"/>
      <c r="BZ16" s="397"/>
      <c r="CA16" s="397"/>
      <c r="CB16" s="397"/>
      <c r="CC16" s="397"/>
      <c r="CD16" s="397"/>
      <c r="CE16" s="397"/>
      <c r="CF16" s="397"/>
      <c r="CG16" s="397"/>
      <c r="CH16" s="397"/>
      <c r="CI16" s="397"/>
      <c r="CJ16" s="397"/>
      <c r="CK16" s="397"/>
      <c r="CL16" s="397"/>
      <c r="CM16" s="397"/>
      <c r="CN16" s="397"/>
      <c r="CO16" s="397"/>
      <c r="CP16" s="397"/>
      <c r="CQ16" s="397"/>
      <c r="CR16" s="397"/>
      <c r="CS16" s="397"/>
      <c r="CT16" s="397"/>
      <c r="CU16" s="397"/>
      <c r="CV16" s="397"/>
      <c r="CW16" s="397"/>
      <c r="CX16" s="397"/>
      <c r="CY16" s="397"/>
      <c r="CZ16" s="397"/>
      <c r="DA16" s="397"/>
      <c r="DB16" s="397"/>
      <c r="DC16" s="397"/>
      <c r="DD16" s="397"/>
      <c r="DE16" s="397"/>
      <c r="DF16" s="397"/>
      <c r="DG16" s="397"/>
      <c r="DH16" s="397"/>
      <c r="DI16" s="397"/>
      <c r="DJ16" s="397"/>
      <c r="DK16" s="397"/>
      <c r="DL16" s="397"/>
      <c r="DM16" s="397"/>
      <c r="DN16" s="397"/>
      <c r="DO16" s="397"/>
      <c r="DP16" s="397"/>
      <c r="DQ16" s="397"/>
      <c r="DR16" s="397"/>
      <c r="DS16" s="397"/>
      <c r="DT16" s="397"/>
      <c r="DU16" s="397"/>
      <c r="DV16" s="397"/>
      <c r="DW16" s="397"/>
      <c r="DX16" s="397"/>
      <c r="DY16" s="397"/>
      <c r="DZ16" s="397"/>
      <c r="EA16" s="397"/>
      <c r="EB16" s="397"/>
      <c r="EC16" s="397"/>
      <c r="ED16" s="397"/>
      <c r="EE16" s="397"/>
      <c r="EF16" s="397"/>
      <c r="EG16" s="397"/>
      <c r="EH16" s="397"/>
      <c r="EI16" s="397"/>
      <c r="EJ16" s="397"/>
      <c r="EK16" s="397"/>
      <c r="EL16" s="397"/>
      <c r="EM16" s="397"/>
      <c r="EN16" s="397"/>
      <c r="EO16" s="397"/>
      <c r="EP16" s="397"/>
      <c r="EQ16" s="143">
        <f t="shared" si="0"/>
        <v>0</v>
      </c>
      <c r="ER16" s="143" t="str">
        <f t="shared" si="1"/>
        <v/>
      </c>
    </row>
    <row r="17" spans="1:148">
      <c r="A17" s="397"/>
      <c r="B17" s="397"/>
      <c r="C17" s="397"/>
      <c r="D17" s="397"/>
      <c r="E17" s="397"/>
      <c r="F17" s="397"/>
      <c r="G17" s="397"/>
      <c r="H17" s="397"/>
      <c r="I17" s="397"/>
      <c r="J17" s="397"/>
      <c r="K17" s="397"/>
      <c r="L17" s="397"/>
      <c r="M17" s="397"/>
      <c r="N17" s="397"/>
      <c r="O17" s="397"/>
      <c r="P17" s="397"/>
      <c r="Q17" s="397"/>
      <c r="R17" s="397"/>
      <c r="S17" s="397"/>
      <c r="T17" s="397"/>
      <c r="U17" s="397"/>
      <c r="V17" s="397"/>
      <c r="W17" s="397"/>
      <c r="X17" s="397"/>
      <c r="Y17" s="397"/>
      <c r="Z17" s="397"/>
      <c r="AA17" s="397"/>
      <c r="AB17" s="397"/>
      <c r="AC17" s="397"/>
      <c r="AD17" s="397"/>
      <c r="AE17" s="397"/>
      <c r="AF17" s="397"/>
      <c r="AG17" s="397"/>
      <c r="AH17" s="397"/>
      <c r="AI17" s="397"/>
      <c r="AJ17" s="397"/>
      <c r="AK17" s="397"/>
      <c r="AL17" s="397"/>
      <c r="AM17" s="397"/>
      <c r="AN17" s="397"/>
      <c r="AO17" s="397"/>
      <c r="AP17" s="397"/>
      <c r="AQ17" s="397"/>
      <c r="AR17" s="397"/>
      <c r="AS17" s="397"/>
      <c r="AT17" s="397"/>
      <c r="AU17" s="397"/>
      <c r="AV17" s="397"/>
      <c r="AW17" s="397"/>
      <c r="AX17" s="397"/>
      <c r="AY17" s="397"/>
      <c r="AZ17" s="397"/>
      <c r="BA17" s="397"/>
      <c r="BB17" s="397"/>
      <c r="BC17" s="397"/>
      <c r="BD17" s="397"/>
      <c r="BE17" s="397"/>
      <c r="BF17" s="397"/>
      <c r="BG17" s="397"/>
      <c r="BH17" s="397"/>
      <c r="BI17" s="397"/>
      <c r="BJ17" s="397"/>
      <c r="BK17" s="397"/>
      <c r="BL17" s="397"/>
      <c r="BM17" s="397"/>
      <c r="BN17" s="397"/>
      <c r="BO17" s="397"/>
      <c r="BP17" s="397"/>
      <c r="BQ17" s="397"/>
      <c r="BR17" s="397"/>
      <c r="BS17" s="397"/>
      <c r="BT17" s="397"/>
      <c r="BU17" s="397"/>
      <c r="BV17" s="397"/>
      <c r="BW17" s="397"/>
      <c r="BX17" s="397"/>
      <c r="BY17" s="397"/>
      <c r="BZ17" s="397"/>
      <c r="CA17" s="397"/>
      <c r="CB17" s="397"/>
      <c r="CC17" s="397"/>
      <c r="CD17" s="397"/>
      <c r="CE17" s="397"/>
      <c r="CF17" s="397"/>
      <c r="CG17" s="397"/>
      <c r="CH17" s="397"/>
      <c r="CI17" s="397"/>
      <c r="CJ17" s="397"/>
      <c r="CK17" s="397"/>
      <c r="CL17" s="397"/>
      <c r="CM17" s="397"/>
      <c r="CN17" s="397"/>
      <c r="CO17" s="397"/>
      <c r="CP17" s="397"/>
      <c r="CQ17" s="397"/>
      <c r="CR17" s="397"/>
      <c r="CS17" s="397"/>
      <c r="CT17" s="397"/>
      <c r="CU17" s="397"/>
      <c r="CV17" s="397"/>
      <c r="CW17" s="397"/>
      <c r="CX17" s="397"/>
      <c r="CY17" s="397"/>
      <c r="CZ17" s="397"/>
      <c r="DA17" s="397"/>
      <c r="DB17" s="397"/>
      <c r="DC17" s="397"/>
      <c r="DD17" s="397"/>
      <c r="DE17" s="397"/>
      <c r="DF17" s="397"/>
      <c r="DG17" s="397"/>
      <c r="DH17" s="397"/>
      <c r="DI17" s="397"/>
      <c r="DJ17" s="397"/>
      <c r="DK17" s="397"/>
      <c r="DL17" s="397"/>
      <c r="DM17" s="397"/>
      <c r="DN17" s="397"/>
      <c r="DO17" s="397"/>
      <c r="DP17" s="397"/>
      <c r="DQ17" s="397"/>
      <c r="DR17" s="397"/>
      <c r="DS17" s="397"/>
      <c r="DT17" s="397"/>
      <c r="DU17" s="397"/>
      <c r="DV17" s="397"/>
      <c r="DW17" s="397"/>
      <c r="DX17" s="397"/>
      <c r="DY17" s="397"/>
      <c r="DZ17" s="397"/>
      <c r="EA17" s="397"/>
      <c r="EB17" s="397"/>
      <c r="EC17" s="397"/>
      <c r="ED17" s="397"/>
      <c r="EE17" s="397"/>
      <c r="EF17" s="397"/>
      <c r="EG17" s="397"/>
      <c r="EH17" s="397"/>
      <c r="EI17" s="397"/>
      <c r="EJ17" s="397"/>
      <c r="EK17" s="397"/>
      <c r="EL17" s="397"/>
      <c r="EM17" s="397"/>
      <c r="EN17" s="397"/>
      <c r="EO17" s="397"/>
      <c r="EP17" s="397"/>
      <c r="EQ17" s="143">
        <f t="shared" si="0"/>
        <v>0</v>
      </c>
      <c r="ER17" s="143" t="str">
        <f t="shared" si="1"/>
        <v/>
      </c>
    </row>
    <row r="18" spans="1:148">
      <c r="A18" s="397"/>
      <c r="B18" s="397"/>
      <c r="C18" s="397"/>
      <c r="D18" s="397"/>
      <c r="E18" s="397"/>
      <c r="F18" s="397"/>
      <c r="G18" s="397"/>
      <c r="H18" s="397"/>
      <c r="I18" s="397"/>
      <c r="J18" s="397"/>
      <c r="K18" s="397"/>
      <c r="L18" s="397"/>
      <c r="M18" s="397"/>
      <c r="N18" s="397"/>
      <c r="O18" s="397"/>
      <c r="P18" s="397"/>
      <c r="Q18" s="397"/>
      <c r="R18" s="397"/>
      <c r="S18" s="397"/>
      <c r="T18" s="397"/>
      <c r="U18" s="397"/>
      <c r="V18" s="397"/>
      <c r="W18" s="397"/>
      <c r="X18" s="397"/>
      <c r="Y18" s="397"/>
      <c r="Z18" s="397"/>
      <c r="AA18" s="397"/>
      <c r="AB18" s="397"/>
      <c r="AC18" s="397"/>
      <c r="AD18" s="397"/>
      <c r="AE18" s="397"/>
      <c r="AF18" s="397"/>
      <c r="AG18" s="397"/>
      <c r="AH18" s="397"/>
      <c r="AI18" s="397"/>
      <c r="AJ18" s="397"/>
      <c r="AK18" s="397"/>
      <c r="AL18" s="397"/>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7"/>
      <c r="BK18" s="397"/>
      <c r="BL18" s="397"/>
      <c r="BM18" s="397"/>
      <c r="BN18" s="397"/>
      <c r="BO18" s="397"/>
      <c r="BP18" s="397"/>
      <c r="BQ18" s="397"/>
      <c r="BR18" s="397"/>
      <c r="BS18" s="397"/>
      <c r="BT18" s="397"/>
      <c r="BU18" s="397"/>
      <c r="BV18" s="397"/>
      <c r="BW18" s="397"/>
      <c r="BX18" s="397"/>
      <c r="BY18" s="397"/>
      <c r="BZ18" s="397"/>
      <c r="CA18" s="397"/>
      <c r="CB18" s="397"/>
      <c r="CC18" s="397"/>
      <c r="CD18" s="397"/>
      <c r="CE18" s="397"/>
      <c r="CF18" s="397"/>
      <c r="CG18" s="397"/>
      <c r="CH18" s="397"/>
      <c r="CI18" s="397"/>
      <c r="CJ18" s="397"/>
      <c r="CK18" s="397"/>
      <c r="CL18" s="397"/>
      <c r="CM18" s="397"/>
      <c r="CN18" s="397"/>
      <c r="CO18" s="397"/>
      <c r="CP18" s="397"/>
      <c r="CQ18" s="397"/>
      <c r="CR18" s="397"/>
      <c r="CS18" s="397"/>
      <c r="CT18" s="397"/>
      <c r="CU18" s="397"/>
      <c r="CV18" s="397"/>
      <c r="CW18" s="397"/>
      <c r="CX18" s="397"/>
      <c r="CY18" s="397"/>
      <c r="CZ18" s="397"/>
      <c r="DA18" s="397"/>
      <c r="DB18" s="397"/>
      <c r="DC18" s="397"/>
      <c r="DD18" s="397"/>
      <c r="DE18" s="397"/>
      <c r="DF18" s="397"/>
      <c r="DG18" s="397"/>
      <c r="DH18" s="397"/>
      <c r="DI18" s="397"/>
      <c r="DJ18" s="397"/>
      <c r="DK18" s="397"/>
      <c r="DL18" s="397"/>
      <c r="DM18" s="397"/>
      <c r="DN18" s="397"/>
      <c r="DO18" s="397"/>
      <c r="DP18" s="397"/>
      <c r="DQ18" s="397"/>
      <c r="DR18" s="397"/>
      <c r="DS18" s="397"/>
      <c r="DT18" s="397"/>
      <c r="DU18" s="397"/>
      <c r="DV18" s="397"/>
      <c r="DW18" s="397"/>
      <c r="DX18" s="397"/>
      <c r="DY18" s="397"/>
      <c r="DZ18" s="397"/>
      <c r="EA18" s="397"/>
      <c r="EB18" s="397"/>
      <c r="EC18" s="397"/>
      <c r="ED18" s="397"/>
      <c r="EE18" s="397"/>
      <c r="EF18" s="397"/>
      <c r="EG18" s="397"/>
      <c r="EH18" s="397"/>
      <c r="EI18" s="397"/>
      <c r="EJ18" s="397"/>
      <c r="EK18" s="397"/>
      <c r="EL18" s="397"/>
      <c r="EM18" s="397"/>
      <c r="EN18" s="397"/>
      <c r="EO18" s="397"/>
      <c r="EP18" s="397"/>
      <c r="EQ18" s="143">
        <f t="shared" si="0"/>
        <v>0</v>
      </c>
      <c r="ER18" s="143" t="str">
        <f t="shared" si="1"/>
        <v/>
      </c>
    </row>
    <row r="19" spans="1:148">
      <c r="A19" s="397"/>
      <c r="B19" s="397"/>
      <c r="C19" s="397"/>
      <c r="D19" s="397"/>
      <c r="E19" s="397"/>
      <c r="F19" s="397"/>
      <c r="G19" s="397"/>
      <c r="H19" s="397"/>
      <c r="I19" s="397"/>
      <c r="J19" s="397"/>
      <c r="K19" s="397"/>
      <c r="L19" s="397"/>
      <c r="M19" s="397"/>
      <c r="N19" s="397"/>
      <c r="O19" s="397"/>
      <c r="P19" s="397"/>
      <c r="Q19" s="397"/>
      <c r="R19" s="397"/>
      <c r="S19" s="397"/>
      <c r="T19" s="397"/>
      <c r="U19" s="397"/>
      <c r="V19" s="397"/>
      <c r="W19" s="397"/>
      <c r="X19" s="397"/>
      <c r="Y19" s="397"/>
      <c r="Z19" s="397"/>
      <c r="AA19" s="397"/>
      <c r="AB19" s="397"/>
      <c r="AC19" s="397"/>
      <c r="AD19" s="397"/>
      <c r="AE19" s="397"/>
      <c r="AF19" s="397"/>
      <c r="AG19" s="397"/>
      <c r="AH19" s="397"/>
      <c r="AI19" s="397"/>
      <c r="AJ19" s="397"/>
      <c r="AK19" s="397"/>
      <c r="AL19" s="397"/>
      <c r="AM19" s="397"/>
      <c r="AN19" s="397"/>
      <c r="AO19" s="397"/>
      <c r="AP19" s="397"/>
      <c r="AQ19" s="397"/>
      <c r="AR19" s="397"/>
      <c r="AS19" s="397"/>
      <c r="AT19" s="397"/>
      <c r="AU19" s="397"/>
      <c r="AV19" s="397"/>
      <c r="AW19" s="397"/>
      <c r="AX19" s="397"/>
      <c r="AY19" s="397"/>
      <c r="AZ19" s="397"/>
      <c r="BA19" s="397"/>
      <c r="BB19" s="397"/>
      <c r="BC19" s="397"/>
      <c r="BD19" s="397"/>
      <c r="BE19" s="397"/>
      <c r="BF19" s="397"/>
      <c r="BG19" s="397"/>
      <c r="BH19" s="397"/>
      <c r="BI19" s="397"/>
      <c r="BJ19" s="397"/>
      <c r="BK19" s="397"/>
      <c r="BL19" s="397"/>
      <c r="BM19" s="397"/>
      <c r="BN19" s="397"/>
      <c r="BO19" s="397"/>
      <c r="BP19" s="397"/>
      <c r="BQ19" s="397"/>
      <c r="BR19" s="397"/>
      <c r="BS19" s="397"/>
      <c r="BT19" s="397"/>
      <c r="BU19" s="397"/>
      <c r="BV19" s="397"/>
      <c r="BW19" s="397"/>
      <c r="BX19" s="397"/>
      <c r="BY19" s="397"/>
      <c r="BZ19" s="397"/>
      <c r="CA19" s="397"/>
      <c r="CB19" s="397"/>
      <c r="CC19" s="397"/>
      <c r="CD19" s="397"/>
      <c r="CE19" s="397"/>
      <c r="CF19" s="397"/>
      <c r="CG19" s="397"/>
      <c r="CH19" s="397"/>
      <c r="CI19" s="397"/>
      <c r="CJ19" s="397"/>
      <c r="CK19" s="397"/>
      <c r="CL19" s="397"/>
      <c r="CM19" s="397"/>
      <c r="CN19" s="397"/>
      <c r="CO19" s="397"/>
      <c r="CP19" s="397"/>
      <c r="CQ19" s="397"/>
      <c r="CR19" s="397"/>
      <c r="CS19" s="397"/>
      <c r="CT19" s="397"/>
      <c r="CU19" s="397"/>
      <c r="CV19" s="397"/>
      <c r="CW19" s="397"/>
      <c r="CX19" s="397"/>
      <c r="CY19" s="397"/>
      <c r="CZ19" s="397"/>
      <c r="DA19" s="397"/>
      <c r="DB19" s="397"/>
      <c r="DC19" s="397"/>
      <c r="DD19" s="397"/>
      <c r="DE19" s="397"/>
      <c r="DF19" s="397"/>
      <c r="DG19" s="397"/>
      <c r="DH19" s="397"/>
      <c r="DI19" s="397"/>
      <c r="DJ19" s="397"/>
      <c r="DK19" s="397"/>
      <c r="DL19" s="397"/>
      <c r="DM19" s="397"/>
      <c r="DN19" s="397"/>
      <c r="DO19" s="397"/>
      <c r="DP19" s="397"/>
      <c r="DQ19" s="397"/>
      <c r="DR19" s="397"/>
      <c r="DS19" s="397"/>
      <c r="DT19" s="397"/>
      <c r="DU19" s="397"/>
      <c r="DV19" s="397"/>
      <c r="DW19" s="397"/>
      <c r="DX19" s="397"/>
      <c r="DY19" s="397"/>
      <c r="DZ19" s="397"/>
      <c r="EA19" s="397"/>
      <c r="EB19" s="397"/>
      <c r="EC19" s="397"/>
      <c r="ED19" s="397"/>
      <c r="EE19" s="397"/>
      <c r="EF19" s="397"/>
      <c r="EG19" s="397"/>
      <c r="EH19" s="397"/>
      <c r="EI19" s="397"/>
      <c r="EJ19" s="397"/>
      <c r="EK19" s="397"/>
      <c r="EL19" s="397"/>
      <c r="EM19" s="397"/>
      <c r="EN19" s="397"/>
      <c r="EO19" s="397"/>
      <c r="EP19" s="397"/>
      <c r="EQ19" s="143">
        <f t="shared" si="0"/>
        <v>0</v>
      </c>
      <c r="ER19" s="143" t="str">
        <f t="shared" si="1"/>
        <v/>
      </c>
    </row>
    <row r="20" spans="1:148">
      <c r="A20" s="397"/>
      <c r="B20" s="397"/>
      <c r="C20" s="397"/>
      <c r="D20" s="397"/>
      <c r="E20" s="397"/>
      <c r="F20" s="397"/>
      <c r="G20" s="397"/>
      <c r="H20" s="397"/>
      <c r="I20" s="397"/>
      <c r="J20" s="397"/>
      <c r="K20" s="397"/>
      <c r="L20" s="397"/>
      <c r="M20" s="397"/>
      <c r="N20" s="397"/>
      <c r="O20" s="397"/>
      <c r="P20" s="397"/>
      <c r="Q20" s="397"/>
      <c r="R20" s="397"/>
      <c r="S20" s="397"/>
      <c r="T20" s="397"/>
      <c r="U20" s="397"/>
      <c r="V20" s="397"/>
      <c r="W20" s="397"/>
      <c r="X20" s="397"/>
      <c r="Y20" s="397"/>
      <c r="Z20" s="397"/>
      <c r="AA20" s="397"/>
      <c r="AB20" s="397"/>
      <c r="AC20" s="397"/>
      <c r="AD20" s="397"/>
      <c r="AE20" s="397"/>
      <c r="AF20" s="397"/>
      <c r="AG20" s="397"/>
      <c r="AH20" s="397"/>
      <c r="AI20" s="397"/>
      <c r="AJ20" s="397"/>
      <c r="AK20" s="397"/>
      <c r="AL20" s="397"/>
      <c r="AM20" s="397"/>
      <c r="AN20" s="397"/>
      <c r="AO20" s="397"/>
      <c r="AP20" s="397"/>
      <c r="AQ20" s="397"/>
      <c r="AR20" s="397"/>
      <c r="AS20" s="397"/>
      <c r="AT20" s="397"/>
      <c r="AU20" s="397"/>
      <c r="AV20" s="397"/>
      <c r="AW20" s="397"/>
      <c r="AX20" s="397"/>
      <c r="AY20" s="397"/>
      <c r="AZ20" s="397"/>
      <c r="BA20" s="397"/>
      <c r="BB20" s="397"/>
      <c r="BC20" s="397"/>
      <c r="BD20" s="397"/>
      <c r="BE20" s="397"/>
      <c r="BF20" s="397"/>
      <c r="BG20" s="397"/>
      <c r="BH20" s="397"/>
      <c r="BI20" s="397"/>
      <c r="BJ20" s="397"/>
      <c r="BK20" s="397"/>
      <c r="BL20" s="397"/>
      <c r="BM20" s="397"/>
      <c r="BN20" s="397"/>
      <c r="BO20" s="397"/>
      <c r="BP20" s="397"/>
      <c r="BQ20" s="397"/>
      <c r="BR20" s="397"/>
      <c r="BS20" s="397"/>
      <c r="BT20" s="397"/>
      <c r="BU20" s="397"/>
      <c r="BV20" s="397"/>
      <c r="BW20" s="397"/>
      <c r="BX20" s="397"/>
      <c r="BY20" s="397"/>
      <c r="BZ20" s="397"/>
      <c r="CA20" s="397"/>
      <c r="CB20" s="397"/>
      <c r="CC20" s="397"/>
      <c r="CD20" s="397"/>
      <c r="CE20" s="397"/>
      <c r="CF20" s="397"/>
      <c r="CG20" s="397"/>
      <c r="CH20" s="397"/>
      <c r="CI20" s="397"/>
      <c r="CJ20" s="397"/>
      <c r="CK20" s="397"/>
      <c r="CL20" s="397"/>
      <c r="CM20" s="397"/>
      <c r="CN20" s="397"/>
      <c r="CO20" s="397"/>
      <c r="CP20" s="397"/>
      <c r="CQ20" s="397"/>
      <c r="CR20" s="397"/>
      <c r="CS20" s="397"/>
      <c r="CT20" s="397"/>
      <c r="CU20" s="397"/>
      <c r="CV20" s="397"/>
      <c r="CW20" s="397"/>
      <c r="CX20" s="397"/>
      <c r="CY20" s="397"/>
      <c r="CZ20" s="397"/>
      <c r="DA20" s="397"/>
      <c r="DB20" s="397"/>
      <c r="DC20" s="397"/>
      <c r="DD20" s="397"/>
      <c r="DE20" s="397"/>
      <c r="DF20" s="397"/>
      <c r="DG20" s="397"/>
      <c r="DH20" s="397"/>
      <c r="DI20" s="397"/>
      <c r="DJ20" s="397"/>
      <c r="DK20" s="397"/>
      <c r="DL20" s="397"/>
      <c r="DM20" s="397"/>
      <c r="DN20" s="397"/>
      <c r="DO20" s="397"/>
      <c r="DP20" s="397"/>
      <c r="DQ20" s="397"/>
      <c r="DR20" s="397"/>
      <c r="DS20" s="397"/>
      <c r="DT20" s="397"/>
      <c r="DU20" s="397"/>
      <c r="DV20" s="397"/>
      <c r="DW20" s="397"/>
      <c r="DX20" s="397"/>
      <c r="DY20" s="397"/>
      <c r="DZ20" s="397"/>
      <c r="EA20" s="397"/>
      <c r="EB20" s="397"/>
      <c r="EC20" s="397"/>
      <c r="ED20" s="397"/>
      <c r="EE20" s="397"/>
      <c r="EF20" s="397"/>
      <c r="EG20" s="397"/>
      <c r="EH20" s="397"/>
      <c r="EI20" s="397"/>
      <c r="EJ20" s="397"/>
      <c r="EK20" s="397"/>
      <c r="EL20" s="397"/>
      <c r="EM20" s="397"/>
      <c r="EN20" s="397"/>
      <c r="EO20" s="397"/>
      <c r="EP20" s="397"/>
      <c r="EQ20" s="143">
        <f t="shared" si="0"/>
        <v>0</v>
      </c>
      <c r="ER20" s="143" t="str">
        <f t="shared" si="1"/>
        <v/>
      </c>
    </row>
    <row r="21" spans="1:148">
      <c r="A21" s="397"/>
      <c r="B21" s="397"/>
      <c r="C21" s="397"/>
      <c r="D21" s="397"/>
      <c r="E21" s="397"/>
      <c r="F21" s="397"/>
      <c r="G21" s="397"/>
      <c r="H21" s="397"/>
      <c r="I21" s="397"/>
      <c r="J21" s="397"/>
      <c r="K21" s="397"/>
      <c r="L21" s="397"/>
      <c r="M21" s="397"/>
      <c r="N21" s="397"/>
      <c r="O21" s="397"/>
      <c r="P21" s="397"/>
      <c r="Q21" s="397"/>
      <c r="R21" s="397"/>
      <c r="S21" s="397"/>
      <c r="T21" s="397"/>
      <c r="U21" s="397"/>
      <c r="V21" s="397"/>
      <c r="W21" s="397"/>
      <c r="X21" s="397"/>
      <c r="Y21" s="397"/>
      <c r="Z21" s="397"/>
      <c r="AA21" s="397"/>
      <c r="AB21" s="397"/>
      <c r="AC21" s="397"/>
      <c r="AD21" s="397"/>
      <c r="AE21" s="397"/>
      <c r="AF21" s="397"/>
      <c r="AG21" s="397"/>
      <c r="AH21" s="397"/>
      <c r="AI21" s="397"/>
      <c r="AJ21" s="397"/>
      <c r="AK21" s="397"/>
      <c r="AL21" s="397"/>
      <c r="AM21" s="397"/>
      <c r="AN21" s="397"/>
      <c r="AO21" s="397"/>
      <c r="AP21" s="397"/>
      <c r="AQ21" s="397"/>
      <c r="AR21" s="397"/>
      <c r="AS21" s="397"/>
      <c r="AT21" s="397"/>
      <c r="AU21" s="397"/>
      <c r="AV21" s="397"/>
      <c r="AW21" s="397"/>
      <c r="AX21" s="397"/>
      <c r="AY21" s="397"/>
      <c r="AZ21" s="397"/>
      <c r="BA21" s="397"/>
      <c r="BB21" s="397"/>
      <c r="BC21" s="397"/>
      <c r="BD21" s="397"/>
      <c r="BE21" s="397"/>
      <c r="BF21" s="397"/>
      <c r="BG21" s="397"/>
      <c r="BH21" s="397"/>
      <c r="BI21" s="397"/>
      <c r="BJ21" s="397"/>
      <c r="BK21" s="397"/>
      <c r="BL21" s="397"/>
      <c r="BM21" s="397"/>
      <c r="BN21" s="397"/>
      <c r="BO21" s="397"/>
      <c r="BP21" s="397"/>
      <c r="BQ21" s="397"/>
      <c r="BR21" s="397"/>
      <c r="BS21" s="397"/>
      <c r="BT21" s="397"/>
      <c r="BU21" s="397"/>
      <c r="BV21" s="397"/>
      <c r="BW21" s="397"/>
      <c r="BX21" s="397"/>
      <c r="BY21" s="397"/>
      <c r="BZ21" s="397"/>
      <c r="CA21" s="397"/>
      <c r="CB21" s="397"/>
      <c r="CC21" s="397"/>
      <c r="CD21" s="397"/>
      <c r="CE21" s="397"/>
      <c r="CF21" s="397"/>
      <c r="CG21" s="397"/>
      <c r="CH21" s="397"/>
      <c r="CI21" s="397"/>
      <c r="CJ21" s="397"/>
      <c r="CK21" s="397"/>
      <c r="CL21" s="397"/>
      <c r="CM21" s="397"/>
      <c r="CN21" s="397"/>
      <c r="CO21" s="397"/>
      <c r="CP21" s="397"/>
      <c r="CQ21" s="397"/>
      <c r="CR21" s="397"/>
      <c r="CS21" s="397"/>
      <c r="CT21" s="397"/>
      <c r="CU21" s="397"/>
      <c r="CV21" s="397"/>
      <c r="CW21" s="397"/>
      <c r="CX21" s="397"/>
      <c r="CY21" s="397"/>
      <c r="CZ21" s="397"/>
      <c r="DA21" s="397"/>
      <c r="DB21" s="397"/>
      <c r="DC21" s="397"/>
      <c r="DD21" s="397"/>
      <c r="DE21" s="397"/>
      <c r="DF21" s="397"/>
      <c r="DG21" s="397"/>
      <c r="DH21" s="397"/>
      <c r="DI21" s="397"/>
      <c r="DJ21" s="397"/>
      <c r="DK21" s="397"/>
      <c r="DL21" s="397"/>
      <c r="DM21" s="397"/>
      <c r="DN21" s="397"/>
      <c r="DO21" s="397"/>
      <c r="DP21" s="397"/>
      <c r="DQ21" s="397"/>
      <c r="DR21" s="397"/>
      <c r="DS21" s="397"/>
      <c r="DT21" s="397"/>
      <c r="DU21" s="397"/>
      <c r="DV21" s="397"/>
      <c r="DW21" s="397"/>
      <c r="DX21" s="397"/>
      <c r="DY21" s="397"/>
      <c r="DZ21" s="397"/>
      <c r="EA21" s="397"/>
      <c r="EB21" s="397"/>
      <c r="EC21" s="397"/>
      <c r="ED21" s="397"/>
      <c r="EE21" s="397"/>
      <c r="EF21" s="397"/>
      <c r="EG21" s="397"/>
      <c r="EH21" s="397"/>
      <c r="EI21" s="397"/>
      <c r="EJ21" s="397"/>
      <c r="EK21" s="397"/>
      <c r="EL21" s="397"/>
      <c r="EM21" s="397"/>
      <c r="EN21" s="397"/>
      <c r="EO21" s="397"/>
      <c r="EP21" s="397"/>
      <c r="EQ21" s="143">
        <f t="shared" si="0"/>
        <v>0</v>
      </c>
      <c r="ER21" s="143" t="str">
        <f t="shared" si="1"/>
        <v/>
      </c>
    </row>
    <row r="22" spans="1:148">
      <c r="A22" s="397"/>
      <c r="B22" s="397"/>
      <c r="C22" s="397"/>
      <c r="D22" s="397"/>
      <c r="E22" s="397"/>
      <c r="F22" s="397"/>
      <c r="G22" s="397"/>
      <c r="H22" s="397"/>
      <c r="I22" s="397"/>
      <c r="J22" s="397"/>
      <c r="K22" s="397"/>
      <c r="L22" s="397"/>
      <c r="M22" s="397"/>
      <c r="N22" s="397"/>
      <c r="O22" s="397"/>
      <c r="P22" s="397"/>
      <c r="Q22" s="397"/>
      <c r="R22" s="397"/>
      <c r="S22" s="397"/>
      <c r="T22" s="397"/>
      <c r="U22" s="397"/>
      <c r="V22" s="397"/>
      <c r="W22" s="397"/>
      <c r="X22" s="397"/>
      <c r="Y22" s="397"/>
      <c r="Z22" s="397"/>
      <c r="AA22" s="397"/>
      <c r="AB22" s="397"/>
      <c r="AC22" s="397"/>
      <c r="AD22" s="397"/>
      <c r="AE22" s="397"/>
      <c r="AF22" s="397"/>
      <c r="AG22" s="397"/>
      <c r="AH22" s="397"/>
      <c r="AI22" s="397"/>
      <c r="AJ22" s="397"/>
      <c r="AK22" s="397"/>
      <c r="AL22" s="397"/>
      <c r="AM22" s="397"/>
      <c r="AN22" s="397"/>
      <c r="AO22" s="397"/>
      <c r="AP22" s="397"/>
      <c r="AQ22" s="397"/>
      <c r="AR22" s="397"/>
      <c r="AS22" s="397"/>
      <c r="AT22" s="397"/>
      <c r="AU22" s="397"/>
      <c r="AV22" s="397"/>
      <c r="AW22" s="397"/>
      <c r="AX22" s="397"/>
      <c r="AY22" s="397"/>
      <c r="AZ22" s="397"/>
      <c r="BA22" s="397"/>
      <c r="BB22" s="397"/>
      <c r="BC22" s="397"/>
      <c r="BD22" s="397"/>
      <c r="BE22" s="397"/>
      <c r="BF22" s="397"/>
      <c r="BG22" s="397"/>
      <c r="BH22" s="397"/>
      <c r="BI22" s="397"/>
      <c r="BJ22" s="397"/>
      <c r="BK22" s="397"/>
      <c r="BL22" s="397"/>
      <c r="BM22" s="397"/>
      <c r="BN22" s="397"/>
      <c r="BO22" s="397"/>
      <c r="BP22" s="397"/>
      <c r="BQ22" s="397"/>
      <c r="BR22" s="397"/>
      <c r="BS22" s="397"/>
      <c r="BT22" s="397"/>
      <c r="BU22" s="397"/>
      <c r="BV22" s="397"/>
      <c r="BW22" s="397"/>
      <c r="BX22" s="397"/>
      <c r="BY22" s="397"/>
      <c r="BZ22" s="397"/>
      <c r="CA22" s="397"/>
      <c r="CB22" s="397"/>
      <c r="CC22" s="397"/>
      <c r="CD22" s="397"/>
      <c r="CE22" s="397"/>
      <c r="CF22" s="397"/>
      <c r="CG22" s="397"/>
      <c r="CH22" s="397"/>
      <c r="CI22" s="397"/>
      <c r="CJ22" s="397"/>
      <c r="CK22" s="397"/>
      <c r="CL22" s="397"/>
      <c r="CM22" s="397"/>
      <c r="CN22" s="397"/>
      <c r="CO22" s="397"/>
      <c r="CP22" s="397"/>
      <c r="CQ22" s="397"/>
      <c r="CR22" s="397"/>
      <c r="CS22" s="397"/>
      <c r="CT22" s="397"/>
      <c r="CU22" s="397"/>
      <c r="CV22" s="397"/>
      <c r="CW22" s="397"/>
      <c r="CX22" s="397"/>
      <c r="CY22" s="397"/>
      <c r="CZ22" s="397"/>
      <c r="DA22" s="397"/>
      <c r="DB22" s="397"/>
      <c r="DC22" s="397"/>
      <c r="DD22" s="397"/>
      <c r="DE22" s="397"/>
      <c r="DF22" s="397"/>
      <c r="DG22" s="397"/>
      <c r="DH22" s="397"/>
      <c r="DI22" s="397"/>
      <c r="DJ22" s="397"/>
      <c r="DK22" s="397"/>
      <c r="DL22" s="397"/>
      <c r="DM22" s="397"/>
      <c r="DN22" s="397"/>
      <c r="DO22" s="397"/>
      <c r="DP22" s="397"/>
      <c r="DQ22" s="397"/>
      <c r="DR22" s="397"/>
      <c r="DS22" s="397"/>
      <c r="DT22" s="397"/>
      <c r="DU22" s="397"/>
      <c r="DV22" s="397"/>
      <c r="DW22" s="397"/>
      <c r="DX22" s="397"/>
      <c r="DY22" s="397"/>
      <c r="DZ22" s="397"/>
      <c r="EA22" s="397"/>
      <c r="EB22" s="397"/>
      <c r="EC22" s="397"/>
      <c r="ED22" s="397"/>
      <c r="EE22" s="397"/>
      <c r="EF22" s="397"/>
      <c r="EG22" s="397"/>
      <c r="EH22" s="397"/>
      <c r="EI22" s="397"/>
      <c r="EJ22" s="397"/>
      <c r="EK22" s="397"/>
      <c r="EL22" s="397"/>
      <c r="EM22" s="397"/>
      <c r="EN22" s="397"/>
      <c r="EO22" s="397"/>
      <c r="EP22" s="397"/>
      <c r="EQ22" s="143">
        <f t="shared" si="0"/>
        <v>0</v>
      </c>
      <c r="ER22" s="143" t="str">
        <f t="shared" si="1"/>
        <v/>
      </c>
    </row>
    <row r="23" spans="1:148">
      <c r="A23" s="397"/>
      <c r="B23" s="397"/>
      <c r="C23" s="397"/>
      <c r="D23" s="397"/>
      <c r="E23" s="397"/>
      <c r="F23" s="397"/>
      <c r="G23" s="397"/>
      <c r="H23" s="397"/>
      <c r="I23" s="397"/>
      <c r="J23" s="397"/>
      <c r="K23" s="397"/>
      <c r="L23" s="397"/>
      <c r="M23" s="397"/>
      <c r="N23" s="397"/>
      <c r="O23" s="397"/>
      <c r="P23" s="397"/>
      <c r="Q23" s="397"/>
      <c r="R23" s="397"/>
      <c r="S23" s="397"/>
      <c r="T23" s="397"/>
      <c r="U23" s="397"/>
      <c r="V23" s="397"/>
      <c r="W23" s="397"/>
      <c r="X23" s="397"/>
      <c r="Y23" s="397"/>
      <c r="Z23" s="397"/>
      <c r="AA23" s="397"/>
      <c r="AB23" s="397"/>
      <c r="AC23" s="397"/>
      <c r="AD23" s="397"/>
      <c r="AE23" s="397"/>
      <c r="AF23" s="397"/>
      <c r="AG23" s="397"/>
      <c r="AH23" s="397"/>
      <c r="AI23" s="397"/>
      <c r="AJ23" s="397"/>
      <c r="AK23" s="397"/>
      <c r="AL23" s="397"/>
      <c r="AM23" s="397"/>
      <c r="AN23" s="397"/>
      <c r="AO23" s="397"/>
      <c r="AP23" s="397"/>
      <c r="AQ23" s="397"/>
      <c r="AR23" s="397"/>
      <c r="AS23" s="397"/>
      <c r="AT23" s="397"/>
      <c r="AU23" s="397"/>
      <c r="AV23" s="397"/>
      <c r="AW23" s="397"/>
      <c r="AX23" s="397"/>
      <c r="AY23" s="397"/>
      <c r="AZ23" s="397"/>
      <c r="BA23" s="397"/>
      <c r="BB23" s="397"/>
      <c r="BC23" s="397"/>
      <c r="BD23" s="397"/>
      <c r="BE23" s="397"/>
      <c r="BF23" s="397"/>
      <c r="BG23" s="397"/>
      <c r="BH23" s="397"/>
      <c r="BI23" s="397"/>
      <c r="BJ23" s="397"/>
      <c r="BK23" s="397"/>
      <c r="BL23" s="397"/>
      <c r="BM23" s="397"/>
      <c r="BN23" s="397"/>
      <c r="BO23" s="397"/>
      <c r="BP23" s="397"/>
      <c r="BQ23" s="397"/>
      <c r="BR23" s="397"/>
      <c r="BS23" s="397"/>
      <c r="BT23" s="397"/>
      <c r="BU23" s="397"/>
      <c r="BV23" s="397"/>
      <c r="BW23" s="397"/>
      <c r="BX23" s="397"/>
      <c r="BY23" s="397"/>
      <c r="BZ23" s="397"/>
      <c r="CA23" s="397"/>
      <c r="CB23" s="397"/>
      <c r="CC23" s="397"/>
      <c r="CD23" s="397"/>
      <c r="CE23" s="397"/>
      <c r="CF23" s="397"/>
      <c r="CG23" s="397"/>
      <c r="CH23" s="397"/>
      <c r="CI23" s="397"/>
      <c r="CJ23" s="397"/>
      <c r="CK23" s="397"/>
      <c r="CL23" s="397"/>
      <c r="CM23" s="397"/>
      <c r="CN23" s="397"/>
      <c r="CO23" s="397"/>
      <c r="CP23" s="397"/>
      <c r="CQ23" s="397"/>
      <c r="CR23" s="397"/>
      <c r="CS23" s="397"/>
      <c r="CT23" s="397"/>
      <c r="CU23" s="397"/>
      <c r="CV23" s="397"/>
      <c r="CW23" s="397"/>
      <c r="CX23" s="397"/>
      <c r="CY23" s="397"/>
      <c r="CZ23" s="397"/>
      <c r="DA23" s="397"/>
      <c r="DB23" s="397"/>
      <c r="DC23" s="397"/>
      <c r="DD23" s="397"/>
      <c r="DE23" s="397"/>
      <c r="DF23" s="397"/>
      <c r="DG23" s="397"/>
      <c r="DH23" s="397"/>
      <c r="DI23" s="397"/>
      <c r="DJ23" s="397"/>
      <c r="DK23" s="397"/>
      <c r="DL23" s="397"/>
      <c r="DM23" s="397"/>
      <c r="DN23" s="397"/>
      <c r="DO23" s="397"/>
      <c r="DP23" s="397"/>
      <c r="DQ23" s="397"/>
      <c r="DR23" s="397"/>
      <c r="DS23" s="397"/>
      <c r="DT23" s="397"/>
      <c r="DU23" s="397"/>
      <c r="DV23" s="397"/>
      <c r="DW23" s="397"/>
      <c r="DX23" s="397"/>
      <c r="DY23" s="397"/>
      <c r="DZ23" s="397"/>
      <c r="EA23" s="397"/>
      <c r="EB23" s="397"/>
      <c r="EC23" s="397"/>
      <c r="ED23" s="397"/>
      <c r="EE23" s="397"/>
      <c r="EF23" s="397"/>
      <c r="EG23" s="397"/>
      <c r="EH23" s="397"/>
      <c r="EI23" s="397"/>
      <c r="EJ23" s="397"/>
      <c r="EK23" s="397"/>
      <c r="EL23" s="397"/>
      <c r="EM23" s="397"/>
      <c r="EN23" s="397"/>
      <c r="EO23" s="397"/>
      <c r="EP23" s="397"/>
      <c r="EQ23" s="143">
        <f t="shared" si="0"/>
        <v>0</v>
      </c>
      <c r="ER23" s="143" t="str">
        <f t="shared" si="1"/>
        <v/>
      </c>
    </row>
    <row r="24" spans="1:148">
      <c r="A24" s="397"/>
      <c r="B24" s="397"/>
      <c r="C24" s="397"/>
      <c r="D24" s="397"/>
      <c r="E24" s="397"/>
      <c r="F24" s="397"/>
      <c r="G24" s="397"/>
      <c r="H24" s="397"/>
      <c r="I24" s="397"/>
      <c r="J24" s="397"/>
      <c r="K24" s="397"/>
      <c r="L24" s="397"/>
      <c r="M24" s="397"/>
      <c r="N24" s="397"/>
      <c r="O24" s="397"/>
      <c r="P24" s="397"/>
      <c r="Q24" s="397"/>
      <c r="R24" s="397"/>
      <c r="S24" s="397"/>
      <c r="T24" s="397"/>
      <c r="U24" s="397"/>
      <c r="V24" s="397"/>
      <c r="W24" s="397"/>
      <c r="X24" s="397"/>
      <c r="Y24" s="397"/>
      <c r="Z24" s="397"/>
      <c r="AA24" s="397"/>
      <c r="AB24" s="397"/>
      <c r="AC24" s="397"/>
      <c r="AD24" s="397"/>
      <c r="AE24" s="397"/>
      <c r="AF24" s="397"/>
      <c r="AG24" s="397"/>
      <c r="AH24" s="397"/>
      <c r="AI24" s="397"/>
      <c r="AJ24" s="397"/>
      <c r="AK24" s="397"/>
      <c r="AL24" s="397"/>
      <c r="AM24" s="397"/>
      <c r="AN24" s="397"/>
      <c r="AO24" s="397"/>
      <c r="AP24" s="397"/>
      <c r="AQ24" s="397"/>
      <c r="AR24" s="397"/>
      <c r="AS24" s="397"/>
      <c r="AT24" s="397"/>
      <c r="AU24" s="397"/>
      <c r="AV24" s="397"/>
      <c r="AW24" s="397"/>
      <c r="AX24" s="397"/>
      <c r="AY24" s="397"/>
      <c r="AZ24" s="397"/>
      <c r="BA24" s="397"/>
      <c r="BB24" s="397"/>
      <c r="BC24" s="397"/>
      <c r="BD24" s="397"/>
      <c r="BE24" s="397"/>
      <c r="BF24" s="397"/>
      <c r="BG24" s="397"/>
      <c r="BH24" s="397"/>
      <c r="BI24" s="397"/>
      <c r="BJ24" s="397"/>
      <c r="BK24" s="397"/>
      <c r="BL24" s="397"/>
      <c r="BM24" s="397"/>
      <c r="BN24" s="397"/>
      <c r="BO24" s="397"/>
      <c r="BP24" s="397"/>
      <c r="BQ24" s="397"/>
      <c r="BR24" s="397"/>
      <c r="BS24" s="397"/>
      <c r="BT24" s="397"/>
      <c r="BU24" s="397"/>
      <c r="BV24" s="397"/>
      <c r="BW24" s="397"/>
      <c r="BX24" s="397"/>
      <c r="BY24" s="397"/>
      <c r="BZ24" s="397"/>
      <c r="CA24" s="397"/>
      <c r="CB24" s="397"/>
      <c r="CC24" s="397"/>
      <c r="CD24" s="397"/>
      <c r="CE24" s="397"/>
      <c r="CF24" s="397"/>
      <c r="CG24" s="397"/>
      <c r="CH24" s="397"/>
      <c r="CI24" s="397"/>
      <c r="CJ24" s="397"/>
      <c r="CK24" s="397"/>
      <c r="CL24" s="397"/>
      <c r="CM24" s="397"/>
      <c r="CN24" s="397"/>
      <c r="CO24" s="397"/>
      <c r="CP24" s="397"/>
      <c r="CQ24" s="397"/>
      <c r="CR24" s="397"/>
      <c r="CS24" s="397"/>
      <c r="CT24" s="397"/>
      <c r="CU24" s="397"/>
      <c r="CV24" s="397"/>
      <c r="CW24" s="397"/>
      <c r="CX24" s="397"/>
      <c r="CY24" s="397"/>
      <c r="CZ24" s="397"/>
      <c r="DA24" s="397"/>
      <c r="DB24" s="397"/>
      <c r="DC24" s="397"/>
      <c r="DD24" s="397"/>
      <c r="DE24" s="397"/>
      <c r="DF24" s="397"/>
      <c r="DG24" s="397"/>
      <c r="DH24" s="397"/>
      <c r="DI24" s="397"/>
      <c r="DJ24" s="397"/>
      <c r="DK24" s="397"/>
      <c r="DL24" s="397"/>
      <c r="DM24" s="397"/>
      <c r="DN24" s="397"/>
      <c r="DO24" s="397"/>
      <c r="DP24" s="397"/>
      <c r="DQ24" s="397"/>
      <c r="DR24" s="397"/>
      <c r="DS24" s="397"/>
      <c r="DT24" s="397"/>
      <c r="DU24" s="397"/>
      <c r="DV24" s="397"/>
      <c r="DW24" s="397"/>
      <c r="DX24" s="397"/>
      <c r="DY24" s="397"/>
      <c r="DZ24" s="397"/>
      <c r="EA24" s="397"/>
      <c r="EB24" s="397"/>
      <c r="EC24" s="397"/>
      <c r="ED24" s="397"/>
      <c r="EE24" s="397"/>
      <c r="EF24" s="397"/>
      <c r="EG24" s="397"/>
      <c r="EH24" s="397"/>
      <c r="EI24" s="397"/>
      <c r="EJ24" s="397"/>
      <c r="EK24" s="397"/>
      <c r="EL24" s="397"/>
      <c r="EM24" s="397"/>
      <c r="EN24" s="397"/>
      <c r="EO24" s="397"/>
      <c r="EP24" s="397"/>
      <c r="EQ24" s="143">
        <f t="shared" si="0"/>
        <v>0</v>
      </c>
      <c r="ER24" s="143" t="str">
        <f t="shared" si="1"/>
        <v/>
      </c>
    </row>
    <row r="25" spans="1:148">
      <c r="A25" s="397"/>
      <c r="B25" s="397"/>
      <c r="C25" s="397"/>
      <c r="D25" s="397"/>
      <c r="E25" s="397"/>
      <c r="F25" s="397"/>
      <c r="G25" s="397"/>
      <c r="H25" s="397"/>
      <c r="I25" s="397"/>
      <c r="J25" s="397"/>
      <c r="K25" s="397"/>
      <c r="L25" s="397"/>
      <c r="M25" s="397"/>
      <c r="N25" s="397"/>
      <c r="O25" s="397"/>
      <c r="P25" s="397"/>
      <c r="Q25" s="397"/>
      <c r="R25" s="397"/>
      <c r="S25" s="397"/>
      <c r="T25" s="397"/>
      <c r="U25" s="397"/>
      <c r="V25" s="397"/>
      <c r="W25" s="397"/>
      <c r="X25" s="397"/>
      <c r="Y25" s="397"/>
      <c r="Z25" s="397"/>
      <c r="AA25" s="397"/>
      <c r="AB25" s="397"/>
      <c r="AC25" s="397"/>
      <c r="AD25" s="397"/>
      <c r="AE25" s="397"/>
      <c r="AF25" s="397"/>
      <c r="AG25" s="397"/>
      <c r="AH25" s="397"/>
      <c r="AI25" s="397"/>
      <c r="AJ25" s="397"/>
      <c r="AK25" s="397"/>
      <c r="AL25" s="397"/>
      <c r="AM25" s="397"/>
      <c r="AN25" s="397"/>
      <c r="AO25" s="397"/>
      <c r="AP25" s="397"/>
      <c r="AQ25" s="397"/>
      <c r="AR25" s="397"/>
      <c r="AS25" s="397"/>
      <c r="AT25" s="397"/>
      <c r="AU25" s="397"/>
      <c r="AV25" s="397"/>
      <c r="AW25" s="397"/>
      <c r="AX25" s="397"/>
      <c r="AY25" s="397"/>
      <c r="AZ25" s="397"/>
      <c r="BA25" s="397"/>
      <c r="BB25" s="397"/>
      <c r="BC25" s="397"/>
      <c r="BD25" s="397"/>
      <c r="BE25" s="397"/>
      <c r="BF25" s="397"/>
      <c r="BG25" s="397"/>
      <c r="BH25" s="397"/>
      <c r="BI25" s="397"/>
      <c r="BJ25" s="397"/>
      <c r="BK25" s="397"/>
      <c r="BL25" s="397"/>
      <c r="BM25" s="397"/>
      <c r="BN25" s="397"/>
      <c r="BO25" s="397"/>
      <c r="BP25" s="397"/>
      <c r="BQ25" s="397"/>
      <c r="BR25" s="397"/>
      <c r="BS25" s="397"/>
      <c r="BT25" s="397"/>
      <c r="BU25" s="397"/>
      <c r="BV25" s="397"/>
      <c r="BW25" s="397"/>
      <c r="BX25" s="397"/>
      <c r="BY25" s="397"/>
      <c r="BZ25" s="397"/>
      <c r="CA25" s="397"/>
      <c r="CB25" s="397"/>
      <c r="CC25" s="397"/>
      <c r="CD25" s="397"/>
      <c r="CE25" s="397"/>
      <c r="CF25" s="397"/>
      <c r="CG25" s="397"/>
      <c r="CH25" s="397"/>
      <c r="CI25" s="397"/>
      <c r="CJ25" s="397"/>
      <c r="CK25" s="397"/>
      <c r="CL25" s="397"/>
      <c r="CM25" s="397"/>
      <c r="CN25" s="397"/>
      <c r="CO25" s="397"/>
      <c r="CP25" s="397"/>
      <c r="CQ25" s="397"/>
      <c r="CR25" s="397"/>
      <c r="CS25" s="397"/>
      <c r="CT25" s="397"/>
      <c r="CU25" s="397"/>
      <c r="CV25" s="397"/>
      <c r="CW25" s="397"/>
      <c r="CX25" s="397"/>
      <c r="CY25" s="397"/>
      <c r="CZ25" s="397"/>
      <c r="DA25" s="397"/>
      <c r="DB25" s="397"/>
      <c r="DC25" s="397"/>
      <c r="DD25" s="397"/>
      <c r="DE25" s="397"/>
      <c r="DF25" s="397"/>
      <c r="DG25" s="397"/>
      <c r="DH25" s="397"/>
      <c r="DI25" s="397"/>
      <c r="DJ25" s="397"/>
      <c r="DK25" s="397"/>
      <c r="DL25" s="397"/>
      <c r="DM25" s="397"/>
      <c r="DN25" s="397"/>
      <c r="DO25" s="397"/>
      <c r="DP25" s="397"/>
      <c r="DQ25" s="397"/>
      <c r="DR25" s="397"/>
      <c r="DS25" s="397"/>
      <c r="DT25" s="397"/>
      <c r="DU25" s="397"/>
      <c r="DV25" s="397"/>
      <c r="DW25" s="397"/>
      <c r="DX25" s="397"/>
      <c r="DY25" s="397"/>
      <c r="DZ25" s="397"/>
      <c r="EA25" s="397"/>
      <c r="EB25" s="397"/>
      <c r="EC25" s="397"/>
      <c r="ED25" s="397"/>
      <c r="EE25" s="397"/>
      <c r="EF25" s="397"/>
      <c r="EG25" s="397"/>
      <c r="EH25" s="397"/>
      <c r="EI25" s="397"/>
      <c r="EJ25" s="397"/>
      <c r="EK25" s="397"/>
      <c r="EL25" s="397"/>
      <c r="EM25" s="397"/>
      <c r="EN25" s="397"/>
      <c r="EO25" s="397"/>
      <c r="EP25" s="397"/>
      <c r="EQ25" s="143">
        <f t="shared" si="0"/>
        <v>0</v>
      </c>
      <c r="ER25" s="143" t="str">
        <f t="shared" si="1"/>
        <v/>
      </c>
    </row>
    <row r="26" spans="1:148">
      <c r="A26" s="397"/>
      <c r="B26" s="397"/>
      <c r="C26" s="397"/>
      <c r="D26" s="397"/>
      <c r="E26" s="397"/>
      <c r="F26" s="397"/>
      <c r="G26" s="397"/>
      <c r="H26" s="397"/>
      <c r="I26" s="397"/>
      <c r="J26" s="397"/>
      <c r="K26" s="397"/>
      <c r="L26" s="397"/>
      <c r="M26" s="397"/>
      <c r="N26" s="397"/>
      <c r="O26" s="397"/>
      <c r="P26" s="397"/>
      <c r="Q26" s="397"/>
      <c r="R26" s="397"/>
      <c r="S26" s="397"/>
      <c r="T26" s="397"/>
      <c r="U26" s="397"/>
      <c r="V26" s="397"/>
      <c r="W26" s="397"/>
      <c r="X26" s="397"/>
      <c r="Y26" s="397"/>
      <c r="Z26" s="397"/>
      <c r="AA26" s="397"/>
      <c r="AB26" s="397"/>
      <c r="AC26" s="397"/>
      <c r="AD26" s="397"/>
      <c r="AE26" s="397"/>
      <c r="AF26" s="397"/>
      <c r="AG26" s="397"/>
      <c r="AH26" s="397"/>
      <c r="AI26" s="397"/>
      <c r="AJ26" s="397"/>
      <c r="AK26" s="397"/>
      <c r="AL26" s="397"/>
      <c r="AM26" s="397"/>
      <c r="AN26" s="397"/>
      <c r="AO26" s="397"/>
      <c r="AP26" s="397"/>
      <c r="AQ26" s="397"/>
      <c r="AR26" s="397"/>
      <c r="AS26" s="397"/>
      <c r="AT26" s="397"/>
      <c r="AU26" s="397"/>
      <c r="AV26" s="397"/>
      <c r="AW26" s="397"/>
      <c r="AX26" s="397"/>
      <c r="AY26" s="397"/>
      <c r="AZ26" s="397"/>
      <c r="BA26" s="397"/>
      <c r="BB26" s="397"/>
      <c r="BC26" s="397"/>
      <c r="BD26" s="397"/>
      <c r="BE26" s="397"/>
      <c r="BF26" s="397"/>
      <c r="BG26" s="397"/>
      <c r="BH26" s="397"/>
      <c r="BI26" s="397"/>
      <c r="BJ26" s="397"/>
      <c r="BK26" s="397"/>
      <c r="BL26" s="397"/>
      <c r="BM26" s="397"/>
      <c r="BN26" s="397"/>
      <c r="BO26" s="397"/>
      <c r="BP26" s="397"/>
      <c r="BQ26" s="397"/>
      <c r="BR26" s="397"/>
      <c r="BS26" s="397"/>
      <c r="BT26" s="397"/>
      <c r="BU26" s="397"/>
      <c r="BV26" s="397"/>
      <c r="BW26" s="397"/>
      <c r="BX26" s="397"/>
      <c r="BY26" s="397"/>
      <c r="BZ26" s="397"/>
      <c r="CA26" s="397"/>
      <c r="CB26" s="397"/>
      <c r="CC26" s="397"/>
      <c r="CD26" s="397"/>
      <c r="CE26" s="397"/>
      <c r="CF26" s="397"/>
      <c r="CG26" s="397"/>
      <c r="CH26" s="397"/>
      <c r="CI26" s="397"/>
      <c r="CJ26" s="397"/>
      <c r="CK26" s="397"/>
      <c r="CL26" s="397"/>
      <c r="CM26" s="397"/>
      <c r="CN26" s="397"/>
      <c r="CO26" s="397"/>
      <c r="CP26" s="397"/>
      <c r="CQ26" s="397"/>
      <c r="CR26" s="397"/>
      <c r="CS26" s="397"/>
      <c r="CT26" s="397"/>
      <c r="CU26" s="397"/>
      <c r="CV26" s="397"/>
      <c r="CW26" s="397"/>
      <c r="CX26" s="397"/>
      <c r="CY26" s="397"/>
      <c r="CZ26" s="397"/>
      <c r="DA26" s="397"/>
      <c r="DB26" s="397"/>
      <c r="DC26" s="397"/>
      <c r="DD26" s="397"/>
      <c r="DE26" s="397"/>
      <c r="DF26" s="397"/>
      <c r="DG26" s="397"/>
      <c r="DH26" s="397"/>
      <c r="DI26" s="397"/>
      <c r="DJ26" s="397"/>
      <c r="DK26" s="397"/>
      <c r="DL26" s="397"/>
      <c r="DM26" s="397"/>
      <c r="DN26" s="397"/>
      <c r="DO26" s="397"/>
      <c r="DP26" s="397"/>
      <c r="DQ26" s="397"/>
      <c r="DR26" s="397"/>
      <c r="DS26" s="397"/>
      <c r="DT26" s="397"/>
      <c r="DU26" s="397"/>
      <c r="DV26" s="397"/>
      <c r="DW26" s="397"/>
      <c r="DX26" s="397"/>
      <c r="DY26" s="397"/>
      <c r="DZ26" s="397"/>
      <c r="EA26" s="397"/>
      <c r="EB26" s="397"/>
      <c r="EC26" s="397"/>
      <c r="ED26" s="397"/>
      <c r="EE26" s="397"/>
      <c r="EF26" s="397"/>
      <c r="EG26" s="397"/>
      <c r="EH26" s="397"/>
      <c r="EI26" s="397"/>
      <c r="EJ26" s="397"/>
      <c r="EK26" s="397"/>
      <c r="EL26" s="397"/>
      <c r="EM26" s="397"/>
      <c r="EN26" s="397"/>
      <c r="EO26" s="397"/>
      <c r="EP26" s="397"/>
      <c r="EQ26" s="143">
        <f t="shared" si="0"/>
        <v>0</v>
      </c>
      <c r="ER26" s="143" t="str">
        <f t="shared" si="1"/>
        <v/>
      </c>
    </row>
    <row r="27" spans="1:148">
      <c r="A27" s="397"/>
      <c r="B27" s="397"/>
      <c r="C27" s="397"/>
      <c r="D27" s="397"/>
      <c r="E27" s="397"/>
      <c r="F27" s="397"/>
      <c r="G27" s="397"/>
      <c r="H27" s="397"/>
      <c r="I27" s="397"/>
      <c r="J27" s="397"/>
      <c r="K27" s="397"/>
      <c r="L27" s="397"/>
      <c r="M27" s="397"/>
      <c r="N27" s="397"/>
      <c r="O27" s="397"/>
      <c r="P27" s="397"/>
      <c r="Q27" s="397"/>
      <c r="R27" s="397"/>
      <c r="S27" s="397"/>
      <c r="T27" s="397"/>
      <c r="U27" s="397"/>
      <c r="V27" s="397"/>
      <c r="W27" s="397"/>
      <c r="X27" s="397"/>
      <c r="Y27" s="397"/>
      <c r="Z27" s="397"/>
      <c r="AA27" s="397"/>
      <c r="AB27" s="397"/>
      <c r="AC27" s="397"/>
      <c r="AD27" s="397"/>
      <c r="AE27" s="397"/>
      <c r="AF27" s="397"/>
      <c r="AG27" s="397"/>
      <c r="AH27" s="397"/>
      <c r="AI27" s="397"/>
      <c r="AJ27" s="397"/>
      <c r="AK27" s="397"/>
      <c r="AL27" s="397"/>
      <c r="AM27" s="397"/>
      <c r="AN27" s="397"/>
      <c r="AO27" s="397"/>
      <c r="AP27" s="397"/>
      <c r="AQ27" s="397"/>
      <c r="AR27" s="397"/>
      <c r="AS27" s="397"/>
      <c r="AT27" s="397"/>
      <c r="AU27" s="397"/>
      <c r="AV27" s="397"/>
      <c r="AW27" s="397"/>
      <c r="AX27" s="397"/>
      <c r="AY27" s="397"/>
      <c r="AZ27" s="397"/>
      <c r="BA27" s="397"/>
      <c r="BB27" s="397"/>
      <c r="BC27" s="397"/>
      <c r="BD27" s="397"/>
      <c r="BE27" s="397"/>
      <c r="BF27" s="397"/>
      <c r="BG27" s="397"/>
      <c r="BH27" s="397"/>
      <c r="BI27" s="397"/>
      <c r="BJ27" s="397"/>
      <c r="BK27" s="397"/>
      <c r="BL27" s="397"/>
      <c r="BM27" s="397"/>
      <c r="BN27" s="397"/>
      <c r="BO27" s="397"/>
      <c r="BP27" s="397"/>
      <c r="BQ27" s="397"/>
      <c r="BR27" s="397"/>
      <c r="BS27" s="397"/>
      <c r="BT27" s="397"/>
      <c r="BU27" s="397"/>
      <c r="BV27" s="397"/>
      <c r="BW27" s="397"/>
      <c r="BX27" s="397"/>
      <c r="BY27" s="397"/>
      <c r="BZ27" s="397"/>
      <c r="CA27" s="397"/>
      <c r="CB27" s="397"/>
      <c r="CC27" s="397"/>
      <c r="CD27" s="397"/>
      <c r="CE27" s="397"/>
      <c r="CF27" s="397"/>
      <c r="CG27" s="397"/>
      <c r="CH27" s="397"/>
      <c r="CI27" s="397"/>
      <c r="CJ27" s="397"/>
      <c r="CK27" s="397"/>
      <c r="CL27" s="397"/>
      <c r="CM27" s="397"/>
      <c r="CN27" s="397"/>
      <c r="CO27" s="397"/>
      <c r="CP27" s="397"/>
      <c r="CQ27" s="397"/>
      <c r="CR27" s="397"/>
      <c r="CS27" s="397"/>
      <c r="CT27" s="397"/>
      <c r="CU27" s="397"/>
      <c r="CV27" s="397"/>
      <c r="CW27" s="397"/>
      <c r="CX27" s="397"/>
      <c r="CY27" s="397"/>
      <c r="CZ27" s="397"/>
      <c r="DA27" s="397"/>
      <c r="DB27" s="397"/>
      <c r="DC27" s="397"/>
      <c r="DD27" s="397"/>
      <c r="DE27" s="397"/>
      <c r="DF27" s="397"/>
      <c r="DG27" s="397"/>
      <c r="DH27" s="397"/>
      <c r="DI27" s="397"/>
      <c r="DJ27" s="397"/>
      <c r="DK27" s="397"/>
      <c r="DL27" s="397"/>
      <c r="DM27" s="397"/>
      <c r="DN27" s="397"/>
      <c r="DO27" s="397"/>
      <c r="DP27" s="397"/>
      <c r="DQ27" s="397"/>
      <c r="DR27" s="397"/>
      <c r="DS27" s="397"/>
      <c r="DT27" s="397"/>
      <c r="DU27" s="397"/>
      <c r="DV27" s="397"/>
      <c r="DW27" s="397"/>
      <c r="DX27" s="397"/>
      <c r="DY27" s="397"/>
      <c r="DZ27" s="397"/>
      <c r="EA27" s="397"/>
      <c r="EB27" s="397"/>
      <c r="EC27" s="397"/>
      <c r="ED27" s="397"/>
      <c r="EE27" s="397"/>
      <c r="EF27" s="397"/>
      <c r="EG27" s="397"/>
      <c r="EH27" s="397"/>
      <c r="EI27" s="397"/>
      <c r="EJ27" s="397"/>
      <c r="EK27" s="397"/>
      <c r="EL27" s="397"/>
      <c r="EM27" s="397"/>
      <c r="EN27" s="397"/>
      <c r="EO27" s="397"/>
      <c r="EP27" s="397"/>
      <c r="EQ27" s="143">
        <f t="shared" si="0"/>
        <v>0</v>
      </c>
      <c r="ER27" s="143" t="str">
        <f t="shared" si="1"/>
        <v/>
      </c>
    </row>
    <row r="28" spans="1:148">
      <c r="A28" s="397"/>
      <c r="B28" s="397"/>
      <c r="C28" s="397"/>
      <c r="D28" s="397"/>
      <c r="E28" s="397"/>
      <c r="F28" s="397"/>
      <c r="G28" s="397"/>
      <c r="H28" s="397"/>
      <c r="I28" s="397"/>
      <c r="J28" s="397"/>
      <c r="K28" s="397"/>
      <c r="L28" s="397"/>
      <c r="M28" s="397"/>
      <c r="N28" s="397"/>
      <c r="O28" s="397"/>
      <c r="P28" s="397"/>
      <c r="Q28" s="397"/>
      <c r="R28" s="397"/>
      <c r="S28" s="397"/>
      <c r="T28" s="397"/>
      <c r="U28" s="397"/>
      <c r="V28" s="397"/>
      <c r="W28" s="397"/>
      <c r="X28" s="397"/>
      <c r="Y28" s="397"/>
      <c r="Z28" s="397"/>
      <c r="AA28" s="397"/>
      <c r="AB28" s="397"/>
      <c r="AC28" s="397"/>
      <c r="AD28" s="397"/>
      <c r="AE28" s="397"/>
      <c r="AF28" s="397"/>
      <c r="AG28" s="397"/>
      <c r="AH28" s="397"/>
      <c r="AI28" s="397"/>
      <c r="AJ28" s="397"/>
      <c r="AK28" s="397"/>
      <c r="AL28" s="397"/>
      <c r="AM28" s="397"/>
      <c r="AN28" s="397"/>
      <c r="AO28" s="397"/>
      <c r="AP28" s="397"/>
      <c r="AQ28" s="397"/>
      <c r="AR28" s="397"/>
      <c r="AS28" s="397"/>
      <c r="AT28" s="397"/>
      <c r="AU28" s="397"/>
      <c r="AV28" s="397"/>
      <c r="AW28" s="397"/>
      <c r="AX28" s="397"/>
      <c r="AY28" s="397"/>
      <c r="AZ28" s="397"/>
      <c r="BA28" s="397"/>
      <c r="BB28" s="397"/>
      <c r="BC28" s="397"/>
      <c r="BD28" s="397"/>
      <c r="BE28" s="397"/>
      <c r="BF28" s="397"/>
      <c r="BG28" s="397"/>
      <c r="BH28" s="397"/>
      <c r="BI28" s="397"/>
      <c r="BJ28" s="397"/>
      <c r="BK28" s="397"/>
      <c r="BL28" s="397"/>
      <c r="BM28" s="397"/>
      <c r="BN28" s="397"/>
      <c r="BO28" s="397"/>
      <c r="BP28" s="397"/>
      <c r="BQ28" s="397"/>
      <c r="BR28" s="397"/>
      <c r="BS28" s="397"/>
      <c r="BT28" s="397"/>
      <c r="BU28" s="397"/>
      <c r="BV28" s="397"/>
      <c r="BW28" s="397"/>
      <c r="BX28" s="397"/>
      <c r="BY28" s="397"/>
      <c r="BZ28" s="397"/>
      <c r="CA28" s="397"/>
      <c r="CB28" s="397"/>
      <c r="CC28" s="397"/>
      <c r="CD28" s="397"/>
      <c r="CE28" s="397"/>
      <c r="CF28" s="397"/>
      <c r="CG28" s="397"/>
      <c r="CH28" s="397"/>
      <c r="CI28" s="397"/>
      <c r="CJ28" s="397"/>
      <c r="CK28" s="397"/>
      <c r="CL28" s="397"/>
      <c r="CM28" s="397"/>
      <c r="CN28" s="397"/>
      <c r="CO28" s="397"/>
      <c r="CP28" s="397"/>
      <c r="CQ28" s="397"/>
      <c r="CR28" s="397"/>
      <c r="CS28" s="397"/>
      <c r="CT28" s="397"/>
      <c r="CU28" s="397"/>
      <c r="CV28" s="397"/>
      <c r="CW28" s="397"/>
      <c r="CX28" s="397"/>
      <c r="CY28" s="397"/>
      <c r="CZ28" s="397"/>
      <c r="DA28" s="397"/>
      <c r="DB28" s="397"/>
      <c r="DC28" s="397"/>
      <c r="DD28" s="397"/>
      <c r="DE28" s="397"/>
      <c r="DF28" s="397"/>
      <c r="DG28" s="397"/>
      <c r="DH28" s="397"/>
      <c r="DI28" s="397"/>
      <c r="DJ28" s="397"/>
      <c r="DK28" s="397"/>
      <c r="DL28" s="397"/>
      <c r="DM28" s="397"/>
      <c r="DN28" s="397"/>
      <c r="DO28" s="397"/>
      <c r="DP28" s="397"/>
      <c r="DQ28" s="397"/>
      <c r="DR28" s="397"/>
      <c r="DS28" s="397"/>
      <c r="DT28" s="397"/>
      <c r="DU28" s="397"/>
      <c r="DV28" s="397"/>
      <c r="DW28" s="397"/>
      <c r="DX28" s="397"/>
      <c r="DY28" s="397"/>
      <c r="DZ28" s="397"/>
      <c r="EA28" s="397"/>
      <c r="EB28" s="397"/>
      <c r="EC28" s="397"/>
      <c r="ED28" s="397"/>
      <c r="EE28" s="397"/>
      <c r="EF28" s="397"/>
      <c r="EG28" s="397"/>
      <c r="EH28" s="397"/>
      <c r="EI28" s="397"/>
      <c r="EJ28" s="397"/>
      <c r="EK28" s="397"/>
      <c r="EL28" s="397"/>
      <c r="EM28" s="397"/>
      <c r="EN28" s="397"/>
      <c r="EO28" s="397"/>
      <c r="EP28" s="397"/>
      <c r="EQ28" s="143">
        <f t="shared" si="0"/>
        <v>0</v>
      </c>
      <c r="ER28" s="143" t="str">
        <f t="shared" si="1"/>
        <v/>
      </c>
    </row>
    <row r="29" spans="1:148">
      <c r="A29" s="397"/>
      <c r="B29" s="397"/>
      <c r="C29" s="397"/>
      <c r="D29" s="397"/>
      <c r="E29" s="397"/>
      <c r="F29" s="397"/>
      <c r="G29" s="397"/>
      <c r="H29" s="397"/>
      <c r="I29" s="397"/>
      <c r="J29" s="397"/>
      <c r="K29" s="397"/>
      <c r="L29" s="397"/>
      <c r="M29" s="397"/>
      <c r="N29" s="397"/>
      <c r="O29" s="397"/>
      <c r="P29" s="397"/>
      <c r="Q29" s="397"/>
      <c r="R29" s="397"/>
      <c r="S29" s="397"/>
      <c r="T29" s="397"/>
      <c r="U29" s="397"/>
      <c r="V29" s="397"/>
      <c r="W29" s="397"/>
      <c r="X29" s="397"/>
      <c r="Y29" s="397"/>
      <c r="Z29" s="397"/>
      <c r="AA29" s="397"/>
      <c r="AB29" s="397"/>
      <c r="AC29" s="397"/>
      <c r="AD29" s="397"/>
      <c r="AE29" s="397"/>
      <c r="AF29" s="397"/>
      <c r="AG29" s="397"/>
      <c r="AH29" s="397"/>
      <c r="AI29" s="397"/>
      <c r="AJ29" s="397"/>
      <c r="AK29" s="397"/>
      <c r="AL29" s="397"/>
      <c r="AM29" s="397"/>
      <c r="AN29" s="397"/>
      <c r="AO29" s="397"/>
      <c r="AP29" s="397"/>
      <c r="AQ29" s="397"/>
      <c r="AR29" s="397"/>
      <c r="AS29" s="397"/>
      <c r="AT29" s="397"/>
      <c r="AU29" s="397"/>
      <c r="AV29" s="397"/>
      <c r="AW29" s="397"/>
      <c r="AX29" s="397"/>
      <c r="AY29" s="397"/>
      <c r="AZ29" s="397"/>
      <c r="BA29" s="397"/>
      <c r="BB29" s="397"/>
      <c r="BC29" s="397"/>
      <c r="BD29" s="397"/>
      <c r="BE29" s="397"/>
      <c r="BF29" s="397"/>
      <c r="BG29" s="397"/>
      <c r="BH29" s="397"/>
      <c r="BI29" s="397"/>
      <c r="BJ29" s="397"/>
      <c r="BK29" s="397"/>
      <c r="BL29" s="397"/>
      <c r="BM29" s="397"/>
      <c r="BN29" s="397"/>
      <c r="BO29" s="397"/>
      <c r="BP29" s="397"/>
      <c r="BQ29" s="397"/>
      <c r="BR29" s="397"/>
      <c r="BS29" s="397"/>
      <c r="BT29" s="397"/>
      <c r="BU29" s="397"/>
      <c r="BV29" s="397"/>
      <c r="BW29" s="397"/>
      <c r="BX29" s="397"/>
      <c r="BY29" s="397"/>
      <c r="BZ29" s="397"/>
      <c r="CA29" s="397"/>
      <c r="CB29" s="397"/>
      <c r="CC29" s="397"/>
      <c r="CD29" s="397"/>
      <c r="CE29" s="397"/>
      <c r="CF29" s="397"/>
      <c r="CG29" s="397"/>
      <c r="CH29" s="397"/>
      <c r="CI29" s="397"/>
      <c r="CJ29" s="397"/>
      <c r="CK29" s="397"/>
      <c r="CL29" s="397"/>
      <c r="CM29" s="397"/>
      <c r="CN29" s="397"/>
      <c r="CO29" s="397"/>
      <c r="CP29" s="397"/>
      <c r="CQ29" s="397"/>
      <c r="CR29" s="397"/>
      <c r="CS29" s="397"/>
      <c r="CT29" s="397"/>
      <c r="CU29" s="397"/>
      <c r="CV29" s="397"/>
      <c r="CW29" s="397"/>
      <c r="CX29" s="397"/>
      <c r="CY29" s="397"/>
      <c r="CZ29" s="397"/>
      <c r="DA29" s="397"/>
      <c r="DB29" s="397"/>
      <c r="DC29" s="397"/>
      <c r="DD29" s="397"/>
      <c r="DE29" s="397"/>
      <c r="DF29" s="397"/>
      <c r="DG29" s="397"/>
      <c r="DH29" s="397"/>
      <c r="DI29" s="397"/>
      <c r="DJ29" s="397"/>
      <c r="DK29" s="397"/>
      <c r="DL29" s="397"/>
      <c r="DM29" s="397"/>
      <c r="DN29" s="397"/>
      <c r="DO29" s="397"/>
      <c r="DP29" s="397"/>
      <c r="DQ29" s="397"/>
      <c r="DR29" s="397"/>
      <c r="DS29" s="397"/>
      <c r="DT29" s="397"/>
      <c r="DU29" s="397"/>
      <c r="DV29" s="397"/>
      <c r="DW29" s="397"/>
      <c r="DX29" s="397"/>
      <c r="DY29" s="397"/>
      <c r="DZ29" s="397"/>
      <c r="EA29" s="397"/>
      <c r="EB29" s="397"/>
      <c r="EC29" s="397"/>
      <c r="ED29" s="397"/>
      <c r="EE29" s="397"/>
      <c r="EF29" s="397"/>
      <c r="EG29" s="397"/>
      <c r="EH29" s="397"/>
      <c r="EI29" s="397"/>
      <c r="EJ29" s="397"/>
      <c r="EK29" s="397"/>
      <c r="EL29" s="397"/>
      <c r="EM29" s="397"/>
      <c r="EN29" s="397"/>
      <c r="EO29" s="397"/>
      <c r="EP29" s="397"/>
      <c r="EQ29" s="143">
        <f t="shared" si="0"/>
        <v>0</v>
      </c>
      <c r="ER29" s="143" t="str">
        <f t="shared" si="1"/>
        <v/>
      </c>
    </row>
    <row r="30" spans="1:148">
      <c r="A30" s="397"/>
      <c r="B30" s="397"/>
      <c r="C30" s="397"/>
      <c r="D30" s="397"/>
      <c r="E30" s="397"/>
      <c r="F30" s="397"/>
      <c r="G30" s="397"/>
      <c r="H30" s="397"/>
      <c r="I30" s="397"/>
      <c r="J30" s="397"/>
      <c r="K30" s="397"/>
      <c r="L30" s="397"/>
      <c r="M30" s="397"/>
      <c r="N30" s="397"/>
      <c r="O30" s="397"/>
      <c r="P30" s="397"/>
      <c r="Q30" s="397"/>
      <c r="R30" s="397"/>
      <c r="S30" s="397"/>
      <c r="T30" s="397"/>
      <c r="U30" s="397"/>
      <c r="V30" s="397"/>
      <c r="W30" s="397"/>
      <c r="X30" s="397"/>
      <c r="Y30" s="397"/>
      <c r="Z30" s="397"/>
      <c r="AA30" s="397"/>
      <c r="AB30" s="397"/>
      <c r="AC30" s="397"/>
      <c r="AD30" s="397"/>
      <c r="AE30" s="397"/>
      <c r="AF30" s="397"/>
      <c r="AG30" s="397"/>
      <c r="AH30" s="397"/>
      <c r="AI30" s="397"/>
      <c r="AJ30" s="397"/>
      <c r="AK30" s="397"/>
      <c r="AL30" s="397"/>
      <c r="AM30" s="397"/>
      <c r="AN30" s="397"/>
      <c r="AO30" s="397"/>
      <c r="AP30" s="397"/>
      <c r="AQ30" s="397"/>
      <c r="AR30" s="397"/>
      <c r="AS30" s="397"/>
      <c r="AT30" s="397"/>
      <c r="AU30" s="397"/>
      <c r="AV30" s="397"/>
      <c r="AW30" s="397"/>
      <c r="AX30" s="397"/>
      <c r="AY30" s="397"/>
      <c r="AZ30" s="397"/>
      <c r="BA30" s="397"/>
      <c r="BB30" s="397"/>
      <c r="BC30" s="397"/>
      <c r="BD30" s="397"/>
      <c r="BE30" s="397"/>
      <c r="BF30" s="397"/>
      <c r="BG30" s="397"/>
      <c r="BH30" s="397"/>
      <c r="BI30" s="397"/>
      <c r="BJ30" s="397"/>
      <c r="BK30" s="397"/>
      <c r="BL30" s="397"/>
      <c r="BM30" s="397"/>
      <c r="BN30" s="397"/>
      <c r="BO30" s="397"/>
      <c r="BP30" s="397"/>
      <c r="BQ30" s="397"/>
      <c r="BR30" s="397"/>
      <c r="BS30" s="397"/>
      <c r="BT30" s="397"/>
      <c r="BU30" s="397"/>
      <c r="BV30" s="397"/>
      <c r="BW30" s="397"/>
      <c r="BX30" s="397"/>
      <c r="BY30" s="397"/>
      <c r="BZ30" s="397"/>
      <c r="CA30" s="397"/>
      <c r="CB30" s="397"/>
      <c r="CC30" s="397"/>
      <c r="CD30" s="397"/>
      <c r="CE30" s="397"/>
      <c r="CF30" s="397"/>
      <c r="CG30" s="397"/>
      <c r="CH30" s="397"/>
      <c r="CI30" s="397"/>
      <c r="CJ30" s="397"/>
      <c r="CK30" s="397"/>
      <c r="CL30" s="397"/>
      <c r="CM30" s="397"/>
      <c r="CN30" s="397"/>
      <c r="CO30" s="397"/>
      <c r="CP30" s="397"/>
      <c r="CQ30" s="397"/>
      <c r="CR30" s="397"/>
      <c r="CS30" s="397"/>
      <c r="CT30" s="397"/>
      <c r="CU30" s="397"/>
      <c r="CV30" s="397"/>
      <c r="CW30" s="397"/>
      <c r="CX30" s="397"/>
      <c r="CY30" s="397"/>
      <c r="CZ30" s="397"/>
      <c r="DA30" s="397"/>
      <c r="DB30" s="397"/>
      <c r="DC30" s="397"/>
      <c r="DD30" s="397"/>
      <c r="DE30" s="397"/>
      <c r="DF30" s="397"/>
      <c r="DG30" s="397"/>
      <c r="DH30" s="397"/>
      <c r="DI30" s="397"/>
      <c r="DJ30" s="397"/>
      <c r="DK30" s="397"/>
      <c r="DL30" s="397"/>
      <c r="DM30" s="397"/>
      <c r="DN30" s="397"/>
      <c r="DO30" s="397"/>
      <c r="DP30" s="397"/>
      <c r="DQ30" s="397"/>
      <c r="DR30" s="397"/>
      <c r="DS30" s="397"/>
      <c r="DT30" s="397"/>
      <c r="DU30" s="397"/>
      <c r="DV30" s="397"/>
      <c r="DW30" s="397"/>
      <c r="DX30" s="397"/>
      <c r="DY30" s="397"/>
      <c r="DZ30" s="397"/>
      <c r="EA30" s="397"/>
      <c r="EB30" s="397"/>
      <c r="EC30" s="397"/>
      <c r="ED30" s="397"/>
      <c r="EE30" s="397"/>
      <c r="EF30" s="397"/>
      <c r="EG30" s="397"/>
      <c r="EH30" s="397"/>
      <c r="EI30" s="397"/>
      <c r="EJ30" s="397"/>
      <c r="EK30" s="397"/>
      <c r="EL30" s="397"/>
      <c r="EM30" s="397"/>
      <c r="EN30" s="397"/>
      <c r="EO30" s="397"/>
      <c r="EP30" s="397"/>
      <c r="EQ30" s="143">
        <f t="shared" si="0"/>
        <v>0</v>
      </c>
      <c r="ER30" s="143" t="str">
        <f t="shared" si="1"/>
        <v/>
      </c>
    </row>
    <row r="31" spans="1:148">
      <c r="A31" s="397"/>
      <c r="B31" s="397"/>
      <c r="C31" s="397"/>
      <c r="D31" s="397"/>
      <c r="E31" s="397"/>
      <c r="F31" s="397"/>
      <c r="G31" s="397"/>
      <c r="H31" s="397"/>
      <c r="I31" s="397"/>
      <c r="J31" s="397"/>
      <c r="K31" s="397"/>
      <c r="L31" s="397"/>
      <c r="M31" s="397"/>
      <c r="N31" s="397"/>
      <c r="O31" s="397"/>
      <c r="P31" s="397"/>
      <c r="Q31" s="397"/>
      <c r="R31" s="397"/>
      <c r="S31" s="397"/>
      <c r="T31" s="397"/>
      <c r="U31" s="397"/>
      <c r="V31" s="397"/>
      <c r="W31" s="397"/>
      <c r="X31" s="397"/>
      <c r="Y31" s="397"/>
      <c r="Z31" s="397"/>
      <c r="AA31" s="397"/>
      <c r="AB31" s="397"/>
      <c r="AC31" s="397"/>
      <c r="AD31" s="397"/>
      <c r="AE31" s="397"/>
      <c r="AF31" s="397"/>
      <c r="AG31" s="397"/>
      <c r="AH31" s="397"/>
      <c r="AI31" s="397"/>
      <c r="AJ31" s="397"/>
      <c r="AK31" s="397"/>
      <c r="AL31" s="397"/>
      <c r="AM31" s="397"/>
      <c r="AN31" s="397"/>
      <c r="AO31" s="397"/>
      <c r="AP31" s="397"/>
      <c r="AQ31" s="397"/>
      <c r="AR31" s="397"/>
      <c r="AS31" s="397"/>
      <c r="AT31" s="397"/>
      <c r="AU31" s="397"/>
      <c r="AV31" s="397"/>
      <c r="AW31" s="397"/>
      <c r="AX31" s="397"/>
      <c r="AY31" s="397"/>
      <c r="AZ31" s="397"/>
      <c r="BA31" s="397"/>
      <c r="BB31" s="397"/>
      <c r="BC31" s="397"/>
      <c r="BD31" s="397"/>
      <c r="BE31" s="397"/>
      <c r="BF31" s="397"/>
      <c r="BG31" s="397"/>
      <c r="BH31" s="397"/>
      <c r="BI31" s="397"/>
      <c r="BJ31" s="397"/>
      <c r="BK31" s="397"/>
      <c r="BL31" s="397"/>
      <c r="BM31" s="397"/>
      <c r="BN31" s="397"/>
      <c r="BO31" s="397"/>
      <c r="BP31" s="397"/>
      <c r="BQ31" s="397"/>
      <c r="BR31" s="397"/>
      <c r="BS31" s="397"/>
      <c r="BT31" s="397"/>
      <c r="BU31" s="397"/>
      <c r="BV31" s="397"/>
      <c r="BW31" s="397"/>
      <c r="BX31" s="397"/>
      <c r="BY31" s="397"/>
      <c r="BZ31" s="397"/>
      <c r="CA31" s="397"/>
      <c r="CB31" s="397"/>
      <c r="CC31" s="397"/>
      <c r="CD31" s="397"/>
      <c r="CE31" s="397"/>
      <c r="CF31" s="397"/>
      <c r="CG31" s="397"/>
      <c r="CH31" s="397"/>
      <c r="CI31" s="397"/>
      <c r="CJ31" s="397"/>
      <c r="CK31" s="397"/>
      <c r="CL31" s="397"/>
      <c r="CM31" s="397"/>
      <c r="CN31" s="397"/>
      <c r="CO31" s="397"/>
      <c r="CP31" s="397"/>
      <c r="CQ31" s="397"/>
      <c r="CR31" s="397"/>
      <c r="CS31" s="397"/>
      <c r="CT31" s="397"/>
      <c r="CU31" s="397"/>
      <c r="CV31" s="397"/>
      <c r="CW31" s="397"/>
      <c r="CX31" s="397"/>
      <c r="CY31" s="397"/>
      <c r="CZ31" s="397"/>
      <c r="DA31" s="397"/>
      <c r="DB31" s="397"/>
      <c r="DC31" s="397"/>
      <c r="DD31" s="397"/>
      <c r="DE31" s="397"/>
      <c r="DF31" s="397"/>
      <c r="DG31" s="397"/>
      <c r="DH31" s="397"/>
      <c r="DI31" s="397"/>
      <c r="DJ31" s="397"/>
      <c r="DK31" s="397"/>
      <c r="DL31" s="397"/>
      <c r="DM31" s="397"/>
      <c r="DN31" s="397"/>
      <c r="DO31" s="397"/>
      <c r="DP31" s="397"/>
      <c r="DQ31" s="397"/>
      <c r="DR31" s="397"/>
      <c r="DS31" s="397"/>
      <c r="DT31" s="397"/>
      <c r="DU31" s="397"/>
      <c r="DV31" s="397"/>
      <c r="DW31" s="397"/>
      <c r="DX31" s="397"/>
      <c r="DY31" s="397"/>
      <c r="DZ31" s="397"/>
      <c r="EA31" s="397"/>
      <c r="EB31" s="397"/>
      <c r="EC31" s="397"/>
      <c r="ED31" s="397"/>
      <c r="EE31" s="397"/>
      <c r="EF31" s="397"/>
      <c r="EG31" s="397"/>
      <c r="EH31" s="397"/>
      <c r="EI31" s="397"/>
      <c r="EJ31" s="397"/>
      <c r="EK31" s="397"/>
      <c r="EL31" s="397"/>
      <c r="EM31" s="397"/>
      <c r="EN31" s="397"/>
      <c r="EO31" s="397"/>
      <c r="EP31" s="397"/>
      <c r="EQ31" s="143">
        <f t="shared" si="0"/>
        <v>0</v>
      </c>
      <c r="ER31" s="143" t="str">
        <f t="shared" si="1"/>
        <v/>
      </c>
    </row>
    <row r="32" spans="1:148">
      <c r="A32" s="397"/>
      <c r="B32" s="397"/>
      <c r="C32" s="397"/>
      <c r="D32" s="397"/>
      <c r="E32" s="397"/>
      <c r="F32" s="397"/>
      <c r="G32" s="397"/>
      <c r="H32" s="397"/>
      <c r="I32" s="397"/>
      <c r="J32" s="397"/>
      <c r="K32" s="397"/>
      <c r="L32" s="397"/>
      <c r="M32" s="397"/>
      <c r="N32" s="397"/>
      <c r="O32" s="397"/>
      <c r="P32" s="397"/>
      <c r="Q32" s="397"/>
      <c r="R32" s="397"/>
      <c r="S32" s="397"/>
      <c r="T32" s="397"/>
      <c r="U32" s="397"/>
      <c r="V32" s="397"/>
      <c r="W32" s="397"/>
      <c r="X32" s="397"/>
      <c r="Y32" s="397"/>
      <c r="Z32" s="397"/>
      <c r="AA32" s="397"/>
      <c r="AB32" s="397"/>
      <c r="AC32" s="397"/>
      <c r="AD32" s="397"/>
      <c r="AE32" s="397"/>
      <c r="AF32" s="397"/>
      <c r="AG32" s="397"/>
      <c r="AH32" s="397"/>
      <c r="AI32" s="397"/>
      <c r="AJ32" s="397"/>
      <c r="AK32" s="397"/>
      <c r="AL32" s="397"/>
      <c r="AM32" s="397"/>
      <c r="AN32" s="397"/>
      <c r="AO32" s="397"/>
      <c r="AP32" s="397"/>
      <c r="AQ32" s="397"/>
      <c r="AR32" s="397"/>
      <c r="AS32" s="397"/>
      <c r="AT32" s="397"/>
      <c r="AU32" s="397"/>
      <c r="AV32" s="397"/>
      <c r="AW32" s="397"/>
      <c r="AX32" s="397"/>
      <c r="AY32" s="397"/>
      <c r="AZ32" s="397"/>
      <c r="BA32" s="397"/>
      <c r="BB32" s="397"/>
      <c r="BC32" s="397"/>
      <c r="BD32" s="397"/>
      <c r="BE32" s="397"/>
      <c r="BF32" s="397"/>
      <c r="BG32" s="397"/>
      <c r="BH32" s="397"/>
      <c r="BI32" s="397"/>
      <c r="BJ32" s="397"/>
      <c r="BK32" s="397"/>
      <c r="BL32" s="397"/>
      <c r="BM32" s="397"/>
      <c r="BN32" s="397"/>
      <c r="BO32" s="397"/>
      <c r="BP32" s="397"/>
      <c r="BQ32" s="397"/>
      <c r="BR32" s="397"/>
      <c r="BS32" s="397"/>
      <c r="BT32" s="397"/>
      <c r="BU32" s="397"/>
      <c r="BV32" s="397"/>
      <c r="BW32" s="397"/>
      <c r="BX32" s="397"/>
      <c r="BY32" s="397"/>
      <c r="BZ32" s="397"/>
      <c r="CA32" s="397"/>
      <c r="CB32" s="397"/>
      <c r="CC32" s="397"/>
      <c r="CD32" s="397"/>
      <c r="CE32" s="397"/>
      <c r="CF32" s="397"/>
      <c r="CG32" s="397"/>
      <c r="CH32" s="397"/>
      <c r="CI32" s="397"/>
      <c r="CJ32" s="397"/>
      <c r="CK32" s="397"/>
      <c r="CL32" s="397"/>
      <c r="CM32" s="397"/>
      <c r="CN32" s="397"/>
      <c r="CO32" s="397"/>
      <c r="CP32" s="397"/>
      <c r="CQ32" s="397"/>
      <c r="CR32" s="397"/>
      <c r="CS32" s="397"/>
      <c r="CT32" s="397"/>
      <c r="CU32" s="397"/>
      <c r="CV32" s="397"/>
      <c r="CW32" s="397"/>
      <c r="CX32" s="397"/>
      <c r="CY32" s="397"/>
      <c r="CZ32" s="397"/>
      <c r="DA32" s="397"/>
      <c r="DB32" s="397"/>
      <c r="DC32" s="397"/>
      <c r="DD32" s="397"/>
      <c r="DE32" s="397"/>
      <c r="DF32" s="397"/>
      <c r="DG32" s="397"/>
      <c r="DH32" s="397"/>
      <c r="DI32" s="397"/>
      <c r="DJ32" s="397"/>
      <c r="DK32" s="397"/>
      <c r="DL32" s="397"/>
      <c r="DM32" s="397"/>
      <c r="DN32" s="397"/>
      <c r="DO32" s="397"/>
      <c r="DP32" s="397"/>
      <c r="DQ32" s="397"/>
      <c r="DR32" s="397"/>
      <c r="DS32" s="397"/>
      <c r="DT32" s="397"/>
      <c r="DU32" s="397"/>
      <c r="DV32" s="397"/>
      <c r="DW32" s="397"/>
      <c r="DX32" s="397"/>
      <c r="DY32" s="397"/>
      <c r="DZ32" s="397"/>
      <c r="EA32" s="397"/>
      <c r="EB32" s="397"/>
      <c r="EC32" s="397"/>
      <c r="ED32" s="397"/>
      <c r="EE32" s="397"/>
      <c r="EF32" s="397"/>
      <c r="EG32" s="397"/>
      <c r="EH32" s="397"/>
      <c r="EI32" s="397"/>
      <c r="EJ32" s="397"/>
      <c r="EK32" s="397"/>
      <c r="EL32" s="397"/>
      <c r="EM32" s="397"/>
      <c r="EN32" s="397"/>
      <c r="EO32" s="397"/>
      <c r="EP32" s="397"/>
      <c r="EQ32" s="143">
        <f t="shared" si="0"/>
        <v>0</v>
      </c>
      <c r="ER32" s="143" t="str">
        <f t="shared" si="1"/>
        <v/>
      </c>
    </row>
    <row r="33" spans="1:148">
      <c r="A33" s="397"/>
      <c r="B33" s="397"/>
      <c r="C33" s="397"/>
      <c r="D33" s="397"/>
      <c r="E33" s="397"/>
      <c r="F33" s="397"/>
      <c r="G33" s="397"/>
      <c r="H33" s="397"/>
      <c r="I33" s="397"/>
      <c r="J33" s="397"/>
      <c r="K33" s="397"/>
      <c r="L33" s="397"/>
      <c r="M33" s="397"/>
      <c r="N33" s="397"/>
      <c r="O33" s="397"/>
      <c r="P33" s="397"/>
      <c r="Q33" s="397"/>
      <c r="R33" s="397"/>
      <c r="S33" s="397"/>
      <c r="T33" s="397"/>
      <c r="U33" s="397"/>
      <c r="V33" s="397"/>
      <c r="W33" s="397"/>
      <c r="X33" s="397"/>
      <c r="Y33" s="397"/>
      <c r="Z33" s="397"/>
      <c r="AA33" s="397"/>
      <c r="AB33" s="397"/>
      <c r="AC33" s="397"/>
      <c r="AD33" s="397"/>
      <c r="AE33" s="397"/>
      <c r="AF33" s="397"/>
      <c r="AG33" s="397"/>
      <c r="AH33" s="397"/>
      <c r="AI33" s="397"/>
      <c r="AJ33" s="397"/>
      <c r="AK33" s="397"/>
      <c r="AL33" s="397"/>
      <c r="AM33" s="397"/>
      <c r="AN33" s="397"/>
      <c r="AO33" s="397"/>
      <c r="AP33" s="397"/>
      <c r="AQ33" s="397"/>
      <c r="AR33" s="397"/>
      <c r="AS33" s="397"/>
      <c r="AT33" s="397"/>
      <c r="AU33" s="397"/>
      <c r="AV33" s="397"/>
      <c r="AW33" s="397"/>
      <c r="AX33" s="397"/>
      <c r="AY33" s="397"/>
      <c r="AZ33" s="397"/>
      <c r="BA33" s="397"/>
      <c r="BB33" s="397"/>
      <c r="BC33" s="397"/>
      <c r="BD33" s="397"/>
      <c r="BE33" s="397"/>
      <c r="BF33" s="397"/>
      <c r="BG33" s="397"/>
      <c r="BH33" s="397"/>
      <c r="BI33" s="397"/>
      <c r="BJ33" s="397"/>
      <c r="BK33" s="397"/>
      <c r="BL33" s="397"/>
      <c r="BM33" s="397"/>
      <c r="BN33" s="397"/>
      <c r="BO33" s="397"/>
      <c r="BP33" s="397"/>
      <c r="BQ33" s="397"/>
      <c r="BR33" s="397"/>
      <c r="BS33" s="397"/>
      <c r="BT33" s="397"/>
      <c r="BU33" s="397"/>
      <c r="BV33" s="397"/>
      <c r="BW33" s="397"/>
      <c r="BX33" s="397"/>
      <c r="BY33" s="397"/>
      <c r="BZ33" s="397"/>
      <c r="CA33" s="397"/>
      <c r="CB33" s="397"/>
      <c r="CC33" s="397"/>
      <c r="CD33" s="397"/>
      <c r="CE33" s="397"/>
      <c r="CF33" s="397"/>
      <c r="CG33" s="397"/>
      <c r="CH33" s="397"/>
      <c r="CI33" s="397"/>
      <c r="CJ33" s="397"/>
      <c r="CK33" s="397"/>
      <c r="CL33" s="397"/>
      <c r="CM33" s="397"/>
      <c r="CN33" s="397"/>
      <c r="CO33" s="397"/>
      <c r="CP33" s="397"/>
      <c r="CQ33" s="397"/>
      <c r="CR33" s="397"/>
      <c r="CS33" s="397"/>
      <c r="CT33" s="397"/>
      <c r="CU33" s="397"/>
      <c r="CV33" s="397"/>
      <c r="CW33" s="397"/>
      <c r="CX33" s="397"/>
      <c r="CY33" s="397"/>
      <c r="CZ33" s="397"/>
      <c r="DA33" s="397"/>
      <c r="DB33" s="397"/>
      <c r="DC33" s="397"/>
      <c r="DD33" s="397"/>
      <c r="DE33" s="397"/>
      <c r="DF33" s="397"/>
      <c r="DG33" s="397"/>
      <c r="DH33" s="397"/>
      <c r="DI33" s="397"/>
      <c r="DJ33" s="397"/>
      <c r="DK33" s="397"/>
      <c r="DL33" s="397"/>
      <c r="DM33" s="397"/>
      <c r="DN33" s="397"/>
      <c r="DO33" s="397"/>
      <c r="DP33" s="397"/>
      <c r="DQ33" s="397"/>
      <c r="DR33" s="397"/>
      <c r="DS33" s="397"/>
      <c r="DT33" s="397"/>
      <c r="DU33" s="397"/>
      <c r="DV33" s="397"/>
      <c r="DW33" s="397"/>
      <c r="DX33" s="397"/>
      <c r="DY33" s="397"/>
      <c r="DZ33" s="397"/>
      <c r="EA33" s="397"/>
      <c r="EB33" s="397"/>
      <c r="EC33" s="397"/>
      <c r="ED33" s="397"/>
      <c r="EE33" s="397"/>
      <c r="EF33" s="397"/>
      <c r="EG33" s="397"/>
      <c r="EH33" s="397"/>
      <c r="EI33" s="397"/>
      <c r="EJ33" s="397"/>
      <c r="EK33" s="397"/>
      <c r="EL33" s="397"/>
      <c r="EM33" s="397"/>
      <c r="EN33" s="397"/>
      <c r="EO33" s="397"/>
      <c r="EP33" s="397"/>
      <c r="EQ33" s="143">
        <f t="shared" si="0"/>
        <v>0</v>
      </c>
      <c r="ER33" s="143" t="str">
        <f t="shared" si="1"/>
        <v/>
      </c>
    </row>
    <row r="34" spans="1:148">
      <c r="A34" s="397"/>
      <c r="B34" s="397"/>
      <c r="C34" s="397"/>
      <c r="D34" s="397"/>
      <c r="E34" s="397"/>
      <c r="F34" s="397"/>
      <c r="G34" s="397"/>
      <c r="H34" s="397"/>
      <c r="I34" s="397"/>
      <c r="J34" s="397"/>
      <c r="K34" s="397"/>
      <c r="L34" s="397"/>
      <c r="M34" s="397"/>
      <c r="N34" s="397"/>
      <c r="O34" s="397"/>
      <c r="P34" s="397"/>
      <c r="Q34" s="397"/>
      <c r="R34" s="397"/>
      <c r="S34" s="397"/>
      <c r="T34" s="397"/>
      <c r="U34" s="397"/>
      <c r="V34" s="397"/>
      <c r="W34" s="397"/>
      <c r="X34" s="397"/>
      <c r="Y34" s="397"/>
      <c r="Z34" s="397"/>
      <c r="AA34" s="397"/>
      <c r="AB34" s="397"/>
      <c r="AC34" s="397"/>
      <c r="AD34" s="397"/>
      <c r="AE34" s="397"/>
      <c r="AF34" s="397"/>
      <c r="AG34" s="397"/>
      <c r="AH34" s="397"/>
      <c r="AI34" s="397"/>
      <c r="AJ34" s="397"/>
      <c r="AK34" s="397"/>
      <c r="AL34" s="397"/>
      <c r="AM34" s="397"/>
      <c r="AN34" s="397"/>
      <c r="AO34" s="397"/>
      <c r="AP34" s="397"/>
      <c r="AQ34" s="397"/>
      <c r="AR34" s="397"/>
      <c r="AS34" s="397"/>
      <c r="AT34" s="397"/>
      <c r="AU34" s="397"/>
      <c r="AV34" s="397"/>
      <c r="AW34" s="397"/>
      <c r="AX34" s="397"/>
      <c r="AY34" s="397"/>
      <c r="AZ34" s="397"/>
      <c r="BA34" s="397"/>
      <c r="BB34" s="397"/>
      <c r="BC34" s="397"/>
      <c r="BD34" s="397"/>
      <c r="BE34" s="397"/>
      <c r="BF34" s="397"/>
      <c r="BG34" s="397"/>
      <c r="BH34" s="397"/>
      <c r="BI34" s="397"/>
      <c r="BJ34" s="397"/>
      <c r="BK34" s="397"/>
      <c r="BL34" s="397"/>
      <c r="BM34" s="397"/>
      <c r="BN34" s="397"/>
      <c r="BO34" s="397"/>
      <c r="BP34" s="397"/>
      <c r="BQ34" s="397"/>
      <c r="BR34" s="397"/>
      <c r="BS34" s="397"/>
      <c r="BT34" s="397"/>
      <c r="BU34" s="397"/>
      <c r="BV34" s="397"/>
      <c r="BW34" s="397"/>
      <c r="BX34" s="397"/>
      <c r="BY34" s="397"/>
      <c r="BZ34" s="397"/>
      <c r="CA34" s="397"/>
      <c r="CB34" s="397"/>
      <c r="CC34" s="397"/>
      <c r="CD34" s="397"/>
      <c r="CE34" s="397"/>
      <c r="CF34" s="397"/>
      <c r="CG34" s="397"/>
      <c r="CH34" s="397"/>
      <c r="CI34" s="397"/>
      <c r="CJ34" s="397"/>
      <c r="CK34" s="397"/>
      <c r="CL34" s="397"/>
      <c r="CM34" s="397"/>
      <c r="CN34" s="397"/>
      <c r="CO34" s="397"/>
      <c r="CP34" s="397"/>
      <c r="CQ34" s="397"/>
      <c r="CR34" s="397"/>
      <c r="CS34" s="397"/>
      <c r="CT34" s="397"/>
      <c r="CU34" s="397"/>
      <c r="CV34" s="397"/>
      <c r="CW34" s="397"/>
      <c r="CX34" s="397"/>
      <c r="CY34" s="397"/>
      <c r="CZ34" s="397"/>
      <c r="DA34" s="397"/>
      <c r="DB34" s="397"/>
      <c r="DC34" s="397"/>
      <c r="DD34" s="397"/>
      <c r="DE34" s="397"/>
      <c r="DF34" s="397"/>
      <c r="DG34" s="397"/>
      <c r="DH34" s="397"/>
      <c r="DI34" s="397"/>
      <c r="DJ34" s="397"/>
      <c r="DK34" s="397"/>
      <c r="DL34" s="397"/>
      <c r="DM34" s="397"/>
      <c r="DN34" s="397"/>
      <c r="DO34" s="397"/>
      <c r="DP34" s="397"/>
      <c r="DQ34" s="397"/>
      <c r="DR34" s="397"/>
      <c r="DS34" s="397"/>
      <c r="DT34" s="397"/>
      <c r="DU34" s="397"/>
      <c r="DV34" s="397"/>
      <c r="DW34" s="397"/>
      <c r="DX34" s="397"/>
      <c r="DY34" s="397"/>
      <c r="DZ34" s="397"/>
      <c r="EA34" s="397"/>
      <c r="EB34" s="397"/>
      <c r="EC34" s="397"/>
      <c r="ED34" s="397"/>
      <c r="EE34" s="397"/>
      <c r="EF34" s="397"/>
      <c r="EG34" s="397"/>
      <c r="EH34" s="397"/>
      <c r="EI34" s="397"/>
      <c r="EJ34" s="397"/>
      <c r="EK34" s="397"/>
      <c r="EL34" s="397"/>
      <c r="EM34" s="397"/>
      <c r="EN34" s="397"/>
      <c r="EO34" s="397"/>
      <c r="EP34" s="397"/>
      <c r="EQ34" s="143">
        <f t="shared" si="0"/>
        <v>0</v>
      </c>
      <c r="ER34" s="143" t="str">
        <f t="shared" si="1"/>
        <v/>
      </c>
    </row>
    <row r="35" spans="1:148">
      <c r="A35" s="397"/>
      <c r="B35" s="397"/>
      <c r="C35" s="397"/>
      <c r="D35" s="397"/>
      <c r="E35" s="397"/>
      <c r="F35" s="397"/>
      <c r="G35" s="397"/>
      <c r="H35" s="397"/>
      <c r="I35" s="397"/>
      <c r="J35" s="397"/>
      <c r="K35" s="397"/>
      <c r="L35" s="397"/>
      <c r="M35" s="397"/>
      <c r="N35" s="397"/>
      <c r="O35" s="397"/>
      <c r="P35" s="397"/>
      <c r="Q35" s="397"/>
      <c r="R35" s="397"/>
      <c r="S35" s="397"/>
      <c r="T35" s="397"/>
      <c r="U35" s="397"/>
      <c r="V35" s="397"/>
      <c r="W35" s="397"/>
      <c r="X35" s="397"/>
      <c r="Y35" s="397"/>
      <c r="Z35" s="397"/>
      <c r="AA35" s="397"/>
      <c r="AB35" s="397"/>
      <c r="AC35" s="397"/>
      <c r="AD35" s="397"/>
      <c r="AE35" s="397"/>
      <c r="AF35" s="397"/>
      <c r="AG35" s="397"/>
      <c r="AH35" s="397"/>
      <c r="AI35" s="397"/>
      <c r="AJ35" s="397"/>
      <c r="AK35" s="397"/>
      <c r="AL35" s="397"/>
      <c r="AM35" s="397"/>
      <c r="AN35" s="397"/>
      <c r="AO35" s="397"/>
      <c r="AP35" s="397"/>
      <c r="AQ35" s="397"/>
      <c r="AR35" s="397"/>
      <c r="AS35" s="397"/>
      <c r="AT35" s="397"/>
      <c r="AU35" s="397"/>
      <c r="AV35" s="397"/>
      <c r="AW35" s="397"/>
      <c r="AX35" s="397"/>
      <c r="AY35" s="397"/>
      <c r="AZ35" s="397"/>
      <c r="BA35" s="397"/>
      <c r="BB35" s="397"/>
      <c r="BC35" s="397"/>
      <c r="BD35" s="397"/>
      <c r="BE35" s="397"/>
      <c r="BF35" s="397"/>
      <c r="BG35" s="397"/>
      <c r="BH35" s="397"/>
      <c r="BI35" s="397"/>
      <c r="BJ35" s="397"/>
      <c r="BK35" s="397"/>
      <c r="BL35" s="397"/>
      <c r="BM35" s="397"/>
      <c r="BN35" s="397"/>
      <c r="BO35" s="397"/>
      <c r="BP35" s="397"/>
      <c r="BQ35" s="397"/>
      <c r="BR35" s="397"/>
      <c r="BS35" s="397"/>
      <c r="BT35" s="397"/>
      <c r="BU35" s="397"/>
      <c r="BV35" s="397"/>
      <c r="BW35" s="397"/>
      <c r="BX35" s="397"/>
      <c r="BY35" s="397"/>
      <c r="BZ35" s="397"/>
      <c r="CA35" s="397"/>
      <c r="CB35" s="397"/>
      <c r="CC35" s="397"/>
      <c r="CD35" s="397"/>
      <c r="CE35" s="397"/>
      <c r="CF35" s="397"/>
      <c r="CG35" s="397"/>
      <c r="CH35" s="397"/>
      <c r="CI35" s="397"/>
      <c r="CJ35" s="397"/>
      <c r="CK35" s="397"/>
      <c r="CL35" s="397"/>
      <c r="CM35" s="397"/>
      <c r="CN35" s="397"/>
      <c r="CO35" s="397"/>
      <c r="CP35" s="397"/>
      <c r="CQ35" s="397"/>
      <c r="CR35" s="397"/>
      <c r="CS35" s="397"/>
      <c r="CT35" s="397"/>
      <c r="CU35" s="397"/>
      <c r="CV35" s="397"/>
      <c r="CW35" s="397"/>
      <c r="CX35" s="397"/>
      <c r="CY35" s="397"/>
      <c r="CZ35" s="397"/>
      <c r="DA35" s="397"/>
      <c r="DB35" s="397"/>
      <c r="DC35" s="397"/>
      <c r="DD35" s="397"/>
      <c r="DE35" s="397"/>
      <c r="DF35" s="397"/>
      <c r="DG35" s="397"/>
      <c r="DH35" s="397"/>
      <c r="DI35" s="397"/>
      <c r="DJ35" s="397"/>
      <c r="DK35" s="397"/>
      <c r="DL35" s="397"/>
      <c r="DM35" s="397"/>
      <c r="DN35" s="397"/>
      <c r="DO35" s="397"/>
      <c r="DP35" s="397"/>
      <c r="DQ35" s="397"/>
      <c r="DR35" s="397"/>
      <c r="DS35" s="397"/>
      <c r="DT35" s="397"/>
      <c r="DU35" s="397"/>
      <c r="DV35" s="397"/>
      <c r="DW35" s="397"/>
      <c r="DX35" s="397"/>
      <c r="DY35" s="397"/>
      <c r="DZ35" s="397"/>
      <c r="EA35" s="397"/>
      <c r="EB35" s="397"/>
      <c r="EC35" s="397"/>
      <c r="ED35" s="397"/>
      <c r="EE35" s="397"/>
      <c r="EF35" s="397"/>
      <c r="EG35" s="397"/>
      <c r="EH35" s="397"/>
      <c r="EI35" s="397"/>
      <c r="EJ35" s="397"/>
      <c r="EK35" s="397"/>
      <c r="EL35" s="397"/>
      <c r="EM35" s="397"/>
      <c r="EN35" s="397"/>
      <c r="EO35" s="397"/>
      <c r="EP35" s="397"/>
      <c r="EQ35" s="143">
        <f t="shared" si="0"/>
        <v>0</v>
      </c>
      <c r="ER35" s="143" t="str">
        <f t="shared" si="1"/>
        <v/>
      </c>
    </row>
    <row r="36" spans="1:148">
      <c r="A36" s="397"/>
      <c r="B36" s="397"/>
      <c r="C36" s="397"/>
      <c r="D36" s="397"/>
      <c r="E36" s="397"/>
      <c r="F36" s="397"/>
      <c r="G36" s="397"/>
      <c r="H36" s="397"/>
      <c r="I36" s="397"/>
      <c r="J36" s="397"/>
      <c r="K36" s="397"/>
      <c r="L36" s="397"/>
      <c r="M36" s="397"/>
      <c r="N36" s="397"/>
      <c r="O36" s="397"/>
      <c r="P36" s="397"/>
      <c r="Q36" s="397"/>
      <c r="R36" s="397"/>
      <c r="S36" s="397"/>
      <c r="T36" s="397"/>
      <c r="U36" s="397"/>
      <c r="V36" s="397"/>
      <c r="W36" s="397"/>
      <c r="X36" s="397"/>
      <c r="Y36" s="397"/>
      <c r="Z36" s="397"/>
      <c r="AA36" s="397"/>
      <c r="AB36" s="397"/>
      <c r="AC36" s="397"/>
      <c r="AD36" s="397"/>
      <c r="AE36" s="397"/>
      <c r="AF36" s="397"/>
      <c r="AG36" s="397"/>
      <c r="AH36" s="397"/>
      <c r="AI36" s="397"/>
      <c r="AJ36" s="397"/>
      <c r="AK36" s="397"/>
      <c r="AL36" s="397"/>
      <c r="AM36" s="397"/>
      <c r="AN36" s="397"/>
      <c r="AO36" s="397"/>
      <c r="AP36" s="397"/>
      <c r="AQ36" s="397"/>
      <c r="AR36" s="397"/>
      <c r="AS36" s="397"/>
      <c r="AT36" s="397"/>
      <c r="AU36" s="397"/>
      <c r="AV36" s="397"/>
      <c r="AW36" s="397"/>
      <c r="AX36" s="397"/>
      <c r="AY36" s="397"/>
      <c r="AZ36" s="397"/>
      <c r="BA36" s="397"/>
      <c r="BB36" s="397"/>
      <c r="BC36" s="397"/>
      <c r="BD36" s="397"/>
      <c r="BE36" s="397"/>
      <c r="BF36" s="397"/>
      <c r="BG36" s="397"/>
      <c r="BH36" s="397"/>
      <c r="BI36" s="397"/>
      <c r="BJ36" s="397"/>
      <c r="BK36" s="397"/>
      <c r="BL36" s="397"/>
      <c r="BM36" s="397"/>
      <c r="BN36" s="397"/>
      <c r="BO36" s="397"/>
      <c r="BP36" s="397"/>
      <c r="BQ36" s="397"/>
      <c r="BR36" s="397"/>
      <c r="BS36" s="397"/>
      <c r="BT36" s="397"/>
      <c r="BU36" s="397"/>
      <c r="BV36" s="397"/>
      <c r="BW36" s="397"/>
      <c r="BX36" s="397"/>
      <c r="BY36" s="397"/>
      <c r="BZ36" s="397"/>
      <c r="CA36" s="397"/>
      <c r="CB36" s="397"/>
      <c r="CC36" s="397"/>
      <c r="CD36" s="397"/>
      <c r="CE36" s="397"/>
      <c r="CF36" s="397"/>
      <c r="CG36" s="397"/>
      <c r="CH36" s="397"/>
      <c r="CI36" s="397"/>
      <c r="CJ36" s="397"/>
      <c r="CK36" s="397"/>
      <c r="CL36" s="397"/>
      <c r="CM36" s="397"/>
      <c r="CN36" s="397"/>
      <c r="CO36" s="397"/>
      <c r="CP36" s="397"/>
      <c r="CQ36" s="397"/>
      <c r="CR36" s="397"/>
      <c r="CS36" s="397"/>
      <c r="CT36" s="397"/>
      <c r="CU36" s="397"/>
      <c r="CV36" s="397"/>
      <c r="CW36" s="397"/>
      <c r="CX36" s="397"/>
      <c r="CY36" s="397"/>
      <c r="CZ36" s="397"/>
      <c r="DA36" s="397"/>
      <c r="DB36" s="397"/>
      <c r="DC36" s="397"/>
      <c r="DD36" s="397"/>
      <c r="DE36" s="397"/>
      <c r="DF36" s="397"/>
      <c r="DG36" s="397"/>
      <c r="DH36" s="397"/>
      <c r="DI36" s="397"/>
      <c r="DJ36" s="397"/>
      <c r="DK36" s="397"/>
      <c r="DL36" s="397"/>
      <c r="DM36" s="397"/>
      <c r="DN36" s="397"/>
      <c r="DO36" s="397"/>
      <c r="DP36" s="397"/>
      <c r="DQ36" s="397"/>
      <c r="DR36" s="397"/>
      <c r="DS36" s="397"/>
      <c r="DT36" s="397"/>
      <c r="DU36" s="397"/>
      <c r="DV36" s="397"/>
      <c r="DW36" s="397"/>
      <c r="DX36" s="397"/>
      <c r="DY36" s="397"/>
      <c r="DZ36" s="397"/>
      <c r="EA36" s="397"/>
      <c r="EB36" s="397"/>
      <c r="EC36" s="397"/>
      <c r="ED36" s="397"/>
      <c r="EE36" s="397"/>
      <c r="EF36" s="397"/>
      <c r="EG36" s="397"/>
      <c r="EH36" s="397"/>
      <c r="EI36" s="397"/>
      <c r="EJ36" s="397"/>
      <c r="EK36" s="397"/>
      <c r="EL36" s="397"/>
      <c r="EM36" s="397"/>
      <c r="EN36" s="397"/>
      <c r="EO36" s="397"/>
      <c r="EP36" s="397"/>
      <c r="EQ36" s="143">
        <f t="shared" si="0"/>
        <v>0</v>
      </c>
      <c r="ER36" s="143" t="str">
        <f t="shared" si="1"/>
        <v/>
      </c>
    </row>
    <row r="37" spans="1:148">
      <c r="A37" s="397"/>
      <c r="B37" s="397"/>
      <c r="C37" s="397"/>
      <c r="D37" s="397"/>
      <c r="E37" s="397"/>
      <c r="F37" s="397"/>
      <c r="G37" s="397"/>
      <c r="H37" s="397"/>
      <c r="I37" s="397"/>
      <c r="J37" s="397"/>
      <c r="K37" s="397"/>
      <c r="L37" s="397"/>
      <c r="M37" s="397"/>
      <c r="N37" s="397"/>
      <c r="O37" s="397"/>
      <c r="P37" s="397"/>
      <c r="Q37" s="397"/>
      <c r="R37" s="397"/>
      <c r="S37" s="397"/>
      <c r="T37" s="397"/>
      <c r="U37" s="397"/>
      <c r="V37" s="397"/>
      <c r="W37" s="397"/>
      <c r="X37" s="397"/>
      <c r="Y37" s="397"/>
      <c r="Z37" s="397"/>
      <c r="AA37" s="397"/>
      <c r="AB37" s="397"/>
      <c r="AC37" s="397"/>
      <c r="AD37" s="397"/>
      <c r="AE37" s="397"/>
      <c r="AF37" s="397"/>
      <c r="AG37" s="397"/>
      <c r="AH37" s="397"/>
      <c r="AI37" s="397"/>
      <c r="AJ37" s="397"/>
      <c r="AK37" s="397"/>
      <c r="AL37" s="397"/>
      <c r="AM37" s="397"/>
      <c r="AN37" s="397"/>
      <c r="AO37" s="397"/>
      <c r="AP37" s="397"/>
      <c r="AQ37" s="397"/>
      <c r="AR37" s="397"/>
      <c r="AS37" s="397"/>
      <c r="AT37" s="397"/>
      <c r="AU37" s="397"/>
      <c r="AV37" s="397"/>
      <c r="AW37" s="397"/>
      <c r="AX37" s="397"/>
      <c r="AY37" s="397"/>
      <c r="AZ37" s="397"/>
      <c r="BA37" s="397"/>
      <c r="BB37" s="397"/>
      <c r="BC37" s="397"/>
      <c r="BD37" s="397"/>
      <c r="BE37" s="397"/>
      <c r="BF37" s="397"/>
      <c r="BG37" s="397"/>
      <c r="BH37" s="397"/>
      <c r="BI37" s="397"/>
      <c r="BJ37" s="397"/>
      <c r="BK37" s="397"/>
      <c r="BL37" s="397"/>
      <c r="BM37" s="397"/>
      <c r="BN37" s="397"/>
      <c r="BO37" s="397"/>
      <c r="BP37" s="397"/>
      <c r="BQ37" s="397"/>
      <c r="BR37" s="397"/>
      <c r="BS37" s="397"/>
      <c r="BT37" s="397"/>
      <c r="BU37" s="397"/>
      <c r="BV37" s="397"/>
      <c r="BW37" s="397"/>
      <c r="BX37" s="397"/>
      <c r="BY37" s="397"/>
      <c r="BZ37" s="397"/>
      <c r="CA37" s="397"/>
      <c r="CB37" s="397"/>
      <c r="CC37" s="397"/>
      <c r="CD37" s="397"/>
      <c r="CE37" s="397"/>
      <c r="CF37" s="397"/>
      <c r="CG37" s="397"/>
      <c r="CH37" s="397"/>
      <c r="CI37" s="397"/>
      <c r="CJ37" s="397"/>
      <c r="CK37" s="397"/>
      <c r="CL37" s="397"/>
      <c r="CM37" s="397"/>
      <c r="CN37" s="397"/>
      <c r="CO37" s="397"/>
      <c r="CP37" s="397"/>
      <c r="CQ37" s="397"/>
      <c r="CR37" s="397"/>
      <c r="CS37" s="397"/>
      <c r="CT37" s="397"/>
      <c r="CU37" s="397"/>
      <c r="CV37" s="397"/>
      <c r="CW37" s="397"/>
      <c r="CX37" s="397"/>
      <c r="CY37" s="397"/>
      <c r="CZ37" s="397"/>
      <c r="DA37" s="397"/>
      <c r="DB37" s="397"/>
      <c r="DC37" s="397"/>
      <c r="DD37" s="397"/>
      <c r="DE37" s="397"/>
      <c r="DF37" s="397"/>
      <c r="DG37" s="397"/>
      <c r="DH37" s="397"/>
      <c r="DI37" s="397"/>
      <c r="DJ37" s="397"/>
      <c r="DK37" s="397"/>
      <c r="DL37" s="397"/>
      <c r="DM37" s="397"/>
      <c r="DN37" s="397"/>
      <c r="DO37" s="397"/>
      <c r="DP37" s="397"/>
      <c r="DQ37" s="397"/>
      <c r="DR37" s="397"/>
      <c r="DS37" s="397"/>
      <c r="DT37" s="397"/>
      <c r="DU37" s="397"/>
      <c r="DV37" s="397"/>
      <c r="DW37" s="397"/>
      <c r="DX37" s="397"/>
      <c r="DY37" s="397"/>
      <c r="DZ37" s="397"/>
      <c r="EA37" s="397"/>
      <c r="EB37" s="397"/>
      <c r="EC37" s="397"/>
      <c r="ED37" s="397"/>
      <c r="EE37" s="397"/>
      <c r="EF37" s="397"/>
      <c r="EG37" s="397"/>
      <c r="EH37" s="397"/>
      <c r="EI37" s="397"/>
      <c r="EJ37" s="397"/>
      <c r="EK37" s="397"/>
      <c r="EL37" s="397"/>
      <c r="EM37" s="397"/>
      <c r="EN37" s="397"/>
      <c r="EO37" s="397"/>
      <c r="EP37" s="397"/>
      <c r="EQ37" s="143">
        <f t="shared" si="0"/>
        <v>0</v>
      </c>
      <c r="ER37" s="143" t="str">
        <f t="shared" si="1"/>
        <v/>
      </c>
    </row>
    <row r="38" spans="1:148">
      <c r="A38" s="397"/>
      <c r="B38" s="397"/>
      <c r="C38" s="397"/>
      <c r="D38" s="397"/>
      <c r="E38" s="397"/>
      <c r="F38" s="397"/>
      <c r="G38" s="397"/>
      <c r="H38" s="397"/>
      <c r="I38" s="397"/>
      <c r="J38" s="397"/>
      <c r="K38" s="397"/>
      <c r="L38" s="397"/>
      <c r="M38" s="397"/>
      <c r="N38" s="397"/>
      <c r="O38" s="397"/>
      <c r="P38" s="397"/>
      <c r="Q38" s="397"/>
      <c r="R38" s="397"/>
      <c r="S38" s="397"/>
      <c r="T38" s="397"/>
      <c r="U38" s="397"/>
      <c r="V38" s="397"/>
      <c r="W38" s="397"/>
      <c r="X38" s="397"/>
      <c r="Y38" s="397"/>
      <c r="Z38" s="397"/>
      <c r="AA38" s="397"/>
      <c r="AB38" s="397"/>
      <c r="AC38" s="397"/>
      <c r="AD38" s="397"/>
      <c r="AE38" s="397"/>
      <c r="AF38" s="397"/>
      <c r="AG38" s="397"/>
      <c r="AH38" s="397"/>
      <c r="AI38" s="397"/>
      <c r="AJ38" s="397"/>
      <c r="AK38" s="397"/>
      <c r="AL38" s="397"/>
      <c r="AM38" s="397"/>
      <c r="AN38" s="397"/>
      <c r="AO38" s="397"/>
      <c r="AP38" s="397"/>
      <c r="AQ38" s="397"/>
      <c r="AR38" s="397"/>
      <c r="AS38" s="397"/>
      <c r="AT38" s="397"/>
      <c r="AU38" s="397"/>
      <c r="AV38" s="397"/>
      <c r="AW38" s="397"/>
      <c r="AX38" s="397"/>
      <c r="AY38" s="397"/>
      <c r="AZ38" s="397"/>
      <c r="BA38" s="397"/>
      <c r="BB38" s="397"/>
      <c r="BC38" s="397"/>
      <c r="BD38" s="397"/>
      <c r="BE38" s="397"/>
      <c r="BF38" s="397"/>
      <c r="BG38" s="397"/>
      <c r="BH38" s="397"/>
      <c r="BI38" s="397"/>
      <c r="BJ38" s="397"/>
      <c r="BK38" s="397"/>
      <c r="BL38" s="397"/>
      <c r="BM38" s="397"/>
      <c r="BN38" s="397"/>
      <c r="BO38" s="397"/>
      <c r="BP38" s="397"/>
      <c r="BQ38" s="397"/>
      <c r="BR38" s="397"/>
      <c r="BS38" s="397"/>
      <c r="BT38" s="397"/>
      <c r="BU38" s="397"/>
      <c r="BV38" s="397"/>
      <c r="BW38" s="397"/>
      <c r="BX38" s="397"/>
      <c r="BY38" s="397"/>
      <c r="BZ38" s="397"/>
      <c r="CA38" s="397"/>
      <c r="CB38" s="397"/>
      <c r="CC38" s="397"/>
      <c r="CD38" s="397"/>
      <c r="CE38" s="397"/>
      <c r="CF38" s="397"/>
      <c r="CG38" s="397"/>
      <c r="CH38" s="397"/>
      <c r="CI38" s="397"/>
      <c r="CJ38" s="397"/>
      <c r="CK38" s="397"/>
      <c r="CL38" s="397"/>
      <c r="CM38" s="397"/>
      <c r="CN38" s="397"/>
      <c r="CO38" s="397"/>
      <c r="CP38" s="397"/>
      <c r="CQ38" s="397"/>
      <c r="CR38" s="397"/>
      <c r="CS38" s="397"/>
      <c r="CT38" s="397"/>
      <c r="CU38" s="397"/>
      <c r="CV38" s="397"/>
      <c r="CW38" s="397"/>
      <c r="CX38" s="397"/>
      <c r="CY38" s="397"/>
      <c r="CZ38" s="397"/>
      <c r="DA38" s="397"/>
      <c r="DB38" s="397"/>
      <c r="DC38" s="397"/>
      <c r="DD38" s="397"/>
      <c r="DE38" s="397"/>
      <c r="DF38" s="397"/>
      <c r="DG38" s="397"/>
      <c r="DH38" s="397"/>
      <c r="DI38" s="397"/>
      <c r="DJ38" s="397"/>
      <c r="DK38" s="397"/>
      <c r="DL38" s="397"/>
      <c r="DM38" s="397"/>
      <c r="DN38" s="397"/>
      <c r="DO38" s="397"/>
      <c r="DP38" s="397"/>
      <c r="DQ38" s="397"/>
      <c r="DR38" s="397"/>
      <c r="DS38" s="397"/>
      <c r="DT38" s="397"/>
      <c r="DU38" s="397"/>
      <c r="DV38" s="397"/>
      <c r="DW38" s="397"/>
      <c r="DX38" s="397"/>
      <c r="DY38" s="397"/>
      <c r="DZ38" s="397"/>
      <c r="EA38" s="397"/>
      <c r="EB38" s="397"/>
      <c r="EC38" s="397"/>
      <c r="ED38" s="397"/>
      <c r="EE38" s="397"/>
      <c r="EF38" s="397"/>
      <c r="EG38" s="397"/>
      <c r="EH38" s="397"/>
      <c r="EI38" s="397"/>
      <c r="EJ38" s="397"/>
      <c r="EK38" s="397"/>
      <c r="EL38" s="397"/>
      <c r="EM38" s="397"/>
      <c r="EN38" s="397"/>
      <c r="EO38" s="397"/>
      <c r="EP38" s="397"/>
      <c r="EQ38" s="143">
        <f t="shared" si="0"/>
        <v>0</v>
      </c>
      <c r="ER38" s="143" t="str">
        <f t="shared" si="1"/>
        <v/>
      </c>
    </row>
    <row r="39" spans="1:148">
      <c r="A39" s="397"/>
      <c r="B39" s="397"/>
      <c r="C39" s="397"/>
      <c r="D39" s="397"/>
      <c r="E39" s="397"/>
      <c r="F39" s="397"/>
      <c r="G39" s="397"/>
      <c r="H39" s="397"/>
      <c r="I39" s="397"/>
      <c r="J39" s="397"/>
      <c r="K39" s="397"/>
      <c r="L39" s="397"/>
      <c r="M39" s="397"/>
      <c r="N39" s="397"/>
      <c r="O39" s="397"/>
      <c r="P39" s="397"/>
      <c r="Q39" s="397"/>
      <c r="R39" s="397"/>
      <c r="S39" s="397"/>
      <c r="T39" s="397"/>
      <c r="U39" s="397"/>
      <c r="V39" s="397"/>
      <c r="W39" s="397"/>
      <c r="X39" s="397"/>
      <c r="Y39" s="397"/>
      <c r="Z39" s="397"/>
      <c r="AA39" s="397"/>
      <c r="AB39" s="397"/>
      <c r="AC39" s="397"/>
      <c r="AD39" s="397"/>
      <c r="AE39" s="397"/>
      <c r="AF39" s="397"/>
      <c r="AG39" s="397"/>
      <c r="AH39" s="397"/>
      <c r="AI39" s="397"/>
      <c r="AJ39" s="397"/>
      <c r="AK39" s="397"/>
      <c r="AL39" s="397"/>
      <c r="AM39" s="397"/>
      <c r="AN39" s="397"/>
      <c r="AO39" s="397"/>
      <c r="AP39" s="397"/>
      <c r="AQ39" s="397"/>
      <c r="AR39" s="397"/>
      <c r="AS39" s="397"/>
      <c r="AT39" s="397"/>
      <c r="AU39" s="397"/>
      <c r="AV39" s="397"/>
      <c r="AW39" s="397"/>
      <c r="AX39" s="397"/>
      <c r="AY39" s="397"/>
      <c r="AZ39" s="397"/>
      <c r="BA39" s="397"/>
      <c r="BB39" s="397"/>
      <c r="BC39" s="397"/>
      <c r="BD39" s="397"/>
      <c r="BE39" s="397"/>
      <c r="BF39" s="397"/>
      <c r="BG39" s="397"/>
      <c r="BH39" s="397"/>
      <c r="BI39" s="397"/>
      <c r="BJ39" s="397"/>
      <c r="BK39" s="397"/>
      <c r="BL39" s="397"/>
      <c r="BM39" s="397"/>
      <c r="BN39" s="397"/>
      <c r="BO39" s="397"/>
      <c r="BP39" s="397"/>
      <c r="BQ39" s="397"/>
      <c r="BR39" s="397"/>
      <c r="BS39" s="397"/>
      <c r="BT39" s="397"/>
      <c r="BU39" s="397"/>
      <c r="BV39" s="397"/>
      <c r="BW39" s="397"/>
      <c r="BX39" s="397"/>
      <c r="BY39" s="397"/>
      <c r="BZ39" s="397"/>
      <c r="CA39" s="397"/>
      <c r="CB39" s="397"/>
      <c r="CC39" s="397"/>
      <c r="CD39" s="397"/>
      <c r="CE39" s="397"/>
      <c r="CF39" s="397"/>
      <c r="CG39" s="397"/>
      <c r="CH39" s="397"/>
      <c r="CI39" s="397"/>
      <c r="CJ39" s="397"/>
      <c r="CK39" s="397"/>
      <c r="CL39" s="397"/>
      <c r="CM39" s="397"/>
      <c r="CN39" s="397"/>
      <c r="CO39" s="397"/>
      <c r="CP39" s="397"/>
      <c r="CQ39" s="397"/>
      <c r="CR39" s="397"/>
      <c r="CS39" s="397"/>
      <c r="CT39" s="397"/>
      <c r="CU39" s="397"/>
      <c r="CV39" s="397"/>
      <c r="CW39" s="397"/>
      <c r="CX39" s="397"/>
      <c r="CY39" s="397"/>
      <c r="CZ39" s="397"/>
      <c r="DA39" s="397"/>
      <c r="DB39" s="397"/>
      <c r="DC39" s="397"/>
      <c r="DD39" s="397"/>
      <c r="DE39" s="397"/>
      <c r="DF39" s="397"/>
      <c r="DG39" s="397"/>
      <c r="DH39" s="397"/>
      <c r="DI39" s="397"/>
      <c r="DJ39" s="397"/>
      <c r="DK39" s="397"/>
      <c r="DL39" s="397"/>
      <c r="DM39" s="397"/>
      <c r="DN39" s="397"/>
      <c r="DO39" s="397"/>
      <c r="DP39" s="397"/>
      <c r="DQ39" s="397"/>
      <c r="DR39" s="397"/>
      <c r="DS39" s="397"/>
      <c r="DT39" s="397"/>
      <c r="DU39" s="397"/>
      <c r="DV39" s="397"/>
      <c r="DW39" s="397"/>
      <c r="DX39" s="397"/>
      <c r="DY39" s="397"/>
      <c r="DZ39" s="397"/>
      <c r="EA39" s="397"/>
      <c r="EB39" s="397"/>
      <c r="EC39" s="397"/>
      <c r="ED39" s="397"/>
      <c r="EE39" s="397"/>
      <c r="EF39" s="397"/>
      <c r="EG39" s="397"/>
      <c r="EH39" s="397"/>
      <c r="EI39" s="397"/>
      <c r="EJ39" s="397"/>
      <c r="EK39" s="397"/>
      <c r="EL39" s="397"/>
      <c r="EM39" s="397"/>
      <c r="EN39" s="397"/>
      <c r="EO39" s="397"/>
      <c r="EP39" s="397"/>
      <c r="EQ39" s="143">
        <f t="shared" si="0"/>
        <v>0</v>
      </c>
      <c r="ER39" s="143" t="str">
        <f t="shared" si="1"/>
        <v/>
      </c>
    </row>
    <row r="40" spans="1:148">
      <c r="A40" s="397"/>
      <c r="B40" s="397"/>
      <c r="C40" s="397"/>
      <c r="D40" s="397"/>
      <c r="E40" s="397"/>
      <c r="F40" s="397"/>
      <c r="G40" s="397"/>
      <c r="H40" s="397"/>
      <c r="I40" s="397"/>
      <c r="J40" s="397"/>
      <c r="K40" s="397"/>
      <c r="L40" s="397"/>
      <c r="M40" s="397"/>
      <c r="N40" s="397"/>
      <c r="O40" s="397"/>
      <c r="P40" s="397"/>
      <c r="Q40" s="397"/>
      <c r="R40" s="397"/>
      <c r="S40" s="397"/>
      <c r="T40" s="397"/>
      <c r="U40" s="397"/>
      <c r="V40" s="397"/>
      <c r="W40" s="397"/>
      <c r="X40" s="397"/>
      <c r="Y40" s="397"/>
      <c r="Z40" s="397"/>
      <c r="AA40" s="397"/>
      <c r="AB40" s="397"/>
      <c r="AC40" s="397"/>
      <c r="AD40" s="397"/>
      <c r="AE40" s="397"/>
      <c r="AF40" s="397"/>
      <c r="AG40" s="397"/>
      <c r="AH40" s="397"/>
      <c r="AI40" s="397"/>
      <c r="AJ40" s="397"/>
      <c r="AK40" s="397"/>
      <c r="AL40" s="397"/>
      <c r="AM40" s="397"/>
      <c r="AN40" s="397"/>
      <c r="AO40" s="397"/>
      <c r="AP40" s="397"/>
      <c r="AQ40" s="397"/>
      <c r="AR40" s="397"/>
      <c r="AS40" s="397"/>
      <c r="AT40" s="397"/>
      <c r="AU40" s="397"/>
      <c r="AV40" s="397"/>
      <c r="AW40" s="397"/>
      <c r="AX40" s="397"/>
      <c r="AY40" s="397"/>
      <c r="AZ40" s="397"/>
      <c r="BA40" s="397"/>
      <c r="BB40" s="397"/>
      <c r="BC40" s="397"/>
      <c r="BD40" s="397"/>
      <c r="BE40" s="397"/>
      <c r="BF40" s="397"/>
      <c r="BG40" s="397"/>
      <c r="BH40" s="397"/>
      <c r="BI40" s="397"/>
      <c r="BJ40" s="397"/>
      <c r="BK40" s="397"/>
      <c r="BL40" s="397"/>
      <c r="BM40" s="397"/>
      <c r="BN40" s="397"/>
      <c r="BO40" s="397"/>
      <c r="BP40" s="397"/>
      <c r="BQ40" s="397"/>
      <c r="BR40" s="397"/>
      <c r="BS40" s="397"/>
      <c r="BT40" s="397"/>
      <c r="BU40" s="397"/>
      <c r="BV40" s="397"/>
      <c r="BW40" s="397"/>
      <c r="BX40" s="397"/>
      <c r="BY40" s="397"/>
      <c r="BZ40" s="397"/>
      <c r="CA40" s="397"/>
      <c r="CB40" s="397"/>
      <c r="CC40" s="397"/>
      <c r="CD40" s="397"/>
      <c r="CE40" s="397"/>
      <c r="CF40" s="397"/>
      <c r="CG40" s="397"/>
      <c r="CH40" s="397"/>
      <c r="CI40" s="397"/>
      <c r="CJ40" s="397"/>
      <c r="CK40" s="397"/>
      <c r="CL40" s="397"/>
      <c r="CM40" s="397"/>
      <c r="CN40" s="397"/>
      <c r="CO40" s="397"/>
      <c r="CP40" s="397"/>
      <c r="CQ40" s="397"/>
      <c r="CR40" s="397"/>
      <c r="CS40" s="397"/>
      <c r="CT40" s="397"/>
      <c r="CU40" s="397"/>
      <c r="CV40" s="397"/>
      <c r="CW40" s="397"/>
      <c r="CX40" s="397"/>
      <c r="CY40" s="397"/>
      <c r="CZ40" s="397"/>
      <c r="DA40" s="397"/>
      <c r="DB40" s="397"/>
      <c r="DC40" s="397"/>
      <c r="DD40" s="397"/>
      <c r="DE40" s="397"/>
      <c r="DF40" s="397"/>
      <c r="DG40" s="397"/>
      <c r="DH40" s="397"/>
      <c r="DI40" s="397"/>
      <c r="DJ40" s="397"/>
      <c r="DK40" s="397"/>
      <c r="DL40" s="397"/>
      <c r="DM40" s="397"/>
      <c r="DN40" s="397"/>
      <c r="DO40" s="397"/>
      <c r="DP40" s="397"/>
      <c r="DQ40" s="397"/>
      <c r="DR40" s="397"/>
      <c r="DS40" s="397"/>
      <c r="DT40" s="397"/>
      <c r="DU40" s="397"/>
      <c r="DV40" s="397"/>
      <c r="DW40" s="397"/>
      <c r="DX40" s="397"/>
      <c r="DY40" s="397"/>
      <c r="DZ40" s="397"/>
      <c r="EA40" s="397"/>
      <c r="EB40" s="397"/>
      <c r="EC40" s="397"/>
      <c r="ED40" s="397"/>
      <c r="EE40" s="397"/>
      <c r="EF40" s="397"/>
      <c r="EG40" s="397"/>
      <c r="EH40" s="397"/>
      <c r="EI40" s="397"/>
      <c r="EJ40" s="397"/>
      <c r="EK40" s="397"/>
      <c r="EL40" s="397"/>
      <c r="EM40" s="397"/>
      <c r="EN40" s="397"/>
      <c r="EO40" s="397"/>
      <c r="EP40" s="397"/>
      <c r="EQ40" s="143">
        <f t="shared" si="0"/>
        <v>0</v>
      </c>
      <c r="ER40" s="143" t="str">
        <f t="shared" si="1"/>
        <v/>
      </c>
    </row>
    <row r="41" spans="1:148">
      <c r="A41" s="397"/>
      <c r="B41" s="397"/>
      <c r="C41" s="397"/>
      <c r="D41" s="397"/>
      <c r="E41" s="397"/>
      <c r="F41" s="397"/>
      <c r="G41" s="397"/>
      <c r="H41" s="397"/>
      <c r="I41" s="397"/>
      <c r="J41" s="397"/>
      <c r="K41" s="397"/>
      <c r="L41" s="397"/>
      <c r="M41" s="397"/>
      <c r="N41" s="397"/>
      <c r="O41" s="397"/>
      <c r="P41" s="397"/>
      <c r="Q41" s="397"/>
      <c r="R41" s="397"/>
      <c r="S41" s="397"/>
      <c r="T41" s="397"/>
      <c r="U41" s="397"/>
      <c r="V41" s="397"/>
      <c r="W41" s="397"/>
      <c r="X41" s="397"/>
      <c r="Y41" s="397"/>
      <c r="Z41" s="397"/>
      <c r="AA41" s="397"/>
      <c r="AB41" s="397"/>
      <c r="AC41" s="397"/>
      <c r="AD41" s="397"/>
      <c r="AE41" s="397"/>
      <c r="AF41" s="397"/>
      <c r="AG41" s="397"/>
      <c r="AH41" s="397"/>
      <c r="AI41" s="397"/>
      <c r="AJ41" s="397"/>
      <c r="AK41" s="397"/>
      <c r="AL41" s="397"/>
      <c r="AM41" s="397"/>
      <c r="AN41" s="397"/>
      <c r="AO41" s="397"/>
      <c r="AP41" s="397"/>
      <c r="AQ41" s="397"/>
      <c r="AR41" s="397"/>
      <c r="AS41" s="397"/>
      <c r="AT41" s="397"/>
      <c r="AU41" s="397"/>
      <c r="AV41" s="397"/>
      <c r="AW41" s="397"/>
      <c r="AX41" s="397"/>
      <c r="AY41" s="397"/>
      <c r="AZ41" s="397"/>
      <c r="BA41" s="397"/>
      <c r="BB41" s="397"/>
      <c r="BC41" s="397"/>
      <c r="BD41" s="397"/>
      <c r="BE41" s="397"/>
      <c r="BF41" s="397"/>
      <c r="BG41" s="397"/>
      <c r="BH41" s="397"/>
      <c r="BI41" s="397"/>
      <c r="BJ41" s="397"/>
      <c r="BK41" s="397"/>
      <c r="BL41" s="397"/>
      <c r="BM41" s="397"/>
      <c r="BN41" s="397"/>
      <c r="BO41" s="397"/>
      <c r="BP41" s="397"/>
      <c r="BQ41" s="397"/>
      <c r="BR41" s="397"/>
      <c r="BS41" s="397"/>
      <c r="BT41" s="397"/>
      <c r="BU41" s="397"/>
      <c r="BV41" s="397"/>
      <c r="BW41" s="397"/>
      <c r="BX41" s="397"/>
      <c r="BY41" s="397"/>
      <c r="BZ41" s="397"/>
      <c r="CA41" s="397"/>
      <c r="CB41" s="397"/>
      <c r="CC41" s="397"/>
      <c r="CD41" s="397"/>
      <c r="CE41" s="397"/>
      <c r="CF41" s="397"/>
      <c r="CG41" s="397"/>
      <c r="CH41" s="397"/>
      <c r="CI41" s="397"/>
      <c r="CJ41" s="397"/>
      <c r="CK41" s="397"/>
      <c r="CL41" s="397"/>
      <c r="CM41" s="397"/>
      <c r="CN41" s="397"/>
      <c r="CO41" s="397"/>
      <c r="CP41" s="397"/>
      <c r="CQ41" s="397"/>
      <c r="CR41" s="397"/>
      <c r="CS41" s="397"/>
      <c r="CT41" s="397"/>
      <c r="CU41" s="397"/>
      <c r="CV41" s="397"/>
      <c r="CW41" s="397"/>
      <c r="CX41" s="397"/>
      <c r="CY41" s="397"/>
      <c r="CZ41" s="397"/>
      <c r="DA41" s="397"/>
      <c r="DB41" s="397"/>
      <c r="DC41" s="397"/>
      <c r="DD41" s="397"/>
      <c r="DE41" s="397"/>
      <c r="DF41" s="397"/>
      <c r="DG41" s="397"/>
      <c r="DH41" s="397"/>
      <c r="DI41" s="397"/>
      <c r="DJ41" s="397"/>
      <c r="DK41" s="397"/>
      <c r="DL41" s="397"/>
      <c r="DM41" s="397"/>
      <c r="DN41" s="397"/>
      <c r="DO41" s="397"/>
      <c r="DP41" s="397"/>
      <c r="DQ41" s="397"/>
      <c r="DR41" s="397"/>
      <c r="DS41" s="397"/>
      <c r="DT41" s="397"/>
      <c r="DU41" s="397"/>
      <c r="DV41" s="397"/>
      <c r="DW41" s="397"/>
      <c r="DX41" s="397"/>
      <c r="DY41" s="397"/>
      <c r="DZ41" s="397"/>
      <c r="EA41" s="397"/>
      <c r="EB41" s="397"/>
      <c r="EC41" s="397"/>
      <c r="ED41" s="397"/>
      <c r="EE41" s="397"/>
      <c r="EF41" s="397"/>
      <c r="EG41" s="397"/>
      <c r="EH41" s="397"/>
      <c r="EI41" s="397"/>
      <c r="EJ41" s="397"/>
      <c r="EK41" s="397"/>
      <c r="EL41" s="397"/>
      <c r="EM41" s="397"/>
      <c r="EN41" s="397"/>
      <c r="EO41" s="397"/>
      <c r="EP41" s="397"/>
      <c r="EQ41" s="143">
        <f t="shared" si="0"/>
        <v>0</v>
      </c>
      <c r="ER41" s="143" t="str">
        <f t="shared" si="1"/>
        <v/>
      </c>
    </row>
    <row r="42" spans="1:148">
      <c r="A42" s="397"/>
      <c r="B42" s="397"/>
      <c r="C42" s="397"/>
      <c r="D42" s="397"/>
      <c r="E42" s="397"/>
      <c r="F42" s="397"/>
      <c r="G42" s="397"/>
      <c r="H42" s="397"/>
      <c r="I42" s="397"/>
      <c r="J42" s="397"/>
      <c r="K42" s="397"/>
      <c r="L42" s="397"/>
      <c r="M42" s="397"/>
      <c r="N42" s="397"/>
      <c r="O42" s="397"/>
      <c r="P42" s="397"/>
      <c r="Q42" s="397"/>
      <c r="R42" s="397"/>
      <c r="S42" s="397"/>
      <c r="T42" s="397"/>
      <c r="U42" s="397"/>
      <c r="V42" s="397"/>
      <c r="W42" s="397"/>
      <c r="X42" s="397"/>
      <c r="Y42" s="397"/>
      <c r="Z42" s="397"/>
      <c r="AA42" s="397"/>
      <c r="AB42" s="397"/>
      <c r="AC42" s="397"/>
      <c r="AD42" s="397"/>
      <c r="AE42" s="397"/>
      <c r="AF42" s="397"/>
      <c r="AG42" s="397"/>
      <c r="AH42" s="397"/>
      <c r="AI42" s="397"/>
      <c r="AJ42" s="397"/>
      <c r="AK42" s="397"/>
      <c r="AL42" s="397"/>
      <c r="AM42" s="397"/>
      <c r="AN42" s="397"/>
      <c r="AO42" s="397"/>
      <c r="AP42" s="397"/>
      <c r="AQ42" s="397"/>
      <c r="AR42" s="397"/>
      <c r="AS42" s="397"/>
      <c r="AT42" s="397"/>
      <c r="AU42" s="397"/>
      <c r="AV42" s="397"/>
      <c r="AW42" s="397"/>
      <c r="AX42" s="397"/>
      <c r="AY42" s="397"/>
      <c r="AZ42" s="397"/>
      <c r="BA42" s="397"/>
      <c r="BB42" s="397"/>
      <c r="BC42" s="397"/>
      <c r="BD42" s="397"/>
      <c r="BE42" s="397"/>
      <c r="BF42" s="397"/>
      <c r="BG42" s="397"/>
      <c r="BH42" s="397"/>
      <c r="BI42" s="397"/>
      <c r="BJ42" s="397"/>
      <c r="BK42" s="397"/>
      <c r="BL42" s="397"/>
      <c r="BM42" s="397"/>
      <c r="BN42" s="397"/>
      <c r="BO42" s="397"/>
      <c r="BP42" s="397"/>
      <c r="BQ42" s="397"/>
      <c r="BR42" s="397"/>
      <c r="BS42" s="397"/>
      <c r="BT42" s="397"/>
      <c r="BU42" s="397"/>
      <c r="BV42" s="397"/>
      <c r="BW42" s="397"/>
      <c r="BX42" s="397"/>
      <c r="BY42" s="397"/>
      <c r="BZ42" s="397"/>
      <c r="CA42" s="397"/>
      <c r="CB42" s="397"/>
      <c r="CC42" s="397"/>
      <c r="CD42" s="397"/>
      <c r="CE42" s="397"/>
      <c r="CF42" s="397"/>
      <c r="CG42" s="397"/>
      <c r="CH42" s="397"/>
      <c r="CI42" s="397"/>
      <c r="CJ42" s="397"/>
      <c r="CK42" s="397"/>
      <c r="CL42" s="397"/>
      <c r="CM42" s="397"/>
      <c r="CN42" s="397"/>
      <c r="CO42" s="397"/>
      <c r="CP42" s="397"/>
      <c r="CQ42" s="397"/>
      <c r="CR42" s="397"/>
      <c r="CS42" s="397"/>
      <c r="CT42" s="397"/>
      <c r="CU42" s="397"/>
      <c r="CV42" s="397"/>
      <c r="CW42" s="397"/>
      <c r="CX42" s="397"/>
      <c r="CY42" s="397"/>
      <c r="CZ42" s="397"/>
      <c r="DA42" s="397"/>
      <c r="DB42" s="397"/>
      <c r="DC42" s="397"/>
      <c r="DD42" s="397"/>
      <c r="DE42" s="397"/>
      <c r="DF42" s="397"/>
      <c r="DG42" s="397"/>
      <c r="DH42" s="397"/>
      <c r="DI42" s="397"/>
      <c r="DJ42" s="397"/>
      <c r="DK42" s="397"/>
      <c r="DL42" s="397"/>
      <c r="DM42" s="397"/>
      <c r="DN42" s="397"/>
      <c r="DO42" s="397"/>
      <c r="DP42" s="397"/>
      <c r="DQ42" s="397"/>
      <c r="DR42" s="397"/>
      <c r="DS42" s="397"/>
      <c r="DT42" s="397"/>
      <c r="DU42" s="397"/>
      <c r="DV42" s="397"/>
      <c r="DW42" s="397"/>
      <c r="DX42" s="397"/>
      <c r="DY42" s="397"/>
      <c r="DZ42" s="397"/>
      <c r="EA42" s="397"/>
      <c r="EB42" s="397"/>
      <c r="EC42" s="397"/>
      <c r="ED42" s="397"/>
      <c r="EE42" s="397"/>
      <c r="EF42" s="397"/>
      <c r="EG42" s="397"/>
      <c r="EH42" s="397"/>
      <c r="EI42" s="397"/>
      <c r="EJ42" s="397"/>
      <c r="EK42" s="397"/>
      <c r="EL42" s="397"/>
      <c r="EM42" s="397"/>
      <c r="EN42" s="397"/>
      <c r="EO42" s="397"/>
      <c r="EP42" s="397"/>
      <c r="EQ42" s="143">
        <f t="shared" si="0"/>
        <v>0</v>
      </c>
      <c r="ER42" s="143" t="str">
        <f t="shared" si="1"/>
        <v/>
      </c>
    </row>
    <row r="43" spans="1:148">
      <c r="A43" s="397"/>
      <c r="B43" s="397"/>
      <c r="C43" s="397"/>
      <c r="D43" s="397"/>
      <c r="E43" s="397"/>
      <c r="F43" s="397"/>
      <c r="G43" s="397"/>
      <c r="H43" s="397"/>
      <c r="I43" s="397"/>
      <c r="J43" s="397"/>
      <c r="K43" s="397"/>
      <c r="L43" s="397"/>
      <c r="M43" s="397"/>
      <c r="N43" s="397"/>
      <c r="O43" s="397"/>
      <c r="P43" s="397"/>
      <c r="Q43" s="397"/>
      <c r="R43" s="397"/>
      <c r="S43" s="397"/>
      <c r="T43" s="397"/>
      <c r="U43" s="397"/>
      <c r="V43" s="397"/>
      <c r="W43" s="397"/>
      <c r="X43" s="397"/>
      <c r="Y43" s="397"/>
      <c r="Z43" s="397"/>
      <c r="AA43" s="397"/>
      <c r="AB43" s="397"/>
      <c r="AC43" s="397"/>
      <c r="AD43" s="397"/>
      <c r="AE43" s="397"/>
      <c r="AF43" s="397"/>
      <c r="AG43" s="397"/>
      <c r="AH43" s="397"/>
      <c r="AI43" s="397"/>
      <c r="AJ43" s="397"/>
      <c r="AK43" s="397"/>
      <c r="AL43" s="397"/>
      <c r="AM43" s="397"/>
      <c r="AN43" s="397"/>
      <c r="AO43" s="397"/>
      <c r="AP43" s="397"/>
      <c r="AQ43" s="397"/>
      <c r="AR43" s="397"/>
      <c r="AS43" s="397"/>
      <c r="AT43" s="397"/>
      <c r="AU43" s="397"/>
      <c r="AV43" s="397"/>
      <c r="AW43" s="397"/>
      <c r="AX43" s="397"/>
      <c r="AY43" s="397"/>
      <c r="AZ43" s="397"/>
      <c r="BA43" s="397"/>
      <c r="BB43" s="397"/>
      <c r="BC43" s="397"/>
      <c r="BD43" s="397"/>
      <c r="BE43" s="397"/>
      <c r="BF43" s="397"/>
      <c r="BG43" s="397"/>
      <c r="BH43" s="397"/>
      <c r="BI43" s="397"/>
      <c r="BJ43" s="397"/>
      <c r="BK43" s="397"/>
      <c r="BL43" s="397"/>
      <c r="BM43" s="397"/>
      <c r="BN43" s="397"/>
      <c r="BO43" s="397"/>
      <c r="BP43" s="397"/>
      <c r="BQ43" s="397"/>
      <c r="BR43" s="397"/>
      <c r="BS43" s="397"/>
      <c r="BT43" s="397"/>
      <c r="BU43" s="397"/>
      <c r="BV43" s="397"/>
      <c r="BW43" s="397"/>
      <c r="BX43" s="397"/>
      <c r="BY43" s="397"/>
      <c r="BZ43" s="397"/>
      <c r="CA43" s="397"/>
      <c r="CB43" s="397"/>
      <c r="CC43" s="397"/>
      <c r="CD43" s="397"/>
      <c r="CE43" s="397"/>
      <c r="CF43" s="397"/>
      <c r="CG43" s="397"/>
      <c r="CH43" s="397"/>
      <c r="CI43" s="397"/>
      <c r="CJ43" s="397"/>
      <c r="CK43" s="397"/>
      <c r="CL43" s="397"/>
      <c r="CM43" s="397"/>
      <c r="CN43" s="397"/>
      <c r="CO43" s="397"/>
      <c r="CP43" s="397"/>
      <c r="CQ43" s="397"/>
      <c r="CR43" s="397"/>
      <c r="CS43" s="397"/>
      <c r="CT43" s="397"/>
      <c r="CU43" s="397"/>
      <c r="CV43" s="397"/>
      <c r="CW43" s="397"/>
      <c r="CX43" s="397"/>
      <c r="CY43" s="397"/>
      <c r="CZ43" s="397"/>
      <c r="DA43" s="397"/>
      <c r="DB43" s="397"/>
      <c r="DC43" s="397"/>
      <c r="DD43" s="397"/>
      <c r="DE43" s="397"/>
      <c r="DF43" s="397"/>
      <c r="DG43" s="397"/>
      <c r="DH43" s="397"/>
      <c r="DI43" s="397"/>
      <c r="DJ43" s="397"/>
      <c r="DK43" s="397"/>
      <c r="DL43" s="397"/>
      <c r="DM43" s="397"/>
      <c r="DN43" s="397"/>
      <c r="DO43" s="397"/>
      <c r="DP43" s="397"/>
      <c r="DQ43" s="397"/>
      <c r="DR43" s="397"/>
      <c r="DS43" s="397"/>
      <c r="DT43" s="397"/>
      <c r="DU43" s="397"/>
      <c r="DV43" s="397"/>
      <c r="DW43" s="397"/>
      <c r="DX43" s="397"/>
      <c r="DY43" s="397"/>
      <c r="DZ43" s="397"/>
      <c r="EA43" s="397"/>
      <c r="EB43" s="397"/>
      <c r="EC43" s="397"/>
      <c r="ED43" s="397"/>
      <c r="EE43" s="397"/>
      <c r="EF43" s="397"/>
      <c r="EG43" s="397"/>
      <c r="EH43" s="397"/>
      <c r="EI43" s="397"/>
      <c r="EJ43" s="397"/>
      <c r="EK43" s="397"/>
      <c r="EL43" s="397"/>
      <c r="EM43" s="397"/>
      <c r="EN43" s="397"/>
      <c r="EO43" s="397"/>
      <c r="EP43" s="397"/>
      <c r="EQ43" s="143">
        <f t="shared" si="0"/>
        <v>0</v>
      </c>
      <c r="ER43" s="143" t="str">
        <f t="shared" si="1"/>
        <v/>
      </c>
    </row>
    <row r="44" spans="1:148">
      <c r="A44" s="397"/>
      <c r="B44" s="397"/>
      <c r="C44" s="397"/>
      <c r="D44" s="397"/>
      <c r="E44" s="397"/>
      <c r="F44" s="397"/>
      <c r="G44" s="397"/>
      <c r="H44" s="397"/>
      <c r="I44" s="397"/>
      <c r="J44" s="397"/>
      <c r="K44" s="397"/>
      <c r="L44" s="397"/>
      <c r="M44" s="397"/>
      <c r="N44" s="397"/>
      <c r="O44" s="397"/>
      <c r="P44" s="397"/>
      <c r="Q44" s="397"/>
      <c r="R44" s="397"/>
      <c r="S44" s="397"/>
      <c r="T44" s="397"/>
      <c r="U44" s="397"/>
      <c r="V44" s="397"/>
      <c r="W44" s="397"/>
      <c r="X44" s="397"/>
      <c r="Y44" s="397"/>
      <c r="Z44" s="397"/>
      <c r="AA44" s="397"/>
      <c r="AB44" s="397"/>
      <c r="AC44" s="397"/>
      <c r="AD44" s="397"/>
      <c r="AE44" s="397"/>
      <c r="AF44" s="397"/>
      <c r="AG44" s="397"/>
      <c r="AH44" s="397"/>
      <c r="AI44" s="397"/>
      <c r="AJ44" s="397"/>
      <c r="AK44" s="397"/>
      <c r="AL44" s="397"/>
      <c r="AM44" s="397"/>
      <c r="AN44" s="397"/>
      <c r="AO44" s="397"/>
      <c r="AP44" s="397"/>
      <c r="AQ44" s="397"/>
      <c r="AR44" s="397"/>
      <c r="AS44" s="397"/>
      <c r="AT44" s="397"/>
      <c r="AU44" s="397"/>
      <c r="AV44" s="397"/>
      <c r="AW44" s="397"/>
      <c r="AX44" s="397"/>
      <c r="AY44" s="397"/>
      <c r="AZ44" s="397"/>
      <c r="BA44" s="397"/>
      <c r="BB44" s="397"/>
      <c r="BC44" s="397"/>
      <c r="BD44" s="397"/>
      <c r="BE44" s="397"/>
      <c r="BF44" s="397"/>
      <c r="BG44" s="397"/>
      <c r="BH44" s="397"/>
      <c r="BI44" s="397"/>
      <c r="BJ44" s="397"/>
      <c r="BK44" s="397"/>
      <c r="BL44" s="397"/>
      <c r="BM44" s="397"/>
      <c r="BN44" s="397"/>
      <c r="BO44" s="397"/>
      <c r="BP44" s="397"/>
      <c r="BQ44" s="397"/>
      <c r="BR44" s="397"/>
      <c r="BS44" s="397"/>
      <c r="BT44" s="397"/>
      <c r="BU44" s="397"/>
      <c r="BV44" s="397"/>
      <c r="BW44" s="397"/>
      <c r="BX44" s="397"/>
      <c r="BY44" s="397"/>
      <c r="BZ44" s="397"/>
      <c r="CA44" s="397"/>
      <c r="CB44" s="397"/>
      <c r="CC44" s="397"/>
      <c r="CD44" s="397"/>
      <c r="CE44" s="397"/>
      <c r="CF44" s="397"/>
      <c r="CG44" s="397"/>
      <c r="CH44" s="397"/>
      <c r="CI44" s="397"/>
      <c r="CJ44" s="397"/>
      <c r="CK44" s="397"/>
      <c r="CL44" s="397"/>
      <c r="CM44" s="397"/>
      <c r="CN44" s="397"/>
      <c r="CO44" s="397"/>
      <c r="CP44" s="397"/>
      <c r="CQ44" s="397"/>
      <c r="CR44" s="397"/>
      <c r="CS44" s="397"/>
      <c r="CT44" s="397"/>
      <c r="CU44" s="397"/>
      <c r="CV44" s="397"/>
      <c r="CW44" s="397"/>
      <c r="CX44" s="397"/>
      <c r="CY44" s="397"/>
      <c r="CZ44" s="397"/>
      <c r="DA44" s="397"/>
      <c r="DB44" s="397"/>
      <c r="DC44" s="397"/>
      <c r="DD44" s="397"/>
      <c r="DE44" s="397"/>
      <c r="DF44" s="397"/>
      <c r="DG44" s="397"/>
      <c r="DH44" s="397"/>
      <c r="DI44" s="397"/>
      <c r="DJ44" s="397"/>
      <c r="DK44" s="397"/>
      <c r="DL44" s="397"/>
      <c r="DM44" s="397"/>
      <c r="DN44" s="397"/>
      <c r="DO44" s="397"/>
      <c r="DP44" s="397"/>
      <c r="DQ44" s="397"/>
      <c r="DR44" s="397"/>
      <c r="DS44" s="397"/>
      <c r="DT44" s="397"/>
      <c r="DU44" s="397"/>
      <c r="DV44" s="397"/>
      <c r="DW44" s="397"/>
      <c r="DX44" s="397"/>
      <c r="DY44" s="397"/>
      <c r="DZ44" s="397"/>
      <c r="EA44" s="397"/>
      <c r="EB44" s="397"/>
      <c r="EC44" s="397"/>
      <c r="ED44" s="397"/>
      <c r="EE44" s="397"/>
      <c r="EF44" s="397"/>
      <c r="EG44" s="397"/>
      <c r="EH44" s="397"/>
      <c r="EI44" s="397"/>
      <c r="EJ44" s="397"/>
      <c r="EK44" s="397"/>
      <c r="EL44" s="397"/>
      <c r="EM44" s="397"/>
      <c r="EN44" s="397"/>
      <c r="EO44" s="397"/>
      <c r="EP44" s="397"/>
      <c r="EQ44" s="143">
        <f t="shared" si="0"/>
        <v>0</v>
      </c>
      <c r="ER44" s="143" t="str">
        <f t="shared" si="1"/>
        <v/>
      </c>
    </row>
    <row r="45" spans="1:148">
      <c r="A45" s="397"/>
      <c r="B45" s="397"/>
      <c r="C45" s="397"/>
      <c r="D45" s="397"/>
      <c r="E45" s="397"/>
      <c r="F45" s="397"/>
      <c r="G45" s="397"/>
      <c r="H45" s="397"/>
      <c r="I45" s="397"/>
      <c r="J45" s="397"/>
      <c r="K45" s="397"/>
      <c r="L45" s="397"/>
      <c r="M45" s="397"/>
      <c r="N45" s="397"/>
      <c r="O45" s="397"/>
      <c r="P45" s="397"/>
      <c r="Q45" s="397"/>
      <c r="R45" s="397"/>
      <c r="S45" s="397"/>
      <c r="T45" s="397"/>
      <c r="U45" s="397"/>
      <c r="V45" s="397"/>
      <c r="W45" s="397"/>
      <c r="X45" s="397"/>
      <c r="Y45" s="397"/>
      <c r="Z45" s="397"/>
      <c r="AA45" s="397"/>
      <c r="AB45" s="397"/>
      <c r="AC45" s="397"/>
      <c r="AD45" s="397"/>
      <c r="AE45" s="397"/>
      <c r="AF45" s="397"/>
      <c r="AG45" s="397"/>
      <c r="AH45" s="397"/>
      <c r="AI45" s="397"/>
      <c r="AJ45" s="397"/>
      <c r="AK45" s="397"/>
      <c r="AL45" s="397"/>
      <c r="AM45" s="397"/>
      <c r="AN45" s="397"/>
      <c r="AO45" s="397"/>
      <c r="AP45" s="397"/>
      <c r="AQ45" s="397"/>
      <c r="AR45" s="397"/>
      <c r="AS45" s="397"/>
      <c r="AT45" s="397"/>
      <c r="AU45" s="397"/>
      <c r="AV45" s="397"/>
      <c r="AW45" s="397"/>
      <c r="AX45" s="397"/>
      <c r="AY45" s="397"/>
      <c r="AZ45" s="397"/>
      <c r="BA45" s="397"/>
      <c r="BB45" s="397"/>
      <c r="BC45" s="397"/>
      <c r="BD45" s="397"/>
      <c r="BE45" s="397"/>
      <c r="BF45" s="397"/>
      <c r="BG45" s="397"/>
      <c r="BH45" s="397"/>
      <c r="BI45" s="397"/>
      <c r="BJ45" s="397"/>
      <c r="BK45" s="397"/>
      <c r="BL45" s="397"/>
      <c r="BM45" s="397"/>
      <c r="BN45" s="397"/>
      <c r="BO45" s="397"/>
      <c r="BP45" s="397"/>
      <c r="BQ45" s="397"/>
      <c r="BR45" s="397"/>
      <c r="BS45" s="397"/>
      <c r="BT45" s="397"/>
      <c r="BU45" s="397"/>
      <c r="BV45" s="397"/>
      <c r="BW45" s="397"/>
      <c r="BX45" s="397"/>
      <c r="BY45" s="397"/>
      <c r="BZ45" s="397"/>
      <c r="CA45" s="397"/>
      <c r="CB45" s="397"/>
      <c r="CC45" s="397"/>
      <c r="CD45" s="397"/>
      <c r="CE45" s="397"/>
      <c r="CF45" s="397"/>
      <c r="CG45" s="397"/>
      <c r="CH45" s="397"/>
      <c r="CI45" s="397"/>
      <c r="CJ45" s="397"/>
      <c r="CK45" s="397"/>
      <c r="CL45" s="397"/>
      <c r="CM45" s="397"/>
      <c r="CN45" s="397"/>
      <c r="CO45" s="397"/>
      <c r="CP45" s="397"/>
      <c r="CQ45" s="397"/>
      <c r="CR45" s="397"/>
      <c r="CS45" s="397"/>
      <c r="CT45" s="397"/>
      <c r="CU45" s="397"/>
      <c r="CV45" s="397"/>
      <c r="CW45" s="397"/>
      <c r="CX45" s="397"/>
      <c r="CY45" s="397"/>
      <c r="CZ45" s="397"/>
      <c r="DA45" s="397"/>
      <c r="DB45" s="397"/>
      <c r="DC45" s="397"/>
      <c r="DD45" s="397"/>
      <c r="DE45" s="397"/>
      <c r="DF45" s="397"/>
      <c r="DG45" s="397"/>
      <c r="DH45" s="397"/>
      <c r="DI45" s="397"/>
      <c r="DJ45" s="397"/>
      <c r="DK45" s="397"/>
      <c r="DL45" s="397"/>
      <c r="DM45" s="397"/>
      <c r="DN45" s="397"/>
      <c r="DO45" s="397"/>
      <c r="DP45" s="397"/>
      <c r="DQ45" s="397"/>
      <c r="DR45" s="397"/>
      <c r="DS45" s="397"/>
      <c r="DT45" s="397"/>
      <c r="DU45" s="397"/>
      <c r="DV45" s="397"/>
      <c r="DW45" s="397"/>
      <c r="DX45" s="397"/>
      <c r="DY45" s="397"/>
      <c r="DZ45" s="397"/>
      <c r="EA45" s="397"/>
      <c r="EB45" s="397"/>
      <c r="EC45" s="397"/>
      <c r="ED45" s="397"/>
      <c r="EE45" s="397"/>
      <c r="EF45" s="397"/>
      <c r="EG45" s="397"/>
      <c r="EH45" s="397"/>
      <c r="EI45" s="397"/>
      <c r="EJ45" s="397"/>
      <c r="EK45" s="397"/>
      <c r="EL45" s="397"/>
      <c r="EM45" s="397"/>
      <c r="EN45" s="397"/>
      <c r="EO45" s="397"/>
      <c r="EP45" s="397"/>
      <c r="EQ45" s="143">
        <f t="shared" si="0"/>
        <v>0</v>
      </c>
      <c r="ER45" s="143" t="str">
        <f t="shared" si="1"/>
        <v/>
      </c>
    </row>
    <row r="46" spans="1:148">
      <c r="A46" s="397"/>
      <c r="B46" s="397"/>
      <c r="C46" s="397"/>
      <c r="D46" s="397"/>
      <c r="E46" s="397"/>
      <c r="F46" s="397"/>
      <c r="G46" s="397"/>
      <c r="H46" s="397"/>
      <c r="I46" s="397"/>
      <c r="J46" s="397"/>
      <c r="K46" s="397"/>
      <c r="L46" s="397"/>
      <c r="M46" s="397"/>
      <c r="N46" s="397"/>
      <c r="O46" s="397"/>
      <c r="P46" s="397"/>
      <c r="Q46" s="397"/>
      <c r="R46" s="397"/>
      <c r="S46" s="397"/>
      <c r="T46" s="397"/>
      <c r="U46" s="397"/>
      <c r="V46" s="397"/>
      <c r="W46" s="397"/>
      <c r="X46" s="397"/>
      <c r="Y46" s="397"/>
      <c r="Z46" s="397"/>
      <c r="AA46" s="397"/>
      <c r="AB46" s="397"/>
      <c r="AC46" s="397"/>
      <c r="AD46" s="397"/>
      <c r="AE46" s="397"/>
      <c r="AF46" s="397"/>
      <c r="AG46" s="397"/>
      <c r="AH46" s="397"/>
      <c r="AI46" s="397"/>
      <c r="AJ46" s="397"/>
      <c r="AK46" s="397"/>
      <c r="AL46" s="397"/>
      <c r="AM46" s="397"/>
      <c r="AN46" s="397"/>
      <c r="AO46" s="397"/>
      <c r="AP46" s="397"/>
      <c r="AQ46" s="397"/>
      <c r="AR46" s="397"/>
      <c r="AS46" s="397"/>
      <c r="AT46" s="397"/>
      <c r="AU46" s="397"/>
      <c r="AV46" s="397"/>
      <c r="AW46" s="397"/>
      <c r="AX46" s="397"/>
      <c r="AY46" s="397"/>
      <c r="AZ46" s="397"/>
      <c r="BA46" s="397"/>
      <c r="BB46" s="397"/>
      <c r="BC46" s="397"/>
      <c r="BD46" s="397"/>
      <c r="BE46" s="397"/>
      <c r="BF46" s="397"/>
      <c r="BG46" s="397"/>
      <c r="BH46" s="397"/>
      <c r="BI46" s="397"/>
      <c r="BJ46" s="397"/>
      <c r="BK46" s="397"/>
      <c r="BL46" s="397"/>
      <c r="BM46" s="397"/>
      <c r="BN46" s="397"/>
      <c r="BO46" s="397"/>
      <c r="BP46" s="397"/>
      <c r="BQ46" s="397"/>
      <c r="BR46" s="397"/>
      <c r="BS46" s="397"/>
      <c r="BT46" s="397"/>
      <c r="BU46" s="397"/>
      <c r="BV46" s="397"/>
      <c r="BW46" s="397"/>
      <c r="BX46" s="397"/>
      <c r="BY46" s="397"/>
      <c r="BZ46" s="397"/>
      <c r="CA46" s="397"/>
      <c r="CB46" s="397"/>
      <c r="CC46" s="397"/>
      <c r="CD46" s="397"/>
      <c r="CE46" s="397"/>
      <c r="CF46" s="397"/>
      <c r="CG46" s="397"/>
      <c r="CH46" s="397"/>
      <c r="CI46" s="397"/>
      <c r="CJ46" s="397"/>
      <c r="CK46" s="397"/>
      <c r="CL46" s="397"/>
      <c r="CM46" s="397"/>
      <c r="CN46" s="397"/>
      <c r="CO46" s="397"/>
      <c r="CP46" s="397"/>
      <c r="CQ46" s="397"/>
      <c r="CR46" s="397"/>
      <c r="CS46" s="397"/>
      <c r="CT46" s="397"/>
      <c r="CU46" s="397"/>
      <c r="CV46" s="397"/>
      <c r="CW46" s="397"/>
      <c r="CX46" s="397"/>
      <c r="CY46" s="397"/>
      <c r="CZ46" s="397"/>
      <c r="DA46" s="397"/>
      <c r="DB46" s="397"/>
      <c r="DC46" s="397"/>
      <c r="DD46" s="397"/>
      <c r="DE46" s="397"/>
      <c r="DF46" s="397"/>
      <c r="DG46" s="397"/>
      <c r="DH46" s="397"/>
      <c r="DI46" s="397"/>
      <c r="DJ46" s="397"/>
      <c r="DK46" s="397"/>
      <c r="DL46" s="397"/>
      <c r="DM46" s="397"/>
      <c r="DN46" s="397"/>
      <c r="DO46" s="397"/>
      <c r="DP46" s="397"/>
      <c r="DQ46" s="397"/>
      <c r="DR46" s="397"/>
      <c r="DS46" s="397"/>
      <c r="DT46" s="397"/>
      <c r="DU46" s="397"/>
      <c r="DV46" s="397"/>
      <c r="DW46" s="397"/>
      <c r="DX46" s="397"/>
      <c r="DY46" s="397"/>
      <c r="DZ46" s="397"/>
      <c r="EA46" s="397"/>
      <c r="EB46" s="397"/>
      <c r="EC46" s="397"/>
      <c r="ED46" s="397"/>
      <c r="EE46" s="397"/>
      <c r="EF46" s="397"/>
      <c r="EG46" s="397"/>
      <c r="EH46" s="397"/>
      <c r="EI46" s="397"/>
      <c r="EJ46" s="397"/>
      <c r="EK46" s="397"/>
      <c r="EL46" s="397"/>
      <c r="EM46" s="397"/>
      <c r="EN46" s="397"/>
      <c r="EO46" s="397"/>
      <c r="EP46" s="397"/>
      <c r="EQ46" s="143">
        <f t="shared" si="0"/>
        <v>0</v>
      </c>
      <c r="ER46" s="143" t="str">
        <f t="shared" si="1"/>
        <v/>
      </c>
    </row>
    <row r="47" spans="1:148">
      <c r="A47" s="397"/>
      <c r="B47" s="397"/>
      <c r="C47" s="397"/>
      <c r="D47" s="397"/>
      <c r="E47" s="397"/>
      <c r="F47" s="397"/>
      <c r="G47" s="397"/>
      <c r="H47" s="397"/>
      <c r="I47" s="397"/>
      <c r="J47" s="397"/>
      <c r="K47" s="397"/>
      <c r="L47" s="397"/>
      <c r="M47" s="397"/>
      <c r="N47" s="397"/>
      <c r="O47" s="397"/>
      <c r="P47" s="397"/>
      <c r="Q47" s="397"/>
      <c r="R47" s="397"/>
      <c r="S47" s="397"/>
      <c r="T47" s="397"/>
      <c r="U47" s="397"/>
      <c r="V47" s="397"/>
      <c r="W47" s="397"/>
      <c r="X47" s="397"/>
      <c r="Y47" s="397"/>
      <c r="Z47" s="397"/>
      <c r="AA47" s="397"/>
      <c r="AB47" s="397"/>
      <c r="AC47" s="397"/>
      <c r="AD47" s="397"/>
      <c r="AE47" s="397"/>
      <c r="AF47" s="397"/>
      <c r="AG47" s="397"/>
      <c r="AH47" s="397"/>
      <c r="AI47" s="397"/>
      <c r="AJ47" s="397"/>
      <c r="AK47" s="397"/>
      <c r="AL47" s="397"/>
      <c r="AM47" s="397"/>
      <c r="AN47" s="397"/>
      <c r="AO47" s="397"/>
      <c r="AP47" s="397"/>
      <c r="AQ47" s="397"/>
      <c r="AR47" s="397"/>
      <c r="AS47" s="397"/>
      <c r="AT47" s="397"/>
      <c r="AU47" s="397"/>
      <c r="AV47" s="397"/>
      <c r="AW47" s="397"/>
      <c r="AX47" s="397"/>
      <c r="AY47" s="397"/>
      <c r="AZ47" s="397"/>
      <c r="BA47" s="397"/>
      <c r="BB47" s="397"/>
      <c r="BC47" s="397"/>
      <c r="BD47" s="397"/>
      <c r="BE47" s="397"/>
      <c r="BF47" s="397"/>
      <c r="BG47" s="397"/>
      <c r="BH47" s="397"/>
      <c r="BI47" s="397"/>
      <c r="BJ47" s="397"/>
      <c r="BK47" s="397"/>
      <c r="BL47" s="397"/>
      <c r="BM47" s="397"/>
      <c r="BN47" s="397"/>
      <c r="BO47" s="397"/>
      <c r="BP47" s="397"/>
      <c r="BQ47" s="397"/>
      <c r="BR47" s="397"/>
      <c r="BS47" s="397"/>
      <c r="BT47" s="397"/>
      <c r="BU47" s="397"/>
      <c r="BV47" s="397"/>
      <c r="BW47" s="397"/>
      <c r="BX47" s="397"/>
      <c r="BY47" s="397"/>
      <c r="BZ47" s="397"/>
      <c r="CA47" s="397"/>
      <c r="CB47" s="397"/>
      <c r="CC47" s="397"/>
      <c r="CD47" s="397"/>
      <c r="CE47" s="397"/>
      <c r="CF47" s="397"/>
      <c r="CG47" s="397"/>
      <c r="CH47" s="397"/>
      <c r="CI47" s="397"/>
      <c r="CJ47" s="397"/>
      <c r="CK47" s="397"/>
      <c r="CL47" s="397"/>
      <c r="CM47" s="397"/>
      <c r="CN47" s="397"/>
      <c r="CO47" s="397"/>
      <c r="CP47" s="397"/>
      <c r="CQ47" s="397"/>
      <c r="CR47" s="397"/>
      <c r="CS47" s="397"/>
      <c r="CT47" s="397"/>
      <c r="CU47" s="397"/>
      <c r="CV47" s="397"/>
      <c r="CW47" s="397"/>
      <c r="CX47" s="397"/>
      <c r="CY47" s="397"/>
      <c r="CZ47" s="397"/>
      <c r="DA47" s="397"/>
      <c r="DB47" s="397"/>
      <c r="DC47" s="397"/>
      <c r="DD47" s="397"/>
      <c r="DE47" s="397"/>
      <c r="DF47" s="397"/>
      <c r="DG47" s="397"/>
      <c r="DH47" s="397"/>
      <c r="DI47" s="397"/>
      <c r="DJ47" s="397"/>
      <c r="DK47" s="397"/>
      <c r="DL47" s="397"/>
      <c r="DM47" s="397"/>
      <c r="DN47" s="397"/>
      <c r="DO47" s="397"/>
      <c r="DP47" s="397"/>
      <c r="DQ47" s="397"/>
      <c r="DR47" s="397"/>
      <c r="DS47" s="397"/>
      <c r="DT47" s="397"/>
      <c r="DU47" s="397"/>
      <c r="DV47" s="397"/>
      <c r="DW47" s="397"/>
      <c r="DX47" s="397"/>
      <c r="DY47" s="397"/>
      <c r="DZ47" s="397"/>
      <c r="EA47" s="397"/>
      <c r="EB47" s="397"/>
      <c r="EC47" s="397"/>
      <c r="ED47" s="397"/>
      <c r="EE47" s="397"/>
      <c r="EF47" s="397"/>
      <c r="EG47" s="397"/>
      <c r="EH47" s="397"/>
      <c r="EI47" s="397"/>
      <c r="EJ47" s="397"/>
      <c r="EK47" s="397"/>
      <c r="EL47" s="397"/>
      <c r="EM47" s="397"/>
      <c r="EN47" s="397"/>
      <c r="EO47" s="397"/>
      <c r="EP47" s="397"/>
      <c r="EQ47" s="143">
        <f t="shared" si="0"/>
        <v>0</v>
      </c>
      <c r="ER47" s="143" t="str">
        <f t="shared" si="1"/>
        <v/>
      </c>
    </row>
    <row r="48" spans="1:148">
      <c r="A48" s="397"/>
      <c r="B48" s="397"/>
      <c r="C48" s="397"/>
      <c r="D48" s="397"/>
      <c r="E48" s="397"/>
      <c r="F48" s="397"/>
      <c r="G48" s="397"/>
      <c r="H48" s="397"/>
      <c r="I48" s="397"/>
      <c r="J48" s="397"/>
      <c r="K48" s="397"/>
      <c r="L48" s="397"/>
      <c r="M48" s="397"/>
      <c r="N48" s="397"/>
      <c r="O48" s="397"/>
      <c r="P48" s="397"/>
      <c r="Q48" s="397"/>
      <c r="R48" s="397"/>
      <c r="S48" s="397"/>
      <c r="T48" s="397"/>
      <c r="U48" s="397"/>
      <c r="V48" s="397"/>
      <c r="W48" s="397"/>
      <c r="X48" s="397"/>
      <c r="Y48" s="397"/>
      <c r="Z48" s="397"/>
      <c r="AA48" s="397"/>
      <c r="AB48" s="397"/>
      <c r="AC48" s="397"/>
      <c r="AD48" s="397"/>
      <c r="AE48" s="397"/>
      <c r="AF48" s="397"/>
      <c r="AG48" s="397"/>
      <c r="AH48" s="397"/>
      <c r="AI48" s="397"/>
      <c r="AJ48" s="397"/>
      <c r="AK48" s="397"/>
      <c r="AL48" s="397"/>
      <c r="AM48" s="397"/>
      <c r="AN48" s="397"/>
      <c r="AO48" s="397"/>
      <c r="AP48" s="397"/>
      <c r="AQ48" s="397"/>
      <c r="AR48" s="397"/>
      <c r="AS48" s="397"/>
      <c r="AT48" s="397"/>
      <c r="AU48" s="397"/>
      <c r="AV48" s="397"/>
      <c r="AW48" s="397"/>
      <c r="AX48" s="397"/>
      <c r="AY48" s="397"/>
      <c r="AZ48" s="397"/>
      <c r="BA48" s="397"/>
      <c r="BB48" s="397"/>
      <c r="BC48" s="397"/>
      <c r="BD48" s="397"/>
      <c r="BE48" s="397"/>
      <c r="BF48" s="397"/>
      <c r="BG48" s="397"/>
      <c r="BH48" s="397"/>
      <c r="BI48" s="397"/>
      <c r="BJ48" s="397"/>
      <c r="BK48" s="397"/>
      <c r="BL48" s="397"/>
      <c r="BM48" s="397"/>
      <c r="BN48" s="397"/>
      <c r="BO48" s="397"/>
      <c r="BP48" s="397"/>
      <c r="BQ48" s="397"/>
      <c r="BR48" s="397"/>
      <c r="BS48" s="397"/>
      <c r="BT48" s="397"/>
      <c r="BU48" s="397"/>
      <c r="BV48" s="397"/>
      <c r="BW48" s="397"/>
      <c r="BX48" s="397"/>
      <c r="BY48" s="397"/>
      <c r="BZ48" s="397"/>
      <c r="CA48" s="397"/>
      <c r="CB48" s="397"/>
      <c r="CC48" s="397"/>
      <c r="CD48" s="397"/>
      <c r="CE48" s="397"/>
      <c r="CF48" s="397"/>
      <c r="CG48" s="397"/>
      <c r="CH48" s="397"/>
      <c r="CI48" s="397"/>
      <c r="CJ48" s="397"/>
      <c r="CK48" s="397"/>
      <c r="CL48" s="397"/>
      <c r="CM48" s="397"/>
      <c r="CN48" s="397"/>
      <c r="CO48" s="397"/>
      <c r="CP48" s="397"/>
      <c r="CQ48" s="397"/>
      <c r="CR48" s="397"/>
      <c r="CS48" s="397"/>
      <c r="CT48" s="397"/>
      <c r="CU48" s="397"/>
      <c r="CV48" s="397"/>
      <c r="CW48" s="397"/>
      <c r="CX48" s="397"/>
      <c r="CY48" s="397"/>
      <c r="CZ48" s="397"/>
      <c r="DA48" s="397"/>
      <c r="DB48" s="397"/>
      <c r="DC48" s="397"/>
      <c r="DD48" s="397"/>
      <c r="DE48" s="397"/>
      <c r="DF48" s="397"/>
      <c r="DG48" s="397"/>
      <c r="DH48" s="397"/>
      <c r="DI48" s="397"/>
      <c r="DJ48" s="397"/>
      <c r="DK48" s="397"/>
      <c r="DL48" s="397"/>
      <c r="DM48" s="397"/>
      <c r="DN48" s="397"/>
      <c r="DO48" s="397"/>
      <c r="DP48" s="397"/>
      <c r="DQ48" s="397"/>
      <c r="DR48" s="397"/>
      <c r="DS48" s="397"/>
      <c r="DT48" s="397"/>
      <c r="DU48" s="397"/>
      <c r="DV48" s="397"/>
      <c r="DW48" s="397"/>
      <c r="DX48" s="397"/>
      <c r="DY48" s="397"/>
      <c r="DZ48" s="397"/>
      <c r="EA48" s="397"/>
      <c r="EB48" s="397"/>
      <c r="EC48" s="397"/>
      <c r="ED48" s="397"/>
      <c r="EE48" s="397"/>
      <c r="EF48" s="397"/>
      <c r="EG48" s="397"/>
      <c r="EH48" s="397"/>
      <c r="EI48" s="397"/>
      <c r="EJ48" s="397"/>
      <c r="EK48" s="397"/>
      <c r="EL48" s="397"/>
      <c r="EM48" s="397"/>
      <c r="EN48" s="397"/>
      <c r="EO48" s="397"/>
      <c r="EP48" s="397"/>
      <c r="EQ48" s="143">
        <f t="shared" si="0"/>
        <v>0</v>
      </c>
      <c r="ER48" s="143" t="str">
        <f t="shared" si="1"/>
        <v/>
      </c>
    </row>
    <row r="49" spans="1:148">
      <c r="A49" s="397"/>
      <c r="B49" s="397"/>
      <c r="C49" s="397"/>
      <c r="D49" s="397"/>
      <c r="E49" s="397"/>
      <c r="F49" s="397"/>
      <c r="G49" s="397"/>
      <c r="H49" s="397"/>
      <c r="I49" s="397"/>
      <c r="J49" s="397"/>
      <c r="K49" s="397"/>
      <c r="L49" s="397"/>
      <c r="M49" s="397"/>
      <c r="N49" s="397"/>
      <c r="O49" s="397"/>
      <c r="P49" s="397"/>
      <c r="Q49" s="397"/>
      <c r="R49" s="397"/>
      <c r="S49" s="397"/>
      <c r="T49" s="397"/>
      <c r="U49" s="397"/>
      <c r="V49" s="397"/>
      <c r="W49" s="397"/>
      <c r="X49" s="397"/>
      <c r="Y49" s="397"/>
      <c r="Z49" s="397"/>
      <c r="AA49" s="397"/>
      <c r="AB49" s="397"/>
      <c r="AC49" s="397"/>
      <c r="AD49" s="397"/>
      <c r="AE49" s="397"/>
      <c r="AF49" s="397"/>
      <c r="AG49" s="397"/>
      <c r="AH49" s="397"/>
      <c r="AI49" s="397"/>
      <c r="AJ49" s="397"/>
      <c r="AK49" s="397"/>
      <c r="AL49" s="397"/>
      <c r="AM49" s="397"/>
      <c r="AN49" s="397"/>
      <c r="AO49" s="397"/>
      <c r="AP49" s="397"/>
      <c r="AQ49" s="397"/>
      <c r="AR49" s="397"/>
      <c r="AS49" s="397"/>
      <c r="AT49" s="397"/>
      <c r="AU49" s="397"/>
      <c r="AV49" s="397"/>
      <c r="AW49" s="397"/>
      <c r="AX49" s="397"/>
      <c r="AY49" s="397"/>
      <c r="AZ49" s="397"/>
      <c r="BA49" s="397"/>
      <c r="BB49" s="397"/>
      <c r="BC49" s="397"/>
      <c r="BD49" s="397"/>
      <c r="BE49" s="397"/>
      <c r="BF49" s="397"/>
      <c r="BG49" s="397"/>
      <c r="BH49" s="397"/>
      <c r="BI49" s="397"/>
      <c r="BJ49" s="397"/>
      <c r="BK49" s="397"/>
      <c r="BL49" s="397"/>
      <c r="BM49" s="397"/>
      <c r="BN49" s="397"/>
      <c r="BO49" s="397"/>
      <c r="BP49" s="397"/>
      <c r="BQ49" s="397"/>
      <c r="BR49" s="397"/>
      <c r="BS49" s="397"/>
      <c r="BT49" s="397"/>
      <c r="BU49" s="397"/>
      <c r="BV49" s="397"/>
      <c r="BW49" s="397"/>
      <c r="BX49" s="397"/>
      <c r="BY49" s="397"/>
      <c r="BZ49" s="397"/>
      <c r="CA49" s="397"/>
      <c r="CB49" s="397"/>
      <c r="CC49" s="397"/>
      <c r="CD49" s="397"/>
      <c r="CE49" s="397"/>
      <c r="CF49" s="397"/>
      <c r="CG49" s="397"/>
      <c r="CH49" s="397"/>
      <c r="CI49" s="397"/>
      <c r="CJ49" s="397"/>
      <c r="CK49" s="397"/>
      <c r="CL49" s="397"/>
      <c r="CM49" s="397"/>
      <c r="CN49" s="397"/>
      <c r="CO49" s="397"/>
      <c r="CP49" s="397"/>
      <c r="CQ49" s="397"/>
      <c r="CR49" s="397"/>
      <c r="CS49" s="397"/>
      <c r="CT49" s="397"/>
      <c r="CU49" s="397"/>
      <c r="CV49" s="397"/>
      <c r="CW49" s="397"/>
      <c r="CX49" s="397"/>
      <c r="CY49" s="397"/>
      <c r="CZ49" s="397"/>
      <c r="DA49" s="397"/>
      <c r="DB49" s="397"/>
      <c r="DC49" s="397"/>
      <c r="DD49" s="397"/>
      <c r="DE49" s="397"/>
      <c r="DF49" s="397"/>
      <c r="DG49" s="397"/>
      <c r="DH49" s="397"/>
      <c r="DI49" s="397"/>
      <c r="DJ49" s="397"/>
      <c r="DK49" s="397"/>
      <c r="DL49" s="397"/>
      <c r="DM49" s="397"/>
      <c r="DN49" s="397"/>
      <c r="DO49" s="397"/>
      <c r="DP49" s="397"/>
      <c r="DQ49" s="397"/>
      <c r="DR49" s="397"/>
      <c r="DS49" s="397"/>
      <c r="DT49" s="397"/>
      <c r="DU49" s="397"/>
      <c r="DV49" s="397"/>
      <c r="DW49" s="397"/>
      <c r="DX49" s="397"/>
      <c r="DY49" s="397"/>
      <c r="DZ49" s="397"/>
      <c r="EA49" s="397"/>
      <c r="EB49" s="397"/>
      <c r="EC49" s="397"/>
      <c r="ED49" s="397"/>
      <c r="EE49" s="397"/>
      <c r="EF49" s="397"/>
      <c r="EG49" s="397"/>
      <c r="EH49" s="397"/>
      <c r="EI49" s="397"/>
      <c r="EJ49" s="397"/>
      <c r="EK49" s="397"/>
      <c r="EL49" s="397"/>
      <c r="EM49" s="397"/>
      <c r="EN49" s="397"/>
      <c r="EO49" s="397"/>
      <c r="EP49" s="397"/>
      <c r="EQ49" s="143">
        <f t="shared" si="0"/>
        <v>0</v>
      </c>
      <c r="ER49" s="143" t="str">
        <f t="shared" si="1"/>
        <v/>
      </c>
    </row>
    <row r="50" spans="1:148">
      <c r="A50" s="397"/>
      <c r="B50" s="397"/>
      <c r="C50" s="397"/>
      <c r="D50" s="397"/>
      <c r="E50" s="397"/>
      <c r="F50" s="397"/>
      <c r="G50" s="397"/>
      <c r="H50" s="397"/>
      <c r="I50" s="397"/>
      <c r="J50" s="397"/>
      <c r="K50" s="397"/>
      <c r="L50" s="397"/>
      <c r="M50" s="397"/>
      <c r="N50" s="397"/>
      <c r="O50" s="397"/>
      <c r="P50" s="397"/>
      <c r="Q50" s="397"/>
      <c r="R50" s="397"/>
      <c r="S50" s="397"/>
      <c r="T50" s="397"/>
      <c r="U50" s="397"/>
      <c r="V50" s="397"/>
      <c r="W50" s="397"/>
      <c r="X50" s="397"/>
      <c r="Y50" s="397"/>
      <c r="Z50" s="397"/>
      <c r="AA50" s="397"/>
      <c r="AB50" s="397"/>
      <c r="AC50" s="397"/>
      <c r="AD50" s="397"/>
      <c r="AE50" s="397"/>
      <c r="AF50" s="397"/>
      <c r="AG50" s="397"/>
      <c r="AH50" s="397"/>
      <c r="AI50" s="397"/>
      <c r="AJ50" s="397"/>
      <c r="AK50" s="397"/>
      <c r="AL50" s="397"/>
      <c r="AM50" s="397"/>
      <c r="AN50" s="397"/>
      <c r="AO50" s="397"/>
      <c r="AP50" s="397"/>
      <c r="AQ50" s="397"/>
      <c r="AR50" s="397"/>
      <c r="AS50" s="397"/>
      <c r="AT50" s="397"/>
      <c r="AU50" s="397"/>
      <c r="AV50" s="397"/>
      <c r="AW50" s="397"/>
      <c r="AX50" s="397"/>
      <c r="AY50" s="397"/>
      <c r="AZ50" s="397"/>
      <c r="BA50" s="397"/>
      <c r="BB50" s="397"/>
      <c r="BC50" s="397"/>
      <c r="BD50" s="397"/>
      <c r="BE50" s="397"/>
      <c r="BF50" s="397"/>
      <c r="BG50" s="397"/>
      <c r="BH50" s="397"/>
      <c r="BI50" s="397"/>
      <c r="BJ50" s="397"/>
      <c r="BK50" s="397"/>
      <c r="BL50" s="397"/>
      <c r="BM50" s="397"/>
      <c r="BN50" s="397"/>
      <c r="BO50" s="397"/>
      <c r="BP50" s="397"/>
      <c r="BQ50" s="397"/>
      <c r="BR50" s="397"/>
      <c r="BS50" s="397"/>
      <c r="BT50" s="397"/>
      <c r="BU50" s="397"/>
      <c r="BV50" s="397"/>
      <c r="BW50" s="397"/>
      <c r="BX50" s="397"/>
      <c r="BY50" s="397"/>
      <c r="BZ50" s="397"/>
      <c r="CA50" s="397"/>
      <c r="CB50" s="397"/>
      <c r="CC50" s="397"/>
      <c r="CD50" s="397"/>
      <c r="CE50" s="397"/>
      <c r="CF50" s="397"/>
      <c r="CG50" s="397"/>
      <c r="CH50" s="397"/>
      <c r="CI50" s="397"/>
      <c r="CJ50" s="397"/>
      <c r="CK50" s="397"/>
      <c r="CL50" s="397"/>
      <c r="CM50" s="397"/>
      <c r="CN50" s="397"/>
      <c r="CO50" s="397"/>
      <c r="CP50" s="397"/>
      <c r="CQ50" s="397"/>
      <c r="CR50" s="397"/>
      <c r="CS50" s="397"/>
      <c r="CT50" s="397"/>
      <c r="CU50" s="397"/>
      <c r="CV50" s="397"/>
      <c r="CW50" s="397"/>
      <c r="CX50" s="397"/>
      <c r="CY50" s="397"/>
      <c r="CZ50" s="397"/>
      <c r="DA50" s="397"/>
      <c r="DB50" s="397"/>
      <c r="DC50" s="397"/>
      <c r="DD50" s="397"/>
      <c r="DE50" s="397"/>
      <c r="DF50" s="397"/>
      <c r="DG50" s="397"/>
      <c r="DH50" s="397"/>
      <c r="DI50" s="397"/>
      <c r="DJ50" s="397"/>
      <c r="DK50" s="397"/>
      <c r="DL50" s="397"/>
      <c r="DM50" s="397"/>
      <c r="DN50" s="397"/>
      <c r="DO50" s="397"/>
      <c r="DP50" s="397"/>
      <c r="DQ50" s="397"/>
      <c r="DR50" s="397"/>
      <c r="DS50" s="397"/>
      <c r="DT50" s="397"/>
      <c r="DU50" s="397"/>
      <c r="DV50" s="397"/>
      <c r="DW50" s="397"/>
      <c r="DX50" s="397"/>
      <c r="DY50" s="397"/>
      <c r="DZ50" s="397"/>
      <c r="EA50" s="397"/>
      <c r="EB50" s="397"/>
      <c r="EC50" s="397"/>
      <c r="ED50" s="397"/>
      <c r="EE50" s="397"/>
      <c r="EF50" s="397"/>
      <c r="EG50" s="397"/>
      <c r="EH50" s="397"/>
      <c r="EI50" s="397"/>
      <c r="EJ50" s="397"/>
      <c r="EK50" s="397"/>
      <c r="EL50" s="397"/>
      <c r="EM50" s="397"/>
      <c r="EN50" s="397"/>
      <c r="EO50" s="397"/>
      <c r="EP50" s="397"/>
      <c r="EQ50" s="143">
        <f t="shared" si="0"/>
        <v>0</v>
      </c>
      <c r="ER50" s="143" t="str">
        <f t="shared" si="1"/>
        <v/>
      </c>
    </row>
    <row r="51" spans="1:148">
      <c r="A51" s="397"/>
      <c r="B51" s="397"/>
      <c r="C51" s="397"/>
      <c r="D51" s="397"/>
      <c r="E51" s="397"/>
      <c r="F51" s="397"/>
      <c r="G51" s="397"/>
      <c r="H51" s="397"/>
      <c r="I51" s="397"/>
      <c r="J51" s="397"/>
      <c r="K51" s="397"/>
      <c r="L51" s="397"/>
      <c r="M51" s="397"/>
      <c r="N51" s="397"/>
      <c r="O51" s="397"/>
      <c r="P51" s="397"/>
      <c r="Q51" s="397"/>
      <c r="R51" s="397"/>
      <c r="S51" s="397"/>
      <c r="T51" s="397"/>
      <c r="U51" s="397"/>
      <c r="V51" s="397"/>
      <c r="W51" s="397"/>
      <c r="X51" s="397"/>
      <c r="Y51" s="397"/>
      <c r="Z51" s="397"/>
      <c r="AA51" s="397"/>
      <c r="AB51" s="397"/>
      <c r="AC51" s="397"/>
      <c r="AD51" s="397"/>
      <c r="AE51" s="397"/>
      <c r="AF51" s="397"/>
      <c r="AG51" s="397"/>
      <c r="AH51" s="397"/>
      <c r="AI51" s="397"/>
      <c r="AJ51" s="397"/>
      <c r="AK51" s="397"/>
      <c r="AL51" s="397"/>
      <c r="AM51" s="397"/>
      <c r="AN51" s="397"/>
      <c r="AO51" s="397"/>
      <c r="AP51" s="397"/>
      <c r="AQ51" s="397"/>
      <c r="AR51" s="397"/>
      <c r="AS51" s="397"/>
      <c r="AT51" s="397"/>
      <c r="AU51" s="397"/>
      <c r="AV51" s="397"/>
      <c r="AW51" s="397"/>
      <c r="AX51" s="397"/>
      <c r="AY51" s="397"/>
      <c r="AZ51" s="397"/>
      <c r="BA51" s="397"/>
      <c r="BB51" s="397"/>
      <c r="BC51" s="397"/>
      <c r="BD51" s="397"/>
      <c r="BE51" s="397"/>
      <c r="BF51" s="397"/>
      <c r="BG51" s="397"/>
      <c r="BH51" s="397"/>
      <c r="BI51" s="397"/>
      <c r="BJ51" s="397"/>
      <c r="BK51" s="397"/>
      <c r="BL51" s="397"/>
      <c r="BM51" s="397"/>
      <c r="BN51" s="397"/>
      <c r="BO51" s="397"/>
      <c r="BP51" s="397"/>
      <c r="BQ51" s="397"/>
      <c r="BR51" s="397"/>
      <c r="BS51" s="397"/>
      <c r="BT51" s="397"/>
      <c r="BU51" s="397"/>
      <c r="BV51" s="397"/>
      <c r="BW51" s="397"/>
      <c r="BX51" s="397"/>
      <c r="BY51" s="397"/>
      <c r="BZ51" s="397"/>
      <c r="CA51" s="397"/>
      <c r="CB51" s="397"/>
      <c r="CC51" s="397"/>
      <c r="CD51" s="397"/>
      <c r="CE51" s="397"/>
      <c r="CF51" s="397"/>
      <c r="CG51" s="397"/>
      <c r="CH51" s="397"/>
      <c r="CI51" s="397"/>
      <c r="CJ51" s="397"/>
      <c r="CK51" s="397"/>
      <c r="CL51" s="397"/>
      <c r="CM51" s="397"/>
      <c r="CN51" s="397"/>
      <c r="CO51" s="397"/>
      <c r="CP51" s="397"/>
      <c r="CQ51" s="397"/>
      <c r="CR51" s="397"/>
      <c r="CS51" s="397"/>
      <c r="CT51" s="397"/>
      <c r="CU51" s="397"/>
      <c r="CV51" s="397"/>
      <c r="CW51" s="397"/>
      <c r="CX51" s="397"/>
      <c r="CY51" s="397"/>
      <c r="CZ51" s="397"/>
      <c r="DA51" s="397"/>
      <c r="DB51" s="397"/>
      <c r="DC51" s="397"/>
      <c r="DD51" s="397"/>
      <c r="DE51" s="397"/>
      <c r="DF51" s="397"/>
      <c r="DG51" s="397"/>
      <c r="DH51" s="397"/>
      <c r="DI51" s="397"/>
      <c r="DJ51" s="397"/>
      <c r="DK51" s="397"/>
      <c r="DL51" s="397"/>
      <c r="DM51" s="397"/>
      <c r="DN51" s="397"/>
      <c r="DO51" s="397"/>
      <c r="DP51" s="397"/>
      <c r="DQ51" s="397"/>
      <c r="DR51" s="397"/>
      <c r="DS51" s="397"/>
      <c r="DT51" s="397"/>
      <c r="DU51" s="397"/>
      <c r="DV51" s="397"/>
      <c r="DW51" s="397"/>
      <c r="DX51" s="397"/>
      <c r="DY51" s="397"/>
      <c r="DZ51" s="397"/>
      <c r="EA51" s="397"/>
      <c r="EB51" s="397"/>
      <c r="EC51" s="397"/>
      <c r="ED51" s="397"/>
      <c r="EE51" s="397"/>
      <c r="EF51" s="397"/>
      <c r="EG51" s="397"/>
      <c r="EH51" s="397"/>
      <c r="EI51" s="397"/>
      <c r="EJ51" s="397"/>
      <c r="EK51" s="397"/>
      <c r="EL51" s="397"/>
      <c r="EM51" s="397"/>
      <c r="EN51" s="397"/>
      <c r="EO51" s="397"/>
      <c r="EP51" s="397"/>
      <c r="EQ51" s="143">
        <f t="shared" si="0"/>
        <v>0</v>
      </c>
      <c r="ER51" s="143" t="str">
        <f t="shared" si="1"/>
        <v/>
      </c>
    </row>
    <row r="52" spans="1:148">
      <c r="A52" s="397"/>
      <c r="B52" s="397"/>
      <c r="C52" s="397"/>
      <c r="D52" s="397"/>
      <c r="E52" s="397"/>
      <c r="F52" s="397"/>
      <c r="G52" s="397"/>
      <c r="H52" s="397"/>
      <c r="I52" s="397"/>
      <c r="J52" s="397"/>
      <c r="K52" s="397"/>
      <c r="L52" s="397"/>
      <c r="M52" s="397"/>
      <c r="N52" s="397"/>
      <c r="O52" s="397"/>
      <c r="P52" s="397"/>
      <c r="Q52" s="397"/>
      <c r="R52" s="397"/>
      <c r="S52" s="397"/>
      <c r="T52" s="397"/>
      <c r="U52" s="397"/>
      <c r="V52" s="397"/>
      <c r="W52" s="397"/>
      <c r="X52" s="397"/>
      <c r="Y52" s="397"/>
      <c r="Z52" s="397"/>
      <c r="AA52" s="397"/>
      <c r="AB52" s="397"/>
      <c r="AC52" s="397"/>
      <c r="AD52" s="397"/>
      <c r="AE52" s="397"/>
      <c r="AF52" s="397"/>
      <c r="AG52" s="397"/>
      <c r="AH52" s="397"/>
      <c r="AI52" s="397"/>
      <c r="AJ52" s="397"/>
      <c r="AK52" s="397"/>
      <c r="AL52" s="397"/>
      <c r="AM52" s="397"/>
      <c r="AN52" s="397"/>
      <c r="AO52" s="397"/>
      <c r="AP52" s="397"/>
      <c r="AQ52" s="397"/>
      <c r="AR52" s="397"/>
      <c r="AS52" s="397"/>
      <c r="AT52" s="397"/>
      <c r="AU52" s="397"/>
      <c r="AV52" s="397"/>
      <c r="AW52" s="397"/>
      <c r="AX52" s="397"/>
      <c r="AY52" s="397"/>
      <c r="AZ52" s="397"/>
      <c r="BA52" s="397"/>
      <c r="BB52" s="397"/>
      <c r="BC52" s="397"/>
      <c r="BD52" s="397"/>
      <c r="BE52" s="397"/>
      <c r="BF52" s="397"/>
      <c r="BG52" s="397"/>
      <c r="BH52" s="397"/>
      <c r="BI52" s="397"/>
      <c r="BJ52" s="397"/>
      <c r="BK52" s="397"/>
      <c r="BL52" s="397"/>
      <c r="BM52" s="397"/>
      <c r="BN52" s="397"/>
      <c r="BO52" s="397"/>
      <c r="BP52" s="397"/>
      <c r="BQ52" s="397"/>
      <c r="BR52" s="397"/>
      <c r="BS52" s="397"/>
      <c r="BT52" s="397"/>
      <c r="BU52" s="397"/>
      <c r="BV52" s="397"/>
      <c r="BW52" s="397"/>
      <c r="BX52" s="397"/>
      <c r="BY52" s="397"/>
      <c r="BZ52" s="397"/>
      <c r="CA52" s="397"/>
      <c r="CB52" s="397"/>
      <c r="CC52" s="397"/>
      <c r="CD52" s="397"/>
      <c r="CE52" s="397"/>
      <c r="CF52" s="397"/>
      <c r="CG52" s="397"/>
      <c r="CH52" s="397"/>
      <c r="CI52" s="397"/>
      <c r="CJ52" s="397"/>
      <c r="CK52" s="397"/>
      <c r="CL52" s="397"/>
      <c r="CM52" s="397"/>
      <c r="CN52" s="397"/>
      <c r="CO52" s="397"/>
      <c r="CP52" s="397"/>
      <c r="CQ52" s="397"/>
      <c r="CR52" s="397"/>
      <c r="CS52" s="397"/>
      <c r="CT52" s="397"/>
      <c r="CU52" s="397"/>
      <c r="CV52" s="397"/>
      <c r="CW52" s="397"/>
      <c r="CX52" s="397"/>
      <c r="CY52" s="397"/>
      <c r="CZ52" s="397"/>
      <c r="DA52" s="397"/>
      <c r="DB52" s="397"/>
      <c r="DC52" s="397"/>
      <c r="DD52" s="397"/>
      <c r="DE52" s="397"/>
      <c r="DF52" s="397"/>
      <c r="DG52" s="397"/>
      <c r="DH52" s="397"/>
      <c r="DI52" s="397"/>
      <c r="DJ52" s="397"/>
      <c r="DK52" s="397"/>
      <c r="DL52" s="397"/>
      <c r="DM52" s="397"/>
      <c r="DN52" s="397"/>
      <c r="DO52" s="397"/>
      <c r="DP52" s="397"/>
      <c r="DQ52" s="397"/>
      <c r="DR52" s="397"/>
      <c r="DS52" s="397"/>
      <c r="DT52" s="397"/>
      <c r="DU52" s="397"/>
      <c r="DV52" s="397"/>
      <c r="DW52" s="397"/>
      <c r="DX52" s="397"/>
      <c r="DY52" s="397"/>
      <c r="DZ52" s="397"/>
      <c r="EA52" s="397"/>
      <c r="EB52" s="397"/>
      <c r="EC52" s="397"/>
      <c r="ED52" s="397"/>
      <c r="EE52" s="397"/>
      <c r="EF52" s="397"/>
      <c r="EG52" s="397"/>
      <c r="EH52" s="397"/>
      <c r="EI52" s="397"/>
      <c r="EJ52" s="397"/>
      <c r="EK52" s="397"/>
      <c r="EL52" s="397"/>
      <c r="EM52" s="397"/>
      <c r="EN52" s="397"/>
      <c r="EO52" s="397"/>
      <c r="EP52" s="397"/>
      <c r="EQ52" s="143">
        <f t="shared" si="0"/>
        <v>0</v>
      </c>
      <c r="ER52" s="143" t="str">
        <f t="shared" si="1"/>
        <v/>
      </c>
    </row>
    <row r="53" spans="1:148">
      <c r="A53" s="397"/>
      <c r="B53" s="397"/>
      <c r="C53" s="397"/>
      <c r="D53" s="397"/>
      <c r="E53" s="397"/>
      <c r="F53" s="397"/>
      <c r="G53" s="397"/>
      <c r="H53" s="397"/>
      <c r="I53" s="397"/>
      <c r="J53" s="397"/>
      <c r="K53" s="397"/>
      <c r="L53" s="397"/>
      <c r="M53" s="397"/>
      <c r="N53" s="397"/>
      <c r="O53" s="397"/>
      <c r="P53" s="397"/>
      <c r="Q53" s="397"/>
      <c r="R53" s="397"/>
      <c r="S53" s="397"/>
      <c r="T53" s="397"/>
      <c r="U53" s="397"/>
      <c r="V53" s="397"/>
      <c r="W53" s="397"/>
      <c r="X53" s="397"/>
      <c r="Y53" s="397"/>
      <c r="Z53" s="397"/>
      <c r="AA53" s="397"/>
      <c r="AB53" s="397"/>
      <c r="AC53" s="397"/>
      <c r="AD53" s="397"/>
      <c r="AE53" s="397"/>
      <c r="AF53" s="397"/>
      <c r="AG53" s="397"/>
      <c r="AH53" s="397"/>
      <c r="AI53" s="397"/>
      <c r="AJ53" s="397"/>
      <c r="AK53" s="397"/>
      <c r="AL53" s="397"/>
      <c r="AM53" s="397"/>
      <c r="AN53" s="397"/>
      <c r="AO53" s="397"/>
      <c r="AP53" s="397"/>
      <c r="AQ53" s="397"/>
      <c r="AR53" s="397"/>
      <c r="AS53" s="397"/>
      <c r="AT53" s="397"/>
      <c r="AU53" s="397"/>
      <c r="AV53" s="397"/>
      <c r="AW53" s="397"/>
      <c r="AX53" s="397"/>
      <c r="AY53" s="397"/>
      <c r="AZ53" s="397"/>
      <c r="BA53" s="397"/>
      <c r="BB53" s="397"/>
      <c r="BC53" s="397"/>
      <c r="BD53" s="397"/>
      <c r="BE53" s="397"/>
      <c r="BF53" s="397"/>
      <c r="BG53" s="397"/>
      <c r="BH53" s="397"/>
      <c r="BI53" s="397"/>
      <c r="BJ53" s="397"/>
      <c r="BK53" s="397"/>
      <c r="BL53" s="397"/>
      <c r="BM53" s="397"/>
      <c r="BN53" s="397"/>
      <c r="BO53" s="397"/>
      <c r="BP53" s="397"/>
      <c r="BQ53" s="397"/>
      <c r="BR53" s="397"/>
      <c r="BS53" s="397"/>
      <c r="BT53" s="397"/>
      <c r="BU53" s="397"/>
      <c r="BV53" s="397"/>
      <c r="BW53" s="397"/>
      <c r="BX53" s="397"/>
      <c r="BY53" s="397"/>
      <c r="BZ53" s="397"/>
      <c r="CA53" s="397"/>
      <c r="CB53" s="397"/>
      <c r="CC53" s="397"/>
      <c r="CD53" s="397"/>
      <c r="CE53" s="397"/>
      <c r="CF53" s="397"/>
      <c r="CG53" s="397"/>
      <c r="CH53" s="397"/>
      <c r="CI53" s="397"/>
      <c r="CJ53" s="397"/>
      <c r="CK53" s="397"/>
      <c r="CL53" s="397"/>
      <c r="CM53" s="397"/>
      <c r="CN53" s="397"/>
      <c r="CO53" s="397"/>
      <c r="CP53" s="397"/>
      <c r="CQ53" s="397"/>
      <c r="CR53" s="397"/>
      <c r="CS53" s="397"/>
      <c r="CT53" s="397"/>
      <c r="CU53" s="397"/>
      <c r="CV53" s="397"/>
      <c r="CW53" s="397"/>
      <c r="CX53" s="397"/>
      <c r="CY53" s="397"/>
      <c r="CZ53" s="397"/>
      <c r="DA53" s="397"/>
      <c r="DB53" s="397"/>
      <c r="DC53" s="397"/>
      <c r="DD53" s="397"/>
      <c r="DE53" s="397"/>
      <c r="DF53" s="397"/>
      <c r="DG53" s="397"/>
      <c r="DH53" s="397"/>
      <c r="DI53" s="397"/>
      <c r="DJ53" s="397"/>
      <c r="DK53" s="397"/>
      <c r="DL53" s="397"/>
      <c r="DM53" s="397"/>
      <c r="DN53" s="397"/>
      <c r="DO53" s="397"/>
      <c r="DP53" s="397"/>
      <c r="DQ53" s="397"/>
      <c r="DR53" s="397"/>
      <c r="DS53" s="397"/>
      <c r="DT53" s="397"/>
      <c r="DU53" s="397"/>
      <c r="DV53" s="397"/>
      <c r="DW53" s="397"/>
      <c r="DX53" s="397"/>
      <c r="DY53" s="397"/>
      <c r="DZ53" s="397"/>
      <c r="EA53" s="397"/>
      <c r="EB53" s="397"/>
      <c r="EC53" s="397"/>
      <c r="ED53" s="397"/>
      <c r="EE53" s="397"/>
      <c r="EF53" s="397"/>
      <c r="EG53" s="397"/>
      <c r="EH53" s="397"/>
      <c r="EI53" s="397"/>
      <c r="EJ53" s="397"/>
      <c r="EK53" s="397"/>
      <c r="EL53" s="397"/>
      <c r="EM53" s="397"/>
      <c r="EN53" s="397"/>
      <c r="EO53" s="397"/>
      <c r="EP53" s="397"/>
      <c r="EQ53" s="143">
        <f t="shared" si="0"/>
        <v>0</v>
      </c>
      <c r="ER53" s="143" t="str">
        <f t="shared" si="1"/>
        <v/>
      </c>
    </row>
    <row r="54" spans="1:148">
      <c r="A54" s="397"/>
      <c r="B54" s="397"/>
      <c r="C54" s="397"/>
      <c r="D54" s="397"/>
      <c r="E54" s="397"/>
      <c r="F54" s="397"/>
      <c r="G54" s="397"/>
      <c r="H54" s="397"/>
      <c r="I54" s="397"/>
      <c r="J54" s="397"/>
      <c r="K54" s="397"/>
      <c r="L54" s="397"/>
      <c r="M54" s="397"/>
      <c r="N54" s="397"/>
      <c r="O54" s="397"/>
      <c r="P54" s="397"/>
      <c r="Q54" s="397"/>
      <c r="R54" s="397"/>
      <c r="S54" s="397"/>
      <c r="T54" s="397"/>
      <c r="U54" s="397"/>
      <c r="V54" s="397"/>
      <c r="W54" s="397"/>
      <c r="X54" s="397"/>
      <c r="Y54" s="397"/>
      <c r="Z54" s="397"/>
      <c r="AA54" s="397"/>
      <c r="AB54" s="397"/>
      <c r="AC54" s="397"/>
      <c r="AD54" s="397"/>
      <c r="AE54" s="397"/>
      <c r="AF54" s="397"/>
      <c r="AG54" s="397"/>
      <c r="AH54" s="397"/>
      <c r="AI54" s="397"/>
      <c r="AJ54" s="397"/>
      <c r="AK54" s="397"/>
      <c r="AL54" s="397"/>
      <c r="AM54" s="397"/>
      <c r="AN54" s="397"/>
      <c r="AO54" s="397"/>
      <c r="AP54" s="397"/>
      <c r="AQ54" s="397"/>
      <c r="AR54" s="397"/>
      <c r="AS54" s="397"/>
      <c r="AT54" s="397"/>
      <c r="AU54" s="397"/>
      <c r="AV54" s="397"/>
      <c r="AW54" s="397"/>
      <c r="AX54" s="397"/>
      <c r="AY54" s="397"/>
      <c r="AZ54" s="397"/>
      <c r="BA54" s="397"/>
      <c r="BB54" s="397"/>
      <c r="BC54" s="397"/>
      <c r="BD54" s="397"/>
      <c r="BE54" s="397"/>
      <c r="BF54" s="397"/>
      <c r="BG54" s="397"/>
      <c r="BH54" s="397"/>
      <c r="BI54" s="397"/>
      <c r="BJ54" s="397"/>
      <c r="BK54" s="397"/>
      <c r="BL54" s="397"/>
      <c r="BM54" s="397"/>
      <c r="BN54" s="397"/>
      <c r="BO54" s="397"/>
      <c r="BP54" s="397"/>
      <c r="BQ54" s="397"/>
      <c r="BR54" s="397"/>
      <c r="BS54" s="397"/>
      <c r="BT54" s="397"/>
      <c r="BU54" s="397"/>
      <c r="BV54" s="397"/>
      <c r="BW54" s="397"/>
      <c r="BX54" s="397"/>
      <c r="BY54" s="397"/>
      <c r="BZ54" s="397"/>
      <c r="CA54" s="397"/>
      <c r="CB54" s="397"/>
      <c r="CC54" s="397"/>
      <c r="CD54" s="397"/>
      <c r="CE54" s="397"/>
      <c r="CF54" s="397"/>
      <c r="CG54" s="397"/>
      <c r="CH54" s="397"/>
      <c r="CI54" s="397"/>
      <c r="CJ54" s="397"/>
      <c r="CK54" s="397"/>
      <c r="CL54" s="397"/>
      <c r="CM54" s="397"/>
      <c r="CN54" s="397"/>
      <c r="CO54" s="397"/>
      <c r="CP54" s="397"/>
      <c r="CQ54" s="397"/>
      <c r="CR54" s="397"/>
      <c r="CS54" s="397"/>
      <c r="CT54" s="397"/>
      <c r="CU54" s="397"/>
      <c r="CV54" s="397"/>
      <c r="CW54" s="397"/>
      <c r="CX54" s="397"/>
      <c r="CY54" s="397"/>
      <c r="CZ54" s="397"/>
      <c r="DA54" s="397"/>
      <c r="DB54" s="397"/>
      <c r="DC54" s="397"/>
      <c r="DD54" s="397"/>
      <c r="DE54" s="397"/>
      <c r="DF54" s="397"/>
      <c r="DG54" s="397"/>
      <c r="DH54" s="397"/>
      <c r="DI54" s="397"/>
      <c r="DJ54" s="397"/>
      <c r="DK54" s="397"/>
      <c r="DL54" s="397"/>
      <c r="DM54" s="397"/>
      <c r="DN54" s="397"/>
      <c r="DO54" s="397"/>
      <c r="DP54" s="397"/>
      <c r="DQ54" s="397"/>
      <c r="DR54" s="397"/>
      <c r="DS54" s="397"/>
      <c r="DT54" s="397"/>
      <c r="DU54" s="397"/>
      <c r="DV54" s="397"/>
      <c r="DW54" s="397"/>
      <c r="DX54" s="397"/>
      <c r="DY54" s="397"/>
      <c r="DZ54" s="397"/>
      <c r="EA54" s="397"/>
      <c r="EB54" s="397"/>
      <c r="EC54" s="397"/>
      <c r="ED54" s="397"/>
      <c r="EE54" s="397"/>
      <c r="EF54" s="397"/>
      <c r="EG54" s="397"/>
      <c r="EH54" s="397"/>
      <c r="EI54" s="397"/>
      <c r="EJ54" s="397"/>
      <c r="EK54" s="397"/>
      <c r="EL54" s="397"/>
      <c r="EM54" s="397"/>
      <c r="EN54" s="397"/>
      <c r="EO54" s="397"/>
      <c r="EP54" s="397"/>
      <c r="EQ54" s="143">
        <f t="shared" si="0"/>
        <v>0</v>
      </c>
      <c r="ER54" s="143" t="str">
        <f t="shared" si="1"/>
        <v/>
      </c>
    </row>
    <row r="55" spans="1:148">
      <c r="A55" s="397"/>
      <c r="B55" s="397"/>
      <c r="C55" s="397"/>
      <c r="D55" s="397"/>
      <c r="E55" s="397"/>
      <c r="F55" s="397"/>
      <c r="G55" s="397"/>
      <c r="H55" s="397"/>
      <c r="I55" s="397"/>
      <c r="J55" s="397"/>
      <c r="K55" s="397"/>
      <c r="L55" s="397"/>
      <c r="M55" s="397"/>
      <c r="N55" s="397"/>
      <c r="O55" s="397"/>
      <c r="P55" s="397"/>
      <c r="Q55" s="397"/>
      <c r="R55" s="397"/>
      <c r="S55" s="397"/>
      <c r="T55" s="397"/>
      <c r="U55" s="397"/>
      <c r="V55" s="397"/>
      <c r="W55" s="397"/>
      <c r="X55" s="397"/>
      <c r="Y55" s="397"/>
      <c r="Z55" s="397"/>
      <c r="AA55" s="397"/>
      <c r="AB55" s="397"/>
      <c r="AC55" s="397"/>
      <c r="AD55" s="397"/>
      <c r="AE55" s="397"/>
      <c r="AF55" s="397"/>
      <c r="AG55" s="397"/>
      <c r="AH55" s="397"/>
      <c r="AI55" s="397"/>
      <c r="AJ55" s="397"/>
      <c r="AK55" s="397"/>
      <c r="AL55" s="397"/>
      <c r="AM55" s="397"/>
      <c r="AN55" s="397"/>
      <c r="AO55" s="397"/>
      <c r="AP55" s="397"/>
      <c r="AQ55" s="397"/>
      <c r="AR55" s="397"/>
      <c r="AS55" s="397"/>
      <c r="AT55" s="397"/>
      <c r="AU55" s="397"/>
      <c r="AV55" s="397"/>
      <c r="AW55" s="397"/>
      <c r="AX55" s="397"/>
      <c r="AY55" s="397"/>
      <c r="AZ55" s="397"/>
      <c r="BA55" s="397"/>
      <c r="BB55" s="397"/>
      <c r="BC55" s="397"/>
      <c r="BD55" s="397"/>
      <c r="BE55" s="397"/>
      <c r="BF55" s="397"/>
      <c r="BG55" s="397"/>
      <c r="BH55" s="397"/>
      <c r="BI55" s="397"/>
      <c r="BJ55" s="397"/>
      <c r="BK55" s="397"/>
      <c r="BL55" s="397"/>
      <c r="BM55" s="397"/>
      <c r="BN55" s="397"/>
      <c r="BO55" s="397"/>
      <c r="BP55" s="397"/>
      <c r="BQ55" s="397"/>
      <c r="BR55" s="397"/>
      <c r="BS55" s="397"/>
      <c r="BT55" s="397"/>
      <c r="BU55" s="397"/>
      <c r="BV55" s="397"/>
      <c r="BW55" s="397"/>
      <c r="BX55" s="397"/>
      <c r="BY55" s="397"/>
      <c r="BZ55" s="397"/>
      <c r="CA55" s="397"/>
      <c r="CB55" s="397"/>
      <c r="CC55" s="397"/>
      <c r="CD55" s="397"/>
      <c r="CE55" s="397"/>
      <c r="CF55" s="397"/>
      <c r="CG55" s="397"/>
      <c r="CH55" s="397"/>
      <c r="CI55" s="397"/>
      <c r="CJ55" s="397"/>
      <c r="CK55" s="397"/>
      <c r="CL55" s="397"/>
      <c r="CM55" s="397"/>
      <c r="CN55" s="397"/>
      <c r="CO55" s="397"/>
      <c r="CP55" s="397"/>
      <c r="CQ55" s="397"/>
      <c r="CR55" s="397"/>
      <c r="CS55" s="397"/>
      <c r="CT55" s="397"/>
      <c r="CU55" s="397"/>
      <c r="CV55" s="397"/>
      <c r="CW55" s="397"/>
      <c r="CX55" s="397"/>
      <c r="CY55" s="397"/>
      <c r="CZ55" s="397"/>
      <c r="DA55" s="397"/>
      <c r="DB55" s="397"/>
      <c r="DC55" s="397"/>
      <c r="DD55" s="397"/>
      <c r="DE55" s="397"/>
      <c r="DF55" s="397"/>
      <c r="DG55" s="397"/>
      <c r="DH55" s="397"/>
      <c r="DI55" s="397"/>
      <c r="DJ55" s="397"/>
      <c r="DK55" s="397"/>
      <c r="DL55" s="397"/>
      <c r="DM55" s="397"/>
      <c r="DN55" s="397"/>
      <c r="DO55" s="397"/>
      <c r="DP55" s="397"/>
      <c r="DQ55" s="397"/>
      <c r="DR55" s="397"/>
      <c r="DS55" s="397"/>
      <c r="DT55" s="397"/>
      <c r="DU55" s="397"/>
      <c r="DV55" s="397"/>
      <c r="DW55" s="397"/>
      <c r="DX55" s="397"/>
      <c r="DY55" s="397"/>
      <c r="DZ55" s="397"/>
      <c r="EA55" s="397"/>
      <c r="EB55" s="397"/>
      <c r="EC55" s="397"/>
      <c r="ED55" s="397"/>
      <c r="EE55" s="397"/>
      <c r="EF55" s="397"/>
      <c r="EG55" s="397"/>
      <c r="EH55" s="397"/>
      <c r="EI55" s="397"/>
      <c r="EJ55" s="397"/>
      <c r="EK55" s="397"/>
      <c r="EL55" s="397"/>
      <c r="EM55" s="397"/>
      <c r="EN55" s="397"/>
      <c r="EO55" s="397"/>
      <c r="EP55" s="397"/>
      <c r="EQ55" s="143">
        <f t="shared" si="0"/>
        <v>0</v>
      </c>
      <c r="ER55" s="143" t="str">
        <f t="shared" si="1"/>
        <v/>
      </c>
    </row>
    <row r="56" spans="1:148">
      <c r="A56" s="397"/>
      <c r="B56" s="397"/>
      <c r="C56" s="397"/>
      <c r="D56" s="397"/>
      <c r="E56" s="397"/>
      <c r="F56" s="397"/>
      <c r="G56" s="397"/>
      <c r="H56" s="397"/>
      <c r="I56" s="397"/>
      <c r="J56" s="397"/>
      <c r="K56" s="397"/>
      <c r="L56" s="397"/>
      <c r="M56" s="397"/>
      <c r="N56" s="397"/>
      <c r="O56" s="397"/>
      <c r="P56" s="397"/>
      <c r="Q56" s="397"/>
      <c r="R56" s="397"/>
      <c r="S56" s="397"/>
      <c r="T56" s="397"/>
      <c r="U56" s="397"/>
      <c r="V56" s="397"/>
      <c r="W56" s="397"/>
      <c r="X56" s="397"/>
      <c r="Y56" s="397"/>
      <c r="Z56" s="397"/>
      <c r="AA56" s="397"/>
      <c r="AB56" s="397"/>
      <c r="AC56" s="397"/>
      <c r="AD56" s="397"/>
      <c r="AE56" s="397"/>
      <c r="AF56" s="397"/>
      <c r="AG56" s="397"/>
      <c r="AH56" s="397"/>
      <c r="AI56" s="397"/>
      <c r="AJ56" s="397"/>
      <c r="AK56" s="397"/>
      <c r="AL56" s="397"/>
      <c r="AM56" s="397"/>
      <c r="AN56" s="397"/>
      <c r="AO56" s="397"/>
      <c r="AP56" s="397"/>
      <c r="AQ56" s="397"/>
      <c r="AR56" s="397"/>
      <c r="AS56" s="397"/>
      <c r="AT56" s="397"/>
      <c r="AU56" s="397"/>
      <c r="AV56" s="397"/>
      <c r="AW56" s="397"/>
      <c r="AX56" s="397"/>
      <c r="AY56" s="397"/>
      <c r="AZ56" s="397"/>
      <c r="BA56" s="397"/>
      <c r="BB56" s="397"/>
      <c r="BC56" s="397"/>
      <c r="BD56" s="397"/>
      <c r="BE56" s="397"/>
      <c r="BF56" s="397"/>
      <c r="BG56" s="397"/>
      <c r="BH56" s="397"/>
      <c r="BI56" s="397"/>
      <c r="BJ56" s="397"/>
      <c r="BK56" s="397"/>
      <c r="BL56" s="397"/>
      <c r="BM56" s="397"/>
      <c r="BN56" s="397"/>
      <c r="BO56" s="397"/>
      <c r="BP56" s="397"/>
      <c r="BQ56" s="397"/>
      <c r="BR56" s="397"/>
      <c r="BS56" s="397"/>
      <c r="BT56" s="397"/>
      <c r="BU56" s="397"/>
      <c r="BV56" s="397"/>
      <c r="BW56" s="397"/>
      <c r="BX56" s="397"/>
      <c r="BY56" s="397"/>
      <c r="BZ56" s="397"/>
      <c r="CA56" s="397"/>
      <c r="CB56" s="397"/>
      <c r="CC56" s="397"/>
      <c r="CD56" s="397"/>
      <c r="CE56" s="397"/>
      <c r="CF56" s="397"/>
      <c r="CG56" s="397"/>
      <c r="CH56" s="397"/>
      <c r="CI56" s="397"/>
      <c r="CJ56" s="397"/>
      <c r="CK56" s="397"/>
      <c r="CL56" s="397"/>
      <c r="CM56" s="397"/>
      <c r="CN56" s="397"/>
      <c r="CO56" s="397"/>
      <c r="CP56" s="397"/>
      <c r="CQ56" s="397"/>
      <c r="CR56" s="397"/>
      <c r="CS56" s="397"/>
      <c r="CT56" s="397"/>
      <c r="CU56" s="397"/>
      <c r="CV56" s="397"/>
      <c r="CW56" s="397"/>
      <c r="CX56" s="397"/>
      <c r="CY56" s="397"/>
      <c r="CZ56" s="397"/>
      <c r="DA56" s="397"/>
      <c r="DB56" s="397"/>
      <c r="DC56" s="397"/>
      <c r="DD56" s="397"/>
      <c r="DE56" s="397"/>
      <c r="DF56" s="397"/>
      <c r="DG56" s="397"/>
      <c r="DH56" s="397"/>
      <c r="DI56" s="397"/>
      <c r="DJ56" s="397"/>
      <c r="DK56" s="397"/>
      <c r="DL56" s="397"/>
      <c r="DM56" s="397"/>
      <c r="DN56" s="397"/>
      <c r="DO56" s="397"/>
      <c r="DP56" s="397"/>
      <c r="DQ56" s="397"/>
      <c r="DR56" s="397"/>
      <c r="DS56" s="397"/>
      <c r="DT56" s="397"/>
      <c r="DU56" s="397"/>
      <c r="DV56" s="397"/>
      <c r="DW56" s="397"/>
      <c r="DX56" s="397"/>
      <c r="DY56" s="397"/>
      <c r="DZ56" s="397"/>
      <c r="EA56" s="397"/>
      <c r="EB56" s="397"/>
      <c r="EC56" s="397"/>
      <c r="ED56" s="397"/>
      <c r="EE56" s="397"/>
      <c r="EF56" s="397"/>
      <c r="EG56" s="397"/>
      <c r="EH56" s="397"/>
      <c r="EI56" s="397"/>
      <c r="EJ56" s="397"/>
      <c r="EK56" s="397"/>
      <c r="EL56" s="397"/>
      <c r="EM56" s="397"/>
      <c r="EN56" s="397"/>
      <c r="EO56" s="397"/>
      <c r="EP56" s="397"/>
      <c r="EQ56" s="143">
        <f t="shared" si="0"/>
        <v>0</v>
      </c>
      <c r="ER56" s="143" t="str">
        <f t="shared" si="1"/>
        <v/>
      </c>
    </row>
    <row r="57" spans="1:148">
      <c r="A57" s="397"/>
      <c r="B57" s="397"/>
      <c r="C57" s="397"/>
      <c r="D57" s="397"/>
      <c r="E57" s="397"/>
      <c r="F57" s="397"/>
      <c r="G57" s="397"/>
      <c r="H57" s="397"/>
      <c r="I57" s="397"/>
      <c r="J57" s="397"/>
      <c r="K57" s="397"/>
      <c r="L57" s="397"/>
      <c r="M57" s="397"/>
      <c r="N57" s="397"/>
      <c r="O57" s="397"/>
      <c r="P57" s="397"/>
      <c r="Q57" s="397"/>
      <c r="R57" s="397"/>
      <c r="S57" s="397"/>
      <c r="T57" s="397"/>
      <c r="U57" s="397"/>
      <c r="V57" s="397"/>
      <c r="W57" s="397"/>
      <c r="X57" s="397"/>
      <c r="Y57" s="397"/>
      <c r="Z57" s="397"/>
      <c r="AA57" s="397"/>
      <c r="AB57" s="397"/>
      <c r="AC57" s="397"/>
      <c r="AD57" s="397"/>
      <c r="AE57" s="397"/>
      <c r="AF57" s="397"/>
      <c r="AG57" s="397"/>
      <c r="AH57" s="397"/>
      <c r="AI57" s="397"/>
      <c r="AJ57" s="397"/>
      <c r="AK57" s="397"/>
      <c r="AL57" s="397"/>
      <c r="AM57" s="397"/>
      <c r="AN57" s="397"/>
      <c r="AO57" s="397"/>
      <c r="AP57" s="397"/>
      <c r="AQ57" s="397"/>
      <c r="AR57" s="397"/>
      <c r="AS57" s="397"/>
      <c r="AT57" s="397"/>
      <c r="AU57" s="397"/>
      <c r="AV57" s="397"/>
      <c r="AW57" s="397"/>
      <c r="AX57" s="397"/>
      <c r="AY57" s="397"/>
      <c r="AZ57" s="397"/>
      <c r="BA57" s="397"/>
      <c r="BB57" s="397"/>
      <c r="BC57" s="397"/>
      <c r="BD57" s="397"/>
      <c r="BE57" s="397"/>
      <c r="BF57" s="397"/>
      <c r="BG57" s="397"/>
      <c r="BH57" s="397"/>
      <c r="BI57" s="397"/>
      <c r="BJ57" s="397"/>
      <c r="BK57" s="397"/>
      <c r="BL57" s="397"/>
      <c r="BM57" s="397"/>
      <c r="BN57" s="397"/>
      <c r="BO57" s="397"/>
      <c r="BP57" s="397"/>
      <c r="BQ57" s="397"/>
      <c r="BR57" s="397"/>
      <c r="BS57" s="397"/>
      <c r="BT57" s="397"/>
      <c r="BU57" s="397"/>
      <c r="BV57" s="397"/>
      <c r="BW57" s="397"/>
      <c r="BX57" s="397"/>
      <c r="BY57" s="397"/>
      <c r="BZ57" s="397"/>
      <c r="CA57" s="397"/>
      <c r="CB57" s="397"/>
      <c r="CC57" s="397"/>
      <c r="CD57" s="397"/>
      <c r="CE57" s="397"/>
      <c r="CF57" s="397"/>
      <c r="CG57" s="397"/>
      <c r="CH57" s="397"/>
      <c r="CI57" s="397"/>
      <c r="CJ57" s="397"/>
      <c r="CK57" s="397"/>
      <c r="CL57" s="397"/>
      <c r="CM57" s="397"/>
      <c r="CN57" s="397"/>
      <c r="CO57" s="397"/>
      <c r="CP57" s="397"/>
      <c r="CQ57" s="397"/>
      <c r="CR57" s="397"/>
      <c r="CS57" s="397"/>
      <c r="CT57" s="397"/>
      <c r="CU57" s="397"/>
      <c r="CV57" s="397"/>
      <c r="CW57" s="397"/>
      <c r="CX57" s="397"/>
      <c r="CY57" s="397"/>
      <c r="CZ57" s="397"/>
      <c r="DA57" s="397"/>
      <c r="DB57" s="397"/>
      <c r="DC57" s="397"/>
      <c r="DD57" s="397"/>
      <c r="DE57" s="397"/>
      <c r="DF57" s="397"/>
      <c r="DG57" s="397"/>
      <c r="DH57" s="397"/>
      <c r="DI57" s="397"/>
      <c r="DJ57" s="397"/>
      <c r="DK57" s="397"/>
      <c r="DL57" s="397"/>
      <c r="DM57" s="397"/>
      <c r="DN57" s="397"/>
      <c r="DO57" s="397"/>
      <c r="DP57" s="397"/>
      <c r="DQ57" s="397"/>
      <c r="DR57" s="397"/>
      <c r="DS57" s="397"/>
      <c r="DT57" s="397"/>
      <c r="DU57" s="397"/>
      <c r="DV57" s="397"/>
      <c r="DW57" s="397"/>
      <c r="DX57" s="397"/>
      <c r="DY57" s="397"/>
      <c r="DZ57" s="397"/>
      <c r="EA57" s="397"/>
      <c r="EB57" s="397"/>
      <c r="EC57" s="397"/>
      <c r="ED57" s="397"/>
      <c r="EE57" s="397"/>
      <c r="EF57" s="397"/>
      <c r="EG57" s="397"/>
      <c r="EH57" s="397"/>
      <c r="EI57" s="397"/>
      <c r="EJ57" s="397"/>
      <c r="EK57" s="397"/>
      <c r="EL57" s="397"/>
      <c r="EM57" s="397"/>
      <c r="EN57" s="397"/>
      <c r="EO57" s="397"/>
      <c r="EP57" s="397"/>
      <c r="EQ57" s="143">
        <f t="shared" si="0"/>
        <v>0</v>
      </c>
      <c r="ER57" s="143" t="str">
        <f t="shared" si="1"/>
        <v/>
      </c>
    </row>
    <row r="58" spans="1:148">
      <c r="A58" s="397"/>
      <c r="B58" s="397"/>
      <c r="C58" s="397"/>
      <c r="D58" s="397"/>
      <c r="E58" s="397"/>
      <c r="F58" s="397"/>
      <c r="G58" s="397"/>
      <c r="H58" s="397"/>
      <c r="I58" s="397"/>
      <c r="J58" s="397"/>
      <c r="K58" s="397"/>
      <c r="L58" s="397"/>
      <c r="M58" s="397"/>
      <c r="N58" s="397"/>
      <c r="O58" s="397"/>
      <c r="P58" s="397"/>
      <c r="Q58" s="397"/>
      <c r="R58" s="397"/>
      <c r="S58" s="397"/>
      <c r="T58" s="397"/>
      <c r="U58" s="397"/>
      <c r="V58" s="397"/>
      <c r="W58" s="397"/>
      <c r="X58" s="397"/>
      <c r="Y58" s="397"/>
      <c r="Z58" s="397"/>
      <c r="AA58" s="397"/>
      <c r="AB58" s="397"/>
      <c r="AC58" s="397"/>
      <c r="AD58" s="397"/>
      <c r="AE58" s="397"/>
      <c r="AF58" s="397"/>
      <c r="AG58" s="397"/>
      <c r="AH58" s="397"/>
      <c r="AI58" s="397"/>
      <c r="AJ58" s="397"/>
      <c r="AK58" s="397"/>
      <c r="AL58" s="397"/>
      <c r="AM58" s="397"/>
      <c r="AN58" s="397"/>
      <c r="AO58" s="397"/>
      <c r="AP58" s="397"/>
      <c r="AQ58" s="397"/>
      <c r="AR58" s="397"/>
      <c r="AS58" s="397"/>
      <c r="AT58" s="397"/>
      <c r="AU58" s="397"/>
      <c r="AV58" s="397"/>
      <c r="AW58" s="397"/>
      <c r="AX58" s="397"/>
      <c r="AY58" s="397"/>
      <c r="AZ58" s="397"/>
      <c r="BA58" s="397"/>
      <c r="BB58" s="397"/>
      <c r="BC58" s="397"/>
      <c r="BD58" s="397"/>
      <c r="BE58" s="397"/>
      <c r="BF58" s="397"/>
      <c r="BG58" s="397"/>
      <c r="BH58" s="397"/>
      <c r="BI58" s="397"/>
      <c r="BJ58" s="397"/>
      <c r="BK58" s="397"/>
      <c r="BL58" s="397"/>
      <c r="BM58" s="397"/>
      <c r="BN58" s="397"/>
      <c r="BO58" s="397"/>
      <c r="BP58" s="397"/>
      <c r="BQ58" s="397"/>
      <c r="BR58" s="397"/>
      <c r="BS58" s="397"/>
      <c r="BT58" s="397"/>
      <c r="BU58" s="397"/>
      <c r="BV58" s="397"/>
      <c r="BW58" s="397"/>
      <c r="BX58" s="397"/>
      <c r="BY58" s="397"/>
      <c r="BZ58" s="397"/>
      <c r="CA58" s="397"/>
      <c r="CB58" s="397"/>
      <c r="CC58" s="397"/>
      <c r="CD58" s="397"/>
      <c r="CE58" s="397"/>
      <c r="CF58" s="397"/>
      <c r="CG58" s="397"/>
      <c r="CH58" s="397"/>
      <c r="CI58" s="397"/>
      <c r="CJ58" s="397"/>
      <c r="CK58" s="397"/>
      <c r="CL58" s="397"/>
      <c r="CM58" s="397"/>
      <c r="CN58" s="397"/>
      <c r="CO58" s="397"/>
      <c r="CP58" s="397"/>
      <c r="CQ58" s="397"/>
      <c r="CR58" s="397"/>
      <c r="CS58" s="397"/>
      <c r="CT58" s="397"/>
      <c r="CU58" s="397"/>
      <c r="CV58" s="397"/>
      <c r="CW58" s="397"/>
      <c r="CX58" s="397"/>
      <c r="CY58" s="397"/>
      <c r="CZ58" s="397"/>
      <c r="DA58" s="397"/>
      <c r="DB58" s="397"/>
      <c r="DC58" s="397"/>
      <c r="DD58" s="397"/>
      <c r="DE58" s="397"/>
      <c r="DF58" s="397"/>
      <c r="DG58" s="397"/>
      <c r="DH58" s="397"/>
      <c r="DI58" s="397"/>
      <c r="DJ58" s="397"/>
      <c r="DK58" s="397"/>
      <c r="DL58" s="397"/>
      <c r="DM58" s="397"/>
      <c r="DN58" s="397"/>
      <c r="DO58" s="397"/>
      <c r="DP58" s="397"/>
      <c r="DQ58" s="397"/>
      <c r="DR58" s="397"/>
      <c r="DS58" s="397"/>
      <c r="DT58" s="397"/>
      <c r="DU58" s="397"/>
      <c r="DV58" s="397"/>
      <c r="DW58" s="397"/>
      <c r="DX58" s="397"/>
      <c r="DY58" s="397"/>
      <c r="DZ58" s="397"/>
      <c r="EA58" s="397"/>
      <c r="EB58" s="397"/>
      <c r="EC58" s="397"/>
      <c r="ED58" s="397"/>
      <c r="EE58" s="397"/>
      <c r="EF58" s="397"/>
      <c r="EG58" s="397"/>
      <c r="EH58" s="397"/>
      <c r="EI58" s="397"/>
      <c r="EJ58" s="397"/>
      <c r="EK58" s="397"/>
      <c r="EL58" s="397"/>
      <c r="EM58" s="397"/>
      <c r="EN58" s="397"/>
      <c r="EO58" s="397"/>
      <c r="EP58" s="397"/>
      <c r="EQ58" s="143">
        <f t="shared" si="0"/>
        <v>0</v>
      </c>
      <c r="ER58" s="143" t="str">
        <f t="shared" si="1"/>
        <v/>
      </c>
    </row>
    <row r="59" spans="1:148">
      <c r="A59" s="397"/>
      <c r="B59" s="397"/>
      <c r="C59" s="397"/>
      <c r="D59" s="397"/>
      <c r="E59" s="397"/>
      <c r="F59" s="397"/>
      <c r="G59" s="397"/>
      <c r="H59" s="397"/>
      <c r="I59" s="397"/>
      <c r="J59" s="397"/>
      <c r="K59" s="397"/>
      <c r="L59" s="397"/>
      <c r="M59" s="397"/>
      <c r="N59" s="397"/>
      <c r="O59" s="397"/>
      <c r="P59" s="397"/>
      <c r="Q59" s="397"/>
      <c r="R59" s="397"/>
      <c r="S59" s="397"/>
      <c r="T59" s="397"/>
      <c r="U59" s="397"/>
      <c r="V59" s="397"/>
      <c r="W59" s="397"/>
      <c r="X59" s="397"/>
      <c r="Y59" s="397"/>
      <c r="Z59" s="397"/>
      <c r="AA59" s="397"/>
      <c r="AB59" s="397"/>
      <c r="AC59" s="397"/>
      <c r="AD59" s="397"/>
      <c r="AE59" s="397"/>
      <c r="AF59" s="397"/>
      <c r="AG59" s="397"/>
      <c r="AH59" s="397"/>
      <c r="AI59" s="397"/>
      <c r="AJ59" s="397"/>
      <c r="AK59" s="397"/>
      <c r="AL59" s="397"/>
      <c r="AM59" s="397"/>
      <c r="AN59" s="397"/>
      <c r="AO59" s="397"/>
      <c r="AP59" s="397"/>
      <c r="AQ59" s="397"/>
      <c r="AR59" s="397"/>
      <c r="AS59" s="397"/>
      <c r="AT59" s="397"/>
      <c r="AU59" s="397"/>
      <c r="AV59" s="397"/>
      <c r="AW59" s="397"/>
      <c r="AX59" s="397"/>
      <c r="AY59" s="397"/>
      <c r="AZ59" s="397"/>
      <c r="BA59" s="397"/>
      <c r="BB59" s="397"/>
      <c r="BC59" s="397"/>
      <c r="BD59" s="397"/>
      <c r="BE59" s="397"/>
      <c r="BF59" s="397"/>
      <c r="BG59" s="397"/>
      <c r="BH59" s="397"/>
      <c r="BI59" s="397"/>
      <c r="BJ59" s="397"/>
      <c r="BK59" s="397"/>
      <c r="BL59" s="397"/>
      <c r="BM59" s="397"/>
      <c r="BN59" s="397"/>
      <c r="BO59" s="397"/>
      <c r="BP59" s="397"/>
      <c r="BQ59" s="397"/>
      <c r="BR59" s="397"/>
      <c r="BS59" s="397"/>
      <c r="BT59" s="397"/>
      <c r="BU59" s="397"/>
      <c r="BV59" s="397"/>
      <c r="BW59" s="397"/>
      <c r="BX59" s="397"/>
      <c r="BY59" s="397"/>
      <c r="BZ59" s="397"/>
      <c r="CA59" s="397"/>
      <c r="CB59" s="397"/>
      <c r="CC59" s="397"/>
      <c r="CD59" s="397"/>
      <c r="CE59" s="397"/>
      <c r="CF59" s="397"/>
      <c r="CG59" s="397"/>
      <c r="CH59" s="397"/>
      <c r="CI59" s="397"/>
      <c r="CJ59" s="397"/>
      <c r="CK59" s="397"/>
      <c r="CL59" s="397"/>
      <c r="CM59" s="397"/>
      <c r="CN59" s="397"/>
      <c r="CO59" s="397"/>
      <c r="CP59" s="397"/>
      <c r="CQ59" s="397"/>
      <c r="CR59" s="397"/>
      <c r="CS59" s="397"/>
      <c r="CT59" s="397"/>
      <c r="CU59" s="397"/>
      <c r="CV59" s="397"/>
      <c r="CW59" s="397"/>
      <c r="CX59" s="397"/>
      <c r="CY59" s="397"/>
      <c r="CZ59" s="397"/>
      <c r="DA59" s="397"/>
      <c r="DB59" s="397"/>
      <c r="DC59" s="397"/>
      <c r="DD59" s="397"/>
      <c r="DE59" s="397"/>
      <c r="DF59" s="397"/>
      <c r="DG59" s="397"/>
      <c r="DH59" s="397"/>
      <c r="DI59" s="397"/>
      <c r="DJ59" s="397"/>
      <c r="DK59" s="397"/>
      <c r="DL59" s="397"/>
      <c r="DM59" s="397"/>
      <c r="DN59" s="397"/>
      <c r="DO59" s="397"/>
      <c r="DP59" s="397"/>
      <c r="DQ59" s="397"/>
      <c r="DR59" s="397"/>
      <c r="DS59" s="397"/>
      <c r="DT59" s="397"/>
      <c r="DU59" s="397"/>
      <c r="DV59" s="397"/>
      <c r="DW59" s="397"/>
      <c r="DX59" s="397"/>
      <c r="DY59" s="397"/>
      <c r="DZ59" s="397"/>
      <c r="EA59" s="397"/>
      <c r="EB59" s="397"/>
      <c r="EC59" s="397"/>
      <c r="ED59" s="397"/>
      <c r="EE59" s="397"/>
      <c r="EF59" s="397"/>
      <c r="EG59" s="397"/>
      <c r="EH59" s="397"/>
      <c r="EI59" s="397"/>
      <c r="EJ59" s="397"/>
      <c r="EK59" s="397"/>
      <c r="EL59" s="397"/>
      <c r="EM59" s="397"/>
      <c r="EN59" s="397"/>
      <c r="EO59" s="397"/>
      <c r="EP59" s="397"/>
      <c r="EQ59" s="143">
        <f t="shared" si="0"/>
        <v>0</v>
      </c>
      <c r="ER59" s="143" t="str">
        <f t="shared" si="1"/>
        <v/>
      </c>
    </row>
    <row r="60" spans="1:148">
      <c r="A60" s="397"/>
      <c r="B60" s="397"/>
      <c r="C60" s="397"/>
      <c r="D60" s="397"/>
      <c r="E60" s="397"/>
      <c r="F60" s="397"/>
      <c r="G60" s="397"/>
      <c r="H60" s="397"/>
      <c r="I60" s="397"/>
      <c r="J60" s="397"/>
      <c r="K60" s="397"/>
      <c r="L60" s="397"/>
      <c r="M60" s="397"/>
      <c r="N60" s="397"/>
      <c r="O60" s="397"/>
      <c r="P60" s="397"/>
      <c r="Q60" s="397"/>
      <c r="R60" s="397"/>
      <c r="S60" s="397"/>
      <c r="T60" s="397"/>
      <c r="U60" s="397"/>
      <c r="V60" s="397"/>
      <c r="W60" s="397"/>
      <c r="X60" s="397"/>
      <c r="Y60" s="397"/>
      <c r="Z60" s="397"/>
      <c r="AA60" s="397"/>
      <c r="AB60" s="397"/>
      <c r="AC60" s="397"/>
      <c r="AD60" s="397"/>
      <c r="AE60" s="397"/>
      <c r="AF60" s="397"/>
      <c r="AG60" s="397"/>
      <c r="AH60" s="397"/>
      <c r="AI60" s="397"/>
      <c r="AJ60" s="397"/>
      <c r="AK60" s="397"/>
      <c r="AL60" s="397"/>
      <c r="AM60" s="397"/>
      <c r="AN60" s="397"/>
      <c r="AO60" s="397"/>
      <c r="AP60" s="397"/>
      <c r="AQ60" s="397"/>
      <c r="AR60" s="397"/>
      <c r="AS60" s="397"/>
      <c r="AT60" s="397"/>
      <c r="AU60" s="397"/>
      <c r="AV60" s="397"/>
      <c r="AW60" s="397"/>
      <c r="AX60" s="397"/>
      <c r="AY60" s="397"/>
      <c r="AZ60" s="397"/>
      <c r="BA60" s="397"/>
      <c r="BB60" s="397"/>
      <c r="BC60" s="397"/>
      <c r="BD60" s="397"/>
      <c r="BE60" s="397"/>
      <c r="BF60" s="397"/>
      <c r="BG60" s="397"/>
      <c r="BH60" s="397"/>
      <c r="BI60" s="397"/>
      <c r="BJ60" s="397"/>
      <c r="BK60" s="397"/>
      <c r="BL60" s="397"/>
      <c r="BM60" s="397"/>
      <c r="BN60" s="397"/>
      <c r="BO60" s="397"/>
      <c r="BP60" s="397"/>
      <c r="BQ60" s="397"/>
      <c r="BR60" s="397"/>
      <c r="BS60" s="397"/>
      <c r="BT60" s="397"/>
      <c r="BU60" s="397"/>
      <c r="BV60" s="397"/>
      <c r="BW60" s="397"/>
      <c r="BX60" s="397"/>
      <c r="BY60" s="397"/>
      <c r="BZ60" s="397"/>
      <c r="CA60" s="397"/>
      <c r="CB60" s="397"/>
      <c r="CC60" s="397"/>
      <c r="CD60" s="397"/>
      <c r="CE60" s="397"/>
      <c r="CF60" s="397"/>
      <c r="CG60" s="397"/>
      <c r="CH60" s="397"/>
      <c r="CI60" s="397"/>
      <c r="CJ60" s="397"/>
      <c r="CK60" s="397"/>
      <c r="CL60" s="397"/>
      <c r="CM60" s="397"/>
      <c r="CN60" s="397"/>
      <c r="CO60" s="397"/>
      <c r="CP60" s="397"/>
      <c r="CQ60" s="397"/>
      <c r="CR60" s="397"/>
      <c r="CS60" s="397"/>
      <c r="CT60" s="397"/>
      <c r="CU60" s="397"/>
      <c r="CV60" s="397"/>
      <c r="CW60" s="397"/>
      <c r="CX60" s="397"/>
      <c r="CY60" s="397"/>
      <c r="CZ60" s="397"/>
      <c r="DA60" s="397"/>
      <c r="DB60" s="397"/>
      <c r="DC60" s="397"/>
      <c r="DD60" s="397"/>
      <c r="DE60" s="397"/>
      <c r="DF60" s="397"/>
      <c r="DG60" s="397"/>
      <c r="DH60" s="397"/>
      <c r="DI60" s="397"/>
      <c r="DJ60" s="397"/>
      <c r="DK60" s="397"/>
      <c r="DL60" s="397"/>
      <c r="DM60" s="397"/>
      <c r="DN60" s="397"/>
      <c r="DO60" s="397"/>
      <c r="DP60" s="397"/>
      <c r="DQ60" s="397"/>
      <c r="DR60" s="397"/>
      <c r="DS60" s="397"/>
      <c r="DT60" s="397"/>
      <c r="DU60" s="397"/>
      <c r="DV60" s="397"/>
      <c r="DW60" s="397"/>
      <c r="DX60" s="397"/>
      <c r="DY60" s="397"/>
      <c r="DZ60" s="397"/>
      <c r="EA60" s="397"/>
      <c r="EB60" s="397"/>
      <c r="EC60" s="397"/>
      <c r="ED60" s="397"/>
      <c r="EE60" s="397"/>
      <c r="EF60" s="397"/>
      <c r="EG60" s="397"/>
      <c r="EH60" s="397"/>
      <c r="EI60" s="397"/>
      <c r="EJ60" s="397"/>
      <c r="EK60" s="397"/>
      <c r="EL60" s="397"/>
      <c r="EM60" s="397"/>
      <c r="EN60" s="397"/>
      <c r="EO60" s="397"/>
      <c r="EP60" s="397"/>
      <c r="EQ60" s="143">
        <f t="shared" si="0"/>
        <v>0</v>
      </c>
      <c r="ER60" s="143" t="str">
        <f t="shared" si="1"/>
        <v/>
      </c>
    </row>
    <row r="61" spans="1:148">
      <c r="A61" s="397"/>
      <c r="B61" s="397"/>
      <c r="C61" s="397"/>
      <c r="D61" s="397"/>
      <c r="E61" s="397"/>
      <c r="F61" s="397"/>
      <c r="G61" s="397"/>
      <c r="H61" s="397"/>
      <c r="I61" s="397"/>
      <c r="J61" s="397"/>
      <c r="K61" s="397"/>
      <c r="L61" s="397"/>
      <c r="M61" s="397"/>
      <c r="N61" s="397"/>
      <c r="O61" s="397"/>
      <c r="P61" s="397"/>
      <c r="Q61" s="397"/>
      <c r="R61" s="397"/>
      <c r="S61" s="397"/>
      <c r="T61" s="397"/>
      <c r="U61" s="397"/>
      <c r="V61" s="397"/>
      <c r="W61" s="397"/>
      <c r="X61" s="397"/>
      <c r="Y61" s="397"/>
      <c r="Z61" s="397"/>
      <c r="AA61" s="397"/>
      <c r="AB61" s="397"/>
      <c r="AC61" s="397"/>
      <c r="AD61" s="397"/>
      <c r="AE61" s="397"/>
      <c r="AF61" s="397"/>
      <c r="AG61" s="397"/>
      <c r="AH61" s="397"/>
      <c r="AI61" s="397"/>
      <c r="AJ61" s="397"/>
      <c r="AK61" s="397"/>
      <c r="AL61" s="397"/>
      <c r="AM61" s="397"/>
      <c r="AN61" s="397"/>
      <c r="AO61" s="397"/>
      <c r="AP61" s="397"/>
      <c r="AQ61" s="397"/>
      <c r="AR61" s="397"/>
      <c r="AS61" s="397"/>
      <c r="AT61" s="397"/>
      <c r="AU61" s="397"/>
      <c r="AV61" s="397"/>
      <c r="AW61" s="397"/>
      <c r="AX61" s="397"/>
      <c r="AY61" s="397"/>
      <c r="AZ61" s="397"/>
      <c r="BA61" s="397"/>
      <c r="BB61" s="397"/>
      <c r="BC61" s="397"/>
      <c r="BD61" s="397"/>
      <c r="BE61" s="397"/>
      <c r="BF61" s="397"/>
      <c r="BG61" s="397"/>
      <c r="BH61" s="397"/>
      <c r="BI61" s="397"/>
      <c r="BJ61" s="397"/>
      <c r="BK61" s="397"/>
      <c r="BL61" s="397"/>
      <c r="BM61" s="397"/>
      <c r="BN61" s="397"/>
      <c r="BO61" s="397"/>
      <c r="BP61" s="397"/>
      <c r="BQ61" s="397"/>
      <c r="BR61" s="397"/>
      <c r="BS61" s="397"/>
      <c r="BT61" s="397"/>
      <c r="BU61" s="397"/>
      <c r="BV61" s="397"/>
      <c r="BW61" s="397"/>
      <c r="BX61" s="397"/>
      <c r="BY61" s="397"/>
      <c r="BZ61" s="397"/>
      <c r="CA61" s="397"/>
      <c r="CB61" s="397"/>
      <c r="CC61" s="397"/>
      <c r="CD61" s="397"/>
      <c r="CE61" s="397"/>
      <c r="CF61" s="397"/>
      <c r="CG61" s="397"/>
      <c r="CH61" s="397"/>
      <c r="CI61" s="397"/>
      <c r="CJ61" s="397"/>
      <c r="CK61" s="397"/>
      <c r="CL61" s="397"/>
      <c r="CM61" s="397"/>
      <c r="CN61" s="397"/>
      <c r="CO61" s="397"/>
      <c r="CP61" s="397"/>
      <c r="CQ61" s="397"/>
      <c r="CR61" s="397"/>
      <c r="CS61" s="397"/>
      <c r="CT61" s="397"/>
      <c r="CU61" s="397"/>
      <c r="CV61" s="397"/>
      <c r="CW61" s="397"/>
      <c r="CX61" s="397"/>
      <c r="CY61" s="397"/>
      <c r="CZ61" s="397"/>
      <c r="DA61" s="397"/>
      <c r="DB61" s="397"/>
      <c r="DC61" s="397"/>
      <c r="DD61" s="397"/>
      <c r="DE61" s="397"/>
      <c r="DF61" s="397"/>
      <c r="DG61" s="397"/>
      <c r="DH61" s="397"/>
      <c r="DI61" s="397"/>
      <c r="DJ61" s="397"/>
      <c r="DK61" s="397"/>
      <c r="DL61" s="397"/>
      <c r="DM61" s="397"/>
      <c r="DN61" s="397"/>
      <c r="DO61" s="397"/>
      <c r="DP61" s="397"/>
      <c r="DQ61" s="397"/>
      <c r="DR61" s="397"/>
      <c r="DS61" s="397"/>
      <c r="DT61" s="397"/>
      <c r="DU61" s="397"/>
      <c r="DV61" s="397"/>
      <c r="DW61" s="397"/>
      <c r="DX61" s="397"/>
      <c r="DY61" s="397"/>
      <c r="DZ61" s="397"/>
      <c r="EA61" s="397"/>
      <c r="EB61" s="397"/>
      <c r="EC61" s="397"/>
      <c r="ED61" s="397"/>
      <c r="EE61" s="397"/>
      <c r="EF61" s="397"/>
      <c r="EG61" s="397"/>
      <c r="EH61" s="397"/>
      <c r="EI61" s="397"/>
      <c r="EJ61" s="397"/>
      <c r="EK61" s="397"/>
      <c r="EL61" s="397"/>
      <c r="EM61" s="397"/>
      <c r="EN61" s="397"/>
      <c r="EO61" s="397"/>
      <c r="EP61" s="397"/>
      <c r="EQ61" s="143">
        <f t="shared" si="0"/>
        <v>0</v>
      </c>
      <c r="ER61" s="143" t="str">
        <f t="shared" si="1"/>
        <v/>
      </c>
    </row>
    <row r="62" spans="1:148">
      <c r="A62" s="397"/>
      <c r="B62" s="397"/>
      <c r="C62" s="397"/>
      <c r="D62" s="397"/>
      <c r="E62" s="397"/>
      <c r="F62" s="397"/>
      <c r="G62" s="397"/>
      <c r="H62" s="397"/>
      <c r="I62" s="397"/>
      <c r="J62" s="397"/>
      <c r="K62" s="397"/>
      <c r="L62" s="397"/>
      <c r="M62" s="397"/>
      <c r="N62" s="397"/>
      <c r="O62" s="397"/>
      <c r="P62" s="397"/>
      <c r="Q62" s="397"/>
      <c r="R62" s="397"/>
      <c r="S62" s="397"/>
      <c r="T62" s="397"/>
      <c r="U62" s="397"/>
      <c r="V62" s="397"/>
      <c r="W62" s="397"/>
      <c r="X62" s="397"/>
      <c r="Y62" s="397"/>
      <c r="Z62" s="397"/>
      <c r="AA62" s="397"/>
      <c r="AB62" s="397"/>
      <c r="AC62" s="397"/>
      <c r="AD62" s="397"/>
      <c r="AE62" s="397"/>
      <c r="AF62" s="397"/>
      <c r="AG62" s="397"/>
      <c r="AH62" s="397"/>
      <c r="AI62" s="397"/>
      <c r="AJ62" s="397"/>
      <c r="AK62" s="397"/>
      <c r="AL62" s="397"/>
      <c r="AM62" s="397"/>
      <c r="AN62" s="397"/>
      <c r="AO62" s="397"/>
      <c r="AP62" s="397"/>
      <c r="AQ62" s="397"/>
      <c r="AR62" s="397"/>
      <c r="AS62" s="397"/>
      <c r="AT62" s="397"/>
      <c r="AU62" s="397"/>
      <c r="AV62" s="397"/>
      <c r="AW62" s="397"/>
      <c r="AX62" s="397"/>
      <c r="AY62" s="397"/>
      <c r="AZ62" s="397"/>
      <c r="BA62" s="397"/>
      <c r="BB62" s="397"/>
      <c r="BC62" s="397"/>
      <c r="BD62" s="397"/>
      <c r="BE62" s="397"/>
      <c r="BF62" s="397"/>
      <c r="BG62" s="397"/>
      <c r="BH62" s="397"/>
      <c r="BI62" s="397"/>
      <c r="BJ62" s="397"/>
      <c r="BK62" s="397"/>
      <c r="BL62" s="397"/>
      <c r="BM62" s="397"/>
      <c r="BN62" s="397"/>
      <c r="BO62" s="397"/>
      <c r="BP62" s="397"/>
      <c r="BQ62" s="397"/>
      <c r="BR62" s="397"/>
      <c r="BS62" s="397"/>
      <c r="BT62" s="397"/>
      <c r="BU62" s="397"/>
      <c r="BV62" s="397"/>
      <c r="BW62" s="397"/>
      <c r="BX62" s="397"/>
      <c r="BY62" s="397"/>
      <c r="BZ62" s="397"/>
      <c r="CA62" s="397"/>
      <c r="CB62" s="397"/>
      <c r="CC62" s="397"/>
      <c r="CD62" s="397"/>
      <c r="CE62" s="397"/>
      <c r="CF62" s="397"/>
      <c r="CG62" s="397"/>
      <c r="CH62" s="397"/>
      <c r="CI62" s="397"/>
      <c r="CJ62" s="397"/>
      <c r="CK62" s="397"/>
      <c r="CL62" s="397"/>
      <c r="CM62" s="397"/>
      <c r="CN62" s="397"/>
      <c r="CO62" s="397"/>
      <c r="CP62" s="397"/>
      <c r="CQ62" s="397"/>
      <c r="CR62" s="397"/>
      <c r="CS62" s="397"/>
      <c r="CT62" s="397"/>
      <c r="CU62" s="397"/>
      <c r="CV62" s="397"/>
      <c r="CW62" s="397"/>
      <c r="CX62" s="397"/>
      <c r="CY62" s="397"/>
      <c r="CZ62" s="397"/>
      <c r="DA62" s="397"/>
      <c r="DB62" s="397"/>
      <c r="DC62" s="397"/>
      <c r="DD62" s="397"/>
      <c r="DE62" s="397"/>
      <c r="DF62" s="397"/>
      <c r="DG62" s="397"/>
      <c r="DH62" s="397"/>
      <c r="DI62" s="397"/>
      <c r="DJ62" s="397"/>
      <c r="DK62" s="397"/>
      <c r="DL62" s="397"/>
      <c r="DM62" s="397"/>
      <c r="DN62" s="397"/>
      <c r="DO62" s="397"/>
      <c r="DP62" s="397"/>
      <c r="DQ62" s="397"/>
      <c r="DR62" s="397"/>
      <c r="DS62" s="397"/>
      <c r="DT62" s="397"/>
      <c r="DU62" s="397"/>
      <c r="DV62" s="397"/>
      <c r="DW62" s="397"/>
      <c r="DX62" s="397"/>
      <c r="DY62" s="397"/>
      <c r="DZ62" s="397"/>
      <c r="EA62" s="397"/>
      <c r="EB62" s="397"/>
      <c r="EC62" s="397"/>
      <c r="ED62" s="397"/>
      <c r="EE62" s="397"/>
      <c r="EF62" s="397"/>
      <c r="EG62" s="397"/>
      <c r="EH62" s="397"/>
      <c r="EI62" s="397"/>
      <c r="EJ62" s="397"/>
      <c r="EK62" s="397"/>
      <c r="EL62" s="397"/>
      <c r="EM62" s="397"/>
      <c r="EN62" s="397"/>
      <c r="EO62" s="397"/>
      <c r="EP62" s="397"/>
      <c r="EQ62" s="143">
        <f t="shared" si="0"/>
        <v>0</v>
      </c>
      <c r="ER62" s="143" t="str">
        <f t="shared" si="1"/>
        <v/>
      </c>
    </row>
    <row r="63" spans="1:148">
      <c r="A63" s="397"/>
      <c r="B63" s="397"/>
      <c r="C63" s="397"/>
      <c r="D63" s="397"/>
      <c r="E63" s="397"/>
      <c r="F63" s="397"/>
      <c r="G63" s="397"/>
      <c r="H63" s="397"/>
      <c r="I63" s="397"/>
      <c r="J63" s="397"/>
      <c r="K63" s="397"/>
      <c r="L63" s="397"/>
      <c r="M63" s="397"/>
      <c r="N63" s="397"/>
      <c r="O63" s="397"/>
      <c r="P63" s="397"/>
      <c r="Q63" s="397"/>
      <c r="R63" s="397"/>
      <c r="S63" s="397"/>
      <c r="T63" s="397"/>
      <c r="U63" s="397"/>
      <c r="V63" s="397"/>
      <c r="W63" s="397"/>
      <c r="X63" s="397"/>
      <c r="Y63" s="397"/>
      <c r="Z63" s="397"/>
      <c r="AA63" s="397"/>
      <c r="AB63" s="397"/>
      <c r="AC63" s="397"/>
      <c r="AD63" s="397"/>
      <c r="AE63" s="397"/>
      <c r="AF63" s="397"/>
      <c r="AG63" s="397"/>
      <c r="AH63" s="397"/>
      <c r="AI63" s="397"/>
      <c r="AJ63" s="397"/>
      <c r="AK63" s="397"/>
      <c r="AL63" s="397"/>
      <c r="AM63" s="397"/>
      <c r="AN63" s="397"/>
      <c r="AO63" s="397"/>
      <c r="AP63" s="397"/>
      <c r="AQ63" s="397"/>
      <c r="AR63" s="397"/>
      <c r="AS63" s="397"/>
      <c r="AT63" s="397"/>
      <c r="AU63" s="397"/>
      <c r="AV63" s="397"/>
      <c r="AW63" s="397"/>
      <c r="AX63" s="397"/>
      <c r="AY63" s="397"/>
      <c r="AZ63" s="397"/>
      <c r="BA63" s="397"/>
      <c r="BB63" s="397"/>
      <c r="BC63" s="397"/>
      <c r="BD63" s="397"/>
      <c r="BE63" s="397"/>
      <c r="BF63" s="397"/>
      <c r="BG63" s="397"/>
      <c r="BH63" s="397"/>
      <c r="BI63" s="397"/>
      <c r="BJ63" s="397"/>
      <c r="BK63" s="397"/>
      <c r="BL63" s="397"/>
      <c r="BM63" s="397"/>
      <c r="BN63" s="397"/>
      <c r="BO63" s="397"/>
      <c r="BP63" s="397"/>
      <c r="BQ63" s="397"/>
      <c r="BR63" s="397"/>
      <c r="BS63" s="397"/>
      <c r="BT63" s="397"/>
      <c r="BU63" s="397"/>
      <c r="BV63" s="397"/>
      <c r="BW63" s="397"/>
      <c r="BX63" s="397"/>
      <c r="BY63" s="397"/>
      <c r="BZ63" s="397"/>
      <c r="CA63" s="397"/>
      <c r="CB63" s="397"/>
      <c r="CC63" s="397"/>
      <c r="CD63" s="397"/>
      <c r="CE63" s="397"/>
      <c r="CF63" s="397"/>
      <c r="CG63" s="397"/>
      <c r="CH63" s="397"/>
      <c r="CI63" s="397"/>
      <c r="CJ63" s="397"/>
      <c r="CK63" s="397"/>
      <c r="CL63" s="397"/>
      <c r="CM63" s="397"/>
      <c r="CN63" s="397"/>
      <c r="CO63" s="397"/>
      <c r="CP63" s="397"/>
      <c r="CQ63" s="397"/>
      <c r="CR63" s="397"/>
      <c r="CS63" s="397"/>
      <c r="CT63" s="397"/>
      <c r="CU63" s="397"/>
      <c r="CV63" s="397"/>
      <c r="CW63" s="397"/>
      <c r="CX63" s="397"/>
      <c r="CY63" s="397"/>
      <c r="CZ63" s="397"/>
      <c r="DA63" s="397"/>
      <c r="DB63" s="397"/>
      <c r="DC63" s="397"/>
      <c r="DD63" s="397"/>
      <c r="DE63" s="397"/>
      <c r="DF63" s="397"/>
      <c r="DG63" s="397"/>
      <c r="DH63" s="397"/>
      <c r="DI63" s="397"/>
      <c r="DJ63" s="397"/>
      <c r="DK63" s="397"/>
      <c r="DL63" s="397"/>
      <c r="DM63" s="397"/>
      <c r="DN63" s="397"/>
      <c r="DO63" s="397"/>
      <c r="DP63" s="397"/>
      <c r="DQ63" s="397"/>
      <c r="DR63" s="397"/>
      <c r="DS63" s="397"/>
      <c r="DT63" s="397"/>
      <c r="DU63" s="397"/>
      <c r="DV63" s="397"/>
      <c r="DW63" s="397"/>
      <c r="DX63" s="397"/>
      <c r="DY63" s="397"/>
      <c r="DZ63" s="397"/>
      <c r="EA63" s="397"/>
      <c r="EB63" s="397"/>
      <c r="EC63" s="397"/>
      <c r="ED63" s="397"/>
      <c r="EE63" s="397"/>
      <c r="EF63" s="397"/>
      <c r="EG63" s="397"/>
      <c r="EH63" s="397"/>
      <c r="EI63" s="397"/>
      <c r="EJ63" s="397"/>
      <c r="EK63" s="397"/>
      <c r="EL63" s="397"/>
      <c r="EM63" s="397"/>
      <c r="EN63" s="397"/>
      <c r="EO63" s="397"/>
      <c r="EP63" s="397"/>
      <c r="EQ63" s="143">
        <f t="shared" si="0"/>
        <v>0</v>
      </c>
      <c r="ER63" s="143" t="str">
        <f t="shared" si="1"/>
        <v/>
      </c>
    </row>
    <row r="64" spans="1:148">
      <c r="A64" s="397"/>
      <c r="B64" s="397"/>
      <c r="C64" s="397"/>
      <c r="D64" s="397"/>
      <c r="E64" s="397"/>
      <c r="F64" s="397"/>
      <c r="G64" s="397"/>
      <c r="H64" s="397"/>
      <c r="I64" s="397"/>
      <c r="J64" s="397"/>
      <c r="K64" s="397"/>
      <c r="L64" s="397"/>
      <c r="M64" s="397"/>
      <c r="N64" s="397"/>
      <c r="O64" s="397"/>
      <c r="P64" s="397"/>
      <c r="Q64" s="397"/>
      <c r="R64" s="397"/>
      <c r="S64" s="397"/>
      <c r="T64" s="397"/>
      <c r="U64" s="397"/>
      <c r="V64" s="397"/>
      <c r="W64" s="397"/>
      <c r="X64" s="397"/>
      <c r="Y64" s="397"/>
      <c r="Z64" s="397"/>
      <c r="AA64" s="397"/>
      <c r="AB64" s="397"/>
      <c r="AC64" s="397"/>
      <c r="AD64" s="397"/>
      <c r="AE64" s="397"/>
      <c r="AF64" s="397"/>
      <c r="AG64" s="397"/>
      <c r="AH64" s="397"/>
      <c r="AI64" s="397"/>
      <c r="AJ64" s="397"/>
      <c r="AK64" s="397"/>
      <c r="AL64" s="397"/>
      <c r="AM64" s="397"/>
      <c r="AN64" s="397"/>
      <c r="AO64" s="397"/>
      <c r="AP64" s="397"/>
      <c r="AQ64" s="397"/>
      <c r="AR64" s="397"/>
      <c r="AS64" s="397"/>
      <c r="AT64" s="397"/>
      <c r="AU64" s="397"/>
      <c r="AV64" s="397"/>
      <c r="AW64" s="397"/>
      <c r="AX64" s="397"/>
      <c r="AY64" s="397"/>
      <c r="AZ64" s="397"/>
      <c r="BA64" s="397"/>
      <c r="BB64" s="397"/>
      <c r="BC64" s="397"/>
      <c r="BD64" s="397"/>
      <c r="BE64" s="397"/>
      <c r="BF64" s="397"/>
      <c r="BG64" s="397"/>
      <c r="BH64" s="397"/>
      <c r="BI64" s="397"/>
      <c r="BJ64" s="397"/>
      <c r="BK64" s="397"/>
      <c r="BL64" s="397"/>
      <c r="BM64" s="397"/>
      <c r="BN64" s="397"/>
      <c r="BO64" s="397"/>
      <c r="BP64" s="397"/>
      <c r="BQ64" s="397"/>
      <c r="BR64" s="397"/>
      <c r="BS64" s="397"/>
      <c r="BT64" s="397"/>
      <c r="BU64" s="397"/>
      <c r="BV64" s="397"/>
      <c r="BW64" s="397"/>
      <c r="BX64" s="397"/>
      <c r="BY64" s="397"/>
      <c r="BZ64" s="397"/>
      <c r="CA64" s="397"/>
      <c r="CB64" s="397"/>
      <c r="CC64" s="397"/>
      <c r="CD64" s="397"/>
      <c r="CE64" s="397"/>
      <c r="CF64" s="397"/>
      <c r="CG64" s="397"/>
      <c r="CH64" s="397"/>
      <c r="CI64" s="397"/>
      <c r="CJ64" s="397"/>
      <c r="CK64" s="397"/>
      <c r="CL64" s="397"/>
      <c r="CM64" s="397"/>
      <c r="CN64" s="397"/>
      <c r="CO64" s="397"/>
      <c r="CP64" s="397"/>
      <c r="CQ64" s="397"/>
      <c r="CR64" s="397"/>
      <c r="CS64" s="397"/>
      <c r="CT64" s="397"/>
      <c r="CU64" s="397"/>
      <c r="CV64" s="397"/>
      <c r="CW64" s="397"/>
      <c r="CX64" s="397"/>
      <c r="CY64" s="397"/>
      <c r="CZ64" s="397"/>
      <c r="DA64" s="397"/>
      <c r="DB64" s="397"/>
      <c r="DC64" s="397"/>
      <c r="DD64" s="397"/>
      <c r="DE64" s="397"/>
      <c r="DF64" s="397"/>
      <c r="DG64" s="397"/>
      <c r="DH64" s="397"/>
      <c r="DI64" s="397"/>
      <c r="DJ64" s="397"/>
      <c r="DK64" s="397"/>
      <c r="DL64" s="397"/>
      <c r="DM64" s="397"/>
      <c r="DN64" s="397"/>
      <c r="DO64" s="397"/>
      <c r="DP64" s="397"/>
      <c r="DQ64" s="397"/>
      <c r="DR64" s="397"/>
      <c r="DS64" s="397"/>
      <c r="DT64" s="397"/>
      <c r="DU64" s="397"/>
      <c r="DV64" s="397"/>
      <c r="DW64" s="397"/>
      <c r="DX64" s="397"/>
      <c r="DY64" s="397"/>
      <c r="DZ64" s="397"/>
      <c r="EA64" s="397"/>
      <c r="EB64" s="397"/>
      <c r="EC64" s="397"/>
      <c r="ED64" s="397"/>
      <c r="EE64" s="397"/>
      <c r="EF64" s="397"/>
      <c r="EG64" s="397"/>
      <c r="EH64" s="397"/>
      <c r="EI64" s="397"/>
      <c r="EJ64" s="397"/>
      <c r="EK64" s="397"/>
      <c r="EL64" s="397"/>
      <c r="EM64" s="397"/>
      <c r="EN64" s="397"/>
      <c r="EO64" s="397"/>
      <c r="EP64" s="397"/>
      <c r="EQ64" s="143">
        <f t="shared" si="0"/>
        <v>0</v>
      </c>
      <c r="ER64" s="143" t="str">
        <f t="shared" si="1"/>
        <v/>
      </c>
    </row>
    <row r="65" spans="1:148">
      <c r="A65" s="397"/>
      <c r="B65" s="397"/>
      <c r="C65" s="397"/>
      <c r="D65" s="397"/>
      <c r="E65" s="397"/>
      <c r="F65" s="397"/>
      <c r="G65" s="397"/>
      <c r="H65" s="397"/>
      <c r="I65" s="397"/>
      <c r="J65" s="397"/>
      <c r="K65" s="397"/>
      <c r="L65" s="397"/>
      <c r="M65" s="397"/>
      <c r="N65" s="397"/>
      <c r="O65" s="397"/>
      <c r="P65" s="397"/>
      <c r="Q65" s="397"/>
      <c r="R65" s="397"/>
      <c r="S65" s="397"/>
      <c r="T65" s="397"/>
      <c r="U65" s="397"/>
      <c r="V65" s="397"/>
      <c r="W65" s="397"/>
      <c r="X65" s="397"/>
      <c r="Y65" s="397"/>
      <c r="Z65" s="397"/>
      <c r="AA65" s="397"/>
      <c r="AB65" s="397"/>
      <c r="AC65" s="397"/>
      <c r="AD65" s="397"/>
      <c r="AE65" s="397"/>
      <c r="AF65" s="397"/>
      <c r="AG65" s="397"/>
      <c r="AH65" s="397"/>
      <c r="AI65" s="397"/>
      <c r="AJ65" s="397"/>
      <c r="AK65" s="397"/>
      <c r="AL65" s="397"/>
      <c r="AM65" s="397"/>
      <c r="AN65" s="397"/>
      <c r="AO65" s="397"/>
      <c r="AP65" s="397"/>
      <c r="AQ65" s="397"/>
      <c r="AR65" s="397"/>
      <c r="AS65" s="397"/>
      <c r="AT65" s="397"/>
      <c r="AU65" s="397"/>
      <c r="AV65" s="397"/>
      <c r="AW65" s="397"/>
      <c r="AX65" s="397"/>
      <c r="AY65" s="397"/>
      <c r="AZ65" s="397"/>
      <c r="BA65" s="397"/>
      <c r="BB65" s="397"/>
      <c r="BC65" s="397"/>
      <c r="BD65" s="397"/>
      <c r="BE65" s="397"/>
      <c r="BF65" s="397"/>
      <c r="BG65" s="397"/>
      <c r="BH65" s="397"/>
      <c r="BI65" s="397"/>
      <c r="BJ65" s="397"/>
      <c r="BK65" s="397"/>
      <c r="BL65" s="397"/>
      <c r="BM65" s="397"/>
      <c r="BN65" s="397"/>
      <c r="BO65" s="397"/>
      <c r="BP65" s="397"/>
      <c r="BQ65" s="397"/>
      <c r="BR65" s="397"/>
      <c r="BS65" s="397"/>
      <c r="BT65" s="397"/>
      <c r="BU65" s="397"/>
      <c r="BV65" s="397"/>
      <c r="BW65" s="397"/>
      <c r="BX65" s="397"/>
      <c r="BY65" s="397"/>
      <c r="BZ65" s="397"/>
      <c r="CA65" s="397"/>
      <c r="CB65" s="397"/>
      <c r="CC65" s="397"/>
      <c r="CD65" s="397"/>
      <c r="CE65" s="397"/>
      <c r="CF65" s="397"/>
      <c r="CG65" s="397"/>
      <c r="CH65" s="397"/>
      <c r="CI65" s="397"/>
      <c r="CJ65" s="397"/>
      <c r="CK65" s="397"/>
      <c r="CL65" s="397"/>
      <c r="CM65" s="397"/>
      <c r="CN65" s="397"/>
      <c r="CO65" s="397"/>
      <c r="CP65" s="397"/>
      <c r="CQ65" s="397"/>
      <c r="CR65" s="397"/>
      <c r="CS65" s="397"/>
      <c r="CT65" s="397"/>
      <c r="CU65" s="397"/>
      <c r="CV65" s="397"/>
      <c r="CW65" s="397"/>
      <c r="CX65" s="397"/>
      <c r="CY65" s="397"/>
      <c r="CZ65" s="397"/>
      <c r="DA65" s="397"/>
      <c r="DB65" s="397"/>
      <c r="DC65" s="397"/>
      <c r="DD65" s="397"/>
      <c r="DE65" s="397"/>
      <c r="DF65" s="397"/>
      <c r="DG65" s="397"/>
      <c r="DH65" s="397"/>
      <c r="DI65" s="397"/>
      <c r="DJ65" s="397"/>
      <c r="DK65" s="397"/>
      <c r="DL65" s="397"/>
      <c r="DM65" s="397"/>
      <c r="DN65" s="397"/>
      <c r="DO65" s="397"/>
      <c r="DP65" s="397"/>
      <c r="DQ65" s="397"/>
      <c r="DR65" s="397"/>
      <c r="DS65" s="397"/>
      <c r="DT65" s="397"/>
      <c r="DU65" s="397"/>
      <c r="DV65" s="397"/>
      <c r="DW65" s="397"/>
      <c r="DX65" s="397"/>
      <c r="DY65" s="397"/>
      <c r="DZ65" s="397"/>
      <c r="EA65" s="397"/>
      <c r="EB65" s="397"/>
      <c r="EC65" s="397"/>
      <c r="ED65" s="397"/>
      <c r="EE65" s="397"/>
      <c r="EF65" s="397"/>
      <c r="EG65" s="397"/>
      <c r="EH65" s="397"/>
      <c r="EI65" s="397"/>
      <c r="EJ65" s="397"/>
      <c r="EK65" s="397"/>
      <c r="EL65" s="397"/>
      <c r="EM65" s="397"/>
      <c r="EN65" s="397"/>
      <c r="EO65" s="397"/>
      <c r="EP65" s="397"/>
      <c r="EQ65" s="143">
        <f t="shared" si="0"/>
        <v>0</v>
      </c>
      <c r="ER65" s="143" t="str">
        <f t="shared" si="1"/>
        <v/>
      </c>
    </row>
    <row r="66" spans="1:148">
      <c r="A66" s="397"/>
      <c r="B66" s="397"/>
      <c r="C66" s="397"/>
      <c r="D66" s="397"/>
      <c r="E66" s="397"/>
      <c r="F66" s="397"/>
      <c r="G66" s="397"/>
      <c r="H66" s="397"/>
      <c r="I66" s="397"/>
      <c r="J66" s="397"/>
      <c r="K66" s="397"/>
      <c r="L66" s="397"/>
      <c r="M66" s="397"/>
      <c r="N66" s="397"/>
      <c r="O66" s="397"/>
      <c r="P66" s="397"/>
      <c r="Q66" s="397"/>
      <c r="R66" s="397"/>
      <c r="S66" s="397"/>
      <c r="T66" s="397"/>
      <c r="U66" s="397"/>
      <c r="V66" s="397"/>
      <c r="W66" s="397"/>
      <c r="X66" s="397"/>
      <c r="Y66" s="397"/>
      <c r="Z66" s="397"/>
      <c r="AA66" s="397"/>
      <c r="AB66" s="397"/>
      <c r="AC66" s="397"/>
      <c r="AD66" s="397"/>
      <c r="AE66" s="397"/>
      <c r="AF66" s="397"/>
      <c r="AG66" s="397"/>
      <c r="AH66" s="397"/>
      <c r="AI66" s="397"/>
      <c r="AJ66" s="397"/>
      <c r="AK66" s="397"/>
      <c r="AL66" s="397"/>
      <c r="AM66" s="397"/>
      <c r="AN66" s="397"/>
      <c r="AO66" s="397"/>
      <c r="AP66" s="397"/>
      <c r="AQ66" s="397"/>
      <c r="AR66" s="397"/>
      <c r="AS66" s="397"/>
      <c r="AT66" s="397"/>
      <c r="AU66" s="397"/>
      <c r="AV66" s="397"/>
      <c r="AW66" s="397"/>
      <c r="AX66" s="397"/>
      <c r="AY66" s="397"/>
      <c r="AZ66" s="397"/>
      <c r="BA66" s="397"/>
      <c r="BB66" s="397"/>
      <c r="BC66" s="397"/>
      <c r="BD66" s="397"/>
      <c r="BE66" s="397"/>
      <c r="BF66" s="397"/>
      <c r="BG66" s="397"/>
      <c r="BH66" s="397"/>
      <c r="BI66" s="397"/>
      <c r="BJ66" s="397"/>
      <c r="BK66" s="397"/>
      <c r="BL66" s="397"/>
      <c r="BM66" s="397"/>
      <c r="BN66" s="397"/>
      <c r="BO66" s="397"/>
      <c r="BP66" s="397"/>
      <c r="BQ66" s="397"/>
      <c r="BR66" s="397"/>
      <c r="BS66" s="397"/>
      <c r="BT66" s="397"/>
      <c r="BU66" s="397"/>
      <c r="BV66" s="397"/>
      <c r="BW66" s="397"/>
      <c r="BX66" s="397"/>
      <c r="BY66" s="397"/>
      <c r="BZ66" s="397"/>
      <c r="CA66" s="397"/>
      <c r="CB66" s="397"/>
      <c r="CC66" s="397"/>
      <c r="CD66" s="397"/>
      <c r="CE66" s="397"/>
      <c r="CF66" s="397"/>
      <c r="CG66" s="397"/>
      <c r="CH66" s="397"/>
      <c r="CI66" s="397"/>
      <c r="CJ66" s="397"/>
      <c r="CK66" s="397"/>
      <c r="CL66" s="397"/>
      <c r="CM66" s="397"/>
      <c r="CN66" s="397"/>
      <c r="CO66" s="397"/>
      <c r="CP66" s="397"/>
      <c r="CQ66" s="397"/>
      <c r="CR66" s="397"/>
      <c r="CS66" s="397"/>
      <c r="CT66" s="397"/>
      <c r="CU66" s="397"/>
      <c r="CV66" s="397"/>
      <c r="CW66" s="397"/>
      <c r="CX66" s="397"/>
      <c r="CY66" s="397"/>
      <c r="CZ66" s="397"/>
      <c r="DA66" s="397"/>
      <c r="DB66" s="397"/>
      <c r="DC66" s="397"/>
      <c r="DD66" s="397"/>
      <c r="DE66" s="397"/>
      <c r="DF66" s="397"/>
      <c r="DG66" s="397"/>
      <c r="DH66" s="397"/>
      <c r="DI66" s="397"/>
      <c r="DJ66" s="397"/>
      <c r="DK66" s="397"/>
      <c r="DL66" s="397"/>
      <c r="DM66" s="397"/>
      <c r="DN66" s="397"/>
      <c r="DO66" s="397"/>
      <c r="DP66" s="397"/>
      <c r="DQ66" s="397"/>
      <c r="DR66" s="397"/>
      <c r="DS66" s="397"/>
      <c r="DT66" s="397"/>
      <c r="DU66" s="397"/>
      <c r="DV66" s="397"/>
      <c r="DW66" s="397"/>
      <c r="DX66" s="397"/>
      <c r="DY66" s="397"/>
      <c r="DZ66" s="397"/>
      <c r="EA66" s="397"/>
      <c r="EB66" s="397"/>
      <c r="EC66" s="397"/>
      <c r="ED66" s="397"/>
      <c r="EE66" s="397"/>
      <c r="EF66" s="397"/>
      <c r="EG66" s="397"/>
      <c r="EH66" s="397"/>
      <c r="EI66" s="397"/>
      <c r="EJ66" s="397"/>
      <c r="EK66" s="397"/>
      <c r="EL66" s="397"/>
      <c r="EM66" s="397"/>
      <c r="EN66" s="397"/>
      <c r="EO66" s="397"/>
      <c r="EP66" s="397"/>
      <c r="EQ66" s="143">
        <f t="shared" ref="EQ66:EQ129" si="2">G66-SUM(EI66:EM66)</f>
        <v>0</v>
      </c>
      <c r="ER66" s="143" t="str">
        <f t="shared" si="1"/>
        <v/>
      </c>
    </row>
    <row r="67" spans="1:148">
      <c r="A67" s="397"/>
      <c r="B67" s="397"/>
      <c r="C67" s="397"/>
      <c r="D67" s="397"/>
      <c r="E67" s="397"/>
      <c r="F67" s="397"/>
      <c r="G67" s="397"/>
      <c r="H67" s="397"/>
      <c r="I67" s="397"/>
      <c r="J67" s="397"/>
      <c r="K67" s="397"/>
      <c r="L67" s="397"/>
      <c r="M67" s="397"/>
      <c r="N67" s="397"/>
      <c r="O67" s="397"/>
      <c r="P67" s="397"/>
      <c r="Q67" s="397"/>
      <c r="R67" s="397"/>
      <c r="S67" s="397"/>
      <c r="T67" s="397"/>
      <c r="U67" s="397"/>
      <c r="V67" s="397"/>
      <c r="W67" s="397"/>
      <c r="X67" s="397"/>
      <c r="Y67" s="397"/>
      <c r="Z67" s="397"/>
      <c r="AA67" s="397"/>
      <c r="AB67" s="397"/>
      <c r="AC67" s="397"/>
      <c r="AD67" s="397"/>
      <c r="AE67" s="397"/>
      <c r="AF67" s="397"/>
      <c r="AG67" s="397"/>
      <c r="AH67" s="397"/>
      <c r="AI67" s="397"/>
      <c r="AJ67" s="397"/>
      <c r="AK67" s="397"/>
      <c r="AL67" s="397"/>
      <c r="AM67" s="397"/>
      <c r="AN67" s="397"/>
      <c r="AO67" s="397"/>
      <c r="AP67" s="397"/>
      <c r="AQ67" s="397"/>
      <c r="AR67" s="397"/>
      <c r="AS67" s="397"/>
      <c r="AT67" s="397"/>
      <c r="AU67" s="397"/>
      <c r="AV67" s="397"/>
      <c r="AW67" s="397"/>
      <c r="AX67" s="397"/>
      <c r="AY67" s="397"/>
      <c r="AZ67" s="397"/>
      <c r="BA67" s="397"/>
      <c r="BB67" s="397"/>
      <c r="BC67" s="397"/>
      <c r="BD67" s="397"/>
      <c r="BE67" s="397"/>
      <c r="BF67" s="397"/>
      <c r="BG67" s="397"/>
      <c r="BH67" s="397"/>
      <c r="BI67" s="397"/>
      <c r="BJ67" s="397"/>
      <c r="BK67" s="397"/>
      <c r="BL67" s="397"/>
      <c r="BM67" s="397"/>
      <c r="BN67" s="397"/>
      <c r="BO67" s="397"/>
      <c r="BP67" s="397"/>
      <c r="BQ67" s="397"/>
      <c r="BR67" s="397"/>
      <c r="BS67" s="397"/>
      <c r="BT67" s="397"/>
      <c r="BU67" s="397"/>
      <c r="BV67" s="397"/>
      <c r="BW67" s="397"/>
      <c r="BX67" s="397"/>
      <c r="BY67" s="397"/>
      <c r="BZ67" s="397"/>
      <c r="CA67" s="397"/>
      <c r="CB67" s="397"/>
      <c r="CC67" s="397"/>
      <c r="CD67" s="397"/>
      <c r="CE67" s="397"/>
      <c r="CF67" s="397"/>
      <c r="CG67" s="397"/>
      <c r="CH67" s="397"/>
      <c r="CI67" s="397"/>
      <c r="CJ67" s="397"/>
      <c r="CK67" s="397"/>
      <c r="CL67" s="397"/>
      <c r="CM67" s="397"/>
      <c r="CN67" s="397"/>
      <c r="CO67" s="397"/>
      <c r="CP67" s="397"/>
      <c r="CQ67" s="397"/>
      <c r="CR67" s="397"/>
      <c r="CS67" s="397"/>
      <c r="CT67" s="397"/>
      <c r="CU67" s="397"/>
      <c r="CV67" s="397"/>
      <c r="CW67" s="397"/>
      <c r="CX67" s="397"/>
      <c r="CY67" s="397"/>
      <c r="CZ67" s="397"/>
      <c r="DA67" s="397"/>
      <c r="DB67" s="397"/>
      <c r="DC67" s="397"/>
      <c r="DD67" s="397"/>
      <c r="DE67" s="397"/>
      <c r="DF67" s="397"/>
      <c r="DG67" s="397"/>
      <c r="DH67" s="397"/>
      <c r="DI67" s="397"/>
      <c r="DJ67" s="397"/>
      <c r="DK67" s="397"/>
      <c r="DL67" s="397"/>
      <c r="DM67" s="397"/>
      <c r="DN67" s="397"/>
      <c r="DO67" s="397"/>
      <c r="DP67" s="397"/>
      <c r="DQ67" s="397"/>
      <c r="DR67" s="397"/>
      <c r="DS67" s="397"/>
      <c r="DT67" s="397"/>
      <c r="DU67" s="397"/>
      <c r="DV67" s="397"/>
      <c r="DW67" s="397"/>
      <c r="DX67" s="397"/>
      <c r="DY67" s="397"/>
      <c r="DZ67" s="397"/>
      <c r="EA67" s="397"/>
      <c r="EB67" s="397"/>
      <c r="EC67" s="397"/>
      <c r="ED67" s="397"/>
      <c r="EE67" s="397"/>
      <c r="EF67" s="397"/>
      <c r="EG67" s="397"/>
      <c r="EH67" s="397"/>
      <c r="EI67" s="397"/>
      <c r="EJ67" s="397"/>
      <c r="EK67" s="397"/>
      <c r="EL67" s="397"/>
      <c r="EM67" s="397"/>
      <c r="EN67" s="397"/>
      <c r="EO67" s="397"/>
      <c r="EP67" s="397"/>
      <c r="EQ67" s="143">
        <f t="shared" si="2"/>
        <v>0</v>
      </c>
      <c r="ER67" s="143" t="str">
        <f t="shared" ref="ER67:ER130" si="3">IF(EQ67&lt;0,$D67&amp;",","")</f>
        <v/>
      </c>
    </row>
    <row r="68" spans="1:148">
      <c r="A68" s="397"/>
      <c r="B68" s="397"/>
      <c r="C68" s="397"/>
      <c r="D68" s="397"/>
      <c r="E68" s="397"/>
      <c r="F68" s="397"/>
      <c r="G68" s="397"/>
      <c r="H68" s="397"/>
      <c r="I68" s="397"/>
      <c r="J68" s="397"/>
      <c r="K68" s="397"/>
      <c r="L68" s="397"/>
      <c r="M68" s="397"/>
      <c r="N68" s="397"/>
      <c r="O68" s="397"/>
      <c r="P68" s="397"/>
      <c r="Q68" s="397"/>
      <c r="R68" s="397"/>
      <c r="S68" s="397"/>
      <c r="T68" s="397"/>
      <c r="U68" s="397"/>
      <c r="V68" s="397"/>
      <c r="W68" s="397"/>
      <c r="X68" s="397"/>
      <c r="Y68" s="397"/>
      <c r="Z68" s="397"/>
      <c r="AA68" s="397"/>
      <c r="AB68" s="397"/>
      <c r="AC68" s="397"/>
      <c r="AD68" s="397"/>
      <c r="AE68" s="397"/>
      <c r="AF68" s="397"/>
      <c r="AG68" s="397"/>
      <c r="AH68" s="397"/>
      <c r="AI68" s="397"/>
      <c r="AJ68" s="397"/>
      <c r="AK68" s="397"/>
      <c r="AL68" s="397"/>
      <c r="AM68" s="397"/>
      <c r="AN68" s="397"/>
      <c r="AO68" s="397"/>
      <c r="AP68" s="397"/>
      <c r="AQ68" s="397"/>
      <c r="AR68" s="397"/>
      <c r="AS68" s="397"/>
      <c r="AT68" s="397"/>
      <c r="AU68" s="397"/>
      <c r="AV68" s="397"/>
      <c r="AW68" s="397"/>
      <c r="AX68" s="397"/>
      <c r="AY68" s="397"/>
      <c r="AZ68" s="397"/>
      <c r="BA68" s="397"/>
      <c r="BB68" s="397"/>
      <c r="BC68" s="397"/>
      <c r="BD68" s="397"/>
      <c r="BE68" s="397"/>
      <c r="BF68" s="397"/>
      <c r="BG68" s="397"/>
      <c r="BH68" s="397"/>
      <c r="BI68" s="397"/>
      <c r="BJ68" s="397"/>
      <c r="BK68" s="397"/>
      <c r="BL68" s="397"/>
      <c r="BM68" s="397"/>
      <c r="BN68" s="397"/>
      <c r="BO68" s="397"/>
      <c r="BP68" s="397"/>
      <c r="BQ68" s="397"/>
      <c r="BR68" s="397"/>
      <c r="BS68" s="397"/>
      <c r="BT68" s="397"/>
      <c r="BU68" s="397"/>
      <c r="BV68" s="397"/>
      <c r="BW68" s="397"/>
      <c r="BX68" s="397"/>
      <c r="BY68" s="397"/>
      <c r="BZ68" s="397"/>
      <c r="CA68" s="397"/>
      <c r="CB68" s="397"/>
      <c r="CC68" s="397"/>
      <c r="CD68" s="397"/>
      <c r="CE68" s="397"/>
      <c r="CF68" s="397"/>
      <c r="CG68" s="397"/>
      <c r="CH68" s="397"/>
      <c r="CI68" s="397"/>
      <c r="CJ68" s="397"/>
      <c r="CK68" s="397"/>
      <c r="CL68" s="397"/>
      <c r="CM68" s="397"/>
      <c r="CN68" s="397"/>
      <c r="CO68" s="397"/>
      <c r="CP68" s="397"/>
      <c r="CQ68" s="397"/>
      <c r="CR68" s="397"/>
      <c r="CS68" s="397"/>
      <c r="CT68" s="397"/>
      <c r="CU68" s="397"/>
      <c r="CV68" s="397"/>
      <c r="CW68" s="397"/>
      <c r="CX68" s="397"/>
      <c r="CY68" s="397"/>
      <c r="CZ68" s="397"/>
      <c r="DA68" s="397"/>
      <c r="DB68" s="397"/>
      <c r="DC68" s="397"/>
      <c r="DD68" s="397"/>
      <c r="DE68" s="397"/>
      <c r="DF68" s="397"/>
      <c r="DG68" s="397"/>
      <c r="DH68" s="397"/>
      <c r="DI68" s="397"/>
      <c r="DJ68" s="397"/>
      <c r="DK68" s="397"/>
      <c r="DL68" s="397"/>
      <c r="DM68" s="397"/>
      <c r="DN68" s="397"/>
      <c r="DO68" s="397"/>
      <c r="DP68" s="397"/>
      <c r="DQ68" s="397"/>
      <c r="DR68" s="397"/>
      <c r="DS68" s="397"/>
      <c r="DT68" s="397"/>
      <c r="DU68" s="397"/>
      <c r="DV68" s="397"/>
      <c r="DW68" s="397"/>
      <c r="DX68" s="397"/>
      <c r="DY68" s="397"/>
      <c r="DZ68" s="397"/>
      <c r="EA68" s="397"/>
      <c r="EB68" s="397"/>
      <c r="EC68" s="397"/>
      <c r="ED68" s="397"/>
      <c r="EE68" s="397"/>
      <c r="EF68" s="397"/>
      <c r="EG68" s="397"/>
      <c r="EH68" s="397"/>
      <c r="EI68" s="397"/>
      <c r="EJ68" s="397"/>
      <c r="EK68" s="397"/>
      <c r="EL68" s="397"/>
      <c r="EM68" s="397"/>
      <c r="EN68" s="397"/>
      <c r="EO68" s="397"/>
      <c r="EP68" s="397"/>
      <c r="EQ68" s="143">
        <f t="shared" si="2"/>
        <v>0</v>
      </c>
      <c r="ER68" s="143" t="str">
        <f t="shared" si="3"/>
        <v/>
      </c>
    </row>
    <row r="69" spans="1:148">
      <c r="A69" s="397"/>
      <c r="B69" s="397"/>
      <c r="C69" s="397"/>
      <c r="D69" s="397"/>
      <c r="E69" s="397"/>
      <c r="F69" s="397"/>
      <c r="G69" s="397"/>
      <c r="H69" s="397"/>
      <c r="I69" s="397"/>
      <c r="J69" s="397"/>
      <c r="K69" s="397"/>
      <c r="L69" s="397"/>
      <c r="M69" s="397"/>
      <c r="N69" s="397"/>
      <c r="O69" s="397"/>
      <c r="P69" s="397"/>
      <c r="Q69" s="397"/>
      <c r="R69" s="397"/>
      <c r="S69" s="397"/>
      <c r="T69" s="397"/>
      <c r="U69" s="397"/>
      <c r="V69" s="397"/>
      <c r="W69" s="397"/>
      <c r="X69" s="397"/>
      <c r="Y69" s="397"/>
      <c r="Z69" s="397"/>
      <c r="AA69" s="397"/>
      <c r="AB69" s="397"/>
      <c r="AC69" s="397"/>
      <c r="AD69" s="397"/>
      <c r="AE69" s="397"/>
      <c r="AF69" s="397"/>
      <c r="AG69" s="397"/>
      <c r="AH69" s="397"/>
      <c r="AI69" s="397"/>
      <c r="AJ69" s="397"/>
      <c r="AK69" s="397"/>
      <c r="AL69" s="397"/>
      <c r="AM69" s="397"/>
      <c r="AN69" s="397"/>
      <c r="AO69" s="397"/>
      <c r="AP69" s="397"/>
      <c r="AQ69" s="397"/>
      <c r="AR69" s="397"/>
      <c r="AS69" s="397"/>
      <c r="AT69" s="397"/>
      <c r="AU69" s="397"/>
      <c r="AV69" s="397"/>
      <c r="AW69" s="397"/>
      <c r="AX69" s="397"/>
      <c r="AY69" s="397"/>
      <c r="AZ69" s="397"/>
      <c r="BA69" s="397"/>
      <c r="BB69" s="397"/>
      <c r="BC69" s="397"/>
      <c r="BD69" s="397"/>
      <c r="BE69" s="397"/>
      <c r="BF69" s="397"/>
      <c r="BG69" s="397"/>
      <c r="BH69" s="397"/>
      <c r="BI69" s="397"/>
      <c r="BJ69" s="397"/>
      <c r="BK69" s="397"/>
      <c r="BL69" s="397"/>
      <c r="BM69" s="397"/>
      <c r="BN69" s="397"/>
      <c r="BO69" s="397"/>
      <c r="BP69" s="397"/>
      <c r="BQ69" s="397"/>
      <c r="BR69" s="397"/>
      <c r="BS69" s="397"/>
      <c r="BT69" s="397"/>
      <c r="BU69" s="397"/>
      <c r="BV69" s="397"/>
      <c r="BW69" s="397"/>
      <c r="BX69" s="397"/>
      <c r="BY69" s="397"/>
      <c r="BZ69" s="397"/>
      <c r="CA69" s="397"/>
      <c r="CB69" s="397"/>
      <c r="CC69" s="397"/>
      <c r="CD69" s="397"/>
      <c r="CE69" s="397"/>
      <c r="CF69" s="397"/>
      <c r="CG69" s="397"/>
      <c r="CH69" s="397"/>
      <c r="CI69" s="397"/>
      <c r="CJ69" s="397"/>
      <c r="CK69" s="397"/>
      <c r="CL69" s="397"/>
      <c r="CM69" s="397"/>
      <c r="CN69" s="397"/>
      <c r="CO69" s="397"/>
      <c r="CP69" s="397"/>
      <c r="CQ69" s="397"/>
      <c r="CR69" s="397"/>
      <c r="CS69" s="397"/>
      <c r="CT69" s="397"/>
      <c r="CU69" s="397"/>
      <c r="CV69" s="397"/>
      <c r="CW69" s="397"/>
      <c r="CX69" s="397"/>
      <c r="CY69" s="397"/>
      <c r="CZ69" s="397"/>
      <c r="DA69" s="397"/>
      <c r="DB69" s="397"/>
      <c r="DC69" s="397"/>
      <c r="DD69" s="397"/>
      <c r="DE69" s="397"/>
      <c r="DF69" s="397"/>
      <c r="DG69" s="397"/>
      <c r="DH69" s="397"/>
      <c r="DI69" s="397"/>
      <c r="DJ69" s="397"/>
      <c r="DK69" s="397"/>
      <c r="DL69" s="397"/>
      <c r="DM69" s="397"/>
      <c r="DN69" s="397"/>
      <c r="DO69" s="397"/>
      <c r="DP69" s="397"/>
      <c r="DQ69" s="397"/>
      <c r="DR69" s="397"/>
      <c r="DS69" s="397"/>
      <c r="DT69" s="397"/>
      <c r="DU69" s="397"/>
      <c r="DV69" s="397"/>
      <c r="DW69" s="397"/>
      <c r="DX69" s="397"/>
      <c r="DY69" s="397"/>
      <c r="DZ69" s="397"/>
      <c r="EA69" s="397"/>
      <c r="EB69" s="397"/>
      <c r="EC69" s="397"/>
      <c r="ED69" s="397"/>
      <c r="EE69" s="397"/>
      <c r="EF69" s="397"/>
      <c r="EG69" s="397"/>
      <c r="EH69" s="397"/>
      <c r="EI69" s="397"/>
      <c r="EJ69" s="397"/>
      <c r="EK69" s="397"/>
      <c r="EL69" s="397"/>
      <c r="EM69" s="397"/>
      <c r="EN69" s="397"/>
      <c r="EO69" s="397"/>
      <c r="EP69" s="397"/>
      <c r="EQ69" s="143">
        <f t="shared" si="2"/>
        <v>0</v>
      </c>
      <c r="ER69" s="143" t="str">
        <f t="shared" si="3"/>
        <v/>
      </c>
    </row>
    <row r="70" spans="1:148">
      <c r="A70" s="397"/>
      <c r="B70" s="397"/>
      <c r="C70" s="397"/>
      <c r="D70" s="397"/>
      <c r="E70" s="397"/>
      <c r="F70" s="397"/>
      <c r="G70" s="397"/>
      <c r="H70" s="397"/>
      <c r="I70" s="397"/>
      <c r="J70" s="397"/>
      <c r="K70" s="397"/>
      <c r="L70" s="397"/>
      <c r="M70" s="397"/>
      <c r="N70" s="397"/>
      <c r="O70" s="397"/>
      <c r="P70" s="397"/>
      <c r="Q70" s="397"/>
      <c r="R70" s="397"/>
      <c r="S70" s="397"/>
      <c r="T70" s="397"/>
      <c r="U70" s="397"/>
      <c r="V70" s="397"/>
      <c r="W70" s="397"/>
      <c r="X70" s="397"/>
      <c r="Y70" s="397"/>
      <c r="Z70" s="397"/>
      <c r="AA70" s="397"/>
      <c r="AB70" s="397"/>
      <c r="AC70" s="397"/>
      <c r="AD70" s="397"/>
      <c r="AE70" s="397"/>
      <c r="AF70" s="397"/>
      <c r="AG70" s="397"/>
      <c r="AH70" s="397"/>
      <c r="AI70" s="397"/>
      <c r="AJ70" s="397"/>
      <c r="AK70" s="397"/>
      <c r="AL70" s="397"/>
      <c r="AM70" s="397"/>
      <c r="AN70" s="397"/>
      <c r="AO70" s="397"/>
      <c r="AP70" s="397"/>
      <c r="AQ70" s="397"/>
      <c r="AR70" s="397"/>
      <c r="AS70" s="397"/>
      <c r="AT70" s="397"/>
      <c r="AU70" s="397"/>
      <c r="AV70" s="397"/>
      <c r="AW70" s="397"/>
      <c r="AX70" s="397"/>
      <c r="AY70" s="397"/>
      <c r="AZ70" s="397"/>
      <c r="BA70" s="397"/>
      <c r="BB70" s="397"/>
      <c r="BC70" s="397"/>
      <c r="BD70" s="397"/>
      <c r="BE70" s="397"/>
      <c r="BF70" s="397"/>
      <c r="BG70" s="397"/>
      <c r="BH70" s="397"/>
      <c r="BI70" s="397"/>
      <c r="BJ70" s="397"/>
      <c r="BK70" s="397"/>
      <c r="BL70" s="397"/>
      <c r="BM70" s="397"/>
      <c r="BN70" s="397"/>
      <c r="BO70" s="397"/>
      <c r="BP70" s="397"/>
      <c r="BQ70" s="397"/>
      <c r="BR70" s="397"/>
      <c r="BS70" s="397"/>
      <c r="BT70" s="397"/>
      <c r="BU70" s="397"/>
      <c r="BV70" s="397"/>
      <c r="BW70" s="397"/>
      <c r="BX70" s="397"/>
      <c r="BY70" s="397"/>
      <c r="BZ70" s="397"/>
      <c r="CA70" s="397"/>
      <c r="CB70" s="397"/>
      <c r="CC70" s="397"/>
      <c r="CD70" s="397"/>
      <c r="CE70" s="397"/>
      <c r="CF70" s="397"/>
      <c r="CG70" s="397"/>
      <c r="CH70" s="397"/>
      <c r="CI70" s="397"/>
      <c r="CJ70" s="397"/>
      <c r="CK70" s="397"/>
      <c r="CL70" s="397"/>
      <c r="CM70" s="397"/>
      <c r="CN70" s="397"/>
      <c r="CO70" s="397"/>
      <c r="CP70" s="397"/>
      <c r="CQ70" s="397"/>
      <c r="CR70" s="397"/>
      <c r="CS70" s="397"/>
      <c r="CT70" s="397"/>
      <c r="CU70" s="397"/>
      <c r="CV70" s="397"/>
      <c r="CW70" s="397"/>
      <c r="CX70" s="397"/>
      <c r="CY70" s="397"/>
      <c r="CZ70" s="397"/>
      <c r="DA70" s="397"/>
      <c r="DB70" s="397"/>
      <c r="DC70" s="397"/>
      <c r="DD70" s="397"/>
      <c r="DE70" s="397"/>
      <c r="DF70" s="397"/>
      <c r="DG70" s="397"/>
      <c r="DH70" s="397"/>
      <c r="DI70" s="397"/>
      <c r="DJ70" s="397"/>
      <c r="DK70" s="397"/>
      <c r="DL70" s="397"/>
      <c r="DM70" s="397"/>
      <c r="DN70" s="397"/>
      <c r="DO70" s="397"/>
      <c r="DP70" s="397"/>
      <c r="DQ70" s="397"/>
      <c r="DR70" s="397"/>
      <c r="DS70" s="397"/>
      <c r="DT70" s="397"/>
      <c r="DU70" s="397"/>
      <c r="DV70" s="397"/>
      <c r="DW70" s="397"/>
      <c r="DX70" s="397"/>
      <c r="DY70" s="397"/>
      <c r="DZ70" s="397"/>
      <c r="EA70" s="397"/>
      <c r="EB70" s="397"/>
      <c r="EC70" s="397"/>
      <c r="ED70" s="397"/>
      <c r="EE70" s="397"/>
      <c r="EF70" s="397"/>
      <c r="EG70" s="397"/>
      <c r="EH70" s="397"/>
      <c r="EI70" s="397"/>
      <c r="EJ70" s="397"/>
      <c r="EK70" s="397"/>
      <c r="EL70" s="397"/>
      <c r="EM70" s="397"/>
      <c r="EN70" s="397"/>
      <c r="EO70" s="397"/>
      <c r="EP70" s="397"/>
      <c r="EQ70" s="143">
        <f t="shared" si="2"/>
        <v>0</v>
      </c>
      <c r="ER70" s="143" t="str">
        <f t="shared" si="3"/>
        <v/>
      </c>
    </row>
    <row r="71" spans="1:148">
      <c r="A71" s="397"/>
      <c r="B71" s="397"/>
      <c r="C71" s="397"/>
      <c r="D71" s="397"/>
      <c r="E71" s="397"/>
      <c r="F71" s="397"/>
      <c r="G71" s="397"/>
      <c r="H71" s="397"/>
      <c r="I71" s="397"/>
      <c r="J71" s="397"/>
      <c r="K71" s="397"/>
      <c r="L71" s="397"/>
      <c r="M71" s="397"/>
      <c r="N71" s="397"/>
      <c r="O71" s="397"/>
      <c r="P71" s="397"/>
      <c r="Q71" s="397"/>
      <c r="R71" s="397"/>
      <c r="S71" s="397"/>
      <c r="T71" s="397"/>
      <c r="U71" s="397"/>
      <c r="V71" s="397"/>
      <c r="W71" s="397"/>
      <c r="X71" s="397"/>
      <c r="Y71" s="397"/>
      <c r="Z71" s="397"/>
      <c r="AA71" s="397"/>
      <c r="AB71" s="397"/>
      <c r="AC71" s="397"/>
      <c r="AD71" s="397"/>
      <c r="AE71" s="397"/>
      <c r="AF71" s="397"/>
      <c r="AG71" s="397"/>
      <c r="AH71" s="397"/>
      <c r="AI71" s="397"/>
      <c r="AJ71" s="397"/>
      <c r="AK71" s="397"/>
      <c r="AL71" s="397"/>
      <c r="AM71" s="397"/>
      <c r="AN71" s="397"/>
      <c r="AO71" s="397"/>
      <c r="AP71" s="397"/>
      <c r="AQ71" s="397"/>
      <c r="AR71" s="397"/>
      <c r="AS71" s="397"/>
      <c r="AT71" s="397"/>
      <c r="AU71" s="397"/>
      <c r="AV71" s="397"/>
      <c r="AW71" s="397"/>
      <c r="AX71" s="397"/>
      <c r="AY71" s="397"/>
      <c r="AZ71" s="397"/>
      <c r="BA71" s="397"/>
      <c r="BB71" s="397"/>
      <c r="BC71" s="397"/>
      <c r="BD71" s="397"/>
      <c r="BE71" s="397"/>
      <c r="BF71" s="397"/>
      <c r="BG71" s="397"/>
      <c r="BH71" s="397"/>
      <c r="BI71" s="397"/>
      <c r="BJ71" s="397"/>
      <c r="BK71" s="397"/>
      <c r="BL71" s="397"/>
      <c r="BM71" s="397"/>
      <c r="BN71" s="397"/>
      <c r="BO71" s="397"/>
      <c r="BP71" s="397"/>
      <c r="BQ71" s="397"/>
      <c r="BR71" s="397"/>
      <c r="BS71" s="397"/>
      <c r="BT71" s="397"/>
      <c r="BU71" s="397"/>
      <c r="BV71" s="397"/>
      <c r="BW71" s="397"/>
      <c r="BX71" s="397"/>
      <c r="BY71" s="397"/>
      <c r="BZ71" s="397"/>
      <c r="CA71" s="397"/>
      <c r="CB71" s="397"/>
      <c r="CC71" s="397"/>
      <c r="CD71" s="397"/>
      <c r="CE71" s="397"/>
      <c r="CF71" s="397"/>
      <c r="CG71" s="397"/>
      <c r="CH71" s="397"/>
      <c r="CI71" s="397"/>
      <c r="CJ71" s="397"/>
      <c r="CK71" s="397"/>
      <c r="CL71" s="397"/>
      <c r="CM71" s="397"/>
      <c r="CN71" s="397"/>
      <c r="CO71" s="397"/>
      <c r="CP71" s="397"/>
      <c r="CQ71" s="397"/>
      <c r="CR71" s="397"/>
      <c r="CS71" s="397"/>
      <c r="CT71" s="397"/>
      <c r="CU71" s="397"/>
      <c r="CV71" s="397"/>
      <c r="CW71" s="397"/>
      <c r="CX71" s="397"/>
      <c r="CY71" s="397"/>
      <c r="CZ71" s="397"/>
      <c r="DA71" s="397"/>
      <c r="DB71" s="397"/>
      <c r="DC71" s="397"/>
      <c r="DD71" s="397"/>
      <c r="DE71" s="397"/>
      <c r="DF71" s="397"/>
      <c r="DG71" s="397"/>
      <c r="DH71" s="397"/>
      <c r="DI71" s="397"/>
      <c r="DJ71" s="397"/>
      <c r="DK71" s="397"/>
      <c r="DL71" s="397"/>
      <c r="DM71" s="397"/>
      <c r="DN71" s="397"/>
      <c r="DO71" s="397"/>
      <c r="DP71" s="397"/>
      <c r="DQ71" s="397"/>
      <c r="DR71" s="397"/>
      <c r="DS71" s="397"/>
      <c r="DT71" s="397"/>
      <c r="DU71" s="397"/>
      <c r="DV71" s="397"/>
      <c r="DW71" s="397"/>
      <c r="DX71" s="397"/>
      <c r="DY71" s="397"/>
      <c r="DZ71" s="397"/>
      <c r="EA71" s="397"/>
      <c r="EB71" s="397"/>
      <c r="EC71" s="397"/>
      <c r="ED71" s="397"/>
      <c r="EE71" s="397"/>
      <c r="EF71" s="397"/>
      <c r="EG71" s="397"/>
      <c r="EH71" s="397"/>
      <c r="EI71" s="397"/>
      <c r="EJ71" s="397"/>
      <c r="EK71" s="397"/>
      <c r="EL71" s="397"/>
      <c r="EM71" s="397"/>
      <c r="EN71" s="397"/>
      <c r="EO71" s="397"/>
      <c r="EP71" s="397"/>
      <c r="EQ71" s="143">
        <f t="shared" si="2"/>
        <v>0</v>
      </c>
      <c r="ER71" s="143" t="str">
        <f t="shared" si="3"/>
        <v/>
      </c>
    </row>
    <row r="72" spans="1:148">
      <c r="A72" s="397"/>
      <c r="B72" s="397"/>
      <c r="C72" s="397"/>
      <c r="D72" s="397"/>
      <c r="E72" s="397"/>
      <c r="F72" s="397"/>
      <c r="G72" s="397"/>
      <c r="H72" s="397"/>
      <c r="I72" s="397"/>
      <c r="J72" s="397"/>
      <c r="K72" s="397"/>
      <c r="L72" s="397"/>
      <c r="M72" s="397"/>
      <c r="N72" s="397"/>
      <c r="O72" s="397"/>
      <c r="P72" s="397"/>
      <c r="Q72" s="397"/>
      <c r="R72" s="397"/>
      <c r="S72" s="397"/>
      <c r="T72" s="397"/>
      <c r="U72" s="397"/>
      <c r="V72" s="397"/>
      <c r="W72" s="397"/>
      <c r="X72" s="397"/>
      <c r="Y72" s="397"/>
      <c r="Z72" s="397"/>
      <c r="AA72" s="397"/>
      <c r="AB72" s="397"/>
      <c r="AC72" s="397"/>
      <c r="AD72" s="397"/>
      <c r="AE72" s="397"/>
      <c r="AF72" s="397"/>
      <c r="AG72" s="397"/>
      <c r="AH72" s="397"/>
      <c r="AI72" s="397"/>
      <c r="AJ72" s="397"/>
      <c r="AK72" s="397"/>
      <c r="AL72" s="397"/>
      <c r="AM72" s="397"/>
      <c r="AN72" s="397"/>
      <c r="AO72" s="397"/>
      <c r="AP72" s="397"/>
      <c r="AQ72" s="397"/>
      <c r="AR72" s="397"/>
      <c r="AS72" s="397"/>
      <c r="AT72" s="397"/>
      <c r="AU72" s="397"/>
      <c r="AV72" s="397"/>
      <c r="AW72" s="397"/>
      <c r="AX72" s="397"/>
      <c r="AY72" s="397"/>
      <c r="AZ72" s="397"/>
      <c r="BA72" s="397"/>
      <c r="BB72" s="397"/>
      <c r="BC72" s="397"/>
      <c r="BD72" s="397"/>
      <c r="BE72" s="397"/>
      <c r="BF72" s="397"/>
      <c r="BG72" s="397"/>
      <c r="BH72" s="397"/>
      <c r="BI72" s="397"/>
      <c r="BJ72" s="397"/>
      <c r="BK72" s="397"/>
      <c r="BL72" s="397"/>
      <c r="BM72" s="397"/>
      <c r="BN72" s="397"/>
      <c r="BO72" s="397"/>
      <c r="BP72" s="397"/>
      <c r="BQ72" s="397"/>
      <c r="BR72" s="397"/>
      <c r="BS72" s="397"/>
      <c r="BT72" s="397"/>
      <c r="BU72" s="397"/>
      <c r="BV72" s="397"/>
      <c r="BW72" s="397"/>
      <c r="BX72" s="397"/>
      <c r="BY72" s="397"/>
      <c r="BZ72" s="397"/>
      <c r="CA72" s="397"/>
      <c r="CB72" s="397"/>
      <c r="CC72" s="397"/>
      <c r="CD72" s="397"/>
      <c r="CE72" s="397"/>
      <c r="CF72" s="397"/>
      <c r="CG72" s="397"/>
      <c r="CH72" s="397"/>
      <c r="CI72" s="397"/>
      <c r="CJ72" s="397"/>
      <c r="CK72" s="397"/>
      <c r="CL72" s="397"/>
      <c r="CM72" s="397"/>
      <c r="CN72" s="397"/>
      <c r="CO72" s="397"/>
      <c r="CP72" s="397"/>
      <c r="CQ72" s="397"/>
      <c r="CR72" s="397"/>
      <c r="CS72" s="397"/>
      <c r="CT72" s="397"/>
      <c r="CU72" s="397"/>
      <c r="CV72" s="397"/>
      <c r="CW72" s="397"/>
      <c r="CX72" s="397"/>
      <c r="CY72" s="397"/>
      <c r="CZ72" s="397"/>
      <c r="DA72" s="397"/>
      <c r="DB72" s="397"/>
      <c r="DC72" s="397"/>
      <c r="DD72" s="397"/>
      <c r="DE72" s="397"/>
      <c r="DF72" s="397"/>
      <c r="DG72" s="397"/>
      <c r="DH72" s="397"/>
      <c r="DI72" s="397"/>
      <c r="DJ72" s="397"/>
      <c r="DK72" s="397"/>
      <c r="DL72" s="397"/>
      <c r="DM72" s="397"/>
      <c r="DN72" s="397"/>
      <c r="DO72" s="397"/>
      <c r="DP72" s="397"/>
      <c r="DQ72" s="397"/>
      <c r="DR72" s="397"/>
      <c r="DS72" s="397"/>
      <c r="DT72" s="397"/>
      <c r="DU72" s="397"/>
      <c r="DV72" s="397"/>
      <c r="DW72" s="397"/>
      <c r="DX72" s="397"/>
      <c r="DY72" s="397"/>
      <c r="DZ72" s="397"/>
      <c r="EA72" s="397"/>
      <c r="EB72" s="397"/>
      <c r="EC72" s="397"/>
      <c r="ED72" s="397"/>
      <c r="EE72" s="397"/>
      <c r="EF72" s="397"/>
      <c r="EG72" s="397"/>
      <c r="EH72" s="397"/>
      <c r="EI72" s="397"/>
      <c r="EJ72" s="397"/>
      <c r="EK72" s="397"/>
      <c r="EL72" s="397"/>
      <c r="EM72" s="397"/>
      <c r="EN72" s="397"/>
      <c r="EO72" s="397"/>
      <c r="EP72" s="397"/>
      <c r="EQ72" s="143">
        <f t="shared" si="2"/>
        <v>0</v>
      </c>
      <c r="ER72" s="143" t="str">
        <f t="shared" si="3"/>
        <v/>
      </c>
    </row>
    <row r="73" spans="1:148">
      <c r="A73" s="397"/>
      <c r="B73" s="397"/>
      <c r="C73" s="397"/>
      <c r="D73" s="397"/>
      <c r="E73" s="397"/>
      <c r="F73" s="397"/>
      <c r="G73" s="397"/>
      <c r="H73" s="397"/>
      <c r="I73" s="397"/>
      <c r="J73" s="397"/>
      <c r="K73" s="397"/>
      <c r="L73" s="397"/>
      <c r="M73" s="397"/>
      <c r="N73" s="397"/>
      <c r="O73" s="397"/>
      <c r="P73" s="397"/>
      <c r="Q73" s="397"/>
      <c r="R73" s="397"/>
      <c r="S73" s="397"/>
      <c r="T73" s="397"/>
      <c r="U73" s="397"/>
      <c r="V73" s="397"/>
      <c r="W73" s="397"/>
      <c r="X73" s="397"/>
      <c r="Y73" s="397"/>
      <c r="Z73" s="397"/>
      <c r="AA73" s="397"/>
      <c r="AB73" s="397"/>
      <c r="AC73" s="397"/>
      <c r="AD73" s="397"/>
      <c r="AE73" s="397"/>
      <c r="AF73" s="397"/>
      <c r="AG73" s="397"/>
      <c r="AH73" s="397"/>
      <c r="AI73" s="397"/>
      <c r="AJ73" s="397"/>
      <c r="AK73" s="397"/>
      <c r="AL73" s="397"/>
      <c r="AM73" s="397"/>
      <c r="AN73" s="397"/>
      <c r="AO73" s="397"/>
      <c r="AP73" s="397"/>
      <c r="AQ73" s="397"/>
      <c r="AR73" s="397"/>
      <c r="AS73" s="397"/>
      <c r="AT73" s="397"/>
      <c r="AU73" s="397"/>
      <c r="AV73" s="397"/>
      <c r="AW73" s="397"/>
      <c r="AX73" s="397"/>
      <c r="AY73" s="397"/>
      <c r="AZ73" s="397"/>
      <c r="BA73" s="397"/>
      <c r="BB73" s="397"/>
      <c r="BC73" s="397"/>
      <c r="BD73" s="397"/>
      <c r="BE73" s="397"/>
      <c r="BF73" s="397"/>
      <c r="BG73" s="397"/>
      <c r="BH73" s="397"/>
      <c r="BI73" s="397"/>
      <c r="BJ73" s="397"/>
      <c r="BK73" s="397"/>
      <c r="BL73" s="397"/>
      <c r="BM73" s="397"/>
      <c r="BN73" s="397"/>
      <c r="BO73" s="397"/>
      <c r="BP73" s="397"/>
      <c r="BQ73" s="397"/>
      <c r="BR73" s="397"/>
      <c r="BS73" s="397"/>
      <c r="BT73" s="397"/>
      <c r="BU73" s="397"/>
      <c r="BV73" s="397"/>
      <c r="BW73" s="397"/>
      <c r="BX73" s="397"/>
      <c r="BY73" s="397"/>
      <c r="BZ73" s="397"/>
      <c r="CA73" s="397"/>
      <c r="CB73" s="397"/>
      <c r="CC73" s="397"/>
      <c r="CD73" s="397"/>
      <c r="CE73" s="397"/>
      <c r="CF73" s="397"/>
      <c r="CG73" s="397"/>
      <c r="CH73" s="397"/>
      <c r="CI73" s="397"/>
      <c r="CJ73" s="397"/>
      <c r="CK73" s="397"/>
      <c r="CL73" s="397"/>
      <c r="CM73" s="397"/>
      <c r="CN73" s="397"/>
      <c r="CO73" s="397"/>
      <c r="CP73" s="397"/>
      <c r="CQ73" s="397"/>
      <c r="CR73" s="397"/>
      <c r="CS73" s="397"/>
      <c r="CT73" s="397"/>
      <c r="CU73" s="397"/>
      <c r="CV73" s="397"/>
      <c r="CW73" s="397"/>
      <c r="CX73" s="397"/>
      <c r="CY73" s="397"/>
      <c r="CZ73" s="397"/>
      <c r="DA73" s="397"/>
      <c r="DB73" s="397"/>
      <c r="DC73" s="397"/>
      <c r="DD73" s="397"/>
      <c r="DE73" s="397"/>
      <c r="DF73" s="397"/>
      <c r="DG73" s="397"/>
      <c r="DH73" s="397"/>
      <c r="DI73" s="397"/>
      <c r="DJ73" s="397"/>
      <c r="DK73" s="397"/>
      <c r="DL73" s="397"/>
      <c r="DM73" s="397"/>
      <c r="DN73" s="397"/>
      <c r="DO73" s="397"/>
      <c r="DP73" s="397"/>
      <c r="DQ73" s="397"/>
      <c r="DR73" s="397"/>
      <c r="DS73" s="397"/>
      <c r="DT73" s="397"/>
      <c r="DU73" s="397"/>
      <c r="DV73" s="397"/>
      <c r="DW73" s="397"/>
      <c r="DX73" s="397"/>
      <c r="DY73" s="397"/>
      <c r="DZ73" s="397"/>
      <c r="EA73" s="397"/>
      <c r="EB73" s="397"/>
      <c r="EC73" s="397"/>
      <c r="ED73" s="397"/>
      <c r="EE73" s="397"/>
      <c r="EF73" s="397"/>
      <c r="EG73" s="397"/>
      <c r="EH73" s="397"/>
      <c r="EI73" s="397"/>
      <c r="EJ73" s="397"/>
      <c r="EK73" s="397"/>
      <c r="EL73" s="397"/>
      <c r="EM73" s="397"/>
      <c r="EN73" s="397"/>
      <c r="EO73" s="397"/>
      <c r="EP73" s="397"/>
      <c r="EQ73" s="143">
        <f t="shared" si="2"/>
        <v>0</v>
      </c>
      <c r="ER73" s="143" t="str">
        <f t="shared" si="3"/>
        <v/>
      </c>
    </row>
    <row r="74" spans="1:148">
      <c r="A74" s="397"/>
      <c r="B74" s="397"/>
      <c r="C74" s="397"/>
      <c r="D74" s="397"/>
      <c r="E74" s="397"/>
      <c r="F74" s="397"/>
      <c r="G74" s="397"/>
      <c r="H74" s="397"/>
      <c r="I74" s="397"/>
      <c r="J74" s="397"/>
      <c r="K74" s="397"/>
      <c r="L74" s="397"/>
      <c r="M74" s="397"/>
      <c r="N74" s="397"/>
      <c r="O74" s="397"/>
      <c r="P74" s="397"/>
      <c r="Q74" s="397"/>
      <c r="R74" s="397"/>
      <c r="S74" s="397"/>
      <c r="T74" s="397"/>
      <c r="U74" s="397"/>
      <c r="V74" s="397"/>
      <c r="W74" s="397"/>
      <c r="X74" s="397"/>
      <c r="Y74" s="397"/>
      <c r="Z74" s="397"/>
      <c r="AA74" s="397"/>
      <c r="AB74" s="397"/>
      <c r="AC74" s="397"/>
      <c r="AD74" s="397"/>
      <c r="AE74" s="397"/>
      <c r="AF74" s="397"/>
      <c r="AG74" s="397"/>
      <c r="AH74" s="397"/>
      <c r="AI74" s="397"/>
      <c r="AJ74" s="397"/>
      <c r="AK74" s="397"/>
      <c r="AL74" s="397"/>
      <c r="AM74" s="397"/>
      <c r="AN74" s="397"/>
      <c r="AO74" s="397"/>
      <c r="AP74" s="397"/>
      <c r="AQ74" s="397"/>
      <c r="AR74" s="397"/>
      <c r="AS74" s="397"/>
      <c r="AT74" s="397"/>
      <c r="AU74" s="397"/>
      <c r="AV74" s="397"/>
      <c r="AW74" s="397"/>
      <c r="AX74" s="397"/>
      <c r="AY74" s="397"/>
      <c r="AZ74" s="397"/>
      <c r="BA74" s="397"/>
      <c r="BB74" s="397"/>
      <c r="BC74" s="397"/>
      <c r="BD74" s="397"/>
      <c r="BE74" s="397"/>
      <c r="BF74" s="397"/>
      <c r="BG74" s="397"/>
      <c r="BH74" s="397"/>
      <c r="BI74" s="397"/>
      <c r="BJ74" s="397"/>
      <c r="BK74" s="397"/>
      <c r="BL74" s="397"/>
      <c r="BM74" s="397"/>
      <c r="BN74" s="397"/>
      <c r="BO74" s="397"/>
      <c r="BP74" s="397"/>
      <c r="BQ74" s="397"/>
      <c r="BR74" s="397"/>
      <c r="BS74" s="397"/>
      <c r="BT74" s="397"/>
      <c r="BU74" s="397"/>
      <c r="BV74" s="397"/>
      <c r="BW74" s="397"/>
      <c r="BX74" s="397"/>
      <c r="BY74" s="397"/>
      <c r="BZ74" s="397"/>
      <c r="CA74" s="397"/>
      <c r="CB74" s="397"/>
      <c r="CC74" s="397"/>
      <c r="CD74" s="397"/>
      <c r="CE74" s="397"/>
      <c r="CF74" s="397"/>
      <c r="CG74" s="397"/>
      <c r="CH74" s="397"/>
      <c r="CI74" s="397"/>
      <c r="CJ74" s="397"/>
      <c r="CK74" s="397"/>
      <c r="CL74" s="397"/>
      <c r="CM74" s="397"/>
      <c r="CN74" s="397"/>
      <c r="CO74" s="397"/>
      <c r="CP74" s="397"/>
      <c r="CQ74" s="397"/>
      <c r="CR74" s="397"/>
      <c r="CS74" s="397"/>
      <c r="CT74" s="397"/>
      <c r="CU74" s="397"/>
      <c r="CV74" s="397"/>
      <c r="CW74" s="397"/>
      <c r="CX74" s="397"/>
      <c r="CY74" s="397"/>
      <c r="CZ74" s="397"/>
      <c r="DA74" s="397"/>
      <c r="DB74" s="397"/>
      <c r="DC74" s="397"/>
      <c r="DD74" s="397"/>
      <c r="DE74" s="397"/>
      <c r="DF74" s="397"/>
      <c r="DG74" s="397"/>
      <c r="DH74" s="397"/>
      <c r="DI74" s="397"/>
      <c r="DJ74" s="397"/>
      <c r="DK74" s="397"/>
      <c r="DL74" s="397"/>
      <c r="DM74" s="397"/>
      <c r="DN74" s="397"/>
      <c r="DO74" s="397"/>
      <c r="DP74" s="397"/>
      <c r="DQ74" s="397"/>
      <c r="DR74" s="397"/>
      <c r="DS74" s="397"/>
      <c r="DT74" s="397"/>
      <c r="DU74" s="397"/>
      <c r="DV74" s="397"/>
      <c r="DW74" s="397"/>
      <c r="DX74" s="397"/>
      <c r="DY74" s="397"/>
      <c r="DZ74" s="397"/>
      <c r="EA74" s="397"/>
      <c r="EB74" s="397"/>
      <c r="EC74" s="397"/>
      <c r="ED74" s="397"/>
      <c r="EE74" s="397"/>
      <c r="EF74" s="397"/>
      <c r="EG74" s="397"/>
      <c r="EH74" s="397"/>
      <c r="EI74" s="397"/>
      <c r="EJ74" s="397"/>
      <c r="EK74" s="397"/>
      <c r="EL74" s="397"/>
      <c r="EM74" s="397"/>
      <c r="EN74" s="397"/>
      <c r="EO74" s="397"/>
      <c r="EP74" s="397"/>
      <c r="EQ74" s="143">
        <f t="shared" si="2"/>
        <v>0</v>
      </c>
      <c r="ER74" s="143" t="str">
        <f t="shared" si="3"/>
        <v/>
      </c>
    </row>
    <row r="75" spans="1:148">
      <c r="A75" s="397"/>
      <c r="B75" s="397"/>
      <c r="C75" s="397"/>
      <c r="D75" s="397"/>
      <c r="E75" s="397"/>
      <c r="F75" s="397"/>
      <c r="G75" s="397"/>
      <c r="H75" s="397"/>
      <c r="I75" s="397"/>
      <c r="J75" s="397"/>
      <c r="K75" s="397"/>
      <c r="L75" s="397"/>
      <c r="M75" s="397"/>
      <c r="N75" s="397"/>
      <c r="O75" s="397"/>
      <c r="P75" s="397"/>
      <c r="Q75" s="397"/>
      <c r="R75" s="397"/>
      <c r="S75" s="397"/>
      <c r="T75" s="397"/>
      <c r="U75" s="397"/>
      <c r="V75" s="397"/>
      <c r="W75" s="397"/>
      <c r="X75" s="397"/>
      <c r="Y75" s="397"/>
      <c r="Z75" s="397"/>
      <c r="AA75" s="397"/>
      <c r="AB75" s="397"/>
      <c r="AC75" s="397"/>
      <c r="AD75" s="397"/>
      <c r="AE75" s="397"/>
      <c r="AF75" s="397"/>
      <c r="AG75" s="397"/>
      <c r="AH75" s="397"/>
      <c r="AI75" s="397"/>
      <c r="AJ75" s="397"/>
      <c r="AK75" s="397"/>
      <c r="AL75" s="397"/>
      <c r="AM75" s="397"/>
      <c r="AN75" s="397"/>
      <c r="AO75" s="397"/>
      <c r="AP75" s="397"/>
      <c r="AQ75" s="397"/>
      <c r="AR75" s="397"/>
      <c r="AS75" s="397"/>
      <c r="AT75" s="397"/>
      <c r="AU75" s="397"/>
      <c r="AV75" s="397"/>
      <c r="AW75" s="397"/>
      <c r="AX75" s="397"/>
      <c r="AY75" s="397"/>
      <c r="AZ75" s="397"/>
      <c r="BA75" s="397"/>
      <c r="BB75" s="397"/>
      <c r="BC75" s="397"/>
      <c r="BD75" s="397"/>
      <c r="BE75" s="397"/>
      <c r="BF75" s="397"/>
      <c r="BG75" s="397"/>
      <c r="BH75" s="397"/>
      <c r="BI75" s="397"/>
      <c r="BJ75" s="397"/>
      <c r="BK75" s="397"/>
      <c r="BL75" s="397"/>
      <c r="BM75" s="397"/>
      <c r="BN75" s="397"/>
      <c r="BO75" s="397"/>
      <c r="BP75" s="397"/>
      <c r="BQ75" s="397"/>
      <c r="BR75" s="397"/>
      <c r="BS75" s="397"/>
      <c r="BT75" s="397"/>
      <c r="BU75" s="397"/>
      <c r="BV75" s="397"/>
      <c r="BW75" s="397"/>
      <c r="BX75" s="397"/>
      <c r="BY75" s="397"/>
      <c r="BZ75" s="397"/>
      <c r="CA75" s="397"/>
      <c r="CB75" s="397"/>
      <c r="CC75" s="397"/>
      <c r="CD75" s="397"/>
      <c r="CE75" s="397"/>
      <c r="CF75" s="397"/>
      <c r="CG75" s="397"/>
      <c r="CH75" s="397"/>
      <c r="CI75" s="397"/>
      <c r="CJ75" s="397"/>
      <c r="CK75" s="397"/>
      <c r="CL75" s="397"/>
      <c r="CM75" s="397"/>
      <c r="CN75" s="397"/>
      <c r="CO75" s="397"/>
      <c r="CP75" s="397"/>
      <c r="CQ75" s="397"/>
      <c r="CR75" s="397"/>
      <c r="CS75" s="397"/>
      <c r="CT75" s="397"/>
      <c r="CU75" s="397"/>
      <c r="CV75" s="397"/>
      <c r="CW75" s="397"/>
      <c r="CX75" s="397"/>
      <c r="CY75" s="397"/>
      <c r="CZ75" s="397"/>
      <c r="DA75" s="397"/>
      <c r="DB75" s="397"/>
      <c r="DC75" s="397"/>
      <c r="DD75" s="397"/>
      <c r="DE75" s="397"/>
      <c r="DF75" s="397"/>
      <c r="DG75" s="397"/>
      <c r="DH75" s="397"/>
      <c r="DI75" s="397"/>
      <c r="DJ75" s="397"/>
      <c r="DK75" s="397"/>
      <c r="DL75" s="397"/>
      <c r="DM75" s="397"/>
      <c r="DN75" s="397"/>
      <c r="DO75" s="397"/>
      <c r="DP75" s="397"/>
      <c r="DQ75" s="397"/>
      <c r="DR75" s="397"/>
      <c r="DS75" s="397"/>
      <c r="DT75" s="397"/>
      <c r="DU75" s="397"/>
      <c r="DV75" s="397"/>
      <c r="DW75" s="397"/>
      <c r="DX75" s="397"/>
      <c r="DY75" s="397"/>
      <c r="DZ75" s="397"/>
      <c r="EA75" s="397"/>
      <c r="EB75" s="397"/>
      <c r="EC75" s="397"/>
      <c r="ED75" s="397"/>
      <c r="EE75" s="397"/>
      <c r="EF75" s="397"/>
      <c r="EG75" s="397"/>
      <c r="EH75" s="397"/>
      <c r="EI75" s="397"/>
      <c r="EJ75" s="397"/>
      <c r="EK75" s="397"/>
      <c r="EL75" s="397"/>
      <c r="EM75" s="397"/>
      <c r="EN75" s="397"/>
      <c r="EO75" s="397"/>
      <c r="EP75" s="397"/>
      <c r="EQ75" s="143">
        <f t="shared" si="2"/>
        <v>0</v>
      </c>
      <c r="ER75" s="143" t="str">
        <f t="shared" si="3"/>
        <v/>
      </c>
    </row>
    <row r="76" spans="1:148">
      <c r="A76" s="397"/>
      <c r="B76" s="397"/>
      <c r="C76" s="397"/>
      <c r="D76" s="397"/>
      <c r="E76" s="397"/>
      <c r="F76" s="397"/>
      <c r="G76" s="397"/>
      <c r="H76" s="397"/>
      <c r="I76" s="397"/>
      <c r="J76" s="397"/>
      <c r="K76" s="397"/>
      <c r="L76" s="397"/>
      <c r="M76" s="397"/>
      <c r="N76" s="397"/>
      <c r="O76" s="397"/>
      <c r="P76" s="397"/>
      <c r="Q76" s="397"/>
      <c r="R76" s="397"/>
      <c r="S76" s="397"/>
      <c r="T76" s="397"/>
      <c r="U76" s="397"/>
      <c r="V76" s="397"/>
      <c r="W76" s="397"/>
      <c r="X76" s="397"/>
      <c r="Y76" s="397"/>
      <c r="Z76" s="397"/>
      <c r="AA76" s="397"/>
      <c r="AB76" s="397"/>
      <c r="AC76" s="397"/>
      <c r="AD76" s="397"/>
      <c r="AE76" s="397"/>
      <c r="AF76" s="397"/>
      <c r="AG76" s="397"/>
      <c r="AH76" s="397"/>
      <c r="AI76" s="397"/>
      <c r="AJ76" s="397"/>
      <c r="AK76" s="397"/>
      <c r="AL76" s="397"/>
      <c r="AM76" s="397"/>
      <c r="AN76" s="397"/>
      <c r="AO76" s="397"/>
      <c r="AP76" s="397"/>
      <c r="AQ76" s="397"/>
      <c r="AR76" s="397"/>
      <c r="AS76" s="397"/>
      <c r="AT76" s="397"/>
      <c r="AU76" s="397"/>
      <c r="AV76" s="397"/>
      <c r="AW76" s="397"/>
      <c r="AX76" s="397"/>
      <c r="AY76" s="397"/>
      <c r="AZ76" s="397"/>
      <c r="BA76" s="397"/>
      <c r="BB76" s="397"/>
      <c r="BC76" s="397"/>
      <c r="BD76" s="397"/>
      <c r="BE76" s="397"/>
      <c r="BF76" s="397"/>
      <c r="BG76" s="397"/>
      <c r="BH76" s="397"/>
      <c r="BI76" s="397"/>
      <c r="BJ76" s="397"/>
      <c r="BK76" s="397"/>
      <c r="BL76" s="397"/>
      <c r="BM76" s="397"/>
      <c r="BN76" s="397"/>
      <c r="BO76" s="397"/>
      <c r="BP76" s="397"/>
      <c r="BQ76" s="397"/>
      <c r="BR76" s="397"/>
      <c r="BS76" s="397"/>
      <c r="BT76" s="397"/>
      <c r="BU76" s="397"/>
      <c r="BV76" s="397"/>
      <c r="BW76" s="397"/>
      <c r="BX76" s="397"/>
      <c r="BY76" s="397"/>
      <c r="BZ76" s="397"/>
      <c r="CA76" s="397"/>
      <c r="CB76" s="397"/>
      <c r="CC76" s="397"/>
      <c r="CD76" s="397"/>
      <c r="CE76" s="397"/>
      <c r="CF76" s="397"/>
      <c r="CG76" s="397"/>
      <c r="CH76" s="397"/>
      <c r="CI76" s="397"/>
      <c r="CJ76" s="397"/>
      <c r="CK76" s="397"/>
      <c r="CL76" s="397"/>
      <c r="CM76" s="397"/>
      <c r="CN76" s="397"/>
      <c r="CO76" s="397"/>
      <c r="CP76" s="397"/>
      <c r="CQ76" s="397"/>
      <c r="CR76" s="397"/>
      <c r="CS76" s="397"/>
      <c r="CT76" s="397"/>
      <c r="CU76" s="397"/>
      <c r="CV76" s="397"/>
      <c r="CW76" s="397"/>
      <c r="CX76" s="397"/>
      <c r="CY76" s="397"/>
      <c r="CZ76" s="397"/>
      <c r="DA76" s="397"/>
      <c r="DB76" s="397"/>
      <c r="DC76" s="397"/>
      <c r="DD76" s="397"/>
      <c r="DE76" s="397"/>
      <c r="DF76" s="397"/>
      <c r="DG76" s="397"/>
      <c r="DH76" s="397"/>
      <c r="DI76" s="397"/>
      <c r="DJ76" s="397"/>
      <c r="DK76" s="397"/>
      <c r="DL76" s="397"/>
      <c r="DM76" s="397"/>
      <c r="DN76" s="397"/>
      <c r="DO76" s="397"/>
      <c r="DP76" s="397"/>
      <c r="DQ76" s="397"/>
      <c r="DR76" s="397"/>
      <c r="DS76" s="397"/>
      <c r="DT76" s="397"/>
      <c r="DU76" s="397"/>
      <c r="DV76" s="397"/>
      <c r="DW76" s="397"/>
      <c r="DX76" s="397"/>
      <c r="DY76" s="397"/>
      <c r="DZ76" s="397"/>
      <c r="EA76" s="397"/>
      <c r="EB76" s="397"/>
      <c r="EC76" s="397"/>
      <c r="ED76" s="397"/>
      <c r="EE76" s="397"/>
      <c r="EF76" s="397"/>
      <c r="EG76" s="397"/>
      <c r="EH76" s="397"/>
      <c r="EI76" s="397"/>
      <c r="EJ76" s="397"/>
      <c r="EK76" s="397"/>
      <c r="EL76" s="397"/>
      <c r="EM76" s="397"/>
      <c r="EN76" s="397"/>
      <c r="EO76" s="397"/>
      <c r="EP76" s="397"/>
      <c r="EQ76" s="143">
        <f t="shared" si="2"/>
        <v>0</v>
      </c>
      <c r="ER76" s="143" t="str">
        <f t="shared" si="3"/>
        <v/>
      </c>
    </row>
    <row r="77" spans="1:148">
      <c r="A77" s="397"/>
      <c r="B77" s="397"/>
      <c r="C77" s="397"/>
      <c r="D77" s="397"/>
      <c r="E77" s="397"/>
      <c r="F77" s="397"/>
      <c r="G77" s="397"/>
      <c r="H77" s="397"/>
      <c r="I77" s="397"/>
      <c r="J77" s="397"/>
      <c r="K77" s="397"/>
      <c r="L77" s="397"/>
      <c r="M77" s="397"/>
      <c r="N77" s="397"/>
      <c r="O77" s="397"/>
      <c r="P77" s="397"/>
      <c r="Q77" s="397"/>
      <c r="R77" s="397"/>
      <c r="S77" s="397"/>
      <c r="T77" s="397"/>
      <c r="U77" s="397"/>
      <c r="V77" s="397"/>
      <c r="W77" s="397"/>
      <c r="X77" s="397"/>
      <c r="Y77" s="397"/>
      <c r="Z77" s="397"/>
      <c r="AA77" s="397"/>
      <c r="AB77" s="397"/>
      <c r="AC77" s="397"/>
      <c r="AD77" s="397"/>
      <c r="AE77" s="397"/>
      <c r="AF77" s="397"/>
      <c r="AG77" s="397"/>
      <c r="AH77" s="397"/>
      <c r="AI77" s="397"/>
      <c r="AJ77" s="397"/>
      <c r="AK77" s="397"/>
      <c r="AL77" s="397"/>
      <c r="AM77" s="397"/>
      <c r="AN77" s="397"/>
      <c r="AO77" s="397"/>
      <c r="AP77" s="397"/>
      <c r="AQ77" s="397"/>
      <c r="AR77" s="397"/>
      <c r="AS77" s="397"/>
      <c r="AT77" s="397"/>
      <c r="AU77" s="397"/>
      <c r="AV77" s="397"/>
      <c r="AW77" s="397"/>
      <c r="AX77" s="397"/>
      <c r="AY77" s="397"/>
      <c r="AZ77" s="397"/>
      <c r="BA77" s="397"/>
      <c r="BB77" s="397"/>
      <c r="BC77" s="397"/>
      <c r="BD77" s="397"/>
      <c r="BE77" s="397"/>
      <c r="BF77" s="397"/>
      <c r="BG77" s="397"/>
      <c r="BH77" s="397"/>
      <c r="BI77" s="397"/>
      <c r="BJ77" s="397"/>
      <c r="BK77" s="397"/>
      <c r="BL77" s="397"/>
      <c r="BM77" s="397"/>
      <c r="BN77" s="397"/>
      <c r="BO77" s="397"/>
      <c r="BP77" s="397"/>
      <c r="BQ77" s="397"/>
      <c r="BR77" s="397"/>
      <c r="BS77" s="397"/>
      <c r="BT77" s="397"/>
      <c r="BU77" s="397"/>
      <c r="BV77" s="397"/>
      <c r="BW77" s="397"/>
      <c r="BX77" s="397"/>
      <c r="BY77" s="397"/>
      <c r="BZ77" s="397"/>
      <c r="CA77" s="397"/>
      <c r="CB77" s="397"/>
      <c r="CC77" s="397"/>
      <c r="CD77" s="397"/>
      <c r="CE77" s="397"/>
      <c r="CF77" s="397"/>
      <c r="CG77" s="397"/>
      <c r="CH77" s="397"/>
      <c r="CI77" s="397"/>
      <c r="CJ77" s="397"/>
      <c r="CK77" s="397"/>
      <c r="CL77" s="397"/>
      <c r="CM77" s="397"/>
      <c r="CN77" s="397"/>
      <c r="CO77" s="397"/>
      <c r="CP77" s="397"/>
      <c r="CQ77" s="397"/>
      <c r="CR77" s="397"/>
      <c r="CS77" s="397"/>
      <c r="CT77" s="397"/>
      <c r="CU77" s="397"/>
      <c r="CV77" s="397"/>
      <c r="CW77" s="397"/>
      <c r="CX77" s="397"/>
      <c r="CY77" s="397"/>
      <c r="CZ77" s="397"/>
      <c r="DA77" s="397"/>
      <c r="DB77" s="397"/>
      <c r="DC77" s="397"/>
      <c r="DD77" s="397"/>
      <c r="DE77" s="397"/>
      <c r="DF77" s="397"/>
      <c r="DG77" s="397"/>
      <c r="DH77" s="397"/>
      <c r="DI77" s="397"/>
      <c r="DJ77" s="397"/>
      <c r="DK77" s="397"/>
      <c r="DL77" s="397"/>
      <c r="DM77" s="397"/>
      <c r="DN77" s="397"/>
      <c r="DO77" s="397"/>
      <c r="DP77" s="397"/>
      <c r="DQ77" s="397"/>
      <c r="DR77" s="397"/>
      <c r="DS77" s="397"/>
      <c r="DT77" s="397"/>
      <c r="DU77" s="397"/>
      <c r="DV77" s="397"/>
      <c r="DW77" s="397"/>
      <c r="DX77" s="397"/>
      <c r="DY77" s="397"/>
      <c r="DZ77" s="397"/>
      <c r="EA77" s="397"/>
      <c r="EB77" s="397"/>
      <c r="EC77" s="397"/>
      <c r="ED77" s="397"/>
      <c r="EE77" s="397"/>
      <c r="EF77" s="397"/>
      <c r="EG77" s="397"/>
      <c r="EH77" s="397"/>
      <c r="EI77" s="397"/>
      <c r="EJ77" s="397"/>
      <c r="EK77" s="397"/>
      <c r="EL77" s="397"/>
      <c r="EM77" s="397"/>
      <c r="EN77" s="397"/>
      <c r="EO77" s="397"/>
      <c r="EP77" s="397"/>
      <c r="EQ77" s="143">
        <f t="shared" si="2"/>
        <v>0</v>
      </c>
      <c r="ER77" s="143" t="str">
        <f t="shared" si="3"/>
        <v/>
      </c>
    </row>
    <row r="78" spans="1:148">
      <c r="A78" s="397"/>
      <c r="B78" s="397"/>
      <c r="C78" s="397"/>
      <c r="D78" s="397"/>
      <c r="E78" s="397"/>
      <c r="F78" s="397"/>
      <c r="G78" s="397"/>
      <c r="H78" s="397"/>
      <c r="I78" s="397"/>
      <c r="J78" s="397"/>
      <c r="K78" s="397"/>
      <c r="L78" s="397"/>
      <c r="M78" s="397"/>
      <c r="N78" s="397"/>
      <c r="O78" s="397"/>
      <c r="P78" s="397"/>
      <c r="Q78" s="397"/>
      <c r="R78" s="397"/>
      <c r="S78" s="397"/>
      <c r="T78" s="397"/>
      <c r="U78" s="397"/>
      <c r="V78" s="397"/>
      <c r="W78" s="397"/>
      <c r="X78" s="397"/>
      <c r="Y78" s="397"/>
      <c r="Z78" s="397"/>
      <c r="AA78" s="397"/>
      <c r="AB78" s="397"/>
      <c r="AC78" s="397"/>
      <c r="AD78" s="397"/>
      <c r="AE78" s="397"/>
      <c r="AF78" s="397"/>
      <c r="AG78" s="397"/>
      <c r="AH78" s="397"/>
      <c r="AI78" s="397"/>
      <c r="AJ78" s="397"/>
      <c r="AK78" s="397"/>
      <c r="AL78" s="397"/>
      <c r="AM78" s="397"/>
      <c r="AN78" s="397"/>
      <c r="AO78" s="397"/>
      <c r="AP78" s="397"/>
      <c r="AQ78" s="397"/>
      <c r="AR78" s="397"/>
      <c r="AS78" s="397"/>
      <c r="AT78" s="397"/>
      <c r="AU78" s="397"/>
      <c r="AV78" s="397"/>
      <c r="AW78" s="397"/>
      <c r="AX78" s="397"/>
      <c r="AY78" s="397"/>
      <c r="AZ78" s="397"/>
      <c r="BA78" s="397"/>
      <c r="BB78" s="397"/>
      <c r="BC78" s="397"/>
      <c r="BD78" s="397"/>
      <c r="BE78" s="397"/>
      <c r="BF78" s="397"/>
      <c r="BG78" s="397"/>
      <c r="BH78" s="397"/>
      <c r="BI78" s="397"/>
      <c r="BJ78" s="397"/>
      <c r="BK78" s="397"/>
      <c r="BL78" s="397"/>
      <c r="BM78" s="397"/>
      <c r="BN78" s="397"/>
      <c r="BO78" s="397"/>
      <c r="BP78" s="397"/>
      <c r="BQ78" s="397"/>
      <c r="BR78" s="397"/>
      <c r="BS78" s="397"/>
      <c r="BT78" s="397"/>
      <c r="BU78" s="397"/>
      <c r="BV78" s="397"/>
      <c r="BW78" s="397"/>
      <c r="BX78" s="397"/>
      <c r="BY78" s="397"/>
      <c r="BZ78" s="397"/>
      <c r="CA78" s="397"/>
      <c r="CB78" s="397"/>
      <c r="CC78" s="397"/>
      <c r="CD78" s="397"/>
      <c r="CE78" s="397"/>
      <c r="CF78" s="397"/>
      <c r="CG78" s="397"/>
      <c r="CH78" s="397"/>
      <c r="CI78" s="397"/>
      <c r="CJ78" s="397"/>
      <c r="CK78" s="397"/>
      <c r="CL78" s="397"/>
      <c r="CM78" s="397"/>
      <c r="CN78" s="397"/>
      <c r="CO78" s="397"/>
      <c r="CP78" s="397"/>
      <c r="CQ78" s="397"/>
      <c r="CR78" s="397"/>
      <c r="CS78" s="397"/>
      <c r="CT78" s="397"/>
      <c r="CU78" s="397"/>
      <c r="CV78" s="397"/>
      <c r="CW78" s="397"/>
      <c r="CX78" s="397"/>
      <c r="CY78" s="397"/>
      <c r="CZ78" s="397"/>
      <c r="DA78" s="397"/>
      <c r="DB78" s="397"/>
      <c r="DC78" s="397"/>
      <c r="DD78" s="397"/>
      <c r="DE78" s="397"/>
      <c r="DF78" s="397"/>
      <c r="DG78" s="397"/>
      <c r="DH78" s="397"/>
      <c r="DI78" s="397"/>
      <c r="DJ78" s="397"/>
      <c r="DK78" s="397"/>
      <c r="DL78" s="397"/>
      <c r="DM78" s="397"/>
      <c r="DN78" s="397"/>
      <c r="DO78" s="397"/>
      <c r="DP78" s="397"/>
      <c r="DQ78" s="397"/>
      <c r="DR78" s="397"/>
      <c r="DS78" s="397"/>
      <c r="DT78" s="397"/>
      <c r="DU78" s="397"/>
      <c r="DV78" s="397"/>
      <c r="DW78" s="397"/>
      <c r="DX78" s="397"/>
      <c r="DY78" s="397"/>
      <c r="DZ78" s="397"/>
      <c r="EA78" s="397"/>
      <c r="EB78" s="397"/>
      <c r="EC78" s="397"/>
      <c r="ED78" s="397"/>
      <c r="EE78" s="397"/>
      <c r="EF78" s="397"/>
      <c r="EG78" s="397"/>
      <c r="EH78" s="397"/>
      <c r="EI78" s="397"/>
      <c r="EJ78" s="397"/>
      <c r="EK78" s="397"/>
      <c r="EL78" s="397"/>
      <c r="EM78" s="397"/>
      <c r="EN78" s="397"/>
      <c r="EO78" s="397"/>
      <c r="EP78" s="397"/>
      <c r="EQ78" s="143">
        <f t="shared" si="2"/>
        <v>0</v>
      </c>
      <c r="ER78" s="143" t="str">
        <f t="shared" si="3"/>
        <v/>
      </c>
    </row>
    <row r="79" spans="1:148">
      <c r="A79" s="397"/>
      <c r="B79" s="397"/>
      <c r="C79" s="397"/>
      <c r="D79" s="397"/>
      <c r="E79" s="397"/>
      <c r="F79" s="397"/>
      <c r="G79" s="397"/>
      <c r="H79" s="397"/>
      <c r="I79" s="397"/>
      <c r="J79" s="397"/>
      <c r="K79" s="397"/>
      <c r="L79" s="397"/>
      <c r="M79" s="397"/>
      <c r="N79" s="397"/>
      <c r="O79" s="397"/>
      <c r="P79" s="397"/>
      <c r="Q79" s="397"/>
      <c r="R79" s="397"/>
      <c r="S79" s="397"/>
      <c r="T79" s="397"/>
      <c r="U79" s="397"/>
      <c r="V79" s="397"/>
      <c r="W79" s="397"/>
      <c r="X79" s="397"/>
      <c r="Y79" s="397"/>
      <c r="Z79" s="397"/>
      <c r="AA79" s="397"/>
      <c r="AB79" s="397"/>
      <c r="AC79" s="397"/>
      <c r="AD79" s="397"/>
      <c r="AE79" s="397"/>
      <c r="AF79" s="397"/>
      <c r="AG79" s="397"/>
      <c r="AH79" s="397"/>
      <c r="AI79" s="397"/>
      <c r="AJ79" s="397"/>
      <c r="AK79" s="397"/>
      <c r="AL79" s="397"/>
      <c r="AM79" s="397"/>
      <c r="AN79" s="397"/>
      <c r="AO79" s="397"/>
      <c r="AP79" s="397"/>
      <c r="AQ79" s="397"/>
      <c r="AR79" s="397"/>
      <c r="AS79" s="397"/>
      <c r="AT79" s="397"/>
      <c r="AU79" s="397"/>
      <c r="AV79" s="397"/>
      <c r="AW79" s="397"/>
      <c r="AX79" s="397"/>
      <c r="AY79" s="397"/>
      <c r="AZ79" s="397"/>
      <c r="BA79" s="397"/>
      <c r="BB79" s="397"/>
      <c r="BC79" s="397"/>
      <c r="BD79" s="397"/>
      <c r="BE79" s="397"/>
      <c r="BF79" s="397"/>
      <c r="BG79" s="397"/>
      <c r="BH79" s="397"/>
      <c r="BI79" s="397"/>
      <c r="BJ79" s="397"/>
      <c r="BK79" s="397"/>
      <c r="BL79" s="397"/>
      <c r="BM79" s="397"/>
      <c r="BN79" s="397"/>
      <c r="BO79" s="397"/>
      <c r="BP79" s="397"/>
      <c r="BQ79" s="397"/>
      <c r="BR79" s="397"/>
      <c r="BS79" s="397"/>
      <c r="BT79" s="397"/>
      <c r="BU79" s="397"/>
      <c r="BV79" s="397"/>
      <c r="BW79" s="397"/>
      <c r="BX79" s="397"/>
      <c r="BY79" s="397"/>
      <c r="BZ79" s="397"/>
      <c r="CA79" s="397"/>
      <c r="CB79" s="397"/>
      <c r="CC79" s="397"/>
      <c r="CD79" s="397"/>
      <c r="CE79" s="397"/>
      <c r="CF79" s="397"/>
      <c r="CG79" s="397"/>
      <c r="CH79" s="397"/>
      <c r="CI79" s="397"/>
      <c r="CJ79" s="397"/>
      <c r="CK79" s="397"/>
      <c r="CL79" s="397"/>
      <c r="CM79" s="397"/>
      <c r="CN79" s="397"/>
      <c r="CO79" s="397"/>
      <c r="CP79" s="397"/>
      <c r="CQ79" s="397"/>
      <c r="CR79" s="397"/>
      <c r="CS79" s="397"/>
      <c r="CT79" s="397"/>
      <c r="CU79" s="397"/>
      <c r="CV79" s="397"/>
      <c r="CW79" s="397"/>
      <c r="CX79" s="397"/>
      <c r="CY79" s="397"/>
      <c r="CZ79" s="397"/>
      <c r="DA79" s="397"/>
      <c r="DB79" s="397"/>
      <c r="DC79" s="397"/>
      <c r="DD79" s="397"/>
      <c r="DE79" s="397"/>
      <c r="DF79" s="397"/>
      <c r="DG79" s="397"/>
      <c r="DH79" s="397"/>
      <c r="DI79" s="397"/>
      <c r="DJ79" s="397"/>
      <c r="DK79" s="397"/>
      <c r="DL79" s="397"/>
      <c r="DM79" s="397"/>
      <c r="DN79" s="397"/>
      <c r="DO79" s="397"/>
      <c r="DP79" s="397"/>
      <c r="DQ79" s="397"/>
      <c r="DR79" s="397"/>
      <c r="DS79" s="397"/>
      <c r="DT79" s="397"/>
      <c r="DU79" s="397"/>
      <c r="DV79" s="397"/>
      <c r="DW79" s="397"/>
      <c r="DX79" s="397"/>
      <c r="DY79" s="397"/>
      <c r="DZ79" s="397"/>
      <c r="EA79" s="397"/>
      <c r="EB79" s="397"/>
      <c r="EC79" s="397"/>
      <c r="ED79" s="397"/>
      <c r="EE79" s="397"/>
      <c r="EF79" s="397"/>
      <c r="EG79" s="397"/>
      <c r="EH79" s="397"/>
      <c r="EI79" s="397"/>
      <c r="EJ79" s="397"/>
      <c r="EK79" s="397"/>
      <c r="EL79" s="397"/>
      <c r="EM79" s="397"/>
      <c r="EN79" s="397"/>
      <c r="EO79" s="397"/>
      <c r="EP79" s="397"/>
      <c r="EQ79" s="143">
        <f t="shared" si="2"/>
        <v>0</v>
      </c>
      <c r="ER79" s="143" t="str">
        <f t="shared" si="3"/>
        <v/>
      </c>
    </row>
    <row r="80" spans="1:148">
      <c r="A80" s="397"/>
      <c r="B80" s="397"/>
      <c r="C80" s="397"/>
      <c r="D80" s="397"/>
      <c r="E80" s="397"/>
      <c r="F80" s="397"/>
      <c r="G80" s="397"/>
      <c r="H80" s="397"/>
      <c r="I80" s="397"/>
      <c r="J80" s="397"/>
      <c r="K80" s="397"/>
      <c r="L80" s="397"/>
      <c r="M80" s="397"/>
      <c r="N80" s="397"/>
      <c r="O80" s="397"/>
      <c r="P80" s="397"/>
      <c r="Q80" s="397"/>
      <c r="R80" s="397"/>
      <c r="S80" s="397"/>
      <c r="T80" s="397"/>
      <c r="U80" s="397"/>
      <c r="V80" s="397"/>
      <c r="W80" s="397"/>
      <c r="X80" s="397"/>
      <c r="Y80" s="397"/>
      <c r="Z80" s="397"/>
      <c r="AA80" s="397"/>
      <c r="AB80" s="397"/>
      <c r="AC80" s="397"/>
      <c r="AD80" s="397"/>
      <c r="AE80" s="397"/>
      <c r="AF80" s="397"/>
      <c r="AG80" s="397"/>
      <c r="AH80" s="397"/>
      <c r="AI80" s="397"/>
      <c r="AJ80" s="397"/>
      <c r="AK80" s="397"/>
      <c r="AL80" s="397"/>
      <c r="AM80" s="397"/>
      <c r="AN80" s="397"/>
      <c r="AO80" s="397"/>
      <c r="AP80" s="397"/>
      <c r="AQ80" s="397"/>
      <c r="AR80" s="397"/>
      <c r="AS80" s="397"/>
      <c r="AT80" s="397"/>
      <c r="AU80" s="397"/>
      <c r="AV80" s="397"/>
      <c r="AW80" s="397"/>
      <c r="AX80" s="397"/>
      <c r="AY80" s="397"/>
      <c r="AZ80" s="397"/>
      <c r="BA80" s="397"/>
      <c r="BB80" s="397"/>
      <c r="BC80" s="397"/>
      <c r="BD80" s="397"/>
      <c r="BE80" s="397"/>
      <c r="BF80" s="397"/>
      <c r="BG80" s="397"/>
      <c r="BH80" s="397"/>
      <c r="BI80" s="397"/>
      <c r="BJ80" s="397"/>
      <c r="BK80" s="397"/>
      <c r="BL80" s="397"/>
      <c r="BM80" s="397"/>
      <c r="BN80" s="397"/>
      <c r="BO80" s="397"/>
      <c r="BP80" s="397"/>
      <c r="BQ80" s="397"/>
      <c r="BR80" s="397"/>
      <c r="BS80" s="397"/>
      <c r="BT80" s="397"/>
      <c r="BU80" s="397"/>
      <c r="BV80" s="397"/>
      <c r="BW80" s="397"/>
      <c r="BX80" s="397"/>
      <c r="BY80" s="397"/>
      <c r="BZ80" s="397"/>
      <c r="CA80" s="397"/>
      <c r="CB80" s="397"/>
      <c r="CC80" s="397"/>
      <c r="CD80" s="397"/>
      <c r="CE80" s="397"/>
      <c r="CF80" s="397"/>
      <c r="CG80" s="397"/>
      <c r="CH80" s="397"/>
      <c r="CI80" s="397"/>
      <c r="CJ80" s="397"/>
      <c r="CK80" s="397"/>
      <c r="CL80" s="397"/>
      <c r="CM80" s="397"/>
      <c r="CN80" s="397"/>
      <c r="CO80" s="397"/>
      <c r="CP80" s="397"/>
      <c r="CQ80" s="397"/>
      <c r="CR80" s="397"/>
      <c r="CS80" s="397"/>
      <c r="CT80" s="397"/>
      <c r="CU80" s="397"/>
      <c r="CV80" s="397"/>
      <c r="CW80" s="397"/>
      <c r="CX80" s="397"/>
      <c r="CY80" s="397"/>
      <c r="CZ80" s="397"/>
      <c r="DA80" s="397"/>
      <c r="DB80" s="397"/>
      <c r="DC80" s="397"/>
      <c r="DD80" s="397"/>
      <c r="DE80" s="397"/>
      <c r="DF80" s="397"/>
      <c r="DG80" s="397"/>
      <c r="DH80" s="397"/>
      <c r="DI80" s="397"/>
      <c r="DJ80" s="397"/>
      <c r="DK80" s="397"/>
      <c r="DL80" s="397"/>
      <c r="DM80" s="397"/>
      <c r="DN80" s="397"/>
      <c r="DO80" s="397"/>
      <c r="DP80" s="397"/>
      <c r="DQ80" s="397"/>
      <c r="DR80" s="397"/>
      <c r="DS80" s="397"/>
      <c r="DT80" s="397"/>
      <c r="DU80" s="397"/>
      <c r="DV80" s="397"/>
      <c r="DW80" s="397"/>
      <c r="DX80" s="397"/>
      <c r="DY80" s="397"/>
      <c r="DZ80" s="397"/>
      <c r="EA80" s="397"/>
      <c r="EB80" s="397"/>
      <c r="EC80" s="397"/>
      <c r="ED80" s="397"/>
      <c r="EE80" s="397"/>
      <c r="EF80" s="397"/>
      <c r="EG80" s="397"/>
      <c r="EH80" s="397"/>
      <c r="EI80" s="397"/>
      <c r="EJ80" s="397"/>
      <c r="EK80" s="397"/>
      <c r="EL80" s="397"/>
      <c r="EM80" s="397"/>
      <c r="EN80" s="397"/>
      <c r="EO80" s="397"/>
      <c r="EP80" s="397"/>
      <c r="EQ80" s="143">
        <f t="shared" si="2"/>
        <v>0</v>
      </c>
      <c r="ER80" s="143" t="str">
        <f t="shared" si="3"/>
        <v/>
      </c>
    </row>
    <row r="81" spans="1:148">
      <c r="A81" s="397"/>
      <c r="B81" s="397"/>
      <c r="C81" s="397"/>
      <c r="D81" s="397"/>
      <c r="E81" s="397"/>
      <c r="F81" s="397"/>
      <c r="G81" s="397"/>
      <c r="H81" s="397"/>
      <c r="I81" s="397"/>
      <c r="J81" s="397"/>
      <c r="K81" s="397"/>
      <c r="L81" s="397"/>
      <c r="M81" s="397"/>
      <c r="N81" s="397"/>
      <c r="O81" s="397"/>
      <c r="P81" s="397"/>
      <c r="Q81" s="397"/>
      <c r="R81" s="397"/>
      <c r="S81" s="397"/>
      <c r="T81" s="397"/>
      <c r="U81" s="397"/>
      <c r="V81" s="397"/>
      <c r="W81" s="397"/>
      <c r="X81" s="397"/>
      <c r="Y81" s="397"/>
      <c r="Z81" s="397"/>
      <c r="AA81" s="397"/>
      <c r="AB81" s="397"/>
      <c r="AC81" s="397"/>
      <c r="AD81" s="397"/>
      <c r="AE81" s="397"/>
      <c r="AF81" s="397"/>
      <c r="AG81" s="397"/>
      <c r="AH81" s="397"/>
      <c r="AI81" s="397"/>
      <c r="AJ81" s="397"/>
      <c r="AK81" s="397"/>
      <c r="AL81" s="397"/>
      <c r="AM81" s="397"/>
      <c r="AN81" s="397"/>
      <c r="AO81" s="397"/>
      <c r="AP81" s="397"/>
      <c r="AQ81" s="397"/>
      <c r="AR81" s="397"/>
      <c r="AS81" s="397"/>
      <c r="AT81" s="397"/>
      <c r="AU81" s="397"/>
      <c r="AV81" s="397"/>
      <c r="AW81" s="397"/>
      <c r="AX81" s="397"/>
      <c r="AY81" s="397"/>
      <c r="AZ81" s="397"/>
      <c r="BA81" s="397"/>
      <c r="BB81" s="397"/>
      <c r="BC81" s="397"/>
      <c r="BD81" s="397"/>
      <c r="BE81" s="397"/>
      <c r="BF81" s="397"/>
      <c r="BG81" s="397"/>
      <c r="BH81" s="397"/>
      <c r="BI81" s="397"/>
      <c r="BJ81" s="397"/>
      <c r="BK81" s="397"/>
      <c r="BL81" s="397"/>
      <c r="BM81" s="397"/>
      <c r="BN81" s="397"/>
      <c r="BO81" s="397"/>
      <c r="BP81" s="397"/>
      <c r="BQ81" s="397"/>
      <c r="BR81" s="397"/>
      <c r="BS81" s="397"/>
      <c r="BT81" s="397"/>
      <c r="BU81" s="397"/>
      <c r="BV81" s="397"/>
      <c r="BW81" s="397"/>
      <c r="BX81" s="397"/>
      <c r="BY81" s="397"/>
      <c r="BZ81" s="397"/>
      <c r="CA81" s="397"/>
      <c r="CB81" s="397"/>
      <c r="CC81" s="397"/>
      <c r="CD81" s="397"/>
      <c r="CE81" s="397"/>
      <c r="CF81" s="397"/>
      <c r="CG81" s="397"/>
      <c r="CH81" s="397"/>
      <c r="CI81" s="397"/>
      <c r="CJ81" s="397"/>
      <c r="CK81" s="397"/>
      <c r="CL81" s="397"/>
      <c r="CM81" s="397"/>
      <c r="CN81" s="397"/>
      <c r="CO81" s="397"/>
      <c r="CP81" s="397"/>
      <c r="CQ81" s="397"/>
      <c r="CR81" s="397"/>
      <c r="CS81" s="397"/>
      <c r="CT81" s="397"/>
      <c r="CU81" s="397"/>
      <c r="CV81" s="397"/>
      <c r="CW81" s="397"/>
      <c r="CX81" s="397"/>
      <c r="CY81" s="397"/>
      <c r="CZ81" s="397"/>
      <c r="DA81" s="397"/>
      <c r="DB81" s="397"/>
      <c r="DC81" s="397"/>
      <c r="DD81" s="397"/>
      <c r="DE81" s="397"/>
      <c r="DF81" s="397"/>
      <c r="DG81" s="397"/>
      <c r="DH81" s="397"/>
      <c r="DI81" s="397"/>
      <c r="DJ81" s="397"/>
      <c r="DK81" s="397"/>
      <c r="DL81" s="397"/>
      <c r="DM81" s="397"/>
      <c r="DN81" s="397"/>
      <c r="DO81" s="397"/>
      <c r="DP81" s="397"/>
      <c r="DQ81" s="397"/>
      <c r="DR81" s="397"/>
      <c r="DS81" s="397"/>
      <c r="DT81" s="397"/>
      <c r="DU81" s="397"/>
      <c r="DV81" s="397"/>
      <c r="DW81" s="397"/>
      <c r="DX81" s="397"/>
      <c r="DY81" s="397"/>
      <c r="DZ81" s="397"/>
      <c r="EA81" s="397"/>
      <c r="EB81" s="397"/>
      <c r="EC81" s="397"/>
      <c r="ED81" s="397"/>
      <c r="EE81" s="397"/>
      <c r="EF81" s="397"/>
      <c r="EG81" s="397"/>
      <c r="EH81" s="397"/>
      <c r="EI81" s="397"/>
      <c r="EJ81" s="397"/>
      <c r="EK81" s="397"/>
      <c r="EL81" s="397"/>
      <c r="EM81" s="397"/>
      <c r="EN81" s="397"/>
      <c r="EO81" s="397"/>
      <c r="EP81" s="397"/>
      <c r="EQ81" s="143">
        <f t="shared" si="2"/>
        <v>0</v>
      </c>
      <c r="ER81" s="143" t="str">
        <f t="shared" si="3"/>
        <v/>
      </c>
    </row>
    <row r="82" spans="1:148">
      <c r="A82" s="397"/>
      <c r="B82" s="397"/>
      <c r="C82" s="397"/>
      <c r="D82" s="397"/>
      <c r="E82" s="397"/>
      <c r="F82" s="397"/>
      <c r="G82" s="397"/>
      <c r="H82" s="397"/>
      <c r="I82" s="397"/>
      <c r="J82" s="397"/>
      <c r="K82" s="397"/>
      <c r="L82" s="397"/>
      <c r="M82" s="397"/>
      <c r="N82" s="397"/>
      <c r="O82" s="397"/>
      <c r="P82" s="397"/>
      <c r="Q82" s="397"/>
      <c r="R82" s="397"/>
      <c r="S82" s="397"/>
      <c r="T82" s="397"/>
      <c r="U82" s="397"/>
      <c r="V82" s="397"/>
      <c r="W82" s="397"/>
      <c r="X82" s="397"/>
      <c r="Y82" s="397"/>
      <c r="Z82" s="397"/>
      <c r="AA82" s="397"/>
      <c r="AB82" s="397"/>
      <c r="AC82" s="397"/>
      <c r="AD82" s="397"/>
      <c r="AE82" s="397"/>
      <c r="AF82" s="397"/>
      <c r="AG82" s="397"/>
      <c r="AH82" s="397"/>
      <c r="AI82" s="397"/>
      <c r="AJ82" s="397"/>
      <c r="AK82" s="397"/>
      <c r="AL82" s="397"/>
      <c r="AM82" s="397"/>
      <c r="AN82" s="397"/>
      <c r="AO82" s="397"/>
      <c r="AP82" s="397"/>
      <c r="AQ82" s="397"/>
      <c r="AR82" s="397"/>
      <c r="AS82" s="397"/>
      <c r="AT82" s="397"/>
      <c r="AU82" s="397"/>
      <c r="AV82" s="397"/>
      <c r="AW82" s="397"/>
      <c r="AX82" s="397"/>
      <c r="AY82" s="397"/>
      <c r="AZ82" s="397"/>
      <c r="BA82" s="397"/>
      <c r="BB82" s="397"/>
      <c r="BC82" s="397"/>
      <c r="BD82" s="397"/>
      <c r="BE82" s="397"/>
      <c r="BF82" s="397"/>
      <c r="BG82" s="397"/>
      <c r="BH82" s="397"/>
      <c r="BI82" s="397"/>
      <c r="BJ82" s="397"/>
      <c r="BK82" s="397"/>
      <c r="BL82" s="397"/>
      <c r="BM82" s="397"/>
      <c r="BN82" s="397"/>
      <c r="BO82" s="397"/>
      <c r="BP82" s="397"/>
      <c r="BQ82" s="397"/>
      <c r="BR82" s="397"/>
      <c r="BS82" s="397"/>
      <c r="BT82" s="397"/>
      <c r="BU82" s="397"/>
      <c r="BV82" s="397"/>
      <c r="BW82" s="397"/>
      <c r="BX82" s="397"/>
      <c r="BY82" s="397"/>
      <c r="BZ82" s="397"/>
      <c r="CA82" s="397"/>
      <c r="CB82" s="397"/>
      <c r="CC82" s="397"/>
      <c r="CD82" s="397"/>
      <c r="CE82" s="397"/>
      <c r="CF82" s="397"/>
      <c r="CG82" s="397"/>
      <c r="CH82" s="397"/>
      <c r="CI82" s="397"/>
      <c r="CJ82" s="397"/>
      <c r="CK82" s="397"/>
      <c r="CL82" s="397"/>
      <c r="CM82" s="397"/>
      <c r="CN82" s="397"/>
      <c r="CO82" s="397"/>
      <c r="CP82" s="397"/>
      <c r="CQ82" s="397"/>
      <c r="CR82" s="397"/>
      <c r="CS82" s="397"/>
      <c r="CT82" s="397"/>
      <c r="CU82" s="397"/>
      <c r="CV82" s="397"/>
      <c r="CW82" s="397"/>
      <c r="CX82" s="397"/>
      <c r="CY82" s="397"/>
      <c r="CZ82" s="397"/>
      <c r="DA82" s="397"/>
      <c r="DB82" s="397"/>
      <c r="DC82" s="397"/>
      <c r="DD82" s="397"/>
      <c r="DE82" s="397"/>
      <c r="DF82" s="397"/>
      <c r="DG82" s="397"/>
      <c r="DH82" s="397"/>
      <c r="DI82" s="397"/>
      <c r="DJ82" s="397"/>
      <c r="DK82" s="397"/>
      <c r="DL82" s="397"/>
      <c r="DM82" s="397"/>
      <c r="DN82" s="397"/>
      <c r="DO82" s="397"/>
      <c r="DP82" s="397"/>
      <c r="DQ82" s="397"/>
      <c r="DR82" s="397"/>
      <c r="DS82" s="397"/>
      <c r="DT82" s="397"/>
      <c r="DU82" s="397"/>
      <c r="DV82" s="397"/>
      <c r="DW82" s="397"/>
      <c r="DX82" s="397"/>
      <c r="DY82" s="397"/>
      <c r="DZ82" s="397"/>
      <c r="EA82" s="397"/>
      <c r="EB82" s="397"/>
      <c r="EC82" s="397"/>
      <c r="ED82" s="397"/>
      <c r="EE82" s="397"/>
      <c r="EF82" s="397"/>
      <c r="EG82" s="397"/>
      <c r="EH82" s="397"/>
      <c r="EI82" s="397"/>
      <c r="EJ82" s="397"/>
      <c r="EK82" s="397"/>
      <c r="EL82" s="397"/>
      <c r="EM82" s="397"/>
      <c r="EN82" s="397"/>
      <c r="EO82" s="397"/>
      <c r="EP82" s="397"/>
      <c r="EQ82" s="143">
        <f t="shared" si="2"/>
        <v>0</v>
      </c>
      <c r="ER82" s="143" t="str">
        <f t="shared" si="3"/>
        <v/>
      </c>
    </row>
    <row r="83" spans="1:148">
      <c r="A83" s="397"/>
      <c r="B83" s="397"/>
      <c r="C83" s="397"/>
      <c r="D83" s="397"/>
      <c r="E83" s="397"/>
      <c r="F83" s="397"/>
      <c r="G83" s="397"/>
      <c r="H83" s="397"/>
      <c r="I83" s="397"/>
      <c r="J83" s="397"/>
      <c r="K83" s="397"/>
      <c r="L83" s="397"/>
      <c r="M83" s="397"/>
      <c r="N83" s="397"/>
      <c r="O83" s="397"/>
      <c r="P83" s="397"/>
      <c r="Q83" s="397"/>
      <c r="R83" s="397"/>
      <c r="S83" s="397"/>
      <c r="T83" s="397"/>
      <c r="U83" s="397"/>
      <c r="V83" s="397"/>
      <c r="W83" s="397"/>
      <c r="X83" s="397"/>
      <c r="Y83" s="397"/>
      <c r="Z83" s="397"/>
      <c r="AA83" s="397"/>
      <c r="AB83" s="397"/>
      <c r="AC83" s="397"/>
      <c r="AD83" s="397"/>
      <c r="AE83" s="397"/>
      <c r="AF83" s="397"/>
      <c r="AG83" s="397"/>
      <c r="AH83" s="397"/>
      <c r="AI83" s="397"/>
      <c r="AJ83" s="397"/>
      <c r="AK83" s="397"/>
      <c r="AL83" s="397"/>
      <c r="AM83" s="397"/>
      <c r="AN83" s="397"/>
      <c r="AO83" s="397"/>
      <c r="AP83" s="397"/>
      <c r="AQ83" s="397"/>
      <c r="AR83" s="397"/>
      <c r="AS83" s="397"/>
      <c r="AT83" s="397"/>
      <c r="AU83" s="397"/>
      <c r="AV83" s="397"/>
      <c r="AW83" s="397"/>
      <c r="AX83" s="397"/>
      <c r="AY83" s="397"/>
      <c r="AZ83" s="397"/>
      <c r="BA83" s="397"/>
      <c r="BB83" s="397"/>
      <c r="BC83" s="397"/>
      <c r="BD83" s="397"/>
      <c r="BE83" s="397"/>
      <c r="BF83" s="397"/>
      <c r="BG83" s="397"/>
      <c r="BH83" s="397"/>
      <c r="BI83" s="397"/>
      <c r="BJ83" s="397"/>
      <c r="BK83" s="397"/>
      <c r="BL83" s="397"/>
      <c r="BM83" s="397"/>
      <c r="BN83" s="397"/>
      <c r="BO83" s="397"/>
      <c r="BP83" s="397"/>
      <c r="BQ83" s="397"/>
      <c r="BR83" s="397"/>
      <c r="BS83" s="397"/>
      <c r="BT83" s="397"/>
      <c r="BU83" s="397"/>
      <c r="BV83" s="397"/>
      <c r="BW83" s="397"/>
      <c r="BX83" s="397"/>
      <c r="BY83" s="397"/>
      <c r="BZ83" s="397"/>
      <c r="CA83" s="397"/>
      <c r="CB83" s="397"/>
      <c r="CC83" s="397"/>
      <c r="CD83" s="397"/>
      <c r="CE83" s="397"/>
      <c r="CF83" s="397"/>
      <c r="CG83" s="397"/>
      <c r="CH83" s="397"/>
      <c r="CI83" s="397"/>
      <c r="CJ83" s="397"/>
      <c r="CK83" s="397"/>
      <c r="CL83" s="397"/>
      <c r="CM83" s="397"/>
      <c r="CN83" s="397"/>
      <c r="CO83" s="397"/>
      <c r="CP83" s="397"/>
      <c r="CQ83" s="397"/>
      <c r="CR83" s="397"/>
      <c r="CS83" s="397"/>
      <c r="CT83" s="397"/>
      <c r="CU83" s="397"/>
      <c r="CV83" s="397"/>
      <c r="CW83" s="397"/>
      <c r="CX83" s="397"/>
      <c r="CY83" s="397"/>
      <c r="CZ83" s="397"/>
      <c r="DA83" s="397"/>
      <c r="DB83" s="397"/>
      <c r="DC83" s="397"/>
      <c r="DD83" s="397"/>
      <c r="DE83" s="397"/>
      <c r="DF83" s="397"/>
      <c r="DG83" s="397"/>
      <c r="DH83" s="397"/>
      <c r="DI83" s="397"/>
      <c r="DJ83" s="397"/>
      <c r="DK83" s="397"/>
      <c r="DL83" s="397"/>
      <c r="DM83" s="397"/>
      <c r="DN83" s="397"/>
      <c r="DO83" s="397"/>
      <c r="DP83" s="397"/>
      <c r="DQ83" s="397"/>
      <c r="DR83" s="397"/>
      <c r="DS83" s="397"/>
      <c r="DT83" s="397"/>
      <c r="DU83" s="397"/>
      <c r="DV83" s="397"/>
      <c r="DW83" s="397"/>
      <c r="DX83" s="397"/>
      <c r="DY83" s="397"/>
      <c r="DZ83" s="397"/>
      <c r="EA83" s="397"/>
      <c r="EB83" s="397"/>
      <c r="EC83" s="397"/>
      <c r="ED83" s="397"/>
      <c r="EE83" s="397"/>
      <c r="EF83" s="397"/>
      <c r="EG83" s="397"/>
      <c r="EH83" s="397"/>
      <c r="EI83" s="397"/>
      <c r="EJ83" s="397"/>
      <c r="EK83" s="397"/>
      <c r="EL83" s="397"/>
      <c r="EM83" s="397"/>
      <c r="EN83" s="397"/>
      <c r="EO83" s="397"/>
      <c r="EP83" s="397"/>
      <c r="EQ83" s="143">
        <f t="shared" si="2"/>
        <v>0</v>
      </c>
      <c r="ER83" s="143" t="str">
        <f t="shared" si="3"/>
        <v/>
      </c>
    </row>
    <row r="84" spans="1:148">
      <c r="EQ84" s="143">
        <f t="shared" si="2"/>
        <v>0</v>
      </c>
      <c r="ER84" s="143" t="str">
        <f t="shared" si="3"/>
        <v/>
      </c>
    </row>
    <row r="85" spans="1:148">
      <c r="EQ85" s="143">
        <f t="shared" si="2"/>
        <v>0</v>
      </c>
      <c r="ER85" s="143" t="str">
        <f t="shared" si="3"/>
        <v/>
      </c>
    </row>
    <row r="86" spans="1:148">
      <c r="EQ86" s="143">
        <f t="shared" si="2"/>
        <v>0</v>
      </c>
      <c r="ER86" s="143" t="str">
        <f t="shared" si="3"/>
        <v/>
      </c>
    </row>
    <row r="87" spans="1:148">
      <c r="EQ87" s="143">
        <f t="shared" si="2"/>
        <v>0</v>
      </c>
      <c r="ER87" s="143" t="str">
        <f t="shared" si="3"/>
        <v/>
      </c>
    </row>
    <row r="88" spans="1:148">
      <c r="EQ88" s="143">
        <f t="shared" si="2"/>
        <v>0</v>
      </c>
      <c r="ER88" s="143" t="str">
        <f t="shared" si="3"/>
        <v/>
      </c>
    </row>
    <row r="89" spans="1:148">
      <c r="EQ89" s="143">
        <f t="shared" si="2"/>
        <v>0</v>
      </c>
      <c r="ER89" s="143" t="str">
        <f t="shared" si="3"/>
        <v/>
      </c>
    </row>
    <row r="90" spans="1:148">
      <c r="EQ90" s="143">
        <f t="shared" si="2"/>
        <v>0</v>
      </c>
      <c r="ER90" s="143" t="str">
        <f t="shared" si="3"/>
        <v/>
      </c>
    </row>
    <row r="91" spans="1:148">
      <c r="EQ91" s="143">
        <f t="shared" si="2"/>
        <v>0</v>
      </c>
      <c r="ER91" s="143" t="str">
        <f t="shared" si="3"/>
        <v/>
      </c>
    </row>
    <row r="92" spans="1:148">
      <c r="EQ92" s="143">
        <f t="shared" si="2"/>
        <v>0</v>
      </c>
      <c r="ER92" s="143" t="str">
        <f t="shared" si="3"/>
        <v/>
      </c>
    </row>
    <row r="93" spans="1:148">
      <c r="EQ93" s="143">
        <f t="shared" si="2"/>
        <v>0</v>
      </c>
      <c r="ER93" s="143" t="str">
        <f t="shared" si="3"/>
        <v/>
      </c>
    </row>
    <row r="94" spans="1:148">
      <c r="EQ94" s="143">
        <f t="shared" si="2"/>
        <v>0</v>
      </c>
      <c r="ER94" s="143" t="str">
        <f t="shared" si="3"/>
        <v/>
      </c>
    </row>
    <row r="95" spans="1:148">
      <c r="EQ95" s="143">
        <f t="shared" si="2"/>
        <v>0</v>
      </c>
      <c r="ER95" s="143" t="str">
        <f t="shared" si="3"/>
        <v/>
      </c>
    </row>
    <row r="96" spans="1:148">
      <c r="EQ96" s="143">
        <f t="shared" si="2"/>
        <v>0</v>
      </c>
      <c r="ER96" s="143" t="str">
        <f t="shared" si="3"/>
        <v/>
      </c>
    </row>
    <row r="97" spans="147:148">
      <c r="EQ97" s="143">
        <f t="shared" si="2"/>
        <v>0</v>
      </c>
      <c r="ER97" s="143" t="str">
        <f t="shared" si="3"/>
        <v/>
      </c>
    </row>
    <row r="98" spans="147:148">
      <c r="EQ98" s="143">
        <f t="shared" si="2"/>
        <v>0</v>
      </c>
      <c r="ER98" s="143" t="str">
        <f t="shared" si="3"/>
        <v/>
      </c>
    </row>
    <row r="99" spans="147:148">
      <c r="EQ99" s="143">
        <f t="shared" si="2"/>
        <v>0</v>
      </c>
      <c r="ER99" s="143" t="str">
        <f t="shared" si="3"/>
        <v/>
      </c>
    </row>
    <row r="100" spans="147:148">
      <c r="EQ100" s="143">
        <f t="shared" si="2"/>
        <v>0</v>
      </c>
      <c r="ER100" s="143" t="str">
        <f t="shared" si="3"/>
        <v/>
      </c>
    </row>
    <row r="101" spans="147:148">
      <c r="EQ101" s="143">
        <f t="shared" si="2"/>
        <v>0</v>
      </c>
      <c r="ER101" s="143" t="str">
        <f t="shared" si="3"/>
        <v/>
      </c>
    </row>
    <row r="102" spans="147:148">
      <c r="EQ102" s="143">
        <f t="shared" si="2"/>
        <v>0</v>
      </c>
      <c r="ER102" s="143" t="str">
        <f t="shared" si="3"/>
        <v/>
      </c>
    </row>
    <row r="103" spans="147:148">
      <c r="EQ103" s="143">
        <f t="shared" si="2"/>
        <v>0</v>
      </c>
      <c r="ER103" s="143" t="str">
        <f t="shared" si="3"/>
        <v/>
      </c>
    </row>
    <row r="104" spans="147:148">
      <c r="EQ104" s="143">
        <f t="shared" si="2"/>
        <v>0</v>
      </c>
      <c r="ER104" s="143" t="str">
        <f t="shared" si="3"/>
        <v/>
      </c>
    </row>
    <row r="105" spans="147:148">
      <c r="EQ105" s="143">
        <f t="shared" si="2"/>
        <v>0</v>
      </c>
      <c r="ER105" s="143" t="str">
        <f t="shared" si="3"/>
        <v/>
      </c>
    </row>
    <row r="106" spans="147:148">
      <c r="EQ106" s="143">
        <f t="shared" si="2"/>
        <v>0</v>
      </c>
      <c r="ER106" s="143" t="str">
        <f t="shared" si="3"/>
        <v/>
      </c>
    </row>
    <row r="107" spans="147:148">
      <c r="EQ107" s="143">
        <f t="shared" si="2"/>
        <v>0</v>
      </c>
      <c r="ER107" s="143" t="str">
        <f t="shared" si="3"/>
        <v/>
      </c>
    </row>
    <row r="108" spans="147:148">
      <c r="EQ108" s="143">
        <f t="shared" si="2"/>
        <v>0</v>
      </c>
      <c r="ER108" s="143" t="str">
        <f t="shared" si="3"/>
        <v/>
      </c>
    </row>
    <row r="109" spans="147:148">
      <c r="EQ109" s="143">
        <f t="shared" si="2"/>
        <v>0</v>
      </c>
      <c r="ER109" s="143" t="str">
        <f t="shared" si="3"/>
        <v/>
      </c>
    </row>
    <row r="110" spans="147:148">
      <c r="EQ110" s="143">
        <f t="shared" si="2"/>
        <v>0</v>
      </c>
      <c r="ER110" s="143" t="str">
        <f t="shared" si="3"/>
        <v/>
      </c>
    </row>
    <row r="111" spans="147:148">
      <c r="EQ111" s="143">
        <f t="shared" si="2"/>
        <v>0</v>
      </c>
      <c r="ER111" s="143" t="str">
        <f t="shared" si="3"/>
        <v/>
      </c>
    </row>
    <row r="112" spans="147:148">
      <c r="EQ112" s="143">
        <f t="shared" si="2"/>
        <v>0</v>
      </c>
      <c r="ER112" s="143" t="str">
        <f t="shared" si="3"/>
        <v/>
      </c>
    </row>
    <row r="113" spans="147:148">
      <c r="EQ113" s="143">
        <f t="shared" si="2"/>
        <v>0</v>
      </c>
      <c r="ER113" s="143" t="str">
        <f t="shared" si="3"/>
        <v/>
      </c>
    </row>
    <row r="114" spans="147:148">
      <c r="EQ114" s="143">
        <f t="shared" si="2"/>
        <v>0</v>
      </c>
      <c r="ER114" s="143" t="str">
        <f t="shared" si="3"/>
        <v/>
      </c>
    </row>
    <row r="115" spans="147:148">
      <c r="EQ115" s="143">
        <f t="shared" si="2"/>
        <v>0</v>
      </c>
      <c r="ER115" s="143" t="str">
        <f t="shared" si="3"/>
        <v/>
      </c>
    </row>
    <row r="116" spans="147:148">
      <c r="EQ116" s="143">
        <f t="shared" si="2"/>
        <v>0</v>
      </c>
      <c r="ER116" s="143" t="str">
        <f t="shared" si="3"/>
        <v/>
      </c>
    </row>
    <row r="117" spans="147:148">
      <c r="EQ117" s="143">
        <f t="shared" si="2"/>
        <v>0</v>
      </c>
      <c r="ER117" s="143" t="str">
        <f t="shared" si="3"/>
        <v/>
      </c>
    </row>
    <row r="118" spans="147:148">
      <c r="EQ118" s="143">
        <f t="shared" si="2"/>
        <v>0</v>
      </c>
      <c r="ER118" s="143" t="str">
        <f t="shared" si="3"/>
        <v/>
      </c>
    </row>
    <row r="119" spans="147:148">
      <c r="EQ119" s="143">
        <f t="shared" si="2"/>
        <v>0</v>
      </c>
      <c r="ER119" s="143" t="str">
        <f t="shared" si="3"/>
        <v/>
      </c>
    </row>
    <row r="120" spans="147:148">
      <c r="EQ120" s="143">
        <f t="shared" si="2"/>
        <v>0</v>
      </c>
      <c r="ER120" s="143" t="str">
        <f t="shared" si="3"/>
        <v/>
      </c>
    </row>
    <row r="121" spans="147:148">
      <c r="EQ121" s="143">
        <f t="shared" si="2"/>
        <v>0</v>
      </c>
      <c r="ER121" s="143" t="str">
        <f t="shared" si="3"/>
        <v/>
      </c>
    </row>
    <row r="122" spans="147:148">
      <c r="EQ122" s="143">
        <f t="shared" si="2"/>
        <v>0</v>
      </c>
      <c r="ER122" s="143" t="str">
        <f t="shared" si="3"/>
        <v/>
      </c>
    </row>
    <row r="123" spans="147:148">
      <c r="EQ123" s="143">
        <f t="shared" si="2"/>
        <v>0</v>
      </c>
      <c r="ER123" s="143" t="str">
        <f t="shared" si="3"/>
        <v/>
      </c>
    </row>
    <row r="124" spans="147:148">
      <c r="EQ124" s="143">
        <f t="shared" si="2"/>
        <v>0</v>
      </c>
      <c r="ER124" s="143" t="str">
        <f t="shared" si="3"/>
        <v/>
      </c>
    </row>
    <row r="125" spans="147:148">
      <c r="EQ125" s="143">
        <f t="shared" si="2"/>
        <v>0</v>
      </c>
      <c r="ER125" s="143" t="str">
        <f t="shared" si="3"/>
        <v/>
      </c>
    </row>
    <row r="126" spans="147:148">
      <c r="EQ126" s="143">
        <f t="shared" si="2"/>
        <v>0</v>
      </c>
      <c r="ER126" s="143" t="str">
        <f t="shared" si="3"/>
        <v/>
      </c>
    </row>
    <row r="127" spans="147:148">
      <c r="EQ127" s="143">
        <f t="shared" si="2"/>
        <v>0</v>
      </c>
      <c r="ER127" s="143" t="str">
        <f t="shared" si="3"/>
        <v/>
      </c>
    </row>
    <row r="128" spans="147:148">
      <c r="EQ128" s="143">
        <f t="shared" si="2"/>
        <v>0</v>
      </c>
      <c r="ER128" s="143" t="str">
        <f t="shared" si="3"/>
        <v/>
      </c>
    </row>
    <row r="129" spans="147:148">
      <c r="EQ129" s="143">
        <f t="shared" si="2"/>
        <v>0</v>
      </c>
      <c r="ER129" s="143" t="str">
        <f t="shared" si="3"/>
        <v/>
      </c>
    </row>
    <row r="130" spans="147:148">
      <c r="EQ130" s="143">
        <f t="shared" ref="EQ130:EQ193" si="4">G130-SUM(EI130:EM130)</f>
        <v>0</v>
      </c>
      <c r="ER130" s="143" t="str">
        <f t="shared" si="3"/>
        <v/>
      </c>
    </row>
    <row r="131" spans="147:148">
      <c r="EQ131" s="143">
        <f t="shared" si="4"/>
        <v>0</v>
      </c>
      <c r="ER131" s="143" t="str">
        <f t="shared" ref="ER131:ER194" si="5">IF(EQ131&lt;0,$D131&amp;",","")</f>
        <v/>
      </c>
    </row>
    <row r="132" spans="147:148">
      <c r="EQ132" s="143">
        <f t="shared" si="4"/>
        <v>0</v>
      </c>
      <c r="ER132" s="143" t="str">
        <f t="shared" si="5"/>
        <v/>
      </c>
    </row>
    <row r="133" spans="147:148">
      <c r="EQ133" s="143">
        <f t="shared" si="4"/>
        <v>0</v>
      </c>
      <c r="ER133" s="143" t="str">
        <f t="shared" si="5"/>
        <v/>
      </c>
    </row>
    <row r="134" spans="147:148">
      <c r="EQ134" s="143">
        <f t="shared" si="4"/>
        <v>0</v>
      </c>
      <c r="ER134" s="143" t="str">
        <f t="shared" si="5"/>
        <v/>
      </c>
    </row>
    <row r="135" spans="147:148">
      <c r="EQ135" s="143">
        <f t="shared" si="4"/>
        <v>0</v>
      </c>
      <c r="ER135" s="143" t="str">
        <f t="shared" si="5"/>
        <v/>
      </c>
    </row>
    <row r="136" spans="147:148">
      <c r="EQ136" s="143">
        <f t="shared" si="4"/>
        <v>0</v>
      </c>
      <c r="ER136" s="143" t="str">
        <f t="shared" si="5"/>
        <v/>
      </c>
    </row>
    <row r="137" spans="147:148">
      <c r="EQ137" s="143">
        <f t="shared" si="4"/>
        <v>0</v>
      </c>
      <c r="ER137" s="143" t="str">
        <f t="shared" si="5"/>
        <v/>
      </c>
    </row>
    <row r="138" spans="147:148">
      <c r="EQ138" s="143">
        <f t="shared" si="4"/>
        <v>0</v>
      </c>
      <c r="ER138" s="143" t="str">
        <f t="shared" si="5"/>
        <v/>
      </c>
    </row>
    <row r="139" spans="147:148">
      <c r="EQ139" s="143">
        <f t="shared" si="4"/>
        <v>0</v>
      </c>
      <c r="ER139" s="143" t="str">
        <f t="shared" si="5"/>
        <v/>
      </c>
    </row>
    <row r="140" spans="147:148">
      <c r="EQ140" s="143">
        <f t="shared" si="4"/>
        <v>0</v>
      </c>
      <c r="ER140" s="143" t="str">
        <f t="shared" si="5"/>
        <v/>
      </c>
    </row>
    <row r="141" spans="147:148">
      <c r="EQ141" s="143">
        <f t="shared" si="4"/>
        <v>0</v>
      </c>
      <c r="ER141" s="143" t="str">
        <f t="shared" si="5"/>
        <v/>
      </c>
    </row>
    <row r="142" spans="147:148">
      <c r="EQ142" s="143">
        <f t="shared" si="4"/>
        <v>0</v>
      </c>
      <c r="ER142" s="143" t="str">
        <f t="shared" si="5"/>
        <v/>
      </c>
    </row>
    <row r="143" spans="147:148">
      <c r="EQ143" s="143">
        <f t="shared" si="4"/>
        <v>0</v>
      </c>
      <c r="ER143" s="143" t="str">
        <f t="shared" si="5"/>
        <v/>
      </c>
    </row>
    <row r="144" spans="147:148">
      <c r="EQ144" s="143">
        <f t="shared" si="4"/>
        <v>0</v>
      </c>
      <c r="ER144" s="143" t="str">
        <f t="shared" si="5"/>
        <v/>
      </c>
    </row>
    <row r="145" spans="147:148">
      <c r="EQ145" s="143">
        <f t="shared" si="4"/>
        <v>0</v>
      </c>
      <c r="ER145" s="143" t="str">
        <f t="shared" si="5"/>
        <v/>
      </c>
    </row>
    <row r="146" spans="147:148">
      <c r="EQ146" s="143">
        <f t="shared" si="4"/>
        <v>0</v>
      </c>
      <c r="ER146" s="143" t="str">
        <f t="shared" si="5"/>
        <v/>
      </c>
    </row>
    <row r="147" spans="147:148">
      <c r="EQ147" s="143">
        <f t="shared" si="4"/>
        <v>0</v>
      </c>
      <c r="ER147" s="143" t="str">
        <f t="shared" si="5"/>
        <v/>
      </c>
    </row>
    <row r="148" spans="147:148">
      <c r="EQ148" s="143">
        <f t="shared" si="4"/>
        <v>0</v>
      </c>
      <c r="ER148" s="143" t="str">
        <f t="shared" si="5"/>
        <v/>
      </c>
    </row>
    <row r="149" spans="147:148">
      <c r="EQ149" s="143">
        <f t="shared" si="4"/>
        <v>0</v>
      </c>
      <c r="ER149" s="143" t="str">
        <f t="shared" si="5"/>
        <v/>
      </c>
    </row>
    <row r="150" spans="147:148">
      <c r="EQ150" s="143">
        <f t="shared" si="4"/>
        <v>0</v>
      </c>
      <c r="ER150" s="143" t="str">
        <f t="shared" si="5"/>
        <v/>
      </c>
    </row>
    <row r="151" spans="147:148">
      <c r="EQ151" s="143">
        <f t="shared" si="4"/>
        <v>0</v>
      </c>
      <c r="ER151" s="143" t="str">
        <f t="shared" si="5"/>
        <v/>
      </c>
    </row>
    <row r="152" spans="147:148">
      <c r="EQ152" s="143">
        <f t="shared" si="4"/>
        <v>0</v>
      </c>
      <c r="ER152" s="143" t="str">
        <f t="shared" si="5"/>
        <v/>
      </c>
    </row>
    <row r="153" spans="147:148">
      <c r="EQ153" s="143">
        <f t="shared" si="4"/>
        <v>0</v>
      </c>
      <c r="ER153" s="143" t="str">
        <f t="shared" si="5"/>
        <v/>
      </c>
    </row>
    <row r="154" spans="147:148">
      <c r="EQ154" s="143">
        <f t="shared" si="4"/>
        <v>0</v>
      </c>
      <c r="ER154" s="143" t="str">
        <f t="shared" si="5"/>
        <v/>
      </c>
    </row>
    <row r="155" spans="147:148">
      <c r="EQ155" s="143">
        <f t="shared" si="4"/>
        <v>0</v>
      </c>
      <c r="ER155" s="143" t="str">
        <f t="shared" si="5"/>
        <v/>
      </c>
    </row>
    <row r="156" spans="147:148">
      <c r="EQ156" s="143">
        <f t="shared" si="4"/>
        <v>0</v>
      </c>
      <c r="ER156" s="143" t="str">
        <f t="shared" si="5"/>
        <v/>
      </c>
    </row>
    <row r="157" spans="147:148">
      <c r="EQ157" s="143">
        <f t="shared" si="4"/>
        <v>0</v>
      </c>
      <c r="ER157" s="143" t="str">
        <f t="shared" si="5"/>
        <v/>
      </c>
    </row>
    <row r="158" spans="147:148">
      <c r="EQ158" s="143">
        <f t="shared" si="4"/>
        <v>0</v>
      </c>
      <c r="ER158" s="143" t="str">
        <f t="shared" si="5"/>
        <v/>
      </c>
    </row>
    <row r="159" spans="147:148">
      <c r="EQ159" s="143">
        <f t="shared" si="4"/>
        <v>0</v>
      </c>
      <c r="ER159" s="143" t="str">
        <f t="shared" si="5"/>
        <v/>
      </c>
    </row>
    <row r="160" spans="147:148">
      <c r="EQ160" s="143">
        <f t="shared" si="4"/>
        <v>0</v>
      </c>
      <c r="ER160" s="143" t="str">
        <f t="shared" si="5"/>
        <v/>
      </c>
    </row>
    <row r="161" spans="147:148">
      <c r="EQ161" s="143">
        <f t="shared" si="4"/>
        <v>0</v>
      </c>
      <c r="ER161" s="143" t="str">
        <f t="shared" si="5"/>
        <v/>
      </c>
    </row>
    <row r="162" spans="147:148">
      <c r="EQ162" s="143">
        <f t="shared" si="4"/>
        <v>0</v>
      </c>
      <c r="ER162" s="143" t="str">
        <f t="shared" si="5"/>
        <v/>
      </c>
    </row>
    <row r="163" spans="147:148">
      <c r="EQ163" s="143">
        <f t="shared" si="4"/>
        <v>0</v>
      </c>
      <c r="ER163" s="143" t="str">
        <f t="shared" si="5"/>
        <v/>
      </c>
    </row>
    <row r="164" spans="147:148">
      <c r="EQ164" s="143">
        <f t="shared" si="4"/>
        <v>0</v>
      </c>
      <c r="ER164" s="143" t="str">
        <f t="shared" si="5"/>
        <v/>
      </c>
    </row>
    <row r="165" spans="147:148">
      <c r="EQ165" s="143">
        <f t="shared" si="4"/>
        <v>0</v>
      </c>
      <c r="ER165" s="143" t="str">
        <f t="shared" si="5"/>
        <v/>
      </c>
    </row>
    <row r="166" spans="147:148">
      <c r="EQ166" s="143">
        <f t="shared" si="4"/>
        <v>0</v>
      </c>
      <c r="ER166" s="143" t="str">
        <f t="shared" si="5"/>
        <v/>
      </c>
    </row>
    <row r="167" spans="147:148">
      <c r="EQ167" s="143">
        <f t="shared" si="4"/>
        <v>0</v>
      </c>
      <c r="ER167" s="143" t="str">
        <f t="shared" si="5"/>
        <v/>
      </c>
    </row>
    <row r="168" spans="147:148">
      <c r="EQ168" s="143">
        <f t="shared" si="4"/>
        <v>0</v>
      </c>
      <c r="ER168" s="143" t="str">
        <f t="shared" si="5"/>
        <v/>
      </c>
    </row>
    <row r="169" spans="147:148">
      <c r="EQ169" s="143">
        <f t="shared" si="4"/>
        <v>0</v>
      </c>
      <c r="ER169" s="143" t="str">
        <f t="shared" si="5"/>
        <v/>
      </c>
    </row>
    <row r="170" spans="147:148">
      <c r="EQ170" s="143">
        <f t="shared" si="4"/>
        <v>0</v>
      </c>
      <c r="ER170" s="143" t="str">
        <f t="shared" si="5"/>
        <v/>
      </c>
    </row>
    <row r="171" spans="147:148">
      <c r="EQ171" s="143">
        <f t="shared" si="4"/>
        <v>0</v>
      </c>
      <c r="ER171" s="143" t="str">
        <f t="shared" si="5"/>
        <v/>
      </c>
    </row>
    <row r="172" spans="147:148">
      <c r="EQ172" s="143">
        <f t="shared" si="4"/>
        <v>0</v>
      </c>
      <c r="ER172" s="143" t="str">
        <f t="shared" si="5"/>
        <v/>
      </c>
    </row>
    <row r="173" spans="147:148">
      <c r="EQ173" s="143">
        <f t="shared" si="4"/>
        <v>0</v>
      </c>
      <c r="ER173" s="143" t="str">
        <f t="shared" si="5"/>
        <v/>
      </c>
    </row>
    <row r="174" spans="147:148">
      <c r="EQ174" s="143">
        <f t="shared" si="4"/>
        <v>0</v>
      </c>
      <c r="ER174" s="143" t="str">
        <f t="shared" si="5"/>
        <v/>
      </c>
    </row>
    <row r="175" spans="147:148">
      <c r="EQ175" s="143">
        <f t="shared" si="4"/>
        <v>0</v>
      </c>
      <c r="ER175" s="143" t="str">
        <f t="shared" si="5"/>
        <v/>
      </c>
    </row>
    <row r="176" spans="147:148">
      <c r="EQ176" s="143">
        <f t="shared" si="4"/>
        <v>0</v>
      </c>
      <c r="ER176" s="143" t="str">
        <f t="shared" si="5"/>
        <v/>
      </c>
    </row>
    <row r="177" spans="147:148">
      <c r="EQ177" s="143">
        <f t="shared" si="4"/>
        <v>0</v>
      </c>
      <c r="ER177" s="143" t="str">
        <f t="shared" si="5"/>
        <v/>
      </c>
    </row>
    <row r="178" spans="147:148">
      <c r="EQ178" s="143">
        <f t="shared" si="4"/>
        <v>0</v>
      </c>
      <c r="ER178" s="143" t="str">
        <f t="shared" si="5"/>
        <v/>
      </c>
    </row>
    <row r="179" spans="147:148">
      <c r="EQ179" s="143">
        <f t="shared" si="4"/>
        <v>0</v>
      </c>
      <c r="ER179" s="143" t="str">
        <f t="shared" si="5"/>
        <v/>
      </c>
    </row>
    <row r="180" spans="147:148">
      <c r="EQ180" s="143">
        <f t="shared" si="4"/>
        <v>0</v>
      </c>
      <c r="ER180" s="143" t="str">
        <f t="shared" si="5"/>
        <v/>
      </c>
    </row>
    <row r="181" spans="147:148">
      <c r="EQ181" s="143">
        <f t="shared" si="4"/>
        <v>0</v>
      </c>
      <c r="ER181" s="143" t="str">
        <f t="shared" si="5"/>
        <v/>
      </c>
    </row>
    <row r="182" spans="147:148">
      <c r="EQ182" s="143">
        <f t="shared" si="4"/>
        <v>0</v>
      </c>
      <c r="ER182" s="143" t="str">
        <f t="shared" si="5"/>
        <v/>
      </c>
    </row>
    <row r="183" spans="147:148">
      <c r="EQ183" s="143">
        <f t="shared" si="4"/>
        <v>0</v>
      </c>
      <c r="ER183" s="143" t="str">
        <f t="shared" si="5"/>
        <v/>
      </c>
    </row>
    <row r="184" spans="147:148">
      <c r="EQ184" s="143">
        <f t="shared" si="4"/>
        <v>0</v>
      </c>
      <c r="ER184" s="143" t="str">
        <f t="shared" si="5"/>
        <v/>
      </c>
    </row>
    <row r="185" spans="147:148">
      <c r="EQ185" s="143">
        <f t="shared" si="4"/>
        <v>0</v>
      </c>
      <c r="ER185" s="143" t="str">
        <f t="shared" si="5"/>
        <v/>
      </c>
    </row>
    <row r="186" spans="147:148">
      <c r="EQ186" s="143">
        <f t="shared" si="4"/>
        <v>0</v>
      </c>
      <c r="ER186" s="143" t="str">
        <f t="shared" si="5"/>
        <v/>
      </c>
    </row>
    <row r="187" spans="147:148">
      <c r="EQ187" s="143">
        <f t="shared" si="4"/>
        <v>0</v>
      </c>
      <c r="ER187" s="143" t="str">
        <f t="shared" si="5"/>
        <v/>
      </c>
    </row>
    <row r="188" spans="147:148">
      <c r="EQ188" s="143">
        <f t="shared" si="4"/>
        <v>0</v>
      </c>
      <c r="ER188" s="143" t="str">
        <f t="shared" si="5"/>
        <v/>
      </c>
    </row>
    <row r="189" spans="147:148">
      <c r="EQ189" s="143">
        <f t="shared" si="4"/>
        <v>0</v>
      </c>
      <c r="ER189" s="143" t="str">
        <f t="shared" si="5"/>
        <v/>
      </c>
    </row>
    <row r="190" spans="147:148">
      <c r="EQ190" s="143">
        <f t="shared" si="4"/>
        <v>0</v>
      </c>
      <c r="ER190" s="143" t="str">
        <f t="shared" si="5"/>
        <v/>
      </c>
    </row>
    <row r="191" spans="147:148">
      <c r="EQ191" s="143">
        <f t="shared" si="4"/>
        <v>0</v>
      </c>
      <c r="ER191" s="143" t="str">
        <f t="shared" si="5"/>
        <v/>
      </c>
    </row>
    <row r="192" spans="147:148">
      <c r="EQ192" s="143">
        <f t="shared" si="4"/>
        <v>0</v>
      </c>
      <c r="ER192" s="143" t="str">
        <f t="shared" si="5"/>
        <v/>
      </c>
    </row>
    <row r="193" spans="147:148">
      <c r="EQ193" s="143">
        <f t="shared" si="4"/>
        <v>0</v>
      </c>
      <c r="ER193" s="143" t="str">
        <f t="shared" si="5"/>
        <v/>
      </c>
    </row>
    <row r="194" spans="147:148">
      <c r="EQ194" s="143">
        <f t="shared" ref="EQ194:EQ257" si="6">G194-SUM(EI194:EM194)</f>
        <v>0</v>
      </c>
      <c r="ER194" s="143" t="str">
        <f t="shared" si="5"/>
        <v/>
      </c>
    </row>
    <row r="195" spans="147:148">
      <c r="EQ195" s="143">
        <f t="shared" si="6"/>
        <v>0</v>
      </c>
      <c r="ER195" s="143" t="str">
        <f t="shared" ref="ER195:ER258" si="7">IF(EQ195&lt;0,$D195&amp;",","")</f>
        <v/>
      </c>
    </row>
    <row r="196" spans="147:148">
      <c r="EQ196" s="143">
        <f t="shared" si="6"/>
        <v>0</v>
      </c>
      <c r="ER196" s="143" t="str">
        <f t="shared" si="7"/>
        <v/>
      </c>
    </row>
    <row r="197" spans="147:148">
      <c r="EQ197" s="143">
        <f t="shared" si="6"/>
        <v>0</v>
      </c>
      <c r="ER197" s="143" t="str">
        <f t="shared" si="7"/>
        <v/>
      </c>
    </row>
    <row r="198" spans="147:148">
      <c r="EQ198" s="143">
        <f t="shared" si="6"/>
        <v>0</v>
      </c>
      <c r="ER198" s="143" t="str">
        <f t="shared" si="7"/>
        <v/>
      </c>
    </row>
    <row r="199" spans="147:148">
      <c r="EQ199" s="143">
        <f t="shared" si="6"/>
        <v>0</v>
      </c>
      <c r="ER199" s="143" t="str">
        <f t="shared" si="7"/>
        <v/>
      </c>
    </row>
    <row r="200" spans="147:148">
      <c r="EQ200" s="143">
        <f t="shared" si="6"/>
        <v>0</v>
      </c>
      <c r="ER200" s="143" t="str">
        <f t="shared" si="7"/>
        <v/>
      </c>
    </row>
    <row r="201" spans="147:148">
      <c r="EQ201" s="143">
        <f t="shared" si="6"/>
        <v>0</v>
      </c>
      <c r="ER201" s="143" t="str">
        <f t="shared" si="7"/>
        <v/>
      </c>
    </row>
    <row r="202" spans="147:148">
      <c r="EQ202" s="143">
        <f t="shared" si="6"/>
        <v>0</v>
      </c>
      <c r="ER202" s="143" t="str">
        <f t="shared" si="7"/>
        <v/>
      </c>
    </row>
    <row r="203" spans="147:148">
      <c r="EQ203" s="143">
        <f t="shared" si="6"/>
        <v>0</v>
      </c>
      <c r="ER203" s="143" t="str">
        <f t="shared" si="7"/>
        <v/>
      </c>
    </row>
    <row r="204" spans="147:148">
      <c r="EQ204" s="143">
        <f t="shared" si="6"/>
        <v>0</v>
      </c>
      <c r="ER204" s="143" t="str">
        <f t="shared" si="7"/>
        <v/>
      </c>
    </row>
    <row r="205" spans="147:148">
      <c r="EQ205" s="143">
        <f t="shared" si="6"/>
        <v>0</v>
      </c>
      <c r="ER205" s="143" t="str">
        <f t="shared" si="7"/>
        <v/>
      </c>
    </row>
    <row r="206" spans="147:148">
      <c r="EQ206" s="143">
        <f t="shared" si="6"/>
        <v>0</v>
      </c>
      <c r="ER206" s="143" t="str">
        <f t="shared" si="7"/>
        <v/>
      </c>
    </row>
    <row r="207" spans="147:148">
      <c r="EQ207" s="143">
        <f t="shared" si="6"/>
        <v>0</v>
      </c>
      <c r="ER207" s="143" t="str">
        <f t="shared" si="7"/>
        <v/>
      </c>
    </row>
    <row r="208" spans="147:148">
      <c r="EQ208" s="143">
        <f t="shared" si="6"/>
        <v>0</v>
      </c>
      <c r="ER208" s="143" t="str">
        <f t="shared" si="7"/>
        <v/>
      </c>
    </row>
    <row r="209" spans="147:148">
      <c r="EQ209" s="143">
        <f t="shared" si="6"/>
        <v>0</v>
      </c>
      <c r="ER209" s="143" t="str">
        <f t="shared" si="7"/>
        <v/>
      </c>
    </row>
    <row r="210" spans="147:148">
      <c r="EQ210" s="143">
        <f t="shared" si="6"/>
        <v>0</v>
      </c>
      <c r="ER210" s="143" t="str">
        <f t="shared" si="7"/>
        <v/>
      </c>
    </row>
    <row r="211" spans="147:148">
      <c r="EQ211" s="143">
        <f t="shared" si="6"/>
        <v>0</v>
      </c>
      <c r="ER211" s="143" t="str">
        <f t="shared" si="7"/>
        <v/>
      </c>
    </row>
    <row r="212" spans="147:148">
      <c r="EQ212" s="143">
        <f t="shared" si="6"/>
        <v>0</v>
      </c>
      <c r="ER212" s="143" t="str">
        <f t="shared" si="7"/>
        <v/>
      </c>
    </row>
    <row r="213" spans="147:148">
      <c r="EQ213" s="143">
        <f t="shared" si="6"/>
        <v>0</v>
      </c>
      <c r="ER213" s="143" t="str">
        <f t="shared" si="7"/>
        <v/>
      </c>
    </row>
    <row r="214" spans="147:148">
      <c r="EQ214" s="143">
        <f t="shared" si="6"/>
        <v>0</v>
      </c>
      <c r="ER214" s="143" t="str">
        <f t="shared" si="7"/>
        <v/>
      </c>
    </row>
    <row r="215" spans="147:148">
      <c r="EQ215" s="143">
        <f t="shared" si="6"/>
        <v>0</v>
      </c>
      <c r="ER215" s="143" t="str">
        <f t="shared" si="7"/>
        <v/>
      </c>
    </row>
    <row r="216" spans="147:148">
      <c r="EQ216" s="143">
        <f t="shared" si="6"/>
        <v>0</v>
      </c>
      <c r="ER216" s="143" t="str">
        <f t="shared" si="7"/>
        <v/>
      </c>
    </row>
    <row r="217" spans="147:148">
      <c r="EQ217" s="143">
        <f t="shared" si="6"/>
        <v>0</v>
      </c>
      <c r="ER217" s="143" t="str">
        <f t="shared" si="7"/>
        <v/>
      </c>
    </row>
    <row r="218" spans="147:148">
      <c r="EQ218" s="143">
        <f t="shared" si="6"/>
        <v>0</v>
      </c>
      <c r="ER218" s="143" t="str">
        <f t="shared" si="7"/>
        <v/>
      </c>
    </row>
    <row r="219" spans="147:148">
      <c r="EQ219" s="143">
        <f t="shared" si="6"/>
        <v>0</v>
      </c>
      <c r="ER219" s="143" t="str">
        <f t="shared" si="7"/>
        <v/>
      </c>
    </row>
    <row r="220" spans="147:148">
      <c r="EQ220" s="143">
        <f t="shared" si="6"/>
        <v>0</v>
      </c>
      <c r="ER220" s="143" t="str">
        <f t="shared" si="7"/>
        <v/>
      </c>
    </row>
    <row r="221" spans="147:148">
      <c r="EQ221" s="143">
        <f t="shared" si="6"/>
        <v>0</v>
      </c>
      <c r="ER221" s="143" t="str">
        <f t="shared" si="7"/>
        <v/>
      </c>
    </row>
    <row r="222" spans="147:148">
      <c r="EQ222" s="143">
        <f t="shared" si="6"/>
        <v>0</v>
      </c>
      <c r="ER222" s="143" t="str">
        <f t="shared" si="7"/>
        <v/>
      </c>
    </row>
    <row r="223" spans="147:148">
      <c r="EQ223" s="143">
        <f t="shared" si="6"/>
        <v>0</v>
      </c>
      <c r="ER223" s="143" t="str">
        <f t="shared" si="7"/>
        <v/>
      </c>
    </row>
    <row r="224" spans="147:148">
      <c r="EQ224" s="143">
        <f t="shared" si="6"/>
        <v>0</v>
      </c>
      <c r="ER224" s="143" t="str">
        <f t="shared" si="7"/>
        <v/>
      </c>
    </row>
    <row r="225" spans="147:148">
      <c r="EQ225" s="143">
        <f t="shared" si="6"/>
        <v>0</v>
      </c>
      <c r="ER225" s="143" t="str">
        <f t="shared" si="7"/>
        <v/>
      </c>
    </row>
    <row r="226" spans="147:148">
      <c r="EQ226" s="143">
        <f t="shared" si="6"/>
        <v>0</v>
      </c>
      <c r="ER226" s="143" t="str">
        <f t="shared" si="7"/>
        <v/>
      </c>
    </row>
    <row r="227" spans="147:148">
      <c r="EQ227" s="143">
        <f t="shared" si="6"/>
        <v>0</v>
      </c>
      <c r="ER227" s="143" t="str">
        <f t="shared" si="7"/>
        <v/>
      </c>
    </row>
    <row r="228" spans="147:148">
      <c r="EQ228" s="143">
        <f t="shared" si="6"/>
        <v>0</v>
      </c>
      <c r="ER228" s="143" t="str">
        <f t="shared" si="7"/>
        <v/>
      </c>
    </row>
    <row r="229" spans="147:148">
      <c r="EQ229" s="143">
        <f t="shared" si="6"/>
        <v>0</v>
      </c>
      <c r="ER229" s="143" t="str">
        <f t="shared" si="7"/>
        <v/>
      </c>
    </row>
    <row r="230" spans="147:148">
      <c r="EQ230" s="143">
        <f t="shared" si="6"/>
        <v>0</v>
      </c>
      <c r="ER230" s="143" t="str">
        <f t="shared" si="7"/>
        <v/>
      </c>
    </row>
    <row r="231" spans="147:148">
      <c r="EQ231" s="143">
        <f t="shared" si="6"/>
        <v>0</v>
      </c>
      <c r="ER231" s="143" t="str">
        <f t="shared" si="7"/>
        <v/>
      </c>
    </row>
    <row r="232" spans="147:148">
      <c r="EQ232" s="143">
        <f t="shared" si="6"/>
        <v>0</v>
      </c>
      <c r="ER232" s="143" t="str">
        <f t="shared" si="7"/>
        <v/>
      </c>
    </row>
    <row r="233" spans="147:148">
      <c r="EQ233" s="143">
        <f t="shared" si="6"/>
        <v>0</v>
      </c>
      <c r="ER233" s="143" t="str">
        <f t="shared" si="7"/>
        <v/>
      </c>
    </row>
    <row r="234" spans="147:148">
      <c r="EQ234" s="143">
        <f t="shared" si="6"/>
        <v>0</v>
      </c>
      <c r="ER234" s="143" t="str">
        <f t="shared" si="7"/>
        <v/>
      </c>
    </row>
    <row r="235" spans="147:148">
      <c r="EQ235" s="143">
        <f t="shared" si="6"/>
        <v>0</v>
      </c>
      <c r="ER235" s="143" t="str">
        <f t="shared" si="7"/>
        <v/>
      </c>
    </row>
    <row r="236" spans="147:148">
      <c r="EQ236" s="143">
        <f t="shared" si="6"/>
        <v>0</v>
      </c>
      <c r="ER236" s="143" t="str">
        <f t="shared" si="7"/>
        <v/>
      </c>
    </row>
    <row r="237" spans="147:148">
      <c r="EQ237" s="143">
        <f t="shared" si="6"/>
        <v>0</v>
      </c>
      <c r="ER237" s="143" t="str">
        <f t="shared" si="7"/>
        <v/>
      </c>
    </row>
    <row r="238" spans="147:148">
      <c r="EQ238" s="143">
        <f t="shared" si="6"/>
        <v>0</v>
      </c>
      <c r="ER238" s="143" t="str">
        <f t="shared" si="7"/>
        <v/>
      </c>
    </row>
    <row r="239" spans="147:148">
      <c r="EQ239" s="143">
        <f t="shared" si="6"/>
        <v>0</v>
      </c>
      <c r="ER239" s="143" t="str">
        <f t="shared" si="7"/>
        <v/>
      </c>
    </row>
    <row r="240" spans="147:148">
      <c r="EQ240" s="143">
        <f t="shared" si="6"/>
        <v>0</v>
      </c>
      <c r="ER240" s="143" t="str">
        <f t="shared" si="7"/>
        <v/>
      </c>
    </row>
    <row r="241" spans="147:148">
      <c r="EQ241" s="143">
        <f t="shared" si="6"/>
        <v>0</v>
      </c>
      <c r="ER241" s="143" t="str">
        <f t="shared" si="7"/>
        <v/>
      </c>
    </row>
    <row r="242" spans="147:148">
      <c r="EQ242" s="143">
        <f t="shared" si="6"/>
        <v>0</v>
      </c>
      <c r="ER242" s="143" t="str">
        <f t="shared" si="7"/>
        <v/>
      </c>
    </row>
    <row r="243" spans="147:148">
      <c r="EQ243" s="143">
        <f t="shared" si="6"/>
        <v>0</v>
      </c>
      <c r="ER243" s="143" t="str">
        <f t="shared" si="7"/>
        <v/>
      </c>
    </row>
    <row r="244" spans="147:148">
      <c r="EQ244" s="143">
        <f t="shared" si="6"/>
        <v>0</v>
      </c>
      <c r="ER244" s="143" t="str">
        <f t="shared" si="7"/>
        <v/>
      </c>
    </row>
    <row r="245" spans="147:148">
      <c r="EQ245" s="143">
        <f t="shared" si="6"/>
        <v>0</v>
      </c>
      <c r="ER245" s="143" t="str">
        <f t="shared" si="7"/>
        <v/>
      </c>
    </row>
    <row r="246" spans="147:148">
      <c r="EQ246" s="143">
        <f t="shared" si="6"/>
        <v>0</v>
      </c>
      <c r="ER246" s="143" t="str">
        <f t="shared" si="7"/>
        <v/>
      </c>
    </row>
    <row r="247" spans="147:148">
      <c r="EQ247" s="143">
        <f t="shared" si="6"/>
        <v>0</v>
      </c>
      <c r="ER247" s="143" t="str">
        <f t="shared" si="7"/>
        <v/>
      </c>
    </row>
    <row r="248" spans="147:148">
      <c r="EQ248" s="143">
        <f t="shared" si="6"/>
        <v>0</v>
      </c>
      <c r="ER248" s="143" t="str">
        <f t="shared" si="7"/>
        <v/>
      </c>
    </row>
    <row r="249" spans="147:148">
      <c r="EQ249" s="143">
        <f t="shared" si="6"/>
        <v>0</v>
      </c>
      <c r="ER249" s="143" t="str">
        <f t="shared" si="7"/>
        <v/>
      </c>
    </row>
    <row r="250" spans="147:148">
      <c r="EQ250" s="143">
        <f t="shared" si="6"/>
        <v>0</v>
      </c>
      <c r="ER250" s="143" t="str">
        <f t="shared" si="7"/>
        <v/>
      </c>
    </row>
    <row r="251" spans="147:148">
      <c r="EQ251" s="143">
        <f t="shared" si="6"/>
        <v>0</v>
      </c>
      <c r="ER251" s="143" t="str">
        <f t="shared" si="7"/>
        <v/>
      </c>
    </row>
    <row r="252" spans="147:148">
      <c r="EQ252" s="143">
        <f t="shared" si="6"/>
        <v>0</v>
      </c>
      <c r="ER252" s="143" t="str">
        <f t="shared" si="7"/>
        <v/>
      </c>
    </row>
    <row r="253" spans="147:148">
      <c r="EQ253" s="143">
        <f t="shared" si="6"/>
        <v>0</v>
      </c>
      <c r="ER253" s="143" t="str">
        <f t="shared" si="7"/>
        <v/>
      </c>
    </row>
    <row r="254" spans="147:148">
      <c r="EQ254" s="143">
        <f t="shared" si="6"/>
        <v>0</v>
      </c>
      <c r="ER254" s="143" t="str">
        <f t="shared" si="7"/>
        <v/>
      </c>
    </row>
    <row r="255" spans="147:148">
      <c r="EQ255" s="143">
        <f t="shared" si="6"/>
        <v>0</v>
      </c>
      <c r="ER255" s="143" t="str">
        <f t="shared" si="7"/>
        <v/>
      </c>
    </row>
    <row r="256" spans="147:148">
      <c r="EQ256" s="143">
        <f t="shared" si="6"/>
        <v>0</v>
      </c>
      <c r="ER256" s="143" t="str">
        <f t="shared" si="7"/>
        <v/>
      </c>
    </row>
    <row r="257" spans="147:148">
      <c r="EQ257" s="143">
        <f t="shared" si="6"/>
        <v>0</v>
      </c>
      <c r="ER257" s="143" t="str">
        <f t="shared" si="7"/>
        <v/>
      </c>
    </row>
    <row r="258" spans="147:148">
      <c r="EQ258" s="143">
        <f t="shared" ref="EQ258:EQ321" si="8">G258-SUM(EI258:EM258)</f>
        <v>0</v>
      </c>
      <c r="ER258" s="143" t="str">
        <f t="shared" si="7"/>
        <v/>
      </c>
    </row>
    <row r="259" spans="147:148">
      <c r="EQ259" s="143">
        <f t="shared" si="8"/>
        <v>0</v>
      </c>
      <c r="ER259" s="143" t="str">
        <f t="shared" ref="ER259:ER322" si="9">IF(EQ259&lt;0,$D259&amp;",","")</f>
        <v/>
      </c>
    </row>
    <row r="260" spans="147:148">
      <c r="EQ260" s="143">
        <f t="shared" si="8"/>
        <v>0</v>
      </c>
      <c r="ER260" s="143" t="str">
        <f t="shared" si="9"/>
        <v/>
      </c>
    </row>
    <row r="261" spans="147:148">
      <c r="EQ261" s="143">
        <f t="shared" si="8"/>
        <v>0</v>
      </c>
      <c r="ER261" s="143" t="str">
        <f t="shared" si="9"/>
        <v/>
      </c>
    </row>
    <row r="262" spans="147:148">
      <c r="EQ262" s="143">
        <f t="shared" si="8"/>
        <v>0</v>
      </c>
      <c r="ER262" s="143" t="str">
        <f t="shared" si="9"/>
        <v/>
      </c>
    </row>
    <row r="263" spans="147:148">
      <c r="EQ263" s="143">
        <f t="shared" si="8"/>
        <v>0</v>
      </c>
      <c r="ER263" s="143" t="str">
        <f t="shared" si="9"/>
        <v/>
      </c>
    </row>
    <row r="264" spans="147:148">
      <c r="EQ264" s="143">
        <f t="shared" si="8"/>
        <v>0</v>
      </c>
      <c r="ER264" s="143" t="str">
        <f t="shared" si="9"/>
        <v/>
      </c>
    </row>
    <row r="265" spans="147:148">
      <c r="EQ265" s="143">
        <f t="shared" si="8"/>
        <v>0</v>
      </c>
      <c r="ER265" s="143" t="str">
        <f t="shared" si="9"/>
        <v/>
      </c>
    </row>
    <row r="266" spans="147:148">
      <c r="EQ266" s="143">
        <f t="shared" si="8"/>
        <v>0</v>
      </c>
      <c r="ER266" s="143" t="str">
        <f t="shared" si="9"/>
        <v/>
      </c>
    </row>
    <row r="267" spans="147:148">
      <c r="EQ267" s="143">
        <f t="shared" si="8"/>
        <v>0</v>
      </c>
      <c r="ER267" s="143" t="str">
        <f t="shared" si="9"/>
        <v/>
      </c>
    </row>
    <row r="268" spans="147:148">
      <c r="EQ268" s="143">
        <f t="shared" si="8"/>
        <v>0</v>
      </c>
      <c r="ER268" s="143" t="str">
        <f t="shared" si="9"/>
        <v/>
      </c>
    </row>
    <row r="269" spans="147:148">
      <c r="EQ269" s="143">
        <f t="shared" si="8"/>
        <v>0</v>
      </c>
      <c r="ER269" s="143" t="str">
        <f t="shared" si="9"/>
        <v/>
      </c>
    </row>
    <row r="270" spans="147:148">
      <c r="EQ270" s="143">
        <f t="shared" si="8"/>
        <v>0</v>
      </c>
      <c r="ER270" s="143" t="str">
        <f t="shared" si="9"/>
        <v/>
      </c>
    </row>
    <row r="271" spans="147:148">
      <c r="EQ271" s="143">
        <f t="shared" si="8"/>
        <v>0</v>
      </c>
      <c r="ER271" s="143" t="str">
        <f t="shared" si="9"/>
        <v/>
      </c>
    </row>
    <row r="272" spans="147:148">
      <c r="EQ272" s="143">
        <f t="shared" si="8"/>
        <v>0</v>
      </c>
      <c r="ER272" s="143" t="str">
        <f t="shared" si="9"/>
        <v/>
      </c>
    </row>
    <row r="273" spans="147:148">
      <c r="EQ273" s="143">
        <f t="shared" si="8"/>
        <v>0</v>
      </c>
      <c r="ER273" s="143" t="str">
        <f t="shared" si="9"/>
        <v/>
      </c>
    </row>
    <row r="274" spans="147:148">
      <c r="EQ274" s="143">
        <f t="shared" si="8"/>
        <v>0</v>
      </c>
      <c r="ER274" s="143" t="str">
        <f t="shared" si="9"/>
        <v/>
      </c>
    </row>
    <row r="275" spans="147:148">
      <c r="EQ275" s="143">
        <f t="shared" si="8"/>
        <v>0</v>
      </c>
      <c r="ER275" s="143" t="str">
        <f t="shared" si="9"/>
        <v/>
      </c>
    </row>
    <row r="276" spans="147:148">
      <c r="EQ276" s="143">
        <f t="shared" si="8"/>
        <v>0</v>
      </c>
      <c r="ER276" s="143" t="str">
        <f t="shared" si="9"/>
        <v/>
      </c>
    </row>
    <row r="277" spans="147:148">
      <c r="EQ277" s="143">
        <f t="shared" si="8"/>
        <v>0</v>
      </c>
      <c r="ER277" s="143" t="str">
        <f t="shared" si="9"/>
        <v/>
      </c>
    </row>
    <row r="278" spans="147:148">
      <c r="EQ278" s="143">
        <f t="shared" si="8"/>
        <v>0</v>
      </c>
      <c r="ER278" s="143" t="str">
        <f t="shared" si="9"/>
        <v/>
      </c>
    </row>
    <row r="279" spans="147:148">
      <c r="EQ279" s="143">
        <f t="shared" si="8"/>
        <v>0</v>
      </c>
      <c r="ER279" s="143" t="str">
        <f t="shared" si="9"/>
        <v/>
      </c>
    </row>
    <row r="280" spans="147:148">
      <c r="EQ280" s="143">
        <f t="shared" si="8"/>
        <v>0</v>
      </c>
      <c r="ER280" s="143" t="str">
        <f t="shared" si="9"/>
        <v/>
      </c>
    </row>
    <row r="281" spans="147:148">
      <c r="EQ281" s="143">
        <f t="shared" si="8"/>
        <v>0</v>
      </c>
      <c r="ER281" s="143" t="str">
        <f t="shared" si="9"/>
        <v/>
      </c>
    </row>
    <row r="282" spans="147:148">
      <c r="EQ282" s="143">
        <f t="shared" si="8"/>
        <v>0</v>
      </c>
      <c r="ER282" s="143" t="str">
        <f t="shared" si="9"/>
        <v/>
      </c>
    </row>
    <row r="283" spans="147:148">
      <c r="EQ283" s="143">
        <f t="shared" si="8"/>
        <v>0</v>
      </c>
      <c r="ER283" s="143" t="str">
        <f t="shared" si="9"/>
        <v/>
      </c>
    </row>
    <row r="284" spans="147:148">
      <c r="EQ284" s="143">
        <f t="shared" si="8"/>
        <v>0</v>
      </c>
      <c r="ER284" s="143" t="str">
        <f t="shared" si="9"/>
        <v/>
      </c>
    </row>
    <row r="285" spans="147:148">
      <c r="EQ285" s="143">
        <f t="shared" si="8"/>
        <v>0</v>
      </c>
      <c r="ER285" s="143" t="str">
        <f t="shared" si="9"/>
        <v/>
      </c>
    </row>
    <row r="286" spans="147:148">
      <c r="EQ286" s="143">
        <f t="shared" si="8"/>
        <v>0</v>
      </c>
      <c r="ER286" s="143" t="str">
        <f t="shared" si="9"/>
        <v/>
      </c>
    </row>
    <row r="287" spans="147:148">
      <c r="EQ287" s="143">
        <f t="shared" si="8"/>
        <v>0</v>
      </c>
      <c r="ER287" s="143" t="str">
        <f t="shared" si="9"/>
        <v/>
      </c>
    </row>
    <row r="288" spans="147:148">
      <c r="EQ288" s="143">
        <f t="shared" si="8"/>
        <v>0</v>
      </c>
      <c r="ER288" s="143" t="str">
        <f t="shared" si="9"/>
        <v/>
      </c>
    </row>
    <row r="289" spans="147:148">
      <c r="EQ289" s="143">
        <f t="shared" si="8"/>
        <v>0</v>
      </c>
      <c r="ER289" s="143" t="str">
        <f t="shared" si="9"/>
        <v/>
      </c>
    </row>
    <row r="290" spans="147:148">
      <c r="EQ290" s="143">
        <f t="shared" si="8"/>
        <v>0</v>
      </c>
      <c r="ER290" s="143" t="str">
        <f t="shared" si="9"/>
        <v/>
      </c>
    </row>
    <row r="291" spans="147:148">
      <c r="EQ291" s="143">
        <f t="shared" si="8"/>
        <v>0</v>
      </c>
      <c r="ER291" s="143" t="str">
        <f t="shared" si="9"/>
        <v/>
      </c>
    </row>
    <row r="292" spans="147:148">
      <c r="EQ292" s="143">
        <f t="shared" si="8"/>
        <v>0</v>
      </c>
      <c r="ER292" s="143" t="str">
        <f t="shared" si="9"/>
        <v/>
      </c>
    </row>
    <row r="293" spans="147:148">
      <c r="EQ293" s="143">
        <f t="shared" si="8"/>
        <v>0</v>
      </c>
      <c r="ER293" s="143" t="str">
        <f t="shared" si="9"/>
        <v/>
      </c>
    </row>
    <row r="294" spans="147:148">
      <c r="EQ294" s="143">
        <f t="shared" si="8"/>
        <v>0</v>
      </c>
      <c r="ER294" s="143" t="str">
        <f t="shared" si="9"/>
        <v/>
      </c>
    </row>
    <row r="295" spans="147:148">
      <c r="EQ295" s="143">
        <f t="shared" si="8"/>
        <v>0</v>
      </c>
      <c r="ER295" s="143" t="str">
        <f t="shared" si="9"/>
        <v/>
      </c>
    </row>
    <row r="296" spans="147:148">
      <c r="EQ296" s="143">
        <f t="shared" si="8"/>
        <v>0</v>
      </c>
      <c r="ER296" s="143" t="str">
        <f t="shared" si="9"/>
        <v/>
      </c>
    </row>
    <row r="297" spans="147:148">
      <c r="EQ297" s="143">
        <f t="shared" si="8"/>
        <v>0</v>
      </c>
      <c r="ER297" s="143" t="str">
        <f t="shared" si="9"/>
        <v/>
      </c>
    </row>
    <row r="298" spans="147:148">
      <c r="EQ298" s="143">
        <f t="shared" si="8"/>
        <v>0</v>
      </c>
      <c r="ER298" s="143" t="str">
        <f t="shared" si="9"/>
        <v/>
      </c>
    </row>
    <row r="299" spans="147:148">
      <c r="EQ299" s="143">
        <f t="shared" si="8"/>
        <v>0</v>
      </c>
      <c r="ER299" s="143" t="str">
        <f t="shared" si="9"/>
        <v/>
      </c>
    </row>
    <row r="300" spans="147:148">
      <c r="EQ300" s="143">
        <f t="shared" si="8"/>
        <v>0</v>
      </c>
      <c r="ER300" s="143" t="str">
        <f t="shared" si="9"/>
        <v/>
      </c>
    </row>
    <row r="301" spans="147:148">
      <c r="EQ301" s="143">
        <f t="shared" si="8"/>
        <v>0</v>
      </c>
      <c r="ER301" s="143" t="str">
        <f t="shared" si="9"/>
        <v/>
      </c>
    </row>
    <row r="302" spans="147:148">
      <c r="EQ302" s="143">
        <f t="shared" si="8"/>
        <v>0</v>
      </c>
      <c r="ER302" s="143" t="str">
        <f t="shared" si="9"/>
        <v/>
      </c>
    </row>
    <row r="303" spans="147:148">
      <c r="EQ303" s="143">
        <f t="shared" si="8"/>
        <v>0</v>
      </c>
      <c r="ER303" s="143" t="str">
        <f t="shared" si="9"/>
        <v/>
      </c>
    </row>
    <row r="304" spans="147:148">
      <c r="EQ304" s="143">
        <f t="shared" si="8"/>
        <v>0</v>
      </c>
      <c r="ER304" s="143" t="str">
        <f t="shared" si="9"/>
        <v/>
      </c>
    </row>
    <row r="305" spans="147:148">
      <c r="EQ305" s="143">
        <f t="shared" si="8"/>
        <v>0</v>
      </c>
      <c r="ER305" s="143" t="str">
        <f t="shared" si="9"/>
        <v/>
      </c>
    </row>
    <row r="306" spans="147:148">
      <c r="EQ306" s="143">
        <f t="shared" si="8"/>
        <v>0</v>
      </c>
      <c r="ER306" s="143" t="str">
        <f t="shared" si="9"/>
        <v/>
      </c>
    </row>
    <row r="307" spans="147:148">
      <c r="EQ307" s="143">
        <f t="shared" si="8"/>
        <v>0</v>
      </c>
      <c r="ER307" s="143" t="str">
        <f t="shared" si="9"/>
        <v/>
      </c>
    </row>
    <row r="308" spans="147:148">
      <c r="EQ308" s="143">
        <f t="shared" si="8"/>
        <v>0</v>
      </c>
      <c r="ER308" s="143" t="str">
        <f t="shared" si="9"/>
        <v/>
      </c>
    </row>
    <row r="309" spans="147:148">
      <c r="EQ309" s="143">
        <f t="shared" si="8"/>
        <v>0</v>
      </c>
      <c r="ER309" s="143" t="str">
        <f t="shared" si="9"/>
        <v/>
      </c>
    </row>
    <row r="310" spans="147:148">
      <c r="EQ310" s="143">
        <f t="shared" si="8"/>
        <v>0</v>
      </c>
      <c r="ER310" s="143" t="str">
        <f t="shared" si="9"/>
        <v/>
      </c>
    </row>
    <row r="311" spans="147:148">
      <c r="EQ311" s="143">
        <f t="shared" si="8"/>
        <v>0</v>
      </c>
      <c r="ER311" s="143" t="str">
        <f t="shared" si="9"/>
        <v/>
      </c>
    </row>
    <row r="312" spans="147:148">
      <c r="EQ312" s="143">
        <f t="shared" si="8"/>
        <v>0</v>
      </c>
      <c r="ER312" s="143" t="str">
        <f t="shared" si="9"/>
        <v/>
      </c>
    </row>
    <row r="313" spans="147:148">
      <c r="EQ313" s="143">
        <f t="shared" si="8"/>
        <v>0</v>
      </c>
      <c r="ER313" s="143" t="str">
        <f t="shared" si="9"/>
        <v/>
      </c>
    </row>
    <row r="314" spans="147:148">
      <c r="EQ314" s="143">
        <f t="shared" si="8"/>
        <v>0</v>
      </c>
      <c r="ER314" s="143" t="str">
        <f t="shared" si="9"/>
        <v/>
      </c>
    </row>
    <row r="315" spans="147:148">
      <c r="EQ315" s="143">
        <f t="shared" si="8"/>
        <v>0</v>
      </c>
      <c r="ER315" s="143" t="str">
        <f t="shared" si="9"/>
        <v/>
      </c>
    </row>
    <row r="316" spans="147:148">
      <c r="EQ316" s="143">
        <f t="shared" si="8"/>
        <v>0</v>
      </c>
      <c r="ER316" s="143" t="str">
        <f t="shared" si="9"/>
        <v/>
      </c>
    </row>
    <row r="317" spans="147:148">
      <c r="EQ317" s="143">
        <f t="shared" si="8"/>
        <v>0</v>
      </c>
      <c r="ER317" s="143" t="str">
        <f t="shared" si="9"/>
        <v/>
      </c>
    </row>
    <row r="318" spans="147:148">
      <c r="EQ318" s="143">
        <f t="shared" si="8"/>
        <v>0</v>
      </c>
      <c r="ER318" s="143" t="str">
        <f t="shared" si="9"/>
        <v/>
      </c>
    </row>
    <row r="319" spans="147:148">
      <c r="EQ319" s="143">
        <f t="shared" si="8"/>
        <v>0</v>
      </c>
      <c r="ER319" s="143" t="str">
        <f t="shared" si="9"/>
        <v/>
      </c>
    </row>
    <row r="320" spans="147:148">
      <c r="EQ320" s="143">
        <f t="shared" si="8"/>
        <v>0</v>
      </c>
      <c r="ER320" s="143" t="str">
        <f t="shared" si="9"/>
        <v/>
      </c>
    </row>
    <row r="321" spans="147:148">
      <c r="EQ321" s="143">
        <f t="shared" si="8"/>
        <v>0</v>
      </c>
      <c r="ER321" s="143" t="str">
        <f t="shared" si="9"/>
        <v/>
      </c>
    </row>
    <row r="322" spans="147:148">
      <c r="EQ322" s="143">
        <f t="shared" ref="EQ322:EQ349" si="10">G322-SUM(EI322:EM322)</f>
        <v>0</v>
      </c>
      <c r="ER322" s="143" t="str">
        <f t="shared" si="9"/>
        <v/>
      </c>
    </row>
    <row r="323" spans="147:148">
      <c r="EQ323" s="143">
        <f t="shared" si="10"/>
        <v>0</v>
      </c>
      <c r="ER323" s="143" t="str">
        <f t="shared" ref="ER323:ER349" si="11">IF(EQ323&lt;0,$D323&amp;",","")</f>
        <v/>
      </c>
    </row>
    <row r="324" spans="147:148">
      <c r="EQ324" s="143">
        <f t="shared" si="10"/>
        <v>0</v>
      </c>
      <c r="ER324" s="143" t="str">
        <f t="shared" si="11"/>
        <v/>
      </c>
    </row>
    <row r="325" spans="147:148">
      <c r="EQ325" s="143">
        <f t="shared" si="10"/>
        <v>0</v>
      </c>
      <c r="ER325" s="143" t="str">
        <f t="shared" si="11"/>
        <v/>
      </c>
    </row>
    <row r="326" spans="147:148">
      <c r="EQ326" s="143">
        <f t="shared" si="10"/>
        <v>0</v>
      </c>
      <c r="ER326" s="143" t="str">
        <f t="shared" si="11"/>
        <v/>
      </c>
    </row>
    <row r="327" spans="147:148">
      <c r="EQ327" s="143">
        <f t="shared" si="10"/>
        <v>0</v>
      </c>
      <c r="ER327" s="143" t="str">
        <f t="shared" si="11"/>
        <v/>
      </c>
    </row>
    <row r="328" spans="147:148">
      <c r="EQ328" s="143">
        <f t="shared" si="10"/>
        <v>0</v>
      </c>
      <c r="ER328" s="143" t="str">
        <f t="shared" si="11"/>
        <v/>
      </c>
    </row>
    <row r="329" spans="147:148">
      <c r="EQ329" s="143">
        <f t="shared" si="10"/>
        <v>0</v>
      </c>
      <c r="ER329" s="143" t="str">
        <f t="shared" si="11"/>
        <v/>
      </c>
    </row>
    <row r="330" spans="147:148">
      <c r="EQ330" s="143">
        <f t="shared" si="10"/>
        <v>0</v>
      </c>
      <c r="ER330" s="143" t="str">
        <f t="shared" si="11"/>
        <v/>
      </c>
    </row>
    <row r="331" spans="147:148">
      <c r="EQ331" s="143">
        <f t="shared" si="10"/>
        <v>0</v>
      </c>
      <c r="ER331" s="143" t="str">
        <f t="shared" si="11"/>
        <v/>
      </c>
    </row>
    <row r="332" spans="147:148">
      <c r="EQ332" s="143">
        <f t="shared" si="10"/>
        <v>0</v>
      </c>
      <c r="ER332" s="143" t="str">
        <f t="shared" si="11"/>
        <v/>
      </c>
    </row>
    <row r="333" spans="147:148">
      <c r="EQ333" s="143">
        <f t="shared" si="10"/>
        <v>0</v>
      </c>
      <c r="ER333" s="143" t="str">
        <f t="shared" si="11"/>
        <v/>
      </c>
    </row>
    <row r="334" spans="147:148">
      <c r="EQ334" s="143">
        <f t="shared" si="10"/>
        <v>0</v>
      </c>
      <c r="ER334" s="143" t="str">
        <f t="shared" si="11"/>
        <v/>
      </c>
    </row>
    <row r="335" spans="147:148">
      <c r="EQ335" s="143">
        <f t="shared" si="10"/>
        <v>0</v>
      </c>
      <c r="ER335" s="143" t="str">
        <f t="shared" si="11"/>
        <v/>
      </c>
    </row>
    <row r="336" spans="147:148">
      <c r="EQ336" s="143">
        <f t="shared" si="10"/>
        <v>0</v>
      </c>
      <c r="ER336" s="143" t="str">
        <f t="shared" si="11"/>
        <v/>
      </c>
    </row>
    <row r="337" spans="1:148">
      <c r="EQ337" s="143">
        <f t="shared" si="10"/>
        <v>0</v>
      </c>
      <c r="ER337" s="143" t="str">
        <f t="shared" si="11"/>
        <v/>
      </c>
    </row>
    <row r="338" spans="1:148">
      <c r="EQ338" s="143">
        <f t="shared" si="10"/>
        <v>0</v>
      </c>
      <c r="ER338" s="143" t="str">
        <f t="shared" si="11"/>
        <v/>
      </c>
    </row>
    <row r="339" spans="1:148">
      <c r="EQ339" s="143">
        <f t="shared" si="10"/>
        <v>0</v>
      </c>
      <c r="ER339" s="143" t="str">
        <f t="shared" si="11"/>
        <v/>
      </c>
    </row>
    <row r="340" spans="1:148">
      <c r="EQ340" s="143">
        <f t="shared" si="10"/>
        <v>0</v>
      </c>
      <c r="ER340" s="143" t="str">
        <f t="shared" si="11"/>
        <v/>
      </c>
    </row>
    <row r="341" spans="1:148">
      <c r="EQ341" s="143">
        <f t="shared" si="10"/>
        <v>0</v>
      </c>
      <c r="ER341" s="143" t="str">
        <f t="shared" si="11"/>
        <v/>
      </c>
    </row>
    <row r="342" spans="1:148">
      <c r="EQ342" s="143">
        <f t="shared" si="10"/>
        <v>0</v>
      </c>
      <c r="ER342" s="143" t="str">
        <f t="shared" si="11"/>
        <v/>
      </c>
    </row>
    <row r="343" spans="1:148">
      <c r="EQ343" s="143">
        <f t="shared" si="10"/>
        <v>0</v>
      </c>
      <c r="ER343" s="143" t="str">
        <f t="shared" si="11"/>
        <v/>
      </c>
    </row>
    <row r="344" spans="1:148">
      <c r="EQ344" s="143">
        <f t="shared" si="10"/>
        <v>0</v>
      </c>
      <c r="ER344" s="143" t="str">
        <f t="shared" si="11"/>
        <v/>
      </c>
    </row>
    <row r="345" spans="1:148">
      <c r="EQ345" s="143">
        <f t="shared" si="10"/>
        <v>0</v>
      </c>
      <c r="ER345" s="143" t="str">
        <f t="shared" si="11"/>
        <v/>
      </c>
    </row>
    <row r="346" spans="1:148">
      <c r="EQ346" s="143">
        <f t="shared" si="10"/>
        <v>0</v>
      </c>
      <c r="ER346" s="143" t="str">
        <f t="shared" si="11"/>
        <v/>
      </c>
    </row>
    <row r="347" spans="1:148">
      <c r="EQ347" s="143">
        <f t="shared" si="10"/>
        <v>0</v>
      </c>
      <c r="ER347" s="143" t="str">
        <f t="shared" si="11"/>
        <v/>
      </c>
    </row>
    <row r="348" spans="1:148">
      <c r="EQ348" s="143">
        <f t="shared" si="10"/>
        <v>0</v>
      </c>
      <c r="ER348" s="143" t="str">
        <f t="shared" si="11"/>
        <v/>
      </c>
    </row>
    <row r="349" spans="1:148">
      <c r="EQ349" s="143">
        <f t="shared" si="10"/>
        <v>0</v>
      </c>
      <c r="ER349" s="143" t="str">
        <f t="shared" si="11"/>
        <v/>
      </c>
    </row>
    <row r="350" spans="1:148">
      <c r="A350" s="340">
        <f>A2</f>
        <v>0</v>
      </c>
      <c r="B350" s="340" t="s">
        <v>1587</v>
      </c>
      <c r="C350" s="340" t="s">
        <v>1587</v>
      </c>
      <c r="D350" s="340" t="s">
        <v>1587</v>
      </c>
      <c r="E350" s="340">
        <v>11111</v>
      </c>
      <c r="F350" s="340" t="s">
        <v>66</v>
      </c>
      <c r="G350" s="340">
        <f>SUM(G2:G349)</f>
        <v>0</v>
      </c>
      <c r="H350" s="340">
        <f t="shared" ref="H350:O350" si="12">SUM(H2:H349)</f>
        <v>0</v>
      </c>
      <c r="I350" s="340">
        <f t="shared" si="12"/>
        <v>0</v>
      </c>
      <c r="J350" s="340">
        <f t="shared" si="12"/>
        <v>0</v>
      </c>
      <c r="K350" s="340">
        <f t="shared" si="12"/>
        <v>0</v>
      </c>
      <c r="L350" s="340">
        <f t="shared" si="12"/>
        <v>0</v>
      </c>
      <c r="M350" s="340">
        <f t="shared" si="12"/>
        <v>0</v>
      </c>
      <c r="N350" s="340">
        <f t="shared" si="12"/>
        <v>0</v>
      </c>
      <c r="O350" s="340">
        <f t="shared" si="12"/>
        <v>0</v>
      </c>
      <c r="P350" s="340">
        <f t="shared" ref="P350:CA350" si="13">SUM(P2:P349)</f>
        <v>0</v>
      </c>
      <c r="Q350" s="340">
        <f t="shared" si="13"/>
        <v>0</v>
      </c>
      <c r="R350" s="340">
        <f t="shared" si="13"/>
        <v>0</v>
      </c>
      <c r="S350" s="340">
        <f t="shared" si="13"/>
        <v>0</v>
      </c>
      <c r="T350" s="340">
        <f t="shared" si="13"/>
        <v>0</v>
      </c>
      <c r="U350" s="340">
        <f t="shared" si="13"/>
        <v>0</v>
      </c>
      <c r="V350" s="340">
        <f t="shared" si="13"/>
        <v>0</v>
      </c>
      <c r="W350" s="340">
        <f t="shared" si="13"/>
        <v>0</v>
      </c>
      <c r="X350" s="340">
        <f t="shared" si="13"/>
        <v>0</v>
      </c>
      <c r="Y350" s="340">
        <f t="shared" si="13"/>
        <v>0</v>
      </c>
      <c r="Z350" s="340">
        <f t="shared" si="13"/>
        <v>0</v>
      </c>
      <c r="AA350" s="340">
        <f t="shared" si="13"/>
        <v>0</v>
      </c>
      <c r="AB350" s="340">
        <f t="shared" si="13"/>
        <v>0</v>
      </c>
      <c r="AC350" s="340">
        <f t="shared" si="13"/>
        <v>0</v>
      </c>
      <c r="AD350" s="340">
        <f t="shared" si="13"/>
        <v>0</v>
      </c>
      <c r="AE350" s="340">
        <f t="shared" si="13"/>
        <v>0</v>
      </c>
      <c r="AF350" s="340">
        <f t="shared" si="13"/>
        <v>0</v>
      </c>
      <c r="AG350" s="340">
        <f t="shared" si="13"/>
        <v>0</v>
      </c>
      <c r="AH350" s="340">
        <f t="shared" si="13"/>
        <v>0</v>
      </c>
      <c r="AI350" s="340">
        <f t="shared" si="13"/>
        <v>0</v>
      </c>
      <c r="AJ350" s="340">
        <f t="shared" si="13"/>
        <v>0</v>
      </c>
      <c r="AK350" s="340">
        <f t="shared" si="13"/>
        <v>0</v>
      </c>
      <c r="AL350" s="340">
        <f t="shared" si="13"/>
        <v>0</v>
      </c>
      <c r="AM350" s="340">
        <f t="shared" si="13"/>
        <v>0</v>
      </c>
      <c r="AN350" s="340">
        <f t="shared" si="13"/>
        <v>0</v>
      </c>
      <c r="AO350" s="340">
        <f t="shared" si="13"/>
        <v>0</v>
      </c>
      <c r="AP350" s="340">
        <f t="shared" si="13"/>
        <v>0</v>
      </c>
      <c r="AQ350" s="340">
        <f t="shared" si="13"/>
        <v>0</v>
      </c>
      <c r="AR350" s="340">
        <f t="shared" si="13"/>
        <v>0</v>
      </c>
      <c r="AS350" s="340">
        <f t="shared" si="13"/>
        <v>0</v>
      </c>
      <c r="AT350" s="340">
        <f t="shared" si="13"/>
        <v>0</v>
      </c>
      <c r="AU350" s="340">
        <f t="shared" si="13"/>
        <v>0</v>
      </c>
      <c r="AV350" s="340">
        <f t="shared" si="13"/>
        <v>0</v>
      </c>
      <c r="AW350" s="340">
        <f t="shared" si="13"/>
        <v>0</v>
      </c>
      <c r="AX350" s="340">
        <f t="shared" si="13"/>
        <v>0</v>
      </c>
      <c r="AY350" s="340">
        <f t="shared" si="13"/>
        <v>0</v>
      </c>
      <c r="AZ350" s="340">
        <f t="shared" si="13"/>
        <v>0</v>
      </c>
      <c r="BA350" s="340">
        <f t="shared" si="13"/>
        <v>0</v>
      </c>
      <c r="BB350" s="340">
        <f t="shared" si="13"/>
        <v>0</v>
      </c>
      <c r="BC350" s="340">
        <f t="shared" si="13"/>
        <v>0</v>
      </c>
      <c r="BD350" s="340">
        <f t="shared" si="13"/>
        <v>0</v>
      </c>
      <c r="BE350" s="340">
        <f t="shared" si="13"/>
        <v>0</v>
      </c>
      <c r="BF350" s="340">
        <f t="shared" si="13"/>
        <v>0</v>
      </c>
      <c r="BG350" s="340">
        <f t="shared" si="13"/>
        <v>0</v>
      </c>
      <c r="BH350" s="340">
        <f t="shared" si="13"/>
        <v>0</v>
      </c>
      <c r="BI350" s="340">
        <f t="shared" si="13"/>
        <v>0</v>
      </c>
      <c r="BJ350" s="340">
        <f t="shared" si="13"/>
        <v>0</v>
      </c>
      <c r="BK350" s="340">
        <f t="shared" si="13"/>
        <v>0</v>
      </c>
      <c r="BL350" s="340">
        <f t="shared" si="13"/>
        <v>0</v>
      </c>
      <c r="BM350" s="340">
        <f t="shared" si="13"/>
        <v>0</v>
      </c>
      <c r="BN350" s="340">
        <f t="shared" si="13"/>
        <v>0</v>
      </c>
      <c r="BO350" s="340">
        <f t="shared" si="13"/>
        <v>0</v>
      </c>
      <c r="BP350" s="340">
        <f t="shared" si="13"/>
        <v>0</v>
      </c>
      <c r="BQ350" s="340">
        <f t="shared" si="13"/>
        <v>0</v>
      </c>
      <c r="BR350" s="340">
        <f t="shared" si="13"/>
        <v>0</v>
      </c>
      <c r="BS350" s="340">
        <f t="shared" si="13"/>
        <v>0</v>
      </c>
      <c r="BT350" s="340">
        <f t="shared" si="13"/>
        <v>0</v>
      </c>
      <c r="BU350" s="340">
        <f t="shared" si="13"/>
        <v>0</v>
      </c>
      <c r="BV350" s="340">
        <f t="shared" si="13"/>
        <v>0</v>
      </c>
      <c r="BW350" s="340">
        <f t="shared" si="13"/>
        <v>0</v>
      </c>
      <c r="BX350" s="340">
        <f t="shared" si="13"/>
        <v>0</v>
      </c>
      <c r="BY350" s="340">
        <f t="shared" si="13"/>
        <v>0</v>
      </c>
      <c r="BZ350" s="340">
        <f t="shared" si="13"/>
        <v>0</v>
      </c>
      <c r="CA350" s="340">
        <f t="shared" si="13"/>
        <v>0</v>
      </c>
      <c r="CB350" s="340">
        <f t="shared" ref="CB350:CY350" si="14">SUM(CB2:CB349)</f>
        <v>0</v>
      </c>
      <c r="CC350" s="340">
        <f t="shared" si="14"/>
        <v>0</v>
      </c>
      <c r="CD350" s="340">
        <f t="shared" si="14"/>
        <v>0</v>
      </c>
      <c r="CE350" s="340">
        <f t="shared" si="14"/>
        <v>0</v>
      </c>
      <c r="CF350" s="340">
        <f t="shared" si="14"/>
        <v>0</v>
      </c>
      <c r="CG350" s="340">
        <f t="shared" si="14"/>
        <v>0</v>
      </c>
      <c r="CH350" s="340">
        <f t="shared" si="14"/>
        <v>0</v>
      </c>
      <c r="CI350" s="340">
        <f t="shared" si="14"/>
        <v>0</v>
      </c>
      <c r="CJ350" s="340">
        <f t="shared" si="14"/>
        <v>0</v>
      </c>
      <c r="CK350" s="340">
        <f t="shared" si="14"/>
        <v>0</v>
      </c>
      <c r="CL350" s="340">
        <f t="shared" si="14"/>
        <v>0</v>
      </c>
      <c r="CM350" s="340">
        <f t="shared" si="14"/>
        <v>0</v>
      </c>
      <c r="CN350" s="340">
        <f t="shared" si="14"/>
        <v>0</v>
      </c>
      <c r="CO350" s="340">
        <f t="shared" si="14"/>
        <v>0</v>
      </c>
      <c r="CP350" s="340">
        <f t="shared" si="14"/>
        <v>0</v>
      </c>
      <c r="CQ350" s="340">
        <f t="shared" si="14"/>
        <v>0</v>
      </c>
      <c r="CR350" s="340">
        <f t="shared" si="14"/>
        <v>0</v>
      </c>
      <c r="CS350" s="340">
        <f t="shared" si="14"/>
        <v>0</v>
      </c>
      <c r="CT350" s="340">
        <f t="shared" si="14"/>
        <v>0</v>
      </c>
      <c r="CU350" s="340">
        <f t="shared" si="14"/>
        <v>0</v>
      </c>
      <c r="CV350" s="340">
        <f t="shared" si="14"/>
        <v>0</v>
      </c>
      <c r="CW350" s="340">
        <f t="shared" si="14"/>
        <v>0</v>
      </c>
      <c r="CX350" s="340">
        <f t="shared" si="14"/>
        <v>0</v>
      </c>
      <c r="CY350" s="340">
        <f t="shared" si="14"/>
        <v>0</v>
      </c>
      <c r="CZ350" s="340">
        <f t="shared" ref="CZ350:EM350" si="15">SUM(CZ2:CZ349)</f>
        <v>0</v>
      </c>
      <c r="DA350" s="340">
        <f t="shared" si="15"/>
        <v>0</v>
      </c>
      <c r="DB350" s="340">
        <f t="shared" si="15"/>
        <v>0</v>
      </c>
      <c r="DC350" s="340">
        <f t="shared" si="15"/>
        <v>0</v>
      </c>
      <c r="DD350" s="340">
        <f t="shared" si="15"/>
        <v>0</v>
      </c>
      <c r="DE350" s="340">
        <f t="shared" si="15"/>
        <v>0</v>
      </c>
      <c r="DF350" s="340">
        <f t="shared" si="15"/>
        <v>0</v>
      </c>
      <c r="DG350" s="340">
        <f t="shared" si="15"/>
        <v>0</v>
      </c>
      <c r="DH350" s="340">
        <f t="shared" si="15"/>
        <v>0</v>
      </c>
      <c r="DI350" s="340">
        <f t="shared" si="15"/>
        <v>0</v>
      </c>
      <c r="DJ350" s="340">
        <f t="shared" si="15"/>
        <v>0</v>
      </c>
      <c r="DK350" s="340">
        <f t="shared" si="15"/>
        <v>0</v>
      </c>
      <c r="DL350" s="340">
        <f t="shared" si="15"/>
        <v>0</v>
      </c>
      <c r="DM350" s="340">
        <f t="shared" si="15"/>
        <v>0</v>
      </c>
      <c r="DN350" s="340">
        <f t="shared" si="15"/>
        <v>0</v>
      </c>
      <c r="DO350" s="340">
        <f t="shared" si="15"/>
        <v>0</v>
      </c>
      <c r="DP350" s="340">
        <f t="shared" si="15"/>
        <v>0</v>
      </c>
      <c r="DQ350" s="340">
        <f t="shared" si="15"/>
        <v>0</v>
      </c>
      <c r="DR350" s="340">
        <f t="shared" si="15"/>
        <v>0</v>
      </c>
      <c r="DS350" s="340">
        <f t="shared" si="15"/>
        <v>0</v>
      </c>
      <c r="DT350" s="340">
        <f t="shared" si="15"/>
        <v>0</v>
      </c>
      <c r="DU350" s="340">
        <f t="shared" si="15"/>
        <v>0</v>
      </c>
      <c r="DV350" s="340">
        <f t="shared" si="15"/>
        <v>0</v>
      </c>
      <c r="DW350" s="340">
        <f t="shared" si="15"/>
        <v>0</v>
      </c>
      <c r="DX350" s="340">
        <f t="shared" si="15"/>
        <v>0</v>
      </c>
      <c r="DY350" s="340">
        <f t="shared" si="15"/>
        <v>0</v>
      </c>
      <c r="DZ350" s="340">
        <f t="shared" si="15"/>
        <v>0</v>
      </c>
      <c r="EA350" s="340">
        <f t="shared" si="15"/>
        <v>0</v>
      </c>
      <c r="EB350" s="340">
        <f t="shared" si="15"/>
        <v>0</v>
      </c>
      <c r="EC350" s="340">
        <f t="shared" si="15"/>
        <v>0</v>
      </c>
      <c r="ED350" s="340">
        <f t="shared" si="15"/>
        <v>0</v>
      </c>
      <c r="EE350" s="340">
        <f t="shared" si="15"/>
        <v>0</v>
      </c>
      <c r="EF350" s="340">
        <f>SUM(EF2:EF349)</f>
        <v>0</v>
      </c>
      <c r="EG350" s="340">
        <f>SUM(EG2:EG349)</f>
        <v>0</v>
      </c>
      <c r="EH350" s="340">
        <f>SUM(EH2:EH349)</f>
        <v>0</v>
      </c>
      <c r="EI350" s="340">
        <f t="shared" si="15"/>
        <v>0</v>
      </c>
      <c r="EJ350" s="340">
        <f t="shared" si="15"/>
        <v>0</v>
      </c>
      <c r="EK350" s="340">
        <f t="shared" si="15"/>
        <v>0</v>
      </c>
      <c r="EL350" s="340">
        <f t="shared" si="15"/>
        <v>0</v>
      </c>
      <c r="EM350" s="340">
        <f t="shared" si="15"/>
        <v>0</v>
      </c>
      <c r="EN350" s="361">
        <v>1</v>
      </c>
      <c r="EO350" s="361">
        <v>1</v>
      </c>
      <c r="EP350" s="361">
        <v>1</v>
      </c>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rgb="FF00B050"/>
  </sheetPr>
  <dimension ref="A1:SR350"/>
  <sheetViews>
    <sheetView showGridLines="0" topLeftCell="QQ1" workbookViewId="0">
      <pane ySplit="1" topLeftCell="A2" activePane="bottomLeft" state="frozen"/>
      <selection activeCell="Q20" sqref="Q20"/>
      <selection pane="bottomLeft" activeCell="SO2" sqref="SO2"/>
    </sheetView>
  </sheetViews>
  <sheetFormatPr defaultColWidth="9.140625" defaultRowHeight="15"/>
  <cols>
    <col min="1" max="1" width="3.5703125" style="143" bestFit="1" customWidth="1"/>
    <col min="2" max="4" width="19.28515625" style="143" bestFit="1" customWidth="1"/>
    <col min="5" max="5" width="6" style="143" bestFit="1" customWidth="1"/>
    <col min="6" max="6" width="4.5703125" style="143" bestFit="1" customWidth="1"/>
    <col min="7" max="115" width="3.5703125" style="143" bestFit="1" customWidth="1"/>
    <col min="116" max="124" width="3.7109375" style="143" bestFit="1" customWidth="1"/>
    <col min="125" max="127" width="3.7109375" style="143" customWidth="1"/>
    <col min="128" max="141" width="3.7109375" style="143" bestFit="1" customWidth="1"/>
    <col min="142" max="144" width="3.7109375" style="143" customWidth="1"/>
    <col min="145" max="147" width="3.7109375" style="143" bestFit="1" customWidth="1"/>
    <col min="148" max="193" width="3.5703125" style="143" bestFit="1" customWidth="1"/>
    <col min="194" max="196" width="3.5703125" style="143" customWidth="1"/>
    <col min="197" max="210" width="3.5703125" style="143" bestFit="1" customWidth="1"/>
    <col min="211" max="213" width="3.5703125" style="143" customWidth="1"/>
    <col min="214" max="228" width="3.5703125" style="143" bestFit="1" customWidth="1"/>
    <col min="229" max="231" width="3.5703125" style="143" customWidth="1"/>
    <col min="232" max="245" width="3.5703125" style="143" bestFit="1" customWidth="1"/>
    <col min="246" max="248" width="3.5703125" style="143" customWidth="1"/>
    <col min="249" max="263" width="3.5703125" style="143" bestFit="1" customWidth="1"/>
    <col min="264" max="266" width="3.5703125" style="143" customWidth="1"/>
    <col min="267" max="280" width="3.5703125" style="143" bestFit="1" customWidth="1"/>
    <col min="281" max="283" width="3.5703125" style="143" customWidth="1"/>
    <col min="284" max="298" width="3.5703125" style="143" bestFit="1" customWidth="1"/>
    <col min="299" max="301" width="3.5703125" style="143" customWidth="1"/>
    <col min="302" max="315" width="3.5703125" style="143" bestFit="1" customWidth="1"/>
    <col min="316" max="318" width="3.5703125" style="143" customWidth="1"/>
    <col min="319" max="333" width="3.5703125" style="143" bestFit="1" customWidth="1"/>
    <col min="334" max="336" width="3.5703125" style="143" customWidth="1"/>
    <col min="337" max="350" width="3.5703125" style="143" bestFit="1" customWidth="1"/>
    <col min="351" max="353" width="3.5703125" style="143" customWidth="1"/>
    <col min="354" max="368" width="3.5703125" style="143" bestFit="1" customWidth="1"/>
    <col min="369" max="371" width="3.5703125" style="143" customWidth="1"/>
    <col min="372" max="385" width="3.5703125" style="143" bestFit="1" customWidth="1"/>
    <col min="386" max="388" width="3.5703125" style="143" customWidth="1"/>
    <col min="389" max="403" width="3.5703125" style="143" bestFit="1" customWidth="1"/>
    <col min="404" max="406" width="3.5703125" style="143" customWidth="1"/>
    <col min="407" max="420" width="3.5703125" style="143" bestFit="1" customWidth="1"/>
    <col min="421" max="423" width="3.5703125" style="143" customWidth="1"/>
    <col min="424" max="438" width="3.5703125" style="143" bestFit="1" customWidth="1"/>
    <col min="439" max="441" width="3.5703125" style="143" customWidth="1"/>
    <col min="442" max="455" width="3.5703125" style="143" bestFit="1" customWidth="1"/>
    <col min="456" max="458" width="3.5703125" style="143" customWidth="1"/>
    <col min="459" max="461" width="3.5703125" style="143" bestFit="1" customWidth="1"/>
    <col min="462" max="497" width="3.7109375" style="143" bestFit="1" customWidth="1"/>
    <col min="498" max="500" width="3.7109375" style="540" bestFit="1" customWidth="1"/>
    <col min="501" max="503" width="9.140625" style="143"/>
    <col min="504" max="504" width="10.85546875" style="143" customWidth="1"/>
    <col min="505" max="16384" width="9.140625" style="143"/>
  </cols>
  <sheetData>
    <row r="1" spans="1:512" ht="247.5">
      <c r="A1" s="541" t="s">
        <v>140</v>
      </c>
      <c r="B1" s="542" t="s">
        <v>141</v>
      </c>
      <c r="C1" s="542" t="s">
        <v>211</v>
      </c>
      <c r="D1" s="542" t="s">
        <v>212</v>
      </c>
      <c r="E1" s="542" t="s">
        <v>213</v>
      </c>
      <c r="F1" s="542" t="s">
        <v>65</v>
      </c>
      <c r="G1" s="542" t="s">
        <v>2</v>
      </c>
      <c r="H1" s="542" t="s">
        <v>1453</v>
      </c>
      <c r="I1" s="542" t="s">
        <v>1452</v>
      </c>
      <c r="J1" s="542" t="s">
        <v>1451</v>
      </c>
      <c r="K1" s="542" t="s">
        <v>1450</v>
      </c>
      <c r="L1" s="542" t="s">
        <v>1449</v>
      </c>
      <c r="M1" s="542" t="s">
        <v>1448</v>
      </c>
      <c r="N1" s="542" t="s">
        <v>1447</v>
      </c>
      <c r="O1" s="542" t="s">
        <v>1446</v>
      </c>
      <c r="P1" s="542" t="s">
        <v>1445</v>
      </c>
      <c r="Q1" s="542" t="s">
        <v>1444</v>
      </c>
      <c r="R1" s="542" t="s">
        <v>1443</v>
      </c>
      <c r="S1" s="542" t="s">
        <v>1442</v>
      </c>
      <c r="T1" s="542" t="s">
        <v>1981</v>
      </c>
      <c r="U1" s="542" t="s">
        <v>1982</v>
      </c>
      <c r="V1" s="542" t="s">
        <v>1983</v>
      </c>
      <c r="W1" s="542" t="s">
        <v>1984</v>
      </c>
      <c r="X1" s="542" t="s">
        <v>1441</v>
      </c>
      <c r="Y1" s="542" t="s">
        <v>1440</v>
      </c>
      <c r="Z1" s="542" t="s">
        <v>1439</v>
      </c>
      <c r="AA1" s="542" t="s">
        <v>1438</v>
      </c>
      <c r="AB1" s="542" t="s">
        <v>1437</v>
      </c>
      <c r="AC1" s="542" t="s">
        <v>1436</v>
      </c>
      <c r="AD1" s="542" t="s">
        <v>1435</v>
      </c>
      <c r="AE1" s="542" t="s">
        <v>1434</v>
      </c>
      <c r="AF1" s="542" t="s">
        <v>1433</v>
      </c>
      <c r="AG1" s="542" t="s">
        <v>1432</v>
      </c>
      <c r="AH1" s="542" t="s">
        <v>1431</v>
      </c>
      <c r="AI1" s="542" t="s">
        <v>1430</v>
      </c>
      <c r="AJ1" s="542" t="s">
        <v>1429</v>
      </c>
      <c r="AK1" s="542" t="s">
        <v>1985</v>
      </c>
      <c r="AL1" s="542" t="s">
        <v>1986</v>
      </c>
      <c r="AM1" s="542" t="s">
        <v>1987</v>
      </c>
      <c r="AN1" s="542" t="s">
        <v>1988</v>
      </c>
      <c r="AO1" s="542" t="s">
        <v>1428</v>
      </c>
      <c r="AP1" s="542" t="s">
        <v>1427</v>
      </c>
      <c r="AQ1" s="542" t="s">
        <v>1426</v>
      </c>
      <c r="AR1" s="542" t="s">
        <v>1425</v>
      </c>
      <c r="AS1" s="542" t="s">
        <v>1424</v>
      </c>
      <c r="AT1" s="542" t="s">
        <v>1423</v>
      </c>
      <c r="AU1" s="542" t="s">
        <v>1422</v>
      </c>
      <c r="AV1" s="542" t="s">
        <v>1421</v>
      </c>
      <c r="AW1" s="542" t="s">
        <v>1420</v>
      </c>
      <c r="AX1" s="542" t="s">
        <v>1419</v>
      </c>
      <c r="AY1" s="542" t="s">
        <v>1418</v>
      </c>
      <c r="AZ1" s="542" t="s">
        <v>1417</v>
      </c>
      <c r="BA1" s="542" t="s">
        <v>1416</v>
      </c>
      <c r="BB1" s="542" t="s">
        <v>1415</v>
      </c>
      <c r="BC1" s="542" t="s">
        <v>1989</v>
      </c>
      <c r="BD1" s="542" t="s">
        <v>1990</v>
      </c>
      <c r="BE1" s="542" t="s">
        <v>1991</v>
      </c>
      <c r="BF1" s="542" t="s">
        <v>1992</v>
      </c>
      <c r="BG1" s="542" t="s">
        <v>1414</v>
      </c>
      <c r="BH1" s="542" t="s">
        <v>1413</v>
      </c>
      <c r="BI1" s="542" t="s">
        <v>1412</v>
      </c>
      <c r="BJ1" s="542" t="s">
        <v>1411</v>
      </c>
      <c r="BK1" s="542" t="s">
        <v>1410</v>
      </c>
      <c r="BL1" s="542" t="s">
        <v>1409</v>
      </c>
      <c r="BM1" s="542" t="s">
        <v>1408</v>
      </c>
      <c r="BN1" s="542" t="s">
        <v>1407</v>
      </c>
      <c r="BO1" s="542" t="s">
        <v>1406</v>
      </c>
      <c r="BP1" s="542" t="s">
        <v>1405</v>
      </c>
      <c r="BQ1" s="542" t="s">
        <v>1404</v>
      </c>
      <c r="BR1" s="542" t="s">
        <v>1403</v>
      </c>
      <c r="BS1" s="542" t="s">
        <v>1402</v>
      </c>
      <c r="BT1" s="542" t="s">
        <v>1993</v>
      </c>
      <c r="BU1" s="542" t="s">
        <v>1994</v>
      </c>
      <c r="BV1" s="542" t="s">
        <v>1995</v>
      </c>
      <c r="BW1" s="542" t="s">
        <v>1996</v>
      </c>
      <c r="BX1" s="542" t="s">
        <v>1401</v>
      </c>
      <c r="BY1" s="542" t="s">
        <v>1400</v>
      </c>
      <c r="BZ1" s="542" t="s">
        <v>1890</v>
      </c>
      <c r="CA1" s="542" t="s">
        <v>1891</v>
      </c>
      <c r="CB1" s="542" t="s">
        <v>1892</v>
      </c>
      <c r="CC1" s="542" t="s">
        <v>1893</v>
      </c>
      <c r="CD1" s="542" t="s">
        <v>1894</v>
      </c>
      <c r="CE1" s="542" t="s">
        <v>1895</v>
      </c>
      <c r="CF1" s="542" t="s">
        <v>1896</v>
      </c>
      <c r="CG1" s="542" t="s">
        <v>1897</v>
      </c>
      <c r="CH1" s="542" t="s">
        <v>1898</v>
      </c>
      <c r="CI1" s="542" t="s">
        <v>1899</v>
      </c>
      <c r="CJ1" s="542" t="s">
        <v>1900</v>
      </c>
      <c r="CK1" s="542" t="s">
        <v>1901</v>
      </c>
      <c r="CL1" s="542" t="s">
        <v>1997</v>
      </c>
      <c r="CM1" s="542" t="s">
        <v>1998</v>
      </c>
      <c r="CN1" s="542" t="s">
        <v>1999</v>
      </c>
      <c r="CO1" s="542" t="s">
        <v>2000</v>
      </c>
      <c r="CP1" s="542" t="s">
        <v>1902</v>
      </c>
      <c r="CQ1" s="542" t="s">
        <v>1903</v>
      </c>
      <c r="CR1" s="542" t="s">
        <v>1904</v>
      </c>
      <c r="CS1" s="542" t="s">
        <v>1905</v>
      </c>
      <c r="CT1" s="542" t="s">
        <v>1906</v>
      </c>
      <c r="CU1" s="542" t="s">
        <v>1907</v>
      </c>
      <c r="CV1" s="542" t="s">
        <v>1908</v>
      </c>
      <c r="CW1" s="542" t="s">
        <v>1909</v>
      </c>
      <c r="CX1" s="542" t="s">
        <v>1910</v>
      </c>
      <c r="CY1" s="542" t="s">
        <v>1911</v>
      </c>
      <c r="CZ1" s="542" t="s">
        <v>1912</v>
      </c>
      <c r="DA1" s="542" t="s">
        <v>1913</v>
      </c>
      <c r="DB1" s="542" t="s">
        <v>1914</v>
      </c>
      <c r="DC1" s="542" t="s">
        <v>2001</v>
      </c>
      <c r="DD1" s="542" t="s">
        <v>2002</v>
      </c>
      <c r="DE1" s="542" t="s">
        <v>2003</v>
      </c>
      <c r="DF1" s="542" t="s">
        <v>2004</v>
      </c>
      <c r="DG1" s="542" t="s">
        <v>1915</v>
      </c>
      <c r="DH1" s="542" t="s">
        <v>1916</v>
      </c>
      <c r="DI1" s="542" t="s">
        <v>1807</v>
      </c>
      <c r="DJ1" s="542" t="s">
        <v>1808</v>
      </c>
      <c r="DK1" s="542" t="s">
        <v>1809</v>
      </c>
      <c r="DL1" s="543" t="s">
        <v>1810</v>
      </c>
      <c r="DM1" s="543" t="s">
        <v>1811</v>
      </c>
      <c r="DN1" s="543" t="s">
        <v>1812</v>
      </c>
      <c r="DO1" s="543" t="s">
        <v>1813</v>
      </c>
      <c r="DP1" s="543" t="s">
        <v>1814</v>
      </c>
      <c r="DQ1" s="543" t="s">
        <v>1815</v>
      </c>
      <c r="DR1" s="543" t="s">
        <v>1816</v>
      </c>
      <c r="DS1" s="543" t="s">
        <v>1817</v>
      </c>
      <c r="DT1" s="543" t="s">
        <v>1818</v>
      </c>
      <c r="DU1" s="543" t="s">
        <v>2013</v>
      </c>
      <c r="DV1" s="543" t="s">
        <v>2014</v>
      </c>
      <c r="DW1" s="543" t="s">
        <v>2015</v>
      </c>
      <c r="DX1" s="543" t="s">
        <v>2016</v>
      </c>
      <c r="DY1" s="543" t="s">
        <v>1819</v>
      </c>
      <c r="DZ1" s="543" t="s">
        <v>1820</v>
      </c>
      <c r="EA1" s="543" t="s">
        <v>1821</v>
      </c>
      <c r="EB1" s="543" t="s">
        <v>1822</v>
      </c>
      <c r="EC1" s="543" t="s">
        <v>1823</v>
      </c>
      <c r="ED1" s="543" t="s">
        <v>1824</v>
      </c>
      <c r="EE1" s="543" t="s">
        <v>1825</v>
      </c>
      <c r="EF1" s="543" t="s">
        <v>1826</v>
      </c>
      <c r="EG1" s="543" t="s">
        <v>1827</v>
      </c>
      <c r="EH1" s="543" t="s">
        <v>1828</v>
      </c>
      <c r="EI1" s="543" t="s">
        <v>1829</v>
      </c>
      <c r="EJ1" s="543" t="s">
        <v>1830</v>
      </c>
      <c r="EK1" s="543" t="s">
        <v>1831</v>
      </c>
      <c r="EL1" s="543" t="s">
        <v>2017</v>
      </c>
      <c r="EM1" s="543" t="s">
        <v>2018</v>
      </c>
      <c r="EN1" s="543" t="s">
        <v>2019</v>
      </c>
      <c r="EO1" s="543" t="s">
        <v>2020</v>
      </c>
      <c r="EP1" s="543" t="s">
        <v>1832</v>
      </c>
      <c r="EQ1" s="543" t="s">
        <v>1917</v>
      </c>
      <c r="ER1" s="542" t="s">
        <v>1399</v>
      </c>
      <c r="ES1" s="542" t="s">
        <v>1398</v>
      </c>
      <c r="ET1" s="542" t="s">
        <v>1397</v>
      </c>
      <c r="EU1" s="542" t="s">
        <v>1396</v>
      </c>
      <c r="EV1" s="542" t="s">
        <v>1395</v>
      </c>
      <c r="EW1" s="542" t="s">
        <v>1394</v>
      </c>
      <c r="EX1" s="542" t="s">
        <v>1393</v>
      </c>
      <c r="EY1" s="542" t="s">
        <v>1392</v>
      </c>
      <c r="EZ1" s="542" t="s">
        <v>1391</v>
      </c>
      <c r="FA1" s="542" t="s">
        <v>1390</v>
      </c>
      <c r="FB1" s="542" t="s">
        <v>1389</v>
      </c>
      <c r="FC1" s="542" t="s">
        <v>1388</v>
      </c>
      <c r="FD1" s="542" t="s">
        <v>2005</v>
      </c>
      <c r="FE1" s="542" t="s">
        <v>2006</v>
      </c>
      <c r="FF1" s="542" t="s">
        <v>2007</v>
      </c>
      <c r="FG1" s="542" t="s">
        <v>2008</v>
      </c>
      <c r="FH1" s="542" t="s">
        <v>1387</v>
      </c>
      <c r="FI1" s="542" t="s">
        <v>1386</v>
      </c>
      <c r="FJ1" s="542" t="s">
        <v>1385</v>
      </c>
      <c r="FK1" s="542" t="s">
        <v>1384</v>
      </c>
      <c r="FL1" s="542" t="s">
        <v>1383</v>
      </c>
      <c r="FM1" s="542" t="s">
        <v>1382</v>
      </c>
      <c r="FN1" s="542" t="s">
        <v>1381</v>
      </c>
      <c r="FO1" s="542" t="s">
        <v>1380</v>
      </c>
      <c r="FP1" s="542" t="s">
        <v>1379</v>
      </c>
      <c r="FQ1" s="542" t="s">
        <v>1378</v>
      </c>
      <c r="FR1" s="542" t="s">
        <v>1377</v>
      </c>
      <c r="FS1" s="542" t="s">
        <v>1376</v>
      </c>
      <c r="FT1" s="542" t="s">
        <v>1375</v>
      </c>
      <c r="FU1" s="542" t="s">
        <v>2009</v>
      </c>
      <c r="FV1" s="542" t="s">
        <v>2010</v>
      </c>
      <c r="FW1" s="542" t="s">
        <v>2011</v>
      </c>
      <c r="FX1" s="542" t="s">
        <v>2012</v>
      </c>
      <c r="FY1" s="542" t="s">
        <v>1374</v>
      </c>
      <c r="FZ1" s="542" t="s">
        <v>1373</v>
      </c>
      <c r="GA1" s="542" t="s">
        <v>1372</v>
      </c>
      <c r="GB1" s="542" t="s">
        <v>1371</v>
      </c>
      <c r="GC1" s="542" t="s">
        <v>1370</v>
      </c>
      <c r="GD1" s="542" t="s">
        <v>1369</v>
      </c>
      <c r="GE1" s="542" t="s">
        <v>1368</v>
      </c>
      <c r="GF1" s="542" t="s">
        <v>1367</v>
      </c>
      <c r="GG1" s="542" t="s">
        <v>1366</v>
      </c>
      <c r="GH1" s="542" t="s">
        <v>1365</v>
      </c>
      <c r="GI1" s="542" t="s">
        <v>1364</v>
      </c>
      <c r="GJ1" s="542" t="s">
        <v>1363</v>
      </c>
      <c r="GK1" s="542" t="s">
        <v>1362</v>
      </c>
      <c r="GL1" s="542" t="s">
        <v>2021</v>
      </c>
      <c r="GM1" s="542" t="s">
        <v>2022</v>
      </c>
      <c r="GN1" s="542" t="s">
        <v>2023</v>
      </c>
      <c r="GO1" s="542" t="s">
        <v>2024</v>
      </c>
      <c r="GP1" s="542" t="s">
        <v>1361</v>
      </c>
      <c r="GQ1" s="542" t="s">
        <v>1360</v>
      </c>
      <c r="GR1" s="542" t="s">
        <v>1359</v>
      </c>
      <c r="GS1" s="542" t="s">
        <v>1358</v>
      </c>
      <c r="GT1" s="542" t="s">
        <v>1357</v>
      </c>
      <c r="GU1" s="542" t="s">
        <v>1356</v>
      </c>
      <c r="GV1" s="542" t="s">
        <v>1355</v>
      </c>
      <c r="GW1" s="542" t="s">
        <v>1354</v>
      </c>
      <c r="GX1" s="542" t="s">
        <v>1353</v>
      </c>
      <c r="GY1" s="542" t="s">
        <v>1352</v>
      </c>
      <c r="GZ1" s="542" t="s">
        <v>1351</v>
      </c>
      <c r="HA1" s="542" t="s">
        <v>1350</v>
      </c>
      <c r="HB1" s="542" t="s">
        <v>1349</v>
      </c>
      <c r="HC1" s="542" t="s">
        <v>2025</v>
      </c>
      <c r="HD1" s="542" t="s">
        <v>2026</v>
      </c>
      <c r="HE1" s="542" t="s">
        <v>2027</v>
      </c>
      <c r="HF1" s="542" t="s">
        <v>2028</v>
      </c>
      <c r="HG1" s="542" t="s">
        <v>1348</v>
      </c>
      <c r="HH1" s="542" t="s">
        <v>1347</v>
      </c>
      <c r="HI1" s="542" t="s">
        <v>1346</v>
      </c>
      <c r="HJ1" s="542" t="s">
        <v>1345</v>
      </c>
      <c r="HK1" s="542" t="s">
        <v>1344</v>
      </c>
      <c r="HL1" s="542" t="s">
        <v>1343</v>
      </c>
      <c r="HM1" s="542" t="s">
        <v>1342</v>
      </c>
      <c r="HN1" s="542" t="s">
        <v>1341</v>
      </c>
      <c r="HO1" s="542" t="s">
        <v>1340</v>
      </c>
      <c r="HP1" s="542" t="s">
        <v>1339</v>
      </c>
      <c r="HQ1" s="542" t="s">
        <v>1338</v>
      </c>
      <c r="HR1" s="542" t="s">
        <v>1337</v>
      </c>
      <c r="HS1" s="542" t="s">
        <v>1336</v>
      </c>
      <c r="HT1" s="542" t="s">
        <v>1335</v>
      </c>
      <c r="HU1" s="542" t="s">
        <v>2029</v>
      </c>
      <c r="HV1" s="542" t="s">
        <v>2030</v>
      </c>
      <c r="HW1" s="542" t="s">
        <v>2031</v>
      </c>
      <c r="HX1" s="542" t="s">
        <v>2032</v>
      </c>
      <c r="HY1" s="542" t="s">
        <v>1334</v>
      </c>
      <c r="HZ1" s="542" t="s">
        <v>1333</v>
      </c>
      <c r="IA1" s="542" t="s">
        <v>1332</v>
      </c>
      <c r="IB1" s="542" t="s">
        <v>1331</v>
      </c>
      <c r="IC1" s="542" t="s">
        <v>1330</v>
      </c>
      <c r="ID1" s="542" t="s">
        <v>1329</v>
      </c>
      <c r="IE1" s="542" t="s">
        <v>1328</v>
      </c>
      <c r="IF1" s="542" t="s">
        <v>1327</v>
      </c>
      <c r="IG1" s="542" t="s">
        <v>1326</v>
      </c>
      <c r="IH1" s="542" t="s">
        <v>1325</v>
      </c>
      <c r="II1" s="542" t="s">
        <v>1324</v>
      </c>
      <c r="IJ1" s="542" t="s">
        <v>1323</v>
      </c>
      <c r="IK1" s="542" t="s">
        <v>1322</v>
      </c>
      <c r="IL1" s="542" t="s">
        <v>2033</v>
      </c>
      <c r="IM1" s="542" t="s">
        <v>2034</v>
      </c>
      <c r="IN1" s="542" t="s">
        <v>2035</v>
      </c>
      <c r="IO1" s="542" t="s">
        <v>2036</v>
      </c>
      <c r="IP1" s="542" t="s">
        <v>1321</v>
      </c>
      <c r="IQ1" s="542" t="s">
        <v>1320</v>
      </c>
      <c r="IR1" s="542" t="s">
        <v>1319</v>
      </c>
      <c r="IS1" s="542" t="s">
        <v>1318</v>
      </c>
      <c r="IT1" s="542" t="s">
        <v>1317</v>
      </c>
      <c r="IU1" s="542" t="s">
        <v>1316</v>
      </c>
      <c r="IV1" s="542" t="s">
        <v>1315</v>
      </c>
      <c r="IW1" s="542" t="s">
        <v>1314</v>
      </c>
      <c r="IX1" s="542" t="s">
        <v>1313</v>
      </c>
      <c r="IY1" s="542" t="s">
        <v>1312</v>
      </c>
      <c r="IZ1" s="542" t="s">
        <v>1311</v>
      </c>
      <c r="JA1" s="542" t="s">
        <v>1310</v>
      </c>
      <c r="JB1" s="542" t="s">
        <v>1309</v>
      </c>
      <c r="JC1" s="542" t="s">
        <v>1308</v>
      </c>
      <c r="JD1" s="542" t="s">
        <v>2037</v>
      </c>
      <c r="JE1" s="542" t="s">
        <v>2038</v>
      </c>
      <c r="JF1" s="542" t="s">
        <v>2039</v>
      </c>
      <c r="JG1" s="542" t="s">
        <v>2040</v>
      </c>
      <c r="JH1" s="542" t="s">
        <v>1307</v>
      </c>
      <c r="JI1" s="542" t="s">
        <v>1306</v>
      </c>
      <c r="JJ1" s="542" t="s">
        <v>1305</v>
      </c>
      <c r="JK1" s="542" t="s">
        <v>1304</v>
      </c>
      <c r="JL1" s="542" t="s">
        <v>1303</v>
      </c>
      <c r="JM1" s="542" t="s">
        <v>1302</v>
      </c>
      <c r="JN1" s="542" t="s">
        <v>1301</v>
      </c>
      <c r="JO1" s="542" t="s">
        <v>1300</v>
      </c>
      <c r="JP1" s="542" t="s">
        <v>1299</v>
      </c>
      <c r="JQ1" s="542" t="s">
        <v>1298</v>
      </c>
      <c r="JR1" s="542" t="s">
        <v>1297</v>
      </c>
      <c r="JS1" s="542" t="s">
        <v>1296</v>
      </c>
      <c r="JT1" s="542" t="s">
        <v>1295</v>
      </c>
      <c r="JU1" s="542" t="s">
        <v>2041</v>
      </c>
      <c r="JV1" s="542" t="s">
        <v>2042</v>
      </c>
      <c r="JW1" s="542" t="s">
        <v>2043</v>
      </c>
      <c r="JX1" s="542" t="s">
        <v>2044</v>
      </c>
      <c r="JY1" s="542" t="s">
        <v>1294</v>
      </c>
      <c r="JZ1" s="542" t="s">
        <v>1320</v>
      </c>
      <c r="KA1" s="542" t="s">
        <v>1293</v>
      </c>
      <c r="KB1" s="542" t="s">
        <v>1292</v>
      </c>
      <c r="KC1" s="542" t="s">
        <v>1291</v>
      </c>
      <c r="KD1" s="542" t="s">
        <v>1290</v>
      </c>
      <c r="KE1" s="542" t="s">
        <v>1289</v>
      </c>
      <c r="KF1" s="542" t="s">
        <v>1288</v>
      </c>
      <c r="KG1" s="542" t="s">
        <v>1287</v>
      </c>
      <c r="KH1" s="542" t="s">
        <v>1286</v>
      </c>
      <c r="KI1" s="542" t="s">
        <v>1285</v>
      </c>
      <c r="KJ1" s="542" t="s">
        <v>1284</v>
      </c>
      <c r="KK1" s="542" t="s">
        <v>1283</v>
      </c>
      <c r="KL1" s="542" t="s">
        <v>1282</v>
      </c>
      <c r="KM1" s="542" t="s">
        <v>2045</v>
      </c>
      <c r="KN1" s="542" t="s">
        <v>2046</v>
      </c>
      <c r="KO1" s="542" t="s">
        <v>2047</v>
      </c>
      <c r="KP1" s="542" t="s">
        <v>2048</v>
      </c>
      <c r="KQ1" s="542" t="s">
        <v>1281</v>
      </c>
      <c r="KR1" s="542" t="s">
        <v>1280</v>
      </c>
      <c r="KS1" s="542" t="s">
        <v>1279</v>
      </c>
      <c r="KT1" s="542" t="s">
        <v>1278</v>
      </c>
      <c r="KU1" s="542" t="s">
        <v>1277</v>
      </c>
      <c r="KV1" s="542" t="s">
        <v>1276</v>
      </c>
      <c r="KW1" s="542" t="s">
        <v>1275</v>
      </c>
      <c r="KX1" s="542" t="s">
        <v>1274</v>
      </c>
      <c r="KY1" s="542" t="s">
        <v>1273</v>
      </c>
      <c r="KZ1" s="542" t="s">
        <v>1272</v>
      </c>
      <c r="LA1" s="542" t="s">
        <v>1271</v>
      </c>
      <c r="LB1" s="542" t="s">
        <v>1270</v>
      </c>
      <c r="LC1" s="542" t="s">
        <v>1269</v>
      </c>
      <c r="LD1" s="542" t="s">
        <v>2049</v>
      </c>
      <c r="LE1" s="542" t="s">
        <v>2050</v>
      </c>
      <c r="LF1" s="542" t="s">
        <v>2051</v>
      </c>
      <c r="LG1" s="542" t="s">
        <v>2052</v>
      </c>
      <c r="LH1" s="542" t="s">
        <v>1268</v>
      </c>
      <c r="LI1" s="542" t="s">
        <v>1320</v>
      </c>
      <c r="LJ1" s="542" t="s">
        <v>1267</v>
      </c>
      <c r="LK1" s="542" t="s">
        <v>1266</v>
      </c>
      <c r="LL1" s="542" t="s">
        <v>1265</v>
      </c>
      <c r="LM1" s="542" t="s">
        <v>1264</v>
      </c>
      <c r="LN1" s="542" t="s">
        <v>1263</v>
      </c>
      <c r="LO1" s="542" t="s">
        <v>1262</v>
      </c>
      <c r="LP1" s="542" t="s">
        <v>1261</v>
      </c>
      <c r="LQ1" s="542" t="s">
        <v>1260</v>
      </c>
      <c r="LR1" s="542" t="s">
        <v>1259</v>
      </c>
      <c r="LS1" s="542" t="s">
        <v>1258</v>
      </c>
      <c r="LT1" s="542" t="s">
        <v>1257</v>
      </c>
      <c r="LU1" s="542" t="s">
        <v>1256</v>
      </c>
      <c r="LV1" s="542" t="s">
        <v>2053</v>
      </c>
      <c r="LW1" s="542" t="s">
        <v>2054</v>
      </c>
      <c r="LX1" s="542" t="s">
        <v>2055</v>
      </c>
      <c r="LY1" s="542" t="s">
        <v>2056</v>
      </c>
      <c r="LZ1" s="542" t="s">
        <v>1255</v>
      </c>
      <c r="MA1" s="542" t="s">
        <v>1254</v>
      </c>
      <c r="MB1" s="542" t="s">
        <v>1253</v>
      </c>
      <c r="MC1" s="542" t="s">
        <v>1252</v>
      </c>
      <c r="MD1" s="542" t="s">
        <v>1251</v>
      </c>
      <c r="ME1" s="542" t="s">
        <v>1250</v>
      </c>
      <c r="MF1" s="542" t="s">
        <v>1249</v>
      </c>
      <c r="MG1" s="542" t="s">
        <v>1248</v>
      </c>
      <c r="MH1" s="542" t="s">
        <v>1247</v>
      </c>
      <c r="MI1" s="542" t="s">
        <v>1246</v>
      </c>
      <c r="MJ1" s="542" t="s">
        <v>1245</v>
      </c>
      <c r="MK1" s="542" t="s">
        <v>1244</v>
      </c>
      <c r="ML1" s="542" t="s">
        <v>1243</v>
      </c>
      <c r="MM1" s="542" t="s">
        <v>2057</v>
      </c>
      <c r="MN1" s="542" t="s">
        <v>2058</v>
      </c>
      <c r="MO1" s="542" t="s">
        <v>2060</v>
      </c>
      <c r="MP1" s="542" t="s">
        <v>2059</v>
      </c>
      <c r="MQ1" s="542" t="s">
        <v>1242</v>
      </c>
      <c r="MR1" s="542" t="s">
        <v>1320</v>
      </c>
      <c r="MS1" s="542" t="s">
        <v>1241</v>
      </c>
      <c r="MT1" s="542" t="s">
        <v>1240</v>
      </c>
      <c r="MU1" s="542" t="s">
        <v>1239</v>
      </c>
      <c r="MV1" s="542" t="s">
        <v>1238</v>
      </c>
      <c r="MW1" s="542" t="s">
        <v>1237</v>
      </c>
      <c r="MX1" s="542" t="s">
        <v>1236</v>
      </c>
      <c r="MY1" s="542" t="s">
        <v>1235</v>
      </c>
      <c r="MZ1" s="542" t="s">
        <v>1234</v>
      </c>
      <c r="NA1" s="542" t="s">
        <v>1233</v>
      </c>
      <c r="NB1" s="542" t="s">
        <v>1232</v>
      </c>
      <c r="NC1" s="542" t="s">
        <v>1231</v>
      </c>
      <c r="ND1" s="542" t="s">
        <v>1230</v>
      </c>
      <c r="NE1" s="542" t="s">
        <v>2061</v>
      </c>
      <c r="NF1" s="542" t="s">
        <v>2062</v>
      </c>
      <c r="NG1" s="542" t="s">
        <v>2063</v>
      </c>
      <c r="NH1" s="542" t="s">
        <v>2064</v>
      </c>
      <c r="NI1" s="542" t="s">
        <v>1229</v>
      </c>
      <c r="NJ1" s="542" t="s">
        <v>1228</v>
      </c>
      <c r="NK1" s="542" t="s">
        <v>1227</v>
      </c>
      <c r="NL1" s="542" t="s">
        <v>1226</v>
      </c>
      <c r="NM1" s="542" t="s">
        <v>1225</v>
      </c>
      <c r="NN1" s="542" t="s">
        <v>1224</v>
      </c>
      <c r="NO1" s="542" t="s">
        <v>1223</v>
      </c>
      <c r="NP1" s="542" t="s">
        <v>1222</v>
      </c>
      <c r="NQ1" s="542" t="s">
        <v>1221</v>
      </c>
      <c r="NR1" s="542" t="s">
        <v>1220</v>
      </c>
      <c r="NS1" s="542" t="s">
        <v>1219</v>
      </c>
      <c r="NT1" s="542" t="s">
        <v>1218</v>
      </c>
      <c r="NU1" s="542" t="s">
        <v>1217</v>
      </c>
      <c r="NV1" s="542" t="s">
        <v>2065</v>
      </c>
      <c r="NW1" s="542" t="s">
        <v>2066</v>
      </c>
      <c r="NX1" s="542" t="s">
        <v>2067</v>
      </c>
      <c r="NY1" s="542" t="s">
        <v>2068</v>
      </c>
      <c r="NZ1" s="542" t="s">
        <v>1216</v>
      </c>
      <c r="OA1" s="542" t="s">
        <v>1320</v>
      </c>
      <c r="OB1" s="542" t="s">
        <v>1215</v>
      </c>
      <c r="OC1" s="542" t="s">
        <v>1214</v>
      </c>
      <c r="OD1" s="542" t="s">
        <v>1213</v>
      </c>
      <c r="OE1" s="542" t="s">
        <v>1212</v>
      </c>
      <c r="OF1" s="542" t="s">
        <v>1211</v>
      </c>
      <c r="OG1" s="542" t="s">
        <v>1210</v>
      </c>
      <c r="OH1" s="542" t="s">
        <v>1209</v>
      </c>
      <c r="OI1" s="542" t="s">
        <v>1208</v>
      </c>
      <c r="OJ1" s="542" t="s">
        <v>1207</v>
      </c>
      <c r="OK1" s="542" t="s">
        <v>1206</v>
      </c>
      <c r="OL1" s="542" t="s">
        <v>1205</v>
      </c>
      <c r="OM1" s="542" t="s">
        <v>1204</v>
      </c>
      <c r="ON1" s="542" t="s">
        <v>2069</v>
      </c>
      <c r="OO1" s="542" t="s">
        <v>2070</v>
      </c>
      <c r="OP1" s="542" t="s">
        <v>2071</v>
      </c>
      <c r="OQ1" s="542" t="s">
        <v>2072</v>
      </c>
      <c r="OR1" s="542" t="s">
        <v>1203</v>
      </c>
      <c r="OS1" s="542" t="s">
        <v>1202</v>
      </c>
      <c r="OT1" s="542" t="s">
        <v>1201</v>
      </c>
      <c r="OU1" s="542" t="s">
        <v>1200</v>
      </c>
      <c r="OV1" s="542" t="s">
        <v>1199</v>
      </c>
      <c r="OW1" s="542" t="s">
        <v>1198</v>
      </c>
      <c r="OX1" s="542" t="s">
        <v>1197</v>
      </c>
      <c r="OY1" s="542" t="s">
        <v>1196</v>
      </c>
      <c r="OZ1" s="542" t="s">
        <v>1195</v>
      </c>
      <c r="PA1" s="542" t="s">
        <v>1194</v>
      </c>
      <c r="PB1" s="542" t="s">
        <v>1193</v>
      </c>
      <c r="PC1" s="542" t="s">
        <v>1192</v>
      </c>
      <c r="PD1" s="542" t="s">
        <v>1191</v>
      </c>
      <c r="PE1" s="542" t="s">
        <v>2073</v>
      </c>
      <c r="PF1" s="542" t="s">
        <v>2074</v>
      </c>
      <c r="PG1" s="542" t="s">
        <v>2075</v>
      </c>
      <c r="PH1" s="542" t="s">
        <v>2076</v>
      </c>
      <c r="PI1" s="542" t="s">
        <v>1190</v>
      </c>
      <c r="PJ1" s="542" t="s">
        <v>1320</v>
      </c>
      <c r="PK1" s="542" t="s">
        <v>1189</v>
      </c>
      <c r="PL1" s="542" t="s">
        <v>1188</v>
      </c>
      <c r="PM1" s="542" t="s">
        <v>1187</v>
      </c>
      <c r="PN1" s="542" t="s">
        <v>1186</v>
      </c>
      <c r="PO1" s="542" t="s">
        <v>1185</v>
      </c>
      <c r="PP1" s="542" t="s">
        <v>1184</v>
      </c>
      <c r="PQ1" s="542" t="s">
        <v>1183</v>
      </c>
      <c r="PR1" s="542" t="s">
        <v>1182</v>
      </c>
      <c r="PS1" s="542" t="s">
        <v>1181</v>
      </c>
      <c r="PT1" s="542" t="s">
        <v>1180</v>
      </c>
      <c r="PU1" s="542" t="s">
        <v>1179</v>
      </c>
      <c r="PV1" s="542" t="s">
        <v>1178</v>
      </c>
      <c r="PW1" s="542" t="s">
        <v>2077</v>
      </c>
      <c r="PX1" s="542" t="s">
        <v>2078</v>
      </c>
      <c r="PY1" s="542" t="s">
        <v>2079</v>
      </c>
      <c r="PZ1" s="542" t="s">
        <v>2080</v>
      </c>
      <c r="QA1" s="542" t="s">
        <v>1177</v>
      </c>
      <c r="QB1" s="542" t="s">
        <v>1176</v>
      </c>
      <c r="QC1" s="542" t="s">
        <v>1175</v>
      </c>
      <c r="QD1" s="542" t="s">
        <v>1174</v>
      </c>
      <c r="QE1" s="542" t="s">
        <v>1173</v>
      </c>
      <c r="QF1" s="542" t="s">
        <v>1172</v>
      </c>
      <c r="QG1" s="542" t="s">
        <v>1171</v>
      </c>
      <c r="QH1" s="542" t="s">
        <v>1170</v>
      </c>
      <c r="QI1" s="542" t="s">
        <v>1169</v>
      </c>
      <c r="QJ1" s="542" t="s">
        <v>1168</v>
      </c>
      <c r="QK1" s="542" t="s">
        <v>1167</v>
      </c>
      <c r="QL1" s="542" t="s">
        <v>1166</v>
      </c>
      <c r="QM1" s="542" t="s">
        <v>1165</v>
      </c>
      <c r="QN1" s="542" t="s">
        <v>2081</v>
      </c>
      <c r="QO1" s="542" t="s">
        <v>2082</v>
      </c>
      <c r="QP1" s="542" t="s">
        <v>2083</v>
      </c>
      <c r="QQ1" s="542" t="s">
        <v>2084</v>
      </c>
      <c r="QR1" s="542" t="s">
        <v>1164</v>
      </c>
      <c r="QS1" s="542" t="s">
        <v>1320</v>
      </c>
      <c r="QT1" s="543" t="s">
        <v>1918</v>
      </c>
      <c r="QU1" s="543" t="s">
        <v>1919</v>
      </c>
      <c r="QV1" s="543" t="s">
        <v>1920</v>
      </c>
      <c r="QW1" s="543" t="s">
        <v>1921</v>
      </c>
      <c r="QX1" s="543" t="s">
        <v>1922</v>
      </c>
      <c r="QY1" s="543" t="s">
        <v>1923</v>
      </c>
      <c r="QZ1" s="543" t="s">
        <v>1924</v>
      </c>
      <c r="RA1" s="543" t="s">
        <v>1925</v>
      </c>
      <c r="RB1" s="543" t="s">
        <v>1926</v>
      </c>
      <c r="RC1" s="543" t="s">
        <v>1927</v>
      </c>
      <c r="RD1" s="543" t="s">
        <v>1928</v>
      </c>
      <c r="RE1" s="543" t="s">
        <v>1929</v>
      </c>
      <c r="RF1" s="543" t="s">
        <v>1930</v>
      </c>
      <c r="RG1" s="543" t="s">
        <v>1931</v>
      </c>
      <c r="RH1" s="543" t="s">
        <v>1932</v>
      </c>
      <c r="RI1" s="543" t="s">
        <v>1933</v>
      </c>
      <c r="RJ1" s="543" t="s">
        <v>1934</v>
      </c>
      <c r="RK1" s="543" t="s">
        <v>1935</v>
      </c>
      <c r="RL1" s="543" t="s">
        <v>1936</v>
      </c>
      <c r="RM1" s="543" t="s">
        <v>1937</v>
      </c>
      <c r="RN1" s="543" t="s">
        <v>1938</v>
      </c>
      <c r="RO1" s="543" t="s">
        <v>1939</v>
      </c>
      <c r="RP1" s="543" t="s">
        <v>1940</v>
      </c>
      <c r="RQ1" s="543" t="s">
        <v>1941</v>
      </c>
      <c r="RR1" s="543" t="s">
        <v>1942</v>
      </c>
      <c r="RS1" s="543" t="s">
        <v>1943</v>
      </c>
      <c r="RT1" s="543" t="s">
        <v>1944</v>
      </c>
      <c r="RU1" s="543" t="s">
        <v>1945</v>
      </c>
      <c r="RV1" s="543" t="s">
        <v>1946</v>
      </c>
      <c r="RW1" s="543" t="s">
        <v>1947</v>
      </c>
      <c r="RX1" s="543" t="s">
        <v>1948</v>
      </c>
      <c r="RY1" s="543" t="s">
        <v>1949</v>
      </c>
      <c r="RZ1" s="543" t="s">
        <v>1950</v>
      </c>
      <c r="SA1" s="543" t="s">
        <v>1951</v>
      </c>
      <c r="SB1" s="543" t="s">
        <v>1952</v>
      </c>
      <c r="SC1" s="543" t="s">
        <v>1953</v>
      </c>
      <c r="SD1" s="544" t="s">
        <v>259</v>
      </c>
      <c r="SE1" s="544" t="s">
        <v>260</v>
      </c>
      <c r="SF1" s="571" t="s">
        <v>261</v>
      </c>
      <c r="SG1" s="572" t="s">
        <v>2114</v>
      </c>
      <c r="SH1" s="573" t="s">
        <v>2115</v>
      </c>
      <c r="SI1" s="572" t="s">
        <v>2117</v>
      </c>
      <c r="SJ1" s="573" t="s">
        <v>2116</v>
      </c>
      <c r="SK1" s="572" t="s">
        <v>2118</v>
      </c>
      <c r="SL1" s="573" t="s">
        <v>2121</v>
      </c>
      <c r="SM1" s="572" t="s">
        <v>2119</v>
      </c>
      <c r="SN1" s="573" t="s">
        <v>2120</v>
      </c>
      <c r="SO1" s="572" t="s">
        <v>2122</v>
      </c>
      <c r="SP1" s="573" t="s">
        <v>2123</v>
      </c>
      <c r="SQ1" s="572" t="s">
        <v>2124</v>
      </c>
      <c r="SR1" s="573" t="s">
        <v>2125</v>
      </c>
    </row>
    <row r="2" spans="1:512">
      <c r="A2" s="537"/>
      <c r="B2" s="538"/>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538"/>
      <c r="AD2" s="538"/>
      <c r="AE2" s="538"/>
      <c r="AF2" s="538"/>
      <c r="AG2" s="538"/>
      <c r="AH2" s="538"/>
      <c r="AI2" s="538"/>
      <c r="AJ2" s="538"/>
      <c r="AK2" s="538"/>
      <c r="AL2" s="538"/>
      <c r="AM2" s="538"/>
      <c r="AN2" s="538"/>
      <c r="AO2" s="538"/>
      <c r="AP2" s="538"/>
      <c r="AQ2" s="538"/>
      <c r="AR2" s="538"/>
      <c r="AS2" s="538"/>
      <c r="AT2" s="538"/>
      <c r="AU2" s="538"/>
      <c r="AV2" s="538"/>
      <c r="AW2" s="538"/>
      <c r="AX2" s="538"/>
      <c r="AY2" s="538"/>
      <c r="AZ2" s="538"/>
      <c r="BA2" s="538"/>
      <c r="BB2" s="538"/>
      <c r="BC2" s="538"/>
      <c r="BD2" s="538"/>
      <c r="BE2" s="538"/>
      <c r="BF2" s="538"/>
      <c r="BG2" s="538"/>
      <c r="BH2" s="538"/>
      <c r="BI2" s="538"/>
      <c r="BJ2" s="538"/>
      <c r="BK2" s="538"/>
      <c r="BL2" s="538"/>
      <c r="BM2" s="538"/>
      <c r="BN2" s="538"/>
      <c r="BO2" s="538"/>
      <c r="BP2" s="538"/>
      <c r="BQ2" s="538"/>
      <c r="BR2" s="538"/>
      <c r="BS2" s="538"/>
      <c r="BT2" s="538"/>
      <c r="BU2" s="538"/>
      <c r="BV2" s="538"/>
      <c r="BW2" s="538"/>
      <c r="BX2" s="538"/>
      <c r="BY2" s="538"/>
      <c r="BZ2" s="538"/>
      <c r="CA2" s="538"/>
      <c r="CB2" s="538"/>
      <c r="CC2" s="538"/>
      <c r="CD2" s="538"/>
      <c r="CE2" s="538"/>
      <c r="CF2" s="538"/>
      <c r="CG2" s="538"/>
      <c r="CH2" s="538"/>
      <c r="CI2" s="538"/>
      <c r="CJ2" s="538"/>
      <c r="CK2" s="538"/>
      <c r="CL2" s="538"/>
      <c r="CM2" s="538"/>
      <c r="CN2" s="538"/>
      <c r="CO2" s="538"/>
      <c r="CP2" s="538"/>
      <c r="CQ2" s="538"/>
      <c r="CR2" s="538"/>
      <c r="CS2" s="538"/>
      <c r="CT2" s="538"/>
      <c r="CU2" s="538"/>
      <c r="CV2" s="538"/>
      <c r="CW2" s="538"/>
      <c r="CX2" s="538"/>
      <c r="CY2" s="538"/>
      <c r="CZ2" s="538"/>
      <c r="DA2" s="538"/>
      <c r="DB2" s="538"/>
      <c r="DC2" s="538"/>
      <c r="DD2" s="538"/>
      <c r="DE2" s="538"/>
      <c r="DF2" s="538"/>
      <c r="DG2" s="538"/>
      <c r="DH2" s="538"/>
      <c r="DI2" s="538"/>
      <c r="DJ2" s="538"/>
      <c r="DK2" s="538"/>
      <c r="DL2" s="539"/>
      <c r="DM2" s="539"/>
      <c r="DN2" s="539"/>
      <c r="DO2" s="539"/>
      <c r="DP2" s="539"/>
      <c r="DQ2" s="539"/>
      <c r="DR2" s="539"/>
      <c r="DS2" s="539"/>
      <c r="DT2" s="539"/>
      <c r="DU2" s="539"/>
      <c r="DV2" s="539"/>
      <c r="DW2" s="539"/>
      <c r="DX2" s="539"/>
      <c r="DY2" s="539"/>
      <c r="DZ2" s="539"/>
      <c r="EA2" s="539"/>
      <c r="EB2" s="539"/>
      <c r="EC2" s="539"/>
      <c r="ED2" s="539"/>
      <c r="EE2" s="539"/>
      <c r="EF2" s="539"/>
      <c r="EG2" s="539"/>
      <c r="EH2" s="539"/>
      <c r="EI2" s="539"/>
      <c r="EJ2" s="539"/>
      <c r="EK2" s="539"/>
      <c r="EL2" s="539"/>
      <c r="EM2" s="539"/>
      <c r="EN2" s="539"/>
      <c r="EO2" s="539"/>
      <c r="EP2" s="539"/>
      <c r="EQ2" s="539"/>
      <c r="ER2" s="538"/>
      <c r="ES2" s="538"/>
      <c r="ET2" s="538"/>
      <c r="EU2" s="538"/>
      <c r="EV2" s="538"/>
      <c r="EW2" s="538"/>
      <c r="EX2" s="538"/>
      <c r="EY2" s="538"/>
      <c r="EZ2" s="538"/>
      <c r="FA2" s="538"/>
      <c r="FB2" s="538"/>
      <c r="FC2" s="538"/>
      <c r="FD2" s="538"/>
      <c r="FE2" s="538"/>
      <c r="FF2" s="538"/>
      <c r="FG2" s="538"/>
      <c r="FH2" s="538"/>
      <c r="FI2" s="538"/>
      <c r="FJ2" s="538"/>
      <c r="FK2" s="538"/>
      <c r="FL2" s="538"/>
      <c r="FM2" s="538"/>
      <c r="FN2" s="538"/>
      <c r="FO2" s="538"/>
      <c r="FP2" s="538"/>
      <c r="FQ2" s="538"/>
      <c r="FR2" s="538"/>
      <c r="FS2" s="538"/>
      <c r="FT2" s="538"/>
      <c r="FU2" s="538"/>
      <c r="FV2" s="538"/>
      <c r="FW2" s="538"/>
      <c r="FX2" s="538"/>
      <c r="FY2" s="538"/>
      <c r="FZ2" s="538"/>
      <c r="GA2" s="538"/>
      <c r="GB2" s="538"/>
      <c r="GC2" s="538"/>
      <c r="GD2" s="538"/>
      <c r="GE2" s="538"/>
      <c r="GF2" s="538"/>
      <c r="GG2" s="538"/>
      <c r="GH2" s="538"/>
      <c r="GI2" s="538"/>
      <c r="GJ2" s="538"/>
      <c r="GK2" s="538"/>
      <c r="GL2" s="538"/>
      <c r="GM2" s="538"/>
      <c r="GN2" s="538"/>
      <c r="GO2" s="538"/>
      <c r="GP2" s="538"/>
      <c r="GQ2" s="538"/>
      <c r="GR2" s="538"/>
      <c r="GS2" s="538"/>
      <c r="GT2" s="538"/>
      <c r="GU2" s="538"/>
      <c r="GV2" s="538"/>
      <c r="GW2" s="538"/>
      <c r="GX2" s="538"/>
      <c r="GY2" s="538"/>
      <c r="GZ2" s="538"/>
      <c r="HA2" s="538"/>
      <c r="HB2" s="538"/>
      <c r="HC2" s="538"/>
      <c r="HD2" s="538"/>
      <c r="HE2" s="538"/>
      <c r="HF2" s="538"/>
      <c r="HG2" s="538"/>
      <c r="HH2" s="538"/>
      <c r="HI2" s="538"/>
      <c r="HJ2" s="538"/>
      <c r="HK2" s="538"/>
      <c r="HL2" s="538"/>
      <c r="HM2" s="538"/>
      <c r="HN2" s="538"/>
      <c r="HO2" s="538"/>
      <c r="HP2" s="538"/>
      <c r="HQ2" s="538"/>
      <c r="HR2" s="538"/>
      <c r="HS2" s="538"/>
      <c r="HT2" s="538"/>
      <c r="HU2" s="538"/>
      <c r="HV2" s="538"/>
      <c r="HW2" s="538"/>
      <c r="HX2" s="538"/>
      <c r="HY2" s="538"/>
      <c r="HZ2" s="538"/>
      <c r="IA2" s="538"/>
      <c r="IB2" s="538"/>
      <c r="IC2" s="538"/>
      <c r="ID2" s="538"/>
      <c r="IE2" s="538"/>
      <c r="IF2" s="538"/>
      <c r="IG2" s="538"/>
      <c r="IH2" s="538"/>
      <c r="II2" s="538"/>
      <c r="IJ2" s="538"/>
      <c r="IK2" s="538"/>
      <c r="IL2" s="538"/>
      <c r="IM2" s="538"/>
      <c r="IN2" s="538"/>
      <c r="IO2" s="538"/>
      <c r="IP2" s="538"/>
      <c r="IQ2" s="538"/>
      <c r="IR2" s="538"/>
      <c r="IS2" s="538"/>
      <c r="IT2" s="538"/>
      <c r="IU2" s="538"/>
      <c r="IV2" s="538"/>
      <c r="IW2" s="538"/>
      <c r="IX2" s="538"/>
      <c r="IY2" s="538"/>
      <c r="IZ2" s="538"/>
      <c r="JA2" s="538"/>
      <c r="JB2" s="538"/>
      <c r="JC2" s="538"/>
      <c r="JD2" s="538"/>
      <c r="JE2" s="538"/>
      <c r="JF2" s="538"/>
      <c r="JG2" s="538"/>
      <c r="JH2" s="538"/>
      <c r="JI2" s="538"/>
      <c r="JJ2" s="538"/>
      <c r="JK2" s="538"/>
      <c r="JL2" s="538"/>
      <c r="JM2" s="538"/>
      <c r="JN2" s="538"/>
      <c r="JO2" s="538"/>
      <c r="JP2" s="538"/>
      <c r="JQ2" s="538"/>
      <c r="JR2" s="538"/>
      <c r="JS2" s="538"/>
      <c r="JT2" s="538"/>
      <c r="JU2" s="538"/>
      <c r="JV2" s="538"/>
      <c r="JW2" s="538"/>
      <c r="JX2" s="538"/>
      <c r="JY2" s="538"/>
      <c r="JZ2" s="538"/>
      <c r="KA2" s="538"/>
      <c r="KB2" s="538"/>
      <c r="KC2" s="538"/>
      <c r="KD2" s="538"/>
      <c r="KE2" s="538"/>
      <c r="KF2" s="538"/>
      <c r="KG2" s="538"/>
      <c r="KH2" s="538"/>
      <c r="KI2" s="538"/>
      <c r="KJ2" s="538"/>
      <c r="KK2" s="538"/>
      <c r="KL2" s="538"/>
      <c r="KM2" s="538"/>
      <c r="KN2" s="538"/>
      <c r="KO2" s="538"/>
      <c r="KP2" s="538"/>
      <c r="KQ2" s="538"/>
      <c r="KR2" s="538"/>
      <c r="KS2" s="538"/>
      <c r="KT2" s="538"/>
      <c r="KU2" s="538"/>
      <c r="KV2" s="538"/>
      <c r="KW2" s="538"/>
      <c r="KX2" s="538"/>
      <c r="KY2" s="538"/>
      <c r="KZ2" s="538"/>
      <c r="LA2" s="538"/>
      <c r="LB2" s="538"/>
      <c r="LC2" s="538"/>
      <c r="LD2" s="538"/>
      <c r="LE2" s="538"/>
      <c r="LF2" s="538"/>
      <c r="LG2" s="538"/>
      <c r="LH2" s="538"/>
      <c r="LI2" s="538"/>
      <c r="LJ2" s="538"/>
      <c r="LK2" s="538"/>
      <c r="LL2" s="538"/>
      <c r="LM2" s="538"/>
      <c r="LN2" s="538"/>
      <c r="LO2" s="538"/>
      <c r="LP2" s="538"/>
      <c r="LQ2" s="538"/>
      <c r="LR2" s="538"/>
      <c r="LS2" s="538"/>
      <c r="LT2" s="538"/>
      <c r="LU2" s="538"/>
      <c r="LV2" s="538"/>
      <c r="LW2" s="538"/>
      <c r="LX2" s="538"/>
      <c r="LY2" s="538"/>
      <c r="LZ2" s="538"/>
      <c r="MA2" s="538"/>
      <c r="MB2" s="538"/>
      <c r="MC2" s="538"/>
      <c r="MD2" s="538"/>
      <c r="ME2" s="538"/>
      <c r="MF2" s="538"/>
      <c r="MG2" s="538"/>
      <c r="MH2" s="538"/>
      <c r="MI2" s="538"/>
      <c r="MJ2" s="538"/>
      <c r="MK2" s="538"/>
      <c r="ML2" s="538"/>
      <c r="MM2" s="538"/>
      <c r="MN2" s="538"/>
      <c r="MO2" s="538"/>
      <c r="MP2" s="538"/>
      <c r="MQ2" s="538"/>
      <c r="MR2" s="538"/>
      <c r="MS2" s="538"/>
      <c r="MT2" s="538"/>
      <c r="MU2" s="538"/>
      <c r="MV2" s="538"/>
      <c r="MW2" s="538"/>
      <c r="MX2" s="538"/>
      <c r="MY2" s="538"/>
      <c r="MZ2" s="538"/>
      <c r="NA2" s="538"/>
      <c r="NB2" s="538"/>
      <c r="NC2" s="538"/>
      <c r="ND2" s="538"/>
      <c r="NE2" s="538"/>
      <c r="NF2" s="538"/>
      <c r="NG2" s="538"/>
      <c r="NH2" s="538"/>
      <c r="NI2" s="538"/>
      <c r="NJ2" s="538"/>
      <c r="NK2" s="538"/>
      <c r="NL2" s="538"/>
      <c r="NM2" s="538"/>
      <c r="NN2" s="538"/>
      <c r="NO2" s="538"/>
      <c r="NP2" s="538"/>
      <c r="NQ2" s="538"/>
      <c r="NR2" s="538"/>
      <c r="NS2" s="538"/>
      <c r="NT2" s="538"/>
      <c r="NU2" s="538"/>
      <c r="NV2" s="538"/>
      <c r="NW2" s="538"/>
      <c r="NX2" s="538"/>
      <c r="NY2" s="538"/>
      <c r="NZ2" s="538"/>
      <c r="OA2" s="538"/>
      <c r="OB2" s="538"/>
      <c r="OC2" s="538"/>
      <c r="OD2" s="538"/>
      <c r="OE2" s="538"/>
      <c r="OF2" s="538"/>
      <c r="OG2" s="538"/>
      <c r="OH2" s="538"/>
      <c r="OI2" s="538"/>
      <c r="OJ2" s="538"/>
      <c r="OK2" s="538"/>
      <c r="OL2" s="538"/>
      <c r="OM2" s="538"/>
      <c r="ON2" s="538"/>
      <c r="OO2" s="538"/>
      <c r="OP2" s="538"/>
      <c r="OQ2" s="538"/>
      <c r="OR2" s="538"/>
      <c r="OS2" s="538"/>
      <c r="OT2" s="538"/>
      <c r="OU2" s="538"/>
      <c r="OV2" s="538"/>
      <c r="OW2" s="538"/>
      <c r="OX2" s="538"/>
      <c r="OY2" s="538"/>
      <c r="OZ2" s="538"/>
      <c r="PA2" s="538"/>
      <c r="PB2" s="538"/>
      <c r="PC2" s="538"/>
      <c r="PD2" s="538"/>
      <c r="PE2" s="538"/>
      <c r="PF2" s="538"/>
      <c r="PG2" s="538"/>
      <c r="PH2" s="538"/>
      <c r="PI2" s="538"/>
      <c r="PJ2" s="538"/>
      <c r="PK2" s="538"/>
      <c r="PL2" s="538"/>
      <c r="PM2" s="538"/>
      <c r="PN2" s="538"/>
      <c r="PO2" s="538"/>
      <c r="PP2" s="538"/>
      <c r="PQ2" s="538"/>
      <c r="PR2" s="538"/>
      <c r="PS2" s="538"/>
      <c r="PT2" s="538"/>
      <c r="PU2" s="538"/>
      <c r="PV2" s="538"/>
      <c r="PW2" s="538"/>
      <c r="PX2" s="538"/>
      <c r="PY2" s="538"/>
      <c r="PZ2" s="538"/>
      <c r="QA2" s="538"/>
      <c r="QB2" s="538"/>
      <c r="QC2" s="538"/>
      <c r="QD2" s="538"/>
      <c r="QE2" s="538"/>
      <c r="QF2" s="538"/>
      <c r="QG2" s="538"/>
      <c r="QH2" s="538"/>
      <c r="QI2" s="538"/>
      <c r="QJ2" s="538"/>
      <c r="QK2" s="538"/>
      <c r="QL2" s="538"/>
      <c r="QM2" s="538"/>
      <c r="QN2" s="538"/>
      <c r="QO2" s="538"/>
      <c r="QP2" s="538"/>
      <c r="QQ2" s="538"/>
      <c r="QR2" s="538"/>
      <c r="QS2" s="538"/>
      <c r="QT2" s="539"/>
      <c r="QU2" s="539"/>
      <c r="QV2" s="539"/>
      <c r="QW2" s="539"/>
      <c r="QX2" s="539"/>
      <c r="QY2" s="539"/>
      <c r="QZ2" s="539"/>
      <c r="RA2" s="539"/>
      <c r="RB2" s="539"/>
      <c r="RC2" s="539"/>
      <c r="RD2" s="539"/>
      <c r="RE2" s="539"/>
      <c r="RF2" s="539"/>
      <c r="RG2" s="539"/>
      <c r="RH2" s="539"/>
      <c r="RI2" s="539"/>
      <c r="RJ2" s="539"/>
      <c r="RK2" s="539"/>
      <c r="RL2" s="539"/>
      <c r="RM2" s="539"/>
      <c r="RN2" s="539"/>
      <c r="RO2" s="539"/>
      <c r="RP2" s="539"/>
      <c r="RQ2" s="539"/>
      <c r="RR2" s="539"/>
      <c r="RS2" s="539"/>
      <c r="RT2" s="539"/>
      <c r="RU2" s="539"/>
      <c r="RV2" s="539"/>
      <c r="RW2" s="539"/>
      <c r="RX2" s="539"/>
      <c r="RY2" s="539"/>
      <c r="RZ2" s="539"/>
      <c r="SA2" s="539"/>
      <c r="SB2" s="539"/>
      <c r="SC2" s="539"/>
      <c r="SD2" s="545"/>
      <c r="SE2" s="545"/>
      <c r="SF2" s="545"/>
      <c r="SG2" s="143">
        <f>AP2-SUM(QY2)</f>
        <v>0</v>
      </c>
      <c r="SH2" s="143" t="str">
        <f>IF(SG2&lt;0,$D2&amp;",","")</f>
        <v/>
      </c>
      <c r="SI2" s="143">
        <f>BY2-SUM(RE2)</f>
        <v>0</v>
      </c>
      <c r="SJ2" s="143" t="str">
        <f>IF(SI2&lt;0,$D2&amp;",","")</f>
        <v/>
      </c>
      <c r="SK2" s="143">
        <f>DH2-SUM(RK2)</f>
        <v>0</v>
      </c>
      <c r="SL2" s="143" t="str">
        <f>IF(SK2&lt;0,$D2&amp;",","")</f>
        <v/>
      </c>
      <c r="SM2" s="143">
        <f>EQ2-SUM(RQ2)</f>
        <v>0</v>
      </c>
      <c r="SN2" s="143" t="str">
        <f>IF(SM2&lt;0,$D2&amp;",","")</f>
        <v/>
      </c>
      <c r="SO2" s="143">
        <f>SUM(ER2:FG2,FI2:FX2)-SUM(RW2)</f>
        <v>0</v>
      </c>
      <c r="SP2" s="143" t="str">
        <f>IF(SO2&lt;0,$D2&amp;",","")</f>
        <v/>
      </c>
      <c r="SQ2" s="143">
        <f>HH2-SUM(SC2)</f>
        <v>0</v>
      </c>
      <c r="SR2" s="143" t="str">
        <f>IF(SQ2&lt;0,$D2&amp;",","")</f>
        <v/>
      </c>
    </row>
    <row r="3" spans="1:512">
      <c r="A3" s="396"/>
      <c r="B3" s="396"/>
      <c r="C3" s="396"/>
      <c r="D3" s="396"/>
      <c r="E3" s="396"/>
      <c r="F3" s="396"/>
      <c r="G3" s="396"/>
      <c r="H3" s="396"/>
      <c r="I3" s="396"/>
      <c r="J3" s="396"/>
      <c r="K3" s="396"/>
      <c r="L3" s="396"/>
      <c r="M3" s="396"/>
      <c r="N3" s="396"/>
      <c r="O3" s="396"/>
      <c r="P3" s="396"/>
      <c r="Q3" s="396"/>
      <c r="R3" s="396"/>
      <c r="S3" s="396"/>
      <c r="T3" s="396"/>
      <c r="U3" s="396"/>
      <c r="V3" s="396"/>
      <c r="W3" s="396"/>
      <c r="X3" s="396"/>
      <c r="Y3" s="396"/>
      <c r="Z3" s="396"/>
      <c r="AA3" s="396"/>
      <c r="AB3" s="396"/>
      <c r="AC3" s="396"/>
      <c r="AD3" s="396"/>
      <c r="AE3" s="396"/>
      <c r="AF3" s="396"/>
      <c r="AG3" s="396"/>
      <c r="AH3" s="396"/>
      <c r="AI3" s="396"/>
      <c r="AJ3" s="396"/>
      <c r="AK3" s="396"/>
      <c r="AL3" s="396"/>
      <c r="AM3" s="396"/>
      <c r="AN3" s="396"/>
      <c r="AO3" s="396"/>
      <c r="AP3" s="396"/>
      <c r="AQ3" s="396"/>
      <c r="AR3" s="396"/>
      <c r="AS3" s="396"/>
      <c r="AT3" s="396"/>
      <c r="AU3" s="396"/>
      <c r="AV3" s="396"/>
      <c r="AW3" s="396"/>
      <c r="AX3" s="396"/>
      <c r="AY3" s="396"/>
      <c r="AZ3" s="396"/>
      <c r="BA3" s="396"/>
      <c r="BB3" s="396"/>
      <c r="BC3" s="396"/>
      <c r="BD3" s="396"/>
      <c r="BE3" s="396"/>
      <c r="BF3" s="396"/>
      <c r="BG3" s="396"/>
      <c r="BH3" s="396"/>
      <c r="BI3" s="396"/>
      <c r="BJ3" s="396"/>
      <c r="BK3" s="396"/>
      <c r="BL3" s="396"/>
      <c r="BM3" s="396"/>
      <c r="BN3" s="396"/>
      <c r="BO3" s="396"/>
      <c r="BP3" s="396"/>
      <c r="BQ3" s="396"/>
      <c r="BR3" s="396"/>
      <c r="BS3" s="396"/>
      <c r="BT3" s="396"/>
      <c r="BU3" s="396"/>
      <c r="BV3" s="396"/>
      <c r="BW3" s="396"/>
      <c r="BX3" s="396"/>
      <c r="BY3" s="396"/>
      <c r="BZ3" s="396"/>
      <c r="CA3" s="396"/>
      <c r="CB3" s="396"/>
      <c r="CC3" s="396"/>
      <c r="CD3" s="396"/>
      <c r="CE3" s="396"/>
      <c r="CF3" s="396"/>
      <c r="CG3" s="396"/>
      <c r="CH3" s="396"/>
      <c r="CI3" s="396"/>
      <c r="CJ3" s="396"/>
      <c r="CK3" s="396"/>
      <c r="CL3" s="396"/>
      <c r="CM3" s="396"/>
      <c r="CN3" s="396"/>
      <c r="CO3" s="396"/>
      <c r="CP3" s="396"/>
      <c r="CQ3" s="396"/>
      <c r="CR3" s="396"/>
      <c r="CS3" s="396"/>
      <c r="CT3" s="396"/>
      <c r="CU3" s="396"/>
      <c r="CV3" s="396"/>
      <c r="CW3" s="396"/>
      <c r="CX3" s="396"/>
      <c r="CY3" s="396"/>
      <c r="CZ3" s="396"/>
      <c r="DA3" s="396"/>
      <c r="DB3" s="396"/>
      <c r="DC3" s="396"/>
      <c r="DD3" s="396"/>
      <c r="DE3" s="396"/>
      <c r="DF3" s="396"/>
      <c r="DG3" s="396"/>
      <c r="DH3" s="396"/>
      <c r="DI3" s="396"/>
      <c r="DJ3" s="396"/>
      <c r="DK3" s="396"/>
      <c r="ER3" s="396"/>
      <c r="ES3" s="396"/>
      <c r="ET3" s="396"/>
      <c r="EU3" s="396"/>
      <c r="EV3" s="396"/>
      <c r="EW3" s="396"/>
      <c r="EX3" s="396"/>
      <c r="EY3" s="396"/>
      <c r="EZ3" s="396"/>
      <c r="FA3" s="396"/>
      <c r="FB3" s="396"/>
      <c r="FC3" s="396"/>
      <c r="FD3" s="396"/>
      <c r="FE3" s="396"/>
      <c r="FF3" s="396"/>
      <c r="FG3" s="396"/>
      <c r="FH3" s="396"/>
      <c r="FI3" s="396"/>
      <c r="FJ3" s="396"/>
      <c r="FK3" s="396"/>
      <c r="FL3" s="396"/>
      <c r="FM3" s="396"/>
      <c r="FN3" s="396"/>
      <c r="FO3" s="396"/>
      <c r="FP3" s="396"/>
      <c r="FQ3" s="396"/>
      <c r="FR3" s="396"/>
      <c r="FS3" s="396"/>
      <c r="FT3" s="396"/>
      <c r="FU3" s="396"/>
      <c r="FV3" s="396"/>
      <c r="FW3" s="396"/>
      <c r="FX3" s="396"/>
      <c r="FY3" s="396"/>
      <c r="FZ3" s="396"/>
      <c r="GA3" s="396"/>
      <c r="GB3" s="396"/>
      <c r="GC3" s="396"/>
      <c r="GD3" s="396"/>
      <c r="GE3" s="396"/>
      <c r="GF3" s="396"/>
      <c r="GG3" s="396"/>
      <c r="GH3" s="396"/>
      <c r="GI3" s="396"/>
      <c r="GJ3" s="396"/>
      <c r="GK3" s="396"/>
      <c r="GL3" s="396"/>
      <c r="GM3" s="396"/>
      <c r="GN3" s="396"/>
      <c r="GO3" s="396"/>
      <c r="GP3" s="396"/>
      <c r="GQ3" s="396"/>
      <c r="GR3" s="396"/>
      <c r="GS3" s="396"/>
      <c r="GT3" s="396"/>
      <c r="GU3" s="396"/>
      <c r="GV3" s="396"/>
      <c r="GW3" s="396"/>
      <c r="GX3" s="396"/>
      <c r="GY3" s="396"/>
      <c r="GZ3" s="396"/>
      <c r="HA3" s="396"/>
      <c r="HB3" s="396"/>
      <c r="HC3" s="396"/>
      <c r="HD3" s="396"/>
      <c r="HE3" s="396"/>
      <c r="HF3" s="396"/>
      <c r="HG3" s="396"/>
      <c r="HH3" s="396"/>
      <c r="HI3" s="396"/>
      <c r="HJ3" s="396"/>
      <c r="HK3" s="396"/>
      <c r="HL3" s="396"/>
      <c r="HM3" s="396"/>
      <c r="HN3" s="396"/>
      <c r="HO3" s="396"/>
      <c r="HP3" s="396"/>
      <c r="HQ3" s="396"/>
      <c r="HR3" s="396"/>
      <c r="HS3" s="396"/>
      <c r="HT3" s="396"/>
      <c r="HU3" s="396"/>
      <c r="HV3" s="396"/>
      <c r="HW3" s="396"/>
      <c r="HX3" s="396"/>
      <c r="HY3" s="396"/>
      <c r="HZ3" s="396"/>
      <c r="IA3" s="396"/>
      <c r="IB3" s="396"/>
      <c r="IC3" s="396"/>
      <c r="ID3" s="396"/>
      <c r="IE3" s="396"/>
      <c r="IF3" s="396"/>
      <c r="IG3" s="396"/>
      <c r="IH3" s="396"/>
      <c r="II3" s="396"/>
      <c r="IJ3" s="396"/>
      <c r="IK3" s="396"/>
      <c r="IL3" s="396"/>
      <c r="IM3" s="396"/>
      <c r="IN3" s="396"/>
      <c r="IO3" s="396"/>
      <c r="IP3" s="396"/>
      <c r="IQ3" s="396"/>
      <c r="IR3" s="396"/>
      <c r="IS3" s="396"/>
      <c r="IT3" s="396"/>
      <c r="IU3" s="396"/>
      <c r="IV3" s="396"/>
      <c r="IW3" s="396"/>
      <c r="IX3" s="396"/>
      <c r="IY3" s="396"/>
      <c r="IZ3" s="396"/>
      <c r="JA3" s="396"/>
      <c r="JB3" s="396"/>
      <c r="JC3" s="396"/>
      <c r="JD3" s="396"/>
      <c r="JE3" s="396"/>
      <c r="JF3" s="396"/>
      <c r="JG3" s="396"/>
      <c r="JH3" s="396"/>
      <c r="JI3" s="396"/>
      <c r="JJ3" s="396"/>
      <c r="JK3" s="396"/>
      <c r="JL3" s="396"/>
      <c r="JM3" s="396"/>
      <c r="JN3" s="396"/>
      <c r="JO3" s="396"/>
      <c r="JP3" s="396"/>
      <c r="JQ3" s="396"/>
      <c r="JR3" s="396"/>
      <c r="JS3" s="396"/>
      <c r="JT3" s="396"/>
      <c r="JU3" s="396"/>
      <c r="JV3" s="396"/>
      <c r="JW3" s="396"/>
      <c r="JX3" s="396"/>
      <c r="JY3" s="396"/>
      <c r="JZ3" s="396"/>
      <c r="KA3" s="396"/>
      <c r="KB3" s="396"/>
      <c r="KC3" s="396"/>
      <c r="KD3" s="396"/>
      <c r="KE3" s="396"/>
      <c r="KF3" s="396"/>
      <c r="KG3" s="396"/>
      <c r="KH3" s="396"/>
      <c r="KI3" s="396"/>
      <c r="KJ3" s="396"/>
      <c r="KK3" s="396"/>
      <c r="KL3" s="396"/>
      <c r="KM3" s="396"/>
      <c r="KN3" s="396"/>
      <c r="KO3" s="396"/>
      <c r="KP3" s="396"/>
      <c r="KQ3" s="396"/>
      <c r="KR3" s="396"/>
      <c r="KS3" s="396"/>
      <c r="KT3" s="396"/>
      <c r="KU3" s="396"/>
      <c r="KV3" s="396"/>
      <c r="KW3" s="396"/>
      <c r="KX3" s="396"/>
      <c r="KY3" s="396"/>
      <c r="KZ3" s="396"/>
      <c r="LA3" s="396"/>
      <c r="LB3" s="396"/>
      <c r="LC3" s="396"/>
      <c r="LD3" s="396"/>
      <c r="LE3" s="396"/>
      <c r="LF3" s="396"/>
      <c r="LG3" s="396"/>
      <c r="LH3" s="396"/>
      <c r="LI3" s="396"/>
      <c r="LJ3" s="396"/>
      <c r="LK3" s="396"/>
      <c r="LL3" s="396"/>
      <c r="LM3" s="396"/>
      <c r="LN3" s="396"/>
      <c r="LO3" s="396"/>
      <c r="LP3" s="396"/>
      <c r="LQ3" s="396"/>
      <c r="LR3" s="396"/>
      <c r="LS3" s="396"/>
      <c r="LT3" s="396"/>
      <c r="LU3" s="396"/>
      <c r="LV3" s="396"/>
      <c r="LW3" s="396"/>
      <c r="LX3" s="396"/>
      <c r="LY3" s="396"/>
      <c r="LZ3" s="396"/>
      <c r="MA3" s="396"/>
      <c r="MB3" s="396"/>
      <c r="MC3" s="396"/>
      <c r="MD3" s="396"/>
      <c r="ME3" s="396"/>
      <c r="MF3" s="396"/>
      <c r="MG3" s="396"/>
      <c r="MH3" s="396"/>
      <c r="MI3" s="396"/>
      <c r="MJ3" s="396"/>
      <c r="MK3" s="396"/>
      <c r="ML3" s="396"/>
      <c r="MM3" s="396"/>
      <c r="MN3" s="396"/>
      <c r="MO3" s="396"/>
      <c r="MP3" s="396"/>
      <c r="MQ3" s="396"/>
      <c r="MR3" s="396"/>
      <c r="MS3" s="396"/>
      <c r="MT3" s="396"/>
      <c r="MU3" s="396"/>
      <c r="MV3" s="396"/>
      <c r="MW3" s="396"/>
      <c r="MX3" s="396"/>
      <c r="MY3" s="396"/>
      <c r="MZ3" s="396"/>
      <c r="NA3" s="396"/>
      <c r="NB3" s="396"/>
      <c r="NC3" s="396"/>
      <c r="ND3" s="396"/>
      <c r="NE3" s="396"/>
      <c r="NF3" s="396"/>
      <c r="NG3" s="396"/>
      <c r="NH3" s="396"/>
      <c r="NI3" s="396"/>
      <c r="NJ3" s="396"/>
      <c r="NK3" s="396"/>
      <c r="NL3" s="396"/>
      <c r="NM3" s="396"/>
      <c r="NN3" s="396"/>
      <c r="NO3" s="396"/>
      <c r="NP3" s="396"/>
      <c r="NQ3" s="396"/>
      <c r="NR3" s="396"/>
      <c r="NS3" s="396"/>
      <c r="NT3" s="396"/>
      <c r="NU3" s="396"/>
      <c r="NV3" s="396"/>
      <c r="NW3" s="396"/>
      <c r="NX3" s="396"/>
      <c r="NY3" s="396"/>
      <c r="NZ3" s="396"/>
      <c r="OA3" s="396"/>
      <c r="OB3" s="396"/>
      <c r="OC3" s="396"/>
      <c r="OD3" s="396"/>
      <c r="OE3" s="396"/>
      <c r="OF3" s="396"/>
      <c r="OG3" s="396"/>
      <c r="OH3" s="396"/>
      <c r="OI3" s="396"/>
      <c r="OJ3" s="396"/>
      <c r="OK3" s="396"/>
      <c r="OL3" s="396"/>
      <c r="OM3" s="396"/>
      <c r="ON3" s="396"/>
      <c r="OO3" s="396"/>
      <c r="OP3" s="396"/>
      <c r="OQ3" s="396"/>
      <c r="OR3" s="396"/>
      <c r="OS3" s="396"/>
      <c r="OT3" s="396"/>
      <c r="OU3" s="396"/>
      <c r="OV3" s="396"/>
      <c r="OW3" s="396"/>
      <c r="OX3" s="396"/>
      <c r="OY3" s="396"/>
      <c r="OZ3" s="396"/>
      <c r="PA3" s="396"/>
      <c r="PB3" s="396"/>
      <c r="PC3" s="396"/>
      <c r="PD3" s="396"/>
      <c r="PE3" s="396"/>
      <c r="PF3" s="396"/>
      <c r="PG3" s="396"/>
      <c r="PH3" s="396"/>
      <c r="PI3" s="396"/>
      <c r="PJ3" s="396"/>
      <c r="PK3" s="396"/>
      <c r="PL3" s="396"/>
      <c r="PM3" s="396"/>
      <c r="PN3" s="396"/>
      <c r="PO3" s="396"/>
      <c r="PP3" s="396"/>
      <c r="PQ3" s="396"/>
      <c r="PR3" s="396"/>
      <c r="PS3" s="396"/>
      <c r="PT3" s="396"/>
      <c r="PU3" s="396"/>
      <c r="PV3" s="396"/>
      <c r="PW3" s="396"/>
      <c r="PX3" s="396"/>
      <c r="PY3" s="396"/>
      <c r="PZ3" s="396"/>
      <c r="QA3" s="396"/>
      <c r="QB3" s="396"/>
      <c r="QC3" s="396"/>
      <c r="QD3" s="396"/>
      <c r="QE3" s="396"/>
      <c r="QF3" s="396"/>
      <c r="QG3" s="396"/>
      <c r="QH3" s="396"/>
      <c r="QI3" s="396"/>
      <c r="QJ3" s="396"/>
      <c r="QK3" s="396"/>
      <c r="QL3" s="396"/>
      <c r="QM3" s="396"/>
      <c r="QN3" s="396"/>
      <c r="QO3" s="396"/>
      <c r="QP3" s="396"/>
      <c r="QQ3" s="396"/>
      <c r="QR3" s="396"/>
      <c r="QS3" s="396"/>
      <c r="SG3" s="143">
        <f t="shared" ref="SG3:SG66" si="0">AP3-SUM(QY3)</f>
        <v>0</v>
      </c>
      <c r="SH3" s="143" t="str">
        <f t="shared" ref="SH3:SH66" si="1">IF(SG3&lt;0,$D3&amp;",","")</f>
        <v/>
      </c>
      <c r="SI3" s="143">
        <f t="shared" ref="SI3:SI66" si="2">BY3-SUM(RE3)</f>
        <v>0</v>
      </c>
      <c r="SJ3" s="143" t="str">
        <f t="shared" ref="SJ3:SJ66" si="3">IF(SI3&lt;0,$D3&amp;",","")</f>
        <v/>
      </c>
      <c r="SK3" s="143">
        <f t="shared" ref="SK3:SK66" si="4">DH3-SUM(RK3)</f>
        <v>0</v>
      </c>
      <c r="SL3" s="143" t="str">
        <f t="shared" ref="SL3:SL66" si="5">IF(SK3&lt;0,$D3&amp;",","")</f>
        <v/>
      </c>
      <c r="SM3" s="143">
        <f t="shared" ref="SM3:SM66" si="6">EQ3-SUM(RQ3)</f>
        <v>0</v>
      </c>
      <c r="SN3" s="143" t="str">
        <f t="shared" ref="SN3:SN66" si="7">IF(SM3&lt;0,$D3&amp;",","")</f>
        <v/>
      </c>
      <c r="SO3" s="143">
        <f t="shared" ref="SO3:SO66" si="8">SUM(ER3:FG3,FI3:FX3)-SUM(RW3)</f>
        <v>0</v>
      </c>
      <c r="SP3" s="143" t="str">
        <f t="shared" ref="SP3:SP66" si="9">IF(SO3&lt;0,$D3&amp;",","")</f>
        <v/>
      </c>
      <c r="SQ3" s="143">
        <f t="shared" ref="SQ3:SQ66" si="10">HH3-SUM(SC3)</f>
        <v>0</v>
      </c>
      <c r="SR3" s="143" t="str">
        <f t="shared" ref="SR3:SR66" si="11">IF(SQ3&lt;0,$D3&amp;",","")</f>
        <v/>
      </c>
    </row>
    <row r="4" spans="1:512">
      <c r="A4" s="396"/>
      <c r="B4" s="395"/>
      <c r="C4" s="395"/>
      <c r="D4" s="395"/>
      <c r="E4" s="395"/>
      <c r="F4" s="395"/>
      <c r="G4" s="395"/>
      <c r="H4" s="395"/>
      <c r="I4" s="395"/>
      <c r="J4" s="395"/>
      <c r="K4" s="395"/>
      <c r="L4" s="395"/>
      <c r="M4" s="395"/>
      <c r="N4" s="395"/>
      <c r="O4" s="395"/>
      <c r="P4" s="395"/>
      <c r="Q4" s="395"/>
      <c r="R4" s="395"/>
      <c r="S4" s="395"/>
      <c r="T4" s="395"/>
      <c r="U4" s="395"/>
      <c r="V4" s="395"/>
      <c r="W4" s="395"/>
      <c r="X4" s="395"/>
      <c r="Y4" s="395"/>
      <c r="Z4" s="395"/>
      <c r="AA4" s="395"/>
      <c r="AB4" s="395"/>
      <c r="AC4" s="395"/>
      <c r="AD4" s="395"/>
      <c r="AE4" s="395"/>
      <c r="AF4" s="395"/>
      <c r="AG4" s="395"/>
      <c r="AH4" s="395"/>
      <c r="AI4" s="395"/>
      <c r="AJ4" s="395"/>
      <c r="AK4" s="395"/>
      <c r="AL4" s="395"/>
      <c r="AM4" s="395"/>
      <c r="AN4" s="395"/>
      <c r="AO4" s="395"/>
      <c r="AP4" s="395"/>
      <c r="AQ4" s="395"/>
      <c r="AR4" s="395"/>
      <c r="AS4" s="395"/>
      <c r="AT4" s="395"/>
      <c r="AU4" s="395"/>
      <c r="AV4" s="395"/>
      <c r="AW4" s="395"/>
      <c r="AX4" s="395"/>
      <c r="AY4" s="395"/>
      <c r="AZ4" s="395"/>
      <c r="BA4" s="395"/>
      <c r="BB4" s="395"/>
      <c r="BC4" s="395"/>
      <c r="BD4" s="395"/>
      <c r="BE4" s="395"/>
      <c r="BF4" s="395"/>
      <c r="BG4" s="395"/>
      <c r="BH4" s="395"/>
      <c r="BI4" s="395"/>
      <c r="BJ4" s="395"/>
      <c r="BK4" s="395"/>
      <c r="BL4" s="395"/>
      <c r="BM4" s="395"/>
      <c r="BN4" s="395"/>
      <c r="BO4" s="395"/>
      <c r="BP4" s="395"/>
      <c r="BQ4" s="395"/>
      <c r="BR4" s="395"/>
      <c r="BS4" s="395"/>
      <c r="BT4" s="395"/>
      <c r="BU4" s="395"/>
      <c r="BV4" s="395"/>
      <c r="BW4" s="395"/>
      <c r="BX4" s="395"/>
      <c r="BY4" s="395"/>
      <c r="BZ4" s="395"/>
      <c r="CA4" s="395"/>
      <c r="CB4" s="395"/>
      <c r="CC4" s="395"/>
      <c r="CD4" s="395"/>
      <c r="CE4" s="395"/>
      <c r="CF4" s="395"/>
      <c r="CG4" s="395"/>
      <c r="CH4" s="395"/>
      <c r="CI4" s="395"/>
      <c r="CJ4" s="395"/>
      <c r="CK4" s="395"/>
      <c r="CL4" s="395"/>
      <c r="CM4" s="395"/>
      <c r="CN4" s="395"/>
      <c r="CO4" s="395"/>
      <c r="CP4" s="395"/>
      <c r="CQ4" s="395"/>
      <c r="CR4" s="395"/>
      <c r="CS4" s="395"/>
      <c r="CT4" s="395"/>
      <c r="CU4" s="395"/>
      <c r="CV4" s="395"/>
      <c r="CW4" s="395"/>
      <c r="CX4" s="395"/>
      <c r="CY4" s="395"/>
      <c r="CZ4" s="395"/>
      <c r="DA4" s="395"/>
      <c r="DB4" s="395"/>
      <c r="DC4" s="395"/>
      <c r="DD4" s="395"/>
      <c r="DE4" s="395"/>
      <c r="DF4" s="395"/>
      <c r="DG4" s="395"/>
      <c r="DH4" s="395"/>
      <c r="DI4" s="395"/>
      <c r="DJ4" s="395"/>
      <c r="DK4" s="395"/>
      <c r="ER4" s="395"/>
      <c r="ES4" s="395"/>
      <c r="ET4" s="395"/>
      <c r="EU4" s="395"/>
      <c r="EV4" s="395"/>
      <c r="EW4" s="395"/>
      <c r="EX4" s="395"/>
      <c r="EY4" s="395"/>
      <c r="EZ4" s="395"/>
      <c r="FA4" s="395"/>
      <c r="FB4" s="395"/>
      <c r="FC4" s="395"/>
      <c r="FD4" s="395"/>
      <c r="FE4" s="395"/>
      <c r="FF4" s="395"/>
      <c r="FG4" s="395"/>
      <c r="FH4" s="395"/>
      <c r="FI4" s="395"/>
      <c r="FJ4" s="395"/>
      <c r="FK4" s="395"/>
      <c r="FL4" s="395"/>
      <c r="FM4" s="395"/>
      <c r="FN4" s="395"/>
      <c r="FO4" s="395"/>
      <c r="FP4" s="395"/>
      <c r="FQ4" s="395"/>
      <c r="FR4" s="395"/>
      <c r="FS4" s="395"/>
      <c r="FT4" s="395"/>
      <c r="FU4" s="395"/>
      <c r="FV4" s="395"/>
      <c r="FW4" s="395"/>
      <c r="FX4" s="395"/>
      <c r="FY4" s="395"/>
      <c r="FZ4" s="395"/>
      <c r="GA4" s="395"/>
      <c r="GB4" s="395"/>
      <c r="GC4" s="395"/>
      <c r="GD4" s="395"/>
      <c r="GE4" s="395"/>
      <c r="GF4" s="395"/>
      <c r="GG4" s="395"/>
      <c r="GH4" s="395"/>
      <c r="GI4" s="395"/>
      <c r="GJ4" s="395"/>
      <c r="GK4" s="395"/>
      <c r="GL4" s="395"/>
      <c r="GM4" s="395"/>
      <c r="GN4" s="395"/>
      <c r="GO4" s="395"/>
      <c r="GP4" s="395"/>
      <c r="GQ4" s="395"/>
      <c r="GR4" s="395"/>
      <c r="GS4" s="395"/>
      <c r="GT4" s="395"/>
      <c r="GU4" s="395"/>
      <c r="GV4" s="395"/>
      <c r="GW4" s="395"/>
      <c r="GX4" s="395"/>
      <c r="GY4" s="395"/>
      <c r="GZ4" s="395"/>
      <c r="HA4" s="395"/>
      <c r="HB4" s="395"/>
      <c r="HC4" s="395"/>
      <c r="HD4" s="395"/>
      <c r="HE4" s="395"/>
      <c r="HF4" s="395"/>
      <c r="HG4" s="395"/>
      <c r="HH4" s="395"/>
      <c r="HI4" s="395"/>
      <c r="HJ4" s="395"/>
      <c r="HK4" s="395"/>
      <c r="HL4" s="395"/>
      <c r="HM4" s="395"/>
      <c r="HN4" s="395"/>
      <c r="HO4" s="395"/>
      <c r="HP4" s="395"/>
      <c r="HQ4" s="395"/>
      <c r="HR4" s="395"/>
      <c r="HS4" s="395"/>
      <c r="HT4" s="395"/>
      <c r="HU4" s="395"/>
      <c r="HV4" s="395"/>
      <c r="HW4" s="395"/>
      <c r="HX4" s="395"/>
      <c r="HY4" s="395"/>
      <c r="HZ4" s="395"/>
      <c r="IA4" s="395"/>
      <c r="IB4" s="395"/>
      <c r="IC4" s="395"/>
      <c r="ID4" s="395"/>
      <c r="IE4" s="395"/>
      <c r="IF4" s="395"/>
      <c r="IG4" s="395"/>
      <c r="IH4" s="395"/>
      <c r="II4" s="395"/>
      <c r="IJ4" s="395"/>
      <c r="IK4" s="395"/>
      <c r="IL4" s="395"/>
      <c r="IM4" s="395"/>
      <c r="IN4" s="395"/>
      <c r="IO4" s="395"/>
      <c r="IP4" s="395"/>
      <c r="IQ4" s="395"/>
      <c r="IR4" s="395"/>
      <c r="IS4" s="395"/>
      <c r="IT4" s="395"/>
      <c r="IU4" s="395"/>
      <c r="IV4" s="395"/>
      <c r="IW4" s="395"/>
      <c r="IX4" s="395"/>
      <c r="IY4" s="395"/>
      <c r="IZ4" s="395"/>
      <c r="JA4" s="395"/>
      <c r="JB4" s="395"/>
      <c r="JC4" s="395"/>
      <c r="JD4" s="395"/>
      <c r="JE4" s="395"/>
      <c r="JF4" s="395"/>
      <c r="JG4" s="395"/>
      <c r="JH4" s="395"/>
      <c r="JI4" s="395"/>
      <c r="JJ4" s="395"/>
      <c r="JK4" s="395"/>
      <c r="JL4" s="395"/>
      <c r="JM4" s="395"/>
      <c r="JN4" s="395"/>
      <c r="JO4" s="395"/>
      <c r="JP4" s="395"/>
      <c r="JQ4" s="395"/>
      <c r="JR4" s="395"/>
      <c r="JS4" s="395"/>
      <c r="JT4" s="395"/>
      <c r="JU4" s="395"/>
      <c r="JV4" s="395"/>
      <c r="JW4" s="395"/>
      <c r="JX4" s="395"/>
      <c r="JY4" s="395"/>
      <c r="JZ4" s="395"/>
      <c r="KA4" s="395"/>
      <c r="KB4" s="395"/>
      <c r="KC4" s="395"/>
      <c r="KD4" s="395"/>
      <c r="KE4" s="395"/>
      <c r="KF4" s="395"/>
      <c r="KG4" s="395"/>
      <c r="KH4" s="395"/>
      <c r="KI4" s="395"/>
      <c r="KJ4" s="395"/>
      <c r="KK4" s="395"/>
      <c r="KL4" s="395"/>
      <c r="KM4" s="395"/>
      <c r="KN4" s="395"/>
      <c r="KO4" s="395"/>
      <c r="KP4" s="395"/>
      <c r="KQ4" s="395"/>
      <c r="KR4" s="395"/>
      <c r="KS4" s="395"/>
      <c r="KT4" s="395"/>
      <c r="KU4" s="395"/>
      <c r="KV4" s="395"/>
      <c r="KW4" s="395"/>
      <c r="KX4" s="395"/>
      <c r="KY4" s="395"/>
      <c r="KZ4" s="395"/>
      <c r="LA4" s="395"/>
      <c r="LB4" s="395"/>
      <c r="LC4" s="395"/>
      <c r="LD4" s="395"/>
      <c r="LE4" s="395"/>
      <c r="LF4" s="395"/>
      <c r="LG4" s="395"/>
      <c r="LH4" s="395"/>
      <c r="LI4" s="395"/>
      <c r="LJ4" s="395"/>
      <c r="LK4" s="395"/>
      <c r="LL4" s="395"/>
      <c r="LM4" s="395"/>
      <c r="LN4" s="395"/>
      <c r="LO4" s="395"/>
      <c r="LP4" s="395"/>
      <c r="LQ4" s="395"/>
      <c r="LR4" s="395"/>
      <c r="LS4" s="395"/>
      <c r="LT4" s="395"/>
      <c r="LU4" s="395"/>
      <c r="LV4" s="395"/>
      <c r="LW4" s="395"/>
      <c r="LX4" s="395"/>
      <c r="LY4" s="395"/>
      <c r="LZ4" s="395"/>
      <c r="MA4" s="395"/>
      <c r="MB4" s="395"/>
      <c r="MC4" s="395"/>
      <c r="MD4" s="395"/>
      <c r="ME4" s="395"/>
      <c r="MF4" s="395"/>
      <c r="MG4" s="395"/>
      <c r="MH4" s="395"/>
      <c r="MI4" s="395"/>
      <c r="MJ4" s="395"/>
      <c r="MK4" s="395"/>
      <c r="ML4" s="395"/>
      <c r="MM4" s="395"/>
      <c r="MN4" s="395"/>
      <c r="MO4" s="395"/>
      <c r="MP4" s="395"/>
      <c r="MQ4" s="395"/>
      <c r="MR4" s="395"/>
      <c r="MS4" s="395"/>
      <c r="MT4" s="395"/>
      <c r="MU4" s="395"/>
      <c r="MV4" s="395"/>
      <c r="MW4" s="395"/>
      <c r="MX4" s="395"/>
      <c r="MY4" s="395"/>
      <c r="MZ4" s="395"/>
      <c r="NA4" s="395"/>
      <c r="NB4" s="395"/>
      <c r="NC4" s="395"/>
      <c r="ND4" s="395"/>
      <c r="NE4" s="395"/>
      <c r="NF4" s="395"/>
      <c r="NG4" s="395"/>
      <c r="NH4" s="395"/>
      <c r="NI4" s="395"/>
      <c r="NJ4" s="395"/>
      <c r="NK4" s="395"/>
      <c r="NL4" s="395"/>
      <c r="NM4" s="395"/>
      <c r="NN4" s="395"/>
      <c r="NO4" s="395"/>
      <c r="NP4" s="395"/>
      <c r="NQ4" s="395"/>
      <c r="NR4" s="395"/>
      <c r="NS4" s="395"/>
      <c r="NT4" s="395"/>
      <c r="NU4" s="395"/>
      <c r="NV4" s="395"/>
      <c r="NW4" s="395"/>
      <c r="NX4" s="395"/>
      <c r="NY4" s="395"/>
      <c r="NZ4" s="395"/>
      <c r="OA4" s="395"/>
      <c r="OB4" s="395"/>
      <c r="OC4" s="395"/>
      <c r="OD4" s="395"/>
      <c r="OE4" s="395"/>
      <c r="OF4" s="395"/>
      <c r="OG4" s="395"/>
      <c r="OH4" s="395"/>
      <c r="OI4" s="395"/>
      <c r="OJ4" s="395"/>
      <c r="OK4" s="395"/>
      <c r="OL4" s="395"/>
      <c r="OM4" s="395"/>
      <c r="ON4" s="395"/>
      <c r="OO4" s="395"/>
      <c r="OP4" s="395"/>
      <c r="OQ4" s="395"/>
      <c r="OR4" s="395"/>
      <c r="OS4" s="395"/>
      <c r="OT4" s="395"/>
      <c r="OU4" s="395"/>
      <c r="OV4" s="395"/>
      <c r="OW4" s="395"/>
      <c r="OX4" s="395"/>
      <c r="OY4" s="395"/>
      <c r="OZ4" s="395"/>
      <c r="PA4" s="395"/>
      <c r="PB4" s="395"/>
      <c r="PC4" s="395"/>
      <c r="PD4" s="395"/>
      <c r="PE4" s="395"/>
      <c r="PF4" s="395"/>
      <c r="PG4" s="395"/>
      <c r="PH4" s="395"/>
      <c r="PI4" s="395"/>
      <c r="PJ4" s="395"/>
      <c r="PK4" s="395"/>
      <c r="PL4" s="395"/>
      <c r="PM4" s="395"/>
      <c r="PN4" s="395"/>
      <c r="PO4" s="395"/>
      <c r="PP4" s="395"/>
      <c r="PQ4" s="395"/>
      <c r="PR4" s="395"/>
      <c r="PS4" s="395"/>
      <c r="PT4" s="395"/>
      <c r="PU4" s="395"/>
      <c r="PV4" s="395"/>
      <c r="PW4" s="395"/>
      <c r="PX4" s="395"/>
      <c r="PY4" s="395"/>
      <c r="PZ4" s="395"/>
      <c r="QA4" s="395"/>
      <c r="QB4" s="395"/>
      <c r="QC4" s="395"/>
      <c r="QD4" s="395"/>
      <c r="QE4" s="395"/>
      <c r="QF4" s="395"/>
      <c r="QG4" s="395"/>
      <c r="QH4" s="395"/>
      <c r="QI4" s="395"/>
      <c r="QJ4" s="395"/>
      <c r="QK4" s="395"/>
      <c r="QL4" s="395"/>
      <c r="QM4" s="395"/>
      <c r="QN4" s="395"/>
      <c r="QO4" s="395"/>
      <c r="QP4" s="395"/>
      <c r="QQ4" s="395"/>
      <c r="QR4" s="395"/>
      <c r="QS4" s="395"/>
      <c r="SG4" s="143">
        <f t="shared" si="0"/>
        <v>0</v>
      </c>
      <c r="SH4" s="143" t="str">
        <f t="shared" si="1"/>
        <v/>
      </c>
      <c r="SI4" s="143">
        <f t="shared" si="2"/>
        <v>0</v>
      </c>
      <c r="SJ4" s="143" t="str">
        <f t="shared" si="3"/>
        <v/>
      </c>
      <c r="SK4" s="143">
        <f t="shared" si="4"/>
        <v>0</v>
      </c>
      <c r="SL4" s="143" t="str">
        <f t="shared" si="5"/>
        <v/>
      </c>
      <c r="SM4" s="143">
        <f t="shared" si="6"/>
        <v>0</v>
      </c>
      <c r="SN4" s="143" t="str">
        <f t="shared" si="7"/>
        <v/>
      </c>
      <c r="SO4" s="143">
        <f t="shared" si="8"/>
        <v>0</v>
      </c>
      <c r="SP4" s="143" t="str">
        <f t="shared" si="9"/>
        <v/>
      </c>
      <c r="SQ4" s="143">
        <f t="shared" si="10"/>
        <v>0</v>
      </c>
      <c r="SR4" s="143" t="str">
        <f t="shared" si="11"/>
        <v/>
      </c>
    </row>
    <row r="5" spans="1:512">
      <c r="A5" s="396"/>
      <c r="B5" s="396"/>
      <c r="C5" s="396"/>
      <c r="D5" s="396"/>
      <c r="E5" s="396"/>
      <c r="F5" s="396"/>
      <c r="G5" s="396"/>
      <c r="H5" s="396"/>
      <c r="I5" s="396"/>
      <c r="J5" s="396"/>
      <c r="K5" s="396"/>
      <c r="L5" s="396"/>
      <c r="M5" s="396"/>
      <c r="N5" s="396"/>
      <c r="O5" s="396"/>
      <c r="P5" s="396"/>
      <c r="Q5" s="396"/>
      <c r="R5" s="396"/>
      <c r="S5" s="396"/>
      <c r="T5" s="396"/>
      <c r="U5" s="396"/>
      <c r="V5" s="396"/>
      <c r="W5" s="396"/>
      <c r="X5" s="396"/>
      <c r="Y5" s="396"/>
      <c r="Z5" s="396"/>
      <c r="AA5" s="396"/>
      <c r="AB5" s="396"/>
      <c r="AC5" s="396"/>
      <c r="AD5" s="396"/>
      <c r="AE5" s="396"/>
      <c r="AF5" s="396"/>
      <c r="AG5" s="396"/>
      <c r="AH5" s="396"/>
      <c r="AI5" s="396"/>
      <c r="AJ5" s="396"/>
      <c r="AK5" s="396"/>
      <c r="AL5" s="396"/>
      <c r="AM5" s="396"/>
      <c r="AN5" s="396"/>
      <c r="AO5" s="396"/>
      <c r="AP5" s="396"/>
      <c r="AQ5" s="396"/>
      <c r="AR5" s="396"/>
      <c r="AS5" s="396"/>
      <c r="AT5" s="396"/>
      <c r="AU5" s="396"/>
      <c r="AV5" s="396"/>
      <c r="AW5" s="396"/>
      <c r="AX5" s="396"/>
      <c r="AY5" s="396"/>
      <c r="AZ5" s="396"/>
      <c r="BA5" s="396"/>
      <c r="BB5" s="396"/>
      <c r="BC5" s="396"/>
      <c r="BD5" s="396"/>
      <c r="BE5" s="396"/>
      <c r="BF5" s="396"/>
      <c r="BG5" s="396"/>
      <c r="BH5" s="396"/>
      <c r="BI5" s="396"/>
      <c r="BJ5" s="396"/>
      <c r="BK5" s="396"/>
      <c r="BL5" s="396"/>
      <c r="BM5" s="396"/>
      <c r="BN5" s="396"/>
      <c r="BO5" s="396"/>
      <c r="BP5" s="396"/>
      <c r="BQ5" s="396"/>
      <c r="BR5" s="396"/>
      <c r="BS5" s="396"/>
      <c r="BT5" s="396"/>
      <c r="BU5" s="396"/>
      <c r="BV5" s="396"/>
      <c r="BW5" s="396"/>
      <c r="BX5" s="396"/>
      <c r="BY5" s="396"/>
      <c r="BZ5" s="396"/>
      <c r="CA5" s="396"/>
      <c r="CB5" s="396"/>
      <c r="CC5" s="396"/>
      <c r="CD5" s="396"/>
      <c r="CE5" s="396"/>
      <c r="CF5" s="396"/>
      <c r="CG5" s="396"/>
      <c r="CH5" s="396"/>
      <c r="CI5" s="396"/>
      <c r="CJ5" s="396"/>
      <c r="CK5" s="396"/>
      <c r="CL5" s="396"/>
      <c r="CM5" s="396"/>
      <c r="CN5" s="396"/>
      <c r="CO5" s="396"/>
      <c r="CP5" s="396"/>
      <c r="CQ5" s="396"/>
      <c r="CR5" s="396"/>
      <c r="CS5" s="396"/>
      <c r="CT5" s="396"/>
      <c r="CU5" s="396"/>
      <c r="CV5" s="396"/>
      <c r="CW5" s="396"/>
      <c r="CX5" s="396"/>
      <c r="CY5" s="396"/>
      <c r="CZ5" s="396"/>
      <c r="DA5" s="396"/>
      <c r="DB5" s="396"/>
      <c r="DC5" s="396"/>
      <c r="DD5" s="396"/>
      <c r="DE5" s="396"/>
      <c r="DF5" s="396"/>
      <c r="DG5" s="396"/>
      <c r="DH5" s="396"/>
      <c r="DI5" s="396"/>
      <c r="DJ5" s="396"/>
      <c r="DK5" s="396"/>
      <c r="ER5" s="396"/>
      <c r="ES5" s="396"/>
      <c r="ET5" s="396"/>
      <c r="EU5" s="396"/>
      <c r="EV5" s="396"/>
      <c r="EW5" s="396"/>
      <c r="EX5" s="396"/>
      <c r="EY5" s="396"/>
      <c r="EZ5" s="396"/>
      <c r="FA5" s="396"/>
      <c r="FB5" s="396"/>
      <c r="FC5" s="396"/>
      <c r="FD5" s="396"/>
      <c r="FE5" s="396"/>
      <c r="FF5" s="396"/>
      <c r="FG5" s="396"/>
      <c r="FH5" s="396"/>
      <c r="FI5" s="396"/>
      <c r="FJ5" s="396"/>
      <c r="FK5" s="396"/>
      <c r="FL5" s="396"/>
      <c r="FM5" s="396"/>
      <c r="FN5" s="396"/>
      <c r="FO5" s="396"/>
      <c r="FP5" s="396"/>
      <c r="FQ5" s="396"/>
      <c r="FR5" s="396"/>
      <c r="FS5" s="396"/>
      <c r="FT5" s="396"/>
      <c r="FU5" s="396"/>
      <c r="FV5" s="396"/>
      <c r="FW5" s="396"/>
      <c r="FX5" s="396"/>
      <c r="FY5" s="396"/>
      <c r="FZ5" s="396"/>
      <c r="GA5" s="396"/>
      <c r="GB5" s="396"/>
      <c r="GC5" s="396"/>
      <c r="GD5" s="396"/>
      <c r="GE5" s="396"/>
      <c r="GF5" s="396"/>
      <c r="GG5" s="396"/>
      <c r="GH5" s="396"/>
      <c r="GI5" s="396"/>
      <c r="GJ5" s="396"/>
      <c r="GK5" s="396"/>
      <c r="GL5" s="396"/>
      <c r="GM5" s="396"/>
      <c r="GN5" s="396"/>
      <c r="GO5" s="396"/>
      <c r="GP5" s="396"/>
      <c r="GQ5" s="396"/>
      <c r="GR5" s="396"/>
      <c r="GS5" s="396"/>
      <c r="GT5" s="396"/>
      <c r="GU5" s="396"/>
      <c r="GV5" s="396"/>
      <c r="GW5" s="396"/>
      <c r="GX5" s="396"/>
      <c r="GY5" s="396"/>
      <c r="GZ5" s="396"/>
      <c r="HA5" s="396"/>
      <c r="HB5" s="396"/>
      <c r="HC5" s="396"/>
      <c r="HD5" s="396"/>
      <c r="HE5" s="396"/>
      <c r="HF5" s="396"/>
      <c r="HG5" s="396"/>
      <c r="HH5" s="396"/>
      <c r="HI5" s="396"/>
      <c r="HJ5" s="396"/>
      <c r="HK5" s="396"/>
      <c r="HL5" s="396"/>
      <c r="HM5" s="396"/>
      <c r="HN5" s="396"/>
      <c r="HO5" s="396"/>
      <c r="HP5" s="396"/>
      <c r="HQ5" s="396"/>
      <c r="HR5" s="396"/>
      <c r="HS5" s="396"/>
      <c r="HT5" s="396"/>
      <c r="HU5" s="396"/>
      <c r="HV5" s="396"/>
      <c r="HW5" s="396"/>
      <c r="HX5" s="396"/>
      <c r="HY5" s="396"/>
      <c r="HZ5" s="396"/>
      <c r="IA5" s="396"/>
      <c r="IB5" s="396"/>
      <c r="IC5" s="396"/>
      <c r="ID5" s="396"/>
      <c r="IE5" s="396"/>
      <c r="IF5" s="396"/>
      <c r="IG5" s="396"/>
      <c r="IH5" s="396"/>
      <c r="II5" s="396"/>
      <c r="IJ5" s="396"/>
      <c r="IK5" s="396"/>
      <c r="IL5" s="396"/>
      <c r="IM5" s="396"/>
      <c r="IN5" s="396"/>
      <c r="IO5" s="396"/>
      <c r="IP5" s="396"/>
      <c r="IQ5" s="396"/>
      <c r="IR5" s="396"/>
      <c r="IS5" s="396"/>
      <c r="IT5" s="396"/>
      <c r="IU5" s="396"/>
      <c r="IV5" s="396"/>
      <c r="IW5" s="396"/>
      <c r="IX5" s="396"/>
      <c r="IY5" s="396"/>
      <c r="IZ5" s="396"/>
      <c r="JA5" s="396"/>
      <c r="JB5" s="396"/>
      <c r="JC5" s="396"/>
      <c r="JD5" s="396"/>
      <c r="JE5" s="396"/>
      <c r="JF5" s="396"/>
      <c r="JG5" s="396"/>
      <c r="JH5" s="396"/>
      <c r="JI5" s="396"/>
      <c r="JJ5" s="396"/>
      <c r="JK5" s="396"/>
      <c r="JL5" s="396"/>
      <c r="JM5" s="396"/>
      <c r="JN5" s="396"/>
      <c r="JO5" s="396"/>
      <c r="JP5" s="396"/>
      <c r="JQ5" s="396"/>
      <c r="JR5" s="396"/>
      <c r="JS5" s="396"/>
      <c r="JT5" s="396"/>
      <c r="JU5" s="396"/>
      <c r="JV5" s="396"/>
      <c r="JW5" s="396"/>
      <c r="JX5" s="396"/>
      <c r="JY5" s="396"/>
      <c r="JZ5" s="396"/>
      <c r="KA5" s="396"/>
      <c r="KB5" s="396"/>
      <c r="KC5" s="396"/>
      <c r="KD5" s="396"/>
      <c r="KE5" s="396"/>
      <c r="KF5" s="396"/>
      <c r="KG5" s="396"/>
      <c r="KH5" s="396"/>
      <c r="KI5" s="396"/>
      <c r="KJ5" s="396"/>
      <c r="KK5" s="396"/>
      <c r="KL5" s="396"/>
      <c r="KM5" s="396"/>
      <c r="KN5" s="396"/>
      <c r="KO5" s="396"/>
      <c r="KP5" s="396"/>
      <c r="KQ5" s="396"/>
      <c r="KR5" s="396"/>
      <c r="KS5" s="396"/>
      <c r="KT5" s="396"/>
      <c r="KU5" s="396"/>
      <c r="KV5" s="396"/>
      <c r="KW5" s="396"/>
      <c r="KX5" s="396"/>
      <c r="KY5" s="396"/>
      <c r="KZ5" s="396"/>
      <c r="LA5" s="396"/>
      <c r="LB5" s="396"/>
      <c r="LC5" s="396"/>
      <c r="LD5" s="396"/>
      <c r="LE5" s="396"/>
      <c r="LF5" s="396"/>
      <c r="LG5" s="396"/>
      <c r="LH5" s="396"/>
      <c r="LI5" s="396"/>
      <c r="LJ5" s="396"/>
      <c r="LK5" s="396"/>
      <c r="LL5" s="396"/>
      <c r="LM5" s="396"/>
      <c r="LN5" s="396"/>
      <c r="LO5" s="396"/>
      <c r="LP5" s="396"/>
      <c r="LQ5" s="396"/>
      <c r="LR5" s="396"/>
      <c r="LS5" s="396"/>
      <c r="LT5" s="396"/>
      <c r="LU5" s="396"/>
      <c r="LV5" s="396"/>
      <c r="LW5" s="396"/>
      <c r="LX5" s="396"/>
      <c r="LY5" s="396"/>
      <c r="LZ5" s="396"/>
      <c r="MA5" s="396"/>
      <c r="MB5" s="396"/>
      <c r="MC5" s="396"/>
      <c r="MD5" s="396"/>
      <c r="ME5" s="396"/>
      <c r="MF5" s="396"/>
      <c r="MG5" s="396"/>
      <c r="MH5" s="396"/>
      <c r="MI5" s="396"/>
      <c r="MJ5" s="396"/>
      <c r="MK5" s="396"/>
      <c r="ML5" s="396"/>
      <c r="MM5" s="396"/>
      <c r="MN5" s="396"/>
      <c r="MO5" s="396"/>
      <c r="MP5" s="396"/>
      <c r="MQ5" s="396"/>
      <c r="MR5" s="396"/>
      <c r="MS5" s="396"/>
      <c r="MT5" s="396"/>
      <c r="MU5" s="396"/>
      <c r="MV5" s="396"/>
      <c r="MW5" s="396"/>
      <c r="MX5" s="396"/>
      <c r="MY5" s="396"/>
      <c r="MZ5" s="396"/>
      <c r="NA5" s="396"/>
      <c r="NB5" s="396"/>
      <c r="NC5" s="396"/>
      <c r="ND5" s="396"/>
      <c r="NE5" s="396"/>
      <c r="NF5" s="396"/>
      <c r="NG5" s="396"/>
      <c r="NH5" s="396"/>
      <c r="NI5" s="396"/>
      <c r="NJ5" s="396"/>
      <c r="NK5" s="396"/>
      <c r="NL5" s="396"/>
      <c r="NM5" s="396"/>
      <c r="NN5" s="396"/>
      <c r="NO5" s="396"/>
      <c r="NP5" s="396"/>
      <c r="NQ5" s="396"/>
      <c r="NR5" s="396"/>
      <c r="NS5" s="396"/>
      <c r="NT5" s="396"/>
      <c r="NU5" s="396"/>
      <c r="NV5" s="396"/>
      <c r="NW5" s="396"/>
      <c r="NX5" s="396"/>
      <c r="NY5" s="396"/>
      <c r="NZ5" s="396"/>
      <c r="OA5" s="396"/>
      <c r="OB5" s="396"/>
      <c r="OC5" s="396"/>
      <c r="OD5" s="396"/>
      <c r="OE5" s="396"/>
      <c r="OF5" s="396"/>
      <c r="OG5" s="396"/>
      <c r="OH5" s="396"/>
      <c r="OI5" s="396"/>
      <c r="OJ5" s="396"/>
      <c r="OK5" s="396"/>
      <c r="OL5" s="396"/>
      <c r="OM5" s="396"/>
      <c r="ON5" s="396"/>
      <c r="OO5" s="396"/>
      <c r="OP5" s="396"/>
      <c r="OQ5" s="396"/>
      <c r="OR5" s="396"/>
      <c r="OS5" s="396"/>
      <c r="OT5" s="396"/>
      <c r="OU5" s="396"/>
      <c r="OV5" s="396"/>
      <c r="OW5" s="396"/>
      <c r="OX5" s="396"/>
      <c r="OY5" s="396"/>
      <c r="OZ5" s="396"/>
      <c r="PA5" s="396"/>
      <c r="PB5" s="396"/>
      <c r="PC5" s="396"/>
      <c r="PD5" s="396"/>
      <c r="PE5" s="396"/>
      <c r="PF5" s="396"/>
      <c r="PG5" s="396"/>
      <c r="PH5" s="396"/>
      <c r="PI5" s="396"/>
      <c r="PJ5" s="396"/>
      <c r="PK5" s="396"/>
      <c r="PL5" s="396"/>
      <c r="PM5" s="396"/>
      <c r="PN5" s="396"/>
      <c r="PO5" s="396"/>
      <c r="PP5" s="396"/>
      <c r="PQ5" s="396"/>
      <c r="PR5" s="396"/>
      <c r="PS5" s="396"/>
      <c r="PT5" s="396"/>
      <c r="PU5" s="396"/>
      <c r="PV5" s="396"/>
      <c r="PW5" s="396"/>
      <c r="PX5" s="396"/>
      <c r="PY5" s="396"/>
      <c r="PZ5" s="396"/>
      <c r="QA5" s="396"/>
      <c r="QB5" s="396"/>
      <c r="QC5" s="396"/>
      <c r="QD5" s="396"/>
      <c r="QE5" s="396"/>
      <c r="QF5" s="396"/>
      <c r="QG5" s="396"/>
      <c r="QH5" s="396"/>
      <c r="QI5" s="396"/>
      <c r="QJ5" s="396"/>
      <c r="QK5" s="396"/>
      <c r="QL5" s="396"/>
      <c r="QM5" s="396"/>
      <c r="QN5" s="396"/>
      <c r="QO5" s="396"/>
      <c r="QP5" s="396"/>
      <c r="QQ5" s="396"/>
      <c r="QR5" s="396"/>
      <c r="QS5" s="396"/>
      <c r="SG5" s="143">
        <f t="shared" si="0"/>
        <v>0</v>
      </c>
      <c r="SH5" s="143" t="str">
        <f t="shared" si="1"/>
        <v/>
      </c>
      <c r="SI5" s="143">
        <f t="shared" si="2"/>
        <v>0</v>
      </c>
      <c r="SJ5" s="143" t="str">
        <f t="shared" si="3"/>
        <v/>
      </c>
      <c r="SK5" s="143">
        <f t="shared" si="4"/>
        <v>0</v>
      </c>
      <c r="SL5" s="143" t="str">
        <f t="shared" si="5"/>
        <v/>
      </c>
      <c r="SM5" s="143">
        <f t="shared" si="6"/>
        <v>0</v>
      </c>
      <c r="SN5" s="143" t="str">
        <f t="shared" si="7"/>
        <v/>
      </c>
      <c r="SO5" s="143">
        <f t="shared" si="8"/>
        <v>0</v>
      </c>
      <c r="SP5" s="143" t="str">
        <f t="shared" si="9"/>
        <v/>
      </c>
      <c r="SQ5" s="143">
        <f t="shared" si="10"/>
        <v>0</v>
      </c>
      <c r="SR5" s="143" t="str">
        <f t="shared" si="11"/>
        <v/>
      </c>
    </row>
    <row r="6" spans="1:512">
      <c r="A6" s="396"/>
      <c r="B6" s="395"/>
      <c r="C6" s="395"/>
      <c r="D6" s="395"/>
      <c r="E6" s="395"/>
      <c r="F6" s="395"/>
      <c r="G6" s="395"/>
      <c r="H6" s="395"/>
      <c r="I6" s="395"/>
      <c r="J6" s="395"/>
      <c r="K6" s="395"/>
      <c r="L6" s="395"/>
      <c r="M6" s="395"/>
      <c r="N6" s="395"/>
      <c r="O6" s="395"/>
      <c r="P6" s="395"/>
      <c r="Q6" s="395"/>
      <c r="R6" s="395"/>
      <c r="S6" s="395"/>
      <c r="T6" s="395"/>
      <c r="U6" s="395"/>
      <c r="V6" s="395"/>
      <c r="W6" s="395"/>
      <c r="X6" s="395"/>
      <c r="Y6" s="395"/>
      <c r="Z6" s="395"/>
      <c r="AA6" s="395"/>
      <c r="AB6" s="395"/>
      <c r="AC6" s="395"/>
      <c r="AD6" s="395"/>
      <c r="AE6" s="395"/>
      <c r="AF6" s="395"/>
      <c r="AG6" s="395"/>
      <c r="AH6" s="395"/>
      <c r="AI6" s="395"/>
      <c r="AJ6" s="395"/>
      <c r="AK6" s="395"/>
      <c r="AL6" s="395"/>
      <c r="AM6" s="395"/>
      <c r="AN6" s="395"/>
      <c r="AO6" s="395"/>
      <c r="AP6" s="395"/>
      <c r="AQ6" s="395"/>
      <c r="AR6" s="395"/>
      <c r="AS6" s="395"/>
      <c r="AT6" s="395"/>
      <c r="AU6" s="395"/>
      <c r="AV6" s="395"/>
      <c r="AW6" s="395"/>
      <c r="AX6" s="395"/>
      <c r="AY6" s="395"/>
      <c r="AZ6" s="395"/>
      <c r="BA6" s="395"/>
      <c r="BB6" s="395"/>
      <c r="BC6" s="395"/>
      <c r="BD6" s="395"/>
      <c r="BE6" s="395"/>
      <c r="BF6" s="395"/>
      <c r="BG6" s="395"/>
      <c r="BH6" s="395"/>
      <c r="BI6" s="395"/>
      <c r="BJ6" s="395"/>
      <c r="BK6" s="395"/>
      <c r="BL6" s="395"/>
      <c r="BM6" s="395"/>
      <c r="BN6" s="395"/>
      <c r="BO6" s="395"/>
      <c r="BP6" s="395"/>
      <c r="BQ6" s="395"/>
      <c r="BR6" s="395"/>
      <c r="BS6" s="395"/>
      <c r="BT6" s="395"/>
      <c r="BU6" s="395"/>
      <c r="BV6" s="395"/>
      <c r="BW6" s="395"/>
      <c r="BX6" s="395"/>
      <c r="BY6" s="395"/>
      <c r="BZ6" s="395"/>
      <c r="CA6" s="395"/>
      <c r="CB6" s="395"/>
      <c r="CC6" s="395"/>
      <c r="CD6" s="395"/>
      <c r="CE6" s="395"/>
      <c r="CF6" s="395"/>
      <c r="CG6" s="395"/>
      <c r="CH6" s="395"/>
      <c r="CI6" s="395"/>
      <c r="CJ6" s="395"/>
      <c r="CK6" s="395"/>
      <c r="CL6" s="395"/>
      <c r="CM6" s="395"/>
      <c r="CN6" s="395"/>
      <c r="CO6" s="395"/>
      <c r="CP6" s="395"/>
      <c r="CQ6" s="395"/>
      <c r="CR6" s="395"/>
      <c r="CS6" s="395"/>
      <c r="CT6" s="395"/>
      <c r="CU6" s="395"/>
      <c r="CV6" s="395"/>
      <c r="CW6" s="395"/>
      <c r="CX6" s="395"/>
      <c r="CY6" s="395"/>
      <c r="CZ6" s="395"/>
      <c r="DA6" s="395"/>
      <c r="DB6" s="395"/>
      <c r="DC6" s="395"/>
      <c r="DD6" s="395"/>
      <c r="DE6" s="395"/>
      <c r="DF6" s="395"/>
      <c r="DG6" s="395"/>
      <c r="DH6" s="395"/>
      <c r="DI6" s="395"/>
      <c r="DJ6" s="395"/>
      <c r="DK6" s="395"/>
      <c r="ER6" s="395"/>
      <c r="ES6" s="395"/>
      <c r="ET6" s="395"/>
      <c r="EU6" s="395"/>
      <c r="EV6" s="395"/>
      <c r="EW6" s="395"/>
      <c r="EX6" s="395"/>
      <c r="EY6" s="395"/>
      <c r="EZ6" s="395"/>
      <c r="FA6" s="395"/>
      <c r="FB6" s="395"/>
      <c r="FC6" s="395"/>
      <c r="FD6" s="395"/>
      <c r="FE6" s="395"/>
      <c r="FF6" s="395"/>
      <c r="FG6" s="395"/>
      <c r="FH6" s="395"/>
      <c r="FI6" s="395"/>
      <c r="FJ6" s="395"/>
      <c r="FK6" s="395"/>
      <c r="FL6" s="395"/>
      <c r="FM6" s="395"/>
      <c r="FN6" s="395"/>
      <c r="FO6" s="395"/>
      <c r="FP6" s="395"/>
      <c r="FQ6" s="395"/>
      <c r="FR6" s="395"/>
      <c r="FS6" s="395"/>
      <c r="FT6" s="395"/>
      <c r="FU6" s="395"/>
      <c r="FV6" s="395"/>
      <c r="FW6" s="395"/>
      <c r="FX6" s="395"/>
      <c r="FY6" s="395"/>
      <c r="FZ6" s="395"/>
      <c r="GA6" s="395"/>
      <c r="GB6" s="395"/>
      <c r="GC6" s="395"/>
      <c r="GD6" s="395"/>
      <c r="GE6" s="395"/>
      <c r="GF6" s="395"/>
      <c r="GG6" s="395"/>
      <c r="GH6" s="395"/>
      <c r="GI6" s="395"/>
      <c r="GJ6" s="395"/>
      <c r="GK6" s="395"/>
      <c r="GL6" s="395"/>
      <c r="GM6" s="395"/>
      <c r="GN6" s="395"/>
      <c r="GO6" s="395"/>
      <c r="GP6" s="395"/>
      <c r="GQ6" s="395"/>
      <c r="GR6" s="395"/>
      <c r="GS6" s="395"/>
      <c r="GT6" s="395"/>
      <c r="GU6" s="395"/>
      <c r="GV6" s="395"/>
      <c r="GW6" s="395"/>
      <c r="GX6" s="395"/>
      <c r="GY6" s="395"/>
      <c r="GZ6" s="395"/>
      <c r="HA6" s="395"/>
      <c r="HB6" s="395"/>
      <c r="HC6" s="395"/>
      <c r="HD6" s="395"/>
      <c r="HE6" s="395"/>
      <c r="HF6" s="395"/>
      <c r="HG6" s="395"/>
      <c r="HH6" s="395"/>
      <c r="HI6" s="395"/>
      <c r="HJ6" s="395"/>
      <c r="HK6" s="395"/>
      <c r="HL6" s="395"/>
      <c r="HM6" s="395"/>
      <c r="HN6" s="395"/>
      <c r="HO6" s="395"/>
      <c r="HP6" s="395"/>
      <c r="HQ6" s="395"/>
      <c r="HR6" s="395"/>
      <c r="HS6" s="395"/>
      <c r="HT6" s="395"/>
      <c r="HU6" s="395"/>
      <c r="HV6" s="395"/>
      <c r="HW6" s="395"/>
      <c r="HX6" s="395"/>
      <c r="HY6" s="395"/>
      <c r="HZ6" s="395"/>
      <c r="IA6" s="395"/>
      <c r="IB6" s="395"/>
      <c r="IC6" s="395"/>
      <c r="ID6" s="395"/>
      <c r="IE6" s="395"/>
      <c r="IF6" s="395"/>
      <c r="IG6" s="395"/>
      <c r="IH6" s="395"/>
      <c r="II6" s="395"/>
      <c r="IJ6" s="395"/>
      <c r="IK6" s="395"/>
      <c r="IL6" s="395"/>
      <c r="IM6" s="395"/>
      <c r="IN6" s="395"/>
      <c r="IO6" s="395"/>
      <c r="IP6" s="395"/>
      <c r="IQ6" s="395"/>
      <c r="IR6" s="395"/>
      <c r="IS6" s="395"/>
      <c r="IT6" s="395"/>
      <c r="IU6" s="395"/>
      <c r="IV6" s="395"/>
      <c r="IW6" s="395"/>
      <c r="IX6" s="395"/>
      <c r="IY6" s="395"/>
      <c r="IZ6" s="395"/>
      <c r="JA6" s="395"/>
      <c r="JB6" s="395"/>
      <c r="JC6" s="395"/>
      <c r="JD6" s="395"/>
      <c r="JE6" s="395"/>
      <c r="JF6" s="395"/>
      <c r="JG6" s="395"/>
      <c r="JH6" s="395"/>
      <c r="JI6" s="395"/>
      <c r="JJ6" s="395"/>
      <c r="JK6" s="395"/>
      <c r="JL6" s="395"/>
      <c r="JM6" s="395"/>
      <c r="JN6" s="395"/>
      <c r="JO6" s="395"/>
      <c r="JP6" s="395"/>
      <c r="JQ6" s="395"/>
      <c r="JR6" s="395"/>
      <c r="JS6" s="395"/>
      <c r="JT6" s="395"/>
      <c r="JU6" s="395"/>
      <c r="JV6" s="395"/>
      <c r="JW6" s="395"/>
      <c r="JX6" s="395"/>
      <c r="JY6" s="395"/>
      <c r="JZ6" s="395"/>
      <c r="KA6" s="395"/>
      <c r="KB6" s="395"/>
      <c r="KC6" s="395"/>
      <c r="KD6" s="395"/>
      <c r="KE6" s="395"/>
      <c r="KF6" s="395"/>
      <c r="KG6" s="395"/>
      <c r="KH6" s="395"/>
      <c r="KI6" s="395"/>
      <c r="KJ6" s="395"/>
      <c r="KK6" s="395"/>
      <c r="KL6" s="395"/>
      <c r="KM6" s="395"/>
      <c r="KN6" s="395"/>
      <c r="KO6" s="395"/>
      <c r="KP6" s="395"/>
      <c r="KQ6" s="395"/>
      <c r="KR6" s="395"/>
      <c r="KS6" s="395"/>
      <c r="KT6" s="395"/>
      <c r="KU6" s="395"/>
      <c r="KV6" s="395"/>
      <c r="KW6" s="395"/>
      <c r="KX6" s="395"/>
      <c r="KY6" s="395"/>
      <c r="KZ6" s="395"/>
      <c r="LA6" s="395"/>
      <c r="LB6" s="395"/>
      <c r="LC6" s="395"/>
      <c r="LD6" s="395"/>
      <c r="LE6" s="395"/>
      <c r="LF6" s="395"/>
      <c r="LG6" s="395"/>
      <c r="LH6" s="395"/>
      <c r="LI6" s="395"/>
      <c r="LJ6" s="395"/>
      <c r="LK6" s="395"/>
      <c r="LL6" s="395"/>
      <c r="LM6" s="395"/>
      <c r="LN6" s="395"/>
      <c r="LO6" s="395"/>
      <c r="LP6" s="395"/>
      <c r="LQ6" s="395"/>
      <c r="LR6" s="395"/>
      <c r="LS6" s="395"/>
      <c r="LT6" s="395"/>
      <c r="LU6" s="395"/>
      <c r="LV6" s="395"/>
      <c r="LW6" s="395"/>
      <c r="LX6" s="395"/>
      <c r="LY6" s="395"/>
      <c r="LZ6" s="395"/>
      <c r="MA6" s="395"/>
      <c r="MB6" s="395"/>
      <c r="MC6" s="395"/>
      <c r="MD6" s="395"/>
      <c r="ME6" s="395"/>
      <c r="MF6" s="395"/>
      <c r="MG6" s="395"/>
      <c r="MH6" s="395"/>
      <c r="MI6" s="395"/>
      <c r="MJ6" s="395"/>
      <c r="MK6" s="395"/>
      <c r="ML6" s="395"/>
      <c r="MM6" s="395"/>
      <c r="MN6" s="395"/>
      <c r="MO6" s="395"/>
      <c r="MP6" s="395"/>
      <c r="MQ6" s="395"/>
      <c r="MR6" s="395"/>
      <c r="MS6" s="395"/>
      <c r="MT6" s="395"/>
      <c r="MU6" s="395"/>
      <c r="MV6" s="395"/>
      <c r="MW6" s="395"/>
      <c r="MX6" s="395"/>
      <c r="MY6" s="395"/>
      <c r="MZ6" s="395"/>
      <c r="NA6" s="395"/>
      <c r="NB6" s="395"/>
      <c r="NC6" s="395"/>
      <c r="ND6" s="395"/>
      <c r="NE6" s="395"/>
      <c r="NF6" s="395"/>
      <c r="NG6" s="395"/>
      <c r="NH6" s="395"/>
      <c r="NI6" s="395"/>
      <c r="NJ6" s="395"/>
      <c r="NK6" s="395"/>
      <c r="NL6" s="395"/>
      <c r="NM6" s="395"/>
      <c r="NN6" s="395"/>
      <c r="NO6" s="395"/>
      <c r="NP6" s="395"/>
      <c r="NQ6" s="395"/>
      <c r="NR6" s="395"/>
      <c r="NS6" s="395"/>
      <c r="NT6" s="395"/>
      <c r="NU6" s="395"/>
      <c r="NV6" s="395"/>
      <c r="NW6" s="395"/>
      <c r="NX6" s="395"/>
      <c r="NY6" s="395"/>
      <c r="NZ6" s="395"/>
      <c r="OA6" s="395"/>
      <c r="OB6" s="395"/>
      <c r="OC6" s="395"/>
      <c r="OD6" s="395"/>
      <c r="OE6" s="395"/>
      <c r="OF6" s="395"/>
      <c r="OG6" s="395"/>
      <c r="OH6" s="395"/>
      <c r="OI6" s="395"/>
      <c r="OJ6" s="395"/>
      <c r="OK6" s="395"/>
      <c r="OL6" s="395"/>
      <c r="OM6" s="395"/>
      <c r="ON6" s="395"/>
      <c r="OO6" s="395"/>
      <c r="OP6" s="395"/>
      <c r="OQ6" s="395"/>
      <c r="OR6" s="395"/>
      <c r="OS6" s="395"/>
      <c r="OT6" s="395"/>
      <c r="OU6" s="395"/>
      <c r="OV6" s="395"/>
      <c r="OW6" s="395"/>
      <c r="OX6" s="395"/>
      <c r="OY6" s="395"/>
      <c r="OZ6" s="395"/>
      <c r="PA6" s="395"/>
      <c r="PB6" s="395"/>
      <c r="PC6" s="395"/>
      <c r="PD6" s="395"/>
      <c r="PE6" s="395"/>
      <c r="PF6" s="395"/>
      <c r="PG6" s="395"/>
      <c r="PH6" s="395"/>
      <c r="PI6" s="395"/>
      <c r="PJ6" s="395"/>
      <c r="PK6" s="395"/>
      <c r="PL6" s="395"/>
      <c r="PM6" s="395"/>
      <c r="PN6" s="395"/>
      <c r="PO6" s="395"/>
      <c r="PP6" s="395"/>
      <c r="PQ6" s="395"/>
      <c r="PR6" s="395"/>
      <c r="PS6" s="395"/>
      <c r="PT6" s="395"/>
      <c r="PU6" s="395"/>
      <c r="PV6" s="395"/>
      <c r="PW6" s="395"/>
      <c r="PX6" s="395"/>
      <c r="PY6" s="395"/>
      <c r="PZ6" s="395"/>
      <c r="QA6" s="395"/>
      <c r="QB6" s="395"/>
      <c r="QC6" s="395"/>
      <c r="QD6" s="395"/>
      <c r="QE6" s="395"/>
      <c r="QF6" s="395"/>
      <c r="QG6" s="395"/>
      <c r="QH6" s="395"/>
      <c r="QI6" s="395"/>
      <c r="QJ6" s="395"/>
      <c r="QK6" s="395"/>
      <c r="QL6" s="395"/>
      <c r="QM6" s="395"/>
      <c r="QN6" s="395"/>
      <c r="QO6" s="395"/>
      <c r="QP6" s="395"/>
      <c r="QQ6" s="395"/>
      <c r="QR6" s="395"/>
      <c r="QS6" s="395"/>
      <c r="SG6" s="143">
        <f t="shared" si="0"/>
        <v>0</v>
      </c>
      <c r="SH6" s="143" t="str">
        <f t="shared" si="1"/>
        <v/>
      </c>
      <c r="SI6" s="143">
        <f t="shared" si="2"/>
        <v>0</v>
      </c>
      <c r="SJ6" s="143" t="str">
        <f t="shared" si="3"/>
        <v/>
      </c>
      <c r="SK6" s="143">
        <f t="shared" si="4"/>
        <v>0</v>
      </c>
      <c r="SL6" s="143" t="str">
        <f t="shared" si="5"/>
        <v/>
      </c>
      <c r="SM6" s="143">
        <f t="shared" si="6"/>
        <v>0</v>
      </c>
      <c r="SN6" s="143" t="str">
        <f t="shared" si="7"/>
        <v/>
      </c>
      <c r="SO6" s="143">
        <f t="shared" si="8"/>
        <v>0</v>
      </c>
      <c r="SP6" s="143" t="str">
        <f t="shared" si="9"/>
        <v/>
      </c>
      <c r="SQ6" s="143">
        <f t="shared" si="10"/>
        <v>0</v>
      </c>
      <c r="SR6" s="143" t="str">
        <f t="shared" si="11"/>
        <v/>
      </c>
    </row>
    <row r="7" spans="1:512">
      <c r="A7" s="396"/>
      <c r="B7" s="396"/>
      <c r="C7" s="396"/>
      <c r="D7" s="396"/>
      <c r="E7" s="396"/>
      <c r="F7" s="396"/>
      <c r="G7" s="396"/>
      <c r="H7" s="396"/>
      <c r="I7" s="396"/>
      <c r="J7" s="396"/>
      <c r="K7" s="396"/>
      <c r="L7" s="396"/>
      <c r="M7" s="396"/>
      <c r="N7" s="396"/>
      <c r="O7" s="396"/>
      <c r="P7" s="396"/>
      <c r="Q7" s="396"/>
      <c r="R7" s="396"/>
      <c r="S7" s="396"/>
      <c r="T7" s="396"/>
      <c r="U7" s="396"/>
      <c r="V7" s="396"/>
      <c r="W7" s="396"/>
      <c r="X7" s="396"/>
      <c r="Y7" s="396"/>
      <c r="Z7" s="396"/>
      <c r="AA7" s="396"/>
      <c r="AB7" s="396"/>
      <c r="AC7" s="396"/>
      <c r="AD7" s="396"/>
      <c r="AE7" s="396"/>
      <c r="AF7" s="396"/>
      <c r="AG7" s="396"/>
      <c r="AH7" s="396"/>
      <c r="AI7" s="396"/>
      <c r="AJ7" s="396"/>
      <c r="AK7" s="396"/>
      <c r="AL7" s="396"/>
      <c r="AM7" s="396"/>
      <c r="AN7" s="396"/>
      <c r="AO7" s="396"/>
      <c r="AP7" s="396"/>
      <c r="AQ7" s="396"/>
      <c r="AR7" s="396"/>
      <c r="AS7" s="396"/>
      <c r="AT7" s="396"/>
      <c r="AU7" s="396"/>
      <c r="AV7" s="396"/>
      <c r="AW7" s="396"/>
      <c r="AX7" s="396"/>
      <c r="AY7" s="396"/>
      <c r="AZ7" s="396"/>
      <c r="BA7" s="396"/>
      <c r="BB7" s="396"/>
      <c r="BC7" s="396"/>
      <c r="BD7" s="396"/>
      <c r="BE7" s="396"/>
      <c r="BF7" s="396"/>
      <c r="BG7" s="396"/>
      <c r="BH7" s="396"/>
      <c r="BI7" s="396"/>
      <c r="BJ7" s="396"/>
      <c r="BK7" s="396"/>
      <c r="BL7" s="396"/>
      <c r="BM7" s="396"/>
      <c r="BN7" s="396"/>
      <c r="BO7" s="396"/>
      <c r="BP7" s="396"/>
      <c r="BQ7" s="396"/>
      <c r="BR7" s="396"/>
      <c r="BS7" s="396"/>
      <c r="BT7" s="396"/>
      <c r="BU7" s="396"/>
      <c r="BV7" s="396"/>
      <c r="BW7" s="396"/>
      <c r="BX7" s="396"/>
      <c r="BY7" s="396"/>
      <c r="BZ7" s="396"/>
      <c r="CA7" s="396"/>
      <c r="CB7" s="396"/>
      <c r="CC7" s="396"/>
      <c r="CD7" s="396"/>
      <c r="CE7" s="396"/>
      <c r="CF7" s="396"/>
      <c r="CG7" s="396"/>
      <c r="CH7" s="396"/>
      <c r="CI7" s="396"/>
      <c r="CJ7" s="396"/>
      <c r="CK7" s="396"/>
      <c r="CL7" s="396"/>
      <c r="CM7" s="396"/>
      <c r="CN7" s="396"/>
      <c r="CO7" s="396"/>
      <c r="CP7" s="396"/>
      <c r="CQ7" s="396"/>
      <c r="CR7" s="396"/>
      <c r="CS7" s="396"/>
      <c r="CT7" s="396"/>
      <c r="CU7" s="396"/>
      <c r="CV7" s="396"/>
      <c r="CW7" s="396"/>
      <c r="CX7" s="396"/>
      <c r="CY7" s="396"/>
      <c r="CZ7" s="396"/>
      <c r="DA7" s="396"/>
      <c r="DB7" s="396"/>
      <c r="DC7" s="396"/>
      <c r="DD7" s="396"/>
      <c r="DE7" s="396"/>
      <c r="DF7" s="396"/>
      <c r="DG7" s="396"/>
      <c r="DH7" s="396"/>
      <c r="DI7" s="396"/>
      <c r="DJ7" s="396"/>
      <c r="DK7" s="396"/>
      <c r="ER7" s="396"/>
      <c r="ES7" s="396"/>
      <c r="ET7" s="396"/>
      <c r="EU7" s="396"/>
      <c r="EV7" s="396"/>
      <c r="EW7" s="396"/>
      <c r="EX7" s="396"/>
      <c r="EY7" s="396"/>
      <c r="EZ7" s="396"/>
      <c r="FA7" s="396"/>
      <c r="FB7" s="396"/>
      <c r="FC7" s="396"/>
      <c r="FD7" s="396"/>
      <c r="FE7" s="396"/>
      <c r="FF7" s="396"/>
      <c r="FG7" s="396"/>
      <c r="FH7" s="396"/>
      <c r="FI7" s="396"/>
      <c r="FJ7" s="396"/>
      <c r="FK7" s="396"/>
      <c r="FL7" s="396"/>
      <c r="FM7" s="396"/>
      <c r="FN7" s="396"/>
      <c r="FO7" s="396"/>
      <c r="FP7" s="396"/>
      <c r="FQ7" s="396"/>
      <c r="FR7" s="396"/>
      <c r="FS7" s="396"/>
      <c r="FT7" s="396"/>
      <c r="FU7" s="396"/>
      <c r="FV7" s="396"/>
      <c r="FW7" s="396"/>
      <c r="FX7" s="396"/>
      <c r="FY7" s="396"/>
      <c r="FZ7" s="396"/>
      <c r="GA7" s="396"/>
      <c r="GB7" s="396"/>
      <c r="GC7" s="396"/>
      <c r="GD7" s="396"/>
      <c r="GE7" s="396"/>
      <c r="GF7" s="396"/>
      <c r="GG7" s="396"/>
      <c r="GH7" s="396"/>
      <c r="GI7" s="396"/>
      <c r="GJ7" s="396"/>
      <c r="GK7" s="396"/>
      <c r="GL7" s="396"/>
      <c r="GM7" s="396"/>
      <c r="GN7" s="396"/>
      <c r="GO7" s="396"/>
      <c r="GP7" s="396"/>
      <c r="GQ7" s="396"/>
      <c r="GR7" s="396"/>
      <c r="GS7" s="396"/>
      <c r="GT7" s="396"/>
      <c r="GU7" s="396"/>
      <c r="GV7" s="396"/>
      <c r="GW7" s="396"/>
      <c r="GX7" s="396"/>
      <c r="GY7" s="396"/>
      <c r="GZ7" s="396"/>
      <c r="HA7" s="396"/>
      <c r="HB7" s="396"/>
      <c r="HC7" s="396"/>
      <c r="HD7" s="396"/>
      <c r="HE7" s="396"/>
      <c r="HF7" s="396"/>
      <c r="HG7" s="396"/>
      <c r="HH7" s="396"/>
      <c r="HI7" s="396"/>
      <c r="HJ7" s="396"/>
      <c r="HK7" s="396"/>
      <c r="HL7" s="396"/>
      <c r="HM7" s="396"/>
      <c r="HN7" s="396"/>
      <c r="HO7" s="396"/>
      <c r="HP7" s="396"/>
      <c r="HQ7" s="396"/>
      <c r="HR7" s="396"/>
      <c r="HS7" s="396"/>
      <c r="HT7" s="396"/>
      <c r="HU7" s="396"/>
      <c r="HV7" s="396"/>
      <c r="HW7" s="396"/>
      <c r="HX7" s="396"/>
      <c r="HY7" s="396"/>
      <c r="HZ7" s="396"/>
      <c r="IA7" s="396"/>
      <c r="IB7" s="396"/>
      <c r="IC7" s="396"/>
      <c r="ID7" s="396"/>
      <c r="IE7" s="396"/>
      <c r="IF7" s="396"/>
      <c r="IG7" s="396"/>
      <c r="IH7" s="396"/>
      <c r="II7" s="396"/>
      <c r="IJ7" s="396"/>
      <c r="IK7" s="396"/>
      <c r="IL7" s="396"/>
      <c r="IM7" s="396"/>
      <c r="IN7" s="396"/>
      <c r="IO7" s="396"/>
      <c r="IP7" s="396"/>
      <c r="IQ7" s="396"/>
      <c r="IR7" s="396"/>
      <c r="IS7" s="396"/>
      <c r="IT7" s="396"/>
      <c r="IU7" s="396"/>
      <c r="IV7" s="396"/>
      <c r="IW7" s="396"/>
      <c r="IX7" s="396"/>
      <c r="IY7" s="396"/>
      <c r="IZ7" s="396"/>
      <c r="JA7" s="396"/>
      <c r="JB7" s="396"/>
      <c r="JC7" s="396"/>
      <c r="JD7" s="396"/>
      <c r="JE7" s="396"/>
      <c r="JF7" s="396"/>
      <c r="JG7" s="396"/>
      <c r="JH7" s="396"/>
      <c r="JI7" s="396"/>
      <c r="JJ7" s="396"/>
      <c r="JK7" s="396"/>
      <c r="JL7" s="396"/>
      <c r="JM7" s="396"/>
      <c r="JN7" s="396"/>
      <c r="JO7" s="396"/>
      <c r="JP7" s="396"/>
      <c r="JQ7" s="396"/>
      <c r="JR7" s="396"/>
      <c r="JS7" s="396"/>
      <c r="JT7" s="396"/>
      <c r="JU7" s="396"/>
      <c r="JV7" s="396"/>
      <c r="JW7" s="396"/>
      <c r="JX7" s="396"/>
      <c r="JY7" s="396"/>
      <c r="JZ7" s="396"/>
      <c r="KA7" s="396"/>
      <c r="KB7" s="396"/>
      <c r="KC7" s="396"/>
      <c r="KD7" s="396"/>
      <c r="KE7" s="396"/>
      <c r="KF7" s="396"/>
      <c r="KG7" s="396"/>
      <c r="KH7" s="396"/>
      <c r="KI7" s="396"/>
      <c r="KJ7" s="396"/>
      <c r="KK7" s="396"/>
      <c r="KL7" s="396"/>
      <c r="KM7" s="396"/>
      <c r="KN7" s="396"/>
      <c r="KO7" s="396"/>
      <c r="KP7" s="396"/>
      <c r="KQ7" s="396"/>
      <c r="KR7" s="396"/>
      <c r="KS7" s="396"/>
      <c r="KT7" s="396"/>
      <c r="KU7" s="396"/>
      <c r="KV7" s="396"/>
      <c r="KW7" s="396"/>
      <c r="KX7" s="396"/>
      <c r="KY7" s="396"/>
      <c r="KZ7" s="396"/>
      <c r="LA7" s="396"/>
      <c r="LB7" s="396"/>
      <c r="LC7" s="396"/>
      <c r="LD7" s="396"/>
      <c r="LE7" s="396"/>
      <c r="LF7" s="396"/>
      <c r="LG7" s="396"/>
      <c r="LH7" s="396"/>
      <c r="LI7" s="396"/>
      <c r="LJ7" s="396"/>
      <c r="LK7" s="396"/>
      <c r="LL7" s="396"/>
      <c r="LM7" s="396"/>
      <c r="LN7" s="396"/>
      <c r="LO7" s="396"/>
      <c r="LP7" s="396"/>
      <c r="LQ7" s="396"/>
      <c r="LR7" s="396"/>
      <c r="LS7" s="396"/>
      <c r="LT7" s="396"/>
      <c r="LU7" s="396"/>
      <c r="LV7" s="396"/>
      <c r="LW7" s="396"/>
      <c r="LX7" s="396"/>
      <c r="LY7" s="396"/>
      <c r="LZ7" s="396"/>
      <c r="MA7" s="396"/>
      <c r="MB7" s="396"/>
      <c r="MC7" s="396"/>
      <c r="MD7" s="396"/>
      <c r="ME7" s="396"/>
      <c r="MF7" s="396"/>
      <c r="MG7" s="396"/>
      <c r="MH7" s="396"/>
      <c r="MI7" s="396"/>
      <c r="MJ7" s="396"/>
      <c r="MK7" s="396"/>
      <c r="ML7" s="396"/>
      <c r="MM7" s="396"/>
      <c r="MN7" s="396"/>
      <c r="MO7" s="396"/>
      <c r="MP7" s="396"/>
      <c r="MQ7" s="396"/>
      <c r="MR7" s="396"/>
      <c r="MS7" s="396"/>
      <c r="MT7" s="396"/>
      <c r="MU7" s="396"/>
      <c r="MV7" s="396"/>
      <c r="MW7" s="396"/>
      <c r="MX7" s="396"/>
      <c r="MY7" s="396"/>
      <c r="MZ7" s="396"/>
      <c r="NA7" s="396"/>
      <c r="NB7" s="396"/>
      <c r="NC7" s="396"/>
      <c r="ND7" s="396"/>
      <c r="NE7" s="396"/>
      <c r="NF7" s="396"/>
      <c r="NG7" s="396"/>
      <c r="NH7" s="396"/>
      <c r="NI7" s="396"/>
      <c r="NJ7" s="396"/>
      <c r="NK7" s="396"/>
      <c r="NL7" s="396"/>
      <c r="NM7" s="396"/>
      <c r="NN7" s="396"/>
      <c r="NO7" s="396"/>
      <c r="NP7" s="396"/>
      <c r="NQ7" s="396"/>
      <c r="NR7" s="396"/>
      <c r="NS7" s="396"/>
      <c r="NT7" s="396"/>
      <c r="NU7" s="396"/>
      <c r="NV7" s="396"/>
      <c r="NW7" s="396"/>
      <c r="NX7" s="396"/>
      <c r="NY7" s="396"/>
      <c r="NZ7" s="396"/>
      <c r="OA7" s="396"/>
      <c r="OB7" s="396"/>
      <c r="OC7" s="396"/>
      <c r="OD7" s="396"/>
      <c r="OE7" s="396"/>
      <c r="OF7" s="396"/>
      <c r="OG7" s="396"/>
      <c r="OH7" s="396"/>
      <c r="OI7" s="396"/>
      <c r="OJ7" s="396"/>
      <c r="OK7" s="396"/>
      <c r="OL7" s="396"/>
      <c r="OM7" s="396"/>
      <c r="ON7" s="396"/>
      <c r="OO7" s="396"/>
      <c r="OP7" s="396"/>
      <c r="OQ7" s="396"/>
      <c r="OR7" s="396"/>
      <c r="OS7" s="396"/>
      <c r="OT7" s="396"/>
      <c r="OU7" s="396"/>
      <c r="OV7" s="396"/>
      <c r="OW7" s="396"/>
      <c r="OX7" s="396"/>
      <c r="OY7" s="396"/>
      <c r="OZ7" s="396"/>
      <c r="PA7" s="396"/>
      <c r="PB7" s="396"/>
      <c r="PC7" s="396"/>
      <c r="PD7" s="396"/>
      <c r="PE7" s="396"/>
      <c r="PF7" s="396"/>
      <c r="PG7" s="396"/>
      <c r="PH7" s="396"/>
      <c r="PI7" s="396"/>
      <c r="PJ7" s="396"/>
      <c r="PK7" s="396"/>
      <c r="PL7" s="396"/>
      <c r="PM7" s="396"/>
      <c r="PN7" s="396"/>
      <c r="PO7" s="396"/>
      <c r="PP7" s="396"/>
      <c r="PQ7" s="396"/>
      <c r="PR7" s="396"/>
      <c r="PS7" s="396"/>
      <c r="PT7" s="396"/>
      <c r="PU7" s="396"/>
      <c r="PV7" s="396"/>
      <c r="PW7" s="396"/>
      <c r="PX7" s="396"/>
      <c r="PY7" s="396"/>
      <c r="PZ7" s="396"/>
      <c r="QA7" s="396"/>
      <c r="QB7" s="396"/>
      <c r="QC7" s="396"/>
      <c r="QD7" s="396"/>
      <c r="QE7" s="396"/>
      <c r="QF7" s="396"/>
      <c r="QG7" s="396"/>
      <c r="QH7" s="396"/>
      <c r="QI7" s="396"/>
      <c r="QJ7" s="396"/>
      <c r="QK7" s="396"/>
      <c r="QL7" s="396"/>
      <c r="QM7" s="396"/>
      <c r="QN7" s="396"/>
      <c r="QO7" s="396"/>
      <c r="QP7" s="396"/>
      <c r="QQ7" s="396"/>
      <c r="QR7" s="396"/>
      <c r="QS7" s="396"/>
      <c r="SG7" s="143">
        <f t="shared" si="0"/>
        <v>0</v>
      </c>
      <c r="SH7" s="143" t="str">
        <f t="shared" si="1"/>
        <v/>
      </c>
      <c r="SI7" s="143">
        <f t="shared" si="2"/>
        <v>0</v>
      </c>
      <c r="SJ7" s="143" t="str">
        <f t="shared" si="3"/>
        <v/>
      </c>
      <c r="SK7" s="143">
        <f t="shared" si="4"/>
        <v>0</v>
      </c>
      <c r="SL7" s="143" t="str">
        <f t="shared" si="5"/>
        <v/>
      </c>
      <c r="SM7" s="143">
        <f t="shared" si="6"/>
        <v>0</v>
      </c>
      <c r="SN7" s="143" t="str">
        <f t="shared" si="7"/>
        <v/>
      </c>
      <c r="SO7" s="143">
        <f t="shared" si="8"/>
        <v>0</v>
      </c>
      <c r="SP7" s="143" t="str">
        <f t="shared" si="9"/>
        <v/>
      </c>
      <c r="SQ7" s="143">
        <f t="shared" si="10"/>
        <v>0</v>
      </c>
      <c r="SR7" s="143" t="str">
        <f t="shared" si="11"/>
        <v/>
      </c>
    </row>
    <row r="8" spans="1:512">
      <c r="A8" s="396"/>
      <c r="B8" s="395"/>
      <c r="C8" s="395"/>
      <c r="D8" s="395"/>
      <c r="E8" s="395"/>
      <c r="F8" s="395"/>
      <c r="G8" s="395"/>
      <c r="H8" s="395"/>
      <c r="I8" s="395"/>
      <c r="J8" s="395"/>
      <c r="K8" s="395"/>
      <c r="L8" s="395"/>
      <c r="M8" s="395"/>
      <c r="N8" s="395"/>
      <c r="O8" s="395"/>
      <c r="P8" s="395"/>
      <c r="Q8" s="395"/>
      <c r="R8" s="395"/>
      <c r="S8" s="395"/>
      <c r="T8" s="395"/>
      <c r="U8" s="395"/>
      <c r="V8" s="395"/>
      <c r="W8" s="395"/>
      <c r="X8" s="395"/>
      <c r="Y8" s="395"/>
      <c r="Z8" s="395"/>
      <c r="AA8" s="395"/>
      <c r="AB8" s="395"/>
      <c r="AC8" s="395"/>
      <c r="AD8" s="395"/>
      <c r="AE8" s="395"/>
      <c r="AF8" s="395"/>
      <c r="AG8" s="395"/>
      <c r="AH8" s="395"/>
      <c r="AI8" s="395"/>
      <c r="AJ8" s="395"/>
      <c r="AK8" s="395"/>
      <c r="AL8" s="395"/>
      <c r="AM8" s="395"/>
      <c r="AN8" s="395"/>
      <c r="AO8" s="395"/>
      <c r="AP8" s="395"/>
      <c r="AQ8" s="395"/>
      <c r="AR8" s="395"/>
      <c r="AS8" s="395"/>
      <c r="AT8" s="395"/>
      <c r="AU8" s="395"/>
      <c r="AV8" s="395"/>
      <c r="AW8" s="395"/>
      <c r="AX8" s="395"/>
      <c r="AY8" s="395"/>
      <c r="AZ8" s="395"/>
      <c r="BA8" s="395"/>
      <c r="BB8" s="395"/>
      <c r="BC8" s="395"/>
      <c r="BD8" s="395"/>
      <c r="BE8" s="395"/>
      <c r="BF8" s="395"/>
      <c r="BG8" s="395"/>
      <c r="BH8" s="395"/>
      <c r="BI8" s="395"/>
      <c r="BJ8" s="395"/>
      <c r="BK8" s="395"/>
      <c r="BL8" s="395"/>
      <c r="BM8" s="395"/>
      <c r="BN8" s="395"/>
      <c r="BO8" s="395"/>
      <c r="BP8" s="395"/>
      <c r="BQ8" s="395"/>
      <c r="BR8" s="395"/>
      <c r="BS8" s="395"/>
      <c r="BT8" s="395"/>
      <c r="BU8" s="395"/>
      <c r="BV8" s="395"/>
      <c r="BW8" s="395"/>
      <c r="BX8" s="395"/>
      <c r="BY8" s="395"/>
      <c r="BZ8" s="395"/>
      <c r="CA8" s="395"/>
      <c r="CB8" s="395"/>
      <c r="CC8" s="395"/>
      <c r="CD8" s="395"/>
      <c r="CE8" s="395"/>
      <c r="CF8" s="395"/>
      <c r="CG8" s="395"/>
      <c r="CH8" s="395"/>
      <c r="CI8" s="395"/>
      <c r="CJ8" s="395"/>
      <c r="CK8" s="395"/>
      <c r="CL8" s="395"/>
      <c r="CM8" s="395"/>
      <c r="CN8" s="395"/>
      <c r="CO8" s="395"/>
      <c r="CP8" s="395"/>
      <c r="CQ8" s="395"/>
      <c r="CR8" s="395"/>
      <c r="CS8" s="395"/>
      <c r="CT8" s="395"/>
      <c r="CU8" s="395"/>
      <c r="CV8" s="395"/>
      <c r="CW8" s="395"/>
      <c r="CX8" s="395"/>
      <c r="CY8" s="395"/>
      <c r="CZ8" s="395"/>
      <c r="DA8" s="395"/>
      <c r="DB8" s="395"/>
      <c r="DC8" s="395"/>
      <c r="DD8" s="395"/>
      <c r="DE8" s="395"/>
      <c r="DF8" s="395"/>
      <c r="DG8" s="395"/>
      <c r="DH8" s="395"/>
      <c r="DI8" s="395"/>
      <c r="DJ8" s="395"/>
      <c r="DK8" s="395"/>
      <c r="ER8" s="395"/>
      <c r="ES8" s="395"/>
      <c r="ET8" s="395"/>
      <c r="EU8" s="395"/>
      <c r="EV8" s="395"/>
      <c r="EW8" s="395"/>
      <c r="EX8" s="395"/>
      <c r="EY8" s="395"/>
      <c r="EZ8" s="395"/>
      <c r="FA8" s="395"/>
      <c r="FB8" s="395"/>
      <c r="FC8" s="395"/>
      <c r="FD8" s="395"/>
      <c r="FE8" s="395"/>
      <c r="FF8" s="395"/>
      <c r="FG8" s="395"/>
      <c r="FH8" s="395"/>
      <c r="FI8" s="395"/>
      <c r="FJ8" s="395"/>
      <c r="FK8" s="395"/>
      <c r="FL8" s="395"/>
      <c r="FM8" s="395"/>
      <c r="FN8" s="395"/>
      <c r="FO8" s="395"/>
      <c r="FP8" s="395"/>
      <c r="FQ8" s="395"/>
      <c r="FR8" s="395"/>
      <c r="FS8" s="395"/>
      <c r="FT8" s="395"/>
      <c r="FU8" s="395"/>
      <c r="FV8" s="395"/>
      <c r="FW8" s="395"/>
      <c r="FX8" s="395"/>
      <c r="FY8" s="395"/>
      <c r="FZ8" s="395"/>
      <c r="GA8" s="395"/>
      <c r="GB8" s="395"/>
      <c r="GC8" s="395"/>
      <c r="GD8" s="395"/>
      <c r="GE8" s="395"/>
      <c r="GF8" s="395"/>
      <c r="GG8" s="395"/>
      <c r="GH8" s="395"/>
      <c r="GI8" s="395"/>
      <c r="GJ8" s="395"/>
      <c r="GK8" s="395"/>
      <c r="GL8" s="395"/>
      <c r="GM8" s="395"/>
      <c r="GN8" s="395"/>
      <c r="GO8" s="395"/>
      <c r="GP8" s="395"/>
      <c r="GQ8" s="395"/>
      <c r="GR8" s="395"/>
      <c r="GS8" s="395"/>
      <c r="GT8" s="395"/>
      <c r="GU8" s="395"/>
      <c r="GV8" s="395"/>
      <c r="GW8" s="395"/>
      <c r="GX8" s="395"/>
      <c r="GY8" s="395"/>
      <c r="GZ8" s="395"/>
      <c r="HA8" s="395"/>
      <c r="HB8" s="395"/>
      <c r="HC8" s="395"/>
      <c r="HD8" s="395"/>
      <c r="HE8" s="395"/>
      <c r="HF8" s="395"/>
      <c r="HG8" s="395"/>
      <c r="HH8" s="395"/>
      <c r="HI8" s="395"/>
      <c r="HJ8" s="395"/>
      <c r="HK8" s="395"/>
      <c r="HL8" s="395"/>
      <c r="HM8" s="395"/>
      <c r="HN8" s="395"/>
      <c r="HO8" s="395"/>
      <c r="HP8" s="395"/>
      <c r="HQ8" s="395"/>
      <c r="HR8" s="395"/>
      <c r="HS8" s="395"/>
      <c r="HT8" s="395"/>
      <c r="HU8" s="395"/>
      <c r="HV8" s="395"/>
      <c r="HW8" s="395"/>
      <c r="HX8" s="395"/>
      <c r="HY8" s="395"/>
      <c r="HZ8" s="395"/>
      <c r="IA8" s="395"/>
      <c r="IB8" s="395"/>
      <c r="IC8" s="395"/>
      <c r="ID8" s="395"/>
      <c r="IE8" s="395"/>
      <c r="IF8" s="395"/>
      <c r="IG8" s="395"/>
      <c r="IH8" s="395"/>
      <c r="II8" s="395"/>
      <c r="IJ8" s="395"/>
      <c r="IK8" s="395"/>
      <c r="IL8" s="395"/>
      <c r="IM8" s="395"/>
      <c r="IN8" s="395"/>
      <c r="IO8" s="395"/>
      <c r="IP8" s="395"/>
      <c r="IQ8" s="395"/>
      <c r="IR8" s="395"/>
      <c r="IS8" s="395"/>
      <c r="IT8" s="395"/>
      <c r="IU8" s="395"/>
      <c r="IV8" s="395"/>
      <c r="IW8" s="395"/>
      <c r="IX8" s="395"/>
      <c r="IY8" s="395"/>
      <c r="IZ8" s="395"/>
      <c r="JA8" s="395"/>
      <c r="JB8" s="395"/>
      <c r="JC8" s="395"/>
      <c r="JD8" s="395"/>
      <c r="JE8" s="395"/>
      <c r="JF8" s="395"/>
      <c r="JG8" s="395"/>
      <c r="JH8" s="395"/>
      <c r="JI8" s="395"/>
      <c r="JJ8" s="395"/>
      <c r="JK8" s="395"/>
      <c r="JL8" s="395"/>
      <c r="JM8" s="395"/>
      <c r="JN8" s="395"/>
      <c r="JO8" s="395"/>
      <c r="JP8" s="395"/>
      <c r="JQ8" s="395"/>
      <c r="JR8" s="395"/>
      <c r="JS8" s="395"/>
      <c r="JT8" s="395"/>
      <c r="JU8" s="395"/>
      <c r="JV8" s="395"/>
      <c r="JW8" s="395"/>
      <c r="JX8" s="395"/>
      <c r="JY8" s="395"/>
      <c r="JZ8" s="395"/>
      <c r="KA8" s="395"/>
      <c r="KB8" s="395"/>
      <c r="KC8" s="395"/>
      <c r="KD8" s="395"/>
      <c r="KE8" s="395"/>
      <c r="KF8" s="395"/>
      <c r="KG8" s="395"/>
      <c r="KH8" s="395"/>
      <c r="KI8" s="395"/>
      <c r="KJ8" s="395"/>
      <c r="KK8" s="395"/>
      <c r="KL8" s="395"/>
      <c r="KM8" s="395"/>
      <c r="KN8" s="395"/>
      <c r="KO8" s="395"/>
      <c r="KP8" s="395"/>
      <c r="KQ8" s="395"/>
      <c r="KR8" s="395"/>
      <c r="KS8" s="395"/>
      <c r="KT8" s="395"/>
      <c r="KU8" s="395"/>
      <c r="KV8" s="395"/>
      <c r="KW8" s="395"/>
      <c r="KX8" s="395"/>
      <c r="KY8" s="395"/>
      <c r="KZ8" s="395"/>
      <c r="LA8" s="395"/>
      <c r="LB8" s="395"/>
      <c r="LC8" s="395"/>
      <c r="LD8" s="395"/>
      <c r="LE8" s="395"/>
      <c r="LF8" s="395"/>
      <c r="LG8" s="395"/>
      <c r="LH8" s="395"/>
      <c r="LI8" s="395"/>
      <c r="LJ8" s="395"/>
      <c r="LK8" s="395"/>
      <c r="LL8" s="395"/>
      <c r="LM8" s="395"/>
      <c r="LN8" s="395"/>
      <c r="LO8" s="395"/>
      <c r="LP8" s="395"/>
      <c r="LQ8" s="395"/>
      <c r="LR8" s="395"/>
      <c r="LS8" s="395"/>
      <c r="LT8" s="395"/>
      <c r="LU8" s="395"/>
      <c r="LV8" s="395"/>
      <c r="LW8" s="395"/>
      <c r="LX8" s="395"/>
      <c r="LY8" s="395"/>
      <c r="LZ8" s="395"/>
      <c r="MA8" s="395"/>
      <c r="MB8" s="395"/>
      <c r="MC8" s="395"/>
      <c r="MD8" s="395"/>
      <c r="ME8" s="395"/>
      <c r="MF8" s="395"/>
      <c r="MG8" s="395"/>
      <c r="MH8" s="395"/>
      <c r="MI8" s="395"/>
      <c r="MJ8" s="395"/>
      <c r="MK8" s="395"/>
      <c r="ML8" s="395"/>
      <c r="MM8" s="395"/>
      <c r="MN8" s="395"/>
      <c r="MO8" s="395"/>
      <c r="MP8" s="395"/>
      <c r="MQ8" s="395"/>
      <c r="MR8" s="395"/>
      <c r="MS8" s="395"/>
      <c r="MT8" s="395"/>
      <c r="MU8" s="395"/>
      <c r="MV8" s="395"/>
      <c r="MW8" s="395"/>
      <c r="MX8" s="395"/>
      <c r="MY8" s="395"/>
      <c r="MZ8" s="395"/>
      <c r="NA8" s="395"/>
      <c r="NB8" s="395"/>
      <c r="NC8" s="395"/>
      <c r="ND8" s="395"/>
      <c r="NE8" s="395"/>
      <c r="NF8" s="395"/>
      <c r="NG8" s="395"/>
      <c r="NH8" s="395"/>
      <c r="NI8" s="395"/>
      <c r="NJ8" s="395"/>
      <c r="NK8" s="395"/>
      <c r="NL8" s="395"/>
      <c r="NM8" s="395"/>
      <c r="NN8" s="395"/>
      <c r="NO8" s="395"/>
      <c r="NP8" s="395"/>
      <c r="NQ8" s="395"/>
      <c r="NR8" s="395"/>
      <c r="NS8" s="395"/>
      <c r="NT8" s="395"/>
      <c r="NU8" s="395"/>
      <c r="NV8" s="395"/>
      <c r="NW8" s="395"/>
      <c r="NX8" s="395"/>
      <c r="NY8" s="395"/>
      <c r="NZ8" s="395"/>
      <c r="OA8" s="395"/>
      <c r="OB8" s="395"/>
      <c r="OC8" s="395"/>
      <c r="OD8" s="395"/>
      <c r="OE8" s="395"/>
      <c r="OF8" s="395"/>
      <c r="OG8" s="395"/>
      <c r="OH8" s="395"/>
      <c r="OI8" s="395"/>
      <c r="OJ8" s="395"/>
      <c r="OK8" s="395"/>
      <c r="OL8" s="395"/>
      <c r="OM8" s="395"/>
      <c r="ON8" s="395"/>
      <c r="OO8" s="395"/>
      <c r="OP8" s="395"/>
      <c r="OQ8" s="395"/>
      <c r="OR8" s="395"/>
      <c r="OS8" s="395"/>
      <c r="OT8" s="395"/>
      <c r="OU8" s="395"/>
      <c r="OV8" s="395"/>
      <c r="OW8" s="395"/>
      <c r="OX8" s="395"/>
      <c r="OY8" s="395"/>
      <c r="OZ8" s="395"/>
      <c r="PA8" s="395"/>
      <c r="PB8" s="395"/>
      <c r="PC8" s="395"/>
      <c r="PD8" s="395"/>
      <c r="PE8" s="395"/>
      <c r="PF8" s="395"/>
      <c r="PG8" s="395"/>
      <c r="PH8" s="395"/>
      <c r="PI8" s="395"/>
      <c r="PJ8" s="395"/>
      <c r="PK8" s="395"/>
      <c r="PL8" s="395"/>
      <c r="PM8" s="395"/>
      <c r="PN8" s="395"/>
      <c r="PO8" s="395"/>
      <c r="PP8" s="395"/>
      <c r="PQ8" s="395"/>
      <c r="PR8" s="395"/>
      <c r="PS8" s="395"/>
      <c r="PT8" s="395"/>
      <c r="PU8" s="395"/>
      <c r="PV8" s="395"/>
      <c r="PW8" s="395"/>
      <c r="PX8" s="395"/>
      <c r="PY8" s="395"/>
      <c r="PZ8" s="395"/>
      <c r="QA8" s="395"/>
      <c r="QB8" s="395"/>
      <c r="QC8" s="395"/>
      <c r="QD8" s="395"/>
      <c r="QE8" s="395"/>
      <c r="QF8" s="395"/>
      <c r="QG8" s="395"/>
      <c r="QH8" s="395"/>
      <c r="QI8" s="395"/>
      <c r="QJ8" s="395"/>
      <c r="QK8" s="395"/>
      <c r="QL8" s="395"/>
      <c r="QM8" s="395"/>
      <c r="QN8" s="395"/>
      <c r="QO8" s="395"/>
      <c r="QP8" s="395"/>
      <c r="QQ8" s="395"/>
      <c r="QR8" s="395"/>
      <c r="QS8" s="395"/>
      <c r="SG8" s="143">
        <f t="shared" si="0"/>
        <v>0</v>
      </c>
      <c r="SH8" s="143" t="str">
        <f t="shared" si="1"/>
        <v/>
      </c>
      <c r="SI8" s="143">
        <f t="shared" si="2"/>
        <v>0</v>
      </c>
      <c r="SJ8" s="143" t="str">
        <f t="shared" si="3"/>
        <v/>
      </c>
      <c r="SK8" s="143">
        <f t="shared" si="4"/>
        <v>0</v>
      </c>
      <c r="SL8" s="143" t="str">
        <f t="shared" si="5"/>
        <v/>
      </c>
      <c r="SM8" s="143">
        <f t="shared" si="6"/>
        <v>0</v>
      </c>
      <c r="SN8" s="143" t="str">
        <f t="shared" si="7"/>
        <v/>
      </c>
      <c r="SO8" s="143">
        <f t="shared" si="8"/>
        <v>0</v>
      </c>
      <c r="SP8" s="143" t="str">
        <f t="shared" si="9"/>
        <v/>
      </c>
      <c r="SQ8" s="143">
        <f t="shared" si="10"/>
        <v>0</v>
      </c>
      <c r="SR8" s="143" t="str">
        <f t="shared" si="11"/>
        <v/>
      </c>
    </row>
    <row r="9" spans="1:512">
      <c r="A9" s="396"/>
      <c r="B9" s="396"/>
      <c r="C9" s="396"/>
      <c r="D9" s="396"/>
      <c r="E9" s="396"/>
      <c r="F9" s="396"/>
      <c r="G9" s="396"/>
      <c r="H9" s="396"/>
      <c r="I9" s="396"/>
      <c r="J9" s="396"/>
      <c r="K9" s="396"/>
      <c r="L9" s="396"/>
      <c r="M9" s="396"/>
      <c r="N9" s="396"/>
      <c r="O9" s="396"/>
      <c r="P9" s="396"/>
      <c r="Q9" s="396"/>
      <c r="R9" s="396"/>
      <c r="S9" s="396"/>
      <c r="T9" s="396"/>
      <c r="U9" s="396"/>
      <c r="V9" s="396"/>
      <c r="W9" s="396"/>
      <c r="X9" s="396"/>
      <c r="Y9" s="396"/>
      <c r="Z9" s="396"/>
      <c r="AA9" s="396"/>
      <c r="AB9" s="396"/>
      <c r="AC9" s="396"/>
      <c r="AD9" s="396"/>
      <c r="AE9" s="396"/>
      <c r="AF9" s="396"/>
      <c r="AG9" s="396"/>
      <c r="AH9" s="396"/>
      <c r="AI9" s="396"/>
      <c r="AJ9" s="396"/>
      <c r="AK9" s="396"/>
      <c r="AL9" s="396"/>
      <c r="AM9" s="396"/>
      <c r="AN9" s="396"/>
      <c r="AO9" s="396"/>
      <c r="AP9" s="396"/>
      <c r="AQ9" s="396"/>
      <c r="AR9" s="396"/>
      <c r="AS9" s="396"/>
      <c r="AT9" s="396"/>
      <c r="AU9" s="396"/>
      <c r="AV9" s="396"/>
      <c r="AW9" s="396"/>
      <c r="AX9" s="396"/>
      <c r="AY9" s="396"/>
      <c r="AZ9" s="396"/>
      <c r="BA9" s="396"/>
      <c r="BB9" s="396"/>
      <c r="BC9" s="396"/>
      <c r="BD9" s="396"/>
      <c r="BE9" s="396"/>
      <c r="BF9" s="396"/>
      <c r="BG9" s="396"/>
      <c r="BH9" s="396"/>
      <c r="BI9" s="396"/>
      <c r="BJ9" s="396"/>
      <c r="BK9" s="396"/>
      <c r="BL9" s="396"/>
      <c r="BM9" s="396"/>
      <c r="BN9" s="396"/>
      <c r="BO9" s="396"/>
      <c r="BP9" s="396"/>
      <c r="BQ9" s="396"/>
      <c r="BR9" s="396"/>
      <c r="BS9" s="396"/>
      <c r="BT9" s="396"/>
      <c r="BU9" s="396"/>
      <c r="BV9" s="396"/>
      <c r="BW9" s="396"/>
      <c r="BX9" s="396"/>
      <c r="BY9" s="396"/>
      <c r="BZ9" s="396"/>
      <c r="CA9" s="396"/>
      <c r="CB9" s="396"/>
      <c r="CC9" s="396"/>
      <c r="CD9" s="396"/>
      <c r="CE9" s="396"/>
      <c r="CF9" s="396"/>
      <c r="CG9" s="396"/>
      <c r="CH9" s="396"/>
      <c r="CI9" s="396"/>
      <c r="CJ9" s="396"/>
      <c r="CK9" s="396"/>
      <c r="CL9" s="396"/>
      <c r="CM9" s="396"/>
      <c r="CN9" s="396"/>
      <c r="CO9" s="396"/>
      <c r="CP9" s="396"/>
      <c r="CQ9" s="396"/>
      <c r="CR9" s="396"/>
      <c r="CS9" s="396"/>
      <c r="CT9" s="396"/>
      <c r="CU9" s="396"/>
      <c r="CV9" s="396"/>
      <c r="CW9" s="396"/>
      <c r="CX9" s="396"/>
      <c r="CY9" s="396"/>
      <c r="CZ9" s="396"/>
      <c r="DA9" s="396"/>
      <c r="DB9" s="396"/>
      <c r="DC9" s="396"/>
      <c r="DD9" s="396"/>
      <c r="DE9" s="396"/>
      <c r="DF9" s="396"/>
      <c r="DG9" s="396"/>
      <c r="DH9" s="396"/>
      <c r="DI9" s="396"/>
      <c r="DJ9" s="396"/>
      <c r="DK9" s="396"/>
      <c r="ER9" s="396"/>
      <c r="ES9" s="396"/>
      <c r="ET9" s="396"/>
      <c r="EU9" s="396"/>
      <c r="EV9" s="396"/>
      <c r="EW9" s="396"/>
      <c r="EX9" s="396"/>
      <c r="EY9" s="396"/>
      <c r="EZ9" s="396"/>
      <c r="FA9" s="396"/>
      <c r="FB9" s="396"/>
      <c r="FC9" s="396"/>
      <c r="FD9" s="396"/>
      <c r="FE9" s="396"/>
      <c r="FF9" s="396"/>
      <c r="FG9" s="396"/>
      <c r="FH9" s="396"/>
      <c r="FI9" s="396"/>
      <c r="FJ9" s="396"/>
      <c r="FK9" s="396"/>
      <c r="FL9" s="396"/>
      <c r="FM9" s="396"/>
      <c r="FN9" s="396"/>
      <c r="FO9" s="396"/>
      <c r="FP9" s="396"/>
      <c r="FQ9" s="396"/>
      <c r="FR9" s="396"/>
      <c r="FS9" s="396"/>
      <c r="FT9" s="396"/>
      <c r="FU9" s="396"/>
      <c r="FV9" s="396"/>
      <c r="FW9" s="396"/>
      <c r="FX9" s="396"/>
      <c r="FY9" s="396"/>
      <c r="FZ9" s="396"/>
      <c r="GA9" s="396"/>
      <c r="GB9" s="396"/>
      <c r="GC9" s="396"/>
      <c r="GD9" s="396"/>
      <c r="GE9" s="396"/>
      <c r="GF9" s="396"/>
      <c r="GG9" s="396"/>
      <c r="GH9" s="396"/>
      <c r="GI9" s="396"/>
      <c r="GJ9" s="396"/>
      <c r="GK9" s="396"/>
      <c r="GL9" s="396"/>
      <c r="GM9" s="396"/>
      <c r="GN9" s="396"/>
      <c r="GO9" s="396"/>
      <c r="GP9" s="396"/>
      <c r="GQ9" s="396"/>
      <c r="GR9" s="396"/>
      <c r="GS9" s="396"/>
      <c r="GT9" s="396"/>
      <c r="GU9" s="396"/>
      <c r="GV9" s="396"/>
      <c r="GW9" s="396"/>
      <c r="GX9" s="396"/>
      <c r="GY9" s="396"/>
      <c r="GZ9" s="396"/>
      <c r="HA9" s="396"/>
      <c r="HB9" s="396"/>
      <c r="HC9" s="396"/>
      <c r="HD9" s="396"/>
      <c r="HE9" s="396"/>
      <c r="HF9" s="396"/>
      <c r="HG9" s="396"/>
      <c r="HH9" s="396"/>
      <c r="HI9" s="396"/>
      <c r="HJ9" s="396"/>
      <c r="HK9" s="396"/>
      <c r="HL9" s="396"/>
      <c r="HM9" s="396"/>
      <c r="HN9" s="396"/>
      <c r="HO9" s="396"/>
      <c r="HP9" s="396"/>
      <c r="HQ9" s="396"/>
      <c r="HR9" s="396"/>
      <c r="HS9" s="396"/>
      <c r="HT9" s="396"/>
      <c r="HU9" s="396"/>
      <c r="HV9" s="396"/>
      <c r="HW9" s="396"/>
      <c r="HX9" s="396"/>
      <c r="HY9" s="396"/>
      <c r="HZ9" s="396"/>
      <c r="IA9" s="396"/>
      <c r="IB9" s="396"/>
      <c r="IC9" s="396"/>
      <c r="ID9" s="396"/>
      <c r="IE9" s="396"/>
      <c r="IF9" s="396"/>
      <c r="IG9" s="396"/>
      <c r="IH9" s="396"/>
      <c r="II9" s="396"/>
      <c r="IJ9" s="396"/>
      <c r="IK9" s="396"/>
      <c r="IL9" s="396"/>
      <c r="IM9" s="396"/>
      <c r="IN9" s="396"/>
      <c r="IO9" s="396"/>
      <c r="IP9" s="396"/>
      <c r="IQ9" s="396"/>
      <c r="IR9" s="396"/>
      <c r="IS9" s="396"/>
      <c r="IT9" s="396"/>
      <c r="IU9" s="396"/>
      <c r="IV9" s="396"/>
      <c r="IW9" s="396"/>
      <c r="IX9" s="396"/>
      <c r="IY9" s="396"/>
      <c r="IZ9" s="396"/>
      <c r="JA9" s="396"/>
      <c r="JB9" s="396"/>
      <c r="JC9" s="396"/>
      <c r="JD9" s="396"/>
      <c r="JE9" s="396"/>
      <c r="JF9" s="396"/>
      <c r="JG9" s="396"/>
      <c r="JH9" s="396"/>
      <c r="JI9" s="396"/>
      <c r="JJ9" s="396"/>
      <c r="JK9" s="396"/>
      <c r="JL9" s="396"/>
      <c r="JM9" s="396"/>
      <c r="JN9" s="396"/>
      <c r="JO9" s="396"/>
      <c r="JP9" s="396"/>
      <c r="JQ9" s="396"/>
      <c r="JR9" s="396"/>
      <c r="JS9" s="396"/>
      <c r="JT9" s="396"/>
      <c r="JU9" s="396"/>
      <c r="JV9" s="396"/>
      <c r="JW9" s="396"/>
      <c r="JX9" s="396"/>
      <c r="JY9" s="396"/>
      <c r="JZ9" s="396"/>
      <c r="KA9" s="396"/>
      <c r="KB9" s="396"/>
      <c r="KC9" s="396"/>
      <c r="KD9" s="396"/>
      <c r="KE9" s="396"/>
      <c r="KF9" s="396"/>
      <c r="KG9" s="396"/>
      <c r="KH9" s="396"/>
      <c r="KI9" s="396"/>
      <c r="KJ9" s="396"/>
      <c r="KK9" s="396"/>
      <c r="KL9" s="396"/>
      <c r="KM9" s="396"/>
      <c r="KN9" s="396"/>
      <c r="KO9" s="396"/>
      <c r="KP9" s="396"/>
      <c r="KQ9" s="396"/>
      <c r="KR9" s="396"/>
      <c r="KS9" s="396"/>
      <c r="KT9" s="396"/>
      <c r="KU9" s="396"/>
      <c r="KV9" s="396"/>
      <c r="KW9" s="396"/>
      <c r="KX9" s="396"/>
      <c r="KY9" s="396"/>
      <c r="KZ9" s="396"/>
      <c r="LA9" s="396"/>
      <c r="LB9" s="396"/>
      <c r="LC9" s="396"/>
      <c r="LD9" s="396"/>
      <c r="LE9" s="396"/>
      <c r="LF9" s="396"/>
      <c r="LG9" s="396"/>
      <c r="LH9" s="396"/>
      <c r="LI9" s="396"/>
      <c r="LJ9" s="396"/>
      <c r="LK9" s="396"/>
      <c r="LL9" s="396"/>
      <c r="LM9" s="396"/>
      <c r="LN9" s="396"/>
      <c r="LO9" s="396"/>
      <c r="LP9" s="396"/>
      <c r="LQ9" s="396"/>
      <c r="LR9" s="396"/>
      <c r="LS9" s="396"/>
      <c r="LT9" s="396"/>
      <c r="LU9" s="396"/>
      <c r="LV9" s="396"/>
      <c r="LW9" s="396"/>
      <c r="LX9" s="396"/>
      <c r="LY9" s="396"/>
      <c r="LZ9" s="396"/>
      <c r="MA9" s="396"/>
      <c r="MB9" s="396"/>
      <c r="MC9" s="396"/>
      <c r="MD9" s="396"/>
      <c r="ME9" s="396"/>
      <c r="MF9" s="396"/>
      <c r="MG9" s="396"/>
      <c r="MH9" s="396"/>
      <c r="MI9" s="396"/>
      <c r="MJ9" s="396"/>
      <c r="MK9" s="396"/>
      <c r="ML9" s="396"/>
      <c r="MM9" s="396"/>
      <c r="MN9" s="396"/>
      <c r="MO9" s="396"/>
      <c r="MP9" s="396"/>
      <c r="MQ9" s="396"/>
      <c r="MR9" s="396"/>
      <c r="MS9" s="396"/>
      <c r="MT9" s="396"/>
      <c r="MU9" s="396"/>
      <c r="MV9" s="396"/>
      <c r="MW9" s="396"/>
      <c r="MX9" s="396"/>
      <c r="MY9" s="396"/>
      <c r="MZ9" s="396"/>
      <c r="NA9" s="396"/>
      <c r="NB9" s="396"/>
      <c r="NC9" s="396"/>
      <c r="ND9" s="396"/>
      <c r="NE9" s="396"/>
      <c r="NF9" s="396"/>
      <c r="NG9" s="396"/>
      <c r="NH9" s="396"/>
      <c r="NI9" s="396"/>
      <c r="NJ9" s="396"/>
      <c r="NK9" s="396"/>
      <c r="NL9" s="396"/>
      <c r="NM9" s="396"/>
      <c r="NN9" s="396"/>
      <c r="NO9" s="396"/>
      <c r="NP9" s="396"/>
      <c r="NQ9" s="396"/>
      <c r="NR9" s="396"/>
      <c r="NS9" s="396"/>
      <c r="NT9" s="396"/>
      <c r="NU9" s="396"/>
      <c r="NV9" s="396"/>
      <c r="NW9" s="396"/>
      <c r="NX9" s="396"/>
      <c r="NY9" s="396"/>
      <c r="NZ9" s="396"/>
      <c r="OA9" s="396"/>
      <c r="OB9" s="396"/>
      <c r="OC9" s="396"/>
      <c r="OD9" s="396"/>
      <c r="OE9" s="396"/>
      <c r="OF9" s="396"/>
      <c r="OG9" s="396"/>
      <c r="OH9" s="396"/>
      <c r="OI9" s="396"/>
      <c r="OJ9" s="396"/>
      <c r="OK9" s="396"/>
      <c r="OL9" s="396"/>
      <c r="OM9" s="396"/>
      <c r="ON9" s="396"/>
      <c r="OO9" s="396"/>
      <c r="OP9" s="396"/>
      <c r="OQ9" s="396"/>
      <c r="OR9" s="396"/>
      <c r="OS9" s="396"/>
      <c r="OT9" s="396"/>
      <c r="OU9" s="396"/>
      <c r="OV9" s="396"/>
      <c r="OW9" s="396"/>
      <c r="OX9" s="396"/>
      <c r="OY9" s="396"/>
      <c r="OZ9" s="396"/>
      <c r="PA9" s="396"/>
      <c r="PB9" s="396"/>
      <c r="PC9" s="396"/>
      <c r="PD9" s="396"/>
      <c r="PE9" s="396"/>
      <c r="PF9" s="396"/>
      <c r="PG9" s="396"/>
      <c r="PH9" s="396"/>
      <c r="PI9" s="396"/>
      <c r="PJ9" s="396"/>
      <c r="PK9" s="396"/>
      <c r="PL9" s="396"/>
      <c r="PM9" s="396"/>
      <c r="PN9" s="396"/>
      <c r="PO9" s="396"/>
      <c r="PP9" s="396"/>
      <c r="PQ9" s="396"/>
      <c r="PR9" s="396"/>
      <c r="PS9" s="396"/>
      <c r="PT9" s="396"/>
      <c r="PU9" s="396"/>
      <c r="PV9" s="396"/>
      <c r="PW9" s="396"/>
      <c r="PX9" s="396"/>
      <c r="PY9" s="396"/>
      <c r="PZ9" s="396"/>
      <c r="QA9" s="396"/>
      <c r="QB9" s="396"/>
      <c r="QC9" s="396"/>
      <c r="QD9" s="396"/>
      <c r="QE9" s="396"/>
      <c r="QF9" s="396"/>
      <c r="QG9" s="396"/>
      <c r="QH9" s="396"/>
      <c r="QI9" s="396"/>
      <c r="QJ9" s="396"/>
      <c r="QK9" s="396"/>
      <c r="QL9" s="396"/>
      <c r="QM9" s="396"/>
      <c r="QN9" s="396"/>
      <c r="QO9" s="396"/>
      <c r="QP9" s="396"/>
      <c r="QQ9" s="396"/>
      <c r="QR9" s="396"/>
      <c r="QS9" s="396"/>
      <c r="SG9" s="143">
        <f t="shared" si="0"/>
        <v>0</v>
      </c>
      <c r="SH9" s="143" t="str">
        <f t="shared" si="1"/>
        <v/>
      </c>
      <c r="SI9" s="143">
        <f t="shared" si="2"/>
        <v>0</v>
      </c>
      <c r="SJ9" s="143" t="str">
        <f t="shared" si="3"/>
        <v/>
      </c>
      <c r="SK9" s="143">
        <f t="shared" si="4"/>
        <v>0</v>
      </c>
      <c r="SL9" s="143" t="str">
        <f t="shared" si="5"/>
        <v/>
      </c>
      <c r="SM9" s="143">
        <f t="shared" si="6"/>
        <v>0</v>
      </c>
      <c r="SN9" s="143" t="str">
        <f t="shared" si="7"/>
        <v/>
      </c>
      <c r="SO9" s="143">
        <f t="shared" si="8"/>
        <v>0</v>
      </c>
      <c r="SP9" s="143" t="str">
        <f t="shared" si="9"/>
        <v/>
      </c>
      <c r="SQ9" s="143">
        <f t="shared" si="10"/>
        <v>0</v>
      </c>
      <c r="SR9" s="143" t="str">
        <f t="shared" si="11"/>
        <v/>
      </c>
    </row>
    <row r="10" spans="1:512">
      <c r="A10" s="396"/>
      <c r="B10" s="395"/>
      <c r="C10" s="395"/>
      <c r="D10" s="395"/>
      <c r="E10" s="395"/>
      <c r="F10" s="395"/>
      <c r="G10" s="395"/>
      <c r="H10" s="395"/>
      <c r="I10" s="395"/>
      <c r="J10" s="395"/>
      <c r="K10" s="395"/>
      <c r="L10" s="395"/>
      <c r="M10" s="395"/>
      <c r="N10" s="395"/>
      <c r="O10" s="395"/>
      <c r="P10" s="395"/>
      <c r="Q10" s="395"/>
      <c r="R10" s="395"/>
      <c r="S10" s="395"/>
      <c r="T10" s="395"/>
      <c r="U10" s="395"/>
      <c r="V10" s="395"/>
      <c r="W10" s="395"/>
      <c r="X10" s="395"/>
      <c r="Y10" s="395"/>
      <c r="Z10" s="395"/>
      <c r="AA10" s="395"/>
      <c r="AB10" s="395"/>
      <c r="AC10" s="395"/>
      <c r="AD10" s="395"/>
      <c r="AE10" s="395"/>
      <c r="AF10" s="395"/>
      <c r="AG10" s="395"/>
      <c r="AH10" s="395"/>
      <c r="AI10" s="395"/>
      <c r="AJ10" s="395"/>
      <c r="AK10" s="395"/>
      <c r="AL10" s="395"/>
      <c r="AM10" s="395"/>
      <c r="AN10" s="395"/>
      <c r="AO10" s="395"/>
      <c r="AP10" s="395"/>
      <c r="AQ10" s="395"/>
      <c r="AR10" s="395"/>
      <c r="AS10" s="395"/>
      <c r="AT10" s="395"/>
      <c r="AU10" s="395"/>
      <c r="AV10" s="395"/>
      <c r="AW10" s="395"/>
      <c r="AX10" s="395"/>
      <c r="AY10" s="395"/>
      <c r="AZ10" s="395"/>
      <c r="BA10" s="395"/>
      <c r="BB10" s="395"/>
      <c r="BC10" s="395"/>
      <c r="BD10" s="395"/>
      <c r="BE10" s="395"/>
      <c r="BF10" s="395"/>
      <c r="BG10" s="395"/>
      <c r="BH10" s="395"/>
      <c r="BI10" s="395"/>
      <c r="BJ10" s="395"/>
      <c r="BK10" s="395"/>
      <c r="BL10" s="395"/>
      <c r="BM10" s="395"/>
      <c r="BN10" s="395"/>
      <c r="BO10" s="395"/>
      <c r="BP10" s="395"/>
      <c r="BQ10" s="395"/>
      <c r="BR10" s="395"/>
      <c r="BS10" s="395"/>
      <c r="BT10" s="395"/>
      <c r="BU10" s="395"/>
      <c r="BV10" s="395"/>
      <c r="BW10" s="395"/>
      <c r="BX10" s="395"/>
      <c r="BY10" s="395"/>
      <c r="BZ10" s="395"/>
      <c r="CA10" s="395"/>
      <c r="CB10" s="395"/>
      <c r="CC10" s="395"/>
      <c r="CD10" s="395"/>
      <c r="CE10" s="395"/>
      <c r="CF10" s="395"/>
      <c r="CG10" s="395"/>
      <c r="CH10" s="395"/>
      <c r="CI10" s="395"/>
      <c r="CJ10" s="395"/>
      <c r="CK10" s="395"/>
      <c r="CL10" s="395"/>
      <c r="CM10" s="395"/>
      <c r="CN10" s="395"/>
      <c r="CO10" s="395"/>
      <c r="CP10" s="395"/>
      <c r="CQ10" s="395"/>
      <c r="CR10" s="395"/>
      <c r="CS10" s="395"/>
      <c r="CT10" s="395"/>
      <c r="CU10" s="395"/>
      <c r="CV10" s="395"/>
      <c r="CW10" s="395"/>
      <c r="CX10" s="395"/>
      <c r="CY10" s="395"/>
      <c r="CZ10" s="395"/>
      <c r="DA10" s="395"/>
      <c r="DB10" s="395"/>
      <c r="DC10" s="395"/>
      <c r="DD10" s="395"/>
      <c r="DE10" s="395"/>
      <c r="DF10" s="395"/>
      <c r="DG10" s="395"/>
      <c r="DH10" s="395"/>
      <c r="DI10" s="395"/>
      <c r="DJ10" s="395"/>
      <c r="DK10" s="395"/>
      <c r="ER10" s="395"/>
      <c r="ES10" s="395"/>
      <c r="ET10" s="395"/>
      <c r="EU10" s="395"/>
      <c r="EV10" s="395"/>
      <c r="EW10" s="395"/>
      <c r="EX10" s="395"/>
      <c r="EY10" s="395"/>
      <c r="EZ10" s="395"/>
      <c r="FA10" s="395"/>
      <c r="FB10" s="395"/>
      <c r="FC10" s="395"/>
      <c r="FD10" s="395"/>
      <c r="FE10" s="395"/>
      <c r="FF10" s="395"/>
      <c r="FG10" s="395"/>
      <c r="FH10" s="395"/>
      <c r="FI10" s="395"/>
      <c r="FJ10" s="395"/>
      <c r="FK10" s="395"/>
      <c r="FL10" s="395"/>
      <c r="FM10" s="395"/>
      <c r="FN10" s="395"/>
      <c r="FO10" s="395"/>
      <c r="FP10" s="395"/>
      <c r="FQ10" s="395"/>
      <c r="FR10" s="395"/>
      <c r="FS10" s="395"/>
      <c r="FT10" s="395"/>
      <c r="FU10" s="395"/>
      <c r="FV10" s="395"/>
      <c r="FW10" s="395"/>
      <c r="FX10" s="395"/>
      <c r="FY10" s="395"/>
      <c r="FZ10" s="395"/>
      <c r="GA10" s="395"/>
      <c r="GB10" s="395"/>
      <c r="GC10" s="395"/>
      <c r="GD10" s="395"/>
      <c r="GE10" s="395"/>
      <c r="GF10" s="395"/>
      <c r="GG10" s="395"/>
      <c r="GH10" s="395"/>
      <c r="GI10" s="395"/>
      <c r="GJ10" s="395"/>
      <c r="GK10" s="395"/>
      <c r="GL10" s="395"/>
      <c r="GM10" s="395"/>
      <c r="GN10" s="395"/>
      <c r="GO10" s="395"/>
      <c r="GP10" s="395"/>
      <c r="GQ10" s="395"/>
      <c r="GR10" s="395"/>
      <c r="GS10" s="395"/>
      <c r="GT10" s="395"/>
      <c r="GU10" s="395"/>
      <c r="GV10" s="395"/>
      <c r="GW10" s="395"/>
      <c r="GX10" s="395"/>
      <c r="GY10" s="395"/>
      <c r="GZ10" s="395"/>
      <c r="HA10" s="395"/>
      <c r="HB10" s="395"/>
      <c r="HC10" s="395"/>
      <c r="HD10" s="395"/>
      <c r="HE10" s="395"/>
      <c r="HF10" s="395"/>
      <c r="HG10" s="395"/>
      <c r="HH10" s="395"/>
      <c r="HI10" s="395"/>
      <c r="HJ10" s="395"/>
      <c r="HK10" s="395"/>
      <c r="HL10" s="395"/>
      <c r="HM10" s="395"/>
      <c r="HN10" s="395"/>
      <c r="HO10" s="395"/>
      <c r="HP10" s="395"/>
      <c r="HQ10" s="395"/>
      <c r="HR10" s="395"/>
      <c r="HS10" s="395"/>
      <c r="HT10" s="395"/>
      <c r="HU10" s="395"/>
      <c r="HV10" s="395"/>
      <c r="HW10" s="395"/>
      <c r="HX10" s="395"/>
      <c r="HY10" s="395"/>
      <c r="HZ10" s="395"/>
      <c r="IA10" s="395"/>
      <c r="IB10" s="395"/>
      <c r="IC10" s="395"/>
      <c r="ID10" s="395"/>
      <c r="IE10" s="395"/>
      <c r="IF10" s="395"/>
      <c r="IG10" s="395"/>
      <c r="IH10" s="395"/>
      <c r="II10" s="395"/>
      <c r="IJ10" s="395"/>
      <c r="IK10" s="395"/>
      <c r="IL10" s="395"/>
      <c r="IM10" s="395"/>
      <c r="IN10" s="395"/>
      <c r="IO10" s="395"/>
      <c r="IP10" s="395"/>
      <c r="IQ10" s="395"/>
      <c r="IR10" s="395"/>
      <c r="IS10" s="395"/>
      <c r="IT10" s="395"/>
      <c r="IU10" s="395"/>
      <c r="IV10" s="395"/>
      <c r="IW10" s="395"/>
      <c r="IX10" s="395"/>
      <c r="IY10" s="395"/>
      <c r="IZ10" s="395"/>
      <c r="JA10" s="395"/>
      <c r="JB10" s="395"/>
      <c r="JC10" s="395"/>
      <c r="JD10" s="395"/>
      <c r="JE10" s="395"/>
      <c r="JF10" s="395"/>
      <c r="JG10" s="395"/>
      <c r="JH10" s="395"/>
      <c r="JI10" s="395"/>
      <c r="JJ10" s="395"/>
      <c r="JK10" s="395"/>
      <c r="JL10" s="395"/>
      <c r="JM10" s="395"/>
      <c r="JN10" s="395"/>
      <c r="JO10" s="395"/>
      <c r="JP10" s="395"/>
      <c r="JQ10" s="395"/>
      <c r="JR10" s="395"/>
      <c r="JS10" s="395"/>
      <c r="JT10" s="395"/>
      <c r="JU10" s="395"/>
      <c r="JV10" s="395"/>
      <c r="JW10" s="395"/>
      <c r="JX10" s="395"/>
      <c r="JY10" s="395"/>
      <c r="JZ10" s="395"/>
      <c r="KA10" s="395"/>
      <c r="KB10" s="395"/>
      <c r="KC10" s="395"/>
      <c r="KD10" s="395"/>
      <c r="KE10" s="395"/>
      <c r="KF10" s="395"/>
      <c r="KG10" s="395"/>
      <c r="KH10" s="395"/>
      <c r="KI10" s="395"/>
      <c r="KJ10" s="395"/>
      <c r="KK10" s="395"/>
      <c r="KL10" s="395"/>
      <c r="KM10" s="395"/>
      <c r="KN10" s="395"/>
      <c r="KO10" s="395"/>
      <c r="KP10" s="395"/>
      <c r="KQ10" s="395"/>
      <c r="KR10" s="395"/>
      <c r="KS10" s="395"/>
      <c r="KT10" s="395"/>
      <c r="KU10" s="395"/>
      <c r="KV10" s="395"/>
      <c r="KW10" s="395"/>
      <c r="KX10" s="395"/>
      <c r="KY10" s="395"/>
      <c r="KZ10" s="395"/>
      <c r="LA10" s="395"/>
      <c r="LB10" s="395"/>
      <c r="LC10" s="395"/>
      <c r="LD10" s="395"/>
      <c r="LE10" s="395"/>
      <c r="LF10" s="395"/>
      <c r="LG10" s="395"/>
      <c r="LH10" s="395"/>
      <c r="LI10" s="395"/>
      <c r="LJ10" s="395"/>
      <c r="LK10" s="395"/>
      <c r="LL10" s="395"/>
      <c r="LM10" s="395"/>
      <c r="LN10" s="395"/>
      <c r="LO10" s="395"/>
      <c r="LP10" s="395"/>
      <c r="LQ10" s="395"/>
      <c r="LR10" s="395"/>
      <c r="LS10" s="395"/>
      <c r="LT10" s="395"/>
      <c r="LU10" s="395"/>
      <c r="LV10" s="395"/>
      <c r="LW10" s="395"/>
      <c r="LX10" s="395"/>
      <c r="LY10" s="395"/>
      <c r="LZ10" s="395"/>
      <c r="MA10" s="395"/>
      <c r="MB10" s="395"/>
      <c r="MC10" s="395"/>
      <c r="MD10" s="395"/>
      <c r="ME10" s="395"/>
      <c r="MF10" s="395"/>
      <c r="MG10" s="395"/>
      <c r="MH10" s="395"/>
      <c r="MI10" s="395"/>
      <c r="MJ10" s="395"/>
      <c r="MK10" s="395"/>
      <c r="ML10" s="395"/>
      <c r="MM10" s="395"/>
      <c r="MN10" s="395"/>
      <c r="MO10" s="395"/>
      <c r="MP10" s="395"/>
      <c r="MQ10" s="395"/>
      <c r="MR10" s="395"/>
      <c r="MS10" s="395"/>
      <c r="MT10" s="395"/>
      <c r="MU10" s="395"/>
      <c r="MV10" s="395"/>
      <c r="MW10" s="395"/>
      <c r="MX10" s="395"/>
      <c r="MY10" s="395"/>
      <c r="MZ10" s="395"/>
      <c r="NA10" s="395"/>
      <c r="NB10" s="395"/>
      <c r="NC10" s="395"/>
      <c r="ND10" s="395"/>
      <c r="NE10" s="395"/>
      <c r="NF10" s="395"/>
      <c r="NG10" s="395"/>
      <c r="NH10" s="395"/>
      <c r="NI10" s="395"/>
      <c r="NJ10" s="395"/>
      <c r="NK10" s="395"/>
      <c r="NL10" s="395"/>
      <c r="NM10" s="395"/>
      <c r="NN10" s="395"/>
      <c r="NO10" s="395"/>
      <c r="NP10" s="395"/>
      <c r="NQ10" s="395"/>
      <c r="NR10" s="395"/>
      <c r="NS10" s="395"/>
      <c r="NT10" s="395"/>
      <c r="NU10" s="395"/>
      <c r="NV10" s="395"/>
      <c r="NW10" s="395"/>
      <c r="NX10" s="395"/>
      <c r="NY10" s="395"/>
      <c r="NZ10" s="395"/>
      <c r="OA10" s="395"/>
      <c r="OB10" s="395"/>
      <c r="OC10" s="395"/>
      <c r="OD10" s="395"/>
      <c r="OE10" s="395"/>
      <c r="OF10" s="395"/>
      <c r="OG10" s="395"/>
      <c r="OH10" s="395"/>
      <c r="OI10" s="395"/>
      <c r="OJ10" s="395"/>
      <c r="OK10" s="395"/>
      <c r="OL10" s="395"/>
      <c r="OM10" s="395"/>
      <c r="ON10" s="395"/>
      <c r="OO10" s="395"/>
      <c r="OP10" s="395"/>
      <c r="OQ10" s="395"/>
      <c r="OR10" s="395"/>
      <c r="OS10" s="395"/>
      <c r="OT10" s="395"/>
      <c r="OU10" s="395"/>
      <c r="OV10" s="395"/>
      <c r="OW10" s="395"/>
      <c r="OX10" s="395"/>
      <c r="OY10" s="395"/>
      <c r="OZ10" s="395"/>
      <c r="PA10" s="395"/>
      <c r="PB10" s="395"/>
      <c r="PC10" s="395"/>
      <c r="PD10" s="395"/>
      <c r="PE10" s="395"/>
      <c r="PF10" s="395"/>
      <c r="PG10" s="395"/>
      <c r="PH10" s="395"/>
      <c r="PI10" s="395"/>
      <c r="PJ10" s="395"/>
      <c r="PK10" s="395"/>
      <c r="PL10" s="395"/>
      <c r="PM10" s="395"/>
      <c r="PN10" s="395"/>
      <c r="PO10" s="395"/>
      <c r="PP10" s="395"/>
      <c r="PQ10" s="395"/>
      <c r="PR10" s="395"/>
      <c r="PS10" s="395"/>
      <c r="PT10" s="395"/>
      <c r="PU10" s="395"/>
      <c r="PV10" s="395"/>
      <c r="PW10" s="395"/>
      <c r="PX10" s="395"/>
      <c r="PY10" s="395"/>
      <c r="PZ10" s="395"/>
      <c r="QA10" s="395"/>
      <c r="QB10" s="395"/>
      <c r="QC10" s="395"/>
      <c r="QD10" s="395"/>
      <c r="QE10" s="395"/>
      <c r="QF10" s="395"/>
      <c r="QG10" s="395"/>
      <c r="QH10" s="395"/>
      <c r="QI10" s="395"/>
      <c r="QJ10" s="395"/>
      <c r="QK10" s="395"/>
      <c r="QL10" s="395"/>
      <c r="QM10" s="395"/>
      <c r="QN10" s="395"/>
      <c r="QO10" s="395"/>
      <c r="QP10" s="395"/>
      <c r="QQ10" s="395"/>
      <c r="QR10" s="395"/>
      <c r="QS10" s="395"/>
      <c r="SG10" s="143">
        <f t="shared" si="0"/>
        <v>0</v>
      </c>
      <c r="SH10" s="143" t="str">
        <f t="shared" si="1"/>
        <v/>
      </c>
      <c r="SI10" s="143">
        <f t="shared" si="2"/>
        <v>0</v>
      </c>
      <c r="SJ10" s="143" t="str">
        <f t="shared" si="3"/>
        <v/>
      </c>
      <c r="SK10" s="143">
        <f t="shared" si="4"/>
        <v>0</v>
      </c>
      <c r="SL10" s="143" t="str">
        <f t="shared" si="5"/>
        <v/>
      </c>
      <c r="SM10" s="143">
        <f t="shared" si="6"/>
        <v>0</v>
      </c>
      <c r="SN10" s="143" t="str">
        <f t="shared" si="7"/>
        <v/>
      </c>
      <c r="SO10" s="143">
        <f t="shared" si="8"/>
        <v>0</v>
      </c>
      <c r="SP10" s="143" t="str">
        <f t="shared" si="9"/>
        <v/>
      </c>
      <c r="SQ10" s="143">
        <f t="shared" si="10"/>
        <v>0</v>
      </c>
      <c r="SR10" s="143" t="str">
        <f t="shared" si="11"/>
        <v/>
      </c>
    </row>
    <row r="11" spans="1:512">
      <c r="A11" s="396"/>
      <c r="B11" s="396"/>
      <c r="C11" s="396"/>
      <c r="D11" s="396"/>
      <c r="E11" s="396"/>
      <c r="F11" s="396"/>
      <c r="G11" s="396"/>
      <c r="H11" s="396"/>
      <c r="I11" s="396"/>
      <c r="J11" s="396"/>
      <c r="K11" s="396"/>
      <c r="L11" s="396"/>
      <c r="M11" s="396"/>
      <c r="N11" s="396"/>
      <c r="O11" s="396"/>
      <c r="P11" s="396"/>
      <c r="Q11" s="396"/>
      <c r="R11" s="396"/>
      <c r="S11" s="396"/>
      <c r="T11" s="396"/>
      <c r="U11" s="396"/>
      <c r="V11" s="396"/>
      <c r="W11" s="396"/>
      <c r="X11" s="396"/>
      <c r="Y11" s="396"/>
      <c r="Z11" s="396"/>
      <c r="AA11" s="396"/>
      <c r="AB11" s="396"/>
      <c r="AC11" s="396"/>
      <c r="AD11" s="396"/>
      <c r="AE11" s="396"/>
      <c r="AF11" s="396"/>
      <c r="AG11" s="396"/>
      <c r="AH11" s="396"/>
      <c r="AI11" s="396"/>
      <c r="AJ11" s="396"/>
      <c r="AK11" s="396"/>
      <c r="AL11" s="396"/>
      <c r="AM11" s="396"/>
      <c r="AN11" s="396"/>
      <c r="AO11" s="396"/>
      <c r="AP11" s="396"/>
      <c r="AQ11" s="396"/>
      <c r="AR11" s="396"/>
      <c r="AS11" s="396"/>
      <c r="AT11" s="396"/>
      <c r="AU11" s="396"/>
      <c r="AV11" s="396"/>
      <c r="AW11" s="396"/>
      <c r="AX11" s="396"/>
      <c r="AY11" s="396"/>
      <c r="AZ11" s="396"/>
      <c r="BA11" s="396"/>
      <c r="BB11" s="396"/>
      <c r="BC11" s="396"/>
      <c r="BD11" s="396"/>
      <c r="BE11" s="396"/>
      <c r="BF11" s="396"/>
      <c r="BG11" s="396"/>
      <c r="BH11" s="396"/>
      <c r="BI11" s="396"/>
      <c r="BJ11" s="396"/>
      <c r="BK11" s="396"/>
      <c r="BL11" s="396"/>
      <c r="BM11" s="396"/>
      <c r="BN11" s="396"/>
      <c r="BO11" s="396"/>
      <c r="BP11" s="396"/>
      <c r="BQ11" s="396"/>
      <c r="BR11" s="396"/>
      <c r="BS11" s="396"/>
      <c r="BT11" s="396"/>
      <c r="BU11" s="396"/>
      <c r="BV11" s="396"/>
      <c r="BW11" s="396"/>
      <c r="BX11" s="396"/>
      <c r="BY11" s="396"/>
      <c r="BZ11" s="396"/>
      <c r="CA11" s="396"/>
      <c r="CB11" s="396"/>
      <c r="CC11" s="396"/>
      <c r="CD11" s="396"/>
      <c r="CE11" s="396"/>
      <c r="CF11" s="396"/>
      <c r="CG11" s="396"/>
      <c r="CH11" s="396"/>
      <c r="CI11" s="396"/>
      <c r="CJ11" s="396"/>
      <c r="CK11" s="396"/>
      <c r="CL11" s="396"/>
      <c r="CM11" s="396"/>
      <c r="CN11" s="396"/>
      <c r="CO11" s="396"/>
      <c r="CP11" s="396"/>
      <c r="CQ11" s="396"/>
      <c r="CR11" s="396"/>
      <c r="CS11" s="396"/>
      <c r="CT11" s="396"/>
      <c r="CU11" s="396"/>
      <c r="CV11" s="396"/>
      <c r="CW11" s="396"/>
      <c r="CX11" s="396"/>
      <c r="CY11" s="396"/>
      <c r="CZ11" s="396"/>
      <c r="DA11" s="396"/>
      <c r="DB11" s="396"/>
      <c r="DC11" s="396"/>
      <c r="DD11" s="396"/>
      <c r="DE11" s="396"/>
      <c r="DF11" s="396"/>
      <c r="DG11" s="396"/>
      <c r="DH11" s="396"/>
      <c r="DI11" s="396"/>
      <c r="DJ11" s="396"/>
      <c r="DK11" s="396"/>
      <c r="ER11" s="396"/>
      <c r="ES11" s="396"/>
      <c r="ET11" s="396"/>
      <c r="EU11" s="396"/>
      <c r="EV11" s="396"/>
      <c r="EW11" s="396"/>
      <c r="EX11" s="396"/>
      <c r="EY11" s="396"/>
      <c r="EZ11" s="396"/>
      <c r="FA11" s="396"/>
      <c r="FB11" s="396"/>
      <c r="FC11" s="396"/>
      <c r="FD11" s="396"/>
      <c r="FE11" s="396"/>
      <c r="FF11" s="396"/>
      <c r="FG11" s="396"/>
      <c r="FH11" s="396"/>
      <c r="FI11" s="396"/>
      <c r="FJ11" s="396"/>
      <c r="FK11" s="396"/>
      <c r="FL11" s="396"/>
      <c r="FM11" s="396"/>
      <c r="FN11" s="396"/>
      <c r="FO11" s="396"/>
      <c r="FP11" s="396"/>
      <c r="FQ11" s="396"/>
      <c r="FR11" s="396"/>
      <c r="FS11" s="396"/>
      <c r="FT11" s="396"/>
      <c r="FU11" s="396"/>
      <c r="FV11" s="396"/>
      <c r="FW11" s="396"/>
      <c r="FX11" s="396"/>
      <c r="FY11" s="396"/>
      <c r="FZ11" s="396"/>
      <c r="GA11" s="396"/>
      <c r="GB11" s="396"/>
      <c r="GC11" s="396"/>
      <c r="GD11" s="396"/>
      <c r="GE11" s="396"/>
      <c r="GF11" s="396"/>
      <c r="GG11" s="396"/>
      <c r="GH11" s="396"/>
      <c r="GI11" s="396"/>
      <c r="GJ11" s="396"/>
      <c r="GK11" s="396"/>
      <c r="GL11" s="396"/>
      <c r="GM11" s="396"/>
      <c r="GN11" s="396"/>
      <c r="GO11" s="396"/>
      <c r="GP11" s="396"/>
      <c r="GQ11" s="396"/>
      <c r="GR11" s="396"/>
      <c r="GS11" s="396"/>
      <c r="GT11" s="396"/>
      <c r="GU11" s="396"/>
      <c r="GV11" s="396"/>
      <c r="GW11" s="396"/>
      <c r="GX11" s="396"/>
      <c r="GY11" s="396"/>
      <c r="GZ11" s="396"/>
      <c r="HA11" s="396"/>
      <c r="HB11" s="396"/>
      <c r="HC11" s="396"/>
      <c r="HD11" s="396"/>
      <c r="HE11" s="396"/>
      <c r="HF11" s="396"/>
      <c r="HG11" s="396"/>
      <c r="HH11" s="396"/>
      <c r="HI11" s="396"/>
      <c r="HJ11" s="396"/>
      <c r="HK11" s="396"/>
      <c r="HL11" s="396"/>
      <c r="HM11" s="396"/>
      <c r="HN11" s="396"/>
      <c r="HO11" s="396"/>
      <c r="HP11" s="396"/>
      <c r="HQ11" s="396"/>
      <c r="HR11" s="396"/>
      <c r="HS11" s="396"/>
      <c r="HT11" s="396"/>
      <c r="HU11" s="396"/>
      <c r="HV11" s="396"/>
      <c r="HW11" s="396"/>
      <c r="HX11" s="396"/>
      <c r="HY11" s="396"/>
      <c r="HZ11" s="396"/>
      <c r="IA11" s="396"/>
      <c r="IB11" s="396"/>
      <c r="IC11" s="396"/>
      <c r="ID11" s="396"/>
      <c r="IE11" s="396"/>
      <c r="IF11" s="396"/>
      <c r="IG11" s="396"/>
      <c r="IH11" s="396"/>
      <c r="II11" s="396"/>
      <c r="IJ11" s="396"/>
      <c r="IK11" s="396"/>
      <c r="IL11" s="396"/>
      <c r="IM11" s="396"/>
      <c r="IN11" s="396"/>
      <c r="IO11" s="396"/>
      <c r="IP11" s="396"/>
      <c r="IQ11" s="396"/>
      <c r="IR11" s="396"/>
      <c r="IS11" s="396"/>
      <c r="IT11" s="396"/>
      <c r="IU11" s="396"/>
      <c r="IV11" s="396"/>
      <c r="IW11" s="396"/>
      <c r="IX11" s="396"/>
      <c r="IY11" s="396"/>
      <c r="IZ11" s="396"/>
      <c r="JA11" s="396"/>
      <c r="JB11" s="396"/>
      <c r="JC11" s="396"/>
      <c r="JD11" s="396"/>
      <c r="JE11" s="396"/>
      <c r="JF11" s="396"/>
      <c r="JG11" s="396"/>
      <c r="JH11" s="396"/>
      <c r="JI11" s="396"/>
      <c r="JJ11" s="396"/>
      <c r="JK11" s="396"/>
      <c r="JL11" s="396"/>
      <c r="JM11" s="396"/>
      <c r="JN11" s="396"/>
      <c r="JO11" s="396"/>
      <c r="JP11" s="396"/>
      <c r="JQ11" s="396"/>
      <c r="JR11" s="396"/>
      <c r="JS11" s="396"/>
      <c r="JT11" s="396"/>
      <c r="JU11" s="396"/>
      <c r="JV11" s="396"/>
      <c r="JW11" s="396"/>
      <c r="JX11" s="396"/>
      <c r="JY11" s="396"/>
      <c r="JZ11" s="396"/>
      <c r="KA11" s="396"/>
      <c r="KB11" s="396"/>
      <c r="KC11" s="396"/>
      <c r="KD11" s="396"/>
      <c r="KE11" s="396"/>
      <c r="KF11" s="396"/>
      <c r="KG11" s="396"/>
      <c r="KH11" s="396"/>
      <c r="KI11" s="396"/>
      <c r="KJ11" s="396"/>
      <c r="KK11" s="396"/>
      <c r="KL11" s="396"/>
      <c r="KM11" s="396"/>
      <c r="KN11" s="396"/>
      <c r="KO11" s="396"/>
      <c r="KP11" s="396"/>
      <c r="KQ11" s="396"/>
      <c r="KR11" s="396"/>
      <c r="KS11" s="396"/>
      <c r="KT11" s="396"/>
      <c r="KU11" s="396"/>
      <c r="KV11" s="396"/>
      <c r="KW11" s="396"/>
      <c r="KX11" s="396"/>
      <c r="KY11" s="396"/>
      <c r="KZ11" s="396"/>
      <c r="LA11" s="396"/>
      <c r="LB11" s="396"/>
      <c r="LC11" s="396"/>
      <c r="LD11" s="396"/>
      <c r="LE11" s="396"/>
      <c r="LF11" s="396"/>
      <c r="LG11" s="396"/>
      <c r="LH11" s="396"/>
      <c r="LI11" s="396"/>
      <c r="LJ11" s="396"/>
      <c r="LK11" s="396"/>
      <c r="LL11" s="396"/>
      <c r="LM11" s="396"/>
      <c r="LN11" s="396"/>
      <c r="LO11" s="396"/>
      <c r="LP11" s="396"/>
      <c r="LQ11" s="396"/>
      <c r="LR11" s="396"/>
      <c r="LS11" s="396"/>
      <c r="LT11" s="396"/>
      <c r="LU11" s="396"/>
      <c r="LV11" s="396"/>
      <c r="LW11" s="396"/>
      <c r="LX11" s="396"/>
      <c r="LY11" s="396"/>
      <c r="LZ11" s="396"/>
      <c r="MA11" s="396"/>
      <c r="MB11" s="396"/>
      <c r="MC11" s="396"/>
      <c r="MD11" s="396"/>
      <c r="ME11" s="396"/>
      <c r="MF11" s="396"/>
      <c r="MG11" s="396"/>
      <c r="MH11" s="396"/>
      <c r="MI11" s="396"/>
      <c r="MJ11" s="396"/>
      <c r="MK11" s="396"/>
      <c r="ML11" s="396"/>
      <c r="MM11" s="396"/>
      <c r="MN11" s="396"/>
      <c r="MO11" s="396"/>
      <c r="MP11" s="396"/>
      <c r="MQ11" s="396"/>
      <c r="MR11" s="396"/>
      <c r="MS11" s="396"/>
      <c r="MT11" s="396"/>
      <c r="MU11" s="396"/>
      <c r="MV11" s="396"/>
      <c r="MW11" s="396"/>
      <c r="MX11" s="396"/>
      <c r="MY11" s="396"/>
      <c r="MZ11" s="396"/>
      <c r="NA11" s="396"/>
      <c r="NB11" s="396"/>
      <c r="NC11" s="396"/>
      <c r="ND11" s="396"/>
      <c r="NE11" s="396"/>
      <c r="NF11" s="396"/>
      <c r="NG11" s="396"/>
      <c r="NH11" s="396"/>
      <c r="NI11" s="396"/>
      <c r="NJ11" s="396"/>
      <c r="NK11" s="396"/>
      <c r="NL11" s="396"/>
      <c r="NM11" s="396"/>
      <c r="NN11" s="396"/>
      <c r="NO11" s="396"/>
      <c r="NP11" s="396"/>
      <c r="NQ11" s="396"/>
      <c r="NR11" s="396"/>
      <c r="NS11" s="396"/>
      <c r="NT11" s="396"/>
      <c r="NU11" s="396"/>
      <c r="NV11" s="396"/>
      <c r="NW11" s="396"/>
      <c r="NX11" s="396"/>
      <c r="NY11" s="396"/>
      <c r="NZ11" s="396"/>
      <c r="OA11" s="396"/>
      <c r="OB11" s="396"/>
      <c r="OC11" s="396"/>
      <c r="OD11" s="396"/>
      <c r="OE11" s="396"/>
      <c r="OF11" s="396"/>
      <c r="OG11" s="396"/>
      <c r="OH11" s="396"/>
      <c r="OI11" s="396"/>
      <c r="OJ11" s="396"/>
      <c r="OK11" s="396"/>
      <c r="OL11" s="396"/>
      <c r="OM11" s="396"/>
      <c r="ON11" s="396"/>
      <c r="OO11" s="396"/>
      <c r="OP11" s="396"/>
      <c r="OQ11" s="396"/>
      <c r="OR11" s="396"/>
      <c r="OS11" s="396"/>
      <c r="OT11" s="396"/>
      <c r="OU11" s="396"/>
      <c r="OV11" s="396"/>
      <c r="OW11" s="396"/>
      <c r="OX11" s="396"/>
      <c r="OY11" s="396"/>
      <c r="OZ11" s="396"/>
      <c r="PA11" s="396"/>
      <c r="PB11" s="396"/>
      <c r="PC11" s="396"/>
      <c r="PD11" s="396"/>
      <c r="PE11" s="396"/>
      <c r="PF11" s="396"/>
      <c r="PG11" s="396"/>
      <c r="PH11" s="396"/>
      <c r="PI11" s="396"/>
      <c r="PJ11" s="396"/>
      <c r="PK11" s="396"/>
      <c r="PL11" s="396"/>
      <c r="PM11" s="396"/>
      <c r="PN11" s="396"/>
      <c r="PO11" s="396"/>
      <c r="PP11" s="396"/>
      <c r="PQ11" s="396"/>
      <c r="PR11" s="396"/>
      <c r="PS11" s="396"/>
      <c r="PT11" s="396"/>
      <c r="PU11" s="396"/>
      <c r="PV11" s="396"/>
      <c r="PW11" s="396"/>
      <c r="PX11" s="396"/>
      <c r="PY11" s="396"/>
      <c r="PZ11" s="396"/>
      <c r="QA11" s="396"/>
      <c r="QB11" s="396"/>
      <c r="QC11" s="396"/>
      <c r="QD11" s="396"/>
      <c r="QE11" s="396"/>
      <c r="QF11" s="396"/>
      <c r="QG11" s="396"/>
      <c r="QH11" s="396"/>
      <c r="QI11" s="396"/>
      <c r="QJ11" s="396"/>
      <c r="QK11" s="396"/>
      <c r="QL11" s="396"/>
      <c r="QM11" s="396"/>
      <c r="QN11" s="396"/>
      <c r="QO11" s="396"/>
      <c r="QP11" s="396"/>
      <c r="QQ11" s="396"/>
      <c r="QR11" s="396"/>
      <c r="QS11" s="396"/>
      <c r="SG11" s="143">
        <f t="shared" si="0"/>
        <v>0</v>
      </c>
      <c r="SH11" s="143" t="str">
        <f t="shared" si="1"/>
        <v/>
      </c>
      <c r="SI11" s="143">
        <f t="shared" si="2"/>
        <v>0</v>
      </c>
      <c r="SJ11" s="143" t="str">
        <f t="shared" si="3"/>
        <v/>
      </c>
      <c r="SK11" s="143">
        <f t="shared" si="4"/>
        <v>0</v>
      </c>
      <c r="SL11" s="143" t="str">
        <f t="shared" si="5"/>
        <v/>
      </c>
      <c r="SM11" s="143">
        <f t="shared" si="6"/>
        <v>0</v>
      </c>
      <c r="SN11" s="143" t="str">
        <f t="shared" si="7"/>
        <v/>
      </c>
      <c r="SO11" s="143">
        <f t="shared" si="8"/>
        <v>0</v>
      </c>
      <c r="SP11" s="143" t="str">
        <f t="shared" si="9"/>
        <v/>
      </c>
      <c r="SQ11" s="143">
        <f t="shared" si="10"/>
        <v>0</v>
      </c>
      <c r="SR11" s="143" t="str">
        <f t="shared" si="11"/>
        <v/>
      </c>
    </row>
    <row r="12" spans="1:512">
      <c r="A12" s="396"/>
      <c r="B12" s="395"/>
      <c r="C12" s="395"/>
      <c r="D12" s="395"/>
      <c r="E12" s="395"/>
      <c r="F12" s="395"/>
      <c r="G12" s="395"/>
      <c r="H12" s="395"/>
      <c r="I12" s="395"/>
      <c r="J12" s="395"/>
      <c r="K12" s="395"/>
      <c r="L12" s="395"/>
      <c r="M12" s="395"/>
      <c r="N12" s="395"/>
      <c r="O12" s="395"/>
      <c r="P12" s="395"/>
      <c r="Q12" s="395"/>
      <c r="R12" s="395"/>
      <c r="S12" s="395"/>
      <c r="T12" s="395"/>
      <c r="U12" s="395"/>
      <c r="V12" s="395"/>
      <c r="W12" s="395"/>
      <c r="X12" s="395"/>
      <c r="Y12" s="395"/>
      <c r="Z12" s="395"/>
      <c r="AA12" s="395"/>
      <c r="AB12" s="395"/>
      <c r="AC12" s="395"/>
      <c r="AD12" s="395"/>
      <c r="AE12" s="395"/>
      <c r="AF12" s="395"/>
      <c r="AG12" s="395"/>
      <c r="AH12" s="395"/>
      <c r="AI12" s="395"/>
      <c r="AJ12" s="395"/>
      <c r="AK12" s="395"/>
      <c r="AL12" s="395"/>
      <c r="AM12" s="395"/>
      <c r="AN12" s="395"/>
      <c r="AO12" s="395"/>
      <c r="AP12" s="395"/>
      <c r="AQ12" s="395"/>
      <c r="AR12" s="395"/>
      <c r="AS12" s="395"/>
      <c r="AT12" s="395"/>
      <c r="AU12" s="395"/>
      <c r="AV12" s="395"/>
      <c r="AW12" s="395"/>
      <c r="AX12" s="395"/>
      <c r="AY12" s="395"/>
      <c r="AZ12" s="395"/>
      <c r="BA12" s="395"/>
      <c r="BB12" s="395"/>
      <c r="BC12" s="395"/>
      <c r="BD12" s="395"/>
      <c r="BE12" s="395"/>
      <c r="BF12" s="395"/>
      <c r="BG12" s="395"/>
      <c r="BH12" s="395"/>
      <c r="BI12" s="395"/>
      <c r="BJ12" s="395"/>
      <c r="BK12" s="395"/>
      <c r="BL12" s="395"/>
      <c r="BM12" s="395"/>
      <c r="BN12" s="395"/>
      <c r="BO12" s="395"/>
      <c r="BP12" s="395"/>
      <c r="BQ12" s="395"/>
      <c r="BR12" s="395"/>
      <c r="BS12" s="395"/>
      <c r="BT12" s="395"/>
      <c r="BU12" s="395"/>
      <c r="BV12" s="395"/>
      <c r="BW12" s="395"/>
      <c r="BX12" s="395"/>
      <c r="BY12" s="395"/>
      <c r="BZ12" s="395"/>
      <c r="CA12" s="395"/>
      <c r="CB12" s="395"/>
      <c r="CC12" s="395"/>
      <c r="CD12" s="395"/>
      <c r="CE12" s="395"/>
      <c r="CF12" s="395"/>
      <c r="CG12" s="395"/>
      <c r="CH12" s="395"/>
      <c r="CI12" s="395"/>
      <c r="CJ12" s="395"/>
      <c r="CK12" s="395"/>
      <c r="CL12" s="395"/>
      <c r="CM12" s="395"/>
      <c r="CN12" s="395"/>
      <c r="CO12" s="395"/>
      <c r="CP12" s="395"/>
      <c r="CQ12" s="395"/>
      <c r="CR12" s="395"/>
      <c r="CS12" s="395"/>
      <c r="CT12" s="395"/>
      <c r="CU12" s="395"/>
      <c r="CV12" s="395"/>
      <c r="CW12" s="395"/>
      <c r="CX12" s="395"/>
      <c r="CY12" s="395"/>
      <c r="CZ12" s="395"/>
      <c r="DA12" s="395"/>
      <c r="DB12" s="395"/>
      <c r="DC12" s="395"/>
      <c r="DD12" s="395"/>
      <c r="DE12" s="395"/>
      <c r="DF12" s="395"/>
      <c r="DG12" s="395"/>
      <c r="DH12" s="395"/>
      <c r="DI12" s="395"/>
      <c r="DJ12" s="395"/>
      <c r="DK12" s="395"/>
      <c r="ER12" s="395"/>
      <c r="ES12" s="395"/>
      <c r="ET12" s="395"/>
      <c r="EU12" s="395"/>
      <c r="EV12" s="395"/>
      <c r="EW12" s="395"/>
      <c r="EX12" s="395"/>
      <c r="EY12" s="395"/>
      <c r="EZ12" s="395"/>
      <c r="FA12" s="395"/>
      <c r="FB12" s="395"/>
      <c r="FC12" s="395"/>
      <c r="FD12" s="395"/>
      <c r="FE12" s="395"/>
      <c r="FF12" s="395"/>
      <c r="FG12" s="395"/>
      <c r="FH12" s="395"/>
      <c r="FI12" s="395"/>
      <c r="FJ12" s="395"/>
      <c r="FK12" s="395"/>
      <c r="FL12" s="395"/>
      <c r="FM12" s="395"/>
      <c r="FN12" s="395"/>
      <c r="FO12" s="395"/>
      <c r="FP12" s="395"/>
      <c r="FQ12" s="395"/>
      <c r="FR12" s="395"/>
      <c r="FS12" s="395"/>
      <c r="FT12" s="395"/>
      <c r="FU12" s="395"/>
      <c r="FV12" s="395"/>
      <c r="FW12" s="395"/>
      <c r="FX12" s="395"/>
      <c r="FY12" s="395"/>
      <c r="FZ12" s="395"/>
      <c r="GA12" s="395"/>
      <c r="GB12" s="395"/>
      <c r="GC12" s="395"/>
      <c r="GD12" s="395"/>
      <c r="GE12" s="395"/>
      <c r="GF12" s="395"/>
      <c r="GG12" s="395"/>
      <c r="GH12" s="395"/>
      <c r="GI12" s="395"/>
      <c r="GJ12" s="395"/>
      <c r="GK12" s="395"/>
      <c r="GL12" s="395"/>
      <c r="GM12" s="395"/>
      <c r="GN12" s="395"/>
      <c r="GO12" s="395"/>
      <c r="GP12" s="395"/>
      <c r="GQ12" s="395"/>
      <c r="GR12" s="395"/>
      <c r="GS12" s="395"/>
      <c r="GT12" s="395"/>
      <c r="GU12" s="395"/>
      <c r="GV12" s="395"/>
      <c r="GW12" s="395"/>
      <c r="GX12" s="395"/>
      <c r="GY12" s="395"/>
      <c r="GZ12" s="395"/>
      <c r="HA12" s="395"/>
      <c r="HB12" s="395"/>
      <c r="HC12" s="395"/>
      <c r="HD12" s="395"/>
      <c r="HE12" s="395"/>
      <c r="HF12" s="395"/>
      <c r="HG12" s="395"/>
      <c r="HH12" s="395"/>
      <c r="HI12" s="395"/>
      <c r="HJ12" s="395"/>
      <c r="HK12" s="395"/>
      <c r="HL12" s="395"/>
      <c r="HM12" s="395"/>
      <c r="HN12" s="395"/>
      <c r="HO12" s="395"/>
      <c r="HP12" s="395"/>
      <c r="HQ12" s="395"/>
      <c r="HR12" s="395"/>
      <c r="HS12" s="395"/>
      <c r="HT12" s="395"/>
      <c r="HU12" s="395"/>
      <c r="HV12" s="395"/>
      <c r="HW12" s="395"/>
      <c r="HX12" s="395"/>
      <c r="HY12" s="395"/>
      <c r="HZ12" s="395"/>
      <c r="IA12" s="395"/>
      <c r="IB12" s="395"/>
      <c r="IC12" s="395"/>
      <c r="ID12" s="395"/>
      <c r="IE12" s="395"/>
      <c r="IF12" s="395"/>
      <c r="IG12" s="395"/>
      <c r="IH12" s="395"/>
      <c r="II12" s="395"/>
      <c r="IJ12" s="395"/>
      <c r="IK12" s="395"/>
      <c r="IL12" s="395"/>
      <c r="IM12" s="395"/>
      <c r="IN12" s="395"/>
      <c r="IO12" s="395"/>
      <c r="IP12" s="395"/>
      <c r="IQ12" s="395"/>
      <c r="IR12" s="395"/>
      <c r="IS12" s="395"/>
      <c r="IT12" s="395"/>
      <c r="IU12" s="395"/>
      <c r="IV12" s="395"/>
      <c r="IW12" s="395"/>
      <c r="IX12" s="395"/>
      <c r="IY12" s="395"/>
      <c r="IZ12" s="395"/>
      <c r="JA12" s="395"/>
      <c r="JB12" s="395"/>
      <c r="JC12" s="395"/>
      <c r="JD12" s="395"/>
      <c r="JE12" s="395"/>
      <c r="JF12" s="395"/>
      <c r="JG12" s="395"/>
      <c r="JH12" s="395"/>
      <c r="JI12" s="395"/>
      <c r="JJ12" s="395"/>
      <c r="JK12" s="395"/>
      <c r="JL12" s="395"/>
      <c r="JM12" s="395"/>
      <c r="JN12" s="395"/>
      <c r="JO12" s="395"/>
      <c r="JP12" s="395"/>
      <c r="JQ12" s="395"/>
      <c r="JR12" s="395"/>
      <c r="JS12" s="395"/>
      <c r="JT12" s="395"/>
      <c r="JU12" s="395"/>
      <c r="JV12" s="395"/>
      <c r="JW12" s="395"/>
      <c r="JX12" s="395"/>
      <c r="JY12" s="395"/>
      <c r="JZ12" s="395"/>
      <c r="KA12" s="395"/>
      <c r="KB12" s="395"/>
      <c r="KC12" s="395"/>
      <c r="KD12" s="395"/>
      <c r="KE12" s="395"/>
      <c r="KF12" s="395"/>
      <c r="KG12" s="395"/>
      <c r="KH12" s="395"/>
      <c r="KI12" s="395"/>
      <c r="KJ12" s="395"/>
      <c r="KK12" s="395"/>
      <c r="KL12" s="395"/>
      <c r="KM12" s="395"/>
      <c r="KN12" s="395"/>
      <c r="KO12" s="395"/>
      <c r="KP12" s="395"/>
      <c r="KQ12" s="395"/>
      <c r="KR12" s="395"/>
      <c r="KS12" s="395"/>
      <c r="KT12" s="395"/>
      <c r="KU12" s="395"/>
      <c r="KV12" s="395"/>
      <c r="KW12" s="395"/>
      <c r="KX12" s="395"/>
      <c r="KY12" s="395"/>
      <c r="KZ12" s="395"/>
      <c r="LA12" s="395"/>
      <c r="LB12" s="395"/>
      <c r="LC12" s="395"/>
      <c r="LD12" s="395"/>
      <c r="LE12" s="395"/>
      <c r="LF12" s="395"/>
      <c r="LG12" s="395"/>
      <c r="LH12" s="395"/>
      <c r="LI12" s="395"/>
      <c r="LJ12" s="395"/>
      <c r="LK12" s="395"/>
      <c r="LL12" s="395"/>
      <c r="LM12" s="395"/>
      <c r="LN12" s="395"/>
      <c r="LO12" s="395"/>
      <c r="LP12" s="395"/>
      <c r="LQ12" s="395"/>
      <c r="LR12" s="395"/>
      <c r="LS12" s="395"/>
      <c r="LT12" s="395"/>
      <c r="LU12" s="395"/>
      <c r="LV12" s="395"/>
      <c r="LW12" s="395"/>
      <c r="LX12" s="395"/>
      <c r="LY12" s="395"/>
      <c r="LZ12" s="395"/>
      <c r="MA12" s="395"/>
      <c r="MB12" s="395"/>
      <c r="MC12" s="395"/>
      <c r="MD12" s="395"/>
      <c r="ME12" s="395"/>
      <c r="MF12" s="395"/>
      <c r="MG12" s="395"/>
      <c r="MH12" s="395"/>
      <c r="MI12" s="395"/>
      <c r="MJ12" s="395"/>
      <c r="MK12" s="395"/>
      <c r="ML12" s="395"/>
      <c r="MM12" s="395"/>
      <c r="MN12" s="395"/>
      <c r="MO12" s="395"/>
      <c r="MP12" s="395"/>
      <c r="MQ12" s="395"/>
      <c r="MR12" s="395"/>
      <c r="MS12" s="395"/>
      <c r="MT12" s="395"/>
      <c r="MU12" s="395"/>
      <c r="MV12" s="395"/>
      <c r="MW12" s="395"/>
      <c r="MX12" s="395"/>
      <c r="MY12" s="395"/>
      <c r="MZ12" s="395"/>
      <c r="NA12" s="395"/>
      <c r="NB12" s="395"/>
      <c r="NC12" s="395"/>
      <c r="ND12" s="395"/>
      <c r="NE12" s="395"/>
      <c r="NF12" s="395"/>
      <c r="NG12" s="395"/>
      <c r="NH12" s="395"/>
      <c r="NI12" s="395"/>
      <c r="NJ12" s="395"/>
      <c r="NK12" s="395"/>
      <c r="NL12" s="395"/>
      <c r="NM12" s="395"/>
      <c r="NN12" s="395"/>
      <c r="NO12" s="395"/>
      <c r="NP12" s="395"/>
      <c r="NQ12" s="395"/>
      <c r="NR12" s="395"/>
      <c r="NS12" s="395"/>
      <c r="NT12" s="395"/>
      <c r="NU12" s="395"/>
      <c r="NV12" s="395"/>
      <c r="NW12" s="395"/>
      <c r="NX12" s="395"/>
      <c r="NY12" s="395"/>
      <c r="NZ12" s="395"/>
      <c r="OA12" s="395"/>
      <c r="OB12" s="395"/>
      <c r="OC12" s="395"/>
      <c r="OD12" s="395"/>
      <c r="OE12" s="395"/>
      <c r="OF12" s="395"/>
      <c r="OG12" s="395"/>
      <c r="OH12" s="395"/>
      <c r="OI12" s="395"/>
      <c r="OJ12" s="395"/>
      <c r="OK12" s="395"/>
      <c r="OL12" s="395"/>
      <c r="OM12" s="395"/>
      <c r="ON12" s="395"/>
      <c r="OO12" s="395"/>
      <c r="OP12" s="395"/>
      <c r="OQ12" s="395"/>
      <c r="OR12" s="395"/>
      <c r="OS12" s="395"/>
      <c r="OT12" s="395"/>
      <c r="OU12" s="395"/>
      <c r="OV12" s="395"/>
      <c r="OW12" s="395"/>
      <c r="OX12" s="395"/>
      <c r="OY12" s="395"/>
      <c r="OZ12" s="395"/>
      <c r="PA12" s="395"/>
      <c r="PB12" s="395"/>
      <c r="PC12" s="395"/>
      <c r="PD12" s="395"/>
      <c r="PE12" s="395"/>
      <c r="PF12" s="395"/>
      <c r="PG12" s="395"/>
      <c r="PH12" s="395"/>
      <c r="PI12" s="395"/>
      <c r="PJ12" s="395"/>
      <c r="PK12" s="395"/>
      <c r="PL12" s="395"/>
      <c r="PM12" s="395"/>
      <c r="PN12" s="395"/>
      <c r="PO12" s="395"/>
      <c r="PP12" s="395"/>
      <c r="PQ12" s="395"/>
      <c r="PR12" s="395"/>
      <c r="PS12" s="395"/>
      <c r="PT12" s="395"/>
      <c r="PU12" s="395"/>
      <c r="PV12" s="395"/>
      <c r="PW12" s="395"/>
      <c r="PX12" s="395"/>
      <c r="PY12" s="395"/>
      <c r="PZ12" s="395"/>
      <c r="QA12" s="395"/>
      <c r="QB12" s="395"/>
      <c r="QC12" s="395"/>
      <c r="QD12" s="395"/>
      <c r="QE12" s="395"/>
      <c r="QF12" s="395"/>
      <c r="QG12" s="395"/>
      <c r="QH12" s="395"/>
      <c r="QI12" s="395"/>
      <c r="QJ12" s="395"/>
      <c r="QK12" s="395"/>
      <c r="QL12" s="395"/>
      <c r="QM12" s="395"/>
      <c r="QN12" s="395"/>
      <c r="QO12" s="395"/>
      <c r="QP12" s="395"/>
      <c r="QQ12" s="395"/>
      <c r="QR12" s="395"/>
      <c r="QS12" s="395"/>
      <c r="SG12" s="143">
        <f t="shared" si="0"/>
        <v>0</v>
      </c>
      <c r="SH12" s="143" t="str">
        <f t="shared" si="1"/>
        <v/>
      </c>
      <c r="SI12" s="143">
        <f t="shared" si="2"/>
        <v>0</v>
      </c>
      <c r="SJ12" s="143" t="str">
        <f t="shared" si="3"/>
        <v/>
      </c>
      <c r="SK12" s="143">
        <f t="shared" si="4"/>
        <v>0</v>
      </c>
      <c r="SL12" s="143" t="str">
        <f t="shared" si="5"/>
        <v/>
      </c>
      <c r="SM12" s="143">
        <f t="shared" si="6"/>
        <v>0</v>
      </c>
      <c r="SN12" s="143" t="str">
        <f t="shared" si="7"/>
        <v/>
      </c>
      <c r="SO12" s="143">
        <f t="shared" si="8"/>
        <v>0</v>
      </c>
      <c r="SP12" s="143" t="str">
        <f t="shared" si="9"/>
        <v/>
      </c>
      <c r="SQ12" s="143">
        <f t="shared" si="10"/>
        <v>0</v>
      </c>
      <c r="SR12" s="143" t="str">
        <f t="shared" si="11"/>
        <v/>
      </c>
    </row>
    <row r="13" spans="1:512">
      <c r="A13" s="396"/>
      <c r="B13" s="396"/>
      <c r="C13" s="396"/>
      <c r="D13" s="396"/>
      <c r="E13" s="396"/>
      <c r="F13" s="396"/>
      <c r="G13" s="396"/>
      <c r="H13" s="396"/>
      <c r="I13" s="396"/>
      <c r="J13" s="396"/>
      <c r="K13" s="396"/>
      <c r="L13" s="396"/>
      <c r="M13" s="396"/>
      <c r="N13" s="396"/>
      <c r="O13" s="396"/>
      <c r="P13" s="396"/>
      <c r="Q13" s="396"/>
      <c r="R13" s="396"/>
      <c r="S13" s="396"/>
      <c r="T13" s="396"/>
      <c r="U13" s="396"/>
      <c r="V13" s="396"/>
      <c r="W13" s="396"/>
      <c r="X13" s="396"/>
      <c r="Y13" s="396"/>
      <c r="Z13" s="396"/>
      <c r="AA13" s="396"/>
      <c r="AB13" s="396"/>
      <c r="AC13" s="396"/>
      <c r="AD13" s="396"/>
      <c r="AE13" s="396"/>
      <c r="AF13" s="396"/>
      <c r="AG13" s="396"/>
      <c r="AH13" s="396"/>
      <c r="AI13" s="396"/>
      <c r="AJ13" s="396"/>
      <c r="AK13" s="396"/>
      <c r="AL13" s="396"/>
      <c r="AM13" s="396"/>
      <c r="AN13" s="396"/>
      <c r="AO13" s="396"/>
      <c r="AP13" s="396"/>
      <c r="AQ13" s="396"/>
      <c r="AR13" s="396"/>
      <c r="AS13" s="396"/>
      <c r="AT13" s="396"/>
      <c r="AU13" s="396"/>
      <c r="AV13" s="396"/>
      <c r="AW13" s="396"/>
      <c r="AX13" s="396"/>
      <c r="AY13" s="396"/>
      <c r="AZ13" s="396"/>
      <c r="BA13" s="396"/>
      <c r="BB13" s="396"/>
      <c r="BC13" s="396"/>
      <c r="BD13" s="396"/>
      <c r="BE13" s="396"/>
      <c r="BF13" s="396"/>
      <c r="BG13" s="396"/>
      <c r="BH13" s="396"/>
      <c r="BI13" s="396"/>
      <c r="BJ13" s="396"/>
      <c r="BK13" s="396"/>
      <c r="BL13" s="396"/>
      <c r="BM13" s="396"/>
      <c r="BN13" s="396"/>
      <c r="BO13" s="396"/>
      <c r="BP13" s="396"/>
      <c r="BQ13" s="396"/>
      <c r="BR13" s="396"/>
      <c r="BS13" s="396"/>
      <c r="BT13" s="396"/>
      <c r="BU13" s="396"/>
      <c r="BV13" s="396"/>
      <c r="BW13" s="396"/>
      <c r="BX13" s="396"/>
      <c r="BY13" s="396"/>
      <c r="BZ13" s="396"/>
      <c r="CA13" s="396"/>
      <c r="CB13" s="396"/>
      <c r="CC13" s="396"/>
      <c r="CD13" s="396"/>
      <c r="CE13" s="396"/>
      <c r="CF13" s="396"/>
      <c r="CG13" s="396"/>
      <c r="CH13" s="396"/>
      <c r="CI13" s="396"/>
      <c r="CJ13" s="396"/>
      <c r="CK13" s="396"/>
      <c r="CL13" s="396"/>
      <c r="CM13" s="396"/>
      <c r="CN13" s="396"/>
      <c r="CO13" s="396"/>
      <c r="CP13" s="396"/>
      <c r="CQ13" s="396"/>
      <c r="CR13" s="396"/>
      <c r="CS13" s="396"/>
      <c r="CT13" s="396"/>
      <c r="CU13" s="396"/>
      <c r="CV13" s="396"/>
      <c r="CW13" s="396"/>
      <c r="CX13" s="396"/>
      <c r="CY13" s="396"/>
      <c r="CZ13" s="396"/>
      <c r="DA13" s="396"/>
      <c r="DB13" s="396"/>
      <c r="DC13" s="396"/>
      <c r="DD13" s="396"/>
      <c r="DE13" s="396"/>
      <c r="DF13" s="396"/>
      <c r="DG13" s="396"/>
      <c r="DH13" s="396"/>
      <c r="DI13" s="396"/>
      <c r="DJ13" s="396"/>
      <c r="DK13" s="396"/>
      <c r="ER13" s="396"/>
      <c r="ES13" s="396"/>
      <c r="ET13" s="396"/>
      <c r="EU13" s="396"/>
      <c r="EV13" s="396"/>
      <c r="EW13" s="396"/>
      <c r="EX13" s="396"/>
      <c r="EY13" s="396"/>
      <c r="EZ13" s="396"/>
      <c r="FA13" s="396"/>
      <c r="FB13" s="396"/>
      <c r="FC13" s="396"/>
      <c r="FD13" s="396"/>
      <c r="FE13" s="396"/>
      <c r="FF13" s="396"/>
      <c r="FG13" s="396"/>
      <c r="FH13" s="396"/>
      <c r="FI13" s="396"/>
      <c r="FJ13" s="396"/>
      <c r="FK13" s="396"/>
      <c r="FL13" s="396"/>
      <c r="FM13" s="396"/>
      <c r="FN13" s="396"/>
      <c r="FO13" s="396"/>
      <c r="FP13" s="396"/>
      <c r="FQ13" s="396"/>
      <c r="FR13" s="396"/>
      <c r="FS13" s="396"/>
      <c r="FT13" s="396"/>
      <c r="FU13" s="396"/>
      <c r="FV13" s="396"/>
      <c r="FW13" s="396"/>
      <c r="FX13" s="396"/>
      <c r="FY13" s="396"/>
      <c r="FZ13" s="396"/>
      <c r="GA13" s="396"/>
      <c r="GB13" s="396"/>
      <c r="GC13" s="396"/>
      <c r="GD13" s="396"/>
      <c r="GE13" s="396"/>
      <c r="GF13" s="396"/>
      <c r="GG13" s="396"/>
      <c r="GH13" s="396"/>
      <c r="GI13" s="396"/>
      <c r="GJ13" s="396"/>
      <c r="GK13" s="396"/>
      <c r="GL13" s="396"/>
      <c r="GM13" s="396"/>
      <c r="GN13" s="396"/>
      <c r="GO13" s="396"/>
      <c r="GP13" s="396"/>
      <c r="GQ13" s="396"/>
      <c r="GR13" s="396"/>
      <c r="GS13" s="396"/>
      <c r="GT13" s="396"/>
      <c r="GU13" s="396"/>
      <c r="GV13" s="396"/>
      <c r="GW13" s="396"/>
      <c r="GX13" s="396"/>
      <c r="GY13" s="396"/>
      <c r="GZ13" s="396"/>
      <c r="HA13" s="396"/>
      <c r="HB13" s="396"/>
      <c r="HC13" s="396"/>
      <c r="HD13" s="396"/>
      <c r="HE13" s="396"/>
      <c r="HF13" s="396"/>
      <c r="HG13" s="396"/>
      <c r="HH13" s="396"/>
      <c r="HI13" s="396"/>
      <c r="HJ13" s="396"/>
      <c r="HK13" s="396"/>
      <c r="HL13" s="396"/>
      <c r="HM13" s="396"/>
      <c r="HN13" s="396"/>
      <c r="HO13" s="396"/>
      <c r="HP13" s="396"/>
      <c r="HQ13" s="396"/>
      <c r="HR13" s="396"/>
      <c r="HS13" s="396"/>
      <c r="HT13" s="396"/>
      <c r="HU13" s="396"/>
      <c r="HV13" s="396"/>
      <c r="HW13" s="396"/>
      <c r="HX13" s="396"/>
      <c r="HY13" s="396"/>
      <c r="HZ13" s="396"/>
      <c r="IA13" s="396"/>
      <c r="IB13" s="396"/>
      <c r="IC13" s="396"/>
      <c r="ID13" s="396"/>
      <c r="IE13" s="396"/>
      <c r="IF13" s="396"/>
      <c r="IG13" s="396"/>
      <c r="IH13" s="396"/>
      <c r="II13" s="396"/>
      <c r="IJ13" s="396"/>
      <c r="IK13" s="396"/>
      <c r="IL13" s="396"/>
      <c r="IM13" s="396"/>
      <c r="IN13" s="396"/>
      <c r="IO13" s="396"/>
      <c r="IP13" s="396"/>
      <c r="IQ13" s="396"/>
      <c r="IR13" s="396"/>
      <c r="IS13" s="396"/>
      <c r="IT13" s="396"/>
      <c r="IU13" s="396"/>
      <c r="IV13" s="396"/>
      <c r="IW13" s="396"/>
      <c r="IX13" s="396"/>
      <c r="IY13" s="396"/>
      <c r="IZ13" s="396"/>
      <c r="JA13" s="396"/>
      <c r="JB13" s="396"/>
      <c r="JC13" s="396"/>
      <c r="JD13" s="396"/>
      <c r="JE13" s="396"/>
      <c r="JF13" s="396"/>
      <c r="JG13" s="396"/>
      <c r="JH13" s="396"/>
      <c r="JI13" s="396"/>
      <c r="JJ13" s="396"/>
      <c r="JK13" s="396"/>
      <c r="JL13" s="396"/>
      <c r="JM13" s="396"/>
      <c r="JN13" s="396"/>
      <c r="JO13" s="396"/>
      <c r="JP13" s="396"/>
      <c r="JQ13" s="396"/>
      <c r="JR13" s="396"/>
      <c r="JS13" s="396"/>
      <c r="JT13" s="396"/>
      <c r="JU13" s="396"/>
      <c r="JV13" s="396"/>
      <c r="JW13" s="396"/>
      <c r="JX13" s="396"/>
      <c r="JY13" s="396"/>
      <c r="JZ13" s="396"/>
      <c r="KA13" s="396"/>
      <c r="KB13" s="396"/>
      <c r="KC13" s="396"/>
      <c r="KD13" s="396"/>
      <c r="KE13" s="396"/>
      <c r="KF13" s="396"/>
      <c r="KG13" s="396"/>
      <c r="KH13" s="396"/>
      <c r="KI13" s="396"/>
      <c r="KJ13" s="396"/>
      <c r="KK13" s="396"/>
      <c r="KL13" s="396"/>
      <c r="KM13" s="396"/>
      <c r="KN13" s="396"/>
      <c r="KO13" s="396"/>
      <c r="KP13" s="396"/>
      <c r="KQ13" s="396"/>
      <c r="KR13" s="396"/>
      <c r="KS13" s="396"/>
      <c r="KT13" s="396"/>
      <c r="KU13" s="396"/>
      <c r="KV13" s="396"/>
      <c r="KW13" s="396"/>
      <c r="KX13" s="396"/>
      <c r="KY13" s="396"/>
      <c r="KZ13" s="396"/>
      <c r="LA13" s="396"/>
      <c r="LB13" s="396"/>
      <c r="LC13" s="396"/>
      <c r="LD13" s="396"/>
      <c r="LE13" s="396"/>
      <c r="LF13" s="396"/>
      <c r="LG13" s="396"/>
      <c r="LH13" s="396"/>
      <c r="LI13" s="396"/>
      <c r="LJ13" s="396"/>
      <c r="LK13" s="396"/>
      <c r="LL13" s="396"/>
      <c r="LM13" s="396"/>
      <c r="LN13" s="396"/>
      <c r="LO13" s="396"/>
      <c r="LP13" s="396"/>
      <c r="LQ13" s="396"/>
      <c r="LR13" s="396"/>
      <c r="LS13" s="396"/>
      <c r="LT13" s="396"/>
      <c r="LU13" s="396"/>
      <c r="LV13" s="396"/>
      <c r="LW13" s="396"/>
      <c r="LX13" s="396"/>
      <c r="LY13" s="396"/>
      <c r="LZ13" s="396"/>
      <c r="MA13" s="396"/>
      <c r="MB13" s="396"/>
      <c r="MC13" s="396"/>
      <c r="MD13" s="396"/>
      <c r="ME13" s="396"/>
      <c r="MF13" s="396"/>
      <c r="MG13" s="396"/>
      <c r="MH13" s="396"/>
      <c r="MI13" s="396"/>
      <c r="MJ13" s="396"/>
      <c r="MK13" s="396"/>
      <c r="ML13" s="396"/>
      <c r="MM13" s="396"/>
      <c r="MN13" s="396"/>
      <c r="MO13" s="396"/>
      <c r="MP13" s="396"/>
      <c r="MQ13" s="396"/>
      <c r="MR13" s="396"/>
      <c r="MS13" s="396"/>
      <c r="MT13" s="396"/>
      <c r="MU13" s="396"/>
      <c r="MV13" s="396"/>
      <c r="MW13" s="396"/>
      <c r="MX13" s="396"/>
      <c r="MY13" s="396"/>
      <c r="MZ13" s="396"/>
      <c r="NA13" s="396"/>
      <c r="NB13" s="396"/>
      <c r="NC13" s="396"/>
      <c r="ND13" s="396"/>
      <c r="NE13" s="396"/>
      <c r="NF13" s="396"/>
      <c r="NG13" s="396"/>
      <c r="NH13" s="396"/>
      <c r="NI13" s="396"/>
      <c r="NJ13" s="396"/>
      <c r="NK13" s="396"/>
      <c r="NL13" s="396"/>
      <c r="NM13" s="396"/>
      <c r="NN13" s="396"/>
      <c r="NO13" s="396"/>
      <c r="NP13" s="396"/>
      <c r="NQ13" s="396"/>
      <c r="NR13" s="396"/>
      <c r="NS13" s="396"/>
      <c r="NT13" s="396"/>
      <c r="NU13" s="396"/>
      <c r="NV13" s="396"/>
      <c r="NW13" s="396"/>
      <c r="NX13" s="396"/>
      <c r="NY13" s="396"/>
      <c r="NZ13" s="396"/>
      <c r="OA13" s="396"/>
      <c r="OB13" s="396"/>
      <c r="OC13" s="396"/>
      <c r="OD13" s="396"/>
      <c r="OE13" s="396"/>
      <c r="OF13" s="396"/>
      <c r="OG13" s="396"/>
      <c r="OH13" s="396"/>
      <c r="OI13" s="396"/>
      <c r="OJ13" s="396"/>
      <c r="OK13" s="396"/>
      <c r="OL13" s="396"/>
      <c r="OM13" s="396"/>
      <c r="ON13" s="396"/>
      <c r="OO13" s="396"/>
      <c r="OP13" s="396"/>
      <c r="OQ13" s="396"/>
      <c r="OR13" s="396"/>
      <c r="OS13" s="396"/>
      <c r="OT13" s="396"/>
      <c r="OU13" s="396"/>
      <c r="OV13" s="396"/>
      <c r="OW13" s="396"/>
      <c r="OX13" s="396"/>
      <c r="OY13" s="396"/>
      <c r="OZ13" s="396"/>
      <c r="PA13" s="396"/>
      <c r="PB13" s="396"/>
      <c r="PC13" s="396"/>
      <c r="PD13" s="396"/>
      <c r="PE13" s="396"/>
      <c r="PF13" s="396"/>
      <c r="PG13" s="396"/>
      <c r="PH13" s="396"/>
      <c r="PI13" s="396"/>
      <c r="PJ13" s="396"/>
      <c r="PK13" s="396"/>
      <c r="PL13" s="396"/>
      <c r="PM13" s="396"/>
      <c r="PN13" s="396"/>
      <c r="PO13" s="396"/>
      <c r="PP13" s="396"/>
      <c r="PQ13" s="396"/>
      <c r="PR13" s="396"/>
      <c r="PS13" s="396"/>
      <c r="PT13" s="396"/>
      <c r="PU13" s="396"/>
      <c r="PV13" s="396"/>
      <c r="PW13" s="396"/>
      <c r="PX13" s="396"/>
      <c r="PY13" s="396"/>
      <c r="PZ13" s="396"/>
      <c r="QA13" s="396"/>
      <c r="QB13" s="396"/>
      <c r="QC13" s="396"/>
      <c r="QD13" s="396"/>
      <c r="QE13" s="396"/>
      <c r="QF13" s="396"/>
      <c r="QG13" s="396"/>
      <c r="QH13" s="396"/>
      <c r="QI13" s="396"/>
      <c r="QJ13" s="396"/>
      <c r="QK13" s="396"/>
      <c r="QL13" s="396"/>
      <c r="QM13" s="396"/>
      <c r="QN13" s="396"/>
      <c r="QO13" s="396"/>
      <c r="QP13" s="396"/>
      <c r="QQ13" s="396"/>
      <c r="QR13" s="396"/>
      <c r="QS13" s="396"/>
      <c r="SG13" s="143">
        <f t="shared" si="0"/>
        <v>0</v>
      </c>
      <c r="SH13" s="143" t="str">
        <f t="shared" si="1"/>
        <v/>
      </c>
      <c r="SI13" s="143">
        <f t="shared" si="2"/>
        <v>0</v>
      </c>
      <c r="SJ13" s="143" t="str">
        <f t="shared" si="3"/>
        <v/>
      </c>
      <c r="SK13" s="143">
        <f t="shared" si="4"/>
        <v>0</v>
      </c>
      <c r="SL13" s="143" t="str">
        <f t="shared" si="5"/>
        <v/>
      </c>
      <c r="SM13" s="143">
        <f t="shared" si="6"/>
        <v>0</v>
      </c>
      <c r="SN13" s="143" t="str">
        <f t="shared" si="7"/>
        <v/>
      </c>
      <c r="SO13" s="143">
        <f t="shared" si="8"/>
        <v>0</v>
      </c>
      <c r="SP13" s="143" t="str">
        <f t="shared" si="9"/>
        <v/>
      </c>
      <c r="SQ13" s="143">
        <f t="shared" si="10"/>
        <v>0</v>
      </c>
      <c r="SR13" s="143" t="str">
        <f t="shared" si="11"/>
        <v/>
      </c>
    </row>
    <row r="14" spans="1:512">
      <c r="A14" s="396"/>
      <c r="B14" s="395"/>
      <c r="C14" s="395"/>
      <c r="D14" s="395"/>
      <c r="E14" s="395"/>
      <c r="F14" s="395"/>
      <c r="G14" s="395"/>
      <c r="H14" s="395"/>
      <c r="I14" s="395"/>
      <c r="J14" s="395"/>
      <c r="K14" s="395"/>
      <c r="L14" s="395"/>
      <c r="M14" s="395"/>
      <c r="N14" s="395"/>
      <c r="O14" s="395"/>
      <c r="P14" s="395"/>
      <c r="Q14" s="395"/>
      <c r="R14" s="395"/>
      <c r="S14" s="395"/>
      <c r="T14" s="395"/>
      <c r="U14" s="395"/>
      <c r="V14" s="395"/>
      <c r="W14" s="395"/>
      <c r="X14" s="395"/>
      <c r="Y14" s="395"/>
      <c r="Z14" s="395"/>
      <c r="AA14" s="395"/>
      <c r="AB14" s="395"/>
      <c r="AC14" s="395"/>
      <c r="AD14" s="395"/>
      <c r="AE14" s="395"/>
      <c r="AF14" s="395"/>
      <c r="AG14" s="395"/>
      <c r="AH14" s="395"/>
      <c r="AI14" s="395"/>
      <c r="AJ14" s="395"/>
      <c r="AK14" s="395"/>
      <c r="AL14" s="395"/>
      <c r="AM14" s="395"/>
      <c r="AN14" s="395"/>
      <c r="AO14" s="395"/>
      <c r="AP14" s="395"/>
      <c r="AQ14" s="395"/>
      <c r="AR14" s="395"/>
      <c r="AS14" s="395"/>
      <c r="AT14" s="395"/>
      <c r="AU14" s="395"/>
      <c r="AV14" s="395"/>
      <c r="AW14" s="395"/>
      <c r="AX14" s="395"/>
      <c r="AY14" s="395"/>
      <c r="AZ14" s="395"/>
      <c r="BA14" s="395"/>
      <c r="BB14" s="395"/>
      <c r="BC14" s="395"/>
      <c r="BD14" s="395"/>
      <c r="BE14" s="395"/>
      <c r="BF14" s="395"/>
      <c r="BG14" s="395"/>
      <c r="BH14" s="395"/>
      <c r="BI14" s="395"/>
      <c r="BJ14" s="395"/>
      <c r="BK14" s="395"/>
      <c r="BL14" s="395"/>
      <c r="BM14" s="395"/>
      <c r="BN14" s="395"/>
      <c r="BO14" s="395"/>
      <c r="BP14" s="395"/>
      <c r="BQ14" s="395"/>
      <c r="BR14" s="395"/>
      <c r="BS14" s="395"/>
      <c r="BT14" s="395"/>
      <c r="BU14" s="395"/>
      <c r="BV14" s="395"/>
      <c r="BW14" s="395"/>
      <c r="BX14" s="395"/>
      <c r="BY14" s="395"/>
      <c r="BZ14" s="395"/>
      <c r="CA14" s="395"/>
      <c r="CB14" s="395"/>
      <c r="CC14" s="395"/>
      <c r="CD14" s="395"/>
      <c r="CE14" s="395"/>
      <c r="CF14" s="395"/>
      <c r="CG14" s="395"/>
      <c r="CH14" s="395"/>
      <c r="CI14" s="395"/>
      <c r="CJ14" s="395"/>
      <c r="CK14" s="395"/>
      <c r="CL14" s="395"/>
      <c r="CM14" s="395"/>
      <c r="CN14" s="395"/>
      <c r="CO14" s="395"/>
      <c r="CP14" s="395"/>
      <c r="CQ14" s="395"/>
      <c r="CR14" s="395"/>
      <c r="CS14" s="395"/>
      <c r="CT14" s="395"/>
      <c r="CU14" s="395"/>
      <c r="CV14" s="395"/>
      <c r="CW14" s="395"/>
      <c r="CX14" s="395"/>
      <c r="CY14" s="395"/>
      <c r="CZ14" s="395"/>
      <c r="DA14" s="395"/>
      <c r="DB14" s="395"/>
      <c r="DC14" s="395"/>
      <c r="DD14" s="395"/>
      <c r="DE14" s="395"/>
      <c r="DF14" s="395"/>
      <c r="DG14" s="395"/>
      <c r="DH14" s="395"/>
      <c r="DI14" s="395"/>
      <c r="DJ14" s="395"/>
      <c r="DK14" s="395"/>
      <c r="ER14" s="395"/>
      <c r="ES14" s="395"/>
      <c r="ET14" s="395"/>
      <c r="EU14" s="395"/>
      <c r="EV14" s="395"/>
      <c r="EW14" s="395"/>
      <c r="EX14" s="395"/>
      <c r="EY14" s="395"/>
      <c r="EZ14" s="395"/>
      <c r="FA14" s="395"/>
      <c r="FB14" s="395"/>
      <c r="FC14" s="395"/>
      <c r="FD14" s="395"/>
      <c r="FE14" s="395"/>
      <c r="FF14" s="395"/>
      <c r="FG14" s="395"/>
      <c r="FH14" s="395"/>
      <c r="FI14" s="395"/>
      <c r="FJ14" s="395"/>
      <c r="FK14" s="395"/>
      <c r="FL14" s="395"/>
      <c r="FM14" s="395"/>
      <c r="FN14" s="395"/>
      <c r="FO14" s="395"/>
      <c r="FP14" s="395"/>
      <c r="FQ14" s="395"/>
      <c r="FR14" s="395"/>
      <c r="FS14" s="395"/>
      <c r="FT14" s="395"/>
      <c r="FU14" s="395"/>
      <c r="FV14" s="395"/>
      <c r="FW14" s="395"/>
      <c r="FX14" s="395"/>
      <c r="FY14" s="395"/>
      <c r="FZ14" s="395"/>
      <c r="GA14" s="395"/>
      <c r="GB14" s="395"/>
      <c r="GC14" s="395"/>
      <c r="GD14" s="395"/>
      <c r="GE14" s="395"/>
      <c r="GF14" s="395"/>
      <c r="GG14" s="395"/>
      <c r="GH14" s="395"/>
      <c r="GI14" s="395"/>
      <c r="GJ14" s="395"/>
      <c r="GK14" s="395"/>
      <c r="GL14" s="395"/>
      <c r="GM14" s="395"/>
      <c r="GN14" s="395"/>
      <c r="GO14" s="395"/>
      <c r="GP14" s="395"/>
      <c r="GQ14" s="395"/>
      <c r="GR14" s="395"/>
      <c r="GS14" s="395"/>
      <c r="GT14" s="395"/>
      <c r="GU14" s="395"/>
      <c r="GV14" s="395"/>
      <c r="GW14" s="395"/>
      <c r="GX14" s="395"/>
      <c r="GY14" s="395"/>
      <c r="GZ14" s="395"/>
      <c r="HA14" s="395"/>
      <c r="HB14" s="395"/>
      <c r="HC14" s="395"/>
      <c r="HD14" s="395"/>
      <c r="HE14" s="395"/>
      <c r="HF14" s="395"/>
      <c r="HG14" s="395"/>
      <c r="HH14" s="395"/>
      <c r="HI14" s="395"/>
      <c r="HJ14" s="395"/>
      <c r="HK14" s="395"/>
      <c r="HL14" s="395"/>
      <c r="HM14" s="395"/>
      <c r="HN14" s="395"/>
      <c r="HO14" s="395"/>
      <c r="HP14" s="395"/>
      <c r="HQ14" s="395"/>
      <c r="HR14" s="395"/>
      <c r="HS14" s="395"/>
      <c r="HT14" s="395"/>
      <c r="HU14" s="395"/>
      <c r="HV14" s="395"/>
      <c r="HW14" s="395"/>
      <c r="HX14" s="395"/>
      <c r="HY14" s="395"/>
      <c r="HZ14" s="395"/>
      <c r="IA14" s="395"/>
      <c r="IB14" s="395"/>
      <c r="IC14" s="395"/>
      <c r="ID14" s="395"/>
      <c r="IE14" s="395"/>
      <c r="IF14" s="395"/>
      <c r="IG14" s="395"/>
      <c r="IH14" s="395"/>
      <c r="II14" s="395"/>
      <c r="IJ14" s="395"/>
      <c r="IK14" s="395"/>
      <c r="IL14" s="395"/>
      <c r="IM14" s="395"/>
      <c r="IN14" s="395"/>
      <c r="IO14" s="395"/>
      <c r="IP14" s="395"/>
      <c r="IQ14" s="395"/>
      <c r="IR14" s="395"/>
      <c r="IS14" s="395"/>
      <c r="IT14" s="395"/>
      <c r="IU14" s="395"/>
      <c r="IV14" s="395"/>
      <c r="IW14" s="395"/>
      <c r="IX14" s="395"/>
      <c r="IY14" s="395"/>
      <c r="IZ14" s="395"/>
      <c r="JA14" s="395"/>
      <c r="JB14" s="395"/>
      <c r="JC14" s="395"/>
      <c r="JD14" s="395"/>
      <c r="JE14" s="395"/>
      <c r="JF14" s="395"/>
      <c r="JG14" s="395"/>
      <c r="JH14" s="395"/>
      <c r="JI14" s="395"/>
      <c r="JJ14" s="395"/>
      <c r="JK14" s="395"/>
      <c r="JL14" s="395"/>
      <c r="JM14" s="395"/>
      <c r="JN14" s="395"/>
      <c r="JO14" s="395"/>
      <c r="JP14" s="395"/>
      <c r="JQ14" s="395"/>
      <c r="JR14" s="395"/>
      <c r="JS14" s="395"/>
      <c r="JT14" s="395"/>
      <c r="JU14" s="395"/>
      <c r="JV14" s="395"/>
      <c r="JW14" s="395"/>
      <c r="JX14" s="395"/>
      <c r="JY14" s="395"/>
      <c r="JZ14" s="395"/>
      <c r="KA14" s="395"/>
      <c r="KB14" s="395"/>
      <c r="KC14" s="395"/>
      <c r="KD14" s="395"/>
      <c r="KE14" s="395"/>
      <c r="KF14" s="395"/>
      <c r="KG14" s="395"/>
      <c r="KH14" s="395"/>
      <c r="KI14" s="395"/>
      <c r="KJ14" s="395"/>
      <c r="KK14" s="395"/>
      <c r="KL14" s="395"/>
      <c r="KM14" s="395"/>
      <c r="KN14" s="395"/>
      <c r="KO14" s="395"/>
      <c r="KP14" s="395"/>
      <c r="KQ14" s="395"/>
      <c r="KR14" s="395"/>
      <c r="KS14" s="395"/>
      <c r="KT14" s="395"/>
      <c r="KU14" s="395"/>
      <c r="KV14" s="395"/>
      <c r="KW14" s="395"/>
      <c r="KX14" s="395"/>
      <c r="KY14" s="395"/>
      <c r="KZ14" s="395"/>
      <c r="LA14" s="395"/>
      <c r="LB14" s="395"/>
      <c r="LC14" s="395"/>
      <c r="LD14" s="395"/>
      <c r="LE14" s="395"/>
      <c r="LF14" s="395"/>
      <c r="LG14" s="395"/>
      <c r="LH14" s="395"/>
      <c r="LI14" s="395"/>
      <c r="LJ14" s="395"/>
      <c r="LK14" s="395"/>
      <c r="LL14" s="395"/>
      <c r="LM14" s="395"/>
      <c r="LN14" s="395"/>
      <c r="LO14" s="395"/>
      <c r="LP14" s="395"/>
      <c r="LQ14" s="395"/>
      <c r="LR14" s="395"/>
      <c r="LS14" s="395"/>
      <c r="LT14" s="395"/>
      <c r="LU14" s="395"/>
      <c r="LV14" s="395"/>
      <c r="LW14" s="395"/>
      <c r="LX14" s="395"/>
      <c r="LY14" s="395"/>
      <c r="LZ14" s="395"/>
      <c r="MA14" s="395"/>
      <c r="MB14" s="395"/>
      <c r="MC14" s="395"/>
      <c r="MD14" s="395"/>
      <c r="ME14" s="395"/>
      <c r="MF14" s="395"/>
      <c r="MG14" s="395"/>
      <c r="MH14" s="395"/>
      <c r="MI14" s="395"/>
      <c r="MJ14" s="395"/>
      <c r="MK14" s="395"/>
      <c r="ML14" s="395"/>
      <c r="MM14" s="395"/>
      <c r="MN14" s="395"/>
      <c r="MO14" s="395"/>
      <c r="MP14" s="395"/>
      <c r="MQ14" s="395"/>
      <c r="MR14" s="395"/>
      <c r="MS14" s="395"/>
      <c r="MT14" s="395"/>
      <c r="MU14" s="395"/>
      <c r="MV14" s="395"/>
      <c r="MW14" s="395"/>
      <c r="MX14" s="395"/>
      <c r="MY14" s="395"/>
      <c r="MZ14" s="395"/>
      <c r="NA14" s="395"/>
      <c r="NB14" s="395"/>
      <c r="NC14" s="395"/>
      <c r="ND14" s="395"/>
      <c r="NE14" s="395"/>
      <c r="NF14" s="395"/>
      <c r="NG14" s="395"/>
      <c r="NH14" s="395"/>
      <c r="NI14" s="395"/>
      <c r="NJ14" s="395"/>
      <c r="NK14" s="395"/>
      <c r="NL14" s="395"/>
      <c r="NM14" s="395"/>
      <c r="NN14" s="395"/>
      <c r="NO14" s="395"/>
      <c r="NP14" s="395"/>
      <c r="NQ14" s="395"/>
      <c r="NR14" s="395"/>
      <c r="NS14" s="395"/>
      <c r="NT14" s="395"/>
      <c r="NU14" s="395"/>
      <c r="NV14" s="395"/>
      <c r="NW14" s="395"/>
      <c r="NX14" s="395"/>
      <c r="NY14" s="395"/>
      <c r="NZ14" s="395"/>
      <c r="OA14" s="395"/>
      <c r="OB14" s="395"/>
      <c r="OC14" s="395"/>
      <c r="OD14" s="395"/>
      <c r="OE14" s="395"/>
      <c r="OF14" s="395"/>
      <c r="OG14" s="395"/>
      <c r="OH14" s="395"/>
      <c r="OI14" s="395"/>
      <c r="OJ14" s="395"/>
      <c r="OK14" s="395"/>
      <c r="OL14" s="395"/>
      <c r="OM14" s="395"/>
      <c r="ON14" s="395"/>
      <c r="OO14" s="395"/>
      <c r="OP14" s="395"/>
      <c r="OQ14" s="395"/>
      <c r="OR14" s="395"/>
      <c r="OS14" s="395"/>
      <c r="OT14" s="395"/>
      <c r="OU14" s="395"/>
      <c r="OV14" s="395"/>
      <c r="OW14" s="395"/>
      <c r="OX14" s="395"/>
      <c r="OY14" s="395"/>
      <c r="OZ14" s="395"/>
      <c r="PA14" s="395"/>
      <c r="PB14" s="395"/>
      <c r="PC14" s="395"/>
      <c r="PD14" s="395"/>
      <c r="PE14" s="395"/>
      <c r="PF14" s="395"/>
      <c r="PG14" s="395"/>
      <c r="PH14" s="395"/>
      <c r="PI14" s="395"/>
      <c r="PJ14" s="395"/>
      <c r="PK14" s="395"/>
      <c r="PL14" s="395"/>
      <c r="PM14" s="395"/>
      <c r="PN14" s="395"/>
      <c r="PO14" s="395"/>
      <c r="PP14" s="395"/>
      <c r="PQ14" s="395"/>
      <c r="PR14" s="395"/>
      <c r="PS14" s="395"/>
      <c r="PT14" s="395"/>
      <c r="PU14" s="395"/>
      <c r="PV14" s="395"/>
      <c r="PW14" s="395"/>
      <c r="PX14" s="395"/>
      <c r="PY14" s="395"/>
      <c r="PZ14" s="395"/>
      <c r="QA14" s="395"/>
      <c r="QB14" s="395"/>
      <c r="QC14" s="395"/>
      <c r="QD14" s="395"/>
      <c r="QE14" s="395"/>
      <c r="QF14" s="395"/>
      <c r="QG14" s="395"/>
      <c r="QH14" s="395"/>
      <c r="QI14" s="395"/>
      <c r="QJ14" s="395"/>
      <c r="QK14" s="395"/>
      <c r="QL14" s="395"/>
      <c r="QM14" s="395"/>
      <c r="QN14" s="395"/>
      <c r="QO14" s="395"/>
      <c r="QP14" s="395"/>
      <c r="QQ14" s="395"/>
      <c r="QR14" s="395"/>
      <c r="QS14" s="395"/>
      <c r="SG14" s="143">
        <f t="shared" si="0"/>
        <v>0</v>
      </c>
      <c r="SH14" s="143" t="str">
        <f t="shared" si="1"/>
        <v/>
      </c>
      <c r="SI14" s="143">
        <f t="shared" si="2"/>
        <v>0</v>
      </c>
      <c r="SJ14" s="143" t="str">
        <f t="shared" si="3"/>
        <v/>
      </c>
      <c r="SK14" s="143">
        <f t="shared" si="4"/>
        <v>0</v>
      </c>
      <c r="SL14" s="143" t="str">
        <f t="shared" si="5"/>
        <v/>
      </c>
      <c r="SM14" s="143">
        <f t="shared" si="6"/>
        <v>0</v>
      </c>
      <c r="SN14" s="143" t="str">
        <f t="shared" si="7"/>
        <v/>
      </c>
      <c r="SO14" s="143">
        <f t="shared" si="8"/>
        <v>0</v>
      </c>
      <c r="SP14" s="143" t="str">
        <f t="shared" si="9"/>
        <v/>
      </c>
      <c r="SQ14" s="143">
        <f t="shared" si="10"/>
        <v>0</v>
      </c>
      <c r="SR14" s="143" t="str">
        <f t="shared" si="11"/>
        <v/>
      </c>
    </row>
    <row r="15" spans="1:512">
      <c r="A15" s="396"/>
      <c r="B15" s="396"/>
      <c r="C15" s="396"/>
      <c r="D15" s="396"/>
      <c r="E15" s="396"/>
      <c r="F15" s="396"/>
      <c r="G15" s="396"/>
      <c r="H15" s="396"/>
      <c r="I15" s="396"/>
      <c r="J15" s="396"/>
      <c r="K15" s="396"/>
      <c r="L15" s="396"/>
      <c r="M15" s="396"/>
      <c r="N15" s="396"/>
      <c r="O15" s="396"/>
      <c r="P15" s="396"/>
      <c r="Q15" s="396"/>
      <c r="R15" s="396"/>
      <c r="S15" s="396"/>
      <c r="T15" s="396"/>
      <c r="U15" s="396"/>
      <c r="V15" s="396"/>
      <c r="W15" s="396"/>
      <c r="X15" s="396"/>
      <c r="Y15" s="396"/>
      <c r="Z15" s="396"/>
      <c r="AA15" s="396"/>
      <c r="AB15" s="396"/>
      <c r="AC15" s="396"/>
      <c r="AD15" s="396"/>
      <c r="AE15" s="396"/>
      <c r="AF15" s="396"/>
      <c r="AG15" s="396"/>
      <c r="AH15" s="396"/>
      <c r="AI15" s="396"/>
      <c r="AJ15" s="396"/>
      <c r="AK15" s="396"/>
      <c r="AL15" s="396"/>
      <c r="AM15" s="396"/>
      <c r="AN15" s="396"/>
      <c r="AO15" s="396"/>
      <c r="AP15" s="396"/>
      <c r="AQ15" s="396"/>
      <c r="AR15" s="396"/>
      <c r="AS15" s="396"/>
      <c r="AT15" s="396"/>
      <c r="AU15" s="396"/>
      <c r="AV15" s="396"/>
      <c r="AW15" s="396"/>
      <c r="AX15" s="396"/>
      <c r="AY15" s="396"/>
      <c r="AZ15" s="396"/>
      <c r="BA15" s="396"/>
      <c r="BB15" s="396"/>
      <c r="BC15" s="396"/>
      <c r="BD15" s="396"/>
      <c r="BE15" s="396"/>
      <c r="BF15" s="396"/>
      <c r="BG15" s="396"/>
      <c r="BH15" s="396"/>
      <c r="BI15" s="396"/>
      <c r="BJ15" s="396"/>
      <c r="BK15" s="396"/>
      <c r="BL15" s="396"/>
      <c r="BM15" s="396"/>
      <c r="BN15" s="396"/>
      <c r="BO15" s="396"/>
      <c r="BP15" s="396"/>
      <c r="BQ15" s="396"/>
      <c r="BR15" s="396"/>
      <c r="BS15" s="396"/>
      <c r="BT15" s="396"/>
      <c r="BU15" s="396"/>
      <c r="BV15" s="396"/>
      <c r="BW15" s="396"/>
      <c r="BX15" s="396"/>
      <c r="BY15" s="396"/>
      <c r="BZ15" s="396"/>
      <c r="CA15" s="396"/>
      <c r="CB15" s="396"/>
      <c r="CC15" s="396"/>
      <c r="CD15" s="396"/>
      <c r="CE15" s="396"/>
      <c r="CF15" s="396"/>
      <c r="CG15" s="396"/>
      <c r="CH15" s="396"/>
      <c r="CI15" s="396"/>
      <c r="CJ15" s="396"/>
      <c r="CK15" s="396"/>
      <c r="CL15" s="396"/>
      <c r="CM15" s="396"/>
      <c r="CN15" s="396"/>
      <c r="CO15" s="396"/>
      <c r="CP15" s="396"/>
      <c r="CQ15" s="396"/>
      <c r="CR15" s="396"/>
      <c r="CS15" s="396"/>
      <c r="CT15" s="396"/>
      <c r="CU15" s="396"/>
      <c r="CV15" s="396"/>
      <c r="CW15" s="396"/>
      <c r="CX15" s="396"/>
      <c r="CY15" s="396"/>
      <c r="CZ15" s="396"/>
      <c r="DA15" s="396"/>
      <c r="DB15" s="396"/>
      <c r="DC15" s="396"/>
      <c r="DD15" s="396"/>
      <c r="DE15" s="396"/>
      <c r="DF15" s="396"/>
      <c r="DG15" s="396"/>
      <c r="DH15" s="396"/>
      <c r="DI15" s="396"/>
      <c r="DJ15" s="396"/>
      <c r="DK15" s="396"/>
      <c r="ER15" s="396"/>
      <c r="ES15" s="396"/>
      <c r="ET15" s="396"/>
      <c r="EU15" s="396"/>
      <c r="EV15" s="396"/>
      <c r="EW15" s="396"/>
      <c r="EX15" s="396"/>
      <c r="EY15" s="396"/>
      <c r="EZ15" s="396"/>
      <c r="FA15" s="396"/>
      <c r="FB15" s="396"/>
      <c r="FC15" s="396"/>
      <c r="FD15" s="396"/>
      <c r="FE15" s="396"/>
      <c r="FF15" s="396"/>
      <c r="FG15" s="396"/>
      <c r="FH15" s="396"/>
      <c r="FI15" s="396"/>
      <c r="FJ15" s="396"/>
      <c r="FK15" s="396"/>
      <c r="FL15" s="396"/>
      <c r="FM15" s="396"/>
      <c r="FN15" s="396"/>
      <c r="FO15" s="396"/>
      <c r="FP15" s="396"/>
      <c r="FQ15" s="396"/>
      <c r="FR15" s="396"/>
      <c r="FS15" s="396"/>
      <c r="FT15" s="396"/>
      <c r="FU15" s="396"/>
      <c r="FV15" s="396"/>
      <c r="FW15" s="396"/>
      <c r="FX15" s="396"/>
      <c r="FY15" s="396"/>
      <c r="FZ15" s="396"/>
      <c r="GA15" s="396"/>
      <c r="GB15" s="396"/>
      <c r="GC15" s="396"/>
      <c r="GD15" s="396"/>
      <c r="GE15" s="396"/>
      <c r="GF15" s="396"/>
      <c r="GG15" s="396"/>
      <c r="GH15" s="396"/>
      <c r="GI15" s="396"/>
      <c r="GJ15" s="396"/>
      <c r="GK15" s="396"/>
      <c r="GL15" s="396"/>
      <c r="GM15" s="396"/>
      <c r="GN15" s="396"/>
      <c r="GO15" s="396"/>
      <c r="GP15" s="396"/>
      <c r="GQ15" s="396"/>
      <c r="GR15" s="396"/>
      <c r="GS15" s="396"/>
      <c r="GT15" s="396"/>
      <c r="GU15" s="396"/>
      <c r="GV15" s="396"/>
      <c r="GW15" s="396"/>
      <c r="GX15" s="396"/>
      <c r="GY15" s="396"/>
      <c r="GZ15" s="396"/>
      <c r="HA15" s="396"/>
      <c r="HB15" s="396"/>
      <c r="HC15" s="396"/>
      <c r="HD15" s="396"/>
      <c r="HE15" s="396"/>
      <c r="HF15" s="396"/>
      <c r="HG15" s="396"/>
      <c r="HH15" s="396"/>
      <c r="HI15" s="396"/>
      <c r="HJ15" s="396"/>
      <c r="HK15" s="396"/>
      <c r="HL15" s="396"/>
      <c r="HM15" s="396"/>
      <c r="HN15" s="396"/>
      <c r="HO15" s="396"/>
      <c r="HP15" s="396"/>
      <c r="HQ15" s="396"/>
      <c r="HR15" s="396"/>
      <c r="HS15" s="396"/>
      <c r="HT15" s="396"/>
      <c r="HU15" s="396"/>
      <c r="HV15" s="396"/>
      <c r="HW15" s="396"/>
      <c r="HX15" s="396"/>
      <c r="HY15" s="396"/>
      <c r="HZ15" s="396"/>
      <c r="IA15" s="396"/>
      <c r="IB15" s="396"/>
      <c r="IC15" s="396"/>
      <c r="ID15" s="396"/>
      <c r="IE15" s="396"/>
      <c r="IF15" s="396"/>
      <c r="IG15" s="396"/>
      <c r="IH15" s="396"/>
      <c r="II15" s="396"/>
      <c r="IJ15" s="396"/>
      <c r="IK15" s="396"/>
      <c r="IL15" s="396"/>
      <c r="IM15" s="396"/>
      <c r="IN15" s="396"/>
      <c r="IO15" s="396"/>
      <c r="IP15" s="396"/>
      <c r="IQ15" s="396"/>
      <c r="IR15" s="396"/>
      <c r="IS15" s="396"/>
      <c r="IT15" s="396"/>
      <c r="IU15" s="396"/>
      <c r="IV15" s="396"/>
      <c r="IW15" s="396"/>
      <c r="IX15" s="396"/>
      <c r="IY15" s="396"/>
      <c r="IZ15" s="396"/>
      <c r="JA15" s="396"/>
      <c r="JB15" s="396"/>
      <c r="JC15" s="396"/>
      <c r="JD15" s="396"/>
      <c r="JE15" s="396"/>
      <c r="JF15" s="396"/>
      <c r="JG15" s="396"/>
      <c r="JH15" s="396"/>
      <c r="JI15" s="396"/>
      <c r="JJ15" s="396"/>
      <c r="JK15" s="396"/>
      <c r="JL15" s="396"/>
      <c r="JM15" s="396"/>
      <c r="JN15" s="396"/>
      <c r="JO15" s="396"/>
      <c r="JP15" s="396"/>
      <c r="JQ15" s="396"/>
      <c r="JR15" s="396"/>
      <c r="JS15" s="396"/>
      <c r="JT15" s="396"/>
      <c r="JU15" s="396"/>
      <c r="JV15" s="396"/>
      <c r="JW15" s="396"/>
      <c r="JX15" s="396"/>
      <c r="JY15" s="396"/>
      <c r="JZ15" s="396"/>
      <c r="KA15" s="396"/>
      <c r="KB15" s="396"/>
      <c r="KC15" s="396"/>
      <c r="KD15" s="396"/>
      <c r="KE15" s="396"/>
      <c r="KF15" s="396"/>
      <c r="KG15" s="396"/>
      <c r="KH15" s="396"/>
      <c r="KI15" s="396"/>
      <c r="KJ15" s="396"/>
      <c r="KK15" s="396"/>
      <c r="KL15" s="396"/>
      <c r="KM15" s="396"/>
      <c r="KN15" s="396"/>
      <c r="KO15" s="396"/>
      <c r="KP15" s="396"/>
      <c r="KQ15" s="396"/>
      <c r="KR15" s="396"/>
      <c r="KS15" s="396"/>
      <c r="KT15" s="396"/>
      <c r="KU15" s="396"/>
      <c r="KV15" s="396"/>
      <c r="KW15" s="396"/>
      <c r="KX15" s="396"/>
      <c r="KY15" s="396"/>
      <c r="KZ15" s="396"/>
      <c r="LA15" s="396"/>
      <c r="LB15" s="396"/>
      <c r="LC15" s="396"/>
      <c r="LD15" s="396"/>
      <c r="LE15" s="396"/>
      <c r="LF15" s="396"/>
      <c r="LG15" s="396"/>
      <c r="LH15" s="396"/>
      <c r="LI15" s="396"/>
      <c r="LJ15" s="396"/>
      <c r="LK15" s="396"/>
      <c r="LL15" s="396"/>
      <c r="LM15" s="396"/>
      <c r="LN15" s="396"/>
      <c r="LO15" s="396"/>
      <c r="LP15" s="396"/>
      <c r="LQ15" s="396"/>
      <c r="LR15" s="396"/>
      <c r="LS15" s="396"/>
      <c r="LT15" s="396"/>
      <c r="LU15" s="396"/>
      <c r="LV15" s="396"/>
      <c r="LW15" s="396"/>
      <c r="LX15" s="396"/>
      <c r="LY15" s="396"/>
      <c r="LZ15" s="396"/>
      <c r="MA15" s="396"/>
      <c r="MB15" s="396"/>
      <c r="MC15" s="396"/>
      <c r="MD15" s="396"/>
      <c r="ME15" s="396"/>
      <c r="MF15" s="396"/>
      <c r="MG15" s="396"/>
      <c r="MH15" s="396"/>
      <c r="MI15" s="396"/>
      <c r="MJ15" s="396"/>
      <c r="MK15" s="396"/>
      <c r="ML15" s="396"/>
      <c r="MM15" s="396"/>
      <c r="MN15" s="396"/>
      <c r="MO15" s="396"/>
      <c r="MP15" s="396"/>
      <c r="MQ15" s="396"/>
      <c r="MR15" s="396"/>
      <c r="MS15" s="396"/>
      <c r="MT15" s="396"/>
      <c r="MU15" s="396"/>
      <c r="MV15" s="396"/>
      <c r="MW15" s="396"/>
      <c r="MX15" s="396"/>
      <c r="MY15" s="396"/>
      <c r="MZ15" s="396"/>
      <c r="NA15" s="396"/>
      <c r="NB15" s="396"/>
      <c r="NC15" s="396"/>
      <c r="ND15" s="396"/>
      <c r="NE15" s="396"/>
      <c r="NF15" s="396"/>
      <c r="NG15" s="396"/>
      <c r="NH15" s="396"/>
      <c r="NI15" s="396"/>
      <c r="NJ15" s="396"/>
      <c r="NK15" s="396"/>
      <c r="NL15" s="396"/>
      <c r="NM15" s="396"/>
      <c r="NN15" s="396"/>
      <c r="NO15" s="396"/>
      <c r="NP15" s="396"/>
      <c r="NQ15" s="396"/>
      <c r="NR15" s="396"/>
      <c r="NS15" s="396"/>
      <c r="NT15" s="396"/>
      <c r="NU15" s="396"/>
      <c r="NV15" s="396"/>
      <c r="NW15" s="396"/>
      <c r="NX15" s="396"/>
      <c r="NY15" s="396"/>
      <c r="NZ15" s="396"/>
      <c r="OA15" s="396"/>
      <c r="OB15" s="396"/>
      <c r="OC15" s="396"/>
      <c r="OD15" s="396"/>
      <c r="OE15" s="396"/>
      <c r="OF15" s="396"/>
      <c r="OG15" s="396"/>
      <c r="OH15" s="396"/>
      <c r="OI15" s="396"/>
      <c r="OJ15" s="396"/>
      <c r="OK15" s="396"/>
      <c r="OL15" s="396"/>
      <c r="OM15" s="396"/>
      <c r="ON15" s="396"/>
      <c r="OO15" s="396"/>
      <c r="OP15" s="396"/>
      <c r="OQ15" s="396"/>
      <c r="OR15" s="396"/>
      <c r="OS15" s="396"/>
      <c r="OT15" s="396"/>
      <c r="OU15" s="396"/>
      <c r="OV15" s="396"/>
      <c r="OW15" s="396"/>
      <c r="OX15" s="396"/>
      <c r="OY15" s="396"/>
      <c r="OZ15" s="396"/>
      <c r="PA15" s="396"/>
      <c r="PB15" s="396"/>
      <c r="PC15" s="396"/>
      <c r="PD15" s="396"/>
      <c r="PE15" s="396"/>
      <c r="PF15" s="396"/>
      <c r="PG15" s="396"/>
      <c r="PH15" s="396"/>
      <c r="PI15" s="396"/>
      <c r="PJ15" s="396"/>
      <c r="PK15" s="396"/>
      <c r="PL15" s="396"/>
      <c r="PM15" s="396"/>
      <c r="PN15" s="396"/>
      <c r="PO15" s="396"/>
      <c r="PP15" s="396"/>
      <c r="PQ15" s="396"/>
      <c r="PR15" s="396"/>
      <c r="PS15" s="396"/>
      <c r="PT15" s="396"/>
      <c r="PU15" s="396"/>
      <c r="PV15" s="396"/>
      <c r="PW15" s="396"/>
      <c r="PX15" s="396"/>
      <c r="PY15" s="396"/>
      <c r="PZ15" s="396"/>
      <c r="QA15" s="396"/>
      <c r="QB15" s="396"/>
      <c r="QC15" s="396"/>
      <c r="QD15" s="396"/>
      <c r="QE15" s="396"/>
      <c r="QF15" s="396"/>
      <c r="QG15" s="396"/>
      <c r="QH15" s="396"/>
      <c r="QI15" s="396"/>
      <c r="QJ15" s="396"/>
      <c r="QK15" s="396"/>
      <c r="QL15" s="396"/>
      <c r="QM15" s="396"/>
      <c r="QN15" s="396"/>
      <c r="QO15" s="396"/>
      <c r="QP15" s="396"/>
      <c r="QQ15" s="396"/>
      <c r="QR15" s="396"/>
      <c r="QS15" s="396"/>
      <c r="SG15" s="143">
        <f t="shared" si="0"/>
        <v>0</v>
      </c>
      <c r="SH15" s="143" t="str">
        <f t="shared" si="1"/>
        <v/>
      </c>
      <c r="SI15" s="143">
        <f t="shared" si="2"/>
        <v>0</v>
      </c>
      <c r="SJ15" s="143" t="str">
        <f t="shared" si="3"/>
        <v/>
      </c>
      <c r="SK15" s="143">
        <f t="shared" si="4"/>
        <v>0</v>
      </c>
      <c r="SL15" s="143" t="str">
        <f t="shared" si="5"/>
        <v/>
      </c>
      <c r="SM15" s="143">
        <f t="shared" si="6"/>
        <v>0</v>
      </c>
      <c r="SN15" s="143" t="str">
        <f t="shared" si="7"/>
        <v/>
      </c>
      <c r="SO15" s="143">
        <f t="shared" si="8"/>
        <v>0</v>
      </c>
      <c r="SP15" s="143" t="str">
        <f t="shared" si="9"/>
        <v/>
      </c>
      <c r="SQ15" s="143">
        <f t="shared" si="10"/>
        <v>0</v>
      </c>
      <c r="SR15" s="143" t="str">
        <f t="shared" si="11"/>
        <v/>
      </c>
    </row>
    <row r="16" spans="1:512">
      <c r="A16" s="396"/>
      <c r="B16" s="395"/>
      <c r="C16" s="395"/>
      <c r="D16" s="395"/>
      <c r="E16" s="395"/>
      <c r="F16" s="395"/>
      <c r="G16" s="395"/>
      <c r="H16" s="395"/>
      <c r="I16" s="395"/>
      <c r="J16" s="395"/>
      <c r="K16" s="395"/>
      <c r="L16" s="395"/>
      <c r="M16" s="395"/>
      <c r="N16" s="395"/>
      <c r="O16" s="395"/>
      <c r="P16" s="395"/>
      <c r="Q16" s="395"/>
      <c r="R16" s="395"/>
      <c r="S16" s="395"/>
      <c r="T16" s="395"/>
      <c r="U16" s="395"/>
      <c r="V16" s="395"/>
      <c r="W16" s="395"/>
      <c r="X16" s="395"/>
      <c r="Y16" s="395"/>
      <c r="Z16" s="395"/>
      <c r="AA16" s="395"/>
      <c r="AB16" s="395"/>
      <c r="AC16" s="395"/>
      <c r="AD16" s="395"/>
      <c r="AE16" s="395"/>
      <c r="AF16" s="395"/>
      <c r="AG16" s="395"/>
      <c r="AH16" s="395"/>
      <c r="AI16" s="395"/>
      <c r="AJ16" s="395"/>
      <c r="AK16" s="395"/>
      <c r="AL16" s="395"/>
      <c r="AM16" s="395"/>
      <c r="AN16" s="395"/>
      <c r="AO16" s="395"/>
      <c r="AP16" s="395"/>
      <c r="AQ16" s="395"/>
      <c r="AR16" s="395"/>
      <c r="AS16" s="395"/>
      <c r="AT16" s="395"/>
      <c r="AU16" s="395"/>
      <c r="AV16" s="395"/>
      <c r="AW16" s="395"/>
      <c r="AX16" s="395"/>
      <c r="AY16" s="395"/>
      <c r="AZ16" s="395"/>
      <c r="BA16" s="395"/>
      <c r="BB16" s="395"/>
      <c r="BC16" s="395"/>
      <c r="BD16" s="395"/>
      <c r="BE16" s="395"/>
      <c r="BF16" s="395"/>
      <c r="BG16" s="395"/>
      <c r="BH16" s="395"/>
      <c r="BI16" s="395"/>
      <c r="BJ16" s="395"/>
      <c r="BK16" s="395"/>
      <c r="BL16" s="395"/>
      <c r="BM16" s="395"/>
      <c r="BN16" s="395"/>
      <c r="BO16" s="395"/>
      <c r="BP16" s="395"/>
      <c r="BQ16" s="395"/>
      <c r="BR16" s="395"/>
      <c r="BS16" s="395"/>
      <c r="BT16" s="395"/>
      <c r="BU16" s="395"/>
      <c r="BV16" s="395"/>
      <c r="BW16" s="395"/>
      <c r="BX16" s="395"/>
      <c r="BY16" s="395"/>
      <c r="BZ16" s="395"/>
      <c r="CA16" s="395"/>
      <c r="CB16" s="395"/>
      <c r="CC16" s="395"/>
      <c r="CD16" s="395"/>
      <c r="CE16" s="395"/>
      <c r="CF16" s="395"/>
      <c r="CG16" s="395"/>
      <c r="CH16" s="395"/>
      <c r="CI16" s="395"/>
      <c r="CJ16" s="395"/>
      <c r="CK16" s="395"/>
      <c r="CL16" s="395"/>
      <c r="CM16" s="395"/>
      <c r="CN16" s="395"/>
      <c r="CO16" s="395"/>
      <c r="CP16" s="395"/>
      <c r="CQ16" s="395"/>
      <c r="CR16" s="395"/>
      <c r="CS16" s="395"/>
      <c r="CT16" s="395"/>
      <c r="CU16" s="395"/>
      <c r="CV16" s="395"/>
      <c r="CW16" s="395"/>
      <c r="CX16" s="395"/>
      <c r="CY16" s="395"/>
      <c r="CZ16" s="395"/>
      <c r="DA16" s="395"/>
      <c r="DB16" s="395"/>
      <c r="DC16" s="395"/>
      <c r="DD16" s="395"/>
      <c r="DE16" s="395"/>
      <c r="DF16" s="395"/>
      <c r="DG16" s="395"/>
      <c r="DH16" s="395"/>
      <c r="DI16" s="395"/>
      <c r="DJ16" s="395"/>
      <c r="DK16" s="395"/>
      <c r="ER16" s="395"/>
      <c r="ES16" s="395"/>
      <c r="ET16" s="395"/>
      <c r="EU16" s="395"/>
      <c r="EV16" s="395"/>
      <c r="EW16" s="395"/>
      <c r="EX16" s="395"/>
      <c r="EY16" s="395"/>
      <c r="EZ16" s="395"/>
      <c r="FA16" s="395"/>
      <c r="FB16" s="395"/>
      <c r="FC16" s="395"/>
      <c r="FD16" s="395"/>
      <c r="FE16" s="395"/>
      <c r="FF16" s="395"/>
      <c r="FG16" s="395"/>
      <c r="FH16" s="395"/>
      <c r="FI16" s="395"/>
      <c r="FJ16" s="395"/>
      <c r="FK16" s="395"/>
      <c r="FL16" s="395"/>
      <c r="FM16" s="395"/>
      <c r="FN16" s="395"/>
      <c r="FO16" s="395"/>
      <c r="FP16" s="395"/>
      <c r="FQ16" s="395"/>
      <c r="FR16" s="395"/>
      <c r="FS16" s="395"/>
      <c r="FT16" s="395"/>
      <c r="FU16" s="395"/>
      <c r="FV16" s="395"/>
      <c r="FW16" s="395"/>
      <c r="FX16" s="395"/>
      <c r="FY16" s="395"/>
      <c r="FZ16" s="395"/>
      <c r="GA16" s="395"/>
      <c r="GB16" s="395"/>
      <c r="GC16" s="395"/>
      <c r="GD16" s="395"/>
      <c r="GE16" s="395"/>
      <c r="GF16" s="395"/>
      <c r="GG16" s="395"/>
      <c r="GH16" s="395"/>
      <c r="GI16" s="395"/>
      <c r="GJ16" s="395"/>
      <c r="GK16" s="395"/>
      <c r="GL16" s="395"/>
      <c r="GM16" s="395"/>
      <c r="GN16" s="395"/>
      <c r="GO16" s="395"/>
      <c r="GP16" s="395"/>
      <c r="GQ16" s="395"/>
      <c r="GR16" s="395"/>
      <c r="GS16" s="395"/>
      <c r="GT16" s="395"/>
      <c r="GU16" s="395"/>
      <c r="GV16" s="395"/>
      <c r="GW16" s="395"/>
      <c r="GX16" s="395"/>
      <c r="GY16" s="395"/>
      <c r="GZ16" s="395"/>
      <c r="HA16" s="395"/>
      <c r="HB16" s="395"/>
      <c r="HC16" s="395"/>
      <c r="HD16" s="395"/>
      <c r="HE16" s="395"/>
      <c r="HF16" s="395"/>
      <c r="HG16" s="395"/>
      <c r="HH16" s="395"/>
      <c r="HI16" s="395"/>
      <c r="HJ16" s="395"/>
      <c r="HK16" s="395"/>
      <c r="HL16" s="395"/>
      <c r="HM16" s="395"/>
      <c r="HN16" s="395"/>
      <c r="HO16" s="395"/>
      <c r="HP16" s="395"/>
      <c r="HQ16" s="395"/>
      <c r="HR16" s="395"/>
      <c r="HS16" s="395"/>
      <c r="HT16" s="395"/>
      <c r="HU16" s="395"/>
      <c r="HV16" s="395"/>
      <c r="HW16" s="395"/>
      <c r="HX16" s="395"/>
      <c r="HY16" s="395"/>
      <c r="HZ16" s="395"/>
      <c r="IA16" s="395"/>
      <c r="IB16" s="395"/>
      <c r="IC16" s="395"/>
      <c r="ID16" s="395"/>
      <c r="IE16" s="395"/>
      <c r="IF16" s="395"/>
      <c r="IG16" s="395"/>
      <c r="IH16" s="395"/>
      <c r="II16" s="395"/>
      <c r="IJ16" s="395"/>
      <c r="IK16" s="395"/>
      <c r="IL16" s="395"/>
      <c r="IM16" s="395"/>
      <c r="IN16" s="395"/>
      <c r="IO16" s="395"/>
      <c r="IP16" s="395"/>
      <c r="IQ16" s="395"/>
      <c r="IR16" s="395"/>
      <c r="IS16" s="395"/>
      <c r="IT16" s="395"/>
      <c r="IU16" s="395"/>
      <c r="IV16" s="395"/>
      <c r="IW16" s="395"/>
      <c r="IX16" s="395"/>
      <c r="IY16" s="395"/>
      <c r="IZ16" s="395"/>
      <c r="JA16" s="395"/>
      <c r="JB16" s="395"/>
      <c r="JC16" s="395"/>
      <c r="JD16" s="395"/>
      <c r="JE16" s="395"/>
      <c r="JF16" s="395"/>
      <c r="JG16" s="395"/>
      <c r="JH16" s="395"/>
      <c r="JI16" s="395"/>
      <c r="JJ16" s="395"/>
      <c r="JK16" s="395"/>
      <c r="JL16" s="395"/>
      <c r="JM16" s="395"/>
      <c r="JN16" s="395"/>
      <c r="JO16" s="395"/>
      <c r="JP16" s="395"/>
      <c r="JQ16" s="395"/>
      <c r="JR16" s="395"/>
      <c r="JS16" s="395"/>
      <c r="JT16" s="395"/>
      <c r="JU16" s="395"/>
      <c r="JV16" s="395"/>
      <c r="JW16" s="395"/>
      <c r="JX16" s="395"/>
      <c r="JY16" s="395"/>
      <c r="JZ16" s="395"/>
      <c r="KA16" s="395"/>
      <c r="KB16" s="395"/>
      <c r="KC16" s="395"/>
      <c r="KD16" s="395"/>
      <c r="KE16" s="395"/>
      <c r="KF16" s="395"/>
      <c r="KG16" s="395"/>
      <c r="KH16" s="395"/>
      <c r="KI16" s="395"/>
      <c r="KJ16" s="395"/>
      <c r="KK16" s="395"/>
      <c r="KL16" s="395"/>
      <c r="KM16" s="395"/>
      <c r="KN16" s="395"/>
      <c r="KO16" s="395"/>
      <c r="KP16" s="395"/>
      <c r="KQ16" s="395"/>
      <c r="KR16" s="395"/>
      <c r="KS16" s="395"/>
      <c r="KT16" s="395"/>
      <c r="KU16" s="395"/>
      <c r="KV16" s="395"/>
      <c r="KW16" s="395"/>
      <c r="KX16" s="395"/>
      <c r="KY16" s="395"/>
      <c r="KZ16" s="395"/>
      <c r="LA16" s="395"/>
      <c r="LB16" s="395"/>
      <c r="LC16" s="395"/>
      <c r="LD16" s="395"/>
      <c r="LE16" s="395"/>
      <c r="LF16" s="395"/>
      <c r="LG16" s="395"/>
      <c r="LH16" s="395"/>
      <c r="LI16" s="395"/>
      <c r="LJ16" s="395"/>
      <c r="LK16" s="395"/>
      <c r="LL16" s="395"/>
      <c r="LM16" s="395"/>
      <c r="LN16" s="395"/>
      <c r="LO16" s="395"/>
      <c r="LP16" s="395"/>
      <c r="LQ16" s="395"/>
      <c r="LR16" s="395"/>
      <c r="LS16" s="395"/>
      <c r="LT16" s="395"/>
      <c r="LU16" s="395"/>
      <c r="LV16" s="395"/>
      <c r="LW16" s="395"/>
      <c r="LX16" s="395"/>
      <c r="LY16" s="395"/>
      <c r="LZ16" s="395"/>
      <c r="MA16" s="395"/>
      <c r="MB16" s="395"/>
      <c r="MC16" s="395"/>
      <c r="MD16" s="395"/>
      <c r="ME16" s="395"/>
      <c r="MF16" s="395"/>
      <c r="MG16" s="395"/>
      <c r="MH16" s="395"/>
      <c r="MI16" s="395"/>
      <c r="MJ16" s="395"/>
      <c r="MK16" s="395"/>
      <c r="ML16" s="395"/>
      <c r="MM16" s="395"/>
      <c r="MN16" s="395"/>
      <c r="MO16" s="395"/>
      <c r="MP16" s="395"/>
      <c r="MQ16" s="395"/>
      <c r="MR16" s="395"/>
      <c r="MS16" s="395"/>
      <c r="MT16" s="395"/>
      <c r="MU16" s="395"/>
      <c r="MV16" s="395"/>
      <c r="MW16" s="395"/>
      <c r="MX16" s="395"/>
      <c r="MY16" s="395"/>
      <c r="MZ16" s="395"/>
      <c r="NA16" s="395"/>
      <c r="NB16" s="395"/>
      <c r="NC16" s="395"/>
      <c r="ND16" s="395"/>
      <c r="NE16" s="395"/>
      <c r="NF16" s="395"/>
      <c r="NG16" s="395"/>
      <c r="NH16" s="395"/>
      <c r="NI16" s="395"/>
      <c r="NJ16" s="395"/>
      <c r="NK16" s="395"/>
      <c r="NL16" s="395"/>
      <c r="NM16" s="395"/>
      <c r="NN16" s="395"/>
      <c r="NO16" s="395"/>
      <c r="NP16" s="395"/>
      <c r="NQ16" s="395"/>
      <c r="NR16" s="395"/>
      <c r="NS16" s="395"/>
      <c r="NT16" s="395"/>
      <c r="NU16" s="395"/>
      <c r="NV16" s="395"/>
      <c r="NW16" s="395"/>
      <c r="NX16" s="395"/>
      <c r="NY16" s="395"/>
      <c r="NZ16" s="395"/>
      <c r="OA16" s="395"/>
      <c r="OB16" s="395"/>
      <c r="OC16" s="395"/>
      <c r="OD16" s="395"/>
      <c r="OE16" s="395"/>
      <c r="OF16" s="395"/>
      <c r="OG16" s="395"/>
      <c r="OH16" s="395"/>
      <c r="OI16" s="395"/>
      <c r="OJ16" s="395"/>
      <c r="OK16" s="395"/>
      <c r="OL16" s="395"/>
      <c r="OM16" s="395"/>
      <c r="ON16" s="395"/>
      <c r="OO16" s="395"/>
      <c r="OP16" s="395"/>
      <c r="OQ16" s="395"/>
      <c r="OR16" s="395"/>
      <c r="OS16" s="395"/>
      <c r="OT16" s="395"/>
      <c r="OU16" s="395"/>
      <c r="OV16" s="395"/>
      <c r="OW16" s="395"/>
      <c r="OX16" s="395"/>
      <c r="OY16" s="395"/>
      <c r="OZ16" s="395"/>
      <c r="PA16" s="395"/>
      <c r="PB16" s="395"/>
      <c r="PC16" s="395"/>
      <c r="PD16" s="395"/>
      <c r="PE16" s="395"/>
      <c r="PF16" s="395"/>
      <c r="PG16" s="395"/>
      <c r="PH16" s="395"/>
      <c r="PI16" s="395"/>
      <c r="PJ16" s="395"/>
      <c r="PK16" s="395"/>
      <c r="PL16" s="395"/>
      <c r="PM16" s="395"/>
      <c r="PN16" s="395"/>
      <c r="PO16" s="395"/>
      <c r="PP16" s="395"/>
      <c r="PQ16" s="395"/>
      <c r="PR16" s="395"/>
      <c r="PS16" s="395"/>
      <c r="PT16" s="395"/>
      <c r="PU16" s="395"/>
      <c r="PV16" s="395"/>
      <c r="PW16" s="395"/>
      <c r="PX16" s="395"/>
      <c r="PY16" s="395"/>
      <c r="PZ16" s="395"/>
      <c r="QA16" s="395"/>
      <c r="QB16" s="395"/>
      <c r="QC16" s="395"/>
      <c r="QD16" s="395"/>
      <c r="QE16" s="395"/>
      <c r="QF16" s="395"/>
      <c r="QG16" s="395"/>
      <c r="QH16" s="395"/>
      <c r="QI16" s="395"/>
      <c r="QJ16" s="395"/>
      <c r="QK16" s="395"/>
      <c r="QL16" s="395"/>
      <c r="QM16" s="395"/>
      <c r="QN16" s="395"/>
      <c r="QO16" s="395"/>
      <c r="QP16" s="395"/>
      <c r="QQ16" s="395"/>
      <c r="QR16" s="395"/>
      <c r="QS16" s="395"/>
      <c r="SG16" s="143">
        <f t="shared" si="0"/>
        <v>0</v>
      </c>
      <c r="SH16" s="143" t="str">
        <f t="shared" si="1"/>
        <v/>
      </c>
      <c r="SI16" s="143">
        <f t="shared" si="2"/>
        <v>0</v>
      </c>
      <c r="SJ16" s="143" t="str">
        <f t="shared" si="3"/>
        <v/>
      </c>
      <c r="SK16" s="143">
        <f t="shared" si="4"/>
        <v>0</v>
      </c>
      <c r="SL16" s="143" t="str">
        <f t="shared" si="5"/>
        <v/>
      </c>
      <c r="SM16" s="143">
        <f t="shared" si="6"/>
        <v>0</v>
      </c>
      <c r="SN16" s="143" t="str">
        <f t="shared" si="7"/>
        <v/>
      </c>
      <c r="SO16" s="143">
        <f t="shared" si="8"/>
        <v>0</v>
      </c>
      <c r="SP16" s="143" t="str">
        <f t="shared" si="9"/>
        <v/>
      </c>
      <c r="SQ16" s="143">
        <f t="shared" si="10"/>
        <v>0</v>
      </c>
      <c r="SR16" s="143" t="str">
        <f t="shared" si="11"/>
        <v/>
      </c>
    </row>
    <row r="17" spans="1:512">
      <c r="A17" s="396"/>
      <c r="B17" s="396"/>
      <c r="C17" s="396"/>
      <c r="D17" s="396"/>
      <c r="E17" s="396"/>
      <c r="F17" s="396"/>
      <c r="G17" s="396"/>
      <c r="H17" s="396"/>
      <c r="I17" s="396"/>
      <c r="J17" s="396"/>
      <c r="K17" s="396"/>
      <c r="L17" s="396"/>
      <c r="M17" s="396"/>
      <c r="N17" s="396"/>
      <c r="O17" s="396"/>
      <c r="P17" s="396"/>
      <c r="Q17" s="396"/>
      <c r="R17" s="396"/>
      <c r="S17" s="396"/>
      <c r="T17" s="396"/>
      <c r="U17" s="396"/>
      <c r="V17" s="396"/>
      <c r="W17" s="396"/>
      <c r="X17" s="396"/>
      <c r="Y17" s="396"/>
      <c r="Z17" s="396"/>
      <c r="AA17" s="396"/>
      <c r="AB17" s="396"/>
      <c r="AC17" s="396"/>
      <c r="AD17" s="396"/>
      <c r="AE17" s="396"/>
      <c r="AF17" s="396"/>
      <c r="AG17" s="396"/>
      <c r="AH17" s="396"/>
      <c r="AI17" s="396"/>
      <c r="AJ17" s="396"/>
      <c r="AK17" s="396"/>
      <c r="AL17" s="396"/>
      <c r="AM17" s="396"/>
      <c r="AN17" s="396"/>
      <c r="AO17" s="396"/>
      <c r="AP17" s="396"/>
      <c r="AQ17" s="396"/>
      <c r="AR17" s="396"/>
      <c r="AS17" s="396"/>
      <c r="AT17" s="396"/>
      <c r="AU17" s="396"/>
      <c r="AV17" s="396"/>
      <c r="AW17" s="396"/>
      <c r="AX17" s="396"/>
      <c r="AY17" s="396"/>
      <c r="AZ17" s="396"/>
      <c r="BA17" s="396"/>
      <c r="BB17" s="396"/>
      <c r="BC17" s="396"/>
      <c r="BD17" s="396"/>
      <c r="BE17" s="396"/>
      <c r="BF17" s="396"/>
      <c r="BG17" s="396"/>
      <c r="BH17" s="396"/>
      <c r="BI17" s="396"/>
      <c r="BJ17" s="396"/>
      <c r="BK17" s="396"/>
      <c r="BL17" s="396"/>
      <c r="BM17" s="396"/>
      <c r="BN17" s="396"/>
      <c r="BO17" s="396"/>
      <c r="BP17" s="396"/>
      <c r="BQ17" s="396"/>
      <c r="BR17" s="396"/>
      <c r="BS17" s="396"/>
      <c r="BT17" s="396"/>
      <c r="BU17" s="396"/>
      <c r="BV17" s="396"/>
      <c r="BW17" s="396"/>
      <c r="BX17" s="396"/>
      <c r="BY17" s="396"/>
      <c r="BZ17" s="396"/>
      <c r="CA17" s="396"/>
      <c r="CB17" s="396"/>
      <c r="CC17" s="396"/>
      <c r="CD17" s="396"/>
      <c r="CE17" s="396"/>
      <c r="CF17" s="396"/>
      <c r="CG17" s="396"/>
      <c r="CH17" s="396"/>
      <c r="CI17" s="396"/>
      <c r="CJ17" s="396"/>
      <c r="CK17" s="396"/>
      <c r="CL17" s="396"/>
      <c r="CM17" s="396"/>
      <c r="CN17" s="396"/>
      <c r="CO17" s="396"/>
      <c r="CP17" s="396"/>
      <c r="CQ17" s="396"/>
      <c r="CR17" s="396"/>
      <c r="CS17" s="396"/>
      <c r="CT17" s="396"/>
      <c r="CU17" s="396"/>
      <c r="CV17" s="396"/>
      <c r="CW17" s="396"/>
      <c r="CX17" s="396"/>
      <c r="CY17" s="396"/>
      <c r="CZ17" s="396"/>
      <c r="DA17" s="396"/>
      <c r="DB17" s="396"/>
      <c r="DC17" s="396"/>
      <c r="DD17" s="396"/>
      <c r="DE17" s="396"/>
      <c r="DF17" s="396"/>
      <c r="DG17" s="396"/>
      <c r="DH17" s="396"/>
      <c r="DI17" s="396"/>
      <c r="DJ17" s="396"/>
      <c r="DK17" s="396"/>
      <c r="ER17" s="396"/>
      <c r="ES17" s="396"/>
      <c r="ET17" s="396"/>
      <c r="EU17" s="396"/>
      <c r="EV17" s="396"/>
      <c r="EW17" s="396"/>
      <c r="EX17" s="396"/>
      <c r="EY17" s="396"/>
      <c r="EZ17" s="396"/>
      <c r="FA17" s="396"/>
      <c r="FB17" s="396"/>
      <c r="FC17" s="396"/>
      <c r="FD17" s="396"/>
      <c r="FE17" s="396"/>
      <c r="FF17" s="396"/>
      <c r="FG17" s="396"/>
      <c r="FH17" s="396"/>
      <c r="FI17" s="396"/>
      <c r="FJ17" s="396"/>
      <c r="FK17" s="396"/>
      <c r="FL17" s="396"/>
      <c r="FM17" s="396"/>
      <c r="FN17" s="396"/>
      <c r="FO17" s="396"/>
      <c r="FP17" s="396"/>
      <c r="FQ17" s="396"/>
      <c r="FR17" s="396"/>
      <c r="FS17" s="396"/>
      <c r="FT17" s="396"/>
      <c r="FU17" s="396"/>
      <c r="FV17" s="396"/>
      <c r="FW17" s="396"/>
      <c r="FX17" s="396"/>
      <c r="FY17" s="396"/>
      <c r="FZ17" s="396"/>
      <c r="GA17" s="396"/>
      <c r="GB17" s="396"/>
      <c r="GC17" s="396"/>
      <c r="GD17" s="396"/>
      <c r="GE17" s="396"/>
      <c r="GF17" s="396"/>
      <c r="GG17" s="396"/>
      <c r="GH17" s="396"/>
      <c r="GI17" s="396"/>
      <c r="GJ17" s="396"/>
      <c r="GK17" s="396"/>
      <c r="GL17" s="396"/>
      <c r="GM17" s="396"/>
      <c r="GN17" s="396"/>
      <c r="GO17" s="396"/>
      <c r="GP17" s="396"/>
      <c r="GQ17" s="396"/>
      <c r="GR17" s="396"/>
      <c r="GS17" s="396"/>
      <c r="GT17" s="396"/>
      <c r="GU17" s="396"/>
      <c r="GV17" s="396"/>
      <c r="GW17" s="396"/>
      <c r="GX17" s="396"/>
      <c r="GY17" s="396"/>
      <c r="GZ17" s="396"/>
      <c r="HA17" s="396"/>
      <c r="HB17" s="396"/>
      <c r="HC17" s="396"/>
      <c r="HD17" s="396"/>
      <c r="HE17" s="396"/>
      <c r="HF17" s="396"/>
      <c r="HG17" s="396"/>
      <c r="HH17" s="396"/>
      <c r="HI17" s="396"/>
      <c r="HJ17" s="396"/>
      <c r="HK17" s="396"/>
      <c r="HL17" s="396"/>
      <c r="HM17" s="396"/>
      <c r="HN17" s="396"/>
      <c r="HO17" s="396"/>
      <c r="HP17" s="396"/>
      <c r="HQ17" s="396"/>
      <c r="HR17" s="396"/>
      <c r="HS17" s="396"/>
      <c r="HT17" s="396"/>
      <c r="HU17" s="396"/>
      <c r="HV17" s="396"/>
      <c r="HW17" s="396"/>
      <c r="HX17" s="396"/>
      <c r="HY17" s="396"/>
      <c r="HZ17" s="396"/>
      <c r="IA17" s="396"/>
      <c r="IB17" s="396"/>
      <c r="IC17" s="396"/>
      <c r="ID17" s="396"/>
      <c r="IE17" s="396"/>
      <c r="IF17" s="396"/>
      <c r="IG17" s="396"/>
      <c r="IH17" s="396"/>
      <c r="II17" s="396"/>
      <c r="IJ17" s="396"/>
      <c r="IK17" s="396"/>
      <c r="IL17" s="396"/>
      <c r="IM17" s="396"/>
      <c r="IN17" s="396"/>
      <c r="IO17" s="396"/>
      <c r="IP17" s="396"/>
      <c r="IQ17" s="396"/>
      <c r="IR17" s="396"/>
      <c r="IS17" s="396"/>
      <c r="IT17" s="396"/>
      <c r="IU17" s="396"/>
      <c r="IV17" s="396"/>
      <c r="IW17" s="396"/>
      <c r="IX17" s="396"/>
      <c r="IY17" s="396"/>
      <c r="IZ17" s="396"/>
      <c r="JA17" s="396"/>
      <c r="JB17" s="396"/>
      <c r="JC17" s="396"/>
      <c r="JD17" s="396"/>
      <c r="JE17" s="396"/>
      <c r="JF17" s="396"/>
      <c r="JG17" s="396"/>
      <c r="JH17" s="396"/>
      <c r="JI17" s="396"/>
      <c r="JJ17" s="396"/>
      <c r="JK17" s="396"/>
      <c r="JL17" s="396"/>
      <c r="JM17" s="396"/>
      <c r="JN17" s="396"/>
      <c r="JO17" s="396"/>
      <c r="JP17" s="396"/>
      <c r="JQ17" s="396"/>
      <c r="JR17" s="396"/>
      <c r="JS17" s="396"/>
      <c r="JT17" s="396"/>
      <c r="JU17" s="396"/>
      <c r="JV17" s="396"/>
      <c r="JW17" s="396"/>
      <c r="JX17" s="396"/>
      <c r="JY17" s="396"/>
      <c r="JZ17" s="396"/>
      <c r="KA17" s="396"/>
      <c r="KB17" s="396"/>
      <c r="KC17" s="396"/>
      <c r="KD17" s="396"/>
      <c r="KE17" s="396"/>
      <c r="KF17" s="396"/>
      <c r="KG17" s="396"/>
      <c r="KH17" s="396"/>
      <c r="KI17" s="396"/>
      <c r="KJ17" s="396"/>
      <c r="KK17" s="396"/>
      <c r="KL17" s="396"/>
      <c r="KM17" s="396"/>
      <c r="KN17" s="396"/>
      <c r="KO17" s="396"/>
      <c r="KP17" s="396"/>
      <c r="KQ17" s="396"/>
      <c r="KR17" s="396"/>
      <c r="KS17" s="396"/>
      <c r="KT17" s="396"/>
      <c r="KU17" s="396"/>
      <c r="KV17" s="396"/>
      <c r="KW17" s="396"/>
      <c r="KX17" s="396"/>
      <c r="KY17" s="396"/>
      <c r="KZ17" s="396"/>
      <c r="LA17" s="396"/>
      <c r="LB17" s="396"/>
      <c r="LC17" s="396"/>
      <c r="LD17" s="396"/>
      <c r="LE17" s="396"/>
      <c r="LF17" s="396"/>
      <c r="LG17" s="396"/>
      <c r="LH17" s="396"/>
      <c r="LI17" s="396"/>
      <c r="LJ17" s="396"/>
      <c r="LK17" s="396"/>
      <c r="LL17" s="396"/>
      <c r="LM17" s="396"/>
      <c r="LN17" s="396"/>
      <c r="LO17" s="396"/>
      <c r="LP17" s="396"/>
      <c r="LQ17" s="396"/>
      <c r="LR17" s="396"/>
      <c r="LS17" s="396"/>
      <c r="LT17" s="396"/>
      <c r="LU17" s="396"/>
      <c r="LV17" s="396"/>
      <c r="LW17" s="396"/>
      <c r="LX17" s="396"/>
      <c r="LY17" s="396"/>
      <c r="LZ17" s="396"/>
      <c r="MA17" s="396"/>
      <c r="MB17" s="396"/>
      <c r="MC17" s="396"/>
      <c r="MD17" s="396"/>
      <c r="ME17" s="396"/>
      <c r="MF17" s="396"/>
      <c r="MG17" s="396"/>
      <c r="MH17" s="396"/>
      <c r="MI17" s="396"/>
      <c r="MJ17" s="396"/>
      <c r="MK17" s="396"/>
      <c r="ML17" s="396"/>
      <c r="MM17" s="396"/>
      <c r="MN17" s="396"/>
      <c r="MO17" s="396"/>
      <c r="MP17" s="396"/>
      <c r="MQ17" s="396"/>
      <c r="MR17" s="396"/>
      <c r="MS17" s="396"/>
      <c r="MT17" s="396"/>
      <c r="MU17" s="396"/>
      <c r="MV17" s="396"/>
      <c r="MW17" s="396"/>
      <c r="MX17" s="396"/>
      <c r="MY17" s="396"/>
      <c r="MZ17" s="396"/>
      <c r="NA17" s="396"/>
      <c r="NB17" s="396"/>
      <c r="NC17" s="396"/>
      <c r="ND17" s="396"/>
      <c r="NE17" s="396"/>
      <c r="NF17" s="396"/>
      <c r="NG17" s="396"/>
      <c r="NH17" s="396"/>
      <c r="NI17" s="396"/>
      <c r="NJ17" s="396"/>
      <c r="NK17" s="396"/>
      <c r="NL17" s="396"/>
      <c r="NM17" s="396"/>
      <c r="NN17" s="396"/>
      <c r="NO17" s="396"/>
      <c r="NP17" s="396"/>
      <c r="NQ17" s="396"/>
      <c r="NR17" s="396"/>
      <c r="NS17" s="396"/>
      <c r="NT17" s="396"/>
      <c r="NU17" s="396"/>
      <c r="NV17" s="396"/>
      <c r="NW17" s="396"/>
      <c r="NX17" s="396"/>
      <c r="NY17" s="396"/>
      <c r="NZ17" s="396"/>
      <c r="OA17" s="396"/>
      <c r="OB17" s="396"/>
      <c r="OC17" s="396"/>
      <c r="OD17" s="396"/>
      <c r="OE17" s="396"/>
      <c r="OF17" s="396"/>
      <c r="OG17" s="396"/>
      <c r="OH17" s="396"/>
      <c r="OI17" s="396"/>
      <c r="OJ17" s="396"/>
      <c r="OK17" s="396"/>
      <c r="OL17" s="396"/>
      <c r="OM17" s="396"/>
      <c r="ON17" s="396"/>
      <c r="OO17" s="396"/>
      <c r="OP17" s="396"/>
      <c r="OQ17" s="396"/>
      <c r="OR17" s="396"/>
      <c r="OS17" s="396"/>
      <c r="OT17" s="396"/>
      <c r="OU17" s="396"/>
      <c r="OV17" s="396"/>
      <c r="OW17" s="396"/>
      <c r="OX17" s="396"/>
      <c r="OY17" s="396"/>
      <c r="OZ17" s="396"/>
      <c r="PA17" s="396"/>
      <c r="PB17" s="396"/>
      <c r="PC17" s="396"/>
      <c r="PD17" s="396"/>
      <c r="PE17" s="396"/>
      <c r="PF17" s="396"/>
      <c r="PG17" s="396"/>
      <c r="PH17" s="396"/>
      <c r="PI17" s="396"/>
      <c r="PJ17" s="396"/>
      <c r="PK17" s="396"/>
      <c r="PL17" s="396"/>
      <c r="PM17" s="396"/>
      <c r="PN17" s="396"/>
      <c r="PO17" s="396"/>
      <c r="PP17" s="396"/>
      <c r="PQ17" s="396"/>
      <c r="PR17" s="396"/>
      <c r="PS17" s="396"/>
      <c r="PT17" s="396"/>
      <c r="PU17" s="396"/>
      <c r="PV17" s="396"/>
      <c r="PW17" s="396"/>
      <c r="PX17" s="396"/>
      <c r="PY17" s="396"/>
      <c r="PZ17" s="396"/>
      <c r="QA17" s="396"/>
      <c r="QB17" s="396"/>
      <c r="QC17" s="396"/>
      <c r="QD17" s="396"/>
      <c r="QE17" s="396"/>
      <c r="QF17" s="396"/>
      <c r="QG17" s="396"/>
      <c r="QH17" s="396"/>
      <c r="QI17" s="396"/>
      <c r="QJ17" s="396"/>
      <c r="QK17" s="396"/>
      <c r="QL17" s="396"/>
      <c r="QM17" s="396"/>
      <c r="QN17" s="396"/>
      <c r="QO17" s="396"/>
      <c r="QP17" s="396"/>
      <c r="QQ17" s="396"/>
      <c r="QR17" s="396"/>
      <c r="QS17" s="396"/>
      <c r="SG17" s="143">
        <f t="shared" si="0"/>
        <v>0</v>
      </c>
      <c r="SH17" s="143" t="str">
        <f t="shared" si="1"/>
        <v/>
      </c>
      <c r="SI17" s="143">
        <f t="shared" si="2"/>
        <v>0</v>
      </c>
      <c r="SJ17" s="143" t="str">
        <f t="shared" si="3"/>
        <v/>
      </c>
      <c r="SK17" s="143">
        <f t="shared" si="4"/>
        <v>0</v>
      </c>
      <c r="SL17" s="143" t="str">
        <f t="shared" si="5"/>
        <v/>
      </c>
      <c r="SM17" s="143">
        <f t="shared" si="6"/>
        <v>0</v>
      </c>
      <c r="SN17" s="143" t="str">
        <f t="shared" si="7"/>
        <v/>
      </c>
      <c r="SO17" s="143">
        <f t="shared" si="8"/>
        <v>0</v>
      </c>
      <c r="SP17" s="143" t="str">
        <f t="shared" si="9"/>
        <v/>
      </c>
      <c r="SQ17" s="143">
        <f t="shared" si="10"/>
        <v>0</v>
      </c>
      <c r="SR17" s="143" t="str">
        <f t="shared" si="11"/>
        <v/>
      </c>
    </row>
    <row r="18" spans="1:512">
      <c r="A18" s="396"/>
      <c r="B18" s="395"/>
      <c r="C18" s="395"/>
      <c r="D18" s="395"/>
      <c r="E18" s="395"/>
      <c r="F18" s="395"/>
      <c r="G18" s="395"/>
      <c r="H18" s="395"/>
      <c r="I18" s="395"/>
      <c r="J18" s="395"/>
      <c r="K18" s="395"/>
      <c r="L18" s="395"/>
      <c r="M18" s="395"/>
      <c r="N18" s="395"/>
      <c r="O18" s="395"/>
      <c r="P18" s="395"/>
      <c r="Q18" s="395"/>
      <c r="R18" s="395"/>
      <c r="S18" s="395"/>
      <c r="T18" s="395"/>
      <c r="U18" s="395"/>
      <c r="V18" s="395"/>
      <c r="W18" s="395"/>
      <c r="X18" s="395"/>
      <c r="Y18" s="395"/>
      <c r="Z18" s="395"/>
      <c r="AA18" s="395"/>
      <c r="AB18" s="395"/>
      <c r="AC18" s="395"/>
      <c r="AD18" s="395"/>
      <c r="AE18" s="395"/>
      <c r="AF18" s="395"/>
      <c r="AG18" s="395"/>
      <c r="AH18" s="395"/>
      <c r="AI18" s="395"/>
      <c r="AJ18" s="395"/>
      <c r="AK18" s="395"/>
      <c r="AL18" s="395"/>
      <c r="AM18" s="395"/>
      <c r="AN18" s="395"/>
      <c r="AO18" s="395"/>
      <c r="AP18" s="395"/>
      <c r="AQ18" s="395"/>
      <c r="AR18" s="395"/>
      <c r="AS18" s="395"/>
      <c r="AT18" s="395"/>
      <c r="AU18" s="395"/>
      <c r="AV18" s="395"/>
      <c r="AW18" s="395"/>
      <c r="AX18" s="395"/>
      <c r="AY18" s="395"/>
      <c r="AZ18" s="395"/>
      <c r="BA18" s="395"/>
      <c r="BB18" s="395"/>
      <c r="BC18" s="395"/>
      <c r="BD18" s="395"/>
      <c r="BE18" s="395"/>
      <c r="BF18" s="395"/>
      <c r="BG18" s="395"/>
      <c r="BH18" s="395"/>
      <c r="BI18" s="395"/>
      <c r="BJ18" s="395"/>
      <c r="BK18" s="395"/>
      <c r="BL18" s="395"/>
      <c r="BM18" s="395"/>
      <c r="BN18" s="395"/>
      <c r="BO18" s="395"/>
      <c r="BP18" s="395"/>
      <c r="BQ18" s="395"/>
      <c r="BR18" s="395"/>
      <c r="BS18" s="395"/>
      <c r="BT18" s="395"/>
      <c r="BU18" s="395"/>
      <c r="BV18" s="395"/>
      <c r="BW18" s="395"/>
      <c r="BX18" s="395"/>
      <c r="BY18" s="395"/>
      <c r="BZ18" s="395"/>
      <c r="CA18" s="395"/>
      <c r="CB18" s="395"/>
      <c r="CC18" s="395"/>
      <c r="CD18" s="395"/>
      <c r="CE18" s="395"/>
      <c r="CF18" s="395"/>
      <c r="CG18" s="395"/>
      <c r="CH18" s="395"/>
      <c r="CI18" s="395"/>
      <c r="CJ18" s="395"/>
      <c r="CK18" s="395"/>
      <c r="CL18" s="395"/>
      <c r="CM18" s="395"/>
      <c r="CN18" s="395"/>
      <c r="CO18" s="395"/>
      <c r="CP18" s="395"/>
      <c r="CQ18" s="395"/>
      <c r="CR18" s="395"/>
      <c r="CS18" s="395"/>
      <c r="CT18" s="395"/>
      <c r="CU18" s="395"/>
      <c r="CV18" s="395"/>
      <c r="CW18" s="395"/>
      <c r="CX18" s="395"/>
      <c r="CY18" s="395"/>
      <c r="CZ18" s="395"/>
      <c r="DA18" s="395"/>
      <c r="DB18" s="395"/>
      <c r="DC18" s="395"/>
      <c r="DD18" s="395"/>
      <c r="DE18" s="395"/>
      <c r="DF18" s="395"/>
      <c r="DG18" s="395"/>
      <c r="DH18" s="395"/>
      <c r="DI18" s="395"/>
      <c r="DJ18" s="395"/>
      <c r="DK18" s="395"/>
      <c r="ER18" s="395"/>
      <c r="ES18" s="395"/>
      <c r="ET18" s="395"/>
      <c r="EU18" s="395"/>
      <c r="EV18" s="395"/>
      <c r="EW18" s="395"/>
      <c r="EX18" s="395"/>
      <c r="EY18" s="395"/>
      <c r="EZ18" s="395"/>
      <c r="FA18" s="395"/>
      <c r="FB18" s="395"/>
      <c r="FC18" s="395"/>
      <c r="FD18" s="395"/>
      <c r="FE18" s="395"/>
      <c r="FF18" s="395"/>
      <c r="FG18" s="395"/>
      <c r="FH18" s="395"/>
      <c r="FI18" s="395"/>
      <c r="FJ18" s="395"/>
      <c r="FK18" s="395"/>
      <c r="FL18" s="395"/>
      <c r="FM18" s="395"/>
      <c r="FN18" s="395"/>
      <c r="FO18" s="395"/>
      <c r="FP18" s="395"/>
      <c r="FQ18" s="395"/>
      <c r="FR18" s="395"/>
      <c r="FS18" s="395"/>
      <c r="FT18" s="395"/>
      <c r="FU18" s="395"/>
      <c r="FV18" s="395"/>
      <c r="FW18" s="395"/>
      <c r="FX18" s="395"/>
      <c r="FY18" s="395"/>
      <c r="FZ18" s="395"/>
      <c r="GA18" s="395"/>
      <c r="GB18" s="395"/>
      <c r="GC18" s="395"/>
      <c r="GD18" s="395"/>
      <c r="GE18" s="395"/>
      <c r="GF18" s="395"/>
      <c r="GG18" s="395"/>
      <c r="GH18" s="395"/>
      <c r="GI18" s="395"/>
      <c r="GJ18" s="395"/>
      <c r="GK18" s="395"/>
      <c r="GL18" s="395"/>
      <c r="GM18" s="395"/>
      <c r="GN18" s="395"/>
      <c r="GO18" s="395"/>
      <c r="GP18" s="395"/>
      <c r="GQ18" s="395"/>
      <c r="GR18" s="395"/>
      <c r="GS18" s="395"/>
      <c r="GT18" s="395"/>
      <c r="GU18" s="395"/>
      <c r="GV18" s="395"/>
      <c r="GW18" s="395"/>
      <c r="GX18" s="395"/>
      <c r="GY18" s="395"/>
      <c r="GZ18" s="395"/>
      <c r="HA18" s="395"/>
      <c r="HB18" s="395"/>
      <c r="HC18" s="395"/>
      <c r="HD18" s="395"/>
      <c r="HE18" s="395"/>
      <c r="HF18" s="395"/>
      <c r="HG18" s="395"/>
      <c r="HH18" s="395"/>
      <c r="HI18" s="395"/>
      <c r="HJ18" s="395"/>
      <c r="HK18" s="395"/>
      <c r="HL18" s="395"/>
      <c r="HM18" s="395"/>
      <c r="HN18" s="395"/>
      <c r="HO18" s="395"/>
      <c r="HP18" s="395"/>
      <c r="HQ18" s="395"/>
      <c r="HR18" s="395"/>
      <c r="HS18" s="395"/>
      <c r="HT18" s="395"/>
      <c r="HU18" s="395"/>
      <c r="HV18" s="395"/>
      <c r="HW18" s="395"/>
      <c r="HX18" s="395"/>
      <c r="HY18" s="395"/>
      <c r="HZ18" s="395"/>
      <c r="IA18" s="395"/>
      <c r="IB18" s="395"/>
      <c r="IC18" s="395"/>
      <c r="ID18" s="395"/>
      <c r="IE18" s="395"/>
      <c r="IF18" s="395"/>
      <c r="IG18" s="395"/>
      <c r="IH18" s="395"/>
      <c r="II18" s="395"/>
      <c r="IJ18" s="395"/>
      <c r="IK18" s="395"/>
      <c r="IL18" s="395"/>
      <c r="IM18" s="395"/>
      <c r="IN18" s="395"/>
      <c r="IO18" s="395"/>
      <c r="IP18" s="395"/>
      <c r="IQ18" s="395"/>
      <c r="IR18" s="395"/>
      <c r="IS18" s="395"/>
      <c r="IT18" s="395"/>
      <c r="IU18" s="395"/>
      <c r="IV18" s="395"/>
      <c r="IW18" s="395"/>
      <c r="IX18" s="395"/>
      <c r="IY18" s="395"/>
      <c r="IZ18" s="395"/>
      <c r="JA18" s="395"/>
      <c r="JB18" s="395"/>
      <c r="JC18" s="395"/>
      <c r="JD18" s="395"/>
      <c r="JE18" s="395"/>
      <c r="JF18" s="395"/>
      <c r="JG18" s="395"/>
      <c r="JH18" s="395"/>
      <c r="JI18" s="395"/>
      <c r="JJ18" s="395"/>
      <c r="JK18" s="395"/>
      <c r="JL18" s="395"/>
      <c r="JM18" s="395"/>
      <c r="JN18" s="395"/>
      <c r="JO18" s="395"/>
      <c r="JP18" s="395"/>
      <c r="JQ18" s="395"/>
      <c r="JR18" s="395"/>
      <c r="JS18" s="395"/>
      <c r="JT18" s="395"/>
      <c r="JU18" s="395"/>
      <c r="JV18" s="395"/>
      <c r="JW18" s="395"/>
      <c r="JX18" s="395"/>
      <c r="JY18" s="395"/>
      <c r="JZ18" s="395"/>
      <c r="KA18" s="395"/>
      <c r="KB18" s="395"/>
      <c r="KC18" s="395"/>
      <c r="KD18" s="395"/>
      <c r="KE18" s="395"/>
      <c r="KF18" s="395"/>
      <c r="KG18" s="395"/>
      <c r="KH18" s="395"/>
      <c r="KI18" s="395"/>
      <c r="KJ18" s="395"/>
      <c r="KK18" s="395"/>
      <c r="KL18" s="395"/>
      <c r="KM18" s="395"/>
      <c r="KN18" s="395"/>
      <c r="KO18" s="395"/>
      <c r="KP18" s="395"/>
      <c r="KQ18" s="395"/>
      <c r="KR18" s="395"/>
      <c r="KS18" s="395"/>
      <c r="KT18" s="395"/>
      <c r="KU18" s="395"/>
      <c r="KV18" s="395"/>
      <c r="KW18" s="395"/>
      <c r="KX18" s="395"/>
      <c r="KY18" s="395"/>
      <c r="KZ18" s="395"/>
      <c r="LA18" s="395"/>
      <c r="LB18" s="395"/>
      <c r="LC18" s="395"/>
      <c r="LD18" s="395"/>
      <c r="LE18" s="395"/>
      <c r="LF18" s="395"/>
      <c r="LG18" s="395"/>
      <c r="LH18" s="395"/>
      <c r="LI18" s="395"/>
      <c r="LJ18" s="395"/>
      <c r="LK18" s="395"/>
      <c r="LL18" s="395"/>
      <c r="LM18" s="395"/>
      <c r="LN18" s="395"/>
      <c r="LO18" s="395"/>
      <c r="LP18" s="395"/>
      <c r="LQ18" s="395"/>
      <c r="LR18" s="395"/>
      <c r="LS18" s="395"/>
      <c r="LT18" s="395"/>
      <c r="LU18" s="395"/>
      <c r="LV18" s="395"/>
      <c r="LW18" s="395"/>
      <c r="LX18" s="395"/>
      <c r="LY18" s="395"/>
      <c r="LZ18" s="395"/>
      <c r="MA18" s="395"/>
      <c r="MB18" s="395"/>
      <c r="MC18" s="395"/>
      <c r="MD18" s="395"/>
      <c r="ME18" s="395"/>
      <c r="MF18" s="395"/>
      <c r="MG18" s="395"/>
      <c r="MH18" s="395"/>
      <c r="MI18" s="395"/>
      <c r="MJ18" s="395"/>
      <c r="MK18" s="395"/>
      <c r="ML18" s="395"/>
      <c r="MM18" s="395"/>
      <c r="MN18" s="395"/>
      <c r="MO18" s="395"/>
      <c r="MP18" s="395"/>
      <c r="MQ18" s="395"/>
      <c r="MR18" s="395"/>
      <c r="MS18" s="395"/>
      <c r="MT18" s="395"/>
      <c r="MU18" s="395"/>
      <c r="MV18" s="395"/>
      <c r="MW18" s="395"/>
      <c r="MX18" s="395"/>
      <c r="MY18" s="395"/>
      <c r="MZ18" s="395"/>
      <c r="NA18" s="395"/>
      <c r="NB18" s="395"/>
      <c r="NC18" s="395"/>
      <c r="ND18" s="395"/>
      <c r="NE18" s="395"/>
      <c r="NF18" s="395"/>
      <c r="NG18" s="395"/>
      <c r="NH18" s="395"/>
      <c r="NI18" s="395"/>
      <c r="NJ18" s="395"/>
      <c r="NK18" s="395"/>
      <c r="NL18" s="395"/>
      <c r="NM18" s="395"/>
      <c r="NN18" s="395"/>
      <c r="NO18" s="395"/>
      <c r="NP18" s="395"/>
      <c r="NQ18" s="395"/>
      <c r="NR18" s="395"/>
      <c r="NS18" s="395"/>
      <c r="NT18" s="395"/>
      <c r="NU18" s="395"/>
      <c r="NV18" s="395"/>
      <c r="NW18" s="395"/>
      <c r="NX18" s="395"/>
      <c r="NY18" s="395"/>
      <c r="NZ18" s="395"/>
      <c r="OA18" s="395"/>
      <c r="OB18" s="395"/>
      <c r="OC18" s="395"/>
      <c r="OD18" s="395"/>
      <c r="OE18" s="395"/>
      <c r="OF18" s="395"/>
      <c r="OG18" s="395"/>
      <c r="OH18" s="395"/>
      <c r="OI18" s="395"/>
      <c r="OJ18" s="395"/>
      <c r="OK18" s="395"/>
      <c r="OL18" s="395"/>
      <c r="OM18" s="395"/>
      <c r="ON18" s="395"/>
      <c r="OO18" s="395"/>
      <c r="OP18" s="395"/>
      <c r="OQ18" s="395"/>
      <c r="OR18" s="395"/>
      <c r="OS18" s="395"/>
      <c r="OT18" s="395"/>
      <c r="OU18" s="395"/>
      <c r="OV18" s="395"/>
      <c r="OW18" s="395"/>
      <c r="OX18" s="395"/>
      <c r="OY18" s="395"/>
      <c r="OZ18" s="395"/>
      <c r="PA18" s="395"/>
      <c r="PB18" s="395"/>
      <c r="PC18" s="395"/>
      <c r="PD18" s="395"/>
      <c r="PE18" s="395"/>
      <c r="PF18" s="395"/>
      <c r="PG18" s="395"/>
      <c r="PH18" s="395"/>
      <c r="PI18" s="395"/>
      <c r="PJ18" s="395"/>
      <c r="PK18" s="395"/>
      <c r="PL18" s="395"/>
      <c r="PM18" s="395"/>
      <c r="PN18" s="395"/>
      <c r="PO18" s="395"/>
      <c r="PP18" s="395"/>
      <c r="PQ18" s="395"/>
      <c r="PR18" s="395"/>
      <c r="PS18" s="395"/>
      <c r="PT18" s="395"/>
      <c r="PU18" s="395"/>
      <c r="PV18" s="395"/>
      <c r="PW18" s="395"/>
      <c r="PX18" s="395"/>
      <c r="PY18" s="395"/>
      <c r="PZ18" s="395"/>
      <c r="QA18" s="395"/>
      <c r="QB18" s="395"/>
      <c r="QC18" s="395"/>
      <c r="QD18" s="395"/>
      <c r="QE18" s="395"/>
      <c r="QF18" s="395"/>
      <c r="QG18" s="395"/>
      <c r="QH18" s="395"/>
      <c r="QI18" s="395"/>
      <c r="QJ18" s="395"/>
      <c r="QK18" s="395"/>
      <c r="QL18" s="395"/>
      <c r="QM18" s="395"/>
      <c r="QN18" s="395"/>
      <c r="QO18" s="395"/>
      <c r="QP18" s="395"/>
      <c r="QQ18" s="395"/>
      <c r="QR18" s="395"/>
      <c r="QS18" s="395"/>
      <c r="SG18" s="143">
        <f t="shared" si="0"/>
        <v>0</v>
      </c>
      <c r="SH18" s="143" t="str">
        <f t="shared" si="1"/>
        <v/>
      </c>
      <c r="SI18" s="143">
        <f t="shared" si="2"/>
        <v>0</v>
      </c>
      <c r="SJ18" s="143" t="str">
        <f t="shared" si="3"/>
        <v/>
      </c>
      <c r="SK18" s="143">
        <f t="shared" si="4"/>
        <v>0</v>
      </c>
      <c r="SL18" s="143" t="str">
        <f t="shared" si="5"/>
        <v/>
      </c>
      <c r="SM18" s="143">
        <f t="shared" si="6"/>
        <v>0</v>
      </c>
      <c r="SN18" s="143" t="str">
        <f t="shared" si="7"/>
        <v/>
      </c>
      <c r="SO18" s="143">
        <f t="shared" si="8"/>
        <v>0</v>
      </c>
      <c r="SP18" s="143" t="str">
        <f t="shared" si="9"/>
        <v/>
      </c>
      <c r="SQ18" s="143">
        <f t="shared" si="10"/>
        <v>0</v>
      </c>
      <c r="SR18" s="143" t="str">
        <f t="shared" si="11"/>
        <v/>
      </c>
    </row>
    <row r="19" spans="1:512">
      <c r="A19" s="396"/>
      <c r="B19" s="396"/>
      <c r="C19" s="396"/>
      <c r="D19" s="396"/>
      <c r="E19" s="396"/>
      <c r="F19" s="396"/>
      <c r="G19" s="396"/>
      <c r="H19" s="396"/>
      <c r="I19" s="396"/>
      <c r="J19" s="396"/>
      <c r="K19" s="396"/>
      <c r="L19" s="396"/>
      <c r="M19" s="396"/>
      <c r="N19" s="396"/>
      <c r="O19" s="396"/>
      <c r="P19" s="396"/>
      <c r="Q19" s="396"/>
      <c r="R19" s="396"/>
      <c r="S19" s="396"/>
      <c r="T19" s="396"/>
      <c r="U19" s="396"/>
      <c r="V19" s="396"/>
      <c r="W19" s="396"/>
      <c r="X19" s="396"/>
      <c r="Y19" s="396"/>
      <c r="Z19" s="396"/>
      <c r="AA19" s="396"/>
      <c r="AB19" s="396"/>
      <c r="AC19" s="396"/>
      <c r="AD19" s="396"/>
      <c r="AE19" s="396"/>
      <c r="AF19" s="396"/>
      <c r="AG19" s="396"/>
      <c r="AH19" s="396"/>
      <c r="AI19" s="396"/>
      <c r="AJ19" s="396"/>
      <c r="AK19" s="396"/>
      <c r="AL19" s="396"/>
      <c r="AM19" s="396"/>
      <c r="AN19" s="396"/>
      <c r="AO19" s="396"/>
      <c r="AP19" s="396"/>
      <c r="AQ19" s="396"/>
      <c r="AR19" s="396"/>
      <c r="AS19" s="396"/>
      <c r="AT19" s="396"/>
      <c r="AU19" s="396"/>
      <c r="AV19" s="396"/>
      <c r="AW19" s="396"/>
      <c r="AX19" s="396"/>
      <c r="AY19" s="396"/>
      <c r="AZ19" s="396"/>
      <c r="BA19" s="396"/>
      <c r="BB19" s="396"/>
      <c r="BC19" s="396"/>
      <c r="BD19" s="396"/>
      <c r="BE19" s="396"/>
      <c r="BF19" s="396"/>
      <c r="BG19" s="396"/>
      <c r="BH19" s="396"/>
      <c r="BI19" s="396"/>
      <c r="BJ19" s="396"/>
      <c r="BK19" s="396"/>
      <c r="BL19" s="396"/>
      <c r="BM19" s="396"/>
      <c r="BN19" s="396"/>
      <c r="BO19" s="396"/>
      <c r="BP19" s="396"/>
      <c r="BQ19" s="396"/>
      <c r="BR19" s="396"/>
      <c r="BS19" s="396"/>
      <c r="BT19" s="396"/>
      <c r="BU19" s="396"/>
      <c r="BV19" s="396"/>
      <c r="BW19" s="396"/>
      <c r="BX19" s="396"/>
      <c r="BY19" s="396"/>
      <c r="BZ19" s="396"/>
      <c r="CA19" s="396"/>
      <c r="CB19" s="396"/>
      <c r="CC19" s="396"/>
      <c r="CD19" s="396"/>
      <c r="CE19" s="396"/>
      <c r="CF19" s="396"/>
      <c r="CG19" s="396"/>
      <c r="CH19" s="396"/>
      <c r="CI19" s="396"/>
      <c r="CJ19" s="396"/>
      <c r="CK19" s="396"/>
      <c r="CL19" s="396"/>
      <c r="CM19" s="396"/>
      <c r="CN19" s="396"/>
      <c r="CO19" s="396"/>
      <c r="CP19" s="396"/>
      <c r="CQ19" s="396"/>
      <c r="CR19" s="396"/>
      <c r="CS19" s="396"/>
      <c r="CT19" s="396"/>
      <c r="CU19" s="396"/>
      <c r="CV19" s="396"/>
      <c r="CW19" s="396"/>
      <c r="CX19" s="396"/>
      <c r="CY19" s="396"/>
      <c r="CZ19" s="396"/>
      <c r="DA19" s="396"/>
      <c r="DB19" s="396"/>
      <c r="DC19" s="396"/>
      <c r="DD19" s="396"/>
      <c r="DE19" s="396"/>
      <c r="DF19" s="396"/>
      <c r="DG19" s="396"/>
      <c r="DH19" s="396"/>
      <c r="DI19" s="396"/>
      <c r="DJ19" s="396"/>
      <c r="DK19" s="396"/>
      <c r="ER19" s="396"/>
      <c r="ES19" s="396"/>
      <c r="ET19" s="396"/>
      <c r="EU19" s="396"/>
      <c r="EV19" s="396"/>
      <c r="EW19" s="396"/>
      <c r="EX19" s="396"/>
      <c r="EY19" s="396"/>
      <c r="EZ19" s="396"/>
      <c r="FA19" s="396"/>
      <c r="FB19" s="396"/>
      <c r="FC19" s="396"/>
      <c r="FD19" s="396"/>
      <c r="FE19" s="396"/>
      <c r="FF19" s="396"/>
      <c r="FG19" s="396"/>
      <c r="FH19" s="396"/>
      <c r="FI19" s="396"/>
      <c r="FJ19" s="396"/>
      <c r="FK19" s="396"/>
      <c r="FL19" s="396"/>
      <c r="FM19" s="396"/>
      <c r="FN19" s="396"/>
      <c r="FO19" s="396"/>
      <c r="FP19" s="396"/>
      <c r="FQ19" s="396"/>
      <c r="FR19" s="396"/>
      <c r="FS19" s="396"/>
      <c r="FT19" s="396"/>
      <c r="FU19" s="396"/>
      <c r="FV19" s="396"/>
      <c r="FW19" s="396"/>
      <c r="FX19" s="396"/>
      <c r="FY19" s="396"/>
      <c r="FZ19" s="396"/>
      <c r="GA19" s="396"/>
      <c r="GB19" s="396"/>
      <c r="GC19" s="396"/>
      <c r="GD19" s="396"/>
      <c r="GE19" s="396"/>
      <c r="GF19" s="396"/>
      <c r="GG19" s="396"/>
      <c r="GH19" s="396"/>
      <c r="GI19" s="396"/>
      <c r="GJ19" s="396"/>
      <c r="GK19" s="396"/>
      <c r="GL19" s="396"/>
      <c r="GM19" s="396"/>
      <c r="GN19" s="396"/>
      <c r="GO19" s="396"/>
      <c r="GP19" s="396"/>
      <c r="GQ19" s="396"/>
      <c r="GR19" s="396"/>
      <c r="GS19" s="396"/>
      <c r="GT19" s="396"/>
      <c r="GU19" s="396"/>
      <c r="GV19" s="396"/>
      <c r="GW19" s="396"/>
      <c r="GX19" s="396"/>
      <c r="GY19" s="396"/>
      <c r="GZ19" s="396"/>
      <c r="HA19" s="396"/>
      <c r="HB19" s="396"/>
      <c r="HC19" s="396"/>
      <c r="HD19" s="396"/>
      <c r="HE19" s="396"/>
      <c r="HF19" s="396"/>
      <c r="HG19" s="396"/>
      <c r="HH19" s="396"/>
      <c r="HI19" s="396"/>
      <c r="HJ19" s="396"/>
      <c r="HK19" s="396"/>
      <c r="HL19" s="396"/>
      <c r="HM19" s="396"/>
      <c r="HN19" s="396"/>
      <c r="HO19" s="396"/>
      <c r="HP19" s="396"/>
      <c r="HQ19" s="396"/>
      <c r="HR19" s="396"/>
      <c r="HS19" s="396"/>
      <c r="HT19" s="396"/>
      <c r="HU19" s="396"/>
      <c r="HV19" s="396"/>
      <c r="HW19" s="396"/>
      <c r="HX19" s="396"/>
      <c r="HY19" s="396"/>
      <c r="HZ19" s="396"/>
      <c r="IA19" s="396"/>
      <c r="IB19" s="396"/>
      <c r="IC19" s="396"/>
      <c r="ID19" s="396"/>
      <c r="IE19" s="396"/>
      <c r="IF19" s="396"/>
      <c r="IG19" s="396"/>
      <c r="IH19" s="396"/>
      <c r="II19" s="396"/>
      <c r="IJ19" s="396"/>
      <c r="IK19" s="396"/>
      <c r="IL19" s="396"/>
      <c r="IM19" s="396"/>
      <c r="IN19" s="396"/>
      <c r="IO19" s="396"/>
      <c r="IP19" s="396"/>
      <c r="IQ19" s="396"/>
      <c r="IR19" s="396"/>
      <c r="IS19" s="396"/>
      <c r="IT19" s="396"/>
      <c r="IU19" s="396"/>
      <c r="IV19" s="396"/>
      <c r="IW19" s="396"/>
      <c r="IX19" s="396"/>
      <c r="IY19" s="396"/>
      <c r="IZ19" s="396"/>
      <c r="JA19" s="396"/>
      <c r="JB19" s="396"/>
      <c r="JC19" s="396"/>
      <c r="JD19" s="396"/>
      <c r="JE19" s="396"/>
      <c r="JF19" s="396"/>
      <c r="JG19" s="396"/>
      <c r="JH19" s="396"/>
      <c r="JI19" s="396"/>
      <c r="JJ19" s="396"/>
      <c r="JK19" s="396"/>
      <c r="JL19" s="396"/>
      <c r="JM19" s="396"/>
      <c r="JN19" s="396"/>
      <c r="JO19" s="396"/>
      <c r="JP19" s="396"/>
      <c r="JQ19" s="396"/>
      <c r="JR19" s="396"/>
      <c r="JS19" s="396"/>
      <c r="JT19" s="396"/>
      <c r="JU19" s="396"/>
      <c r="JV19" s="396"/>
      <c r="JW19" s="396"/>
      <c r="JX19" s="396"/>
      <c r="JY19" s="396"/>
      <c r="JZ19" s="396"/>
      <c r="KA19" s="396"/>
      <c r="KB19" s="396"/>
      <c r="KC19" s="396"/>
      <c r="KD19" s="396"/>
      <c r="KE19" s="396"/>
      <c r="KF19" s="396"/>
      <c r="KG19" s="396"/>
      <c r="KH19" s="396"/>
      <c r="KI19" s="396"/>
      <c r="KJ19" s="396"/>
      <c r="KK19" s="396"/>
      <c r="KL19" s="396"/>
      <c r="KM19" s="396"/>
      <c r="KN19" s="396"/>
      <c r="KO19" s="396"/>
      <c r="KP19" s="396"/>
      <c r="KQ19" s="396"/>
      <c r="KR19" s="396"/>
      <c r="KS19" s="396"/>
      <c r="KT19" s="396"/>
      <c r="KU19" s="396"/>
      <c r="KV19" s="396"/>
      <c r="KW19" s="396"/>
      <c r="KX19" s="396"/>
      <c r="KY19" s="396"/>
      <c r="KZ19" s="396"/>
      <c r="LA19" s="396"/>
      <c r="LB19" s="396"/>
      <c r="LC19" s="396"/>
      <c r="LD19" s="396"/>
      <c r="LE19" s="396"/>
      <c r="LF19" s="396"/>
      <c r="LG19" s="396"/>
      <c r="LH19" s="396"/>
      <c r="LI19" s="396"/>
      <c r="LJ19" s="396"/>
      <c r="LK19" s="396"/>
      <c r="LL19" s="396"/>
      <c r="LM19" s="396"/>
      <c r="LN19" s="396"/>
      <c r="LO19" s="396"/>
      <c r="LP19" s="396"/>
      <c r="LQ19" s="396"/>
      <c r="LR19" s="396"/>
      <c r="LS19" s="396"/>
      <c r="LT19" s="396"/>
      <c r="LU19" s="396"/>
      <c r="LV19" s="396"/>
      <c r="LW19" s="396"/>
      <c r="LX19" s="396"/>
      <c r="LY19" s="396"/>
      <c r="LZ19" s="396"/>
      <c r="MA19" s="396"/>
      <c r="MB19" s="396"/>
      <c r="MC19" s="396"/>
      <c r="MD19" s="396"/>
      <c r="ME19" s="396"/>
      <c r="MF19" s="396"/>
      <c r="MG19" s="396"/>
      <c r="MH19" s="396"/>
      <c r="MI19" s="396"/>
      <c r="MJ19" s="396"/>
      <c r="MK19" s="396"/>
      <c r="ML19" s="396"/>
      <c r="MM19" s="396"/>
      <c r="MN19" s="396"/>
      <c r="MO19" s="396"/>
      <c r="MP19" s="396"/>
      <c r="MQ19" s="396"/>
      <c r="MR19" s="396"/>
      <c r="MS19" s="396"/>
      <c r="MT19" s="396"/>
      <c r="MU19" s="396"/>
      <c r="MV19" s="396"/>
      <c r="MW19" s="396"/>
      <c r="MX19" s="396"/>
      <c r="MY19" s="396"/>
      <c r="MZ19" s="396"/>
      <c r="NA19" s="396"/>
      <c r="NB19" s="396"/>
      <c r="NC19" s="396"/>
      <c r="ND19" s="396"/>
      <c r="NE19" s="396"/>
      <c r="NF19" s="396"/>
      <c r="NG19" s="396"/>
      <c r="NH19" s="396"/>
      <c r="NI19" s="396"/>
      <c r="NJ19" s="396"/>
      <c r="NK19" s="396"/>
      <c r="NL19" s="396"/>
      <c r="NM19" s="396"/>
      <c r="NN19" s="396"/>
      <c r="NO19" s="396"/>
      <c r="NP19" s="396"/>
      <c r="NQ19" s="396"/>
      <c r="NR19" s="396"/>
      <c r="NS19" s="396"/>
      <c r="NT19" s="396"/>
      <c r="NU19" s="396"/>
      <c r="NV19" s="396"/>
      <c r="NW19" s="396"/>
      <c r="NX19" s="396"/>
      <c r="NY19" s="396"/>
      <c r="NZ19" s="396"/>
      <c r="OA19" s="396"/>
      <c r="OB19" s="396"/>
      <c r="OC19" s="396"/>
      <c r="OD19" s="396"/>
      <c r="OE19" s="396"/>
      <c r="OF19" s="396"/>
      <c r="OG19" s="396"/>
      <c r="OH19" s="396"/>
      <c r="OI19" s="396"/>
      <c r="OJ19" s="396"/>
      <c r="OK19" s="396"/>
      <c r="OL19" s="396"/>
      <c r="OM19" s="396"/>
      <c r="ON19" s="396"/>
      <c r="OO19" s="396"/>
      <c r="OP19" s="396"/>
      <c r="OQ19" s="396"/>
      <c r="OR19" s="396"/>
      <c r="OS19" s="396"/>
      <c r="OT19" s="396"/>
      <c r="OU19" s="396"/>
      <c r="OV19" s="396"/>
      <c r="OW19" s="396"/>
      <c r="OX19" s="396"/>
      <c r="OY19" s="396"/>
      <c r="OZ19" s="396"/>
      <c r="PA19" s="396"/>
      <c r="PB19" s="396"/>
      <c r="PC19" s="396"/>
      <c r="PD19" s="396"/>
      <c r="PE19" s="396"/>
      <c r="PF19" s="396"/>
      <c r="PG19" s="396"/>
      <c r="PH19" s="396"/>
      <c r="PI19" s="396"/>
      <c r="PJ19" s="396"/>
      <c r="PK19" s="396"/>
      <c r="PL19" s="396"/>
      <c r="PM19" s="396"/>
      <c r="PN19" s="396"/>
      <c r="PO19" s="396"/>
      <c r="PP19" s="396"/>
      <c r="PQ19" s="396"/>
      <c r="PR19" s="396"/>
      <c r="PS19" s="396"/>
      <c r="PT19" s="396"/>
      <c r="PU19" s="396"/>
      <c r="PV19" s="396"/>
      <c r="PW19" s="396"/>
      <c r="PX19" s="396"/>
      <c r="PY19" s="396"/>
      <c r="PZ19" s="396"/>
      <c r="QA19" s="396"/>
      <c r="QB19" s="396"/>
      <c r="QC19" s="396"/>
      <c r="QD19" s="396"/>
      <c r="QE19" s="396"/>
      <c r="QF19" s="396"/>
      <c r="QG19" s="396"/>
      <c r="QH19" s="396"/>
      <c r="QI19" s="396"/>
      <c r="QJ19" s="396"/>
      <c r="QK19" s="396"/>
      <c r="QL19" s="396"/>
      <c r="QM19" s="396"/>
      <c r="QN19" s="396"/>
      <c r="QO19" s="396"/>
      <c r="QP19" s="396"/>
      <c r="QQ19" s="396"/>
      <c r="QR19" s="396"/>
      <c r="QS19" s="396"/>
      <c r="SG19" s="143">
        <f t="shared" si="0"/>
        <v>0</v>
      </c>
      <c r="SH19" s="143" t="str">
        <f t="shared" si="1"/>
        <v/>
      </c>
      <c r="SI19" s="143">
        <f t="shared" si="2"/>
        <v>0</v>
      </c>
      <c r="SJ19" s="143" t="str">
        <f t="shared" si="3"/>
        <v/>
      </c>
      <c r="SK19" s="143">
        <f t="shared" si="4"/>
        <v>0</v>
      </c>
      <c r="SL19" s="143" t="str">
        <f t="shared" si="5"/>
        <v/>
      </c>
      <c r="SM19" s="143">
        <f t="shared" si="6"/>
        <v>0</v>
      </c>
      <c r="SN19" s="143" t="str">
        <f t="shared" si="7"/>
        <v/>
      </c>
      <c r="SO19" s="143">
        <f t="shared" si="8"/>
        <v>0</v>
      </c>
      <c r="SP19" s="143" t="str">
        <f t="shared" si="9"/>
        <v/>
      </c>
      <c r="SQ19" s="143">
        <f t="shared" si="10"/>
        <v>0</v>
      </c>
      <c r="SR19" s="143" t="str">
        <f t="shared" si="11"/>
        <v/>
      </c>
    </row>
    <row r="20" spans="1:512">
      <c r="A20" s="396"/>
      <c r="B20" s="395"/>
      <c r="C20" s="395"/>
      <c r="D20" s="395"/>
      <c r="E20" s="395"/>
      <c r="F20" s="395"/>
      <c r="G20" s="395"/>
      <c r="H20" s="395"/>
      <c r="I20" s="395"/>
      <c r="J20" s="395"/>
      <c r="K20" s="395"/>
      <c r="L20" s="395"/>
      <c r="M20" s="395"/>
      <c r="N20" s="395"/>
      <c r="O20" s="395"/>
      <c r="P20" s="395"/>
      <c r="Q20" s="395"/>
      <c r="R20" s="395"/>
      <c r="S20" s="395"/>
      <c r="T20" s="395"/>
      <c r="U20" s="395"/>
      <c r="V20" s="395"/>
      <c r="W20" s="395"/>
      <c r="X20" s="395"/>
      <c r="Y20" s="395"/>
      <c r="Z20" s="395"/>
      <c r="AA20" s="395"/>
      <c r="AB20" s="395"/>
      <c r="AC20" s="395"/>
      <c r="AD20" s="395"/>
      <c r="AE20" s="395"/>
      <c r="AF20" s="395"/>
      <c r="AG20" s="395"/>
      <c r="AH20" s="395"/>
      <c r="AI20" s="395"/>
      <c r="AJ20" s="395"/>
      <c r="AK20" s="395"/>
      <c r="AL20" s="395"/>
      <c r="AM20" s="395"/>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5"/>
      <c r="BK20" s="395"/>
      <c r="BL20" s="395"/>
      <c r="BM20" s="395"/>
      <c r="BN20" s="395"/>
      <c r="BO20" s="395"/>
      <c r="BP20" s="395"/>
      <c r="BQ20" s="395"/>
      <c r="BR20" s="395"/>
      <c r="BS20" s="395"/>
      <c r="BT20" s="395"/>
      <c r="BU20" s="395"/>
      <c r="BV20" s="395"/>
      <c r="BW20" s="395"/>
      <c r="BX20" s="395"/>
      <c r="BY20" s="395"/>
      <c r="BZ20" s="395"/>
      <c r="CA20" s="395"/>
      <c r="CB20" s="395"/>
      <c r="CC20" s="395"/>
      <c r="CD20" s="395"/>
      <c r="CE20" s="395"/>
      <c r="CF20" s="395"/>
      <c r="CG20" s="395"/>
      <c r="CH20" s="395"/>
      <c r="CI20" s="395"/>
      <c r="CJ20" s="395"/>
      <c r="CK20" s="395"/>
      <c r="CL20" s="395"/>
      <c r="CM20" s="395"/>
      <c r="CN20" s="395"/>
      <c r="CO20" s="395"/>
      <c r="CP20" s="395"/>
      <c r="CQ20" s="395"/>
      <c r="CR20" s="395"/>
      <c r="CS20" s="395"/>
      <c r="CT20" s="395"/>
      <c r="CU20" s="395"/>
      <c r="CV20" s="395"/>
      <c r="CW20" s="395"/>
      <c r="CX20" s="395"/>
      <c r="CY20" s="395"/>
      <c r="CZ20" s="395"/>
      <c r="DA20" s="395"/>
      <c r="DB20" s="395"/>
      <c r="DC20" s="395"/>
      <c r="DD20" s="395"/>
      <c r="DE20" s="395"/>
      <c r="DF20" s="395"/>
      <c r="DG20" s="395"/>
      <c r="DH20" s="395"/>
      <c r="DI20" s="395"/>
      <c r="DJ20" s="395"/>
      <c r="DK20" s="395"/>
      <c r="ER20" s="395"/>
      <c r="ES20" s="395"/>
      <c r="ET20" s="395"/>
      <c r="EU20" s="395"/>
      <c r="EV20" s="395"/>
      <c r="EW20" s="395"/>
      <c r="EX20" s="395"/>
      <c r="EY20" s="395"/>
      <c r="EZ20" s="395"/>
      <c r="FA20" s="395"/>
      <c r="FB20" s="395"/>
      <c r="FC20" s="395"/>
      <c r="FD20" s="395"/>
      <c r="FE20" s="395"/>
      <c r="FF20" s="395"/>
      <c r="FG20" s="395"/>
      <c r="FH20" s="395"/>
      <c r="FI20" s="395"/>
      <c r="FJ20" s="395"/>
      <c r="FK20" s="395"/>
      <c r="FL20" s="395"/>
      <c r="FM20" s="395"/>
      <c r="FN20" s="395"/>
      <c r="FO20" s="395"/>
      <c r="FP20" s="395"/>
      <c r="FQ20" s="395"/>
      <c r="FR20" s="395"/>
      <c r="FS20" s="395"/>
      <c r="FT20" s="395"/>
      <c r="FU20" s="395"/>
      <c r="FV20" s="395"/>
      <c r="FW20" s="395"/>
      <c r="FX20" s="395"/>
      <c r="FY20" s="395"/>
      <c r="FZ20" s="395"/>
      <c r="GA20" s="395"/>
      <c r="GB20" s="395"/>
      <c r="GC20" s="395"/>
      <c r="GD20" s="395"/>
      <c r="GE20" s="395"/>
      <c r="GF20" s="395"/>
      <c r="GG20" s="395"/>
      <c r="GH20" s="395"/>
      <c r="GI20" s="395"/>
      <c r="GJ20" s="395"/>
      <c r="GK20" s="395"/>
      <c r="GL20" s="395"/>
      <c r="GM20" s="395"/>
      <c r="GN20" s="395"/>
      <c r="GO20" s="395"/>
      <c r="GP20" s="395"/>
      <c r="GQ20" s="395"/>
      <c r="GR20" s="395"/>
      <c r="GS20" s="395"/>
      <c r="GT20" s="395"/>
      <c r="GU20" s="395"/>
      <c r="GV20" s="395"/>
      <c r="GW20" s="395"/>
      <c r="GX20" s="395"/>
      <c r="GY20" s="395"/>
      <c r="GZ20" s="395"/>
      <c r="HA20" s="395"/>
      <c r="HB20" s="395"/>
      <c r="HC20" s="395"/>
      <c r="HD20" s="395"/>
      <c r="HE20" s="395"/>
      <c r="HF20" s="395"/>
      <c r="HG20" s="395"/>
      <c r="HH20" s="395"/>
      <c r="HI20" s="395"/>
      <c r="HJ20" s="395"/>
      <c r="HK20" s="395"/>
      <c r="HL20" s="395"/>
      <c r="HM20" s="395"/>
      <c r="HN20" s="395"/>
      <c r="HO20" s="395"/>
      <c r="HP20" s="395"/>
      <c r="HQ20" s="395"/>
      <c r="HR20" s="395"/>
      <c r="HS20" s="395"/>
      <c r="HT20" s="395"/>
      <c r="HU20" s="395"/>
      <c r="HV20" s="395"/>
      <c r="HW20" s="395"/>
      <c r="HX20" s="395"/>
      <c r="HY20" s="395"/>
      <c r="HZ20" s="395"/>
      <c r="IA20" s="395"/>
      <c r="IB20" s="395"/>
      <c r="IC20" s="395"/>
      <c r="ID20" s="395"/>
      <c r="IE20" s="395"/>
      <c r="IF20" s="395"/>
      <c r="IG20" s="395"/>
      <c r="IH20" s="395"/>
      <c r="II20" s="395"/>
      <c r="IJ20" s="395"/>
      <c r="IK20" s="395"/>
      <c r="IL20" s="395"/>
      <c r="IM20" s="395"/>
      <c r="IN20" s="395"/>
      <c r="IO20" s="395"/>
      <c r="IP20" s="395"/>
      <c r="IQ20" s="395"/>
      <c r="IR20" s="395"/>
      <c r="IS20" s="395"/>
      <c r="IT20" s="395"/>
      <c r="IU20" s="395"/>
      <c r="IV20" s="395"/>
      <c r="IW20" s="395"/>
      <c r="IX20" s="395"/>
      <c r="IY20" s="395"/>
      <c r="IZ20" s="395"/>
      <c r="JA20" s="395"/>
      <c r="JB20" s="395"/>
      <c r="JC20" s="395"/>
      <c r="JD20" s="395"/>
      <c r="JE20" s="395"/>
      <c r="JF20" s="395"/>
      <c r="JG20" s="395"/>
      <c r="JH20" s="395"/>
      <c r="JI20" s="395"/>
      <c r="JJ20" s="395"/>
      <c r="JK20" s="395"/>
      <c r="JL20" s="395"/>
      <c r="JM20" s="395"/>
      <c r="JN20" s="395"/>
      <c r="JO20" s="395"/>
      <c r="JP20" s="395"/>
      <c r="JQ20" s="395"/>
      <c r="JR20" s="395"/>
      <c r="JS20" s="395"/>
      <c r="JT20" s="395"/>
      <c r="JU20" s="395"/>
      <c r="JV20" s="395"/>
      <c r="JW20" s="395"/>
      <c r="JX20" s="395"/>
      <c r="JY20" s="395"/>
      <c r="JZ20" s="395"/>
      <c r="KA20" s="395"/>
      <c r="KB20" s="395"/>
      <c r="KC20" s="395"/>
      <c r="KD20" s="395"/>
      <c r="KE20" s="395"/>
      <c r="KF20" s="395"/>
      <c r="KG20" s="395"/>
      <c r="KH20" s="395"/>
      <c r="KI20" s="395"/>
      <c r="KJ20" s="395"/>
      <c r="KK20" s="395"/>
      <c r="KL20" s="395"/>
      <c r="KM20" s="395"/>
      <c r="KN20" s="395"/>
      <c r="KO20" s="395"/>
      <c r="KP20" s="395"/>
      <c r="KQ20" s="395"/>
      <c r="KR20" s="395"/>
      <c r="KS20" s="395"/>
      <c r="KT20" s="395"/>
      <c r="KU20" s="395"/>
      <c r="KV20" s="395"/>
      <c r="KW20" s="395"/>
      <c r="KX20" s="395"/>
      <c r="KY20" s="395"/>
      <c r="KZ20" s="395"/>
      <c r="LA20" s="395"/>
      <c r="LB20" s="395"/>
      <c r="LC20" s="395"/>
      <c r="LD20" s="395"/>
      <c r="LE20" s="395"/>
      <c r="LF20" s="395"/>
      <c r="LG20" s="395"/>
      <c r="LH20" s="395"/>
      <c r="LI20" s="395"/>
      <c r="LJ20" s="395"/>
      <c r="LK20" s="395"/>
      <c r="LL20" s="395"/>
      <c r="LM20" s="395"/>
      <c r="LN20" s="395"/>
      <c r="LO20" s="395"/>
      <c r="LP20" s="395"/>
      <c r="LQ20" s="395"/>
      <c r="LR20" s="395"/>
      <c r="LS20" s="395"/>
      <c r="LT20" s="395"/>
      <c r="LU20" s="395"/>
      <c r="LV20" s="395"/>
      <c r="LW20" s="395"/>
      <c r="LX20" s="395"/>
      <c r="LY20" s="395"/>
      <c r="LZ20" s="395"/>
      <c r="MA20" s="395"/>
      <c r="MB20" s="395"/>
      <c r="MC20" s="395"/>
      <c r="MD20" s="395"/>
      <c r="ME20" s="395"/>
      <c r="MF20" s="395"/>
      <c r="MG20" s="395"/>
      <c r="MH20" s="395"/>
      <c r="MI20" s="395"/>
      <c r="MJ20" s="395"/>
      <c r="MK20" s="395"/>
      <c r="ML20" s="395"/>
      <c r="MM20" s="395"/>
      <c r="MN20" s="395"/>
      <c r="MO20" s="395"/>
      <c r="MP20" s="395"/>
      <c r="MQ20" s="395"/>
      <c r="MR20" s="395"/>
      <c r="MS20" s="395"/>
      <c r="MT20" s="395"/>
      <c r="MU20" s="395"/>
      <c r="MV20" s="395"/>
      <c r="MW20" s="395"/>
      <c r="MX20" s="395"/>
      <c r="MY20" s="395"/>
      <c r="MZ20" s="395"/>
      <c r="NA20" s="395"/>
      <c r="NB20" s="395"/>
      <c r="NC20" s="395"/>
      <c r="ND20" s="395"/>
      <c r="NE20" s="395"/>
      <c r="NF20" s="395"/>
      <c r="NG20" s="395"/>
      <c r="NH20" s="395"/>
      <c r="NI20" s="395"/>
      <c r="NJ20" s="395"/>
      <c r="NK20" s="395"/>
      <c r="NL20" s="395"/>
      <c r="NM20" s="395"/>
      <c r="NN20" s="395"/>
      <c r="NO20" s="395"/>
      <c r="NP20" s="395"/>
      <c r="NQ20" s="395"/>
      <c r="NR20" s="395"/>
      <c r="NS20" s="395"/>
      <c r="NT20" s="395"/>
      <c r="NU20" s="395"/>
      <c r="NV20" s="395"/>
      <c r="NW20" s="395"/>
      <c r="NX20" s="395"/>
      <c r="NY20" s="395"/>
      <c r="NZ20" s="395"/>
      <c r="OA20" s="395"/>
      <c r="OB20" s="395"/>
      <c r="OC20" s="395"/>
      <c r="OD20" s="395"/>
      <c r="OE20" s="395"/>
      <c r="OF20" s="395"/>
      <c r="OG20" s="395"/>
      <c r="OH20" s="395"/>
      <c r="OI20" s="395"/>
      <c r="OJ20" s="395"/>
      <c r="OK20" s="395"/>
      <c r="OL20" s="395"/>
      <c r="OM20" s="395"/>
      <c r="ON20" s="395"/>
      <c r="OO20" s="395"/>
      <c r="OP20" s="395"/>
      <c r="OQ20" s="395"/>
      <c r="OR20" s="395"/>
      <c r="OS20" s="395"/>
      <c r="OT20" s="395"/>
      <c r="OU20" s="395"/>
      <c r="OV20" s="395"/>
      <c r="OW20" s="395"/>
      <c r="OX20" s="395"/>
      <c r="OY20" s="395"/>
      <c r="OZ20" s="395"/>
      <c r="PA20" s="395"/>
      <c r="PB20" s="395"/>
      <c r="PC20" s="395"/>
      <c r="PD20" s="395"/>
      <c r="PE20" s="395"/>
      <c r="PF20" s="395"/>
      <c r="PG20" s="395"/>
      <c r="PH20" s="395"/>
      <c r="PI20" s="395"/>
      <c r="PJ20" s="395"/>
      <c r="PK20" s="395"/>
      <c r="PL20" s="395"/>
      <c r="PM20" s="395"/>
      <c r="PN20" s="395"/>
      <c r="PO20" s="395"/>
      <c r="PP20" s="395"/>
      <c r="PQ20" s="395"/>
      <c r="PR20" s="395"/>
      <c r="PS20" s="395"/>
      <c r="PT20" s="395"/>
      <c r="PU20" s="395"/>
      <c r="PV20" s="395"/>
      <c r="PW20" s="395"/>
      <c r="PX20" s="395"/>
      <c r="PY20" s="395"/>
      <c r="PZ20" s="395"/>
      <c r="QA20" s="395"/>
      <c r="QB20" s="395"/>
      <c r="QC20" s="395"/>
      <c r="QD20" s="395"/>
      <c r="QE20" s="395"/>
      <c r="QF20" s="395"/>
      <c r="QG20" s="395"/>
      <c r="QH20" s="395"/>
      <c r="QI20" s="395"/>
      <c r="QJ20" s="395"/>
      <c r="QK20" s="395"/>
      <c r="QL20" s="395"/>
      <c r="QM20" s="395"/>
      <c r="QN20" s="395"/>
      <c r="QO20" s="395"/>
      <c r="QP20" s="395"/>
      <c r="QQ20" s="395"/>
      <c r="QR20" s="395"/>
      <c r="QS20" s="395"/>
      <c r="SG20" s="143">
        <f t="shared" si="0"/>
        <v>0</v>
      </c>
      <c r="SH20" s="143" t="str">
        <f t="shared" si="1"/>
        <v/>
      </c>
      <c r="SI20" s="143">
        <f t="shared" si="2"/>
        <v>0</v>
      </c>
      <c r="SJ20" s="143" t="str">
        <f t="shared" si="3"/>
        <v/>
      </c>
      <c r="SK20" s="143">
        <f t="shared" si="4"/>
        <v>0</v>
      </c>
      <c r="SL20" s="143" t="str">
        <f t="shared" si="5"/>
        <v/>
      </c>
      <c r="SM20" s="143">
        <f t="shared" si="6"/>
        <v>0</v>
      </c>
      <c r="SN20" s="143" t="str">
        <f t="shared" si="7"/>
        <v/>
      </c>
      <c r="SO20" s="143">
        <f t="shared" si="8"/>
        <v>0</v>
      </c>
      <c r="SP20" s="143" t="str">
        <f t="shared" si="9"/>
        <v/>
      </c>
      <c r="SQ20" s="143">
        <f t="shared" si="10"/>
        <v>0</v>
      </c>
      <c r="SR20" s="143" t="str">
        <f t="shared" si="11"/>
        <v/>
      </c>
    </row>
    <row r="21" spans="1:512">
      <c r="A21" s="396"/>
      <c r="B21" s="396"/>
      <c r="C21" s="396"/>
      <c r="D21" s="396"/>
      <c r="E21" s="396"/>
      <c r="F21" s="396"/>
      <c r="G21" s="396"/>
      <c r="H21" s="396"/>
      <c r="I21" s="396"/>
      <c r="J21" s="396"/>
      <c r="K21" s="396"/>
      <c r="L21" s="396"/>
      <c r="M21" s="396"/>
      <c r="N21" s="396"/>
      <c r="O21" s="396"/>
      <c r="P21" s="396"/>
      <c r="Q21" s="396"/>
      <c r="R21" s="396"/>
      <c r="S21" s="396"/>
      <c r="T21" s="396"/>
      <c r="U21" s="396"/>
      <c r="V21" s="396"/>
      <c r="W21" s="396"/>
      <c r="X21" s="396"/>
      <c r="Y21" s="396"/>
      <c r="Z21" s="396"/>
      <c r="AA21" s="396"/>
      <c r="AB21" s="396"/>
      <c r="AC21" s="396"/>
      <c r="AD21" s="396"/>
      <c r="AE21" s="396"/>
      <c r="AF21" s="396"/>
      <c r="AG21" s="396"/>
      <c r="AH21" s="396"/>
      <c r="AI21" s="396"/>
      <c r="AJ21" s="396"/>
      <c r="AK21" s="396"/>
      <c r="AL21" s="396"/>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6"/>
      <c r="BK21" s="396"/>
      <c r="BL21" s="396"/>
      <c r="BM21" s="396"/>
      <c r="BN21" s="396"/>
      <c r="BO21" s="396"/>
      <c r="BP21" s="396"/>
      <c r="BQ21" s="396"/>
      <c r="BR21" s="396"/>
      <c r="BS21" s="396"/>
      <c r="BT21" s="396"/>
      <c r="BU21" s="396"/>
      <c r="BV21" s="396"/>
      <c r="BW21" s="396"/>
      <c r="BX21" s="396"/>
      <c r="BY21" s="396"/>
      <c r="BZ21" s="396"/>
      <c r="CA21" s="396"/>
      <c r="CB21" s="396"/>
      <c r="CC21" s="396"/>
      <c r="CD21" s="396"/>
      <c r="CE21" s="396"/>
      <c r="CF21" s="396"/>
      <c r="CG21" s="396"/>
      <c r="CH21" s="396"/>
      <c r="CI21" s="396"/>
      <c r="CJ21" s="396"/>
      <c r="CK21" s="396"/>
      <c r="CL21" s="396"/>
      <c r="CM21" s="396"/>
      <c r="CN21" s="396"/>
      <c r="CO21" s="396"/>
      <c r="CP21" s="396"/>
      <c r="CQ21" s="396"/>
      <c r="CR21" s="396"/>
      <c r="CS21" s="396"/>
      <c r="CT21" s="396"/>
      <c r="CU21" s="396"/>
      <c r="CV21" s="396"/>
      <c r="CW21" s="396"/>
      <c r="CX21" s="396"/>
      <c r="CY21" s="396"/>
      <c r="CZ21" s="396"/>
      <c r="DA21" s="396"/>
      <c r="DB21" s="396"/>
      <c r="DC21" s="396"/>
      <c r="DD21" s="396"/>
      <c r="DE21" s="396"/>
      <c r="DF21" s="396"/>
      <c r="DG21" s="396"/>
      <c r="DH21" s="396"/>
      <c r="DI21" s="396"/>
      <c r="DJ21" s="396"/>
      <c r="DK21" s="396"/>
      <c r="ER21" s="396"/>
      <c r="ES21" s="396"/>
      <c r="ET21" s="396"/>
      <c r="EU21" s="396"/>
      <c r="EV21" s="396"/>
      <c r="EW21" s="396"/>
      <c r="EX21" s="396"/>
      <c r="EY21" s="396"/>
      <c r="EZ21" s="396"/>
      <c r="FA21" s="396"/>
      <c r="FB21" s="396"/>
      <c r="FC21" s="396"/>
      <c r="FD21" s="396"/>
      <c r="FE21" s="396"/>
      <c r="FF21" s="396"/>
      <c r="FG21" s="396"/>
      <c r="FH21" s="396"/>
      <c r="FI21" s="396"/>
      <c r="FJ21" s="396"/>
      <c r="FK21" s="396"/>
      <c r="FL21" s="396"/>
      <c r="FM21" s="396"/>
      <c r="FN21" s="396"/>
      <c r="FO21" s="396"/>
      <c r="FP21" s="396"/>
      <c r="FQ21" s="396"/>
      <c r="FR21" s="396"/>
      <c r="FS21" s="396"/>
      <c r="FT21" s="396"/>
      <c r="FU21" s="396"/>
      <c r="FV21" s="396"/>
      <c r="FW21" s="396"/>
      <c r="FX21" s="396"/>
      <c r="FY21" s="396"/>
      <c r="FZ21" s="396"/>
      <c r="GA21" s="396"/>
      <c r="GB21" s="396"/>
      <c r="GC21" s="396"/>
      <c r="GD21" s="396"/>
      <c r="GE21" s="396"/>
      <c r="GF21" s="396"/>
      <c r="GG21" s="396"/>
      <c r="GH21" s="396"/>
      <c r="GI21" s="396"/>
      <c r="GJ21" s="396"/>
      <c r="GK21" s="396"/>
      <c r="GL21" s="396"/>
      <c r="GM21" s="396"/>
      <c r="GN21" s="396"/>
      <c r="GO21" s="396"/>
      <c r="GP21" s="396"/>
      <c r="GQ21" s="396"/>
      <c r="GR21" s="396"/>
      <c r="GS21" s="396"/>
      <c r="GT21" s="396"/>
      <c r="GU21" s="396"/>
      <c r="GV21" s="396"/>
      <c r="GW21" s="396"/>
      <c r="GX21" s="396"/>
      <c r="GY21" s="396"/>
      <c r="GZ21" s="396"/>
      <c r="HA21" s="396"/>
      <c r="HB21" s="396"/>
      <c r="HC21" s="396"/>
      <c r="HD21" s="396"/>
      <c r="HE21" s="396"/>
      <c r="HF21" s="396"/>
      <c r="HG21" s="396"/>
      <c r="HH21" s="396"/>
      <c r="HI21" s="396"/>
      <c r="HJ21" s="396"/>
      <c r="HK21" s="396"/>
      <c r="HL21" s="396"/>
      <c r="HM21" s="396"/>
      <c r="HN21" s="396"/>
      <c r="HO21" s="396"/>
      <c r="HP21" s="396"/>
      <c r="HQ21" s="396"/>
      <c r="HR21" s="396"/>
      <c r="HS21" s="396"/>
      <c r="HT21" s="396"/>
      <c r="HU21" s="396"/>
      <c r="HV21" s="396"/>
      <c r="HW21" s="396"/>
      <c r="HX21" s="396"/>
      <c r="HY21" s="396"/>
      <c r="HZ21" s="396"/>
      <c r="IA21" s="396"/>
      <c r="IB21" s="396"/>
      <c r="IC21" s="396"/>
      <c r="ID21" s="396"/>
      <c r="IE21" s="396"/>
      <c r="IF21" s="396"/>
      <c r="IG21" s="396"/>
      <c r="IH21" s="396"/>
      <c r="II21" s="396"/>
      <c r="IJ21" s="396"/>
      <c r="IK21" s="396"/>
      <c r="IL21" s="396"/>
      <c r="IM21" s="396"/>
      <c r="IN21" s="396"/>
      <c r="IO21" s="396"/>
      <c r="IP21" s="396"/>
      <c r="IQ21" s="396"/>
      <c r="IR21" s="396"/>
      <c r="IS21" s="396"/>
      <c r="IT21" s="396"/>
      <c r="IU21" s="396"/>
      <c r="IV21" s="396"/>
      <c r="IW21" s="396"/>
      <c r="IX21" s="396"/>
      <c r="IY21" s="396"/>
      <c r="IZ21" s="396"/>
      <c r="JA21" s="396"/>
      <c r="JB21" s="396"/>
      <c r="JC21" s="396"/>
      <c r="JD21" s="396"/>
      <c r="JE21" s="396"/>
      <c r="JF21" s="396"/>
      <c r="JG21" s="396"/>
      <c r="JH21" s="396"/>
      <c r="JI21" s="396"/>
      <c r="JJ21" s="396"/>
      <c r="JK21" s="396"/>
      <c r="JL21" s="396"/>
      <c r="JM21" s="396"/>
      <c r="JN21" s="396"/>
      <c r="JO21" s="396"/>
      <c r="JP21" s="396"/>
      <c r="JQ21" s="396"/>
      <c r="JR21" s="396"/>
      <c r="JS21" s="396"/>
      <c r="JT21" s="396"/>
      <c r="JU21" s="396"/>
      <c r="JV21" s="396"/>
      <c r="JW21" s="396"/>
      <c r="JX21" s="396"/>
      <c r="JY21" s="396"/>
      <c r="JZ21" s="396"/>
      <c r="KA21" s="396"/>
      <c r="KB21" s="396"/>
      <c r="KC21" s="396"/>
      <c r="KD21" s="396"/>
      <c r="KE21" s="396"/>
      <c r="KF21" s="396"/>
      <c r="KG21" s="396"/>
      <c r="KH21" s="396"/>
      <c r="KI21" s="396"/>
      <c r="KJ21" s="396"/>
      <c r="KK21" s="396"/>
      <c r="KL21" s="396"/>
      <c r="KM21" s="396"/>
      <c r="KN21" s="396"/>
      <c r="KO21" s="396"/>
      <c r="KP21" s="396"/>
      <c r="KQ21" s="396"/>
      <c r="KR21" s="396"/>
      <c r="KS21" s="396"/>
      <c r="KT21" s="396"/>
      <c r="KU21" s="396"/>
      <c r="KV21" s="396"/>
      <c r="KW21" s="396"/>
      <c r="KX21" s="396"/>
      <c r="KY21" s="396"/>
      <c r="KZ21" s="396"/>
      <c r="LA21" s="396"/>
      <c r="LB21" s="396"/>
      <c r="LC21" s="396"/>
      <c r="LD21" s="396"/>
      <c r="LE21" s="396"/>
      <c r="LF21" s="396"/>
      <c r="LG21" s="396"/>
      <c r="LH21" s="396"/>
      <c r="LI21" s="396"/>
      <c r="LJ21" s="396"/>
      <c r="LK21" s="396"/>
      <c r="LL21" s="396"/>
      <c r="LM21" s="396"/>
      <c r="LN21" s="396"/>
      <c r="LO21" s="396"/>
      <c r="LP21" s="396"/>
      <c r="LQ21" s="396"/>
      <c r="LR21" s="396"/>
      <c r="LS21" s="396"/>
      <c r="LT21" s="396"/>
      <c r="LU21" s="396"/>
      <c r="LV21" s="396"/>
      <c r="LW21" s="396"/>
      <c r="LX21" s="396"/>
      <c r="LY21" s="396"/>
      <c r="LZ21" s="396"/>
      <c r="MA21" s="396"/>
      <c r="MB21" s="396"/>
      <c r="MC21" s="396"/>
      <c r="MD21" s="396"/>
      <c r="ME21" s="396"/>
      <c r="MF21" s="396"/>
      <c r="MG21" s="396"/>
      <c r="MH21" s="396"/>
      <c r="MI21" s="396"/>
      <c r="MJ21" s="396"/>
      <c r="MK21" s="396"/>
      <c r="ML21" s="396"/>
      <c r="MM21" s="396"/>
      <c r="MN21" s="396"/>
      <c r="MO21" s="396"/>
      <c r="MP21" s="396"/>
      <c r="MQ21" s="396"/>
      <c r="MR21" s="396"/>
      <c r="MS21" s="396"/>
      <c r="MT21" s="396"/>
      <c r="MU21" s="396"/>
      <c r="MV21" s="396"/>
      <c r="MW21" s="396"/>
      <c r="MX21" s="396"/>
      <c r="MY21" s="396"/>
      <c r="MZ21" s="396"/>
      <c r="NA21" s="396"/>
      <c r="NB21" s="396"/>
      <c r="NC21" s="396"/>
      <c r="ND21" s="396"/>
      <c r="NE21" s="396"/>
      <c r="NF21" s="396"/>
      <c r="NG21" s="396"/>
      <c r="NH21" s="396"/>
      <c r="NI21" s="396"/>
      <c r="NJ21" s="396"/>
      <c r="NK21" s="396"/>
      <c r="NL21" s="396"/>
      <c r="NM21" s="396"/>
      <c r="NN21" s="396"/>
      <c r="NO21" s="396"/>
      <c r="NP21" s="396"/>
      <c r="NQ21" s="396"/>
      <c r="NR21" s="396"/>
      <c r="NS21" s="396"/>
      <c r="NT21" s="396"/>
      <c r="NU21" s="396"/>
      <c r="NV21" s="396"/>
      <c r="NW21" s="396"/>
      <c r="NX21" s="396"/>
      <c r="NY21" s="396"/>
      <c r="NZ21" s="396"/>
      <c r="OA21" s="396"/>
      <c r="OB21" s="396"/>
      <c r="OC21" s="396"/>
      <c r="OD21" s="396"/>
      <c r="OE21" s="396"/>
      <c r="OF21" s="396"/>
      <c r="OG21" s="396"/>
      <c r="OH21" s="396"/>
      <c r="OI21" s="396"/>
      <c r="OJ21" s="396"/>
      <c r="OK21" s="396"/>
      <c r="OL21" s="396"/>
      <c r="OM21" s="396"/>
      <c r="ON21" s="396"/>
      <c r="OO21" s="396"/>
      <c r="OP21" s="396"/>
      <c r="OQ21" s="396"/>
      <c r="OR21" s="396"/>
      <c r="OS21" s="396"/>
      <c r="OT21" s="396"/>
      <c r="OU21" s="396"/>
      <c r="OV21" s="396"/>
      <c r="OW21" s="396"/>
      <c r="OX21" s="396"/>
      <c r="OY21" s="396"/>
      <c r="OZ21" s="396"/>
      <c r="PA21" s="396"/>
      <c r="PB21" s="396"/>
      <c r="PC21" s="396"/>
      <c r="PD21" s="396"/>
      <c r="PE21" s="396"/>
      <c r="PF21" s="396"/>
      <c r="PG21" s="396"/>
      <c r="PH21" s="396"/>
      <c r="PI21" s="396"/>
      <c r="PJ21" s="396"/>
      <c r="PK21" s="396"/>
      <c r="PL21" s="396"/>
      <c r="PM21" s="396"/>
      <c r="PN21" s="396"/>
      <c r="PO21" s="396"/>
      <c r="PP21" s="396"/>
      <c r="PQ21" s="396"/>
      <c r="PR21" s="396"/>
      <c r="PS21" s="396"/>
      <c r="PT21" s="396"/>
      <c r="PU21" s="396"/>
      <c r="PV21" s="396"/>
      <c r="PW21" s="396"/>
      <c r="PX21" s="396"/>
      <c r="PY21" s="396"/>
      <c r="PZ21" s="396"/>
      <c r="QA21" s="396"/>
      <c r="QB21" s="396"/>
      <c r="QC21" s="396"/>
      <c r="QD21" s="396"/>
      <c r="QE21" s="396"/>
      <c r="QF21" s="396"/>
      <c r="QG21" s="396"/>
      <c r="QH21" s="396"/>
      <c r="QI21" s="396"/>
      <c r="QJ21" s="396"/>
      <c r="QK21" s="396"/>
      <c r="QL21" s="396"/>
      <c r="QM21" s="396"/>
      <c r="QN21" s="396"/>
      <c r="QO21" s="396"/>
      <c r="QP21" s="396"/>
      <c r="QQ21" s="396"/>
      <c r="QR21" s="396"/>
      <c r="QS21" s="396"/>
      <c r="SG21" s="143">
        <f t="shared" si="0"/>
        <v>0</v>
      </c>
      <c r="SH21" s="143" t="str">
        <f t="shared" si="1"/>
        <v/>
      </c>
      <c r="SI21" s="143">
        <f t="shared" si="2"/>
        <v>0</v>
      </c>
      <c r="SJ21" s="143" t="str">
        <f t="shared" si="3"/>
        <v/>
      </c>
      <c r="SK21" s="143">
        <f t="shared" si="4"/>
        <v>0</v>
      </c>
      <c r="SL21" s="143" t="str">
        <f t="shared" si="5"/>
        <v/>
      </c>
      <c r="SM21" s="143">
        <f t="shared" si="6"/>
        <v>0</v>
      </c>
      <c r="SN21" s="143" t="str">
        <f t="shared" si="7"/>
        <v/>
      </c>
      <c r="SO21" s="143">
        <f t="shared" si="8"/>
        <v>0</v>
      </c>
      <c r="SP21" s="143" t="str">
        <f t="shared" si="9"/>
        <v/>
      </c>
      <c r="SQ21" s="143">
        <f t="shared" si="10"/>
        <v>0</v>
      </c>
      <c r="SR21" s="143" t="str">
        <f t="shared" si="11"/>
        <v/>
      </c>
    </row>
    <row r="22" spans="1:512">
      <c r="A22" s="396"/>
      <c r="B22" s="395"/>
      <c r="C22" s="395"/>
      <c r="D22" s="395"/>
      <c r="E22" s="395"/>
      <c r="F22" s="395"/>
      <c r="G22" s="395"/>
      <c r="H22" s="395"/>
      <c r="I22" s="395"/>
      <c r="J22" s="395"/>
      <c r="K22" s="395"/>
      <c r="L22" s="395"/>
      <c r="M22" s="395"/>
      <c r="N22" s="395"/>
      <c r="O22" s="395"/>
      <c r="P22" s="395"/>
      <c r="Q22" s="395"/>
      <c r="R22" s="395"/>
      <c r="S22" s="395"/>
      <c r="T22" s="395"/>
      <c r="U22" s="395"/>
      <c r="V22" s="395"/>
      <c r="W22" s="395"/>
      <c r="X22" s="395"/>
      <c r="Y22" s="395"/>
      <c r="Z22" s="395"/>
      <c r="AA22" s="395"/>
      <c r="AB22" s="395"/>
      <c r="AC22" s="395"/>
      <c r="AD22" s="395"/>
      <c r="AE22" s="395"/>
      <c r="AF22" s="395"/>
      <c r="AG22" s="395"/>
      <c r="AH22" s="395"/>
      <c r="AI22" s="395"/>
      <c r="AJ22" s="395"/>
      <c r="AK22" s="395"/>
      <c r="AL22" s="395"/>
      <c r="AM22" s="395"/>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5"/>
      <c r="BK22" s="395"/>
      <c r="BL22" s="395"/>
      <c r="BM22" s="395"/>
      <c r="BN22" s="395"/>
      <c r="BO22" s="395"/>
      <c r="BP22" s="395"/>
      <c r="BQ22" s="395"/>
      <c r="BR22" s="395"/>
      <c r="BS22" s="395"/>
      <c r="BT22" s="395"/>
      <c r="BU22" s="395"/>
      <c r="BV22" s="395"/>
      <c r="BW22" s="395"/>
      <c r="BX22" s="395"/>
      <c r="BY22" s="395"/>
      <c r="BZ22" s="395"/>
      <c r="CA22" s="395"/>
      <c r="CB22" s="395"/>
      <c r="CC22" s="395"/>
      <c r="CD22" s="395"/>
      <c r="CE22" s="395"/>
      <c r="CF22" s="395"/>
      <c r="CG22" s="395"/>
      <c r="CH22" s="395"/>
      <c r="CI22" s="395"/>
      <c r="CJ22" s="395"/>
      <c r="CK22" s="395"/>
      <c r="CL22" s="395"/>
      <c r="CM22" s="395"/>
      <c r="CN22" s="395"/>
      <c r="CO22" s="395"/>
      <c r="CP22" s="395"/>
      <c r="CQ22" s="395"/>
      <c r="CR22" s="395"/>
      <c r="CS22" s="395"/>
      <c r="CT22" s="395"/>
      <c r="CU22" s="395"/>
      <c r="CV22" s="395"/>
      <c r="CW22" s="395"/>
      <c r="CX22" s="395"/>
      <c r="CY22" s="395"/>
      <c r="CZ22" s="395"/>
      <c r="DA22" s="395"/>
      <c r="DB22" s="395"/>
      <c r="DC22" s="395"/>
      <c r="DD22" s="395"/>
      <c r="DE22" s="395"/>
      <c r="DF22" s="395"/>
      <c r="DG22" s="395"/>
      <c r="DH22" s="395"/>
      <c r="DI22" s="395"/>
      <c r="DJ22" s="395"/>
      <c r="DK22" s="395"/>
      <c r="ER22" s="395"/>
      <c r="ES22" s="395"/>
      <c r="ET22" s="395"/>
      <c r="EU22" s="395"/>
      <c r="EV22" s="395"/>
      <c r="EW22" s="395"/>
      <c r="EX22" s="395"/>
      <c r="EY22" s="395"/>
      <c r="EZ22" s="395"/>
      <c r="FA22" s="395"/>
      <c r="FB22" s="395"/>
      <c r="FC22" s="395"/>
      <c r="FD22" s="395"/>
      <c r="FE22" s="395"/>
      <c r="FF22" s="395"/>
      <c r="FG22" s="395"/>
      <c r="FH22" s="395"/>
      <c r="FI22" s="395"/>
      <c r="FJ22" s="395"/>
      <c r="FK22" s="395"/>
      <c r="FL22" s="395"/>
      <c r="FM22" s="395"/>
      <c r="FN22" s="395"/>
      <c r="FO22" s="395"/>
      <c r="FP22" s="395"/>
      <c r="FQ22" s="395"/>
      <c r="FR22" s="395"/>
      <c r="FS22" s="395"/>
      <c r="FT22" s="395"/>
      <c r="FU22" s="395"/>
      <c r="FV22" s="395"/>
      <c r="FW22" s="395"/>
      <c r="FX22" s="395"/>
      <c r="FY22" s="395"/>
      <c r="FZ22" s="395"/>
      <c r="GA22" s="395"/>
      <c r="GB22" s="395"/>
      <c r="GC22" s="395"/>
      <c r="GD22" s="395"/>
      <c r="GE22" s="395"/>
      <c r="GF22" s="395"/>
      <c r="GG22" s="395"/>
      <c r="GH22" s="395"/>
      <c r="GI22" s="395"/>
      <c r="GJ22" s="395"/>
      <c r="GK22" s="395"/>
      <c r="GL22" s="395"/>
      <c r="GM22" s="395"/>
      <c r="GN22" s="395"/>
      <c r="GO22" s="395"/>
      <c r="GP22" s="395"/>
      <c r="GQ22" s="395"/>
      <c r="GR22" s="395"/>
      <c r="GS22" s="395"/>
      <c r="GT22" s="395"/>
      <c r="GU22" s="395"/>
      <c r="GV22" s="395"/>
      <c r="GW22" s="395"/>
      <c r="GX22" s="395"/>
      <c r="GY22" s="395"/>
      <c r="GZ22" s="395"/>
      <c r="HA22" s="395"/>
      <c r="HB22" s="395"/>
      <c r="HC22" s="395"/>
      <c r="HD22" s="395"/>
      <c r="HE22" s="395"/>
      <c r="HF22" s="395"/>
      <c r="HG22" s="395"/>
      <c r="HH22" s="395"/>
      <c r="HI22" s="395"/>
      <c r="HJ22" s="395"/>
      <c r="HK22" s="395"/>
      <c r="HL22" s="395"/>
      <c r="HM22" s="395"/>
      <c r="HN22" s="395"/>
      <c r="HO22" s="395"/>
      <c r="HP22" s="395"/>
      <c r="HQ22" s="395"/>
      <c r="HR22" s="395"/>
      <c r="HS22" s="395"/>
      <c r="HT22" s="395"/>
      <c r="HU22" s="395"/>
      <c r="HV22" s="395"/>
      <c r="HW22" s="395"/>
      <c r="HX22" s="395"/>
      <c r="HY22" s="395"/>
      <c r="HZ22" s="395"/>
      <c r="IA22" s="395"/>
      <c r="IB22" s="395"/>
      <c r="IC22" s="395"/>
      <c r="ID22" s="395"/>
      <c r="IE22" s="395"/>
      <c r="IF22" s="395"/>
      <c r="IG22" s="395"/>
      <c r="IH22" s="395"/>
      <c r="II22" s="395"/>
      <c r="IJ22" s="395"/>
      <c r="IK22" s="395"/>
      <c r="IL22" s="395"/>
      <c r="IM22" s="395"/>
      <c r="IN22" s="395"/>
      <c r="IO22" s="395"/>
      <c r="IP22" s="395"/>
      <c r="IQ22" s="395"/>
      <c r="IR22" s="395"/>
      <c r="IS22" s="395"/>
      <c r="IT22" s="395"/>
      <c r="IU22" s="395"/>
      <c r="IV22" s="395"/>
      <c r="IW22" s="395"/>
      <c r="IX22" s="395"/>
      <c r="IY22" s="395"/>
      <c r="IZ22" s="395"/>
      <c r="JA22" s="395"/>
      <c r="JB22" s="395"/>
      <c r="JC22" s="395"/>
      <c r="JD22" s="395"/>
      <c r="JE22" s="395"/>
      <c r="JF22" s="395"/>
      <c r="JG22" s="395"/>
      <c r="JH22" s="395"/>
      <c r="JI22" s="395"/>
      <c r="JJ22" s="395"/>
      <c r="JK22" s="395"/>
      <c r="JL22" s="395"/>
      <c r="JM22" s="395"/>
      <c r="JN22" s="395"/>
      <c r="JO22" s="395"/>
      <c r="JP22" s="395"/>
      <c r="JQ22" s="395"/>
      <c r="JR22" s="395"/>
      <c r="JS22" s="395"/>
      <c r="JT22" s="395"/>
      <c r="JU22" s="395"/>
      <c r="JV22" s="395"/>
      <c r="JW22" s="395"/>
      <c r="JX22" s="395"/>
      <c r="JY22" s="395"/>
      <c r="JZ22" s="395"/>
      <c r="KA22" s="395"/>
      <c r="KB22" s="395"/>
      <c r="KC22" s="395"/>
      <c r="KD22" s="395"/>
      <c r="KE22" s="395"/>
      <c r="KF22" s="395"/>
      <c r="KG22" s="395"/>
      <c r="KH22" s="395"/>
      <c r="KI22" s="395"/>
      <c r="KJ22" s="395"/>
      <c r="KK22" s="395"/>
      <c r="KL22" s="395"/>
      <c r="KM22" s="395"/>
      <c r="KN22" s="395"/>
      <c r="KO22" s="395"/>
      <c r="KP22" s="395"/>
      <c r="KQ22" s="395"/>
      <c r="KR22" s="395"/>
      <c r="KS22" s="395"/>
      <c r="KT22" s="395"/>
      <c r="KU22" s="395"/>
      <c r="KV22" s="395"/>
      <c r="KW22" s="395"/>
      <c r="KX22" s="395"/>
      <c r="KY22" s="395"/>
      <c r="KZ22" s="395"/>
      <c r="LA22" s="395"/>
      <c r="LB22" s="395"/>
      <c r="LC22" s="395"/>
      <c r="LD22" s="395"/>
      <c r="LE22" s="395"/>
      <c r="LF22" s="395"/>
      <c r="LG22" s="395"/>
      <c r="LH22" s="395"/>
      <c r="LI22" s="395"/>
      <c r="LJ22" s="395"/>
      <c r="LK22" s="395"/>
      <c r="LL22" s="395"/>
      <c r="LM22" s="395"/>
      <c r="LN22" s="395"/>
      <c r="LO22" s="395"/>
      <c r="LP22" s="395"/>
      <c r="LQ22" s="395"/>
      <c r="LR22" s="395"/>
      <c r="LS22" s="395"/>
      <c r="LT22" s="395"/>
      <c r="LU22" s="395"/>
      <c r="LV22" s="395"/>
      <c r="LW22" s="395"/>
      <c r="LX22" s="395"/>
      <c r="LY22" s="395"/>
      <c r="LZ22" s="395"/>
      <c r="MA22" s="395"/>
      <c r="MB22" s="395"/>
      <c r="MC22" s="395"/>
      <c r="MD22" s="395"/>
      <c r="ME22" s="395"/>
      <c r="MF22" s="395"/>
      <c r="MG22" s="395"/>
      <c r="MH22" s="395"/>
      <c r="MI22" s="395"/>
      <c r="MJ22" s="395"/>
      <c r="MK22" s="395"/>
      <c r="ML22" s="395"/>
      <c r="MM22" s="395"/>
      <c r="MN22" s="395"/>
      <c r="MO22" s="395"/>
      <c r="MP22" s="395"/>
      <c r="MQ22" s="395"/>
      <c r="MR22" s="395"/>
      <c r="MS22" s="395"/>
      <c r="MT22" s="395"/>
      <c r="MU22" s="395"/>
      <c r="MV22" s="395"/>
      <c r="MW22" s="395"/>
      <c r="MX22" s="395"/>
      <c r="MY22" s="395"/>
      <c r="MZ22" s="395"/>
      <c r="NA22" s="395"/>
      <c r="NB22" s="395"/>
      <c r="NC22" s="395"/>
      <c r="ND22" s="395"/>
      <c r="NE22" s="395"/>
      <c r="NF22" s="395"/>
      <c r="NG22" s="395"/>
      <c r="NH22" s="395"/>
      <c r="NI22" s="395"/>
      <c r="NJ22" s="395"/>
      <c r="NK22" s="395"/>
      <c r="NL22" s="395"/>
      <c r="NM22" s="395"/>
      <c r="NN22" s="395"/>
      <c r="NO22" s="395"/>
      <c r="NP22" s="395"/>
      <c r="NQ22" s="395"/>
      <c r="NR22" s="395"/>
      <c r="NS22" s="395"/>
      <c r="NT22" s="395"/>
      <c r="NU22" s="395"/>
      <c r="NV22" s="395"/>
      <c r="NW22" s="395"/>
      <c r="NX22" s="395"/>
      <c r="NY22" s="395"/>
      <c r="NZ22" s="395"/>
      <c r="OA22" s="395"/>
      <c r="OB22" s="395"/>
      <c r="OC22" s="395"/>
      <c r="OD22" s="395"/>
      <c r="OE22" s="395"/>
      <c r="OF22" s="395"/>
      <c r="OG22" s="395"/>
      <c r="OH22" s="395"/>
      <c r="OI22" s="395"/>
      <c r="OJ22" s="395"/>
      <c r="OK22" s="395"/>
      <c r="OL22" s="395"/>
      <c r="OM22" s="395"/>
      <c r="ON22" s="395"/>
      <c r="OO22" s="395"/>
      <c r="OP22" s="395"/>
      <c r="OQ22" s="395"/>
      <c r="OR22" s="395"/>
      <c r="OS22" s="395"/>
      <c r="OT22" s="395"/>
      <c r="OU22" s="395"/>
      <c r="OV22" s="395"/>
      <c r="OW22" s="395"/>
      <c r="OX22" s="395"/>
      <c r="OY22" s="395"/>
      <c r="OZ22" s="395"/>
      <c r="PA22" s="395"/>
      <c r="PB22" s="395"/>
      <c r="PC22" s="395"/>
      <c r="PD22" s="395"/>
      <c r="PE22" s="395"/>
      <c r="PF22" s="395"/>
      <c r="PG22" s="395"/>
      <c r="PH22" s="395"/>
      <c r="PI22" s="395"/>
      <c r="PJ22" s="395"/>
      <c r="PK22" s="395"/>
      <c r="PL22" s="395"/>
      <c r="PM22" s="395"/>
      <c r="PN22" s="395"/>
      <c r="PO22" s="395"/>
      <c r="PP22" s="395"/>
      <c r="PQ22" s="395"/>
      <c r="PR22" s="395"/>
      <c r="PS22" s="395"/>
      <c r="PT22" s="395"/>
      <c r="PU22" s="395"/>
      <c r="PV22" s="395"/>
      <c r="PW22" s="395"/>
      <c r="PX22" s="395"/>
      <c r="PY22" s="395"/>
      <c r="PZ22" s="395"/>
      <c r="QA22" s="395"/>
      <c r="QB22" s="395"/>
      <c r="QC22" s="395"/>
      <c r="QD22" s="395"/>
      <c r="QE22" s="395"/>
      <c r="QF22" s="395"/>
      <c r="QG22" s="395"/>
      <c r="QH22" s="395"/>
      <c r="QI22" s="395"/>
      <c r="QJ22" s="395"/>
      <c r="QK22" s="395"/>
      <c r="QL22" s="395"/>
      <c r="QM22" s="395"/>
      <c r="QN22" s="395"/>
      <c r="QO22" s="395"/>
      <c r="QP22" s="395"/>
      <c r="QQ22" s="395"/>
      <c r="QR22" s="395"/>
      <c r="QS22" s="395"/>
      <c r="SG22" s="143">
        <f t="shared" si="0"/>
        <v>0</v>
      </c>
      <c r="SH22" s="143" t="str">
        <f t="shared" si="1"/>
        <v/>
      </c>
      <c r="SI22" s="143">
        <f t="shared" si="2"/>
        <v>0</v>
      </c>
      <c r="SJ22" s="143" t="str">
        <f t="shared" si="3"/>
        <v/>
      </c>
      <c r="SK22" s="143">
        <f t="shared" si="4"/>
        <v>0</v>
      </c>
      <c r="SL22" s="143" t="str">
        <f t="shared" si="5"/>
        <v/>
      </c>
      <c r="SM22" s="143">
        <f t="shared" si="6"/>
        <v>0</v>
      </c>
      <c r="SN22" s="143" t="str">
        <f t="shared" si="7"/>
        <v/>
      </c>
      <c r="SO22" s="143">
        <f t="shared" si="8"/>
        <v>0</v>
      </c>
      <c r="SP22" s="143" t="str">
        <f t="shared" si="9"/>
        <v/>
      </c>
      <c r="SQ22" s="143">
        <f t="shared" si="10"/>
        <v>0</v>
      </c>
      <c r="SR22" s="143" t="str">
        <f t="shared" si="11"/>
        <v/>
      </c>
    </row>
    <row r="23" spans="1:512">
      <c r="A23" s="396"/>
      <c r="B23" s="396"/>
      <c r="C23" s="396"/>
      <c r="D23" s="396"/>
      <c r="E23" s="396"/>
      <c r="F23" s="396"/>
      <c r="G23" s="396"/>
      <c r="H23" s="396"/>
      <c r="I23" s="396"/>
      <c r="J23" s="396"/>
      <c r="K23" s="396"/>
      <c r="L23" s="396"/>
      <c r="M23" s="396"/>
      <c r="N23" s="396"/>
      <c r="O23" s="396"/>
      <c r="P23" s="396"/>
      <c r="Q23" s="396"/>
      <c r="R23" s="396"/>
      <c r="S23" s="396"/>
      <c r="T23" s="396"/>
      <c r="U23" s="396"/>
      <c r="V23" s="396"/>
      <c r="W23" s="396"/>
      <c r="X23" s="396"/>
      <c r="Y23" s="396"/>
      <c r="Z23" s="396"/>
      <c r="AA23" s="396"/>
      <c r="AB23" s="396"/>
      <c r="AC23" s="396"/>
      <c r="AD23" s="396"/>
      <c r="AE23" s="396"/>
      <c r="AF23" s="396"/>
      <c r="AG23" s="396"/>
      <c r="AH23" s="396"/>
      <c r="AI23" s="396"/>
      <c r="AJ23" s="396"/>
      <c r="AK23" s="396"/>
      <c r="AL23" s="396"/>
      <c r="AM23" s="396"/>
      <c r="AN23" s="396"/>
      <c r="AO23" s="396"/>
      <c r="AP23" s="396"/>
      <c r="AQ23" s="396"/>
      <c r="AR23" s="396"/>
      <c r="AS23" s="396"/>
      <c r="AT23" s="396"/>
      <c r="AU23" s="396"/>
      <c r="AV23" s="396"/>
      <c r="AW23" s="396"/>
      <c r="AX23" s="396"/>
      <c r="AY23" s="396"/>
      <c r="AZ23" s="396"/>
      <c r="BA23" s="396"/>
      <c r="BB23" s="396"/>
      <c r="BC23" s="396"/>
      <c r="BD23" s="396"/>
      <c r="BE23" s="396"/>
      <c r="BF23" s="396"/>
      <c r="BG23" s="396"/>
      <c r="BH23" s="396"/>
      <c r="BI23" s="396"/>
      <c r="BJ23" s="396"/>
      <c r="BK23" s="396"/>
      <c r="BL23" s="396"/>
      <c r="BM23" s="396"/>
      <c r="BN23" s="396"/>
      <c r="BO23" s="396"/>
      <c r="BP23" s="396"/>
      <c r="BQ23" s="396"/>
      <c r="BR23" s="396"/>
      <c r="BS23" s="396"/>
      <c r="BT23" s="396"/>
      <c r="BU23" s="396"/>
      <c r="BV23" s="396"/>
      <c r="BW23" s="396"/>
      <c r="BX23" s="396"/>
      <c r="BY23" s="396"/>
      <c r="BZ23" s="396"/>
      <c r="CA23" s="396"/>
      <c r="CB23" s="396"/>
      <c r="CC23" s="396"/>
      <c r="CD23" s="396"/>
      <c r="CE23" s="396"/>
      <c r="CF23" s="396"/>
      <c r="CG23" s="396"/>
      <c r="CH23" s="396"/>
      <c r="CI23" s="396"/>
      <c r="CJ23" s="396"/>
      <c r="CK23" s="396"/>
      <c r="CL23" s="396"/>
      <c r="CM23" s="396"/>
      <c r="CN23" s="396"/>
      <c r="CO23" s="396"/>
      <c r="CP23" s="396"/>
      <c r="CQ23" s="396"/>
      <c r="CR23" s="396"/>
      <c r="CS23" s="396"/>
      <c r="CT23" s="396"/>
      <c r="CU23" s="396"/>
      <c r="CV23" s="396"/>
      <c r="CW23" s="396"/>
      <c r="CX23" s="396"/>
      <c r="CY23" s="396"/>
      <c r="CZ23" s="396"/>
      <c r="DA23" s="396"/>
      <c r="DB23" s="396"/>
      <c r="DC23" s="396"/>
      <c r="DD23" s="396"/>
      <c r="DE23" s="396"/>
      <c r="DF23" s="396"/>
      <c r="DG23" s="396"/>
      <c r="DH23" s="396"/>
      <c r="DI23" s="396"/>
      <c r="DJ23" s="396"/>
      <c r="DK23" s="396"/>
      <c r="ER23" s="396"/>
      <c r="ES23" s="396"/>
      <c r="ET23" s="396"/>
      <c r="EU23" s="396"/>
      <c r="EV23" s="396"/>
      <c r="EW23" s="396"/>
      <c r="EX23" s="396"/>
      <c r="EY23" s="396"/>
      <c r="EZ23" s="396"/>
      <c r="FA23" s="396"/>
      <c r="FB23" s="396"/>
      <c r="FC23" s="396"/>
      <c r="FD23" s="396"/>
      <c r="FE23" s="396"/>
      <c r="FF23" s="396"/>
      <c r="FG23" s="396"/>
      <c r="FH23" s="396"/>
      <c r="FI23" s="396"/>
      <c r="FJ23" s="396"/>
      <c r="FK23" s="396"/>
      <c r="FL23" s="396"/>
      <c r="FM23" s="396"/>
      <c r="FN23" s="396"/>
      <c r="FO23" s="396"/>
      <c r="FP23" s="396"/>
      <c r="FQ23" s="396"/>
      <c r="FR23" s="396"/>
      <c r="FS23" s="396"/>
      <c r="FT23" s="396"/>
      <c r="FU23" s="396"/>
      <c r="FV23" s="396"/>
      <c r="FW23" s="396"/>
      <c r="FX23" s="396"/>
      <c r="FY23" s="396"/>
      <c r="FZ23" s="396"/>
      <c r="GA23" s="396"/>
      <c r="GB23" s="396"/>
      <c r="GC23" s="396"/>
      <c r="GD23" s="396"/>
      <c r="GE23" s="396"/>
      <c r="GF23" s="396"/>
      <c r="GG23" s="396"/>
      <c r="GH23" s="396"/>
      <c r="GI23" s="396"/>
      <c r="GJ23" s="396"/>
      <c r="GK23" s="396"/>
      <c r="GL23" s="396"/>
      <c r="GM23" s="396"/>
      <c r="GN23" s="396"/>
      <c r="GO23" s="396"/>
      <c r="GP23" s="396"/>
      <c r="GQ23" s="396"/>
      <c r="GR23" s="396"/>
      <c r="GS23" s="396"/>
      <c r="GT23" s="396"/>
      <c r="GU23" s="396"/>
      <c r="GV23" s="396"/>
      <c r="GW23" s="396"/>
      <c r="GX23" s="396"/>
      <c r="GY23" s="396"/>
      <c r="GZ23" s="396"/>
      <c r="HA23" s="396"/>
      <c r="HB23" s="396"/>
      <c r="HC23" s="396"/>
      <c r="HD23" s="396"/>
      <c r="HE23" s="396"/>
      <c r="HF23" s="396"/>
      <c r="HG23" s="396"/>
      <c r="HH23" s="396"/>
      <c r="HI23" s="396"/>
      <c r="HJ23" s="396"/>
      <c r="HK23" s="396"/>
      <c r="HL23" s="396"/>
      <c r="HM23" s="396"/>
      <c r="HN23" s="396"/>
      <c r="HO23" s="396"/>
      <c r="HP23" s="396"/>
      <c r="HQ23" s="396"/>
      <c r="HR23" s="396"/>
      <c r="HS23" s="396"/>
      <c r="HT23" s="396"/>
      <c r="HU23" s="396"/>
      <c r="HV23" s="396"/>
      <c r="HW23" s="396"/>
      <c r="HX23" s="396"/>
      <c r="HY23" s="396"/>
      <c r="HZ23" s="396"/>
      <c r="IA23" s="396"/>
      <c r="IB23" s="396"/>
      <c r="IC23" s="396"/>
      <c r="ID23" s="396"/>
      <c r="IE23" s="396"/>
      <c r="IF23" s="396"/>
      <c r="IG23" s="396"/>
      <c r="IH23" s="396"/>
      <c r="II23" s="396"/>
      <c r="IJ23" s="396"/>
      <c r="IK23" s="396"/>
      <c r="IL23" s="396"/>
      <c r="IM23" s="396"/>
      <c r="IN23" s="396"/>
      <c r="IO23" s="396"/>
      <c r="IP23" s="396"/>
      <c r="IQ23" s="396"/>
      <c r="IR23" s="396"/>
      <c r="IS23" s="396"/>
      <c r="IT23" s="396"/>
      <c r="IU23" s="396"/>
      <c r="IV23" s="396"/>
      <c r="IW23" s="396"/>
      <c r="IX23" s="396"/>
      <c r="IY23" s="396"/>
      <c r="IZ23" s="396"/>
      <c r="JA23" s="396"/>
      <c r="JB23" s="396"/>
      <c r="JC23" s="396"/>
      <c r="JD23" s="396"/>
      <c r="JE23" s="396"/>
      <c r="JF23" s="396"/>
      <c r="JG23" s="396"/>
      <c r="JH23" s="396"/>
      <c r="JI23" s="396"/>
      <c r="JJ23" s="396"/>
      <c r="JK23" s="396"/>
      <c r="JL23" s="396"/>
      <c r="JM23" s="396"/>
      <c r="JN23" s="396"/>
      <c r="JO23" s="396"/>
      <c r="JP23" s="396"/>
      <c r="JQ23" s="396"/>
      <c r="JR23" s="396"/>
      <c r="JS23" s="396"/>
      <c r="JT23" s="396"/>
      <c r="JU23" s="396"/>
      <c r="JV23" s="396"/>
      <c r="JW23" s="396"/>
      <c r="JX23" s="396"/>
      <c r="JY23" s="396"/>
      <c r="JZ23" s="396"/>
      <c r="KA23" s="396"/>
      <c r="KB23" s="396"/>
      <c r="KC23" s="396"/>
      <c r="KD23" s="396"/>
      <c r="KE23" s="396"/>
      <c r="KF23" s="396"/>
      <c r="KG23" s="396"/>
      <c r="KH23" s="396"/>
      <c r="KI23" s="396"/>
      <c r="KJ23" s="396"/>
      <c r="KK23" s="396"/>
      <c r="KL23" s="396"/>
      <c r="KM23" s="396"/>
      <c r="KN23" s="396"/>
      <c r="KO23" s="396"/>
      <c r="KP23" s="396"/>
      <c r="KQ23" s="396"/>
      <c r="KR23" s="396"/>
      <c r="KS23" s="396"/>
      <c r="KT23" s="396"/>
      <c r="KU23" s="396"/>
      <c r="KV23" s="396"/>
      <c r="KW23" s="396"/>
      <c r="KX23" s="396"/>
      <c r="KY23" s="396"/>
      <c r="KZ23" s="396"/>
      <c r="LA23" s="396"/>
      <c r="LB23" s="396"/>
      <c r="LC23" s="396"/>
      <c r="LD23" s="396"/>
      <c r="LE23" s="396"/>
      <c r="LF23" s="396"/>
      <c r="LG23" s="396"/>
      <c r="LH23" s="396"/>
      <c r="LI23" s="396"/>
      <c r="LJ23" s="396"/>
      <c r="LK23" s="396"/>
      <c r="LL23" s="396"/>
      <c r="LM23" s="396"/>
      <c r="LN23" s="396"/>
      <c r="LO23" s="396"/>
      <c r="LP23" s="396"/>
      <c r="LQ23" s="396"/>
      <c r="LR23" s="396"/>
      <c r="LS23" s="396"/>
      <c r="LT23" s="396"/>
      <c r="LU23" s="396"/>
      <c r="LV23" s="396"/>
      <c r="LW23" s="396"/>
      <c r="LX23" s="396"/>
      <c r="LY23" s="396"/>
      <c r="LZ23" s="396"/>
      <c r="MA23" s="396"/>
      <c r="MB23" s="396"/>
      <c r="MC23" s="396"/>
      <c r="MD23" s="396"/>
      <c r="ME23" s="396"/>
      <c r="MF23" s="396"/>
      <c r="MG23" s="396"/>
      <c r="MH23" s="396"/>
      <c r="MI23" s="396"/>
      <c r="MJ23" s="396"/>
      <c r="MK23" s="396"/>
      <c r="ML23" s="396"/>
      <c r="MM23" s="396"/>
      <c r="MN23" s="396"/>
      <c r="MO23" s="396"/>
      <c r="MP23" s="396"/>
      <c r="MQ23" s="396"/>
      <c r="MR23" s="396"/>
      <c r="MS23" s="396"/>
      <c r="MT23" s="396"/>
      <c r="MU23" s="396"/>
      <c r="MV23" s="396"/>
      <c r="MW23" s="396"/>
      <c r="MX23" s="396"/>
      <c r="MY23" s="396"/>
      <c r="MZ23" s="396"/>
      <c r="NA23" s="396"/>
      <c r="NB23" s="396"/>
      <c r="NC23" s="396"/>
      <c r="ND23" s="396"/>
      <c r="NE23" s="396"/>
      <c r="NF23" s="396"/>
      <c r="NG23" s="396"/>
      <c r="NH23" s="396"/>
      <c r="NI23" s="396"/>
      <c r="NJ23" s="396"/>
      <c r="NK23" s="396"/>
      <c r="NL23" s="396"/>
      <c r="NM23" s="396"/>
      <c r="NN23" s="396"/>
      <c r="NO23" s="396"/>
      <c r="NP23" s="396"/>
      <c r="NQ23" s="396"/>
      <c r="NR23" s="396"/>
      <c r="NS23" s="396"/>
      <c r="NT23" s="396"/>
      <c r="NU23" s="396"/>
      <c r="NV23" s="396"/>
      <c r="NW23" s="396"/>
      <c r="NX23" s="396"/>
      <c r="NY23" s="396"/>
      <c r="NZ23" s="396"/>
      <c r="OA23" s="396"/>
      <c r="OB23" s="396"/>
      <c r="OC23" s="396"/>
      <c r="OD23" s="396"/>
      <c r="OE23" s="396"/>
      <c r="OF23" s="396"/>
      <c r="OG23" s="396"/>
      <c r="OH23" s="396"/>
      <c r="OI23" s="396"/>
      <c r="OJ23" s="396"/>
      <c r="OK23" s="396"/>
      <c r="OL23" s="396"/>
      <c r="OM23" s="396"/>
      <c r="ON23" s="396"/>
      <c r="OO23" s="396"/>
      <c r="OP23" s="396"/>
      <c r="OQ23" s="396"/>
      <c r="OR23" s="396"/>
      <c r="OS23" s="396"/>
      <c r="OT23" s="396"/>
      <c r="OU23" s="396"/>
      <c r="OV23" s="396"/>
      <c r="OW23" s="396"/>
      <c r="OX23" s="396"/>
      <c r="OY23" s="396"/>
      <c r="OZ23" s="396"/>
      <c r="PA23" s="396"/>
      <c r="PB23" s="396"/>
      <c r="PC23" s="396"/>
      <c r="PD23" s="396"/>
      <c r="PE23" s="396"/>
      <c r="PF23" s="396"/>
      <c r="PG23" s="396"/>
      <c r="PH23" s="396"/>
      <c r="PI23" s="396"/>
      <c r="PJ23" s="396"/>
      <c r="PK23" s="396"/>
      <c r="PL23" s="396"/>
      <c r="PM23" s="396"/>
      <c r="PN23" s="396"/>
      <c r="PO23" s="396"/>
      <c r="PP23" s="396"/>
      <c r="PQ23" s="396"/>
      <c r="PR23" s="396"/>
      <c r="PS23" s="396"/>
      <c r="PT23" s="396"/>
      <c r="PU23" s="396"/>
      <c r="PV23" s="396"/>
      <c r="PW23" s="396"/>
      <c r="PX23" s="396"/>
      <c r="PY23" s="396"/>
      <c r="PZ23" s="396"/>
      <c r="QA23" s="396"/>
      <c r="QB23" s="396"/>
      <c r="QC23" s="396"/>
      <c r="QD23" s="396"/>
      <c r="QE23" s="396"/>
      <c r="QF23" s="396"/>
      <c r="QG23" s="396"/>
      <c r="QH23" s="396"/>
      <c r="QI23" s="396"/>
      <c r="QJ23" s="396"/>
      <c r="QK23" s="396"/>
      <c r="QL23" s="396"/>
      <c r="QM23" s="396"/>
      <c r="QN23" s="396"/>
      <c r="QO23" s="396"/>
      <c r="QP23" s="396"/>
      <c r="QQ23" s="396"/>
      <c r="QR23" s="396"/>
      <c r="QS23" s="396"/>
      <c r="SG23" s="143">
        <f t="shared" si="0"/>
        <v>0</v>
      </c>
      <c r="SH23" s="143" t="str">
        <f t="shared" si="1"/>
        <v/>
      </c>
      <c r="SI23" s="143">
        <f t="shared" si="2"/>
        <v>0</v>
      </c>
      <c r="SJ23" s="143" t="str">
        <f t="shared" si="3"/>
        <v/>
      </c>
      <c r="SK23" s="143">
        <f t="shared" si="4"/>
        <v>0</v>
      </c>
      <c r="SL23" s="143" t="str">
        <f t="shared" si="5"/>
        <v/>
      </c>
      <c r="SM23" s="143">
        <f t="shared" si="6"/>
        <v>0</v>
      </c>
      <c r="SN23" s="143" t="str">
        <f t="shared" si="7"/>
        <v/>
      </c>
      <c r="SO23" s="143">
        <f t="shared" si="8"/>
        <v>0</v>
      </c>
      <c r="SP23" s="143" t="str">
        <f t="shared" si="9"/>
        <v/>
      </c>
      <c r="SQ23" s="143">
        <f t="shared" si="10"/>
        <v>0</v>
      </c>
      <c r="SR23" s="143" t="str">
        <f t="shared" si="11"/>
        <v/>
      </c>
    </row>
    <row r="24" spans="1:512">
      <c r="A24" s="396"/>
      <c r="B24" s="395"/>
      <c r="C24" s="395"/>
      <c r="D24" s="395"/>
      <c r="E24" s="395"/>
      <c r="F24" s="395"/>
      <c r="G24" s="395"/>
      <c r="H24" s="395"/>
      <c r="I24" s="395"/>
      <c r="J24" s="395"/>
      <c r="K24" s="395"/>
      <c r="L24" s="395"/>
      <c r="M24" s="395"/>
      <c r="N24" s="395"/>
      <c r="O24" s="395"/>
      <c r="P24" s="395"/>
      <c r="Q24" s="395"/>
      <c r="R24" s="395"/>
      <c r="S24" s="395"/>
      <c r="T24" s="395"/>
      <c r="U24" s="395"/>
      <c r="V24" s="395"/>
      <c r="W24" s="395"/>
      <c r="X24" s="395"/>
      <c r="Y24" s="395"/>
      <c r="Z24" s="395"/>
      <c r="AA24" s="395"/>
      <c r="AB24" s="395"/>
      <c r="AC24" s="395"/>
      <c r="AD24" s="395"/>
      <c r="AE24" s="395"/>
      <c r="AF24" s="395"/>
      <c r="AG24" s="395"/>
      <c r="AH24" s="395"/>
      <c r="AI24" s="395"/>
      <c r="AJ24" s="395"/>
      <c r="AK24" s="395"/>
      <c r="AL24" s="395"/>
      <c r="AM24" s="395"/>
      <c r="AN24" s="395"/>
      <c r="AO24" s="395"/>
      <c r="AP24" s="395"/>
      <c r="AQ24" s="395"/>
      <c r="AR24" s="395"/>
      <c r="AS24" s="395"/>
      <c r="AT24" s="395"/>
      <c r="AU24" s="395"/>
      <c r="AV24" s="395"/>
      <c r="AW24" s="395"/>
      <c r="AX24" s="395"/>
      <c r="AY24" s="395"/>
      <c r="AZ24" s="395"/>
      <c r="BA24" s="395"/>
      <c r="BB24" s="395"/>
      <c r="BC24" s="395"/>
      <c r="BD24" s="395"/>
      <c r="BE24" s="395"/>
      <c r="BF24" s="395"/>
      <c r="BG24" s="395"/>
      <c r="BH24" s="395"/>
      <c r="BI24" s="395"/>
      <c r="BJ24" s="395"/>
      <c r="BK24" s="395"/>
      <c r="BL24" s="395"/>
      <c r="BM24" s="395"/>
      <c r="BN24" s="395"/>
      <c r="BO24" s="395"/>
      <c r="BP24" s="395"/>
      <c r="BQ24" s="395"/>
      <c r="BR24" s="395"/>
      <c r="BS24" s="395"/>
      <c r="BT24" s="395"/>
      <c r="BU24" s="395"/>
      <c r="BV24" s="395"/>
      <c r="BW24" s="395"/>
      <c r="BX24" s="395"/>
      <c r="BY24" s="395"/>
      <c r="BZ24" s="395"/>
      <c r="CA24" s="395"/>
      <c r="CB24" s="395"/>
      <c r="CC24" s="395"/>
      <c r="CD24" s="395"/>
      <c r="CE24" s="395"/>
      <c r="CF24" s="395"/>
      <c r="CG24" s="395"/>
      <c r="CH24" s="395"/>
      <c r="CI24" s="395"/>
      <c r="CJ24" s="395"/>
      <c r="CK24" s="395"/>
      <c r="CL24" s="395"/>
      <c r="CM24" s="395"/>
      <c r="CN24" s="395"/>
      <c r="CO24" s="395"/>
      <c r="CP24" s="395"/>
      <c r="CQ24" s="395"/>
      <c r="CR24" s="395"/>
      <c r="CS24" s="395"/>
      <c r="CT24" s="395"/>
      <c r="CU24" s="395"/>
      <c r="CV24" s="395"/>
      <c r="CW24" s="395"/>
      <c r="CX24" s="395"/>
      <c r="CY24" s="395"/>
      <c r="CZ24" s="395"/>
      <c r="DA24" s="395"/>
      <c r="DB24" s="395"/>
      <c r="DC24" s="395"/>
      <c r="DD24" s="395"/>
      <c r="DE24" s="395"/>
      <c r="DF24" s="395"/>
      <c r="DG24" s="395"/>
      <c r="DH24" s="395"/>
      <c r="DI24" s="395"/>
      <c r="DJ24" s="395"/>
      <c r="DK24" s="395"/>
      <c r="ER24" s="395"/>
      <c r="ES24" s="395"/>
      <c r="ET24" s="395"/>
      <c r="EU24" s="395"/>
      <c r="EV24" s="395"/>
      <c r="EW24" s="395"/>
      <c r="EX24" s="395"/>
      <c r="EY24" s="395"/>
      <c r="EZ24" s="395"/>
      <c r="FA24" s="395"/>
      <c r="FB24" s="395"/>
      <c r="FC24" s="395"/>
      <c r="FD24" s="395"/>
      <c r="FE24" s="395"/>
      <c r="FF24" s="395"/>
      <c r="FG24" s="395"/>
      <c r="FH24" s="395"/>
      <c r="FI24" s="395"/>
      <c r="FJ24" s="395"/>
      <c r="FK24" s="395"/>
      <c r="FL24" s="395"/>
      <c r="FM24" s="395"/>
      <c r="FN24" s="395"/>
      <c r="FO24" s="395"/>
      <c r="FP24" s="395"/>
      <c r="FQ24" s="395"/>
      <c r="FR24" s="395"/>
      <c r="FS24" s="395"/>
      <c r="FT24" s="395"/>
      <c r="FU24" s="395"/>
      <c r="FV24" s="395"/>
      <c r="FW24" s="395"/>
      <c r="FX24" s="395"/>
      <c r="FY24" s="395"/>
      <c r="FZ24" s="395"/>
      <c r="GA24" s="395"/>
      <c r="GB24" s="395"/>
      <c r="GC24" s="395"/>
      <c r="GD24" s="395"/>
      <c r="GE24" s="395"/>
      <c r="GF24" s="395"/>
      <c r="GG24" s="395"/>
      <c r="GH24" s="395"/>
      <c r="GI24" s="395"/>
      <c r="GJ24" s="395"/>
      <c r="GK24" s="395"/>
      <c r="GL24" s="395"/>
      <c r="GM24" s="395"/>
      <c r="GN24" s="395"/>
      <c r="GO24" s="395"/>
      <c r="GP24" s="395"/>
      <c r="GQ24" s="395"/>
      <c r="GR24" s="395"/>
      <c r="GS24" s="395"/>
      <c r="GT24" s="395"/>
      <c r="GU24" s="395"/>
      <c r="GV24" s="395"/>
      <c r="GW24" s="395"/>
      <c r="GX24" s="395"/>
      <c r="GY24" s="395"/>
      <c r="GZ24" s="395"/>
      <c r="HA24" s="395"/>
      <c r="HB24" s="395"/>
      <c r="HC24" s="395"/>
      <c r="HD24" s="395"/>
      <c r="HE24" s="395"/>
      <c r="HF24" s="395"/>
      <c r="HG24" s="395"/>
      <c r="HH24" s="395"/>
      <c r="HI24" s="395"/>
      <c r="HJ24" s="395"/>
      <c r="HK24" s="395"/>
      <c r="HL24" s="395"/>
      <c r="HM24" s="395"/>
      <c r="HN24" s="395"/>
      <c r="HO24" s="395"/>
      <c r="HP24" s="395"/>
      <c r="HQ24" s="395"/>
      <c r="HR24" s="395"/>
      <c r="HS24" s="395"/>
      <c r="HT24" s="395"/>
      <c r="HU24" s="395"/>
      <c r="HV24" s="395"/>
      <c r="HW24" s="395"/>
      <c r="HX24" s="395"/>
      <c r="HY24" s="395"/>
      <c r="HZ24" s="395"/>
      <c r="IA24" s="395"/>
      <c r="IB24" s="395"/>
      <c r="IC24" s="395"/>
      <c r="ID24" s="395"/>
      <c r="IE24" s="395"/>
      <c r="IF24" s="395"/>
      <c r="IG24" s="395"/>
      <c r="IH24" s="395"/>
      <c r="II24" s="395"/>
      <c r="IJ24" s="395"/>
      <c r="IK24" s="395"/>
      <c r="IL24" s="395"/>
      <c r="IM24" s="395"/>
      <c r="IN24" s="395"/>
      <c r="IO24" s="395"/>
      <c r="IP24" s="395"/>
      <c r="IQ24" s="395"/>
      <c r="IR24" s="395"/>
      <c r="IS24" s="395"/>
      <c r="IT24" s="395"/>
      <c r="IU24" s="395"/>
      <c r="IV24" s="395"/>
      <c r="IW24" s="395"/>
      <c r="IX24" s="395"/>
      <c r="IY24" s="395"/>
      <c r="IZ24" s="395"/>
      <c r="JA24" s="395"/>
      <c r="JB24" s="395"/>
      <c r="JC24" s="395"/>
      <c r="JD24" s="395"/>
      <c r="JE24" s="395"/>
      <c r="JF24" s="395"/>
      <c r="JG24" s="395"/>
      <c r="JH24" s="395"/>
      <c r="JI24" s="395"/>
      <c r="JJ24" s="395"/>
      <c r="JK24" s="395"/>
      <c r="JL24" s="395"/>
      <c r="JM24" s="395"/>
      <c r="JN24" s="395"/>
      <c r="JO24" s="395"/>
      <c r="JP24" s="395"/>
      <c r="JQ24" s="395"/>
      <c r="JR24" s="395"/>
      <c r="JS24" s="395"/>
      <c r="JT24" s="395"/>
      <c r="JU24" s="395"/>
      <c r="JV24" s="395"/>
      <c r="JW24" s="395"/>
      <c r="JX24" s="395"/>
      <c r="JY24" s="395"/>
      <c r="JZ24" s="395"/>
      <c r="KA24" s="395"/>
      <c r="KB24" s="395"/>
      <c r="KC24" s="395"/>
      <c r="KD24" s="395"/>
      <c r="KE24" s="395"/>
      <c r="KF24" s="395"/>
      <c r="KG24" s="395"/>
      <c r="KH24" s="395"/>
      <c r="KI24" s="395"/>
      <c r="KJ24" s="395"/>
      <c r="KK24" s="395"/>
      <c r="KL24" s="395"/>
      <c r="KM24" s="395"/>
      <c r="KN24" s="395"/>
      <c r="KO24" s="395"/>
      <c r="KP24" s="395"/>
      <c r="KQ24" s="395"/>
      <c r="KR24" s="395"/>
      <c r="KS24" s="395"/>
      <c r="KT24" s="395"/>
      <c r="KU24" s="395"/>
      <c r="KV24" s="395"/>
      <c r="KW24" s="395"/>
      <c r="KX24" s="395"/>
      <c r="KY24" s="395"/>
      <c r="KZ24" s="395"/>
      <c r="LA24" s="395"/>
      <c r="LB24" s="395"/>
      <c r="LC24" s="395"/>
      <c r="LD24" s="395"/>
      <c r="LE24" s="395"/>
      <c r="LF24" s="395"/>
      <c r="LG24" s="395"/>
      <c r="LH24" s="395"/>
      <c r="LI24" s="395"/>
      <c r="LJ24" s="395"/>
      <c r="LK24" s="395"/>
      <c r="LL24" s="395"/>
      <c r="LM24" s="395"/>
      <c r="LN24" s="395"/>
      <c r="LO24" s="395"/>
      <c r="LP24" s="395"/>
      <c r="LQ24" s="395"/>
      <c r="LR24" s="395"/>
      <c r="LS24" s="395"/>
      <c r="LT24" s="395"/>
      <c r="LU24" s="395"/>
      <c r="LV24" s="395"/>
      <c r="LW24" s="395"/>
      <c r="LX24" s="395"/>
      <c r="LY24" s="395"/>
      <c r="LZ24" s="395"/>
      <c r="MA24" s="395"/>
      <c r="MB24" s="395"/>
      <c r="MC24" s="395"/>
      <c r="MD24" s="395"/>
      <c r="ME24" s="395"/>
      <c r="MF24" s="395"/>
      <c r="MG24" s="395"/>
      <c r="MH24" s="395"/>
      <c r="MI24" s="395"/>
      <c r="MJ24" s="395"/>
      <c r="MK24" s="395"/>
      <c r="ML24" s="395"/>
      <c r="MM24" s="395"/>
      <c r="MN24" s="395"/>
      <c r="MO24" s="395"/>
      <c r="MP24" s="395"/>
      <c r="MQ24" s="395"/>
      <c r="MR24" s="395"/>
      <c r="MS24" s="395"/>
      <c r="MT24" s="395"/>
      <c r="MU24" s="395"/>
      <c r="MV24" s="395"/>
      <c r="MW24" s="395"/>
      <c r="MX24" s="395"/>
      <c r="MY24" s="395"/>
      <c r="MZ24" s="395"/>
      <c r="NA24" s="395"/>
      <c r="NB24" s="395"/>
      <c r="NC24" s="395"/>
      <c r="ND24" s="395"/>
      <c r="NE24" s="395"/>
      <c r="NF24" s="395"/>
      <c r="NG24" s="395"/>
      <c r="NH24" s="395"/>
      <c r="NI24" s="395"/>
      <c r="NJ24" s="395"/>
      <c r="NK24" s="395"/>
      <c r="NL24" s="395"/>
      <c r="NM24" s="395"/>
      <c r="NN24" s="395"/>
      <c r="NO24" s="395"/>
      <c r="NP24" s="395"/>
      <c r="NQ24" s="395"/>
      <c r="NR24" s="395"/>
      <c r="NS24" s="395"/>
      <c r="NT24" s="395"/>
      <c r="NU24" s="395"/>
      <c r="NV24" s="395"/>
      <c r="NW24" s="395"/>
      <c r="NX24" s="395"/>
      <c r="NY24" s="395"/>
      <c r="NZ24" s="395"/>
      <c r="OA24" s="395"/>
      <c r="OB24" s="395"/>
      <c r="OC24" s="395"/>
      <c r="OD24" s="395"/>
      <c r="OE24" s="395"/>
      <c r="OF24" s="395"/>
      <c r="OG24" s="395"/>
      <c r="OH24" s="395"/>
      <c r="OI24" s="395"/>
      <c r="OJ24" s="395"/>
      <c r="OK24" s="395"/>
      <c r="OL24" s="395"/>
      <c r="OM24" s="395"/>
      <c r="ON24" s="395"/>
      <c r="OO24" s="395"/>
      <c r="OP24" s="395"/>
      <c r="OQ24" s="395"/>
      <c r="OR24" s="395"/>
      <c r="OS24" s="395"/>
      <c r="OT24" s="395"/>
      <c r="OU24" s="395"/>
      <c r="OV24" s="395"/>
      <c r="OW24" s="395"/>
      <c r="OX24" s="395"/>
      <c r="OY24" s="395"/>
      <c r="OZ24" s="395"/>
      <c r="PA24" s="395"/>
      <c r="PB24" s="395"/>
      <c r="PC24" s="395"/>
      <c r="PD24" s="395"/>
      <c r="PE24" s="395"/>
      <c r="PF24" s="395"/>
      <c r="PG24" s="395"/>
      <c r="PH24" s="395"/>
      <c r="PI24" s="395"/>
      <c r="PJ24" s="395"/>
      <c r="PK24" s="395"/>
      <c r="PL24" s="395"/>
      <c r="PM24" s="395"/>
      <c r="PN24" s="395"/>
      <c r="PO24" s="395"/>
      <c r="PP24" s="395"/>
      <c r="PQ24" s="395"/>
      <c r="PR24" s="395"/>
      <c r="PS24" s="395"/>
      <c r="PT24" s="395"/>
      <c r="PU24" s="395"/>
      <c r="PV24" s="395"/>
      <c r="PW24" s="395"/>
      <c r="PX24" s="395"/>
      <c r="PY24" s="395"/>
      <c r="PZ24" s="395"/>
      <c r="QA24" s="395"/>
      <c r="QB24" s="395"/>
      <c r="QC24" s="395"/>
      <c r="QD24" s="395"/>
      <c r="QE24" s="395"/>
      <c r="QF24" s="395"/>
      <c r="QG24" s="395"/>
      <c r="QH24" s="395"/>
      <c r="QI24" s="395"/>
      <c r="QJ24" s="395"/>
      <c r="QK24" s="395"/>
      <c r="QL24" s="395"/>
      <c r="QM24" s="395"/>
      <c r="QN24" s="395"/>
      <c r="QO24" s="395"/>
      <c r="QP24" s="395"/>
      <c r="QQ24" s="395"/>
      <c r="QR24" s="395"/>
      <c r="QS24" s="395"/>
      <c r="SG24" s="143">
        <f t="shared" si="0"/>
        <v>0</v>
      </c>
      <c r="SH24" s="143" t="str">
        <f t="shared" si="1"/>
        <v/>
      </c>
      <c r="SI24" s="143">
        <f t="shared" si="2"/>
        <v>0</v>
      </c>
      <c r="SJ24" s="143" t="str">
        <f t="shared" si="3"/>
        <v/>
      </c>
      <c r="SK24" s="143">
        <f t="shared" si="4"/>
        <v>0</v>
      </c>
      <c r="SL24" s="143" t="str">
        <f t="shared" si="5"/>
        <v/>
      </c>
      <c r="SM24" s="143">
        <f t="shared" si="6"/>
        <v>0</v>
      </c>
      <c r="SN24" s="143" t="str">
        <f t="shared" si="7"/>
        <v/>
      </c>
      <c r="SO24" s="143">
        <f t="shared" si="8"/>
        <v>0</v>
      </c>
      <c r="SP24" s="143" t="str">
        <f t="shared" si="9"/>
        <v/>
      </c>
      <c r="SQ24" s="143">
        <f t="shared" si="10"/>
        <v>0</v>
      </c>
      <c r="SR24" s="143" t="str">
        <f t="shared" si="11"/>
        <v/>
      </c>
    </row>
    <row r="25" spans="1:512">
      <c r="A25" s="396"/>
      <c r="B25" s="396"/>
      <c r="C25" s="396"/>
      <c r="D25" s="396"/>
      <c r="E25" s="396"/>
      <c r="F25" s="396"/>
      <c r="G25" s="396"/>
      <c r="H25" s="396"/>
      <c r="I25" s="396"/>
      <c r="J25" s="396"/>
      <c r="K25" s="396"/>
      <c r="L25" s="396"/>
      <c r="M25" s="396"/>
      <c r="N25" s="396"/>
      <c r="O25" s="396"/>
      <c r="P25" s="396"/>
      <c r="Q25" s="396"/>
      <c r="R25" s="396"/>
      <c r="S25" s="396"/>
      <c r="T25" s="396"/>
      <c r="U25" s="396"/>
      <c r="V25" s="396"/>
      <c r="W25" s="396"/>
      <c r="X25" s="396"/>
      <c r="Y25" s="396"/>
      <c r="Z25" s="396"/>
      <c r="AA25" s="396"/>
      <c r="AB25" s="396"/>
      <c r="AC25" s="396"/>
      <c r="AD25" s="396"/>
      <c r="AE25" s="396"/>
      <c r="AF25" s="396"/>
      <c r="AG25" s="396"/>
      <c r="AH25" s="396"/>
      <c r="AI25" s="396"/>
      <c r="AJ25" s="396"/>
      <c r="AK25" s="396"/>
      <c r="AL25" s="396"/>
      <c r="AM25" s="396"/>
      <c r="AN25" s="396"/>
      <c r="AO25" s="396"/>
      <c r="AP25" s="396"/>
      <c r="AQ25" s="396"/>
      <c r="AR25" s="396"/>
      <c r="AS25" s="396"/>
      <c r="AT25" s="396"/>
      <c r="AU25" s="396"/>
      <c r="AV25" s="396"/>
      <c r="AW25" s="396"/>
      <c r="AX25" s="396"/>
      <c r="AY25" s="396"/>
      <c r="AZ25" s="396"/>
      <c r="BA25" s="396"/>
      <c r="BB25" s="396"/>
      <c r="BC25" s="396"/>
      <c r="BD25" s="396"/>
      <c r="BE25" s="396"/>
      <c r="BF25" s="396"/>
      <c r="BG25" s="396"/>
      <c r="BH25" s="396"/>
      <c r="BI25" s="396"/>
      <c r="BJ25" s="396"/>
      <c r="BK25" s="396"/>
      <c r="BL25" s="396"/>
      <c r="BM25" s="396"/>
      <c r="BN25" s="396"/>
      <c r="BO25" s="396"/>
      <c r="BP25" s="396"/>
      <c r="BQ25" s="396"/>
      <c r="BR25" s="396"/>
      <c r="BS25" s="396"/>
      <c r="BT25" s="396"/>
      <c r="BU25" s="396"/>
      <c r="BV25" s="396"/>
      <c r="BW25" s="396"/>
      <c r="BX25" s="396"/>
      <c r="BY25" s="396"/>
      <c r="BZ25" s="396"/>
      <c r="CA25" s="396"/>
      <c r="CB25" s="396"/>
      <c r="CC25" s="396"/>
      <c r="CD25" s="396"/>
      <c r="CE25" s="396"/>
      <c r="CF25" s="396"/>
      <c r="CG25" s="396"/>
      <c r="CH25" s="396"/>
      <c r="CI25" s="396"/>
      <c r="CJ25" s="396"/>
      <c r="CK25" s="396"/>
      <c r="CL25" s="396"/>
      <c r="CM25" s="396"/>
      <c r="CN25" s="396"/>
      <c r="CO25" s="396"/>
      <c r="CP25" s="396"/>
      <c r="CQ25" s="396"/>
      <c r="CR25" s="396"/>
      <c r="CS25" s="396"/>
      <c r="CT25" s="396"/>
      <c r="CU25" s="396"/>
      <c r="CV25" s="396"/>
      <c r="CW25" s="396"/>
      <c r="CX25" s="396"/>
      <c r="CY25" s="396"/>
      <c r="CZ25" s="396"/>
      <c r="DA25" s="396"/>
      <c r="DB25" s="396"/>
      <c r="DC25" s="396"/>
      <c r="DD25" s="396"/>
      <c r="DE25" s="396"/>
      <c r="DF25" s="396"/>
      <c r="DG25" s="396"/>
      <c r="DH25" s="396"/>
      <c r="DI25" s="396"/>
      <c r="DJ25" s="396"/>
      <c r="DK25" s="396"/>
      <c r="ER25" s="396"/>
      <c r="ES25" s="396"/>
      <c r="ET25" s="396"/>
      <c r="EU25" s="396"/>
      <c r="EV25" s="396"/>
      <c r="EW25" s="396"/>
      <c r="EX25" s="396"/>
      <c r="EY25" s="396"/>
      <c r="EZ25" s="396"/>
      <c r="FA25" s="396"/>
      <c r="FB25" s="396"/>
      <c r="FC25" s="396"/>
      <c r="FD25" s="396"/>
      <c r="FE25" s="396"/>
      <c r="FF25" s="396"/>
      <c r="FG25" s="396"/>
      <c r="FH25" s="396"/>
      <c r="FI25" s="396"/>
      <c r="FJ25" s="396"/>
      <c r="FK25" s="396"/>
      <c r="FL25" s="396"/>
      <c r="FM25" s="396"/>
      <c r="FN25" s="396"/>
      <c r="FO25" s="396"/>
      <c r="FP25" s="396"/>
      <c r="FQ25" s="396"/>
      <c r="FR25" s="396"/>
      <c r="FS25" s="396"/>
      <c r="FT25" s="396"/>
      <c r="FU25" s="396"/>
      <c r="FV25" s="396"/>
      <c r="FW25" s="396"/>
      <c r="FX25" s="396"/>
      <c r="FY25" s="396"/>
      <c r="FZ25" s="396"/>
      <c r="GA25" s="396"/>
      <c r="GB25" s="396"/>
      <c r="GC25" s="396"/>
      <c r="GD25" s="396"/>
      <c r="GE25" s="396"/>
      <c r="GF25" s="396"/>
      <c r="GG25" s="396"/>
      <c r="GH25" s="396"/>
      <c r="GI25" s="396"/>
      <c r="GJ25" s="396"/>
      <c r="GK25" s="396"/>
      <c r="GL25" s="396"/>
      <c r="GM25" s="396"/>
      <c r="GN25" s="396"/>
      <c r="GO25" s="396"/>
      <c r="GP25" s="396"/>
      <c r="GQ25" s="396"/>
      <c r="GR25" s="396"/>
      <c r="GS25" s="396"/>
      <c r="GT25" s="396"/>
      <c r="GU25" s="396"/>
      <c r="GV25" s="396"/>
      <c r="GW25" s="396"/>
      <c r="GX25" s="396"/>
      <c r="GY25" s="396"/>
      <c r="GZ25" s="396"/>
      <c r="HA25" s="396"/>
      <c r="HB25" s="396"/>
      <c r="HC25" s="396"/>
      <c r="HD25" s="396"/>
      <c r="HE25" s="396"/>
      <c r="HF25" s="396"/>
      <c r="HG25" s="396"/>
      <c r="HH25" s="396"/>
      <c r="HI25" s="396"/>
      <c r="HJ25" s="396"/>
      <c r="HK25" s="396"/>
      <c r="HL25" s="396"/>
      <c r="HM25" s="396"/>
      <c r="HN25" s="396"/>
      <c r="HO25" s="396"/>
      <c r="HP25" s="396"/>
      <c r="HQ25" s="396"/>
      <c r="HR25" s="396"/>
      <c r="HS25" s="396"/>
      <c r="HT25" s="396"/>
      <c r="HU25" s="396"/>
      <c r="HV25" s="396"/>
      <c r="HW25" s="396"/>
      <c r="HX25" s="396"/>
      <c r="HY25" s="396"/>
      <c r="HZ25" s="396"/>
      <c r="IA25" s="396"/>
      <c r="IB25" s="396"/>
      <c r="IC25" s="396"/>
      <c r="ID25" s="396"/>
      <c r="IE25" s="396"/>
      <c r="IF25" s="396"/>
      <c r="IG25" s="396"/>
      <c r="IH25" s="396"/>
      <c r="II25" s="396"/>
      <c r="IJ25" s="396"/>
      <c r="IK25" s="396"/>
      <c r="IL25" s="396"/>
      <c r="IM25" s="396"/>
      <c r="IN25" s="396"/>
      <c r="IO25" s="396"/>
      <c r="IP25" s="396"/>
      <c r="IQ25" s="396"/>
      <c r="IR25" s="396"/>
      <c r="IS25" s="396"/>
      <c r="IT25" s="396"/>
      <c r="IU25" s="396"/>
      <c r="IV25" s="396"/>
      <c r="IW25" s="396"/>
      <c r="IX25" s="396"/>
      <c r="IY25" s="396"/>
      <c r="IZ25" s="396"/>
      <c r="JA25" s="396"/>
      <c r="JB25" s="396"/>
      <c r="JC25" s="396"/>
      <c r="JD25" s="396"/>
      <c r="JE25" s="396"/>
      <c r="JF25" s="396"/>
      <c r="JG25" s="396"/>
      <c r="JH25" s="396"/>
      <c r="JI25" s="396"/>
      <c r="JJ25" s="396"/>
      <c r="JK25" s="396"/>
      <c r="JL25" s="396"/>
      <c r="JM25" s="396"/>
      <c r="JN25" s="396"/>
      <c r="JO25" s="396"/>
      <c r="JP25" s="396"/>
      <c r="JQ25" s="396"/>
      <c r="JR25" s="396"/>
      <c r="JS25" s="396"/>
      <c r="JT25" s="396"/>
      <c r="JU25" s="396"/>
      <c r="JV25" s="396"/>
      <c r="JW25" s="396"/>
      <c r="JX25" s="396"/>
      <c r="JY25" s="396"/>
      <c r="JZ25" s="396"/>
      <c r="KA25" s="396"/>
      <c r="KB25" s="396"/>
      <c r="KC25" s="396"/>
      <c r="KD25" s="396"/>
      <c r="KE25" s="396"/>
      <c r="KF25" s="396"/>
      <c r="KG25" s="396"/>
      <c r="KH25" s="396"/>
      <c r="KI25" s="396"/>
      <c r="KJ25" s="396"/>
      <c r="KK25" s="396"/>
      <c r="KL25" s="396"/>
      <c r="KM25" s="396"/>
      <c r="KN25" s="396"/>
      <c r="KO25" s="396"/>
      <c r="KP25" s="396"/>
      <c r="KQ25" s="396"/>
      <c r="KR25" s="396"/>
      <c r="KS25" s="396"/>
      <c r="KT25" s="396"/>
      <c r="KU25" s="396"/>
      <c r="KV25" s="396"/>
      <c r="KW25" s="396"/>
      <c r="KX25" s="396"/>
      <c r="KY25" s="396"/>
      <c r="KZ25" s="396"/>
      <c r="LA25" s="396"/>
      <c r="LB25" s="396"/>
      <c r="LC25" s="396"/>
      <c r="LD25" s="396"/>
      <c r="LE25" s="396"/>
      <c r="LF25" s="396"/>
      <c r="LG25" s="396"/>
      <c r="LH25" s="396"/>
      <c r="LI25" s="396"/>
      <c r="LJ25" s="396"/>
      <c r="LK25" s="396"/>
      <c r="LL25" s="396"/>
      <c r="LM25" s="396"/>
      <c r="LN25" s="396"/>
      <c r="LO25" s="396"/>
      <c r="LP25" s="396"/>
      <c r="LQ25" s="396"/>
      <c r="LR25" s="396"/>
      <c r="LS25" s="396"/>
      <c r="LT25" s="396"/>
      <c r="LU25" s="396"/>
      <c r="LV25" s="396"/>
      <c r="LW25" s="396"/>
      <c r="LX25" s="396"/>
      <c r="LY25" s="396"/>
      <c r="LZ25" s="396"/>
      <c r="MA25" s="396"/>
      <c r="MB25" s="396"/>
      <c r="MC25" s="396"/>
      <c r="MD25" s="396"/>
      <c r="ME25" s="396"/>
      <c r="MF25" s="396"/>
      <c r="MG25" s="396"/>
      <c r="MH25" s="396"/>
      <c r="MI25" s="396"/>
      <c r="MJ25" s="396"/>
      <c r="MK25" s="396"/>
      <c r="ML25" s="396"/>
      <c r="MM25" s="396"/>
      <c r="MN25" s="396"/>
      <c r="MO25" s="396"/>
      <c r="MP25" s="396"/>
      <c r="MQ25" s="396"/>
      <c r="MR25" s="396"/>
      <c r="MS25" s="396"/>
      <c r="MT25" s="396"/>
      <c r="MU25" s="396"/>
      <c r="MV25" s="396"/>
      <c r="MW25" s="396"/>
      <c r="MX25" s="396"/>
      <c r="MY25" s="396"/>
      <c r="MZ25" s="396"/>
      <c r="NA25" s="396"/>
      <c r="NB25" s="396"/>
      <c r="NC25" s="396"/>
      <c r="ND25" s="396"/>
      <c r="NE25" s="396"/>
      <c r="NF25" s="396"/>
      <c r="NG25" s="396"/>
      <c r="NH25" s="396"/>
      <c r="NI25" s="396"/>
      <c r="NJ25" s="396"/>
      <c r="NK25" s="396"/>
      <c r="NL25" s="396"/>
      <c r="NM25" s="396"/>
      <c r="NN25" s="396"/>
      <c r="NO25" s="396"/>
      <c r="NP25" s="396"/>
      <c r="NQ25" s="396"/>
      <c r="NR25" s="396"/>
      <c r="NS25" s="396"/>
      <c r="NT25" s="396"/>
      <c r="NU25" s="396"/>
      <c r="NV25" s="396"/>
      <c r="NW25" s="396"/>
      <c r="NX25" s="396"/>
      <c r="NY25" s="396"/>
      <c r="NZ25" s="396"/>
      <c r="OA25" s="396"/>
      <c r="OB25" s="396"/>
      <c r="OC25" s="396"/>
      <c r="OD25" s="396"/>
      <c r="OE25" s="396"/>
      <c r="OF25" s="396"/>
      <c r="OG25" s="396"/>
      <c r="OH25" s="396"/>
      <c r="OI25" s="396"/>
      <c r="OJ25" s="396"/>
      <c r="OK25" s="396"/>
      <c r="OL25" s="396"/>
      <c r="OM25" s="396"/>
      <c r="ON25" s="396"/>
      <c r="OO25" s="396"/>
      <c r="OP25" s="396"/>
      <c r="OQ25" s="396"/>
      <c r="OR25" s="396"/>
      <c r="OS25" s="396"/>
      <c r="OT25" s="396"/>
      <c r="OU25" s="396"/>
      <c r="OV25" s="396"/>
      <c r="OW25" s="396"/>
      <c r="OX25" s="396"/>
      <c r="OY25" s="396"/>
      <c r="OZ25" s="396"/>
      <c r="PA25" s="396"/>
      <c r="PB25" s="396"/>
      <c r="PC25" s="396"/>
      <c r="PD25" s="396"/>
      <c r="PE25" s="396"/>
      <c r="PF25" s="396"/>
      <c r="PG25" s="396"/>
      <c r="PH25" s="396"/>
      <c r="PI25" s="396"/>
      <c r="PJ25" s="396"/>
      <c r="PK25" s="396"/>
      <c r="PL25" s="396"/>
      <c r="PM25" s="396"/>
      <c r="PN25" s="396"/>
      <c r="PO25" s="396"/>
      <c r="PP25" s="396"/>
      <c r="PQ25" s="396"/>
      <c r="PR25" s="396"/>
      <c r="PS25" s="396"/>
      <c r="PT25" s="396"/>
      <c r="PU25" s="396"/>
      <c r="PV25" s="396"/>
      <c r="PW25" s="396"/>
      <c r="PX25" s="396"/>
      <c r="PY25" s="396"/>
      <c r="PZ25" s="396"/>
      <c r="QA25" s="396"/>
      <c r="QB25" s="396"/>
      <c r="QC25" s="396"/>
      <c r="QD25" s="396"/>
      <c r="QE25" s="396"/>
      <c r="QF25" s="396"/>
      <c r="QG25" s="396"/>
      <c r="QH25" s="396"/>
      <c r="QI25" s="396"/>
      <c r="QJ25" s="396"/>
      <c r="QK25" s="396"/>
      <c r="QL25" s="396"/>
      <c r="QM25" s="396"/>
      <c r="QN25" s="396"/>
      <c r="QO25" s="396"/>
      <c r="QP25" s="396"/>
      <c r="QQ25" s="396"/>
      <c r="QR25" s="396"/>
      <c r="QS25" s="396"/>
      <c r="SG25" s="143">
        <f t="shared" si="0"/>
        <v>0</v>
      </c>
      <c r="SH25" s="143" t="str">
        <f t="shared" si="1"/>
        <v/>
      </c>
      <c r="SI25" s="143">
        <f t="shared" si="2"/>
        <v>0</v>
      </c>
      <c r="SJ25" s="143" t="str">
        <f t="shared" si="3"/>
        <v/>
      </c>
      <c r="SK25" s="143">
        <f t="shared" si="4"/>
        <v>0</v>
      </c>
      <c r="SL25" s="143" t="str">
        <f t="shared" si="5"/>
        <v/>
      </c>
      <c r="SM25" s="143">
        <f t="shared" si="6"/>
        <v>0</v>
      </c>
      <c r="SN25" s="143" t="str">
        <f t="shared" si="7"/>
        <v/>
      </c>
      <c r="SO25" s="143">
        <f t="shared" si="8"/>
        <v>0</v>
      </c>
      <c r="SP25" s="143" t="str">
        <f t="shared" si="9"/>
        <v/>
      </c>
      <c r="SQ25" s="143">
        <f t="shared" si="10"/>
        <v>0</v>
      </c>
      <c r="SR25" s="143" t="str">
        <f t="shared" si="11"/>
        <v/>
      </c>
    </row>
    <row r="26" spans="1:512">
      <c r="A26" s="396"/>
      <c r="B26" s="395"/>
      <c r="C26" s="395"/>
      <c r="D26" s="395"/>
      <c r="E26" s="395"/>
      <c r="F26" s="395"/>
      <c r="G26" s="395"/>
      <c r="H26" s="395"/>
      <c r="I26" s="395"/>
      <c r="J26" s="395"/>
      <c r="K26" s="395"/>
      <c r="L26" s="395"/>
      <c r="M26" s="395"/>
      <c r="N26" s="395"/>
      <c r="O26" s="395"/>
      <c r="P26" s="395"/>
      <c r="Q26" s="395"/>
      <c r="R26" s="395"/>
      <c r="S26" s="395"/>
      <c r="T26" s="395"/>
      <c r="U26" s="395"/>
      <c r="V26" s="395"/>
      <c r="W26" s="395"/>
      <c r="X26" s="395"/>
      <c r="Y26" s="395"/>
      <c r="Z26" s="395"/>
      <c r="AA26" s="395"/>
      <c r="AB26" s="395"/>
      <c r="AC26" s="395"/>
      <c r="AD26" s="395"/>
      <c r="AE26" s="395"/>
      <c r="AF26" s="395"/>
      <c r="AG26" s="395"/>
      <c r="AH26" s="395"/>
      <c r="AI26" s="395"/>
      <c r="AJ26" s="395"/>
      <c r="AK26" s="395"/>
      <c r="AL26" s="395"/>
      <c r="AM26" s="395"/>
      <c r="AN26" s="395"/>
      <c r="AO26" s="395"/>
      <c r="AP26" s="395"/>
      <c r="AQ26" s="395"/>
      <c r="AR26" s="395"/>
      <c r="AS26" s="395"/>
      <c r="AT26" s="395"/>
      <c r="AU26" s="395"/>
      <c r="AV26" s="395"/>
      <c r="AW26" s="395"/>
      <c r="AX26" s="395"/>
      <c r="AY26" s="395"/>
      <c r="AZ26" s="395"/>
      <c r="BA26" s="395"/>
      <c r="BB26" s="395"/>
      <c r="BC26" s="395"/>
      <c r="BD26" s="395"/>
      <c r="BE26" s="395"/>
      <c r="BF26" s="395"/>
      <c r="BG26" s="395"/>
      <c r="BH26" s="395"/>
      <c r="BI26" s="395"/>
      <c r="BJ26" s="395"/>
      <c r="BK26" s="395"/>
      <c r="BL26" s="395"/>
      <c r="BM26" s="395"/>
      <c r="BN26" s="395"/>
      <c r="BO26" s="395"/>
      <c r="BP26" s="395"/>
      <c r="BQ26" s="395"/>
      <c r="BR26" s="395"/>
      <c r="BS26" s="395"/>
      <c r="BT26" s="395"/>
      <c r="BU26" s="395"/>
      <c r="BV26" s="395"/>
      <c r="BW26" s="395"/>
      <c r="BX26" s="395"/>
      <c r="BY26" s="395"/>
      <c r="BZ26" s="395"/>
      <c r="CA26" s="395"/>
      <c r="CB26" s="395"/>
      <c r="CC26" s="395"/>
      <c r="CD26" s="395"/>
      <c r="CE26" s="395"/>
      <c r="CF26" s="395"/>
      <c r="CG26" s="395"/>
      <c r="CH26" s="395"/>
      <c r="CI26" s="395"/>
      <c r="CJ26" s="395"/>
      <c r="CK26" s="395"/>
      <c r="CL26" s="395"/>
      <c r="CM26" s="395"/>
      <c r="CN26" s="395"/>
      <c r="CO26" s="395"/>
      <c r="CP26" s="395"/>
      <c r="CQ26" s="395"/>
      <c r="CR26" s="395"/>
      <c r="CS26" s="395"/>
      <c r="CT26" s="395"/>
      <c r="CU26" s="395"/>
      <c r="CV26" s="395"/>
      <c r="CW26" s="395"/>
      <c r="CX26" s="395"/>
      <c r="CY26" s="395"/>
      <c r="CZ26" s="395"/>
      <c r="DA26" s="395"/>
      <c r="DB26" s="395"/>
      <c r="DC26" s="395"/>
      <c r="DD26" s="395"/>
      <c r="DE26" s="395"/>
      <c r="DF26" s="395"/>
      <c r="DG26" s="395"/>
      <c r="DH26" s="395"/>
      <c r="DI26" s="395"/>
      <c r="DJ26" s="395"/>
      <c r="DK26" s="395"/>
      <c r="ER26" s="395"/>
      <c r="ES26" s="395"/>
      <c r="ET26" s="395"/>
      <c r="EU26" s="395"/>
      <c r="EV26" s="395"/>
      <c r="EW26" s="395"/>
      <c r="EX26" s="395"/>
      <c r="EY26" s="395"/>
      <c r="EZ26" s="395"/>
      <c r="FA26" s="395"/>
      <c r="FB26" s="395"/>
      <c r="FC26" s="395"/>
      <c r="FD26" s="395"/>
      <c r="FE26" s="395"/>
      <c r="FF26" s="395"/>
      <c r="FG26" s="395"/>
      <c r="FH26" s="395"/>
      <c r="FI26" s="395"/>
      <c r="FJ26" s="395"/>
      <c r="FK26" s="395"/>
      <c r="FL26" s="395"/>
      <c r="FM26" s="395"/>
      <c r="FN26" s="395"/>
      <c r="FO26" s="395"/>
      <c r="FP26" s="395"/>
      <c r="FQ26" s="395"/>
      <c r="FR26" s="395"/>
      <c r="FS26" s="395"/>
      <c r="FT26" s="395"/>
      <c r="FU26" s="395"/>
      <c r="FV26" s="395"/>
      <c r="FW26" s="395"/>
      <c r="FX26" s="395"/>
      <c r="FY26" s="395"/>
      <c r="FZ26" s="395"/>
      <c r="GA26" s="395"/>
      <c r="GB26" s="395"/>
      <c r="GC26" s="395"/>
      <c r="GD26" s="395"/>
      <c r="GE26" s="395"/>
      <c r="GF26" s="395"/>
      <c r="GG26" s="395"/>
      <c r="GH26" s="395"/>
      <c r="GI26" s="395"/>
      <c r="GJ26" s="395"/>
      <c r="GK26" s="395"/>
      <c r="GL26" s="395"/>
      <c r="GM26" s="395"/>
      <c r="GN26" s="395"/>
      <c r="GO26" s="395"/>
      <c r="GP26" s="395"/>
      <c r="GQ26" s="395"/>
      <c r="GR26" s="395"/>
      <c r="GS26" s="395"/>
      <c r="GT26" s="395"/>
      <c r="GU26" s="395"/>
      <c r="GV26" s="395"/>
      <c r="GW26" s="395"/>
      <c r="GX26" s="395"/>
      <c r="GY26" s="395"/>
      <c r="GZ26" s="395"/>
      <c r="HA26" s="395"/>
      <c r="HB26" s="395"/>
      <c r="HC26" s="395"/>
      <c r="HD26" s="395"/>
      <c r="HE26" s="395"/>
      <c r="HF26" s="395"/>
      <c r="HG26" s="395"/>
      <c r="HH26" s="395"/>
      <c r="HI26" s="395"/>
      <c r="HJ26" s="395"/>
      <c r="HK26" s="395"/>
      <c r="HL26" s="395"/>
      <c r="HM26" s="395"/>
      <c r="HN26" s="395"/>
      <c r="HO26" s="395"/>
      <c r="HP26" s="395"/>
      <c r="HQ26" s="395"/>
      <c r="HR26" s="395"/>
      <c r="HS26" s="395"/>
      <c r="HT26" s="395"/>
      <c r="HU26" s="395"/>
      <c r="HV26" s="395"/>
      <c r="HW26" s="395"/>
      <c r="HX26" s="395"/>
      <c r="HY26" s="395"/>
      <c r="HZ26" s="395"/>
      <c r="IA26" s="395"/>
      <c r="IB26" s="395"/>
      <c r="IC26" s="395"/>
      <c r="ID26" s="395"/>
      <c r="IE26" s="395"/>
      <c r="IF26" s="395"/>
      <c r="IG26" s="395"/>
      <c r="IH26" s="395"/>
      <c r="II26" s="395"/>
      <c r="IJ26" s="395"/>
      <c r="IK26" s="395"/>
      <c r="IL26" s="395"/>
      <c r="IM26" s="395"/>
      <c r="IN26" s="395"/>
      <c r="IO26" s="395"/>
      <c r="IP26" s="395"/>
      <c r="IQ26" s="395"/>
      <c r="IR26" s="395"/>
      <c r="IS26" s="395"/>
      <c r="IT26" s="395"/>
      <c r="IU26" s="395"/>
      <c r="IV26" s="395"/>
      <c r="IW26" s="395"/>
      <c r="IX26" s="395"/>
      <c r="IY26" s="395"/>
      <c r="IZ26" s="395"/>
      <c r="JA26" s="395"/>
      <c r="JB26" s="395"/>
      <c r="JC26" s="395"/>
      <c r="JD26" s="395"/>
      <c r="JE26" s="395"/>
      <c r="JF26" s="395"/>
      <c r="JG26" s="395"/>
      <c r="JH26" s="395"/>
      <c r="JI26" s="395"/>
      <c r="JJ26" s="395"/>
      <c r="JK26" s="395"/>
      <c r="JL26" s="395"/>
      <c r="JM26" s="395"/>
      <c r="JN26" s="395"/>
      <c r="JO26" s="395"/>
      <c r="JP26" s="395"/>
      <c r="JQ26" s="395"/>
      <c r="JR26" s="395"/>
      <c r="JS26" s="395"/>
      <c r="JT26" s="395"/>
      <c r="JU26" s="395"/>
      <c r="JV26" s="395"/>
      <c r="JW26" s="395"/>
      <c r="JX26" s="395"/>
      <c r="JY26" s="395"/>
      <c r="JZ26" s="395"/>
      <c r="KA26" s="395"/>
      <c r="KB26" s="395"/>
      <c r="KC26" s="395"/>
      <c r="KD26" s="395"/>
      <c r="KE26" s="395"/>
      <c r="KF26" s="395"/>
      <c r="KG26" s="395"/>
      <c r="KH26" s="395"/>
      <c r="KI26" s="395"/>
      <c r="KJ26" s="395"/>
      <c r="KK26" s="395"/>
      <c r="KL26" s="395"/>
      <c r="KM26" s="395"/>
      <c r="KN26" s="395"/>
      <c r="KO26" s="395"/>
      <c r="KP26" s="395"/>
      <c r="KQ26" s="395"/>
      <c r="KR26" s="395"/>
      <c r="KS26" s="395"/>
      <c r="KT26" s="395"/>
      <c r="KU26" s="395"/>
      <c r="KV26" s="395"/>
      <c r="KW26" s="395"/>
      <c r="KX26" s="395"/>
      <c r="KY26" s="395"/>
      <c r="KZ26" s="395"/>
      <c r="LA26" s="395"/>
      <c r="LB26" s="395"/>
      <c r="LC26" s="395"/>
      <c r="LD26" s="395"/>
      <c r="LE26" s="395"/>
      <c r="LF26" s="395"/>
      <c r="LG26" s="395"/>
      <c r="LH26" s="395"/>
      <c r="LI26" s="395"/>
      <c r="LJ26" s="395"/>
      <c r="LK26" s="395"/>
      <c r="LL26" s="395"/>
      <c r="LM26" s="395"/>
      <c r="LN26" s="395"/>
      <c r="LO26" s="395"/>
      <c r="LP26" s="395"/>
      <c r="LQ26" s="395"/>
      <c r="LR26" s="395"/>
      <c r="LS26" s="395"/>
      <c r="LT26" s="395"/>
      <c r="LU26" s="395"/>
      <c r="LV26" s="395"/>
      <c r="LW26" s="395"/>
      <c r="LX26" s="395"/>
      <c r="LY26" s="395"/>
      <c r="LZ26" s="395"/>
      <c r="MA26" s="395"/>
      <c r="MB26" s="395"/>
      <c r="MC26" s="395"/>
      <c r="MD26" s="395"/>
      <c r="ME26" s="395"/>
      <c r="MF26" s="395"/>
      <c r="MG26" s="395"/>
      <c r="MH26" s="395"/>
      <c r="MI26" s="395"/>
      <c r="MJ26" s="395"/>
      <c r="MK26" s="395"/>
      <c r="ML26" s="395"/>
      <c r="MM26" s="395"/>
      <c r="MN26" s="395"/>
      <c r="MO26" s="395"/>
      <c r="MP26" s="395"/>
      <c r="MQ26" s="395"/>
      <c r="MR26" s="395"/>
      <c r="MS26" s="395"/>
      <c r="MT26" s="395"/>
      <c r="MU26" s="395"/>
      <c r="MV26" s="395"/>
      <c r="MW26" s="395"/>
      <c r="MX26" s="395"/>
      <c r="MY26" s="395"/>
      <c r="MZ26" s="395"/>
      <c r="NA26" s="395"/>
      <c r="NB26" s="395"/>
      <c r="NC26" s="395"/>
      <c r="ND26" s="395"/>
      <c r="NE26" s="395"/>
      <c r="NF26" s="395"/>
      <c r="NG26" s="395"/>
      <c r="NH26" s="395"/>
      <c r="NI26" s="395"/>
      <c r="NJ26" s="395"/>
      <c r="NK26" s="395"/>
      <c r="NL26" s="395"/>
      <c r="NM26" s="395"/>
      <c r="NN26" s="395"/>
      <c r="NO26" s="395"/>
      <c r="NP26" s="395"/>
      <c r="NQ26" s="395"/>
      <c r="NR26" s="395"/>
      <c r="NS26" s="395"/>
      <c r="NT26" s="395"/>
      <c r="NU26" s="395"/>
      <c r="NV26" s="395"/>
      <c r="NW26" s="395"/>
      <c r="NX26" s="395"/>
      <c r="NY26" s="395"/>
      <c r="NZ26" s="395"/>
      <c r="OA26" s="395"/>
      <c r="OB26" s="395"/>
      <c r="OC26" s="395"/>
      <c r="OD26" s="395"/>
      <c r="OE26" s="395"/>
      <c r="OF26" s="395"/>
      <c r="OG26" s="395"/>
      <c r="OH26" s="395"/>
      <c r="OI26" s="395"/>
      <c r="OJ26" s="395"/>
      <c r="OK26" s="395"/>
      <c r="OL26" s="395"/>
      <c r="OM26" s="395"/>
      <c r="ON26" s="395"/>
      <c r="OO26" s="395"/>
      <c r="OP26" s="395"/>
      <c r="OQ26" s="395"/>
      <c r="OR26" s="395"/>
      <c r="OS26" s="395"/>
      <c r="OT26" s="395"/>
      <c r="OU26" s="395"/>
      <c r="OV26" s="395"/>
      <c r="OW26" s="395"/>
      <c r="OX26" s="395"/>
      <c r="OY26" s="395"/>
      <c r="OZ26" s="395"/>
      <c r="PA26" s="395"/>
      <c r="PB26" s="395"/>
      <c r="PC26" s="395"/>
      <c r="PD26" s="395"/>
      <c r="PE26" s="395"/>
      <c r="PF26" s="395"/>
      <c r="PG26" s="395"/>
      <c r="PH26" s="395"/>
      <c r="PI26" s="395"/>
      <c r="PJ26" s="395"/>
      <c r="PK26" s="395"/>
      <c r="PL26" s="395"/>
      <c r="PM26" s="395"/>
      <c r="PN26" s="395"/>
      <c r="PO26" s="395"/>
      <c r="PP26" s="395"/>
      <c r="PQ26" s="395"/>
      <c r="PR26" s="395"/>
      <c r="PS26" s="395"/>
      <c r="PT26" s="395"/>
      <c r="PU26" s="395"/>
      <c r="PV26" s="395"/>
      <c r="PW26" s="395"/>
      <c r="PX26" s="395"/>
      <c r="PY26" s="395"/>
      <c r="PZ26" s="395"/>
      <c r="QA26" s="395"/>
      <c r="QB26" s="395"/>
      <c r="QC26" s="395"/>
      <c r="QD26" s="395"/>
      <c r="QE26" s="395"/>
      <c r="QF26" s="395"/>
      <c r="QG26" s="395"/>
      <c r="QH26" s="395"/>
      <c r="QI26" s="395"/>
      <c r="QJ26" s="395"/>
      <c r="QK26" s="395"/>
      <c r="QL26" s="395"/>
      <c r="QM26" s="395"/>
      <c r="QN26" s="395"/>
      <c r="QO26" s="395"/>
      <c r="QP26" s="395"/>
      <c r="QQ26" s="395"/>
      <c r="QR26" s="395"/>
      <c r="QS26" s="395"/>
      <c r="SG26" s="143">
        <f t="shared" si="0"/>
        <v>0</v>
      </c>
      <c r="SH26" s="143" t="str">
        <f t="shared" si="1"/>
        <v/>
      </c>
      <c r="SI26" s="143">
        <f t="shared" si="2"/>
        <v>0</v>
      </c>
      <c r="SJ26" s="143" t="str">
        <f t="shared" si="3"/>
        <v/>
      </c>
      <c r="SK26" s="143">
        <f t="shared" si="4"/>
        <v>0</v>
      </c>
      <c r="SL26" s="143" t="str">
        <f t="shared" si="5"/>
        <v/>
      </c>
      <c r="SM26" s="143">
        <f t="shared" si="6"/>
        <v>0</v>
      </c>
      <c r="SN26" s="143" t="str">
        <f t="shared" si="7"/>
        <v/>
      </c>
      <c r="SO26" s="143">
        <f t="shared" si="8"/>
        <v>0</v>
      </c>
      <c r="SP26" s="143" t="str">
        <f t="shared" si="9"/>
        <v/>
      </c>
      <c r="SQ26" s="143">
        <f t="shared" si="10"/>
        <v>0</v>
      </c>
      <c r="SR26" s="143" t="str">
        <f t="shared" si="11"/>
        <v/>
      </c>
    </row>
    <row r="27" spans="1:512">
      <c r="A27" s="396"/>
      <c r="B27" s="396"/>
      <c r="C27" s="396"/>
      <c r="D27" s="396"/>
      <c r="E27" s="396"/>
      <c r="F27" s="396"/>
      <c r="G27" s="396"/>
      <c r="H27" s="396"/>
      <c r="I27" s="396"/>
      <c r="J27" s="396"/>
      <c r="K27" s="396"/>
      <c r="L27" s="396"/>
      <c r="M27" s="396"/>
      <c r="N27" s="396"/>
      <c r="O27" s="396"/>
      <c r="P27" s="396"/>
      <c r="Q27" s="396"/>
      <c r="R27" s="396"/>
      <c r="S27" s="396"/>
      <c r="T27" s="396"/>
      <c r="U27" s="396"/>
      <c r="V27" s="396"/>
      <c r="W27" s="396"/>
      <c r="X27" s="396"/>
      <c r="Y27" s="396"/>
      <c r="Z27" s="396"/>
      <c r="AA27" s="396"/>
      <c r="AB27" s="396"/>
      <c r="AC27" s="396"/>
      <c r="AD27" s="396"/>
      <c r="AE27" s="396"/>
      <c r="AF27" s="396"/>
      <c r="AG27" s="396"/>
      <c r="AH27" s="396"/>
      <c r="AI27" s="396"/>
      <c r="AJ27" s="396"/>
      <c r="AK27" s="396"/>
      <c r="AL27" s="396"/>
      <c r="AM27" s="396"/>
      <c r="AN27" s="396"/>
      <c r="AO27" s="396"/>
      <c r="AP27" s="396"/>
      <c r="AQ27" s="396"/>
      <c r="AR27" s="396"/>
      <c r="AS27" s="396"/>
      <c r="AT27" s="396"/>
      <c r="AU27" s="396"/>
      <c r="AV27" s="396"/>
      <c r="AW27" s="396"/>
      <c r="AX27" s="396"/>
      <c r="AY27" s="396"/>
      <c r="AZ27" s="396"/>
      <c r="BA27" s="396"/>
      <c r="BB27" s="396"/>
      <c r="BC27" s="396"/>
      <c r="BD27" s="396"/>
      <c r="BE27" s="396"/>
      <c r="BF27" s="396"/>
      <c r="BG27" s="396"/>
      <c r="BH27" s="396"/>
      <c r="BI27" s="396"/>
      <c r="BJ27" s="396"/>
      <c r="BK27" s="396"/>
      <c r="BL27" s="396"/>
      <c r="BM27" s="396"/>
      <c r="BN27" s="396"/>
      <c r="BO27" s="396"/>
      <c r="BP27" s="396"/>
      <c r="BQ27" s="396"/>
      <c r="BR27" s="396"/>
      <c r="BS27" s="396"/>
      <c r="BT27" s="396"/>
      <c r="BU27" s="396"/>
      <c r="BV27" s="396"/>
      <c r="BW27" s="396"/>
      <c r="BX27" s="396"/>
      <c r="BY27" s="396"/>
      <c r="BZ27" s="396"/>
      <c r="CA27" s="396"/>
      <c r="CB27" s="396"/>
      <c r="CC27" s="396"/>
      <c r="CD27" s="396"/>
      <c r="CE27" s="396"/>
      <c r="CF27" s="396"/>
      <c r="CG27" s="396"/>
      <c r="CH27" s="396"/>
      <c r="CI27" s="396"/>
      <c r="CJ27" s="396"/>
      <c r="CK27" s="396"/>
      <c r="CL27" s="396"/>
      <c r="CM27" s="396"/>
      <c r="CN27" s="396"/>
      <c r="CO27" s="396"/>
      <c r="CP27" s="396"/>
      <c r="CQ27" s="396"/>
      <c r="CR27" s="396"/>
      <c r="CS27" s="396"/>
      <c r="CT27" s="396"/>
      <c r="CU27" s="396"/>
      <c r="CV27" s="396"/>
      <c r="CW27" s="396"/>
      <c r="CX27" s="396"/>
      <c r="CY27" s="396"/>
      <c r="CZ27" s="396"/>
      <c r="DA27" s="396"/>
      <c r="DB27" s="396"/>
      <c r="DC27" s="396"/>
      <c r="DD27" s="396"/>
      <c r="DE27" s="396"/>
      <c r="DF27" s="396"/>
      <c r="DG27" s="396"/>
      <c r="DH27" s="396"/>
      <c r="DI27" s="396"/>
      <c r="DJ27" s="396"/>
      <c r="DK27" s="396"/>
      <c r="ER27" s="396"/>
      <c r="ES27" s="396"/>
      <c r="ET27" s="396"/>
      <c r="EU27" s="396"/>
      <c r="EV27" s="396"/>
      <c r="EW27" s="396"/>
      <c r="EX27" s="396"/>
      <c r="EY27" s="396"/>
      <c r="EZ27" s="396"/>
      <c r="FA27" s="396"/>
      <c r="FB27" s="396"/>
      <c r="FC27" s="396"/>
      <c r="FD27" s="396"/>
      <c r="FE27" s="396"/>
      <c r="FF27" s="396"/>
      <c r="FG27" s="396"/>
      <c r="FH27" s="396"/>
      <c r="FI27" s="396"/>
      <c r="FJ27" s="396"/>
      <c r="FK27" s="396"/>
      <c r="FL27" s="396"/>
      <c r="FM27" s="396"/>
      <c r="FN27" s="396"/>
      <c r="FO27" s="396"/>
      <c r="FP27" s="396"/>
      <c r="FQ27" s="396"/>
      <c r="FR27" s="396"/>
      <c r="FS27" s="396"/>
      <c r="FT27" s="396"/>
      <c r="FU27" s="396"/>
      <c r="FV27" s="396"/>
      <c r="FW27" s="396"/>
      <c r="FX27" s="396"/>
      <c r="FY27" s="396"/>
      <c r="FZ27" s="396"/>
      <c r="GA27" s="396"/>
      <c r="GB27" s="396"/>
      <c r="GC27" s="396"/>
      <c r="GD27" s="396"/>
      <c r="GE27" s="396"/>
      <c r="GF27" s="396"/>
      <c r="GG27" s="396"/>
      <c r="GH27" s="396"/>
      <c r="GI27" s="396"/>
      <c r="GJ27" s="396"/>
      <c r="GK27" s="396"/>
      <c r="GL27" s="396"/>
      <c r="GM27" s="396"/>
      <c r="GN27" s="396"/>
      <c r="GO27" s="396"/>
      <c r="GP27" s="396"/>
      <c r="GQ27" s="396"/>
      <c r="GR27" s="396"/>
      <c r="GS27" s="396"/>
      <c r="GT27" s="396"/>
      <c r="GU27" s="396"/>
      <c r="GV27" s="396"/>
      <c r="GW27" s="396"/>
      <c r="GX27" s="396"/>
      <c r="GY27" s="396"/>
      <c r="GZ27" s="396"/>
      <c r="HA27" s="396"/>
      <c r="HB27" s="396"/>
      <c r="HC27" s="396"/>
      <c r="HD27" s="396"/>
      <c r="HE27" s="396"/>
      <c r="HF27" s="396"/>
      <c r="HG27" s="396"/>
      <c r="HH27" s="396"/>
      <c r="HI27" s="396"/>
      <c r="HJ27" s="396"/>
      <c r="HK27" s="396"/>
      <c r="HL27" s="396"/>
      <c r="HM27" s="396"/>
      <c r="HN27" s="396"/>
      <c r="HO27" s="396"/>
      <c r="HP27" s="396"/>
      <c r="HQ27" s="396"/>
      <c r="HR27" s="396"/>
      <c r="HS27" s="396"/>
      <c r="HT27" s="396"/>
      <c r="HU27" s="396"/>
      <c r="HV27" s="396"/>
      <c r="HW27" s="396"/>
      <c r="HX27" s="396"/>
      <c r="HY27" s="396"/>
      <c r="HZ27" s="396"/>
      <c r="IA27" s="396"/>
      <c r="IB27" s="396"/>
      <c r="IC27" s="396"/>
      <c r="ID27" s="396"/>
      <c r="IE27" s="396"/>
      <c r="IF27" s="396"/>
      <c r="IG27" s="396"/>
      <c r="IH27" s="396"/>
      <c r="II27" s="396"/>
      <c r="IJ27" s="396"/>
      <c r="IK27" s="396"/>
      <c r="IL27" s="396"/>
      <c r="IM27" s="396"/>
      <c r="IN27" s="396"/>
      <c r="IO27" s="396"/>
      <c r="IP27" s="396"/>
      <c r="IQ27" s="396"/>
      <c r="IR27" s="396"/>
      <c r="IS27" s="396"/>
      <c r="IT27" s="396"/>
      <c r="IU27" s="396"/>
      <c r="IV27" s="396"/>
      <c r="IW27" s="396"/>
      <c r="IX27" s="396"/>
      <c r="IY27" s="396"/>
      <c r="IZ27" s="396"/>
      <c r="JA27" s="396"/>
      <c r="JB27" s="396"/>
      <c r="JC27" s="396"/>
      <c r="JD27" s="396"/>
      <c r="JE27" s="396"/>
      <c r="JF27" s="396"/>
      <c r="JG27" s="396"/>
      <c r="JH27" s="396"/>
      <c r="JI27" s="396"/>
      <c r="JJ27" s="396"/>
      <c r="JK27" s="396"/>
      <c r="JL27" s="396"/>
      <c r="JM27" s="396"/>
      <c r="JN27" s="396"/>
      <c r="JO27" s="396"/>
      <c r="JP27" s="396"/>
      <c r="JQ27" s="396"/>
      <c r="JR27" s="396"/>
      <c r="JS27" s="396"/>
      <c r="JT27" s="396"/>
      <c r="JU27" s="396"/>
      <c r="JV27" s="396"/>
      <c r="JW27" s="396"/>
      <c r="JX27" s="396"/>
      <c r="JY27" s="396"/>
      <c r="JZ27" s="396"/>
      <c r="KA27" s="396"/>
      <c r="KB27" s="396"/>
      <c r="KC27" s="396"/>
      <c r="KD27" s="396"/>
      <c r="KE27" s="396"/>
      <c r="KF27" s="396"/>
      <c r="KG27" s="396"/>
      <c r="KH27" s="396"/>
      <c r="KI27" s="396"/>
      <c r="KJ27" s="396"/>
      <c r="KK27" s="396"/>
      <c r="KL27" s="396"/>
      <c r="KM27" s="396"/>
      <c r="KN27" s="396"/>
      <c r="KO27" s="396"/>
      <c r="KP27" s="396"/>
      <c r="KQ27" s="396"/>
      <c r="KR27" s="396"/>
      <c r="KS27" s="396"/>
      <c r="KT27" s="396"/>
      <c r="KU27" s="396"/>
      <c r="KV27" s="396"/>
      <c r="KW27" s="396"/>
      <c r="KX27" s="396"/>
      <c r="KY27" s="396"/>
      <c r="KZ27" s="396"/>
      <c r="LA27" s="396"/>
      <c r="LB27" s="396"/>
      <c r="LC27" s="396"/>
      <c r="LD27" s="396"/>
      <c r="LE27" s="396"/>
      <c r="LF27" s="396"/>
      <c r="LG27" s="396"/>
      <c r="LH27" s="396"/>
      <c r="LI27" s="396"/>
      <c r="LJ27" s="396"/>
      <c r="LK27" s="396"/>
      <c r="LL27" s="396"/>
      <c r="LM27" s="396"/>
      <c r="LN27" s="396"/>
      <c r="LO27" s="396"/>
      <c r="LP27" s="396"/>
      <c r="LQ27" s="396"/>
      <c r="LR27" s="396"/>
      <c r="LS27" s="396"/>
      <c r="LT27" s="396"/>
      <c r="LU27" s="396"/>
      <c r="LV27" s="396"/>
      <c r="LW27" s="396"/>
      <c r="LX27" s="396"/>
      <c r="LY27" s="396"/>
      <c r="LZ27" s="396"/>
      <c r="MA27" s="396"/>
      <c r="MB27" s="396"/>
      <c r="MC27" s="396"/>
      <c r="MD27" s="396"/>
      <c r="ME27" s="396"/>
      <c r="MF27" s="396"/>
      <c r="MG27" s="396"/>
      <c r="MH27" s="396"/>
      <c r="MI27" s="396"/>
      <c r="MJ27" s="396"/>
      <c r="MK27" s="396"/>
      <c r="ML27" s="396"/>
      <c r="MM27" s="396"/>
      <c r="MN27" s="396"/>
      <c r="MO27" s="396"/>
      <c r="MP27" s="396"/>
      <c r="MQ27" s="396"/>
      <c r="MR27" s="396"/>
      <c r="MS27" s="396"/>
      <c r="MT27" s="396"/>
      <c r="MU27" s="396"/>
      <c r="MV27" s="396"/>
      <c r="MW27" s="396"/>
      <c r="MX27" s="396"/>
      <c r="MY27" s="396"/>
      <c r="MZ27" s="396"/>
      <c r="NA27" s="396"/>
      <c r="NB27" s="396"/>
      <c r="NC27" s="396"/>
      <c r="ND27" s="396"/>
      <c r="NE27" s="396"/>
      <c r="NF27" s="396"/>
      <c r="NG27" s="396"/>
      <c r="NH27" s="396"/>
      <c r="NI27" s="396"/>
      <c r="NJ27" s="396"/>
      <c r="NK27" s="396"/>
      <c r="NL27" s="396"/>
      <c r="NM27" s="396"/>
      <c r="NN27" s="396"/>
      <c r="NO27" s="396"/>
      <c r="NP27" s="396"/>
      <c r="NQ27" s="396"/>
      <c r="NR27" s="396"/>
      <c r="NS27" s="396"/>
      <c r="NT27" s="396"/>
      <c r="NU27" s="396"/>
      <c r="NV27" s="396"/>
      <c r="NW27" s="396"/>
      <c r="NX27" s="396"/>
      <c r="NY27" s="396"/>
      <c r="NZ27" s="396"/>
      <c r="OA27" s="396"/>
      <c r="OB27" s="396"/>
      <c r="OC27" s="396"/>
      <c r="OD27" s="396"/>
      <c r="OE27" s="396"/>
      <c r="OF27" s="396"/>
      <c r="OG27" s="396"/>
      <c r="OH27" s="396"/>
      <c r="OI27" s="396"/>
      <c r="OJ27" s="396"/>
      <c r="OK27" s="396"/>
      <c r="OL27" s="396"/>
      <c r="OM27" s="396"/>
      <c r="ON27" s="396"/>
      <c r="OO27" s="396"/>
      <c r="OP27" s="396"/>
      <c r="OQ27" s="396"/>
      <c r="OR27" s="396"/>
      <c r="OS27" s="396"/>
      <c r="OT27" s="396"/>
      <c r="OU27" s="396"/>
      <c r="OV27" s="396"/>
      <c r="OW27" s="396"/>
      <c r="OX27" s="396"/>
      <c r="OY27" s="396"/>
      <c r="OZ27" s="396"/>
      <c r="PA27" s="396"/>
      <c r="PB27" s="396"/>
      <c r="PC27" s="396"/>
      <c r="PD27" s="396"/>
      <c r="PE27" s="396"/>
      <c r="PF27" s="396"/>
      <c r="PG27" s="396"/>
      <c r="PH27" s="396"/>
      <c r="PI27" s="396"/>
      <c r="PJ27" s="396"/>
      <c r="PK27" s="396"/>
      <c r="PL27" s="396"/>
      <c r="PM27" s="396"/>
      <c r="PN27" s="396"/>
      <c r="PO27" s="396"/>
      <c r="PP27" s="396"/>
      <c r="PQ27" s="396"/>
      <c r="PR27" s="396"/>
      <c r="PS27" s="396"/>
      <c r="PT27" s="396"/>
      <c r="PU27" s="396"/>
      <c r="PV27" s="396"/>
      <c r="PW27" s="396"/>
      <c r="PX27" s="396"/>
      <c r="PY27" s="396"/>
      <c r="PZ27" s="396"/>
      <c r="QA27" s="396"/>
      <c r="QB27" s="396"/>
      <c r="QC27" s="396"/>
      <c r="QD27" s="396"/>
      <c r="QE27" s="396"/>
      <c r="QF27" s="396"/>
      <c r="QG27" s="396"/>
      <c r="QH27" s="396"/>
      <c r="QI27" s="396"/>
      <c r="QJ27" s="396"/>
      <c r="QK27" s="396"/>
      <c r="QL27" s="396"/>
      <c r="QM27" s="396"/>
      <c r="QN27" s="396"/>
      <c r="QO27" s="396"/>
      <c r="QP27" s="396"/>
      <c r="QQ27" s="396"/>
      <c r="QR27" s="396"/>
      <c r="QS27" s="396"/>
      <c r="SG27" s="143">
        <f t="shared" si="0"/>
        <v>0</v>
      </c>
      <c r="SH27" s="143" t="str">
        <f t="shared" si="1"/>
        <v/>
      </c>
      <c r="SI27" s="143">
        <f t="shared" si="2"/>
        <v>0</v>
      </c>
      <c r="SJ27" s="143" t="str">
        <f t="shared" si="3"/>
        <v/>
      </c>
      <c r="SK27" s="143">
        <f t="shared" si="4"/>
        <v>0</v>
      </c>
      <c r="SL27" s="143" t="str">
        <f t="shared" si="5"/>
        <v/>
      </c>
      <c r="SM27" s="143">
        <f t="shared" si="6"/>
        <v>0</v>
      </c>
      <c r="SN27" s="143" t="str">
        <f t="shared" si="7"/>
        <v/>
      </c>
      <c r="SO27" s="143">
        <f t="shared" si="8"/>
        <v>0</v>
      </c>
      <c r="SP27" s="143" t="str">
        <f t="shared" si="9"/>
        <v/>
      </c>
      <c r="SQ27" s="143">
        <f t="shared" si="10"/>
        <v>0</v>
      </c>
      <c r="SR27" s="143" t="str">
        <f t="shared" si="11"/>
        <v/>
      </c>
    </row>
    <row r="28" spans="1:512">
      <c r="A28" s="396"/>
      <c r="B28" s="395"/>
      <c r="C28" s="395"/>
      <c r="D28" s="395"/>
      <c r="E28" s="395"/>
      <c r="F28" s="395"/>
      <c r="G28" s="395"/>
      <c r="H28" s="395"/>
      <c r="I28" s="395"/>
      <c r="J28" s="395"/>
      <c r="K28" s="395"/>
      <c r="L28" s="395"/>
      <c r="M28" s="395"/>
      <c r="N28" s="395"/>
      <c r="O28" s="395"/>
      <c r="P28" s="395"/>
      <c r="Q28" s="395"/>
      <c r="R28" s="395"/>
      <c r="S28" s="395"/>
      <c r="T28" s="395"/>
      <c r="U28" s="395"/>
      <c r="V28" s="395"/>
      <c r="W28" s="395"/>
      <c r="X28" s="395"/>
      <c r="Y28" s="395"/>
      <c r="Z28" s="395"/>
      <c r="AA28" s="395"/>
      <c r="AB28" s="395"/>
      <c r="AC28" s="395"/>
      <c r="AD28" s="395"/>
      <c r="AE28" s="395"/>
      <c r="AF28" s="395"/>
      <c r="AG28" s="395"/>
      <c r="AH28" s="395"/>
      <c r="AI28" s="395"/>
      <c r="AJ28" s="395"/>
      <c r="AK28" s="395"/>
      <c r="AL28" s="395"/>
      <c r="AM28" s="395"/>
      <c r="AN28" s="395"/>
      <c r="AO28" s="395"/>
      <c r="AP28" s="395"/>
      <c r="AQ28" s="395"/>
      <c r="AR28" s="395"/>
      <c r="AS28" s="395"/>
      <c r="AT28" s="395"/>
      <c r="AU28" s="395"/>
      <c r="AV28" s="395"/>
      <c r="AW28" s="395"/>
      <c r="AX28" s="395"/>
      <c r="AY28" s="395"/>
      <c r="AZ28" s="395"/>
      <c r="BA28" s="395"/>
      <c r="BB28" s="395"/>
      <c r="BC28" s="395"/>
      <c r="BD28" s="395"/>
      <c r="BE28" s="395"/>
      <c r="BF28" s="395"/>
      <c r="BG28" s="395"/>
      <c r="BH28" s="395"/>
      <c r="BI28" s="395"/>
      <c r="BJ28" s="395"/>
      <c r="BK28" s="395"/>
      <c r="BL28" s="395"/>
      <c r="BM28" s="395"/>
      <c r="BN28" s="395"/>
      <c r="BO28" s="395"/>
      <c r="BP28" s="395"/>
      <c r="BQ28" s="395"/>
      <c r="BR28" s="395"/>
      <c r="BS28" s="395"/>
      <c r="BT28" s="395"/>
      <c r="BU28" s="395"/>
      <c r="BV28" s="395"/>
      <c r="BW28" s="395"/>
      <c r="BX28" s="395"/>
      <c r="BY28" s="395"/>
      <c r="BZ28" s="395"/>
      <c r="CA28" s="395"/>
      <c r="CB28" s="395"/>
      <c r="CC28" s="395"/>
      <c r="CD28" s="395"/>
      <c r="CE28" s="395"/>
      <c r="CF28" s="395"/>
      <c r="CG28" s="395"/>
      <c r="CH28" s="395"/>
      <c r="CI28" s="395"/>
      <c r="CJ28" s="395"/>
      <c r="CK28" s="395"/>
      <c r="CL28" s="395"/>
      <c r="CM28" s="395"/>
      <c r="CN28" s="395"/>
      <c r="CO28" s="395"/>
      <c r="CP28" s="395"/>
      <c r="CQ28" s="395"/>
      <c r="CR28" s="395"/>
      <c r="CS28" s="395"/>
      <c r="CT28" s="395"/>
      <c r="CU28" s="395"/>
      <c r="CV28" s="395"/>
      <c r="CW28" s="395"/>
      <c r="CX28" s="395"/>
      <c r="CY28" s="395"/>
      <c r="CZ28" s="395"/>
      <c r="DA28" s="395"/>
      <c r="DB28" s="395"/>
      <c r="DC28" s="395"/>
      <c r="DD28" s="395"/>
      <c r="DE28" s="395"/>
      <c r="DF28" s="395"/>
      <c r="DG28" s="395"/>
      <c r="DH28" s="395"/>
      <c r="DI28" s="395"/>
      <c r="DJ28" s="395"/>
      <c r="DK28" s="395"/>
      <c r="ER28" s="395"/>
      <c r="ES28" s="395"/>
      <c r="ET28" s="395"/>
      <c r="EU28" s="395"/>
      <c r="EV28" s="395"/>
      <c r="EW28" s="395"/>
      <c r="EX28" s="395"/>
      <c r="EY28" s="395"/>
      <c r="EZ28" s="395"/>
      <c r="FA28" s="395"/>
      <c r="FB28" s="395"/>
      <c r="FC28" s="395"/>
      <c r="FD28" s="395"/>
      <c r="FE28" s="395"/>
      <c r="FF28" s="395"/>
      <c r="FG28" s="395"/>
      <c r="FH28" s="395"/>
      <c r="FI28" s="395"/>
      <c r="FJ28" s="395"/>
      <c r="FK28" s="395"/>
      <c r="FL28" s="395"/>
      <c r="FM28" s="395"/>
      <c r="FN28" s="395"/>
      <c r="FO28" s="395"/>
      <c r="FP28" s="395"/>
      <c r="FQ28" s="395"/>
      <c r="FR28" s="395"/>
      <c r="FS28" s="395"/>
      <c r="FT28" s="395"/>
      <c r="FU28" s="395"/>
      <c r="FV28" s="395"/>
      <c r="FW28" s="395"/>
      <c r="FX28" s="395"/>
      <c r="FY28" s="395"/>
      <c r="FZ28" s="395"/>
      <c r="GA28" s="395"/>
      <c r="GB28" s="395"/>
      <c r="GC28" s="395"/>
      <c r="GD28" s="395"/>
      <c r="GE28" s="395"/>
      <c r="GF28" s="395"/>
      <c r="GG28" s="395"/>
      <c r="GH28" s="395"/>
      <c r="GI28" s="395"/>
      <c r="GJ28" s="395"/>
      <c r="GK28" s="395"/>
      <c r="GL28" s="395"/>
      <c r="GM28" s="395"/>
      <c r="GN28" s="395"/>
      <c r="GO28" s="395"/>
      <c r="GP28" s="395"/>
      <c r="GQ28" s="395"/>
      <c r="GR28" s="395"/>
      <c r="GS28" s="395"/>
      <c r="GT28" s="395"/>
      <c r="GU28" s="395"/>
      <c r="GV28" s="395"/>
      <c r="GW28" s="395"/>
      <c r="GX28" s="395"/>
      <c r="GY28" s="395"/>
      <c r="GZ28" s="395"/>
      <c r="HA28" s="395"/>
      <c r="HB28" s="395"/>
      <c r="HC28" s="395"/>
      <c r="HD28" s="395"/>
      <c r="HE28" s="395"/>
      <c r="HF28" s="395"/>
      <c r="HG28" s="395"/>
      <c r="HH28" s="395"/>
      <c r="HI28" s="395"/>
      <c r="HJ28" s="395"/>
      <c r="HK28" s="395"/>
      <c r="HL28" s="395"/>
      <c r="HM28" s="395"/>
      <c r="HN28" s="395"/>
      <c r="HO28" s="395"/>
      <c r="HP28" s="395"/>
      <c r="HQ28" s="395"/>
      <c r="HR28" s="395"/>
      <c r="HS28" s="395"/>
      <c r="HT28" s="395"/>
      <c r="HU28" s="395"/>
      <c r="HV28" s="395"/>
      <c r="HW28" s="395"/>
      <c r="HX28" s="395"/>
      <c r="HY28" s="395"/>
      <c r="HZ28" s="395"/>
      <c r="IA28" s="395"/>
      <c r="IB28" s="395"/>
      <c r="IC28" s="395"/>
      <c r="ID28" s="395"/>
      <c r="IE28" s="395"/>
      <c r="IF28" s="395"/>
      <c r="IG28" s="395"/>
      <c r="IH28" s="395"/>
      <c r="II28" s="395"/>
      <c r="IJ28" s="395"/>
      <c r="IK28" s="395"/>
      <c r="IL28" s="395"/>
      <c r="IM28" s="395"/>
      <c r="IN28" s="395"/>
      <c r="IO28" s="395"/>
      <c r="IP28" s="395"/>
      <c r="IQ28" s="395"/>
      <c r="IR28" s="395"/>
      <c r="IS28" s="395"/>
      <c r="IT28" s="395"/>
      <c r="IU28" s="395"/>
      <c r="IV28" s="395"/>
      <c r="IW28" s="395"/>
      <c r="IX28" s="395"/>
      <c r="IY28" s="395"/>
      <c r="IZ28" s="395"/>
      <c r="JA28" s="395"/>
      <c r="JB28" s="395"/>
      <c r="JC28" s="395"/>
      <c r="JD28" s="395"/>
      <c r="JE28" s="395"/>
      <c r="JF28" s="395"/>
      <c r="JG28" s="395"/>
      <c r="JH28" s="395"/>
      <c r="JI28" s="395"/>
      <c r="JJ28" s="395"/>
      <c r="JK28" s="395"/>
      <c r="JL28" s="395"/>
      <c r="JM28" s="395"/>
      <c r="JN28" s="395"/>
      <c r="JO28" s="395"/>
      <c r="JP28" s="395"/>
      <c r="JQ28" s="395"/>
      <c r="JR28" s="395"/>
      <c r="JS28" s="395"/>
      <c r="JT28" s="395"/>
      <c r="JU28" s="395"/>
      <c r="JV28" s="395"/>
      <c r="JW28" s="395"/>
      <c r="JX28" s="395"/>
      <c r="JY28" s="395"/>
      <c r="JZ28" s="395"/>
      <c r="KA28" s="395"/>
      <c r="KB28" s="395"/>
      <c r="KC28" s="395"/>
      <c r="KD28" s="395"/>
      <c r="KE28" s="395"/>
      <c r="KF28" s="395"/>
      <c r="KG28" s="395"/>
      <c r="KH28" s="395"/>
      <c r="KI28" s="395"/>
      <c r="KJ28" s="395"/>
      <c r="KK28" s="395"/>
      <c r="KL28" s="395"/>
      <c r="KM28" s="395"/>
      <c r="KN28" s="395"/>
      <c r="KO28" s="395"/>
      <c r="KP28" s="395"/>
      <c r="KQ28" s="395"/>
      <c r="KR28" s="395"/>
      <c r="KS28" s="395"/>
      <c r="KT28" s="395"/>
      <c r="KU28" s="395"/>
      <c r="KV28" s="395"/>
      <c r="KW28" s="395"/>
      <c r="KX28" s="395"/>
      <c r="KY28" s="395"/>
      <c r="KZ28" s="395"/>
      <c r="LA28" s="395"/>
      <c r="LB28" s="395"/>
      <c r="LC28" s="395"/>
      <c r="LD28" s="395"/>
      <c r="LE28" s="395"/>
      <c r="LF28" s="395"/>
      <c r="LG28" s="395"/>
      <c r="LH28" s="395"/>
      <c r="LI28" s="395"/>
      <c r="LJ28" s="395"/>
      <c r="LK28" s="395"/>
      <c r="LL28" s="395"/>
      <c r="LM28" s="395"/>
      <c r="LN28" s="395"/>
      <c r="LO28" s="395"/>
      <c r="LP28" s="395"/>
      <c r="LQ28" s="395"/>
      <c r="LR28" s="395"/>
      <c r="LS28" s="395"/>
      <c r="LT28" s="395"/>
      <c r="LU28" s="395"/>
      <c r="LV28" s="395"/>
      <c r="LW28" s="395"/>
      <c r="LX28" s="395"/>
      <c r="LY28" s="395"/>
      <c r="LZ28" s="395"/>
      <c r="MA28" s="395"/>
      <c r="MB28" s="395"/>
      <c r="MC28" s="395"/>
      <c r="MD28" s="395"/>
      <c r="ME28" s="395"/>
      <c r="MF28" s="395"/>
      <c r="MG28" s="395"/>
      <c r="MH28" s="395"/>
      <c r="MI28" s="395"/>
      <c r="MJ28" s="395"/>
      <c r="MK28" s="395"/>
      <c r="ML28" s="395"/>
      <c r="MM28" s="395"/>
      <c r="MN28" s="395"/>
      <c r="MO28" s="395"/>
      <c r="MP28" s="395"/>
      <c r="MQ28" s="395"/>
      <c r="MR28" s="395"/>
      <c r="MS28" s="395"/>
      <c r="MT28" s="395"/>
      <c r="MU28" s="395"/>
      <c r="MV28" s="395"/>
      <c r="MW28" s="395"/>
      <c r="MX28" s="395"/>
      <c r="MY28" s="395"/>
      <c r="MZ28" s="395"/>
      <c r="NA28" s="395"/>
      <c r="NB28" s="395"/>
      <c r="NC28" s="395"/>
      <c r="ND28" s="395"/>
      <c r="NE28" s="395"/>
      <c r="NF28" s="395"/>
      <c r="NG28" s="395"/>
      <c r="NH28" s="395"/>
      <c r="NI28" s="395"/>
      <c r="NJ28" s="395"/>
      <c r="NK28" s="395"/>
      <c r="NL28" s="395"/>
      <c r="NM28" s="395"/>
      <c r="NN28" s="395"/>
      <c r="NO28" s="395"/>
      <c r="NP28" s="395"/>
      <c r="NQ28" s="395"/>
      <c r="NR28" s="395"/>
      <c r="NS28" s="395"/>
      <c r="NT28" s="395"/>
      <c r="NU28" s="395"/>
      <c r="NV28" s="395"/>
      <c r="NW28" s="395"/>
      <c r="NX28" s="395"/>
      <c r="NY28" s="395"/>
      <c r="NZ28" s="395"/>
      <c r="OA28" s="395"/>
      <c r="OB28" s="395"/>
      <c r="OC28" s="395"/>
      <c r="OD28" s="395"/>
      <c r="OE28" s="395"/>
      <c r="OF28" s="395"/>
      <c r="OG28" s="395"/>
      <c r="OH28" s="395"/>
      <c r="OI28" s="395"/>
      <c r="OJ28" s="395"/>
      <c r="OK28" s="395"/>
      <c r="OL28" s="395"/>
      <c r="OM28" s="395"/>
      <c r="ON28" s="395"/>
      <c r="OO28" s="395"/>
      <c r="OP28" s="395"/>
      <c r="OQ28" s="395"/>
      <c r="OR28" s="395"/>
      <c r="OS28" s="395"/>
      <c r="OT28" s="395"/>
      <c r="OU28" s="395"/>
      <c r="OV28" s="395"/>
      <c r="OW28" s="395"/>
      <c r="OX28" s="395"/>
      <c r="OY28" s="395"/>
      <c r="OZ28" s="395"/>
      <c r="PA28" s="395"/>
      <c r="PB28" s="395"/>
      <c r="PC28" s="395"/>
      <c r="PD28" s="395"/>
      <c r="PE28" s="395"/>
      <c r="PF28" s="395"/>
      <c r="PG28" s="395"/>
      <c r="PH28" s="395"/>
      <c r="PI28" s="395"/>
      <c r="PJ28" s="395"/>
      <c r="PK28" s="395"/>
      <c r="PL28" s="395"/>
      <c r="PM28" s="395"/>
      <c r="PN28" s="395"/>
      <c r="PO28" s="395"/>
      <c r="PP28" s="395"/>
      <c r="PQ28" s="395"/>
      <c r="PR28" s="395"/>
      <c r="PS28" s="395"/>
      <c r="PT28" s="395"/>
      <c r="PU28" s="395"/>
      <c r="PV28" s="395"/>
      <c r="PW28" s="395"/>
      <c r="PX28" s="395"/>
      <c r="PY28" s="395"/>
      <c r="PZ28" s="395"/>
      <c r="QA28" s="395"/>
      <c r="QB28" s="395"/>
      <c r="QC28" s="395"/>
      <c r="QD28" s="395"/>
      <c r="QE28" s="395"/>
      <c r="QF28" s="395"/>
      <c r="QG28" s="395"/>
      <c r="QH28" s="395"/>
      <c r="QI28" s="395"/>
      <c r="QJ28" s="395"/>
      <c r="QK28" s="395"/>
      <c r="QL28" s="395"/>
      <c r="QM28" s="395"/>
      <c r="QN28" s="395"/>
      <c r="QO28" s="395"/>
      <c r="QP28" s="395"/>
      <c r="QQ28" s="395"/>
      <c r="QR28" s="395"/>
      <c r="QS28" s="395"/>
      <c r="SG28" s="143">
        <f t="shared" si="0"/>
        <v>0</v>
      </c>
      <c r="SH28" s="143" t="str">
        <f t="shared" si="1"/>
        <v/>
      </c>
      <c r="SI28" s="143">
        <f t="shared" si="2"/>
        <v>0</v>
      </c>
      <c r="SJ28" s="143" t="str">
        <f t="shared" si="3"/>
        <v/>
      </c>
      <c r="SK28" s="143">
        <f t="shared" si="4"/>
        <v>0</v>
      </c>
      <c r="SL28" s="143" t="str">
        <f t="shared" si="5"/>
        <v/>
      </c>
      <c r="SM28" s="143">
        <f t="shared" si="6"/>
        <v>0</v>
      </c>
      <c r="SN28" s="143" t="str">
        <f t="shared" si="7"/>
        <v/>
      </c>
      <c r="SO28" s="143">
        <f t="shared" si="8"/>
        <v>0</v>
      </c>
      <c r="SP28" s="143" t="str">
        <f t="shared" si="9"/>
        <v/>
      </c>
      <c r="SQ28" s="143">
        <f t="shared" si="10"/>
        <v>0</v>
      </c>
      <c r="SR28" s="143" t="str">
        <f t="shared" si="11"/>
        <v/>
      </c>
    </row>
    <row r="29" spans="1:512">
      <c r="A29" s="396"/>
      <c r="B29" s="396"/>
      <c r="C29" s="396"/>
      <c r="D29" s="396"/>
      <c r="E29" s="396"/>
      <c r="F29" s="396"/>
      <c r="G29" s="396"/>
      <c r="H29" s="396"/>
      <c r="I29" s="396"/>
      <c r="J29" s="396"/>
      <c r="K29" s="396"/>
      <c r="L29" s="396"/>
      <c r="M29" s="396"/>
      <c r="N29" s="396"/>
      <c r="O29" s="396"/>
      <c r="P29" s="396"/>
      <c r="Q29" s="396"/>
      <c r="R29" s="396"/>
      <c r="S29" s="396"/>
      <c r="T29" s="396"/>
      <c r="U29" s="396"/>
      <c r="V29" s="396"/>
      <c r="W29" s="396"/>
      <c r="X29" s="396"/>
      <c r="Y29" s="396"/>
      <c r="Z29" s="396"/>
      <c r="AA29" s="396"/>
      <c r="AB29" s="396"/>
      <c r="AC29" s="396"/>
      <c r="AD29" s="396"/>
      <c r="AE29" s="396"/>
      <c r="AF29" s="396"/>
      <c r="AG29" s="396"/>
      <c r="AH29" s="396"/>
      <c r="AI29" s="396"/>
      <c r="AJ29" s="396"/>
      <c r="AK29" s="396"/>
      <c r="AL29" s="396"/>
      <c r="AM29" s="396"/>
      <c r="AN29" s="396"/>
      <c r="AO29" s="396"/>
      <c r="AP29" s="396"/>
      <c r="AQ29" s="396"/>
      <c r="AR29" s="396"/>
      <c r="AS29" s="396"/>
      <c r="AT29" s="396"/>
      <c r="AU29" s="396"/>
      <c r="AV29" s="396"/>
      <c r="AW29" s="396"/>
      <c r="AX29" s="396"/>
      <c r="AY29" s="396"/>
      <c r="AZ29" s="396"/>
      <c r="BA29" s="396"/>
      <c r="BB29" s="396"/>
      <c r="BC29" s="396"/>
      <c r="BD29" s="396"/>
      <c r="BE29" s="396"/>
      <c r="BF29" s="396"/>
      <c r="BG29" s="396"/>
      <c r="BH29" s="396"/>
      <c r="BI29" s="396"/>
      <c r="BJ29" s="396"/>
      <c r="BK29" s="396"/>
      <c r="BL29" s="396"/>
      <c r="BM29" s="396"/>
      <c r="BN29" s="396"/>
      <c r="BO29" s="396"/>
      <c r="BP29" s="396"/>
      <c r="BQ29" s="396"/>
      <c r="BR29" s="396"/>
      <c r="BS29" s="396"/>
      <c r="BT29" s="396"/>
      <c r="BU29" s="396"/>
      <c r="BV29" s="396"/>
      <c r="BW29" s="396"/>
      <c r="BX29" s="396"/>
      <c r="BY29" s="396"/>
      <c r="BZ29" s="396"/>
      <c r="CA29" s="396"/>
      <c r="CB29" s="396"/>
      <c r="CC29" s="396"/>
      <c r="CD29" s="396"/>
      <c r="CE29" s="396"/>
      <c r="CF29" s="396"/>
      <c r="CG29" s="396"/>
      <c r="CH29" s="396"/>
      <c r="CI29" s="396"/>
      <c r="CJ29" s="396"/>
      <c r="CK29" s="396"/>
      <c r="CL29" s="396"/>
      <c r="CM29" s="396"/>
      <c r="CN29" s="396"/>
      <c r="CO29" s="396"/>
      <c r="CP29" s="396"/>
      <c r="CQ29" s="396"/>
      <c r="CR29" s="396"/>
      <c r="CS29" s="396"/>
      <c r="CT29" s="396"/>
      <c r="CU29" s="396"/>
      <c r="CV29" s="396"/>
      <c r="CW29" s="396"/>
      <c r="CX29" s="396"/>
      <c r="CY29" s="396"/>
      <c r="CZ29" s="396"/>
      <c r="DA29" s="396"/>
      <c r="DB29" s="396"/>
      <c r="DC29" s="396"/>
      <c r="DD29" s="396"/>
      <c r="DE29" s="396"/>
      <c r="DF29" s="396"/>
      <c r="DG29" s="396"/>
      <c r="DH29" s="396"/>
      <c r="DI29" s="396"/>
      <c r="DJ29" s="396"/>
      <c r="DK29" s="396"/>
      <c r="ER29" s="396"/>
      <c r="ES29" s="396"/>
      <c r="ET29" s="396"/>
      <c r="EU29" s="396"/>
      <c r="EV29" s="396"/>
      <c r="EW29" s="396"/>
      <c r="EX29" s="396"/>
      <c r="EY29" s="396"/>
      <c r="EZ29" s="396"/>
      <c r="FA29" s="396"/>
      <c r="FB29" s="396"/>
      <c r="FC29" s="396"/>
      <c r="FD29" s="396"/>
      <c r="FE29" s="396"/>
      <c r="FF29" s="396"/>
      <c r="FG29" s="396"/>
      <c r="FH29" s="396"/>
      <c r="FI29" s="396"/>
      <c r="FJ29" s="396"/>
      <c r="FK29" s="396"/>
      <c r="FL29" s="396"/>
      <c r="FM29" s="396"/>
      <c r="FN29" s="396"/>
      <c r="FO29" s="396"/>
      <c r="FP29" s="396"/>
      <c r="FQ29" s="396"/>
      <c r="FR29" s="396"/>
      <c r="FS29" s="396"/>
      <c r="FT29" s="396"/>
      <c r="FU29" s="396"/>
      <c r="FV29" s="396"/>
      <c r="FW29" s="396"/>
      <c r="FX29" s="396"/>
      <c r="FY29" s="396"/>
      <c r="FZ29" s="396"/>
      <c r="GA29" s="396"/>
      <c r="GB29" s="396"/>
      <c r="GC29" s="396"/>
      <c r="GD29" s="396"/>
      <c r="GE29" s="396"/>
      <c r="GF29" s="396"/>
      <c r="GG29" s="396"/>
      <c r="GH29" s="396"/>
      <c r="GI29" s="396"/>
      <c r="GJ29" s="396"/>
      <c r="GK29" s="396"/>
      <c r="GL29" s="396"/>
      <c r="GM29" s="396"/>
      <c r="GN29" s="396"/>
      <c r="GO29" s="396"/>
      <c r="GP29" s="396"/>
      <c r="GQ29" s="396"/>
      <c r="GR29" s="396"/>
      <c r="GS29" s="396"/>
      <c r="GT29" s="396"/>
      <c r="GU29" s="396"/>
      <c r="GV29" s="396"/>
      <c r="GW29" s="396"/>
      <c r="GX29" s="396"/>
      <c r="GY29" s="396"/>
      <c r="GZ29" s="396"/>
      <c r="HA29" s="396"/>
      <c r="HB29" s="396"/>
      <c r="HC29" s="396"/>
      <c r="HD29" s="396"/>
      <c r="HE29" s="396"/>
      <c r="HF29" s="396"/>
      <c r="HG29" s="396"/>
      <c r="HH29" s="396"/>
      <c r="HI29" s="396"/>
      <c r="HJ29" s="396"/>
      <c r="HK29" s="396"/>
      <c r="HL29" s="396"/>
      <c r="HM29" s="396"/>
      <c r="HN29" s="396"/>
      <c r="HO29" s="396"/>
      <c r="HP29" s="396"/>
      <c r="HQ29" s="396"/>
      <c r="HR29" s="396"/>
      <c r="HS29" s="396"/>
      <c r="HT29" s="396"/>
      <c r="HU29" s="396"/>
      <c r="HV29" s="396"/>
      <c r="HW29" s="396"/>
      <c r="HX29" s="396"/>
      <c r="HY29" s="396"/>
      <c r="HZ29" s="396"/>
      <c r="IA29" s="396"/>
      <c r="IB29" s="396"/>
      <c r="IC29" s="396"/>
      <c r="ID29" s="396"/>
      <c r="IE29" s="396"/>
      <c r="IF29" s="396"/>
      <c r="IG29" s="396"/>
      <c r="IH29" s="396"/>
      <c r="II29" s="396"/>
      <c r="IJ29" s="396"/>
      <c r="IK29" s="396"/>
      <c r="IL29" s="396"/>
      <c r="IM29" s="396"/>
      <c r="IN29" s="396"/>
      <c r="IO29" s="396"/>
      <c r="IP29" s="396"/>
      <c r="IQ29" s="396"/>
      <c r="IR29" s="396"/>
      <c r="IS29" s="396"/>
      <c r="IT29" s="396"/>
      <c r="IU29" s="396"/>
      <c r="IV29" s="396"/>
      <c r="IW29" s="396"/>
      <c r="IX29" s="396"/>
      <c r="IY29" s="396"/>
      <c r="IZ29" s="396"/>
      <c r="JA29" s="396"/>
      <c r="JB29" s="396"/>
      <c r="JC29" s="396"/>
      <c r="JD29" s="396"/>
      <c r="JE29" s="396"/>
      <c r="JF29" s="396"/>
      <c r="JG29" s="396"/>
      <c r="JH29" s="396"/>
      <c r="JI29" s="396"/>
      <c r="JJ29" s="396"/>
      <c r="JK29" s="396"/>
      <c r="JL29" s="396"/>
      <c r="JM29" s="396"/>
      <c r="JN29" s="396"/>
      <c r="JO29" s="396"/>
      <c r="JP29" s="396"/>
      <c r="JQ29" s="396"/>
      <c r="JR29" s="396"/>
      <c r="JS29" s="396"/>
      <c r="JT29" s="396"/>
      <c r="JU29" s="396"/>
      <c r="JV29" s="396"/>
      <c r="JW29" s="396"/>
      <c r="JX29" s="396"/>
      <c r="JY29" s="396"/>
      <c r="JZ29" s="396"/>
      <c r="KA29" s="396"/>
      <c r="KB29" s="396"/>
      <c r="KC29" s="396"/>
      <c r="KD29" s="396"/>
      <c r="KE29" s="396"/>
      <c r="KF29" s="396"/>
      <c r="KG29" s="396"/>
      <c r="KH29" s="396"/>
      <c r="KI29" s="396"/>
      <c r="KJ29" s="396"/>
      <c r="KK29" s="396"/>
      <c r="KL29" s="396"/>
      <c r="KM29" s="396"/>
      <c r="KN29" s="396"/>
      <c r="KO29" s="396"/>
      <c r="KP29" s="396"/>
      <c r="KQ29" s="396"/>
      <c r="KR29" s="396"/>
      <c r="KS29" s="396"/>
      <c r="KT29" s="396"/>
      <c r="KU29" s="396"/>
      <c r="KV29" s="396"/>
      <c r="KW29" s="396"/>
      <c r="KX29" s="396"/>
      <c r="KY29" s="396"/>
      <c r="KZ29" s="396"/>
      <c r="LA29" s="396"/>
      <c r="LB29" s="396"/>
      <c r="LC29" s="396"/>
      <c r="LD29" s="396"/>
      <c r="LE29" s="396"/>
      <c r="LF29" s="396"/>
      <c r="LG29" s="396"/>
      <c r="LH29" s="396"/>
      <c r="LI29" s="396"/>
      <c r="LJ29" s="396"/>
      <c r="LK29" s="396"/>
      <c r="LL29" s="396"/>
      <c r="LM29" s="396"/>
      <c r="LN29" s="396"/>
      <c r="LO29" s="396"/>
      <c r="LP29" s="396"/>
      <c r="LQ29" s="396"/>
      <c r="LR29" s="396"/>
      <c r="LS29" s="396"/>
      <c r="LT29" s="396"/>
      <c r="LU29" s="396"/>
      <c r="LV29" s="396"/>
      <c r="LW29" s="396"/>
      <c r="LX29" s="396"/>
      <c r="LY29" s="396"/>
      <c r="LZ29" s="396"/>
      <c r="MA29" s="396"/>
      <c r="MB29" s="396"/>
      <c r="MC29" s="396"/>
      <c r="MD29" s="396"/>
      <c r="ME29" s="396"/>
      <c r="MF29" s="396"/>
      <c r="MG29" s="396"/>
      <c r="MH29" s="396"/>
      <c r="MI29" s="396"/>
      <c r="MJ29" s="396"/>
      <c r="MK29" s="396"/>
      <c r="ML29" s="396"/>
      <c r="MM29" s="396"/>
      <c r="MN29" s="396"/>
      <c r="MO29" s="396"/>
      <c r="MP29" s="396"/>
      <c r="MQ29" s="396"/>
      <c r="MR29" s="396"/>
      <c r="MS29" s="396"/>
      <c r="MT29" s="396"/>
      <c r="MU29" s="396"/>
      <c r="MV29" s="396"/>
      <c r="MW29" s="396"/>
      <c r="MX29" s="396"/>
      <c r="MY29" s="396"/>
      <c r="MZ29" s="396"/>
      <c r="NA29" s="396"/>
      <c r="NB29" s="396"/>
      <c r="NC29" s="396"/>
      <c r="ND29" s="396"/>
      <c r="NE29" s="396"/>
      <c r="NF29" s="396"/>
      <c r="NG29" s="396"/>
      <c r="NH29" s="396"/>
      <c r="NI29" s="396"/>
      <c r="NJ29" s="396"/>
      <c r="NK29" s="396"/>
      <c r="NL29" s="396"/>
      <c r="NM29" s="396"/>
      <c r="NN29" s="396"/>
      <c r="NO29" s="396"/>
      <c r="NP29" s="396"/>
      <c r="NQ29" s="396"/>
      <c r="NR29" s="396"/>
      <c r="NS29" s="396"/>
      <c r="NT29" s="396"/>
      <c r="NU29" s="396"/>
      <c r="NV29" s="396"/>
      <c r="NW29" s="396"/>
      <c r="NX29" s="396"/>
      <c r="NY29" s="396"/>
      <c r="NZ29" s="396"/>
      <c r="OA29" s="396"/>
      <c r="OB29" s="396"/>
      <c r="OC29" s="396"/>
      <c r="OD29" s="396"/>
      <c r="OE29" s="396"/>
      <c r="OF29" s="396"/>
      <c r="OG29" s="396"/>
      <c r="OH29" s="396"/>
      <c r="OI29" s="396"/>
      <c r="OJ29" s="396"/>
      <c r="OK29" s="396"/>
      <c r="OL29" s="396"/>
      <c r="OM29" s="396"/>
      <c r="ON29" s="396"/>
      <c r="OO29" s="396"/>
      <c r="OP29" s="396"/>
      <c r="OQ29" s="396"/>
      <c r="OR29" s="396"/>
      <c r="OS29" s="396"/>
      <c r="OT29" s="396"/>
      <c r="OU29" s="396"/>
      <c r="OV29" s="396"/>
      <c r="OW29" s="396"/>
      <c r="OX29" s="396"/>
      <c r="OY29" s="396"/>
      <c r="OZ29" s="396"/>
      <c r="PA29" s="396"/>
      <c r="PB29" s="396"/>
      <c r="PC29" s="396"/>
      <c r="PD29" s="396"/>
      <c r="PE29" s="396"/>
      <c r="PF29" s="396"/>
      <c r="PG29" s="396"/>
      <c r="PH29" s="396"/>
      <c r="PI29" s="396"/>
      <c r="PJ29" s="396"/>
      <c r="PK29" s="396"/>
      <c r="PL29" s="396"/>
      <c r="PM29" s="396"/>
      <c r="PN29" s="396"/>
      <c r="PO29" s="396"/>
      <c r="PP29" s="396"/>
      <c r="PQ29" s="396"/>
      <c r="PR29" s="396"/>
      <c r="PS29" s="396"/>
      <c r="PT29" s="396"/>
      <c r="PU29" s="396"/>
      <c r="PV29" s="396"/>
      <c r="PW29" s="396"/>
      <c r="PX29" s="396"/>
      <c r="PY29" s="396"/>
      <c r="PZ29" s="396"/>
      <c r="QA29" s="396"/>
      <c r="QB29" s="396"/>
      <c r="QC29" s="396"/>
      <c r="QD29" s="396"/>
      <c r="QE29" s="396"/>
      <c r="QF29" s="396"/>
      <c r="QG29" s="396"/>
      <c r="QH29" s="396"/>
      <c r="QI29" s="396"/>
      <c r="QJ29" s="396"/>
      <c r="QK29" s="396"/>
      <c r="QL29" s="396"/>
      <c r="QM29" s="396"/>
      <c r="QN29" s="396"/>
      <c r="QO29" s="396"/>
      <c r="QP29" s="396"/>
      <c r="QQ29" s="396"/>
      <c r="QR29" s="396"/>
      <c r="QS29" s="396"/>
      <c r="SG29" s="143">
        <f t="shared" si="0"/>
        <v>0</v>
      </c>
      <c r="SH29" s="143" t="str">
        <f t="shared" si="1"/>
        <v/>
      </c>
      <c r="SI29" s="143">
        <f t="shared" si="2"/>
        <v>0</v>
      </c>
      <c r="SJ29" s="143" t="str">
        <f t="shared" si="3"/>
        <v/>
      </c>
      <c r="SK29" s="143">
        <f t="shared" si="4"/>
        <v>0</v>
      </c>
      <c r="SL29" s="143" t="str">
        <f t="shared" si="5"/>
        <v/>
      </c>
      <c r="SM29" s="143">
        <f t="shared" si="6"/>
        <v>0</v>
      </c>
      <c r="SN29" s="143" t="str">
        <f t="shared" si="7"/>
        <v/>
      </c>
      <c r="SO29" s="143">
        <f t="shared" si="8"/>
        <v>0</v>
      </c>
      <c r="SP29" s="143" t="str">
        <f t="shared" si="9"/>
        <v/>
      </c>
      <c r="SQ29" s="143">
        <f t="shared" si="10"/>
        <v>0</v>
      </c>
      <c r="SR29" s="143" t="str">
        <f t="shared" si="11"/>
        <v/>
      </c>
    </row>
    <row r="30" spans="1:512">
      <c r="A30" s="396"/>
      <c r="B30" s="395"/>
      <c r="C30" s="395"/>
      <c r="D30" s="395"/>
      <c r="E30" s="395"/>
      <c r="F30" s="395"/>
      <c r="G30" s="395"/>
      <c r="H30" s="395"/>
      <c r="I30" s="395"/>
      <c r="J30" s="395"/>
      <c r="K30" s="395"/>
      <c r="L30" s="395"/>
      <c r="M30" s="395"/>
      <c r="N30" s="395"/>
      <c r="O30" s="395"/>
      <c r="P30" s="395"/>
      <c r="Q30" s="395"/>
      <c r="R30" s="395"/>
      <c r="S30" s="395"/>
      <c r="T30" s="395"/>
      <c r="U30" s="395"/>
      <c r="V30" s="395"/>
      <c r="W30" s="395"/>
      <c r="X30" s="395"/>
      <c r="Y30" s="395"/>
      <c r="Z30" s="395"/>
      <c r="AA30" s="395"/>
      <c r="AB30" s="395"/>
      <c r="AC30" s="395"/>
      <c r="AD30" s="395"/>
      <c r="AE30" s="395"/>
      <c r="AF30" s="395"/>
      <c r="AG30" s="395"/>
      <c r="AH30" s="395"/>
      <c r="AI30" s="395"/>
      <c r="AJ30" s="395"/>
      <c r="AK30" s="395"/>
      <c r="AL30" s="395"/>
      <c r="AM30" s="395"/>
      <c r="AN30" s="395"/>
      <c r="AO30" s="395"/>
      <c r="AP30" s="395"/>
      <c r="AQ30" s="395"/>
      <c r="AR30" s="395"/>
      <c r="AS30" s="395"/>
      <c r="AT30" s="395"/>
      <c r="AU30" s="395"/>
      <c r="AV30" s="395"/>
      <c r="AW30" s="395"/>
      <c r="AX30" s="395"/>
      <c r="AY30" s="395"/>
      <c r="AZ30" s="395"/>
      <c r="BA30" s="395"/>
      <c r="BB30" s="395"/>
      <c r="BC30" s="395"/>
      <c r="BD30" s="395"/>
      <c r="BE30" s="395"/>
      <c r="BF30" s="395"/>
      <c r="BG30" s="395"/>
      <c r="BH30" s="395"/>
      <c r="BI30" s="395"/>
      <c r="BJ30" s="395"/>
      <c r="BK30" s="395"/>
      <c r="BL30" s="395"/>
      <c r="BM30" s="395"/>
      <c r="BN30" s="395"/>
      <c r="BO30" s="395"/>
      <c r="BP30" s="395"/>
      <c r="BQ30" s="395"/>
      <c r="BR30" s="395"/>
      <c r="BS30" s="395"/>
      <c r="BT30" s="395"/>
      <c r="BU30" s="395"/>
      <c r="BV30" s="395"/>
      <c r="BW30" s="395"/>
      <c r="BX30" s="395"/>
      <c r="BY30" s="395"/>
      <c r="BZ30" s="395"/>
      <c r="CA30" s="395"/>
      <c r="CB30" s="395"/>
      <c r="CC30" s="395"/>
      <c r="CD30" s="395"/>
      <c r="CE30" s="395"/>
      <c r="CF30" s="395"/>
      <c r="CG30" s="395"/>
      <c r="CH30" s="395"/>
      <c r="CI30" s="395"/>
      <c r="CJ30" s="395"/>
      <c r="CK30" s="395"/>
      <c r="CL30" s="395"/>
      <c r="CM30" s="395"/>
      <c r="CN30" s="395"/>
      <c r="CO30" s="395"/>
      <c r="CP30" s="395"/>
      <c r="CQ30" s="395"/>
      <c r="CR30" s="395"/>
      <c r="CS30" s="395"/>
      <c r="CT30" s="395"/>
      <c r="CU30" s="395"/>
      <c r="CV30" s="395"/>
      <c r="CW30" s="395"/>
      <c r="CX30" s="395"/>
      <c r="CY30" s="395"/>
      <c r="CZ30" s="395"/>
      <c r="DA30" s="395"/>
      <c r="DB30" s="395"/>
      <c r="DC30" s="395"/>
      <c r="DD30" s="395"/>
      <c r="DE30" s="395"/>
      <c r="DF30" s="395"/>
      <c r="DG30" s="395"/>
      <c r="DH30" s="395"/>
      <c r="DI30" s="395"/>
      <c r="DJ30" s="395"/>
      <c r="DK30" s="395"/>
      <c r="ER30" s="395"/>
      <c r="ES30" s="395"/>
      <c r="ET30" s="395"/>
      <c r="EU30" s="395"/>
      <c r="EV30" s="395"/>
      <c r="EW30" s="395"/>
      <c r="EX30" s="395"/>
      <c r="EY30" s="395"/>
      <c r="EZ30" s="395"/>
      <c r="FA30" s="395"/>
      <c r="FB30" s="395"/>
      <c r="FC30" s="395"/>
      <c r="FD30" s="395"/>
      <c r="FE30" s="395"/>
      <c r="FF30" s="395"/>
      <c r="FG30" s="395"/>
      <c r="FH30" s="395"/>
      <c r="FI30" s="395"/>
      <c r="FJ30" s="395"/>
      <c r="FK30" s="395"/>
      <c r="FL30" s="395"/>
      <c r="FM30" s="395"/>
      <c r="FN30" s="395"/>
      <c r="FO30" s="395"/>
      <c r="FP30" s="395"/>
      <c r="FQ30" s="395"/>
      <c r="FR30" s="395"/>
      <c r="FS30" s="395"/>
      <c r="FT30" s="395"/>
      <c r="FU30" s="395"/>
      <c r="FV30" s="395"/>
      <c r="FW30" s="395"/>
      <c r="FX30" s="395"/>
      <c r="FY30" s="395"/>
      <c r="FZ30" s="395"/>
      <c r="GA30" s="395"/>
      <c r="GB30" s="395"/>
      <c r="GC30" s="395"/>
      <c r="GD30" s="395"/>
      <c r="GE30" s="395"/>
      <c r="GF30" s="395"/>
      <c r="GG30" s="395"/>
      <c r="GH30" s="395"/>
      <c r="GI30" s="395"/>
      <c r="GJ30" s="395"/>
      <c r="GK30" s="395"/>
      <c r="GL30" s="395"/>
      <c r="GM30" s="395"/>
      <c r="GN30" s="395"/>
      <c r="GO30" s="395"/>
      <c r="GP30" s="395"/>
      <c r="GQ30" s="395"/>
      <c r="GR30" s="395"/>
      <c r="GS30" s="395"/>
      <c r="GT30" s="395"/>
      <c r="GU30" s="395"/>
      <c r="GV30" s="395"/>
      <c r="GW30" s="395"/>
      <c r="GX30" s="395"/>
      <c r="GY30" s="395"/>
      <c r="GZ30" s="395"/>
      <c r="HA30" s="395"/>
      <c r="HB30" s="395"/>
      <c r="HC30" s="395"/>
      <c r="HD30" s="395"/>
      <c r="HE30" s="395"/>
      <c r="HF30" s="395"/>
      <c r="HG30" s="395"/>
      <c r="HH30" s="395"/>
      <c r="HI30" s="395"/>
      <c r="HJ30" s="395"/>
      <c r="HK30" s="395"/>
      <c r="HL30" s="395"/>
      <c r="HM30" s="395"/>
      <c r="HN30" s="395"/>
      <c r="HO30" s="395"/>
      <c r="HP30" s="395"/>
      <c r="HQ30" s="395"/>
      <c r="HR30" s="395"/>
      <c r="HS30" s="395"/>
      <c r="HT30" s="395"/>
      <c r="HU30" s="395"/>
      <c r="HV30" s="395"/>
      <c r="HW30" s="395"/>
      <c r="HX30" s="395"/>
      <c r="HY30" s="395"/>
      <c r="HZ30" s="395"/>
      <c r="IA30" s="395"/>
      <c r="IB30" s="395"/>
      <c r="IC30" s="395"/>
      <c r="ID30" s="395"/>
      <c r="IE30" s="395"/>
      <c r="IF30" s="395"/>
      <c r="IG30" s="395"/>
      <c r="IH30" s="395"/>
      <c r="II30" s="395"/>
      <c r="IJ30" s="395"/>
      <c r="IK30" s="395"/>
      <c r="IL30" s="395"/>
      <c r="IM30" s="395"/>
      <c r="IN30" s="395"/>
      <c r="IO30" s="395"/>
      <c r="IP30" s="395"/>
      <c r="IQ30" s="395"/>
      <c r="IR30" s="395"/>
      <c r="IS30" s="395"/>
      <c r="IT30" s="395"/>
      <c r="IU30" s="395"/>
      <c r="IV30" s="395"/>
      <c r="IW30" s="395"/>
      <c r="IX30" s="395"/>
      <c r="IY30" s="395"/>
      <c r="IZ30" s="395"/>
      <c r="JA30" s="395"/>
      <c r="JB30" s="395"/>
      <c r="JC30" s="395"/>
      <c r="JD30" s="395"/>
      <c r="JE30" s="395"/>
      <c r="JF30" s="395"/>
      <c r="JG30" s="395"/>
      <c r="JH30" s="395"/>
      <c r="JI30" s="395"/>
      <c r="JJ30" s="395"/>
      <c r="JK30" s="395"/>
      <c r="JL30" s="395"/>
      <c r="JM30" s="395"/>
      <c r="JN30" s="395"/>
      <c r="JO30" s="395"/>
      <c r="JP30" s="395"/>
      <c r="JQ30" s="395"/>
      <c r="JR30" s="395"/>
      <c r="JS30" s="395"/>
      <c r="JT30" s="395"/>
      <c r="JU30" s="395"/>
      <c r="JV30" s="395"/>
      <c r="JW30" s="395"/>
      <c r="JX30" s="395"/>
      <c r="JY30" s="395"/>
      <c r="JZ30" s="395"/>
      <c r="KA30" s="395"/>
      <c r="KB30" s="395"/>
      <c r="KC30" s="395"/>
      <c r="KD30" s="395"/>
      <c r="KE30" s="395"/>
      <c r="KF30" s="395"/>
      <c r="KG30" s="395"/>
      <c r="KH30" s="395"/>
      <c r="KI30" s="395"/>
      <c r="KJ30" s="395"/>
      <c r="KK30" s="395"/>
      <c r="KL30" s="395"/>
      <c r="KM30" s="395"/>
      <c r="KN30" s="395"/>
      <c r="KO30" s="395"/>
      <c r="KP30" s="395"/>
      <c r="KQ30" s="395"/>
      <c r="KR30" s="395"/>
      <c r="KS30" s="395"/>
      <c r="KT30" s="395"/>
      <c r="KU30" s="395"/>
      <c r="KV30" s="395"/>
      <c r="KW30" s="395"/>
      <c r="KX30" s="395"/>
      <c r="KY30" s="395"/>
      <c r="KZ30" s="395"/>
      <c r="LA30" s="395"/>
      <c r="LB30" s="395"/>
      <c r="LC30" s="395"/>
      <c r="LD30" s="395"/>
      <c r="LE30" s="395"/>
      <c r="LF30" s="395"/>
      <c r="LG30" s="395"/>
      <c r="LH30" s="395"/>
      <c r="LI30" s="395"/>
      <c r="LJ30" s="395"/>
      <c r="LK30" s="395"/>
      <c r="LL30" s="395"/>
      <c r="LM30" s="395"/>
      <c r="LN30" s="395"/>
      <c r="LO30" s="395"/>
      <c r="LP30" s="395"/>
      <c r="LQ30" s="395"/>
      <c r="LR30" s="395"/>
      <c r="LS30" s="395"/>
      <c r="LT30" s="395"/>
      <c r="LU30" s="395"/>
      <c r="LV30" s="395"/>
      <c r="LW30" s="395"/>
      <c r="LX30" s="395"/>
      <c r="LY30" s="395"/>
      <c r="LZ30" s="395"/>
      <c r="MA30" s="395"/>
      <c r="MB30" s="395"/>
      <c r="MC30" s="395"/>
      <c r="MD30" s="395"/>
      <c r="ME30" s="395"/>
      <c r="MF30" s="395"/>
      <c r="MG30" s="395"/>
      <c r="MH30" s="395"/>
      <c r="MI30" s="395"/>
      <c r="MJ30" s="395"/>
      <c r="MK30" s="395"/>
      <c r="ML30" s="395"/>
      <c r="MM30" s="395"/>
      <c r="MN30" s="395"/>
      <c r="MO30" s="395"/>
      <c r="MP30" s="395"/>
      <c r="MQ30" s="395"/>
      <c r="MR30" s="395"/>
      <c r="MS30" s="395"/>
      <c r="MT30" s="395"/>
      <c r="MU30" s="395"/>
      <c r="MV30" s="395"/>
      <c r="MW30" s="395"/>
      <c r="MX30" s="395"/>
      <c r="MY30" s="395"/>
      <c r="MZ30" s="395"/>
      <c r="NA30" s="395"/>
      <c r="NB30" s="395"/>
      <c r="NC30" s="395"/>
      <c r="ND30" s="395"/>
      <c r="NE30" s="395"/>
      <c r="NF30" s="395"/>
      <c r="NG30" s="395"/>
      <c r="NH30" s="395"/>
      <c r="NI30" s="395"/>
      <c r="NJ30" s="395"/>
      <c r="NK30" s="395"/>
      <c r="NL30" s="395"/>
      <c r="NM30" s="395"/>
      <c r="NN30" s="395"/>
      <c r="NO30" s="395"/>
      <c r="NP30" s="395"/>
      <c r="NQ30" s="395"/>
      <c r="NR30" s="395"/>
      <c r="NS30" s="395"/>
      <c r="NT30" s="395"/>
      <c r="NU30" s="395"/>
      <c r="NV30" s="395"/>
      <c r="NW30" s="395"/>
      <c r="NX30" s="395"/>
      <c r="NY30" s="395"/>
      <c r="NZ30" s="395"/>
      <c r="OA30" s="395"/>
      <c r="OB30" s="395"/>
      <c r="OC30" s="395"/>
      <c r="OD30" s="395"/>
      <c r="OE30" s="395"/>
      <c r="OF30" s="395"/>
      <c r="OG30" s="395"/>
      <c r="OH30" s="395"/>
      <c r="OI30" s="395"/>
      <c r="OJ30" s="395"/>
      <c r="OK30" s="395"/>
      <c r="OL30" s="395"/>
      <c r="OM30" s="395"/>
      <c r="ON30" s="395"/>
      <c r="OO30" s="395"/>
      <c r="OP30" s="395"/>
      <c r="OQ30" s="395"/>
      <c r="OR30" s="395"/>
      <c r="OS30" s="395"/>
      <c r="OT30" s="395"/>
      <c r="OU30" s="395"/>
      <c r="OV30" s="395"/>
      <c r="OW30" s="395"/>
      <c r="OX30" s="395"/>
      <c r="OY30" s="395"/>
      <c r="OZ30" s="395"/>
      <c r="PA30" s="395"/>
      <c r="PB30" s="395"/>
      <c r="PC30" s="395"/>
      <c r="PD30" s="395"/>
      <c r="PE30" s="395"/>
      <c r="PF30" s="395"/>
      <c r="PG30" s="395"/>
      <c r="PH30" s="395"/>
      <c r="PI30" s="395"/>
      <c r="PJ30" s="395"/>
      <c r="PK30" s="395"/>
      <c r="PL30" s="395"/>
      <c r="PM30" s="395"/>
      <c r="PN30" s="395"/>
      <c r="PO30" s="395"/>
      <c r="PP30" s="395"/>
      <c r="PQ30" s="395"/>
      <c r="PR30" s="395"/>
      <c r="PS30" s="395"/>
      <c r="PT30" s="395"/>
      <c r="PU30" s="395"/>
      <c r="PV30" s="395"/>
      <c r="PW30" s="395"/>
      <c r="PX30" s="395"/>
      <c r="PY30" s="395"/>
      <c r="PZ30" s="395"/>
      <c r="QA30" s="395"/>
      <c r="QB30" s="395"/>
      <c r="QC30" s="395"/>
      <c r="QD30" s="395"/>
      <c r="QE30" s="395"/>
      <c r="QF30" s="395"/>
      <c r="QG30" s="395"/>
      <c r="QH30" s="395"/>
      <c r="QI30" s="395"/>
      <c r="QJ30" s="395"/>
      <c r="QK30" s="395"/>
      <c r="QL30" s="395"/>
      <c r="QM30" s="395"/>
      <c r="QN30" s="395"/>
      <c r="QO30" s="395"/>
      <c r="QP30" s="395"/>
      <c r="QQ30" s="395"/>
      <c r="QR30" s="395"/>
      <c r="QS30" s="395"/>
      <c r="SG30" s="143">
        <f t="shared" si="0"/>
        <v>0</v>
      </c>
      <c r="SH30" s="143" t="str">
        <f t="shared" si="1"/>
        <v/>
      </c>
      <c r="SI30" s="143">
        <f t="shared" si="2"/>
        <v>0</v>
      </c>
      <c r="SJ30" s="143" t="str">
        <f t="shared" si="3"/>
        <v/>
      </c>
      <c r="SK30" s="143">
        <f t="shared" si="4"/>
        <v>0</v>
      </c>
      <c r="SL30" s="143" t="str">
        <f t="shared" si="5"/>
        <v/>
      </c>
      <c r="SM30" s="143">
        <f t="shared" si="6"/>
        <v>0</v>
      </c>
      <c r="SN30" s="143" t="str">
        <f t="shared" si="7"/>
        <v/>
      </c>
      <c r="SO30" s="143">
        <f t="shared" si="8"/>
        <v>0</v>
      </c>
      <c r="SP30" s="143" t="str">
        <f t="shared" si="9"/>
        <v/>
      </c>
      <c r="SQ30" s="143">
        <f t="shared" si="10"/>
        <v>0</v>
      </c>
      <c r="SR30" s="143" t="str">
        <f t="shared" si="11"/>
        <v/>
      </c>
    </row>
    <row r="31" spans="1:512">
      <c r="A31" s="396"/>
      <c r="B31" s="396"/>
      <c r="C31" s="396"/>
      <c r="D31" s="396"/>
      <c r="E31" s="396"/>
      <c r="F31" s="396"/>
      <c r="G31" s="396"/>
      <c r="H31" s="396"/>
      <c r="I31" s="396"/>
      <c r="J31" s="396"/>
      <c r="K31" s="396"/>
      <c r="L31" s="396"/>
      <c r="M31" s="396"/>
      <c r="N31" s="396"/>
      <c r="O31" s="396"/>
      <c r="P31" s="396"/>
      <c r="Q31" s="396"/>
      <c r="R31" s="396"/>
      <c r="S31" s="396"/>
      <c r="T31" s="396"/>
      <c r="U31" s="396"/>
      <c r="V31" s="396"/>
      <c r="W31" s="396"/>
      <c r="X31" s="396"/>
      <c r="Y31" s="396"/>
      <c r="Z31" s="396"/>
      <c r="AA31" s="396"/>
      <c r="AB31" s="396"/>
      <c r="AC31" s="396"/>
      <c r="AD31" s="396"/>
      <c r="AE31" s="396"/>
      <c r="AF31" s="396"/>
      <c r="AG31" s="396"/>
      <c r="AH31" s="396"/>
      <c r="AI31" s="396"/>
      <c r="AJ31" s="396"/>
      <c r="AK31" s="396"/>
      <c r="AL31" s="396"/>
      <c r="AM31" s="396"/>
      <c r="AN31" s="396"/>
      <c r="AO31" s="396"/>
      <c r="AP31" s="396"/>
      <c r="AQ31" s="396"/>
      <c r="AR31" s="396"/>
      <c r="AS31" s="396"/>
      <c r="AT31" s="396"/>
      <c r="AU31" s="396"/>
      <c r="AV31" s="396"/>
      <c r="AW31" s="396"/>
      <c r="AX31" s="396"/>
      <c r="AY31" s="396"/>
      <c r="AZ31" s="396"/>
      <c r="BA31" s="396"/>
      <c r="BB31" s="396"/>
      <c r="BC31" s="396"/>
      <c r="BD31" s="396"/>
      <c r="BE31" s="396"/>
      <c r="BF31" s="396"/>
      <c r="BG31" s="396"/>
      <c r="BH31" s="396"/>
      <c r="BI31" s="396"/>
      <c r="BJ31" s="396"/>
      <c r="BK31" s="396"/>
      <c r="BL31" s="396"/>
      <c r="BM31" s="396"/>
      <c r="BN31" s="396"/>
      <c r="BO31" s="396"/>
      <c r="BP31" s="396"/>
      <c r="BQ31" s="396"/>
      <c r="BR31" s="396"/>
      <c r="BS31" s="396"/>
      <c r="BT31" s="396"/>
      <c r="BU31" s="396"/>
      <c r="BV31" s="396"/>
      <c r="BW31" s="396"/>
      <c r="BX31" s="396"/>
      <c r="BY31" s="396"/>
      <c r="BZ31" s="396"/>
      <c r="CA31" s="396"/>
      <c r="CB31" s="396"/>
      <c r="CC31" s="396"/>
      <c r="CD31" s="396"/>
      <c r="CE31" s="396"/>
      <c r="CF31" s="396"/>
      <c r="CG31" s="396"/>
      <c r="CH31" s="396"/>
      <c r="CI31" s="396"/>
      <c r="CJ31" s="396"/>
      <c r="CK31" s="396"/>
      <c r="CL31" s="396"/>
      <c r="CM31" s="396"/>
      <c r="CN31" s="396"/>
      <c r="CO31" s="396"/>
      <c r="CP31" s="396"/>
      <c r="CQ31" s="396"/>
      <c r="CR31" s="396"/>
      <c r="CS31" s="396"/>
      <c r="CT31" s="396"/>
      <c r="CU31" s="396"/>
      <c r="CV31" s="396"/>
      <c r="CW31" s="396"/>
      <c r="CX31" s="396"/>
      <c r="CY31" s="396"/>
      <c r="CZ31" s="396"/>
      <c r="DA31" s="396"/>
      <c r="DB31" s="396"/>
      <c r="DC31" s="396"/>
      <c r="DD31" s="396"/>
      <c r="DE31" s="396"/>
      <c r="DF31" s="396"/>
      <c r="DG31" s="396"/>
      <c r="DH31" s="396"/>
      <c r="DI31" s="396"/>
      <c r="DJ31" s="396"/>
      <c r="DK31" s="396"/>
      <c r="ER31" s="396"/>
      <c r="ES31" s="396"/>
      <c r="ET31" s="396"/>
      <c r="EU31" s="396"/>
      <c r="EV31" s="396"/>
      <c r="EW31" s="396"/>
      <c r="EX31" s="396"/>
      <c r="EY31" s="396"/>
      <c r="EZ31" s="396"/>
      <c r="FA31" s="396"/>
      <c r="FB31" s="396"/>
      <c r="FC31" s="396"/>
      <c r="FD31" s="396"/>
      <c r="FE31" s="396"/>
      <c r="FF31" s="396"/>
      <c r="FG31" s="396"/>
      <c r="FH31" s="396"/>
      <c r="FI31" s="396"/>
      <c r="FJ31" s="396"/>
      <c r="FK31" s="396"/>
      <c r="FL31" s="396"/>
      <c r="FM31" s="396"/>
      <c r="FN31" s="396"/>
      <c r="FO31" s="396"/>
      <c r="FP31" s="396"/>
      <c r="FQ31" s="396"/>
      <c r="FR31" s="396"/>
      <c r="FS31" s="396"/>
      <c r="FT31" s="396"/>
      <c r="FU31" s="396"/>
      <c r="FV31" s="396"/>
      <c r="FW31" s="396"/>
      <c r="FX31" s="396"/>
      <c r="FY31" s="396"/>
      <c r="FZ31" s="396"/>
      <c r="GA31" s="396"/>
      <c r="GB31" s="396"/>
      <c r="GC31" s="396"/>
      <c r="GD31" s="396"/>
      <c r="GE31" s="396"/>
      <c r="GF31" s="396"/>
      <c r="GG31" s="396"/>
      <c r="GH31" s="396"/>
      <c r="GI31" s="396"/>
      <c r="GJ31" s="396"/>
      <c r="GK31" s="396"/>
      <c r="GL31" s="396"/>
      <c r="GM31" s="396"/>
      <c r="GN31" s="396"/>
      <c r="GO31" s="396"/>
      <c r="GP31" s="396"/>
      <c r="GQ31" s="396"/>
      <c r="GR31" s="396"/>
      <c r="GS31" s="396"/>
      <c r="GT31" s="396"/>
      <c r="GU31" s="396"/>
      <c r="GV31" s="396"/>
      <c r="GW31" s="396"/>
      <c r="GX31" s="396"/>
      <c r="GY31" s="396"/>
      <c r="GZ31" s="396"/>
      <c r="HA31" s="396"/>
      <c r="HB31" s="396"/>
      <c r="HC31" s="396"/>
      <c r="HD31" s="396"/>
      <c r="HE31" s="396"/>
      <c r="HF31" s="396"/>
      <c r="HG31" s="396"/>
      <c r="HH31" s="396"/>
      <c r="HI31" s="396"/>
      <c r="HJ31" s="396"/>
      <c r="HK31" s="396"/>
      <c r="HL31" s="396"/>
      <c r="HM31" s="396"/>
      <c r="HN31" s="396"/>
      <c r="HO31" s="396"/>
      <c r="HP31" s="396"/>
      <c r="HQ31" s="396"/>
      <c r="HR31" s="396"/>
      <c r="HS31" s="396"/>
      <c r="HT31" s="396"/>
      <c r="HU31" s="396"/>
      <c r="HV31" s="396"/>
      <c r="HW31" s="396"/>
      <c r="HX31" s="396"/>
      <c r="HY31" s="396"/>
      <c r="HZ31" s="396"/>
      <c r="IA31" s="396"/>
      <c r="IB31" s="396"/>
      <c r="IC31" s="396"/>
      <c r="ID31" s="396"/>
      <c r="IE31" s="396"/>
      <c r="IF31" s="396"/>
      <c r="IG31" s="396"/>
      <c r="IH31" s="396"/>
      <c r="II31" s="396"/>
      <c r="IJ31" s="396"/>
      <c r="IK31" s="396"/>
      <c r="IL31" s="396"/>
      <c r="IM31" s="396"/>
      <c r="IN31" s="396"/>
      <c r="IO31" s="396"/>
      <c r="IP31" s="396"/>
      <c r="IQ31" s="396"/>
      <c r="IR31" s="396"/>
      <c r="IS31" s="396"/>
      <c r="IT31" s="396"/>
      <c r="IU31" s="396"/>
      <c r="IV31" s="396"/>
      <c r="IW31" s="396"/>
      <c r="IX31" s="396"/>
      <c r="IY31" s="396"/>
      <c r="IZ31" s="396"/>
      <c r="JA31" s="396"/>
      <c r="JB31" s="396"/>
      <c r="JC31" s="396"/>
      <c r="JD31" s="396"/>
      <c r="JE31" s="396"/>
      <c r="JF31" s="396"/>
      <c r="JG31" s="396"/>
      <c r="JH31" s="396"/>
      <c r="JI31" s="396"/>
      <c r="JJ31" s="396"/>
      <c r="JK31" s="396"/>
      <c r="JL31" s="396"/>
      <c r="JM31" s="396"/>
      <c r="JN31" s="396"/>
      <c r="JO31" s="396"/>
      <c r="JP31" s="396"/>
      <c r="JQ31" s="396"/>
      <c r="JR31" s="396"/>
      <c r="JS31" s="396"/>
      <c r="JT31" s="396"/>
      <c r="JU31" s="396"/>
      <c r="JV31" s="396"/>
      <c r="JW31" s="396"/>
      <c r="JX31" s="396"/>
      <c r="JY31" s="396"/>
      <c r="JZ31" s="396"/>
      <c r="KA31" s="396"/>
      <c r="KB31" s="396"/>
      <c r="KC31" s="396"/>
      <c r="KD31" s="396"/>
      <c r="KE31" s="396"/>
      <c r="KF31" s="396"/>
      <c r="KG31" s="396"/>
      <c r="KH31" s="396"/>
      <c r="KI31" s="396"/>
      <c r="KJ31" s="396"/>
      <c r="KK31" s="396"/>
      <c r="KL31" s="396"/>
      <c r="KM31" s="396"/>
      <c r="KN31" s="396"/>
      <c r="KO31" s="396"/>
      <c r="KP31" s="396"/>
      <c r="KQ31" s="396"/>
      <c r="KR31" s="396"/>
      <c r="KS31" s="396"/>
      <c r="KT31" s="396"/>
      <c r="KU31" s="396"/>
      <c r="KV31" s="396"/>
      <c r="KW31" s="396"/>
      <c r="KX31" s="396"/>
      <c r="KY31" s="396"/>
      <c r="KZ31" s="396"/>
      <c r="LA31" s="396"/>
      <c r="LB31" s="396"/>
      <c r="LC31" s="396"/>
      <c r="LD31" s="396"/>
      <c r="LE31" s="396"/>
      <c r="LF31" s="396"/>
      <c r="LG31" s="396"/>
      <c r="LH31" s="396"/>
      <c r="LI31" s="396"/>
      <c r="LJ31" s="396"/>
      <c r="LK31" s="396"/>
      <c r="LL31" s="396"/>
      <c r="LM31" s="396"/>
      <c r="LN31" s="396"/>
      <c r="LO31" s="396"/>
      <c r="LP31" s="396"/>
      <c r="LQ31" s="396"/>
      <c r="LR31" s="396"/>
      <c r="LS31" s="396"/>
      <c r="LT31" s="396"/>
      <c r="LU31" s="396"/>
      <c r="LV31" s="396"/>
      <c r="LW31" s="396"/>
      <c r="LX31" s="396"/>
      <c r="LY31" s="396"/>
      <c r="LZ31" s="396"/>
      <c r="MA31" s="396"/>
      <c r="MB31" s="396"/>
      <c r="MC31" s="396"/>
      <c r="MD31" s="396"/>
      <c r="ME31" s="396"/>
      <c r="MF31" s="396"/>
      <c r="MG31" s="396"/>
      <c r="MH31" s="396"/>
      <c r="MI31" s="396"/>
      <c r="MJ31" s="396"/>
      <c r="MK31" s="396"/>
      <c r="ML31" s="396"/>
      <c r="MM31" s="396"/>
      <c r="MN31" s="396"/>
      <c r="MO31" s="396"/>
      <c r="MP31" s="396"/>
      <c r="MQ31" s="396"/>
      <c r="MR31" s="396"/>
      <c r="MS31" s="396"/>
      <c r="MT31" s="396"/>
      <c r="MU31" s="396"/>
      <c r="MV31" s="396"/>
      <c r="MW31" s="396"/>
      <c r="MX31" s="396"/>
      <c r="MY31" s="396"/>
      <c r="MZ31" s="396"/>
      <c r="NA31" s="396"/>
      <c r="NB31" s="396"/>
      <c r="NC31" s="396"/>
      <c r="ND31" s="396"/>
      <c r="NE31" s="396"/>
      <c r="NF31" s="396"/>
      <c r="NG31" s="396"/>
      <c r="NH31" s="396"/>
      <c r="NI31" s="396"/>
      <c r="NJ31" s="396"/>
      <c r="NK31" s="396"/>
      <c r="NL31" s="396"/>
      <c r="NM31" s="396"/>
      <c r="NN31" s="396"/>
      <c r="NO31" s="396"/>
      <c r="NP31" s="396"/>
      <c r="NQ31" s="396"/>
      <c r="NR31" s="396"/>
      <c r="NS31" s="396"/>
      <c r="NT31" s="396"/>
      <c r="NU31" s="396"/>
      <c r="NV31" s="396"/>
      <c r="NW31" s="396"/>
      <c r="NX31" s="396"/>
      <c r="NY31" s="396"/>
      <c r="NZ31" s="396"/>
      <c r="OA31" s="396"/>
      <c r="OB31" s="396"/>
      <c r="OC31" s="396"/>
      <c r="OD31" s="396"/>
      <c r="OE31" s="396"/>
      <c r="OF31" s="396"/>
      <c r="OG31" s="396"/>
      <c r="OH31" s="396"/>
      <c r="OI31" s="396"/>
      <c r="OJ31" s="396"/>
      <c r="OK31" s="396"/>
      <c r="OL31" s="396"/>
      <c r="OM31" s="396"/>
      <c r="ON31" s="396"/>
      <c r="OO31" s="396"/>
      <c r="OP31" s="396"/>
      <c r="OQ31" s="396"/>
      <c r="OR31" s="396"/>
      <c r="OS31" s="396"/>
      <c r="OT31" s="396"/>
      <c r="OU31" s="396"/>
      <c r="OV31" s="396"/>
      <c r="OW31" s="396"/>
      <c r="OX31" s="396"/>
      <c r="OY31" s="396"/>
      <c r="OZ31" s="396"/>
      <c r="PA31" s="396"/>
      <c r="PB31" s="396"/>
      <c r="PC31" s="396"/>
      <c r="PD31" s="396"/>
      <c r="PE31" s="396"/>
      <c r="PF31" s="396"/>
      <c r="PG31" s="396"/>
      <c r="PH31" s="396"/>
      <c r="PI31" s="396"/>
      <c r="PJ31" s="396"/>
      <c r="PK31" s="396"/>
      <c r="PL31" s="396"/>
      <c r="PM31" s="396"/>
      <c r="PN31" s="396"/>
      <c r="PO31" s="396"/>
      <c r="PP31" s="396"/>
      <c r="PQ31" s="396"/>
      <c r="PR31" s="396"/>
      <c r="PS31" s="396"/>
      <c r="PT31" s="396"/>
      <c r="PU31" s="396"/>
      <c r="PV31" s="396"/>
      <c r="PW31" s="396"/>
      <c r="PX31" s="396"/>
      <c r="PY31" s="396"/>
      <c r="PZ31" s="396"/>
      <c r="QA31" s="396"/>
      <c r="QB31" s="396"/>
      <c r="QC31" s="396"/>
      <c r="QD31" s="396"/>
      <c r="QE31" s="396"/>
      <c r="QF31" s="396"/>
      <c r="QG31" s="396"/>
      <c r="QH31" s="396"/>
      <c r="QI31" s="396"/>
      <c r="QJ31" s="396"/>
      <c r="QK31" s="396"/>
      <c r="QL31" s="396"/>
      <c r="QM31" s="396"/>
      <c r="QN31" s="396"/>
      <c r="QO31" s="396"/>
      <c r="QP31" s="396"/>
      <c r="QQ31" s="396"/>
      <c r="QR31" s="396"/>
      <c r="QS31" s="396"/>
      <c r="SG31" s="143">
        <f t="shared" si="0"/>
        <v>0</v>
      </c>
      <c r="SH31" s="143" t="str">
        <f t="shared" si="1"/>
        <v/>
      </c>
      <c r="SI31" s="143">
        <f t="shared" si="2"/>
        <v>0</v>
      </c>
      <c r="SJ31" s="143" t="str">
        <f t="shared" si="3"/>
        <v/>
      </c>
      <c r="SK31" s="143">
        <f t="shared" si="4"/>
        <v>0</v>
      </c>
      <c r="SL31" s="143" t="str">
        <f t="shared" si="5"/>
        <v/>
      </c>
      <c r="SM31" s="143">
        <f t="shared" si="6"/>
        <v>0</v>
      </c>
      <c r="SN31" s="143" t="str">
        <f t="shared" si="7"/>
        <v/>
      </c>
      <c r="SO31" s="143">
        <f t="shared" si="8"/>
        <v>0</v>
      </c>
      <c r="SP31" s="143" t="str">
        <f t="shared" si="9"/>
        <v/>
      </c>
      <c r="SQ31" s="143">
        <f t="shared" si="10"/>
        <v>0</v>
      </c>
      <c r="SR31" s="143" t="str">
        <f t="shared" si="11"/>
        <v/>
      </c>
    </row>
    <row r="32" spans="1:512">
      <c r="A32" s="396"/>
      <c r="B32" s="395"/>
      <c r="C32" s="395"/>
      <c r="D32" s="395"/>
      <c r="E32" s="395"/>
      <c r="F32" s="395"/>
      <c r="G32" s="395"/>
      <c r="H32" s="395"/>
      <c r="I32" s="395"/>
      <c r="J32" s="395"/>
      <c r="K32" s="395"/>
      <c r="L32" s="395"/>
      <c r="M32" s="395"/>
      <c r="N32" s="395"/>
      <c r="O32" s="395"/>
      <c r="P32" s="395"/>
      <c r="Q32" s="395"/>
      <c r="R32" s="395"/>
      <c r="S32" s="395"/>
      <c r="T32" s="395"/>
      <c r="U32" s="395"/>
      <c r="V32" s="395"/>
      <c r="W32" s="395"/>
      <c r="X32" s="395"/>
      <c r="Y32" s="395"/>
      <c r="Z32" s="395"/>
      <c r="AA32" s="395"/>
      <c r="AB32" s="395"/>
      <c r="AC32" s="395"/>
      <c r="AD32" s="395"/>
      <c r="AE32" s="395"/>
      <c r="AF32" s="395"/>
      <c r="AG32" s="395"/>
      <c r="AH32" s="395"/>
      <c r="AI32" s="395"/>
      <c r="AJ32" s="395"/>
      <c r="AK32" s="395"/>
      <c r="AL32" s="395"/>
      <c r="AM32" s="395"/>
      <c r="AN32" s="395"/>
      <c r="AO32" s="395"/>
      <c r="AP32" s="395"/>
      <c r="AQ32" s="395"/>
      <c r="AR32" s="395"/>
      <c r="AS32" s="395"/>
      <c r="AT32" s="395"/>
      <c r="AU32" s="395"/>
      <c r="AV32" s="395"/>
      <c r="AW32" s="395"/>
      <c r="AX32" s="395"/>
      <c r="AY32" s="395"/>
      <c r="AZ32" s="395"/>
      <c r="BA32" s="395"/>
      <c r="BB32" s="395"/>
      <c r="BC32" s="395"/>
      <c r="BD32" s="395"/>
      <c r="BE32" s="395"/>
      <c r="BF32" s="395"/>
      <c r="BG32" s="395"/>
      <c r="BH32" s="395"/>
      <c r="BI32" s="395"/>
      <c r="BJ32" s="395"/>
      <c r="BK32" s="395"/>
      <c r="BL32" s="395"/>
      <c r="BM32" s="395"/>
      <c r="BN32" s="395"/>
      <c r="BO32" s="395"/>
      <c r="BP32" s="395"/>
      <c r="BQ32" s="395"/>
      <c r="BR32" s="395"/>
      <c r="BS32" s="395"/>
      <c r="BT32" s="395"/>
      <c r="BU32" s="395"/>
      <c r="BV32" s="395"/>
      <c r="BW32" s="395"/>
      <c r="BX32" s="395"/>
      <c r="BY32" s="395"/>
      <c r="BZ32" s="395"/>
      <c r="CA32" s="395"/>
      <c r="CB32" s="395"/>
      <c r="CC32" s="395"/>
      <c r="CD32" s="395"/>
      <c r="CE32" s="395"/>
      <c r="CF32" s="395"/>
      <c r="CG32" s="395"/>
      <c r="CH32" s="395"/>
      <c r="CI32" s="395"/>
      <c r="CJ32" s="395"/>
      <c r="CK32" s="395"/>
      <c r="CL32" s="395"/>
      <c r="CM32" s="395"/>
      <c r="CN32" s="395"/>
      <c r="CO32" s="395"/>
      <c r="CP32" s="395"/>
      <c r="CQ32" s="395"/>
      <c r="CR32" s="395"/>
      <c r="CS32" s="395"/>
      <c r="CT32" s="395"/>
      <c r="CU32" s="395"/>
      <c r="CV32" s="395"/>
      <c r="CW32" s="395"/>
      <c r="CX32" s="395"/>
      <c r="CY32" s="395"/>
      <c r="CZ32" s="395"/>
      <c r="DA32" s="395"/>
      <c r="DB32" s="395"/>
      <c r="DC32" s="395"/>
      <c r="DD32" s="395"/>
      <c r="DE32" s="395"/>
      <c r="DF32" s="395"/>
      <c r="DG32" s="395"/>
      <c r="DH32" s="395"/>
      <c r="DI32" s="395"/>
      <c r="DJ32" s="395"/>
      <c r="DK32" s="395"/>
      <c r="ER32" s="395"/>
      <c r="ES32" s="395"/>
      <c r="ET32" s="395"/>
      <c r="EU32" s="395"/>
      <c r="EV32" s="395"/>
      <c r="EW32" s="395"/>
      <c r="EX32" s="395"/>
      <c r="EY32" s="395"/>
      <c r="EZ32" s="395"/>
      <c r="FA32" s="395"/>
      <c r="FB32" s="395"/>
      <c r="FC32" s="395"/>
      <c r="FD32" s="395"/>
      <c r="FE32" s="395"/>
      <c r="FF32" s="395"/>
      <c r="FG32" s="395"/>
      <c r="FH32" s="395"/>
      <c r="FI32" s="395"/>
      <c r="FJ32" s="395"/>
      <c r="FK32" s="395"/>
      <c r="FL32" s="395"/>
      <c r="FM32" s="395"/>
      <c r="FN32" s="395"/>
      <c r="FO32" s="395"/>
      <c r="FP32" s="395"/>
      <c r="FQ32" s="395"/>
      <c r="FR32" s="395"/>
      <c r="FS32" s="395"/>
      <c r="FT32" s="395"/>
      <c r="FU32" s="395"/>
      <c r="FV32" s="395"/>
      <c r="FW32" s="395"/>
      <c r="FX32" s="395"/>
      <c r="FY32" s="395"/>
      <c r="FZ32" s="395"/>
      <c r="GA32" s="395"/>
      <c r="GB32" s="395"/>
      <c r="GC32" s="395"/>
      <c r="GD32" s="395"/>
      <c r="GE32" s="395"/>
      <c r="GF32" s="395"/>
      <c r="GG32" s="395"/>
      <c r="GH32" s="395"/>
      <c r="GI32" s="395"/>
      <c r="GJ32" s="395"/>
      <c r="GK32" s="395"/>
      <c r="GL32" s="395"/>
      <c r="GM32" s="395"/>
      <c r="GN32" s="395"/>
      <c r="GO32" s="395"/>
      <c r="GP32" s="395"/>
      <c r="GQ32" s="395"/>
      <c r="GR32" s="395"/>
      <c r="GS32" s="395"/>
      <c r="GT32" s="395"/>
      <c r="GU32" s="395"/>
      <c r="GV32" s="395"/>
      <c r="GW32" s="395"/>
      <c r="GX32" s="395"/>
      <c r="GY32" s="395"/>
      <c r="GZ32" s="395"/>
      <c r="HA32" s="395"/>
      <c r="HB32" s="395"/>
      <c r="HC32" s="395"/>
      <c r="HD32" s="395"/>
      <c r="HE32" s="395"/>
      <c r="HF32" s="395"/>
      <c r="HG32" s="395"/>
      <c r="HH32" s="395"/>
      <c r="HI32" s="395"/>
      <c r="HJ32" s="395"/>
      <c r="HK32" s="395"/>
      <c r="HL32" s="395"/>
      <c r="HM32" s="395"/>
      <c r="HN32" s="395"/>
      <c r="HO32" s="395"/>
      <c r="HP32" s="395"/>
      <c r="HQ32" s="395"/>
      <c r="HR32" s="395"/>
      <c r="HS32" s="395"/>
      <c r="HT32" s="395"/>
      <c r="HU32" s="395"/>
      <c r="HV32" s="395"/>
      <c r="HW32" s="395"/>
      <c r="HX32" s="395"/>
      <c r="HY32" s="395"/>
      <c r="HZ32" s="395"/>
      <c r="IA32" s="395"/>
      <c r="IB32" s="395"/>
      <c r="IC32" s="395"/>
      <c r="ID32" s="395"/>
      <c r="IE32" s="395"/>
      <c r="IF32" s="395"/>
      <c r="IG32" s="395"/>
      <c r="IH32" s="395"/>
      <c r="II32" s="395"/>
      <c r="IJ32" s="395"/>
      <c r="IK32" s="395"/>
      <c r="IL32" s="395"/>
      <c r="IM32" s="395"/>
      <c r="IN32" s="395"/>
      <c r="IO32" s="395"/>
      <c r="IP32" s="395"/>
      <c r="IQ32" s="395"/>
      <c r="IR32" s="395"/>
      <c r="IS32" s="395"/>
      <c r="IT32" s="395"/>
      <c r="IU32" s="395"/>
      <c r="IV32" s="395"/>
      <c r="IW32" s="395"/>
      <c r="IX32" s="395"/>
      <c r="IY32" s="395"/>
      <c r="IZ32" s="395"/>
      <c r="JA32" s="395"/>
      <c r="JB32" s="395"/>
      <c r="JC32" s="395"/>
      <c r="JD32" s="395"/>
      <c r="JE32" s="395"/>
      <c r="JF32" s="395"/>
      <c r="JG32" s="395"/>
      <c r="JH32" s="395"/>
      <c r="JI32" s="395"/>
      <c r="JJ32" s="395"/>
      <c r="JK32" s="395"/>
      <c r="JL32" s="395"/>
      <c r="JM32" s="395"/>
      <c r="JN32" s="395"/>
      <c r="JO32" s="395"/>
      <c r="JP32" s="395"/>
      <c r="JQ32" s="395"/>
      <c r="JR32" s="395"/>
      <c r="JS32" s="395"/>
      <c r="JT32" s="395"/>
      <c r="JU32" s="395"/>
      <c r="JV32" s="395"/>
      <c r="JW32" s="395"/>
      <c r="JX32" s="395"/>
      <c r="JY32" s="395"/>
      <c r="JZ32" s="395"/>
      <c r="KA32" s="395"/>
      <c r="KB32" s="395"/>
      <c r="KC32" s="395"/>
      <c r="KD32" s="395"/>
      <c r="KE32" s="395"/>
      <c r="KF32" s="395"/>
      <c r="KG32" s="395"/>
      <c r="KH32" s="395"/>
      <c r="KI32" s="395"/>
      <c r="KJ32" s="395"/>
      <c r="KK32" s="395"/>
      <c r="KL32" s="395"/>
      <c r="KM32" s="395"/>
      <c r="KN32" s="395"/>
      <c r="KO32" s="395"/>
      <c r="KP32" s="395"/>
      <c r="KQ32" s="395"/>
      <c r="KR32" s="395"/>
      <c r="KS32" s="395"/>
      <c r="KT32" s="395"/>
      <c r="KU32" s="395"/>
      <c r="KV32" s="395"/>
      <c r="KW32" s="395"/>
      <c r="KX32" s="395"/>
      <c r="KY32" s="395"/>
      <c r="KZ32" s="395"/>
      <c r="LA32" s="395"/>
      <c r="LB32" s="395"/>
      <c r="LC32" s="395"/>
      <c r="LD32" s="395"/>
      <c r="LE32" s="395"/>
      <c r="LF32" s="395"/>
      <c r="LG32" s="395"/>
      <c r="LH32" s="395"/>
      <c r="LI32" s="395"/>
      <c r="LJ32" s="395"/>
      <c r="LK32" s="395"/>
      <c r="LL32" s="395"/>
      <c r="LM32" s="395"/>
      <c r="LN32" s="395"/>
      <c r="LO32" s="395"/>
      <c r="LP32" s="395"/>
      <c r="LQ32" s="395"/>
      <c r="LR32" s="395"/>
      <c r="LS32" s="395"/>
      <c r="LT32" s="395"/>
      <c r="LU32" s="395"/>
      <c r="LV32" s="395"/>
      <c r="LW32" s="395"/>
      <c r="LX32" s="395"/>
      <c r="LY32" s="395"/>
      <c r="LZ32" s="395"/>
      <c r="MA32" s="395"/>
      <c r="MB32" s="395"/>
      <c r="MC32" s="395"/>
      <c r="MD32" s="395"/>
      <c r="ME32" s="395"/>
      <c r="MF32" s="395"/>
      <c r="MG32" s="395"/>
      <c r="MH32" s="395"/>
      <c r="MI32" s="395"/>
      <c r="MJ32" s="395"/>
      <c r="MK32" s="395"/>
      <c r="ML32" s="395"/>
      <c r="MM32" s="395"/>
      <c r="MN32" s="395"/>
      <c r="MO32" s="395"/>
      <c r="MP32" s="395"/>
      <c r="MQ32" s="395"/>
      <c r="MR32" s="395"/>
      <c r="MS32" s="395"/>
      <c r="MT32" s="395"/>
      <c r="MU32" s="395"/>
      <c r="MV32" s="395"/>
      <c r="MW32" s="395"/>
      <c r="MX32" s="395"/>
      <c r="MY32" s="395"/>
      <c r="MZ32" s="395"/>
      <c r="NA32" s="395"/>
      <c r="NB32" s="395"/>
      <c r="NC32" s="395"/>
      <c r="ND32" s="395"/>
      <c r="NE32" s="395"/>
      <c r="NF32" s="395"/>
      <c r="NG32" s="395"/>
      <c r="NH32" s="395"/>
      <c r="NI32" s="395"/>
      <c r="NJ32" s="395"/>
      <c r="NK32" s="395"/>
      <c r="NL32" s="395"/>
      <c r="NM32" s="395"/>
      <c r="NN32" s="395"/>
      <c r="NO32" s="395"/>
      <c r="NP32" s="395"/>
      <c r="NQ32" s="395"/>
      <c r="NR32" s="395"/>
      <c r="NS32" s="395"/>
      <c r="NT32" s="395"/>
      <c r="NU32" s="395"/>
      <c r="NV32" s="395"/>
      <c r="NW32" s="395"/>
      <c r="NX32" s="395"/>
      <c r="NY32" s="395"/>
      <c r="NZ32" s="395"/>
      <c r="OA32" s="395"/>
      <c r="OB32" s="395"/>
      <c r="OC32" s="395"/>
      <c r="OD32" s="395"/>
      <c r="OE32" s="395"/>
      <c r="OF32" s="395"/>
      <c r="OG32" s="395"/>
      <c r="OH32" s="395"/>
      <c r="OI32" s="395"/>
      <c r="OJ32" s="395"/>
      <c r="OK32" s="395"/>
      <c r="OL32" s="395"/>
      <c r="OM32" s="395"/>
      <c r="ON32" s="395"/>
      <c r="OO32" s="395"/>
      <c r="OP32" s="395"/>
      <c r="OQ32" s="395"/>
      <c r="OR32" s="395"/>
      <c r="OS32" s="395"/>
      <c r="OT32" s="395"/>
      <c r="OU32" s="395"/>
      <c r="OV32" s="395"/>
      <c r="OW32" s="395"/>
      <c r="OX32" s="395"/>
      <c r="OY32" s="395"/>
      <c r="OZ32" s="395"/>
      <c r="PA32" s="395"/>
      <c r="PB32" s="395"/>
      <c r="PC32" s="395"/>
      <c r="PD32" s="395"/>
      <c r="PE32" s="395"/>
      <c r="PF32" s="395"/>
      <c r="PG32" s="395"/>
      <c r="PH32" s="395"/>
      <c r="PI32" s="395"/>
      <c r="PJ32" s="395"/>
      <c r="PK32" s="395"/>
      <c r="PL32" s="395"/>
      <c r="PM32" s="395"/>
      <c r="PN32" s="395"/>
      <c r="PO32" s="395"/>
      <c r="PP32" s="395"/>
      <c r="PQ32" s="395"/>
      <c r="PR32" s="395"/>
      <c r="PS32" s="395"/>
      <c r="PT32" s="395"/>
      <c r="PU32" s="395"/>
      <c r="PV32" s="395"/>
      <c r="PW32" s="395"/>
      <c r="PX32" s="395"/>
      <c r="PY32" s="395"/>
      <c r="PZ32" s="395"/>
      <c r="QA32" s="395"/>
      <c r="QB32" s="395"/>
      <c r="QC32" s="395"/>
      <c r="QD32" s="395"/>
      <c r="QE32" s="395"/>
      <c r="QF32" s="395"/>
      <c r="QG32" s="395"/>
      <c r="QH32" s="395"/>
      <c r="QI32" s="395"/>
      <c r="QJ32" s="395"/>
      <c r="QK32" s="395"/>
      <c r="QL32" s="395"/>
      <c r="QM32" s="395"/>
      <c r="QN32" s="395"/>
      <c r="QO32" s="395"/>
      <c r="QP32" s="395"/>
      <c r="QQ32" s="395"/>
      <c r="QR32" s="395"/>
      <c r="QS32" s="395"/>
      <c r="SG32" s="143">
        <f t="shared" si="0"/>
        <v>0</v>
      </c>
      <c r="SH32" s="143" t="str">
        <f t="shared" si="1"/>
        <v/>
      </c>
      <c r="SI32" s="143">
        <f t="shared" si="2"/>
        <v>0</v>
      </c>
      <c r="SJ32" s="143" t="str">
        <f t="shared" si="3"/>
        <v/>
      </c>
      <c r="SK32" s="143">
        <f t="shared" si="4"/>
        <v>0</v>
      </c>
      <c r="SL32" s="143" t="str">
        <f t="shared" si="5"/>
        <v/>
      </c>
      <c r="SM32" s="143">
        <f t="shared" si="6"/>
        <v>0</v>
      </c>
      <c r="SN32" s="143" t="str">
        <f t="shared" si="7"/>
        <v/>
      </c>
      <c r="SO32" s="143">
        <f t="shared" si="8"/>
        <v>0</v>
      </c>
      <c r="SP32" s="143" t="str">
        <f t="shared" si="9"/>
        <v/>
      </c>
      <c r="SQ32" s="143">
        <f t="shared" si="10"/>
        <v>0</v>
      </c>
      <c r="SR32" s="143" t="str">
        <f t="shared" si="11"/>
        <v/>
      </c>
    </row>
    <row r="33" spans="1:512">
      <c r="A33" s="396"/>
      <c r="B33" s="396"/>
      <c r="C33" s="396"/>
      <c r="D33" s="396"/>
      <c r="E33" s="396"/>
      <c r="F33" s="396"/>
      <c r="G33" s="396"/>
      <c r="H33" s="396"/>
      <c r="I33" s="396"/>
      <c r="J33" s="396"/>
      <c r="K33" s="396"/>
      <c r="L33" s="396"/>
      <c r="M33" s="396"/>
      <c r="N33" s="396"/>
      <c r="O33" s="396"/>
      <c r="P33" s="396"/>
      <c r="Q33" s="396"/>
      <c r="R33" s="396"/>
      <c r="S33" s="396"/>
      <c r="T33" s="396"/>
      <c r="U33" s="396"/>
      <c r="V33" s="396"/>
      <c r="W33" s="396"/>
      <c r="X33" s="396"/>
      <c r="Y33" s="396"/>
      <c r="Z33" s="396"/>
      <c r="AA33" s="396"/>
      <c r="AB33" s="396"/>
      <c r="AC33" s="396"/>
      <c r="AD33" s="396"/>
      <c r="AE33" s="396"/>
      <c r="AF33" s="396"/>
      <c r="AG33" s="396"/>
      <c r="AH33" s="396"/>
      <c r="AI33" s="396"/>
      <c r="AJ33" s="396"/>
      <c r="AK33" s="396"/>
      <c r="AL33" s="396"/>
      <c r="AM33" s="396"/>
      <c r="AN33" s="396"/>
      <c r="AO33" s="396"/>
      <c r="AP33" s="396"/>
      <c r="AQ33" s="396"/>
      <c r="AR33" s="396"/>
      <c r="AS33" s="396"/>
      <c r="AT33" s="396"/>
      <c r="AU33" s="396"/>
      <c r="AV33" s="396"/>
      <c r="AW33" s="396"/>
      <c r="AX33" s="396"/>
      <c r="AY33" s="396"/>
      <c r="AZ33" s="396"/>
      <c r="BA33" s="396"/>
      <c r="BB33" s="396"/>
      <c r="BC33" s="396"/>
      <c r="BD33" s="396"/>
      <c r="BE33" s="396"/>
      <c r="BF33" s="396"/>
      <c r="BG33" s="396"/>
      <c r="BH33" s="396"/>
      <c r="BI33" s="396"/>
      <c r="BJ33" s="396"/>
      <c r="BK33" s="396"/>
      <c r="BL33" s="396"/>
      <c r="BM33" s="396"/>
      <c r="BN33" s="396"/>
      <c r="BO33" s="396"/>
      <c r="BP33" s="396"/>
      <c r="BQ33" s="396"/>
      <c r="BR33" s="396"/>
      <c r="BS33" s="396"/>
      <c r="BT33" s="396"/>
      <c r="BU33" s="396"/>
      <c r="BV33" s="396"/>
      <c r="BW33" s="396"/>
      <c r="BX33" s="396"/>
      <c r="BY33" s="396"/>
      <c r="BZ33" s="396"/>
      <c r="CA33" s="396"/>
      <c r="CB33" s="396"/>
      <c r="CC33" s="396"/>
      <c r="CD33" s="396"/>
      <c r="CE33" s="396"/>
      <c r="CF33" s="396"/>
      <c r="CG33" s="396"/>
      <c r="CH33" s="396"/>
      <c r="CI33" s="396"/>
      <c r="CJ33" s="396"/>
      <c r="CK33" s="396"/>
      <c r="CL33" s="396"/>
      <c r="CM33" s="396"/>
      <c r="CN33" s="396"/>
      <c r="CO33" s="396"/>
      <c r="CP33" s="396"/>
      <c r="CQ33" s="396"/>
      <c r="CR33" s="396"/>
      <c r="CS33" s="396"/>
      <c r="CT33" s="396"/>
      <c r="CU33" s="396"/>
      <c r="CV33" s="396"/>
      <c r="CW33" s="396"/>
      <c r="CX33" s="396"/>
      <c r="CY33" s="396"/>
      <c r="CZ33" s="396"/>
      <c r="DA33" s="396"/>
      <c r="DB33" s="396"/>
      <c r="DC33" s="396"/>
      <c r="DD33" s="396"/>
      <c r="DE33" s="396"/>
      <c r="DF33" s="396"/>
      <c r="DG33" s="396"/>
      <c r="DH33" s="396"/>
      <c r="DI33" s="396"/>
      <c r="DJ33" s="396"/>
      <c r="DK33" s="396"/>
      <c r="ER33" s="396"/>
      <c r="ES33" s="396"/>
      <c r="ET33" s="396"/>
      <c r="EU33" s="396"/>
      <c r="EV33" s="396"/>
      <c r="EW33" s="396"/>
      <c r="EX33" s="396"/>
      <c r="EY33" s="396"/>
      <c r="EZ33" s="396"/>
      <c r="FA33" s="396"/>
      <c r="FB33" s="396"/>
      <c r="FC33" s="396"/>
      <c r="FD33" s="396"/>
      <c r="FE33" s="396"/>
      <c r="FF33" s="396"/>
      <c r="FG33" s="396"/>
      <c r="FH33" s="396"/>
      <c r="FI33" s="396"/>
      <c r="FJ33" s="396"/>
      <c r="FK33" s="396"/>
      <c r="FL33" s="396"/>
      <c r="FM33" s="396"/>
      <c r="FN33" s="396"/>
      <c r="FO33" s="396"/>
      <c r="FP33" s="396"/>
      <c r="FQ33" s="396"/>
      <c r="FR33" s="396"/>
      <c r="FS33" s="396"/>
      <c r="FT33" s="396"/>
      <c r="FU33" s="396"/>
      <c r="FV33" s="396"/>
      <c r="FW33" s="396"/>
      <c r="FX33" s="396"/>
      <c r="FY33" s="396"/>
      <c r="FZ33" s="396"/>
      <c r="GA33" s="396"/>
      <c r="GB33" s="396"/>
      <c r="GC33" s="396"/>
      <c r="GD33" s="396"/>
      <c r="GE33" s="396"/>
      <c r="GF33" s="396"/>
      <c r="GG33" s="396"/>
      <c r="GH33" s="396"/>
      <c r="GI33" s="396"/>
      <c r="GJ33" s="396"/>
      <c r="GK33" s="396"/>
      <c r="GL33" s="396"/>
      <c r="GM33" s="396"/>
      <c r="GN33" s="396"/>
      <c r="GO33" s="396"/>
      <c r="GP33" s="396"/>
      <c r="GQ33" s="396"/>
      <c r="GR33" s="396"/>
      <c r="GS33" s="396"/>
      <c r="GT33" s="396"/>
      <c r="GU33" s="396"/>
      <c r="GV33" s="396"/>
      <c r="GW33" s="396"/>
      <c r="GX33" s="396"/>
      <c r="GY33" s="396"/>
      <c r="GZ33" s="396"/>
      <c r="HA33" s="396"/>
      <c r="HB33" s="396"/>
      <c r="HC33" s="396"/>
      <c r="HD33" s="396"/>
      <c r="HE33" s="396"/>
      <c r="HF33" s="396"/>
      <c r="HG33" s="396"/>
      <c r="HH33" s="396"/>
      <c r="HI33" s="396"/>
      <c r="HJ33" s="396"/>
      <c r="HK33" s="396"/>
      <c r="HL33" s="396"/>
      <c r="HM33" s="396"/>
      <c r="HN33" s="396"/>
      <c r="HO33" s="396"/>
      <c r="HP33" s="396"/>
      <c r="HQ33" s="396"/>
      <c r="HR33" s="396"/>
      <c r="HS33" s="396"/>
      <c r="HT33" s="396"/>
      <c r="HU33" s="396"/>
      <c r="HV33" s="396"/>
      <c r="HW33" s="396"/>
      <c r="HX33" s="396"/>
      <c r="HY33" s="396"/>
      <c r="HZ33" s="396"/>
      <c r="IA33" s="396"/>
      <c r="IB33" s="396"/>
      <c r="IC33" s="396"/>
      <c r="ID33" s="396"/>
      <c r="IE33" s="396"/>
      <c r="IF33" s="396"/>
      <c r="IG33" s="396"/>
      <c r="IH33" s="396"/>
      <c r="II33" s="396"/>
      <c r="IJ33" s="396"/>
      <c r="IK33" s="396"/>
      <c r="IL33" s="396"/>
      <c r="IM33" s="396"/>
      <c r="IN33" s="396"/>
      <c r="IO33" s="396"/>
      <c r="IP33" s="396"/>
      <c r="IQ33" s="396"/>
      <c r="IR33" s="396"/>
      <c r="IS33" s="396"/>
      <c r="IT33" s="396"/>
      <c r="IU33" s="396"/>
      <c r="IV33" s="396"/>
      <c r="IW33" s="396"/>
      <c r="IX33" s="396"/>
      <c r="IY33" s="396"/>
      <c r="IZ33" s="396"/>
      <c r="JA33" s="396"/>
      <c r="JB33" s="396"/>
      <c r="JC33" s="396"/>
      <c r="JD33" s="396"/>
      <c r="JE33" s="396"/>
      <c r="JF33" s="396"/>
      <c r="JG33" s="396"/>
      <c r="JH33" s="396"/>
      <c r="JI33" s="396"/>
      <c r="JJ33" s="396"/>
      <c r="JK33" s="396"/>
      <c r="JL33" s="396"/>
      <c r="JM33" s="396"/>
      <c r="JN33" s="396"/>
      <c r="JO33" s="396"/>
      <c r="JP33" s="396"/>
      <c r="JQ33" s="396"/>
      <c r="JR33" s="396"/>
      <c r="JS33" s="396"/>
      <c r="JT33" s="396"/>
      <c r="JU33" s="396"/>
      <c r="JV33" s="396"/>
      <c r="JW33" s="396"/>
      <c r="JX33" s="396"/>
      <c r="JY33" s="396"/>
      <c r="JZ33" s="396"/>
      <c r="KA33" s="396"/>
      <c r="KB33" s="396"/>
      <c r="KC33" s="396"/>
      <c r="KD33" s="396"/>
      <c r="KE33" s="396"/>
      <c r="KF33" s="396"/>
      <c r="KG33" s="396"/>
      <c r="KH33" s="396"/>
      <c r="KI33" s="396"/>
      <c r="KJ33" s="396"/>
      <c r="KK33" s="396"/>
      <c r="KL33" s="396"/>
      <c r="KM33" s="396"/>
      <c r="KN33" s="396"/>
      <c r="KO33" s="396"/>
      <c r="KP33" s="396"/>
      <c r="KQ33" s="396"/>
      <c r="KR33" s="396"/>
      <c r="KS33" s="396"/>
      <c r="KT33" s="396"/>
      <c r="KU33" s="396"/>
      <c r="KV33" s="396"/>
      <c r="KW33" s="396"/>
      <c r="KX33" s="396"/>
      <c r="KY33" s="396"/>
      <c r="KZ33" s="396"/>
      <c r="LA33" s="396"/>
      <c r="LB33" s="396"/>
      <c r="LC33" s="396"/>
      <c r="LD33" s="396"/>
      <c r="LE33" s="396"/>
      <c r="LF33" s="396"/>
      <c r="LG33" s="396"/>
      <c r="LH33" s="396"/>
      <c r="LI33" s="396"/>
      <c r="LJ33" s="396"/>
      <c r="LK33" s="396"/>
      <c r="LL33" s="396"/>
      <c r="LM33" s="396"/>
      <c r="LN33" s="396"/>
      <c r="LO33" s="396"/>
      <c r="LP33" s="396"/>
      <c r="LQ33" s="396"/>
      <c r="LR33" s="396"/>
      <c r="LS33" s="396"/>
      <c r="LT33" s="396"/>
      <c r="LU33" s="396"/>
      <c r="LV33" s="396"/>
      <c r="LW33" s="396"/>
      <c r="LX33" s="396"/>
      <c r="LY33" s="396"/>
      <c r="LZ33" s="396"/>
      <c r="MA33" s="396"/>
      <c r="MB33" s="396"/>
      <c r="MC33" s="396"/>
      <c r="MD33" s="396"/>
      <c r="ME33" s="396"/>
      <c r="MF33" s="396"/>
      <c r="MG33" s="396"/>
      <c r="MH33" s="396"/>
      <c r="MI33" s="396"/>
      <c r="MJ33" s="396"/>
      <c r="MK33" s="396"/>
      <c r="ML33" s="396"/>
      <c r="MM33" s="396"/>
      <c r="MN33" s="396"/>
      <c r="MO33" s="396"/>
      <c r="MP33" s="396"/>
      <c r="MQ33" s="396"/>
      <c r="MR33" s="396"/>
      <c r="MS33" s="396"/>
      <c r="MT33" s="396"/>
      <c r="MU33" s="396"/>
      <c r="MV33" s="396"/>
      <c r="MW33" s="396"/>
      <c r="MX33" s="396"/>
      <c r="MY33" s="396"/>
      <c r="MZ33" s="396"/>
      <c r="NA33" s="396"/>
      <c r="NB33" s="396"/>
      <c r="NC33" s="396"/>
      <c r="ND33" s="396"/>
      <c r="NE33" s="396"/>
      <c r="NF33" s="396"/>
      <c r="NG33" s="396"/>
      <c r="NH33" s="396"/>
      <c r="NI33" s="396"/>
      <c r="NJ33" s="396"/>
      <c r="NK33" s="396"/>
      <c r="NL33" s="396"/>
      <c r="NM33" s="396"/>
      <c r="NN33" s="396"/>
      <c r="NO33" s="396"/>
      <c r="NP33" s="396"/>
      <c r="NQ33" s="396"/>
      <c r="NR33" s="396"/>
      <c r="NS33" s="396"/>
      <c r="NT33" s="396"/>
      <c r="NU33" s="396"/>
      <c r="NV33" s="396"/>
      <c r="NW33" s="396"/>
      <c r="NX33" s="396"/>
      <c r="NY33" s="396"/>
      <c r="NZ33" s="396"/>
      <c r="OA33" s="396"/>
      <c r="OB33" s="396"/>
      <c r="OC33" s="396"/>
      <c r="OD33" s="396"/>
      <c r="OE33" s="396"/>
      <c r="OF33" s="396"/>
      <c r="OG33" s="396"/>
      <c r="OH33" s="396"/>
      <c r="OI33" s="396"/>
      <c r="OJ33" s="396"/>
      <c r="OK33" s="396"/>
      <c r="OL33" s="396"/>
      <c r="OM33" s="396"/>
      <c r="ON33" s="396"/>
      <c r="OO33" s="396"/>
      <c r="OP33" s="396"/>
      <c r="OQ33" s="396"/>
      <c r="OR33" s="396"/>
      <c r="OS33" s="396"/>
      <c r="OT33" s="396"/>
      <c r="OU33" s="396"/>
      <c r="OV33" s="396"/>
      <c r="OW33" s="396"/>
      <c r="OX33" s="396"/>
      <c r="OY33" s="396"/>
      <c r="OZ33" s="396"/>
      <c r="PA33" s="396"/>
      <c r="PB33" s="396"/>
      <c r="PC33" s="396"/>
      <c r="PD33" s="396"/>
      <c r="PE33" s="396"/>
      <c r="PF33" s="396"/>
      <c r="PG33" s="396"/>
      <c r="PH33" s="396"/>
      <c r="PI33" s="396"/>
      <c r="PJ33" s="396"/>
      <c r="PK33" s="396"/>
      <c r="PL33" s="396"/>
      <c r="PM33" s="396"/>
      <c r="PN33" s="396"/>
      <c r="PO33" s="396"/>
      <c r="PP33" s="396"/>
      <c r="PQ33" s="396"/>
      <c r="PR33" s="396"/>
      <c r="PS33" s="396"/>
      <c r="PT33" s="396"/>
      <c r="PU33" s="396"/>
      <c r="PV33" s="396"/>
      <c r="PW33" s="396"/>
      <c r="PX33" s="396"/>
      <c r="PY33" s="396"/>
      <c r="PZ33" s="396"/>
      <c r="QA33" s="396"/>
      <c r="QB33" s="396"/>
      <c r="QC33" s="396"/>
      <c r="QD33" s="396"/>
      <c r="QE33" s="396"/>
      <c r="QF33" s="396"/>
      <c r="QG33" s="396"/>
      <c r="QH33" s="396"/>
      <c r="QI33" s="396"/>
      <c r="QJ33" s="396"/>
      <c r="QK33" s="396"/>
      <c r="QL33" s="396"/>
      <c r="QM33" s="396"/>
      <c r="QN33" s="396"/>
      <c r="QO33" s="396"/>
      <c r="QP33" s="396"/>
      <c r="QQ33" s="396"/>
      <c r="QR33" s="396"/>
      <c r="QS33" s="396"/>
      <c r="SG33" s="143">
        <f t="shared" si="0"/>
        <v>0</v>
      </c>
      <c r="SH33" s="143" t="str">
        <f t="shared" si="1"/>
        <v/>
      </c>
      <c r="SI33" s="143">
        <f t="shared" si="2"/>
        <v>0</v>
      </c>
      <c r="SJ33" s="143" t="str">
        <f t="shared" si="3"/>
        <v/>
      </c>
      <c r="SK33" s="143">
        <f t="shared" si="4"/>
        <v>0</v>
      </c>
      <c r="SL33" s="143" t="str">
        <f t="shared" si="5"/>
        <v/>
      </c>
      <c r="SM33" s="143">
        <f t="shared" si="6"/>
        <v>0</v>
      </c>
      <c r="SN33" s="143" t="str">
        <f t="shared" si="7"/>
        <v/>
      </c>
      <c r="SO33" s="143">
        <f t="shared" si="8"/>
        <v>0</v>
      </c>
      <c r="SP33" s="143" t="str">
        <f t="shared" si="9"/>
        <v/>
      </c>
      <c r="SQ33" s="143">
        <f t="shared" si="10"/>
        <v>0</v>
      </c>
      <c r="SR33" s="143" t="str">
        <f t="shared" si="11"/>
        <v/>
      </c>
    </row>
    <row r="34" spans="1:512">
      <c r="A34" s="396"/>
      <c r="B34" s="395"/>
      <c r="C34" s="395"/>
      <c r="D34" s="395"/>
      <c r="E34" s="395"/>
      <c r="F34" s="395"/>
      <c r="G34" s="395"/>
      <c r="H34" s="395"/>
      <c r="I34" s="395"/>
      <c r="J34" s="395"/>
      <c r="K34" s="395"/>
      <c r="L34" s="395"/>
      <c r="M34" s="395"/>
      <c r="N34" s="395"/>
      <c r="O34" s="395"/>
      <c r="P34" s="395"/>
      <c r="Q34" s="395"/>
      <c r="R34" s="395"/>
      <c r="S34" s="395"/>
      <c r="T34" s="395"/>
      <c r="U34" s="395"/>
      <c r="V34" s="395"/>
      <c r="W34" s="395"/>
      <c r="X34" s="395"/>
      <c r="Y34" s="395"/>
      <c r="Z34" s="395"/>
      <c r="AA34" s="395"/>
      <c r="AB34" s="395"/>
      <c r="AC34" s="395"/>
      <c r="AD34" s="395"/>
      <c r="AE34" s="395"/>
      <c r="AF34" s="395"/>
      <c r="AG34" s="395"/>
      <c r="AH34" s="395"/>
      <c r="AI34" s="395"/>
      <c r="AJ34" s="395"/>
      <c r="AK34" s="395"/>
      <c r="AL34" s="395"/>
      <c r="AM34" s="395"/>
      <c r="AN34" s="395"/>
      <c r="AO34" s="395"/>
      <c r="AP34" s="395"/>
      <c r="AQ34" s="395"/>
      <c r="AR34" s="395"/>
      <c r="AS34" s="395"/>
      <c r="AT34" s="395"/>
      <c r="AU34" s="395"/>
      <c r="AV34" s="395"/>
      <c r="AW34" s="395"/>
      <c r="AX34" s="395"/>
      <c r="AY34" s="395"/>
      <c r="AZ34" s="395"/>
      <c r="BA34" s="395"/>
      <c r="BB34" s="395"/>
      <c r="BC34" s="395"/>
      <c r="BD34" s="395"/>
      <c r="BE34" s="395"/>
      <c r="BF34" s="395"/>
      <c r="BG34" s="395"/>
      <c r="BH34" s="395"/>
      <c r="BI34" s="395"/>
      <c r="BJ34" s="395"/>
      <c r="BK34" s="395"/>
      <c r="BL34" s="395"/>
      <c r="BM34" s="395"/>
      <c r="BN34" s="395"/>
      <c r="BO34" s="395"/>
      <c r="BP34" s="395"/>
      <c r="BQ34" s="395"/>
      <c r="BR34" s="395"/>
      <c r="BS34" s="395"/>
      <c r="BT34" s="395"/>
      <c r="BU34" s="395"/>
      <c r="BV34" s="395"/>
      <c r="BW34" s="395"/>
      <c r="BX34" s="395"/>
      <c r="BY34" s="395"/>
      <c r="BZ34" s="395"/>
      <c r="CA34" s="395"/>
      <c r="CB34" s="395"/>
      <c r="CC34" s="395"/>
      <c r="CD34" s="395"/>
      <c r="CE34" s="395"/>
      <c r="CF34" s="395"/>
      <c r="CG34" s="395"/>
      <c r="CH34" s="395"/>
      <c r="CI34" s="395"/>
      <c r="CJ34" s="395"/>
      <c r="CK34" s="395"/>
      <c r="CL34" s="395"/>
      <c r="CM34" s="395"/>
      <c r="CN34" s="395"/>
      <c r="CO34" s="395"/>
      <c r="CP34" s="395"/>
      <c r="CQ34" s="395"/>
      <c r="CR34" s="395"/>
      <c r="CS34" s="395"/>
      <c r="CT34" s="395"/>
      <c r="CU34" s="395"/>
      <c r="CV34" s="395"/>
      <c r="CW34" s="395"/>
      <c r="CX34" s="395"/>
      <c r="CY34" s="395"/>
      <c r="CZ34" s="395"/>
      <c r="DA34" s="395"/>
      <c r="DB34" s="395"/>
      <c r="DC34" s="395"/>
      <c r="DD34" s="395"/>
      <c r="DE34" s="395"/>
      <c r="DF34" s="395"/>
      <c r="DG34" s="395"/>
      <c r="DH34" s="395"/>
      <c r="DI34" s="395"/>
      <c r="DJ34" s="395"/>
      <c r="DK34" s="395"/>
      <c r="ER34" s="395"/>
      <c r="ES34" s="395"/>
      <c r="ET34" s="395"/>
      <c r="EU34" s="395"/>
      <c r="EV34" s="395"/>
      <c r="EW34" s="395"/>
      <c r="EX34" s="395"/>
      <c r="EY34" s="395"/>
      <c r="EZ34" s="395"/>
      <c r="FA34" s="395"/>
      <c r="FB34" s="395"/>
      <c r="FC34" s="395"/>
      <c r="FD34" s="395"/>
      <c r="FE34" s="395"/>
      <c r="FF34" s="395"/>
      <c r="FG34" s="395"/>
      <c r="FH34" s="395"/>
      <c r="FI34" s="395"/>
      <c r="FJ34" s="395"/>
      <c r="FK34" s="395"/>
      <c r="FL34" s="395"/>
      <c r="FM34" s="395"/>
      <c r="FN34" s="395"/>
      <c r="FO34" s="395"/>
      <c r="FP34" s="395"/>
      <c r="FQ34" s="395"/>
      <c r="FR34" s="395"/>
      <c r="FS34" s="395"/>
      <c r="FT34" s="395"/>
      <c r="FU34" s="395"/>
      <c r="FV34" s="395"/>
      <c r="FW34" s="395"/>
      <c r="FX34" s="395"/>
      <c r="FY34" s="395"/>
      <c r="FZ34" s="395"/>
      <c r="GA34" s="395"/>
      <c r="GB34" s="395"/>
      <c r="GC34" s="395"/>
      <c r="GD34" s="395"/>
      <c r="GE34" s="395"/>
      <c r="GF34" s="395"/>
      <c r="GG34" s="395"/>
      <c r="GH34" s="395"/>
      <c r="GI34" s="395"/>
      <c r="GJ34" s="395"/>
      <c r="GK34" s="395"/>
      <c r="GL34" s="395"/>
      <c r="GM34" s="395"/>
      <c r="GN34" s="395"/>
      <c r="GO34" s="395"/>
      <c r="GP34" s="395"/>
      <c r="GQ34" s="395"/>
      <c r="GR34" s="395"/>
      <c r="GS34" s="395"/>
      <c r="GT34" s="395"/>
      <c r="GU34" s="395"/>
      <c r="GV34" s="395"/>
      <c r="GW34" s="395"/>
      <c r="GX34" s="395"/>
      <c r="GY34" s="395"/>
      <c r="GZ34" s="395"/>
      <c r="HA34" s="395"/>
      <c r="HB34" s="395"/>
      <c r="HC34" s="395"/>
      <c r="HD34" s="395"/>
      <c r="HE34" s="395"/>
      <c r="HF34" s="395"/>
      <c r="HG34" s="395"/>
      <c r="HH34" s="395"/>
      <c r="HI34" s="395"/>
      <c r="HJ34" s="395"/>
      <c r="HK34" s="395"/>
      <c r="HL34" s="395"/>
      <c r="HM34" s="395"/>
      <c r="HN34" s="395"/>
      <c r="HO34" s="395"/>
      <c r="HP34" s="395"/>
      <c r="HQ34" s="395"/>
      <c r="HR34" s="395"/>
      <c r="HS34" s="395"/>
      <c r="HT34" s="395"/>
      <c r="HU34" s="395"/>
      <c r="HV34" s="395"/>
      <c r="HW34" s="395"/>
      <c r="HX34" s="395"/>
      <c r="HY34" s="395"/>
      <c r="HZ34" s="395"/>
      <c r="IA34" s="395"/>
      <c r="IB34" s="395"/>
      <c r="IC34" s="395"/>
      <c r="ID34" s="395"/>
      <c r="IE34" s="395"/>
      <c r="IF34" s="395"/>
      <c r="IG34" s="395"/>
      <c r="IH34" s="395"/>
      <c r="II34" s="395"/>
      <c r="IJ34" s="395"/>
      <c r="IK34" s="395"/>
      <c r="IL34" s="395"/>
      <c r="IM34" s="395"/>
      <c r="IN34" s="395"/>
      <c r="IO34" s="395"/>
      <c r="IP34" s="395"/>
      <c r="IQ34" s="395"/>
      <c r="IR34" s="395"/>
      <c r="IS34" s="395"/>
      <c r="IT34" s="395"/>
      <c r="IU34" s="395"/>
      <c r="IV34" s="395"/>
      <c r="IW34" s="395"/>
      <c r="IX34" s="395"/>
      <c r="IY34" s="395"/>
      <c r="IZ34" s="395"/>
      <c r="JA34" s="395"/>
      <c r="JB34" s="395"/>
      <c r="JC34" s="395"/>
      <c r="JD34" s="395"/>
      <c r="JE34" s="395"/>
      <c r="JF34" s="395"/>
      <c r="JG34" s="395"/>
      <c r="JH34" s="395"/>
      <c r="JI34" s="395"/>
      <c r="JJ34" s="395"/>
      <c r="JK34" s="395"/>
      <c r="JL34" s="395"/>
      <c r="JM34" s="395"/>
      <c r="JN34" s="395"/>
      <c r="JO34" s="395"/>
      <c r="JP34" s="395"/>
      <c r="JQ34" s="395"/>
      <c r="JR34" s="395"/>
      <c r="JS34" s="395"/>
      <c r="JT34" s="395"/>
      <c r="JU34" s="395"/>
      <c r="JV34" s="395"/>
      <c r="JW34" s="395"/>
      <c r="JX34" s="395"/>
      <c r="JY34" s="395"/>
      <c r="JZ34" s="395"/>
      <c r="KA34" s="395"/>
      <c r="KB34" s="395"/>
      <c r="KC34" s="395"/>
      <c r="KD34" s="395"/>
      <c r="KE34" s="395"/>
      <c r="KF34" s="395"/>
      <c r="KG34" s="395"/>
      <c r="KH34" s="395"/>
      <c r="KI34" s="395"/>
      <c r="KJ34" s="395"/>
      <c r="KK34" s="395"/>
      <c r="KL34" s="395"/>
      <c r="KM34" s="395"/>
      <c r="KN34" s="395"/>
      <c r="KO34" s="395"/>
      <c r="KP34" s="395"/>
      <c r="KQ34" s="395"/>
      <c r="KR34" s="395"/>
      <c r="KS34" s="395"/>
      <c r="KT34" s="395"/>
      <c r="KU34" s="395"/>
      <c r="KV34" s="395"/>
      <c r="KW34" s="395"/>
      <c r="KX34" s="395"/>
      <c r="KY34" s="395"/>
      <c r="KZ34" s="395"/>
      <c r="LA34" s="395"/>
      <c r="LB34" s="395"/>
      <c r="LC34" s="395"/>
      <c r="LD34" s="395"/>
      <c r="LE34" s="395"/>
      <c r="LF34" s="395"/>
      <c r="LG34" s="395"/>
      <c r="LH34" s="395"/>
      <c r="LI34" s="395"/>
      <c r="LJ34" s="395"/>
      <c r="LK34" s="395"/>
      <c r="LL34" s="395"/>
      <c r="LM34" s="395"/>
      <c r="LN34" s="395"/>
      <c r="LO34" s="395"/>
      <c r="LP34" s="395"/>
      <c r="LQ34" s="395"/>
      <c r="LR34" s="395"/>
      <c r="LS34" s="395"/>
      <c r="LT34" s="395"/>
      <c r="LU34" s="395"/>
      <c r="LV34" s="395"/>
      <c r="LW34" s="395"/>
      <c r="LX34" s="395"/>
      <c r="LY34" s="395"/>
      <c r="LZ34" s="395"/>
      <c r="MA34" s="395"/>
      <c r="MB34" s="395"/>
      <c r="MC34" s="395"/>
      <c r="MD34" s="395"/>
      <c r="ME34" s="395"/>
      <c r="MF34" s="395"/>
      <c r="MG34" s="395"/>
      <c r="MH34" s="395"/>
      <c r="MI34" s="395"/>
      <c r="MJ34" s="395"/>
      <c r="MK34" s="395"/>
      <c r="ML34" s="395"/>
      <c r="MM34" s="395"/>
      <c r="MN34" s="395"/>
      <c r="MO34" s="395"/>
      <c r="MP34" s="395"/>
      <c r="MQ34" s="395"/>
      <c r="MR34" s="395"/>
      <c r="MS34" s="395"/>
      <c r="MT34" s="395"/>
      <c r="MU34" s="395"/>
      <c r="MV34" s="395"/>
      <c r="MW34" s="395"/>
      <c r="MX34" s="395"/>
      <c r="MY34" s="395"/>
      <c r="MZ34" s="395"/>
      <c r="NA34" s="395"/>
      <c r="NB34" s="395"/>
      <c r="NC34" s="395"/>
      <c r="ND34" s="395"/>
      <c r="NE34" s="395"/>
      <c r="NF34" s="395"/>
      <c r="NG34" s="395"/>
      <c r="NH34" s="395"/>
      <c r="NI34" s="395"/>
      <c r="NJ34" s="395"/>
      <c r="NK34" s="395"/>
      <c r="NL34" s="395"/>
      <c r="NM34" s="395"/>
      <c r="NN34" s="395"/>
      <c r="NO34" s="395"/>
      <c r="NP34" s="395"/>
      <c r="NQ34" s="395"/>
      <c r="NR34" s="395"/>
      <c r="NS34" s="395"/>
      <c r="NT34" s="395"/>
      <c r="NU34" s="395"/>
      <c r="NV34" s="395"/>
      <c r="NW34" s="395"/>
      <c r="NX34" s="395"/>
      <c r="NY34" s="395"/>
      <c r="NZ34" s="395"/>
      <c r="OA34" s="395"/>
      <c r="OB34" s="395"/>
      <c r="OC34" s="395"/>
      <c r="OD34" s="395"/>
      <c r="OE34" s="395"/>
      <c r="OF34" s="395"/>
      <c r="OG34" s="395"/>
      <c r="OH34" s="395"/>
      <c r="OI34" s="395"/>
      <c r="OJ34" s="395"/>
      <c r="OK34" s="395"/>
      <c r="OL34" s="395"/>
      <c r="OM34" s="395"/>
      <c r="ON34" s="395"/>
      <c r="OO34" s="395"/>
      <c r="OP34" s="395"/>
      <c r="OQ34" s="395"/>
      <c r="OR34" s="395"/>
      <c r="OS34" s="395"/>
      <c r="OT34" s="395"/>
      <c r="OU34" s="395"/>
      <c r="OV34" s="395"/>
      <c r="OW34" s="395"/>
      <c r="OX34" s="395"/>
      <c r="OY34" s="395"/>
      <c r="OZ34" s="395"/>
      <c r="PA34" s="395"/>
      <c r="PB34" s="395"/>
      <c r="PC34" s="395"/>
      <c r="PD34" s="395"/>
      <c r="PE34" s="395"/>
      <c r="PF34" s="395"/>
      <c r="PG34" s="395"/>
      <c r="PH34" s="395"/>
      <c r="PI34" s="395"/>
      <c r="PJ34" s="395"/>
      <c r="PK34" s="395"/>
      <c r="PL34" s="395"/>
      <c r="PM34" s="395"/>
      <c r="PN34" s="395"/>
      <c r="PO34" s="395"/>
      <c r="PP34" s="395"/>
      <c r="PQ34" s="395"/>
      <c r="PR34" s="395"/>
      <c r="PS34" s="395"/>
      <c r="PT34" s="395"/>
      <c r="PU34" s="395"/>
      <c r="PV34" s="395"/>
      <c r="PW34" s="395"/>
      <c r="PX34" s="395"/>
      <c r="PY34" s="395"/>
      <c r="PZ34" s="395"/>
      <c r="QA34" s="395"/>
      <c r="QB34" s="395"/>
      <c r="QC34" s="395"/>
      <c r="QD34" s="395"/>
      <c r="QE34" s="395"/>
      <c r="QF34" s="395"/>
      <c r="QG34" s="395"/>
      <c r="QH34" s="395"/>
      <c r="QI34" s="395"/>
      <c r="QJ34" s="395"/>
      <c r="QK34" s="395"/>
      <c r="QL34" s="395"/>
      <c r="QM34" s="395"/>
      <c r="QN34" s="395"/>
      <c r="QO34" s="395"/>
      <c r="QP34" s="395"/>
      <c r="QQ34" s="395"/>
      <c r="QR34" s="395"/>
      <c r="QS34" s="395"/>
      <c r="SG34" s="143">
        <f t="shared" si="0"/>
        <v>0</v>
      </c>
      <c r="SH34" s="143" t="str">
        <f t="shared" si="1"/>
        <v/>
      </c>
      <c r="SI34" s="143">
        <f t="shared" si="2"/>
        <v>0</v>
      </c>
      <c r="SJ34" s="143" t="str">
        <f t="shared" si="3"/>
        <v/>
      </c>
      <c r="SK34" s="143">
        <f t="shared" si="4"/>
        <v>0</v>
      </c>
      <c r="SL34" s="143" t="str">
        <f t="shared" si="5"/>
        <v/>
      </c>
      <c r="SM34" s="143">
        <f t="shared" si="6"/>
        <v>0</v>
      </c>
      <c r="SN34" s="143" t="str">
        <f t="shared" si="7"/>
        <v/>
      </c>
      <c r="SO34" s="143">
        <f t="shared" si="8"/>
        <v>0</v>
      </c>
      <c r="SP34" s="143" t="str">
        <f t="shared" si="9"/>
        <v/>
      </c>
      <c r="SQ34" s="143">
        <f t="shared" si="10"/>
        <v>0</v>
      </c>
      <c r="SR34" s="143" t="str">
        <f t="shared" si="11"/>
        <v/>
      </c>
    </row>
    <row r="35" spans="1:512">
      <c r="A35" s="396"/>
      <c r="B35" s="396"/>
      <c r="C35" s="396"/>
      <c r="D35" s="396"/>
      <c r="E35" s="396"/>
      <c r="F35" s="396"/>
      <c r="G35" s="396"/>
      <c r="H35" s="396"/>
      <c r="I35" s="396"/>
      <c r="J35" s="396"/>
      <c r="K35" s="396"/>
      <c r="L35" s="396"/>
      <c r="M35" s="396"/>
      <c r="N35" s="396"/>
      <c r="O35" s="396"/>
      <c r="P35" s="396"/>
      <c r="Q35" s="396"/>
      <c r="R35" s="396"/>
      <c r="S35" s="396"/>
      <c r="T35" s="396"/>
      <c r="U35" s="396"/>
      <c r="V35" s="396"/>
      <c r="W35" s="396"/>
      <c r="X35" s="396"/>
      <c r="Y35" s="396"/>
      <c r="Z35" s="396"/>
      <c r="AA35" s="396"/>
      <c r="AB35" s="396"/>
      <c r="AC35" s="396"/>
      <c r="AD35" s="396"/>
      <c r="AE35" s="396"/>
      <c r="AF35" s="396"/>
      <c r="AG35" s="396"/>
      <c r="AH35" s="396"/>
      <c r="AI35" s="396"/>
      <c r="AJ35" s="396"/>
      <c r="AK35" s="396"/>
      <c r="AL35" s="396"/>
      <c r="AM35" s="396"/>
      <c r="AN35" s="396"/>
      <c r="AO35" s="396"/>
      <c r="AP35" s="396"/>
      <c r="AQ35" s="396"/>
      <c r="AR35" s="396"/>
      <c r="AS35" s="396"/>
      <c r="AT35" s="396"/>
      <c r="AU35" s="396"/>
      <c r="AV35" s="396"/>
      <c r="AW35" s="396"/>
      <c r="AX35" s="396"/>
      <c r="AY35" s="396"/>
      <c r="AZ35" s="396"/>
      <c r="BA35" s="396"/>
      <c r="BB35" s="396"/>
      <c r="BC35" s="396"/>
      <c r="BD35" s="396"/>
      <c r="BE35" s="396"/>
      <c r="BF35" s="396"/>
      <c r="BG35" s="396"/>
      <c r="BH35" s="396"/>
      <c r="BI35" s="396"/>
      <c r="BJ35" s="396"/>
      <c r="BK35" s="396"/>
      <c r="BL35" s="396"/>
      <c r="BM35" s="396"/>
      <c r="BN35" s="396"/>
      <c r="BO35" s="396"/>
      <c r="BP35" s="396"/>
      <c r="BQ35" s="396"/>
      <c r="BR35" s="396"/>
      <c r="BS35" s="396"/>
      <c r="BT35" s="396"/>
      <c r="BU35" s="396"/>
      <c r="BV35" s="396"/>
      <c r="BW35" s="396"/>
      <c r="BX35" s="396"/>
      <c r="BY35" s="396"/>
      <c r="BZ35" s="396"/>
      <c r="CA35" s="396"/>
      <c r="CB35" s="396"/>
      <c r="CC35" s="396"/>
      <c r="CD35" s="396"/>
      <c r="CE35" s="396"/>
      <c r="CF35" s="396"/>
      <c r="CG35" s="396"/>
      <c r="CH35" s="396"/>
      <c r="CI35" s="396"/>
      <c r="CJ35" s="396"/>
      <c r="CK35" s="396"/>
      <c r="CL35" s="396"/>
      <c r="CM35" s="396"/>
      <c r="CN35" s="396"/>
      <c r="CO35" s="396"/>
      <c r="CP35" s="396"/>
      <c r="CQ35" s="396"/>
      <c r="CR35" s="396"/>
      <c r="CS35" s="396"/>
      <c r="CT35" s="396"/>
      <c r="CU35" s="396"/>
      <c r="CV35" s="396"/>
      <c r="CW35" s="396"/>
      <c r="CX35" s="396"/>
      <c r="CY35" s="396"/>
      <c r="CZ35" s="396"/>
      <c r="DA35" s="396"/>
      <c r="DB35" s="396"/>
      <c r="DC35" s="396"/>
      <c r="DD35" s="396"/>
      <c r="DE35" s="396"/>
      <c r="DF35" s="396"/>
      <c r="DG35" s="396"/>
      <c r="DH35" s="396"/>
      <c r="DI35" s="396"/>
      <c r="DJ35" s="396"/>
      <c r="DK35" s="396"/>
      <c r="ER35" s="396"/>
      <c r="ES35" s="396"/>
      <c r="ET35" s="396"/>
      <c r="EU35" s="396"/>
      <c r="EV35" s="396"/>
      <c r="EW35" s="396"/>
      <c r="EX35" s="396"/>
      <c r="EY35" s="396"/>
      <c r="EZ35" s="396"/>
      <c r="FA35" s="396"/>
      <c r="FB35" s="396"/>
      <c r="FC35" s="396"/>
      <c r="FD35" s="396"/>
      <c r="FE35" s="396"/>
      <c r="FF35" s="396"/>
      <c r="FG35" s="396"/>
      <c r="FH35" s="396"/>
      <c r="FI35" s="396"/>
      <c r="FJ35" s="396"/>
      <c r="FK35" s="396"/>
      <c r="FL35" s="396"/>
      <c r="FM35" s="396"/>
      <c r="FN35" s="396"/>
      <c r="FO35" s="396"/>
      <c r="FP35" s="396"/>
      <c r="FQ35" s="396"/>
      <c r="FR35" s="396"/>
      <c r="FS35" s="396"/>
      <c r="FT35" s="396"/>
      <c r="FU35" s="396"/>
      <c r="FV35" s="396"/>
      <c r="FW35" s="396"/>
      <c r="FX35" s="396"/>
      <c r="FY35" s="396"/>
      <c r="FZ35" s="396"/>
      <c r="GA35" s="396"/>
      <c r="GB35" s="396"/>
      <c r="GC35" s="396"/>
      <c r="GD35" s="396"/>
      <c r="GE35" s="396"/>
      <c r="GF35" s="396"/>
      <c r="GG35" s="396"/>
      <c r="GH35" s="396"/>
      <c r="GI35" s="396"/>
      <c r="GJ35" s="396"/>
      <c r="GK35" s="396"/>
      <c r="GL35" s="396"/>
      <c r="GM35" s="396"/>
      <c r="GN35" s="396"/>
      <c r="GO35" s="396"/>
      <c r="GP35" s="396"/>
      <c r="GQ35" s="396"/>
      <c r="GR35" s="396"/>
      <c r="GS35" s="396"/>
      <c r="GT35" s="396"/>
      <c r="GU35" s="396"/>
      <c r="GV35" s="396"/>
      <c r="GW35" s="396"/>
      <c r="GX35" s="396"/>
      <c r="GY35" s="396"/>
      <c r="GZ35" s="396"/>
      <c r="HA35" s="396"/>
      <c r="HB35" s="396"/>
      <c r="HC35" s="396"/>
      <c r="HD35" s="396"/>
      <c r="HE35" s="396"/>
      <c r="HF35" s="396"/>
      <c r="HG35" s="396"/>
      <c r="HH35" s="396"/>
      <c r="HI35" s="396"/>
      <c r="HJ35" s="396"/>
      <c r="HK35" s="396"/>
      <c r="HL35" s="396"/>
      <c r="HM35" s="396"/>
      <c r="HN35" s="396"/>
      <c r="HO35" s="396"/>
      <c r="HP35" s="396"/>
      <c r="HQ35" s="396"/>
      <c r="HR35" s="396"/>
      <c r="HS35" s="396"/>
      <c r="HT35" s="396"/>
      <c r="HU35" s="396"/>
      <c r="HV35" s="396"/>
      <c r="HW35" s="396"/>
      <c r="HX35" s="396"/>
      <c r="HY35" s="396"/>
      <c r="HZ35" s="396"/>
      <c r="IA35" s="396"/>
      <c r="IB35" s="396"/>
      <c r="IC35" s="396"/>
      <c r="ID35" s="396"/>
      <c r="IE35" s="396"/>
      <c r="IF35" s="396"/>
      <c r="IG35" s="396"/>
      <c r="IH35" s="396"/>
      <c r="II35" s="396"/>
      <c r="IJ35" s="396"/>
      <c r="IK35" s="396"/>
      <c r="IL35" s="396"/>
      <c r="IM35" s="396"/>
      <c r="IN35" s="396"/>
      <c r="IO35" s="396"/>
      <c r="IP35" s="396"/>
      <c r="IQ35" s="396"/>
      <c r="IR35" s="396"/>
      <c r="IS35" s="396"/>
      <c r="IT35" s="396"/>
      <c r="IU35" s="396"/>
      <c r="IV35" s="396"/>
      <c r="IW35" s="396"/>
      <c r="IX35" s="396"/>
      <c r="IY35" s="396"/>
      <c r="IZ35" s="396"/>
      <c r="JA35" s="396"/>
      <c r="JB35" s="396"/>
      <c r="JC35" s="396"/>
      <c r="JD35" s="396"/>
      <c r="JE35" s="396"/>
      <c r="JF35" s="396"/>
      <c r="JG35" s="396"/>
      <c r="JH35" s="396"/>
      <c r="JI35" s="396"/>
      <c r="JJ35" s="396"/>
      <c r="JK35" s="396"/>
      <c r="JL35" s="396"/>
      <c r="JM35" s="396"/>
      <c r="JN35" s="396"/>
      <c r="JO35" s="396"/>
      <c r="JP35" s="396"/>
      <c r="JQ35" s="396"/>
      <c r="JR35" s="396"/>
      <c r="JS35" s="396"/>
      <c r="JT35" s="396"/>
      <c r="JU35" s="396"/>
      <c r="JV35" s="396"/>
      <c r="JW35" s="396"/>
      <c r="JX35" s="396"/>
      <c r="JY35" s="396"/>
      <c r="JZ35" s="396"/>
      <c r="KA35" s="396"/>
      <c r="KB35" s="396"/>
      <c r="KC35" s="396"/>
      <c r="KD35" s="396"/>
      <c r="KE35" s="396"/>
      <c r="KF35" s="396"/>
      <c r="KG35" s="396"/>
      <c r="KH35" s="396"/>
      <c r="KI35" s="396"/>
      <c r="KJ35" s="396"/>
      <c r="KK35" s="396"/>
      <c r="KL35" s="396"/>
      <c r="KM35" s="396"/>
      <c r="KN35" s="396"/>
      <c r="KO35" s="396"/>
      <c r="KP35" s="396"/>
      <c r="KQ35" s="396"/>
      <c r="KR35" s="396"/>
      <c r="KS35" s="396"/>
      <c r="KT35" s="396"/>
      <c r="KU35" s="396"/>
      <c r="KV35" s="396"/>
      <c r="KW35" s="396"/>
      <c r="KX35" s="396"/>
      <c r="KY35" s="396"/>
      <c r="KZ35" s="396"/>
      <c r="LA35" s="396"/>
      <c r="LB35" s="396"/>
      <c r="LC35" s="396"/>
      <c r="LD35" s="396"/>
      <c r="LE35" s="396"/>
      <c r="LF35" s="396"/>
      <c r="LG35" s="396"/>
      <c r="LH35" s="396"/>
      <c r="LI35" s="396"/>
      <c r="LJ35" s="396"/>
      <c r="LK35" s="396"/>
      <c r="LL35" s="396"/>
      <c r="LM35" s="396"/>
      <c r="LN35" s="396"/>
      <c r="LO35" s="396"/>
      <c r="LP35" s="396"/>
      <c r="LQ35" s="396"/>
      <c r="LR35" s="396"/>
      <c r="LS35" s="396"/>
      <c r="LT35" s="396"/>
      <c r="LU35" s="396"/>
      <c r="LV35" s="396"/>
      <c r="LW35" s="396"/>
      <c r="LX35" s="396"/>
      <c r="LY35" s="396"/>
      <c r="LZ35" s="396"/>
      <c r="MA35" s="396"/>
      <c r="MB35" s="396"/>
      <c r="MC35" s="396"/>
      <c r="MD35" s="396"/>
      <c r="ME35" s="396"/>
      <c r="MF35" s="396"/>
      <c r="MG35" s="396"/>
      <c r="MH35" s="396"/>
      <c r="MI35" s="396"/>
      <c r="MJ35" s="396"/>
      <c r="MK35" s="396"/>
      <c r="ML35" s="396"/>
      <c r="MM35" s="396"/>
      <c r="MN35" s="396"/>
      <c r="MO35" s="396"/>
      <c r="MP35" s="396"/>
      <c r="MQ35" s="396"/>
      <c r="MR35" s="396"/>
      <c r="MS35" s="396"/>
      <c r="MT35" s="396"/>
      <c r="MU35" s="396"/>
      <c r="MV35" s="396"/>
      <c r="MW35" s="396"/>
      <c r="MX35" s="396"/>
      <c r="MY35" s="396"/>
      <c r="MZ35" s="396"/>
      <c r="NA35" s="396"/>
      <c r="NB35" s="396"/>
      <c r="NC35" s="396"/>
      <c r="ND35" s="396"/>
      <c r="NE35" s="396"/>
      <c r="NF35" s="396"/>
      <c r="NG35" s="396"/>
      <c r="NH35" s="396"/>
      <c r="NI35" s="396"/>
      <c r="NJ35" s="396"/>
      <c r="NK35" s="396"/>
      <c r="NL35" s="396"/>
      <c r="NM35" s="396"/>
      <c r="NN35" s="396"/>
      <c r="NO35" s="396"/>
      <c r="NP35" s="396"/>
      <c r="NQ35" s="396"/>
      <c r="NR35" s="396"/>
      <c r="NS35" s="396"/>
      <c r="NT35" s="396"/>
      <c r="NU35" s="396"/>
      <c r="NV35" s="396"/>
      <c r="NW35" s="396"/>
      <c r="NX35" s="396"/>
      <c r="NY35" s="396"/>
      <c r="NZ35" s="396"/>
      <c r="OA35" s="396"/>
      <c r="OB35" s="396"/>
      <c r="OC35" s="396"/>
      <c r="OD35" s="396"/>
      <c r="OE35" s="396"/>
      <c r="OF35" s="396"/>
      <c r="OG35" s="396"/>
      <c r="OH35" s="396"/>
      <c r="OI35" s="396"/>
      <c r="OJ35" s="396"/>
      <c r="OK35" s="396"/>
      <c r="OL35" s="396"/>
      <c r="OM35" s="396"/>
      <c r="ON35" s="396"/>
      <c r="OO35" s="396"/>
      <c r="OP35" s="396"/>
      <c r="OQ35" s="396"/>
      <c r="OR35" s="396"/>
      <c r="OS35" s="396"/>
      <c r="OT35" s="396"/>
      <c r="OU35" s="396"/>
      <c r="OV35" s="396"/>
      <c r="OW35" s="396"/>
      <c r="OX35" s="396"/>
      <c r="OY35" s="396"/>
      <c r="OZ35" s="396"/>
      <c r="PA35" s="396"/>
      <c r="PB35" s="396"/>
      <c r="PC35" s="396"/>
      <c r="PD35" s="396"/>
      <c r="PE35" s="396"/>
      <c r="PF35" s="396"/>
      <c r="PG35" s="396"/>
      <c r="PH35" s="396"/>
      <c r="PI35" s="396"/>
      <c r="PJ35" s="396"/>
      <c r="PK35" s="396"/>
      <c r="PL35" s="396"/>
      <c r="PM35" s="396"/>
      <c r="PN35" s="396"/>
      <c r="PO35" s="396"/>
      <c r="PP35" s="396"/>
      <c r="PQ35" s="396"/>
      <c r="PR35" s="396"/>
      <c r="PS35" s="396"/>
      <c r="PT35" s="396"/>
      <c r="PU35" s="396"/>
      <c r="PV35" s="396"/>
      <c r="PW35" s="396"/>
      <c r="PX35" s="396"/>
      <c r="PY35" s="396"/>
      <c r="PZ35" s="396"/>
      <c r="QA35" s="396"/>
      <c r="QB35" s="396"/>
      <c r="QC35" s="396"/>
      <c r="QD35" s="396"/>
      <c r="QE35" s="396"/>
      <c r="QF35" s="396"/>
      <c r="QG35" s="396"/>
      <c r="QH35" s="396"/>
      <c r="QI35" s="396"/>
      <c r="QJ35" s="396"/>
      <c r="QK35" s="396"/>
      <c r="QL35" s="396"/>
      <c r="QM35" s="396"/>
      <c r="QN35" s="396"/>
      <c r="QO35" s="396"/>
      <c r="QP35" s="396"/>
      <c r="QQ35" s="396"/>
      <c r="QR35" s="396"/>
      <c r="QS35" s="396"/>
      <c r="SG35" s="143">
        <f t="shared" si="0"/>
        <v>0</v>
      </c>
      <c r="SH35" s="143" t="str">
        <f t="shared" si="1"/>
        <v/>
      </c>
      <c r="SI35" s="143">
        <f t="shared" si="2"/>
        <v>0</v>
      </c>
      <c r="SJ35" s="143" t="str">
        <f t="shared" si="3"/>
        <v/>
      </c>
      <c r="SK35" s="143">
        <f t="shared" si="4"/>
        <v>0</v>
      </c>
      <c r="SL35" s="143" t="str">
        <f t="shared" si="5"/>
        <v/>
      </c>
      <c r="SM35" s="143">
        <f t="shared" si="6"/>
        <v>0</v>
      </c>
      <c r="SN35" s="143" t="str">
        <f t="shared" si="7"/>
        <v/>
      </c>
      <c r="SO35" s="143">
        <f t="shared" si="8"/>
        <v>0</v>
      </c>
      <c r="SP35" s="143" t="str">
        <f t="shared" si="9"/>
        <v/>
      </c>
      <c r="SQ35" s="143">
        <f t="shared" si="10"/>
        <v>0</v>
      </c>
      <c r="SR35" s="143" t="str">
        <f t="shared" si="11"/>
        <v/>
      </c>
    </row>
    <row r="36" spans="1:512">
      <c r="A36" s="396"/>
      <c r="B36" s="395"/>
      <c r="C36" s="395"/>
      <c r="D36" s="395"/>
      <c r="E36" s="395"/>
      <c r="F36" s="395"/>
      <c r="G36" s="395"/>
      <c r="H36" s="395"/>
      <c r="I36" s="395"/>
      <c r="J36" s="395"/>
      <c r="K36" s="395"/>
      <c r="L36" s="395"/>
      <c r="M36" s="395"/>
      <c r="N36" s="395"/>
      <c r="O36" s="395"/>
      <c r="P36" s="395"/>
      <c r="Q36" s="395"/>
      <c r="R36" s="395"/>
      <c r="S36" s="395"/>
      <c r="T36" s="395"/>
      <c r="U36" s="395"/>
      <c r="V36" s="395"/>
      <c r="W36" s="395"/>
      <c r="X36" s="395"/>
      <c r="Y36" s="395"/>
      <c r="Z36" s="395"/>
      <c r="AA36" s="395"/>
      <c r="AB36" s="395"/>
      <c r="AC36" s="395"/>
      <c r="AD36" s="395"/>
      <c r="AE36" s="395"/>
      <c r="AF36" s="395"/>
      <c r="AG36" s="395"/>
      <c r="AH36" s="395"/>
      <c r="AI36" s="395"/>
      <c r="AJ36" s="395"/>
      <c r="AK36" s="395"/>
      <c r="AL36" s="395"/>
      <c r="AM36" s="395"/>
      <c r="AN36" s="395"/>
      <c r="AO36" s="395"/>
      <c r="AP36" s="395"/>
      <c r="AQ36" s="395"/>
      <c r="AR36" s="395"/>
      <c r="AS36" s="395"/>
      <c r="AT36" s="395"/>
      <c r="AU36" s="395"/>
      <c r="AV36" s="395"/>
      <c r="AW36" s="395"/>
      <c r="AX36" s="395"/>
      <c r="AY36" s="395"/>
      <c r="AZ36" s="395"/>
      <c r="BA36" s="395"/>
      <c r="BB36" s="395"/>
      <c r="BC36" s="395"/>
      <c r="BD36" s="395"/>
      <c r="BE36" s="395"/>
      <c r="BF36" s="395"/>
      <c r="BG36" s="395"/>
      <c r="BH36" s="395"/>
      <c r="BI36" s="395"/>
      <c r="BJ36" s="395"/>
      <c r="BK36" s="395"/>
      <c r="BL36" s="395"/>
      <c r="BM36" s="395"/>
      <c r="BN36" s="395"/>
      <c r="BO36" s="395"/>
      <c r="BP36" s="395"/>
      <c r="BQ36" s="395"/>
      <c r="BR36" s="395"/>
      <c r="BS36" s="395"/>
      <c r="BT36" s="395"/>
      <c r="BU36" s="395"/>
      <c r="BV36" s="395"/>
      <c r="BW36" s="395"/>
      <c r="BX36" s="395"/>
      <c r="BY36" s="395"/>
      <c r="BZ36" s="395"/>
      <c r="CA36" s="395"/>
      <c r="CB36" s="395"/>
      <c r="CC36" s="395"/>
      <c r="CD36" s="395"/>
      <c r="CE36" s="395"/>
      <c r="CF36" s="395"/>
      <c r="CG36" s="395"/>
      <c r="CH36" s="395"/>
      <c r="CI36" s="395"/>
      <c r="CJ36" s="395"/>
      <c r="CK36" s="395"/>
      <c r="CL36" s="395"/>
      <c r="CM36" s="395"/>
      <c r="CN36" s="395"/>
      <c r="CO36" s="395"/>
      <c r="CP36" s="395"/>
      <c r="CQ36" s="395"/>
      <c r="CR36" s="395"/>
      <c r="CS36" s="395"/>
      <c r="CT36" s="395"/>
      <c r="CU36" s="395"/>
      <c r="CV36" s="395"/>
      <c r="CW36" s="395"/>
      <c r="CX36" s="395"/>
      <c r="CY36" s="395"/>
      <c r="CZ36" s="395"/>
      <c r="DA36" s="395"/>
      <c r="DB36" s="395"/>
      <c r="DC36" s="395"/>
      <c r="DD36" s="395"/>
      <c r="DE36" s="395"/>
      <c r="DF36" s="395"/>
      <c r="DG36" s="395"/>
      <c r="DH36" s="395"/>
      <c r="DI36" s="395"/>
      <c r="DJ36" s="395"/>
      <c r="DK36" s="395"/>
      <c r="ER36" s="395"/>
      <c r="ES36" s="395"/>
      <c r="ET36" s="395"/>
      <c r="EU36" s="395"/>
      <c r="EV36" s="395"/>
      <c r="EW36" s="395"/>
      <c r="EX36" s="395"/>
      <c r="EY36" s="395"/>
      <c r="EZ36" s="395"/>
      <c r="FA36" s="395"/>
      <c r="FB36" s="395"/>
      <c r="FC36" s="395"/>
      <c r="FD36" s="395"/>
      <c r="FE36" s="395"/>
      <c r="FF36" s="395"/>
      <c r="FG36" s="395"/>
      <c r="FH36" s="395"/>
      <c r="FI36" s="395"/>
      <c r="FJ36" s="395"/>
      <c r="FK36" s="395"/>
      <c r="FL36" s="395"/>
      <c r="FM36" s="395"/>
      <c r="FN36" s="395"/>
      <c r="FO36" s="395"/>
      <c r="FP36" s="395"/>
      <c r="FQ36" s="395"/>
      <c r="FR36" s="395"/>
      <c r="FS36" s="395"/>
      <c r="FT36" s="395"/>
      <c r="FU36" s="395"/>
      <c r="FV36" s="395"/>
      <c r="FW36" s="395"/>
      <c r="FX36" s="395"/>
      <c r="FY36" s="395"/>
      <c r="FZ36" s="395"/>
      <c r="GA36" s="395"/>
      <c r="GB36" s="395"/>
      <c r="GC36" s="395"/>
      <c r="GD36" s="395"/>
      <c r="GE36" s="395"/>
      <c r="GF36" s="395"/>
      <c r="GG36" s="395"/>
      <c r="GH36" s="395"/>
      <c r="GI36" s="395"/>
      <c r="GJ36" s="395"/>
      <c r="GK36" s="395"/>
      <c r="GL36" s="395"/>
      <c r="GM36" s="395"/>
      <c r="GN36" s="395"/>
      <c r="GO36" s="395"/>
      <c r="GP36" s="395"/>
      <c r="GQ36" s="395"/>
      <c r="GR36" s="395"/>
      <c r="GS36" s="395"/>
      <c r="GT36" s="395"/>
      <c r="GU36" s="395"/>
      <c r="GV36" s="395"/>
      <c r="GW36" s="395"/>
      <c r="GX36" s="395"/>
      <c r="GY36" s="395"/>
      <c r="GZ36" s="395"/>
      <c r="HA36" s="395"/>
      <c r="HB36" s="395"/>
      <c r="HC36" s="395"/>
      <c r="HD36" s="395"/>
      <c r="HE36" s="395"/>
      <c r="HF36" s="395"/>
      <c r="HG36" s="395"/>
      <c r="HH36" s="395"/>
      <c r="HI36" s="395"/>
      <c r="HJ36" s="395"/>
      <c r="HK36" s="395"/>
      <c r="HL36" s="395"/>
      <c r="HM36" s="395"/>
      <c r="HN36" s="395"/>
      <c r="HO36" s="395"/>
      <c r="HP36" s="395"/>
      <c r="HQ36" s="395"/>
      <c r="HR36" s="395"/>
      <c r="HS36" s="395"/>
      <c r="HT36" s="395"/>
      <c r="HU36" s="395"/>
      <c r="HV36" s="395"/>
      <c r="HW36" s="395"/>
      <c r="HX36" s="395"/>
      <c r="HY36" s="395"/>
      <c r="HZ36" s="395"/>
      <c r="IA36" s="395"/>
      <c r="IB36" s="395"/>
      <c r="IC36" s="395"/>
      <c r="ID36" s="395"/>
      <c r="IE36" s="395"/>
      <c r="IF36" s="395"/>
      <c r="IG36" s="395"/>
      <c r="IH36" s="395"/>
      <c r="II36" s="395"/>
      <c r="IJ36" s="395"/>
      <c r="IK36" s="395"/>
      <c r="IL36" s="395"/>
      <c r="IM36" s="395"/>
      <c r="IN36" s="395"/>
      <c r="IO36" s="395"/>
      <c r="IP36" s="395"/>
      <c r="IQ36" s="395"/>
      <c r="IR36" s="395"/>
      <c r="IS36" s="395"/>
      <c r="IT36" s="395"/>
      <c r="IU36" s="395"/>
      <c r="IV36" s="395"/>
      <c r="IW36" s="395"/>
      <c r="IX36" s="395"/>
      <c r="IY36" s="395"/>
      <c r="IZ36" s="395"/>
      <c r="JA36" s="395"/>
      <c r="JB36" s="395"/>
      <c r="JC36" s="395"/>
      <c r="JD36" s="395"/>
      <c r="JE36" s="395"/>
      <c r="JF36" s="395"/>
      <c r="JG36" s="395"/>
      <c r="JH36" s="395"/>
      <c r="JI36" s="395"/>
      <c r="JJ36" s="395"/>
      <c r="JK36" s="395"/>
      <c r="JL36" s="395"/>
      <c r="JM36" s="395"/>
      <c r="JN36" s="395"/>
      <c r="JO36" s="395"/>
      <c r="JP36" s="395"/>
      <c r="JQ36" s="395"/>
      <c r="JR36" s="395"/>
      <c r="JS36" s="395"/>
      <c r="JT36" s="395"/>
      <c r="JU36" s="395"/>
      <c r="JV36" s="395"/>
      <c r="JW36" s="395"/>
      <c r="JX36" s="395"/>
      <c r="JY36" s="395"/>
      <c r="JZ36" s="395"/>
      <c r="KA36" s="395"/>
      <c r="KB36" s="395"/>
      <c r="KC36" s="395"/>
      <c r="KD36" s="395"/>
      <c r="KE36" s="395"/>
      <c r="KF36" s="395"/>
      <c r="KG36" s="395"/>
      <c r="KH36" s="395"/>
      <c r="KI36" s="395"/>
      <c r="KJ36" s="395"/>
      <c r="KK36" s="395"/>
      <c r="KL36" s="395"/>
      <c r="KM36" s="395"/>
      <c r="KN36" s="395"/>
      <c r="KO36" s="395"/>
      <c r="KP36" s="395"/>
      <c r="KQ36" s="395"/>
      <c r="KR36" s="395"/>
      <c r="KS36" s="395"/>
      <c r="KT36" s="395"/>
      <c r="KU36" s="395"/>
      <c r="KV36" s="395"/>
      <c r="KW36" s="395"/>
      <c r="KX36" s="395"/>
      <c r="KY36" s="395"/>
      <c r="KZ36" s="395"/>
      <c r="LA36" s="395"/>
      <c r="LB36" s="395"/>
      <c r="LC36" s="395"/>
      <c r="LD36" s="395"/>
      <c r="LE36" s="395"/>
      <c r="LF36" s="395"/>
      <c r="LG36" s="395"/>
      <c r="LH36" s="395"/>
      <c r="LI36" s="395"/>
      <c r="LJ36" s="395"/>
      <c r="LK36" s="395"/>
      <c r="LL36" s="395"/>
      <c r="LM36" s="395"/>
      <c r="LN36" s="395"/>
      <c r="LO36" s="395"/>
      <c r="LP36" s="395"/>
      <c r="LQ36" s="395"/>
      <c r="LR36" s="395"/>
      <c r="LS36" s="395"/>
      <c r="LT36" s="395"/>
      <c r="LU36" s="395"/>
      <c r="LV36" s="395"/>
      <c r="LW36" s="395"/>
      <c r="LX36" s="395"/>
      <c r="LY36" s="395"/>
      <c r="LZ36" s="395"/>
      <c r="MA36" s="395"/>
      <c r="MB36" s="395"/>
      <c r="MC36" s="395"/>
      <c r="MD36" s="395"/>
      <c r="ME36" s="395"/>
      <c r="MF36" s="395"/>
      <c r="MG36" s="395"/>
      <c r="MH36" s="395"/>
      <c r="MI36" s="395"/>
      <c r="MJ36" s="395"/>
      <c r="MK36" s="395"/>
      <c r="ML36" s="395"/>
      <c r="MM36" s="395"/>
      <c r="MN36" s="395"/>
      <c r="MO36" s="395"/>
      <c r="MP36" s="395"/>
      <c r="MQ36" s="395"/>
      <c r="MR36" s="395"/>
      <c r="MS36" s="395"/>
      <c r="MT36" s="395"/>
      <c r="MU36" s="395"/>
      <c r="MV36" s="395"/>
      <c r="MW36" s="395"/>
      <c r="MX36" s="395"/>
      <c r="MY36" s="395"/>
      <c r="MZ36" s="395"/>
      <c r="NA36" s="395"/>
      <c r="NB36" s="395"/>
      <c r="NC36" s="395"/>
      <c r="ND36" s="395"/>
      <c r="NE36" s="395"/>
      <c r="NF36" s="395"/>
      <c r="NG36" s="395"/>
      <c r="NH36" s="395"/>
      <c r="NI36" s="395"/>
      <c r="NJ36" s="395"/>
      <c r="NK36" s="395"/>
      <c r="NL36" s="395"/>
      <c r="NM36" s="395"/>
      <c r="NN36" s="395"/>
      <c r="NO36" s="395"/>
      <c r="NP36" s="395"/>
      <c r="NQ36" s="395"/>
      <c r="NR36" s="395"/>
      <c r="NS36" s="395"/>
      <c r="NT36" s="395"/>
      <c r="NU36" s="395"/>
      <c r="NV36" s="395"/>
      <c r="NW36" s="395"/>
      <c r="NX36" s="395"/>
      <c r="NY36" s="395"/>
      <c r="NZ36" s="395"/>
      <c r="OA36" s="395"/>
      <c r="OB36" s="395"/>
      <c r="OC36" s="395"/>
      <c r="OD36" s="395"/>
      <c r="OE36" s="395"/>
      <c r="OF36" s="395"/>
      <c r="OG36" s="395"/>
      <c r="OH36" s="395"/>
      <c r="OI36" s="395"/>
      <c r="OJ36" s="395"/>
      <c r="OK36" s="395"/>
      <c r="OL36" s="395"/>
      <c r="OM36" s="395"/>
      <c r="ON36" s="395"/>
      <c r="OO36" s="395"/>
      <c r="OP36" s="395"/>
      <c r="OQ36" s="395"/>
      <c r="OR36" s="395"/>
      <c r="OS36" s="395"/>
      <c r="OT36" s="395"/>
      <c r="OU36" s="395"/>
      <c r="OV36" s="395"/>
      <c r="OW36" s="395"/>
      <c r="OX36" s="395"/>
      <c r="OY36" s="395"/>
      <c r="OZ36" s="395"/>
      <c r="PA36" s="395"/>
      <c r="PB36" s="395"/>
      <c r="PC36" s="395"/>
      <c r="PD36" s="395"/>
      <c r="PE36" s="395"/>
      <c r="PF36" s="395"/>
      <c r="PG36" s="395"/>
      <c r="PH36" s="395"/>
      <c r="PI36" s="395"/>
      <c r="PJ36" s="395"/>
      <c r="PK36" s="395"/>
      <c r="PL36" s="395"/>
      <c r="PM36" s="395"/>
      <c r="PN36" s="395"/>
      <c r="PO36" s="395"/>
      <c r="PP36" s="395"/>
      <c r="PQ36" s="395"/>
      <c r="PR36" s="395"/>
      <c r="PS36" s="395"/>
      <c r="PT36" s="395"/>
      <c r="PU36" s="395"/>
      <c r="PV36" s="395"/>
      <c r="PW36" s="395"/>
      <c r="PX36" s="395"/>
      <c r="PY36" s="395"/>
      <c r="PZ36" s="395"/>
      <c r="QA36" s="395"/>
      <c r="QB36" s="395"/>
      <c r="QC36" s="395"/>
      <c r="QD36" s="395"/>
      <c r="QE36" s="395"/>
      <c r="QF36" s="395"/>
      <c r="QG36" s="395"/>
      <c r="QH36" s="395"/>
      <c r="QI36" s="395"/>
      <c r="QJ36" s="395"/>
      <c r="QK36" s="395"/>
      <c r="QL36" s="395"/>
      <c r="QM36" s="395"/>
      <c r="QN36" s="395"/>
      <c r="QO36" s="395"/>
      <c r="QP36" s="395"/>
      <c r="QQ36" s="395"/>
      <c r="QR36" s="395"/>
      <c r="QS36" s="395"/>
      <c r="SG36" s="143">
        <f t="shared" si="0"/>
        <v>0</v>
      </c>
      <c r="SH36" s="143" t="str">
        <f t="shared" si="1"/>
        <v/>
      </c>
      <c r="SI36" s="143">
        <f t="shared" si="2"/>
        <v>0</v>
      </c>
      <c r="SJ36" s="143" t="str">
        <f t="shared" si="3"/>
        <v/>
      </c>
      <c r="SK36" s="143">
        <f t="shared" si="4"/>
        <v>0</v>
      </c>
      <c r="SL36" s="143" t="str">
        <f t="shared" si="5"/>
        <v/>
      </c>
      <c r="SM36" s="143">
        <f t="shared" si="6"/>
        <v>0</v>
      </c>
      <c r="SN36" s="143" t="str">
        <f t="shared" si="7"/>
        <v/>
      </c>
      <c r="SO36" s="143">
        <f t="shared" si="8"/>
        <v>0</v>
      </c>
      <c r="SP36" s="143" t="str">
        <f t="shared" si="9"/>
        <v/>
      </c>
      <c r="SQ36" s="143">
        <f t="shared" si="10"/>
        <v>0</v>
      </c>
      <c r="SR36" s="143" t="str">
        <f t="shared" si="11"/>
        <v/>
      </c>
    </row>
    <row r="37" spans="1:512">
      <c r="A37" s="396"/>
      <c r="B37" s="396"/>
      <c r="C37" s="396"/>
      <c r="D37" s="396"/>
      <c r="E37" s="396"/>
      <c r="F37" s="396"/>
      <c r="G37" s="396"/>
      <c r="H37" s="396"/>
      <c r="I37" s="396"/>
      <c r="J37" s="396"/>
      <c r="K37" s="396"/>
      <c r="L37" s="396"/>
      <c r="M37" s="396"/>
      <c r="N37" s="396"/>
      <c r="O37" s="396"/>
      <c r="P37" s="396"/>
      <c r="Q37" s="396"/>
      <c r="R37" s="396"/>
      <c r="S37" s="396"/>
      <c r="T37" s="396"/>
      <c r="U37" s="396"/>
      <c r="V37" s="396"/>
      <c r="W37" s="396"/>
      <c r="X37" s="396"/>
      <c r="Y37" s="396"/>
      <c r="Z37" s="396"/>
      <c r="AA37" s="396"/>
      <c r="AB37" s="396"/>
      <c r="AC37" s="396"/>
      <c r="AD37" s="396"/>
      <c r="AE37" s="396"/>
      <c r="AF37" s="396"/>
      <c r="AG37" s="396"/>
      <c r="AH37" s="396"/>
      <c r="AI37" s="396"/>
      <c r="AJ37" s="396"/>
      <c r="AK37" s="396"/>
      <c r="AL37" s="396"/>
      <c r="AM37" s="396"/>
      <c r="AN37" s="396"/>
      <c r="AO37" s="396"/>
      <c r="AP37" s="396"/>
      <c r="AQ37" s="396"/>
      <c r="AR37" s="396"/>
      <c r="AS37" s="396"/>
      <c r="AT37" s="396"/>
      <c r="AU37" s="396"/>
      <c r="AV37" s="396"/>
      <c r="AW37" s="396"/>
      <c r="AX37" s="396"/>
      <c r="AY37" s="396"/>
      <c r="AZ37" s="396"/>
      <c r="BA37" s="396"/>
      <c r="BB37" s="396"/>
      <c r="BC37" s="396"/>
      <c r="BD37" s="396"/>
      <c r="BE37" s="396"/>
      <c r="BF37" s="396"/>
      <c r="BG37" s="396"/>
      <c r="BH37" s="396"/>
      <c r="BI37" s="396"/>
      <c r="BJ37" s="396"/>
      <c r="BK37" s="396"/>
      <c r="BL37" s="396"/>
      <c r="BM37" s="396"/>
      <c r="BN37" s="396"/>
      <c r="BO37" s="396"/>
      <c r="BP37" s="396"/>
      <c r="BQ37" s="396"/>
      <c r="BR37" s="396"/>
      <c r="BS37" s="396"/>
      <c r="BT37" s="396"/>
      <c r="BU37" s="396"/>
      <c r="BV37" s="396"/>
      <c r="BW37" s="396"/>
      <c r="BX37" s="396"/>
      <c r="BY37" s="396"/>
      <c r="BZ37" s="396"/>
      <c r="CA37" s="396"/>
      <c r="CB37" s="396"/>
      <c r="CC37" s="396"/>
      <c r="CD37" s="396"/>
      <c r="CE37" s="396"/>
      <c r="CF37" s="396"/>
      <c r="CG37" s="396"/>
      <c r="CH37" s="396"/>
      <c r="CI37" s="396"/>
      <c r="CJ37" s="396"/>
      <c r="CK37" s="396"/>
      <c r="CL37" s="396"/>
      <c r="CM37" s="396"/>
      <c r="CN37" s="396"/>
      <c r="CO37" s="396"/>
      <c r="CP37" s="396"/>
      <c r="CQ37" s="396"/>
      <c r="CR37" s="396"/>
      <c r="CS37" s="396"/>
      <c r="CT37" s="396"/>
      <c r="CU37" s="396"/>
      <c r="CV37" s="396"/>
      <c r="CW37" s="396"/>
      <c r="CX37" s="396"/>
      <c r="CY37" s="396"/>
      <c r="CZ37" s="396"/>
      <c r="DA37" s="396"/>
      <c r="DB37" s="396"/>
      <c r="DC37" s="396"/>
      <c r="DD37" s="396"/>
      <c r="DE37" s="396"/>
      <c r="DF37" s="396"/>
      <c r="DG37" s="396"/>
      <c r="DH37" s="396"/>
      <c r="DI37" s="396"/>
      <c r="DJ37" s="396"/>
      <c r="DK37" s="396"/>
      <c r="ER37" s="396"/>
      <c r="ES37" s="396"/>
      <c r="ET37" s="396"/>
      <c r="EU37" s="396"/>
      <c r="EV37" s="396"/>
      <c r="EW37" s="396"/>
      <c r="EX37" s="396"/>
      <c r="EY37" s="396"/>
      <c r="EZ37" s="396"/>
      <c r="FA37" s="396"/>
      <c r="FB37" s="396"/>
      <c r="FC37" s="396"/>
      <c r="FD37" s="396"/>
      <c r="FE37" s="396"/>
      <c r="FF37" s="396"/>
      <c r="FG37" s="396"/>
      <c r="FH37" s="396"/>
      <c r="FI37" s="396"/>
      <c r="FJ37" s="396"/>
      <c r="FK37" s="396"/>
      <c r="FL37" s="396"/>
      <c r="FM37" s="396"/>
      <c r="FN37" s="396"/>
      <c r="FO37" s="396"/>
      <c r="FP37" s="396"/>
      <c r="FQ37" s="396"/>
      <c r="FR37" s="396"/>
      <c r="FS37" s="396"/>
      <c r="FT37" s="396"/>
      <c r="FU37" s="396"/>
      <c r="FV37" s="396"/>
      <c r="FW37" s="396"/>
      <c r="FX37" s="396"/>
      <c r="FY37" s="396"/>
      <c r="FZ37" s="396"/>
      <c r="GA37" s="396"/>
      <c r="GB37" s="396"/>
      <c r="GC37" s="396"/>
      <c r="GD37" s="396"/>
      <c r="GE37" s="396"/>
      <c r="GF37" s="396"/>
      <c r="GG37" s="396"/>
      <c r="GH37" s="396"/>
      <c r="GI37" s="396"/>
      <c r="GJ37" s="396"/>
      <c r="GK37" s="396"/>
      <c r="GL37" s="396"/>
      <c r="GM37" s="396"/>
      <c r="GN37" s="396"/>
      <c r="GO37" s="396"/>
      <c r="GP37" s="396"/>
      <c r="GQ37" s="396"/>
      <c r="GR37" s="396"/>
      <c r="GS37" s="396"/>
      <c r="GT37" s="396"/>
      <c r="GU37" s="396"/>
      <c r="GV37" s="396"/>
      <c r="GW37" s="396"/>
      <c r="GX37" s="396"/>
      <c r="GY37" s="396"/>
      <c r="GZ37" s="396"/>
      <c r="HA37" s="396"/>
      <c r="HB37" s="396"/>
      <c r="HC37" s="396"/>
      <c r="HD37" s="396"/>
      <c r="HE37" s="396"/>
      <c r="HF37" s="396"/>
      <c r="HG37" s="396"/>
      <c r="HH37" s="396"/>
      <c r="HI37" s="396"/>
      <c r="HJ37" s="396"/>
      <c r="HK37" s="396"/>
      <c r="HL37" s="396"/>
      <c r="HM37" s="396"/>
      <c r="HN37" s="396"/>
      <c r="HO37" s="396"/>
      <c r="HP37" s="396"/>
      <c r="HQ37" s="396"/>
      <c r="HR37" s="396"/>
      <c r="HS37" s="396"/>
      <c r="HT37" s="396"/>
      <c r="HU37" s="396"/>
      <c r="HV37" s="396"/>
      <c r="HW37" s="396"/>
      <c r="HX37" s="396"/>
      <c r="HY37" s="396"/>
      <c r="HZ37" s="396"/>
      <c r="IA37" s="396"/>
      <c r="IB37" s="396"/>
      <c r="IC37" s="396"/>
      <c r="ID37" s="396"/>
      <c r="IE37" s="396"/>
      <c r="IF37" s="396"/>
      <c r="IG37" s="396"/>
      <c r="IH37" s="396"/>
      <c r="II37" s="396"/>
      <c r="IJ37" s="396"/>
      <c r="IK37" s="396"/>
      <c r="IL37" s="396"/>
      <c r="IM37" s="396"/>
      <c r="IN37" s="396"/>
      <c r="IO37" s="396"/>
      <c r="IP37" s="396"/>
      <c r="IQ37" s="396"/>
      <c r="IR37" s="396"/>
      <c r="IS37" s="396"/>
      <c r="IT37" s="396"/>
      <c r="IU37" s="396"/>
      <c r="IV37" s="396"/>
      <c r="IW37" s="396"/>
      <c r="IX37" s="396"/>
      <c r="IY37" s="396"/>
      <c r="IZ37" s="396"/>
      <c r="JA37" s="396"/>
      <c r="JB37" s="396"/>
      <c r="JC37" s="396"/>
      <c r="JD37" s="396"/>
      <c r="JE37" s="396"/>
      <c r="JF37" s="396"/>
      <c r="JG37" s="396"/>
      <c r="JH37" s="396"/>
      <c r="JI37" s="396"/>
      <c r="JJ37" s="396"/>
      <c r="JK37" s="396"/>
      <c r="JL37" s="396"/>
      <c r="JM37" s="396"/>
      <c r="JN37" s="396"/>
      <c r="JO37" s="396"/>
      <c r="JP37" s="396"/>
      <c r="JQ37" s="396"/>
      <c r="JR37" s="396"/>
      <c r="JS37" s="396"/>
      <c r="JT37" s="396"/>
      <c r="JU37" s="396"/>
      <c r="JV37" s="396"/>
      <c r="JW37" s="396"/>
      <c r="JX37" s="396"/>
      <c r="JY37" s="396"/>
      <c r="JZ37" s="396"/>
      <c r="KA37" s="396"/>
      <c r="KB37" s="396"/>
      <c r="KC37" s="396"/>
      <c r="KD37" s="396"/>
      <c r="KE37" s="396"/>
      <c r="KF37" s="396"/>
      <c r="KG37" s="396"/>
      <c r="KH37" s="396"/>
      <c r="KI37" s="396"/>
      <c r="KJ37" s="396"/>
      <c r="KK37" s="396"/>
      <c r="KL37" s="396"/>
      <c r="KM37" s="396"/>
      <c r="KN37" s="396"/>
      <c r="KO37" s="396"/>
      <c r="KP37" s="396"/>
      <c r="KQ37" s="396"/>
      <c r="KR37" s="396"/>
      <c r="KS37" s="396"/>
      <c r="KT37" s="396"/>
      <c r="KU37" s="396"/>
      <c r="KV37" s="396"/>
      <c r="KW37" s="396"/>
      <c r="KX37" s="396"/>
      <c r="KY37" s="396"/>
      <c r="KZ37" s="396"/>
      <c r="LA37" s="396"/>
      <c r="LB37" s="396"/>
      <c r="LC37" s="396"/>
      <c r="LD37" s="396"/>
      <c r="LE37" s="396"/>
      <c r="LF37" s="396"/>
      <c r="LG37" s="396"/>
      <c r="LH37" s="396"/>
      <c r="LI37" s="396"/>
      <c r="LJ37" s="396"/>
      <c r="LK37" s="396"/>
      <c r="LL37" s="396"/>
      <c r="LM37" s="396"/>
      <c r="LN37" s="396"/>
      <c r="LO37" s="396"/>
      <c r="LP37" s="396"/>
      <c r="LQ37" s="396"/>
      <c r="LR37" s="396"/>
      <c r="LS37" s="396"/>
      <c r="LT37" s="396"/>
      <c r="LU37" s="396"/>
      <c r="LV37" s="396"/>
      <c r="LW37" s="396"/>
      <c r="LX37" s="396"/>
      <c r="LY37" s="396"/>
      <c r="LZ37" s="396"/>
      <c r="MA37" s="396"/>
      <c r="MB37" s="396"/>
      <c r="MC37" s="396"/>
      <c r="MD37" s="396"/>
      <c r="ME37" s="396"/>
      <c r="MF37" s="396"/>
      <c r="MG37" s="396"/>
      <c r="MH37" s="396"/>
      <c r="MI37" s="396"/>
      <c r="MJ37" s="396"/>
      <c r="MK37" s="396"/>
      <c r="ML37" s="396"/>
      <c r="MM37" s="396"/>
      <c r="MN37" s="396"/>
      <c r="MO37" s="396"/>
      <c r="MP37" s="396"/>
      <c r="MQ37" s="396"/>
      <c r="MR37" s="396"/>
      <c r="MS37" s="396"/>
      <c r="MT37" s="396"/>
      <c r="MU37" s="396"/>
      <c r="MV37" s="396"/>
      <c r="MW37" s="396"/>
      <c r="MX37" s="396"/>
      <c r="MY37" s="396"/>
      <c r="MZ37" s="396"/>
      <c r="NA37" s="396"/>
      <c r="NB37" s="396"/>
      <c r="NC37" s="396"/>
      <c r="ND37" s="396"/>
      <c r="NE37" s="396"/>
      <c r="NF37" s="396"/>
      <c r="NG37" s="396"/>
      <c r="NH37" s="396"/>
      <c r="NI37" s="396"/>
      <c r="NJ37" s="396"/>
      <c r="NK37" s="396"/>
      <c r="NL37" s="396"/>
      <c r="NM37" s="396"/>
      <c r="NN37" s="396"/>
      <c r="NO37" s="396"/>
      <c r="NP37" s="396"/>
      <c r="NQ37" s="396"/>
      <c r="NR37" s="396"/>
      <c r="NS37" s="396"/>
      <c r="NT37" s="396"/>
      <c r="NU37" s="396"/>
      <c r="NV37" s="396"/>
      <c r="NW37" s="396"/>
      <c r="NX37" s="396"/>
      <c r="NY37" s="396"/>
      <c r="NZ37" s="396"/>
      <c r="OA37" s="396"/>
      <c r="OB37" s="396"/>
      <c r="OC37" s="396"/>
      <c r="OD37" s="396"/>
      <c r="OE37" s="396"/>
      <c r="OF37" s="396"/>
      <c r="OG37" s="396"/>
      <c r="OH37" s="396"/>
      <c r="OI37" s="396"/>
      <c r="OJ37" s="396"/>
      <c r="OK37" s="396"/>
      <c r="OL37" s="396"/>
      <c r="OM37" s="396"/>
      <c r="ON37" s="396"/>
      <c r="OO37" s="396"/>
      <c r="OP37" s="396"/>
      <c r="OQ37" s="396"/>
      <c r="OR37" s="396"/>
      <c r="OS37" s="396"/>
      <c r="OT37" s="396"/>
      <c r="OU37" s="396"/>
      <c r="OV37" s="396"/>
      <c r="OW37" s="396"/>
      <c r="OX37" s="396"/>
      <c r="OY37" s="396"/>
      <c r="OZ37" s="396"/>
      <c r="PA37" s="396"/>
      <c r="PB37" s="396"/>
      <c r="PC37" s="396"/>
      <c r="PD37" s="396"/>
      <c r="PE37" s="396"/>
      <c r="PF37" s="396"/>
      <c r="PG37" s="396"/>
      <c r="PH37" s="396"/>
      <c r="PI37" s="396"/>
      <c r="PJ37" s="396"/>
      <c r="PK37" s="396"/>
      <c r="PL37" s="396"/>
      <c r="PM37" s="396"/>
      <c r="PN37" s="396"/>
      <c r="PO37" s="396"/>
      <c r="PP37" s="396"/>
      <c r="PQ37" s="396"/>
      <c r="PR37" s="396"/>
      <c r="PS37" s="396"/>
      <c r="PT37" s="396"/>
      <c r="PU37" s="396"/>
      <c r="PV37" s="396"/>
      <c r="PW37" s="396"/>
      <c r="PX37" s="396"/>
      <c r="PY37" s="396"/>
      <c r="PZ37" s="396"/>
      <c r="QA37" s="396"/>
      <c r="QB37" s="396"/>
      <c r="QC37" s="396"/>
      <c r="QD37" s="396"/>
      <c r="QE37" s="396"/>
      <c r="QF37" s="396"/>
      <c r="QG37" s="396"/>
      <c r="QH37" s="396"/>
      <c r="QI37" s="396"/>
      <c r="QJ37" s="396"/>
      <c r="QK37" s="396"/>
      <c r="QL37" s="396"/>
      <c r="QM37" s="396"/>
      <c r="QN37" s="396"/>
      <c r="QO37" s="396"/>
      <c r="QP37" s="396"/>
      <c r="QQ37" s="396"/>
      <c r="QR37" s="396"/>
      <c r="QS37" s="396"/>
      <c r="SG37" s="143">
        <f t="shared" si="0"/>
        <v>0</v>
      </c>
      <c r="SH37" s="143" t="str">
        <f t="shared" si="1"/>
        <v/>
      </c>
      <c r="SI37" s="143">
        <f t="shared" si="2"/>
        <v>0</v>
      </c>
      <c r="SJ37" s="143" t="str">
        <f t="shared" si="3"/>
        <v/>
      </c>
      <c r="SK37" s="143">
        <f t="shared" si="4"/>
        <v>0</v>
      </c>
      <c r="SL37" s="143" t="str">
        <f t="shared" si="5"/>
        <v/>
      </c>
      <c r="SM37" s="143">
        <f t="shared" si="6"/>
        <v>0</v>
      </c>
      <c r="SN37" s="143" t="str">
        <f t="shared" si="7"/>
        <v/>
      </c>
      <c r="SO37" s="143">
        <f t="shared" si="8"/>
        <v>0</v>
      </c>
      <c r="SP37" s="143" t="str">
        <f t="shared" si="9"/>
        <v/>
      </c>
      <c r="SQ37" s="143">
        <f t="shared" si="10"/>
        <v>0</v>
      </c>
      <c r="SR37" s="143" t="str">
        <f t="shared" si="11"/>
        <v/>
      </c>
    </row>
    <row r="38" spans="1:512">
      <c r="A38" s="396"/>
      <c r="B38" s="395"/>
      <c r="C38" s="395"/>
      <c r="D38" s="395"/>
      <c r="E38" s="395"/>
      <c r="F38" s="395"/>
      <c r="G38" s="395"/>
      <c r="H38" s="395"/>
      <c r="I38" s="395"/>
      <c r="J38" s="395"/>
      <c r="K38" s="395"/>
      <c r="L38" s="395"/>
      <c r="M38" s="395"/>
      <c r="N38" s="395"/>
      <c r="O38" s="395"/>
      <c r="P38" s="395"/>
      <c r="Q38" s="395"/>
      <c r="R38" s="395"/>
      <c r="S38" s="395"/>
      <c r="T38" s="395"/>
      <c r="U38" s="395"/>
      <c r="V38" s="395"/>
      <c r="W38" s="395"/>
      <c r="X38" s="395"/>
      <c r="Y38" s="395"/>
      <c r="Z38" s="395"/>
      <c r="AA38" s="395"/>
      <c r="AB38" s="395"/>
      <c r="AC38" s="395"/>
      <c r="AD38" s="395"/>
      <c r="AE38" s="395"/>
      <c r="AF38" s="395"/>
      <c r="AG38" s="395"/>
      <c r="AH38" s="395"/>
      <c r="AI38" s="395"/>
      <c r="AJ38" s="395"/>
      <c r="AK38" s="395"/>
      <c r="AL38" s="395"/>
      <c r="AM38" s="395"/>
      <c r="AN38" s="395"/>
      <c r="AO38" s="395"/>
      <c r="AP38" s="395"/>
      <c r="AQ38" s="395"/>
      <c r="AR38" s="395"/>
      <c r="AS38" s="395"/>
      <c r="AT38" s="395"/>
      <c r="AU38" s="395"/>
      <c r="AV38" s="395"/>
      <c r="AW38" s="395"/>
      <c r="AX38" s="395"/>
      <c r="AY38" s="395"/>
      <c r="AZ38" s="395"/>
      <c r="BA38" s="395"/>
      <c r="BB38" s="395"/>
      <c r="BC38" s="395"/>
      <c r="BD38" s="395"/>
      <c r="BE38" s="395"/>
      <c r="BF38" s="395"/>
      <c r="BG38" s="395"/>
      <c r="BH38" s="395"/>
      <c r="BI38" s="395"/>
      <c r="BJ38" s="395"/>
      <c r="BK38" s="395"/>
      <c r="BL38" s="395"/>
      <c r="BM38" s="395"/>
      <c r="BN38" s="395"/>
      <c r="BO38" s="395"/>
      <c r="BP38" s="395"/>
      <c r="BQ38" s="395"/>
      <c r="BR38" s="395"/>
      <c r="BS38" s="395"/>
      <c r="BT38" s="395"/>
      <c r="BU38" s="395"/>
      <c r="BV38" s="395"/>
      <c r="BW38" s="395"/>
      <c r="BX38" s="395"/>
      <c r="BY38" s="395"/>
      <c r="BZ38" s="395"/>
      <c r="CA38" s="395"/>
      <c r="CB38" s="395"/>
      <c r="CC38" s="395"/>
      <c r="CD38" s="395"/>
      <c r="CE38" s="395"/>
      <c r="CF38" s="395"/>
      <c r="CG38" s="395"/>
      <c r="CH38" s="395"/>
      <c r="CI38" s="395"/>
      <c r="CJ38" s="395"/>
      <c r="CK38" s="395"/>
      <c r="CL38" s="395"/>
      <c r="CM38" s="395"/>
      <c r="CN38" s="395"/>
      <c r="CO38" s="395"/>
      <c r="CP38" s="395"/>
      <c r="CQ38" s="395"/>
      <c r="CR38" s="395"/>
      <c r="CS38" s="395"/>
      <c r="CT38" s="395"/>
      <c r="CU38" s="395"/>
      <c r="CV38" s="395"/>
      <c r="CW38" s="395"/>
      <c r="CX38" s="395"/>
      <c r="CY38" s="395"/>
      <c r="CZ38" s="395"/>
      <c r="DA38" s="395"/>
      <c r="DB38" s="395"/>
      <c r="DC38" s="395"/>
      <c r="DD38" s="395"/>
      <c r="DE38" s="395"/>
      <c r="DF38" s="395"/>
      <c r="DG38" s="395"/>
      <c r="DH38" s="395"/>
      <c r="DI38" s="395"/>
      <c r="DJ38" s="395"/>
      <c r="DK38" s="395"/>
      <c r="ER38" s="395"/>
      <c r="ES38" s="395"/>
      <c r="ET38" s="395"/>
      <c r="EU38" s="395"/>
      <c r="EV38" s="395"/>
      <c r="EW38" s="395"/>
      <c r="EX38" s="395"/>
      <c r="EY38" s="395"/>
      <c r="EZ38" s="395"/>
      <c r="FA38" s="395"/>
      <c r="FB38" s="395"/>
      <c r="FC38" s="395"/>
      <c r="FD38" s="395"/>
      <c r="FE38" s="395"/>
      <c r="FF38" s="395"/>
      <c r="FG38" s="395"/>
      <c r="FH38" s="395"/>
      <c r="FI38" s="395"/>
      <c r="FJ38" s="395"/>
      <c r="FK38" s="395"/>
      <c r="FL38" s="395"/>
      <c r="FM38" s="395"/>
      <c r="FN38" s="395"/>
      <c r="FO38" s="395"/>
      <c r="FP38" s="395"/>
      <c r="FQ38" s="395"/>
      <c r="FR38" s="395"/>
      <c r="FS38" s="395"/>
      <c r="FT38" s="395"/>
      <c r="FU38" s="395"/>
      <c r="FV38" s="395"/>
      <c r="FW38" s="395"/>
      <c r="FX38" s="395"/>
      <c r="FY38" s="395"/>
      <c r="FZ38" s="395"/>
      <c r="GA38" s="395"/>
      <c r="GB38" s="395"/>
      <c r="GC38" s="395"/>
      <c r="GD38" s="395"/>
      <c r="GE38" s="395"/>
      <c r="GF38" s="395"/>
      <c r="GG38" s="395"/>
      <c r="GH38" s="395"/>
      <c r="GI38" s="395"/>
      <c r="GJ38" s="395"/>
      <c r="GK38" s="395"/>
      <c r="GL38" s="395"/>
      <c r="GM38" s="395"/>
      <c r="GN38" s="395"/>
      <c r="GO38" s="395"/>
      <c r="GP38" s="395"/>
      <c r="GQ38" s="395"/>
      <c r="GR38" s="395"/>
      <c r="GS38" s="395"/>
      <c r="GT38" s="395"/>
      <c r="GU38" s="395"/>
      <c r="GV38" s="395"/>
      <c r="GW38" s="395"/>
      <c r="GX38" s="395"/>
      <c r="GY38" s="395"/>
      <c r="GZ38" s="395"/>
      <c r="HA38" s="395"/>
      <c r="HB38" s="395"/>
      <c r="HC38" s="395"/>
      <c r="HD38" s="395"/>
      <c r="HE38" s="395"/>
      <c r="HF38" s="395"/>
      <c r="HG38" s="395"/>
      <c r="HH38" s="395"/>
      <c r="HI38" s="395"/>
      <c r="HJ38" s="395"/>
      <c r="HK38" s="395"/>
      <c r="HL38" s="395"/>
      <c r="HM38" s="395"/>
      <c r="HN38" s="395"/>
      <c r="HO38" s="395"/>
      <c r="HP38" s="395"/>
      <c r="HQ38" s="395"/>
      <c r="HR38" s="395"/>
      <c r="HS38" s="395"/>
      <c r="HT38" s="395"/>
      <c r="HU38" s="395"/>
      <c r="HV38" s="395"/>
      <c r="HW38" s="395"/>
      <c r="HX38" s="395"/>
      <c r="HY38" s="395"/>
      <c r="HZ38" s="395"/>
      <c r="IA38" s="395"/>
      <c r="IB38" s="395"/>
      <c r="IC38" s="395"/>
      <c r="ID38" s="395"/>
      <c r="IE38" s="395"/>
      <c r="IF38" s="395"/>
      <c r="IG38" s="395"/>
      <c r="IH38" s="395"/>
      <c r="II38" s="395"/>
      <c r="IJ38" s="395"/>
      <c r="IK38" s="395"/>
      <c r="IL38" s="395"/>
      <c r="IM38" s="395"/>
      <c r="IN38" s="395"/>
      <c r="IO38" s="395"/>
      <c r="IP38" s="395"/>
      <c r="IQ38" s="395"/>
      <c r="IR38" s="395"/>
      <c r="IS38" s="395"/>
      <c r="IT38" s="395"/>
      <c r="IU38" s="395"/>
      <c r="IV38" s="395"/>
      <c r="IW38" s="395"/>
      <c r="IX38" s="395"/>
      <c r="IY38" s="395"/>
      <c r="IZ38" s="395"/>
      <c r="JA38" s="395"/>
      <c r="JB38" s="395"/>
      <c r="JC38" s="395"/>
      <c r="JD38" s="395"/>
      <c r="JE38" s="395"/>
      <c r="JF38" s="395"/>
      <c r="JG38" s="395"/>
      <c r="JH38" s="395"/>
      <c r="JI38" s="395"/>
      <c r="JJ38" s="395"/>
      <c r="JK38" s="395"/>
      <c r="JL38" s="395"/>
      <c r="JM38" s="395"/>
      <c r="JN38" s="395"/>
      <c r="JO38" s="395"/>
      <c r="JP38" s="395"/>
      <c r="JQ38" s="395"/>
      <c r="JR38" s="395"/>
      <c r="JS38" s="395"/>
      <c r="JT38" s="395"/>
      <c r="JU38" s="395"/>
      <c r="JV38" s="395"/>
      <c r="JW38" s="395"/>
      <c r="JX38" s="395"/>
      <c r="JY38" s="395"/>
      <c r="JZ38" s="395"/>
      <c r="KA38" s="395"/>
      <c r="KB38" s="395"/>
      <c r="KC38" s="395"/>
      <c r="KD38" s="395"/>
      <c r="KE38" s="395"/>
      <c r="KF38" s="395"/>
      <c r="KG38" s="395"/>
      <c r="KH38" s="395"/>
      <c r="KI38" s="395"/>
      <c r="KJ38" s="395"/>
      <c r="KK38" s="395"/>
      <c r="KL38" s="395"/>
      <c r="KM38" s="395"/>
      <c r="KN38" s="395"/>
      <c r="KO38" s="395"/>
      <c r="KP38" s="395"/>
      <c r="KQ38" s="395"/>
      <c r="KR38" s="395"/>
      <c r="KS38" s="395"/>
      <c r="KT38" s="395"/>
      <c r="KU38" s="395"/>
      <c r="KV38" s="395"/>
      <c r="KW38" s="395"/>
      <c r="KX38" s="395"/>
      <c r="KY38" s="395"/>
      <c r="KZ38" s="395"/>
      <c r="LA38" s="395"/>
      <c r="LB38" s="395"/>
      <c r="LC38" s="395"/>
      <c r="LD38" s="395"/>
      <c r="LE38" s="395"/>
      <c r="LF38" s="395"/>
      <c r="LG38" s="395"/>
      <c r="LH38" s="395"/>
      <c r="LI38" s="395"/>
      <c r="LJ38" s="395"/>
      <c r="LK38" s="395"/>
      <c r="LL38" s="395"/>
      <c r="LM38" s="395"/>
      <c r="LN38" s="395"/>
      <c r="LO38" s="395"/>
      <c r="LP38" s="395"/>
      <c r="LQ38" s="395"/>
      <c r="LR38" s="395"/>
      <c r="LS38" s="395"/>
      <c r="LT38" s="395"/>
      <c r="LU38" s="395"/>
      <c r="LV38" s="395"/>
      <c r="LW38" s="395"/>
      <c r="LX38" s="395"/>
      <c r="LY38" s="395"/>
      <c r="LZ38" s="395"/>
      <c r="MA38" s="395"/>
      <c r="MB38" s="395"/>
      <c r="MC38" s="395"/>
      <c r="MD38" s="395"/>
      <c r="ME38" s="395"/>
      <c r="MF38" s="395"/>
      <c r="MG38" s="395"/>
      <c r="MH38" s="395"/>
      <c r="MI38" s="395"/>
      <c r="MJ38" s="395"/>
      <c r="MK38" s="395"/>
      <c r="ML38" s="395"/>
      <c r="MM38" s="395"/>
      <c r="MN38" s="395"/>
      <c r="MO38" s="395"/>
      <c r="MP38" s="395"/>
      <c r="MQ38" s="395"/>
      <c r="MR38" s="395"/>
      <c r="MS38" s="395"/>
      <c r="MT38" s="395"/>
      <c r="MU38" s="395"/>
      <c r="MV38" s="395"/>
      <c r="MW38" s="395"/>
      <c r="MX38" s="395"/>
      <c r="MY38" s="395"/>
      <c r="MZ38" s="395"/>
      <c r="NA38" s="395"/>
      <c r="NB38" s="395"/>
      <c r="NC38" s="395"/>
      <c r="ND38" s="395"/>
      <c r="NE38" s="395"/>
      <c r="NF38" s="395"/>
      <c r="NG38" s="395"/>
      <c r="NH38" s="395"/>
      <c r="NI38" s="395"/>
      <c r="NJ38" s="395"/>
      <c r="NK38" s="395"/>
      <c r="NL38" s="395"/>
      <c r="NM38" s="395"/>
      <c r="NN38" s="395"/>
      <c r="NO38" s="395"/>
      <c r="NP38" s="395"/>
      <c r="NQ38" s="395"/>
      <c r="NR38" s="395"/>
      <c r="NS38" s="395"/>
      <c r="NT38" s="395"/>
      <c r="NU38" s="395"/>
      <c r="NV38" s="395"/>
      <c r="NW38" s="395"/>
      <c r="NX38" s="395"/>
      <c r="NY38" s="395"/>
      <c r="NZ38" s="395"/>
      <c r="OA38" s="395"/>
      <c r="OB38" s="395"/>
      <c r="OC38" s="395"/>
      <c r="OD38" s="395"/>
      <c r="OE38" s="395"/>
      <c r="OF38" s="395"/>
      <c r="OG38" s="395"/>
      <c r="OH38" s="395"/>
      <c r="OI38" s="395"/>
      <c r="OJ38" s="395"/>
      <c r="OK38" s="395"/>
      <c r="OL38" s="395"/>
      <c r="OM38" s="395"/>
      <c r="ON38" s="395"/>
      <c r="OO38" s="395"/>
      <c r="OP38" s="395"/>
      <c r="OQ38" s="395"/>
      <c r="OR38" s="395"/>
      <c r="OS38" s="395"/>
      <c r="OT38" s="395"/>
      <c r="OU38" s="395"/>
      <c r="OV38" s="395"/>
      <c r="OW38" s="395"/>
      <c r="OX38" s="395"/>
      <c r="OY38" s="395"/>
      <c r="OZ38" s="395"/>
      <c r="PA38" s="395"/>
      <c r="PB38" s="395"/>
      <c r="PC38" s="395"/>
      <c r="PD38" s="395"/>
      <c r="PE38" s="395"/>
      <c r="PF38" s="395"/>
      <c r="PG38" s="395"/>
      <c r="PH38" s="395"/>
      <c r="PI38" s="395"/>
      <c r="PJ38" s="395"/>
      <c r="PK38" s="395"/>
      <c r="PL38" s="395"/>
      <c r="PM38" s="395"/>
      <c r="PN38" s="395"/>
      <c r="PO38" s="395"/>
      <c r="PP38" s="395"/>
      <c r="PQ38" s="395"/>
      <c r="PR38" s="395"/>
      <c r="PS38" s="395"/>
      <c r="PT38" s="395"/>
      <c r="PU38" s="395"/>
      <c r="PV38" s="395"/>
      <c r="PW38" s="395"/>
      <c r="PX38" s="395"/>
      <c r="PY38" s="395"/>
      <c r="PZ38" s="395"/>
      <c r="QA38" s="395"/>
      <c r="QB38" s="395"/>
      <c r="QC38" s="395"/>
      <c r="QD38" s="395"/>
      <c r="QE38" s="395"/>
      <c r="QF38" s="395"/>
      <c r="QG38" s="395"/>
      <c r="QH38" s="395"/>
      <c r="QI38" s="395"/>
      <c r="QJ38" s="395"/>
      <c r="QK38" s="395"/>
      <c r="QL38" s="395"/>
      <c r="QM38" s="395"/>
      <c r="QN38" s="395"/>
      <c r="QO38" s="395"/>
      <c r="QP38" s="395"/>
      <c r="QQ38" s="395"/>
      <c r="QR38" s="395"/>
      <c r="QS38" s="395"/>
      <c r="SG38" s="143">
        <f t="shared" si="0"/>
        <v>0</v>
      </c>
      <c r="SH38" s="143" t="str">
        <f t="shared" si="1"/>
        <v/>
      </c>
      <c r="SI38" s="143">
        <f t="shared" si="2"/>
        <v>0</v>
      </c>
      <c r="SJ38" s="143" t="str">
        <f t="shared" si="3"/>
        <v/>
      </c>
      <c r="SK38" s="143">
        <f t="shared" si="4"/>
        <v>0</v>
      </c>
      <c r="SL38" s="143" t="str">
        <f t="shared" si="5"/>
        <v/>
      </c>
      <c r="SM38" s="143">
        <f t="shared" si="6"/>
        <v>0</v>
      </c>
      <c r="SN38" s="143" t="str">
        <f t="shared" si="7"/>
        <v/>
      </c>
      <c r="SO38" s="143">
        <f t="shared" si="8"/>
        <v>0</v>
      </c>
      <c r="SP38" s="143" t="str">
        <f t="shared" si="9"/>
        <v/>
      </c>
      <c r="SQ38" s="143">
        <f t="shared" si="10"/>
        <v>0</v>
      </c>
      <c r="SR38" s="143" t="str">
        <f t="shared" si="11"/>
        <v/>
      </c>
    </row>
    <row r="39" spans="1:512">
      <c r="A39" s="396"/>
      <c r="B39" s="396"/>
      <c r="C39" s="396"/>
      <c r="D39" s="396"/>
      <c r="E39" s="396"/>
      <c r="F39" s="396"/>
      <c r="G39" s="396"/>
      <c r="H39" s="396"/>
      <c r="I39" s="396"/>
      <c r="J39" s="396"/>
      <c r="K39" s="396"/>
      <c r="L39" s="396"/>
      <c r="M39" s="396"/>
      <c r="N39" s="396"/>
      <c r="O39" s="396"/>
      <c r="P39" s="396"/>
      <c r="Q39" s="396"/>
      <c r="R39" s="396"/>
      <c r="S39" s="396"/>
      <c r="T39" s="396"/>
      <c r="U39" s="396"/>
      <c r="V39" s="396"/>
      <c r="W39" s="396"/>
      <c r="X39" s="396"/>
      <c r="Y39" s="396"/>
      <c r="Z39" s="396"/>
      <c r="AA39" s="396"/>
      <c r="AB39" s="396"/>
      <c r="AC39" s="396"/>
      <c r="AD39" s="396"/>
      <c r="AE39" s="396"/>
      <c r="AF39" s="396"/>
      <c r="AG39" s="396"/>
      <c r="AH39" s="396"/>
      <c r="AI39" s="396"/>
      <c r="AJ39" s="396"/>
      <c r="AK39" s="396"/>
      <c r="AL39" s="396"/>
      <c r="AM39" s="396"/>
      <c r="AN39" s="396"/>
      <c r="AO39" s="396"/>
      <c r="AP39" s="396"/>
      <c r="AQ39" s="396"/>
      <c r="AR39" s="396"/>
      <c r="AS39" s="396"/>
      <c r="AT39" s="396"/>
      <c r="AU39" s="396"/>
      <c r="AV39" s="396"/>
      <c r="AW39" s="396"/>
      <c r="AX39" s="396"/>
      <c r="AY39" s="396"/>
      <c r="AZ39" s="396"/>
      <c r="BA39" s="396"/>
      <c r="BB39" s="396"/>
      <c r="BC39" s="396"/>
      <c r="BD39" s="396"/>
      <c r="BE39" s="396"/>
      <c r="BF39" s="396"/>
      <c r="BG39" s="396"/>
      <c r="BH39" s="396"/>
      <c r="BI39" s="396"/>
      <c r="BJ39" s="396"/>
      <c r="BK39" s="396"/>
      <c r="BL39" s="396"/>
      <c r="BM39" s="396"/>
      <c r="BN39" s="396"/>
      <c r="BO39" s="396"/>
      <c r="BP39" s="396"/>
      <c r="BQ39" s="396"/>
      <c r="BR39" s="396"/>
      <c r="BS39" s="396"/>
      <c r="BT39" s="396"/>
      <c r="BU39" s="396"/>
      <c r="BV39" s="396"/>
      <c r="BW39" s="396"/>
      <c r="BX39" s="396"/>
      <c r="BY39" s="396"/>
      <c r="BZ39" s="396"/>
      <c r="CA39" s="396"/>
      <c r="CB39" s="396"/>
      <c r="CC39" s="396"/>
      <c r="CD39" s="396"/>
      <c r="CE39" s="396"/>
      <c r="CF39" s="396"/>
      <c r="CG39" s="396"/>
      <c r="CH39" s="396"/>
      <c r="CI39" s="396"/>
      <c r="CJ39" s="396"/>
      <c r="CK39" s="396"/>
      <c r="CL39" s="396"/>
      <c r="CM39" s="396"/>
      <c r="CN39" s="396"/>
      <c r="CO39" s="396"/>
      <c r="CP39" s="396"/>
      <c r="CQ39" s="396"/>
      <c r="CR39" s="396"/>
      <c r="CS39" s="396"/>
      <c r="CT39" s="396"/>
      <c r="CU39" s="396"/>
      <c r="CV39" s="396"/>
      <c r="CW39" s="396"/>
      <c r="CX39" s="396"/>
      <c r="CY39" s="396"/>
      <c r="CZ39" s="396"/>
      <c r="DA39" s="396"/>
      <c r="DB39" s="396"/>
      <c r="DC39" s="396"/>
      <c r="DD39" s="396"/>
      <c r="DE39" s="396"/>
      <c r="DF39" s="396"/>
      <c r="DG39" s="396"/>
      <c r="DH39" s="396"/>
      <c r="DI39" s="396"/>
      <c r="DJ39" s="396"/>
      <c r="DK39" s="396"/>
      <c r="ER39" s="396"/>
      <c r="ES39" s="396"/>
      <c r="ET39" s="396"/>
      <c r="EU39" s="396"/>
      <c r="EV39" s="396"/>
      <c r="EW39" s="396"/>
      <c r="EX39" s="396"/>
      <c r="EY39" s="396"/>
      <c r="EZ39" s="396"/>
      <c r="FA39" s="396"/>
      <c r="FB39" s="396"/>
      <c r="FC39" s="396"/>
      <c r="FD39" s="396"/>
      <c r="FE39" s="396"/>
      <c r="FF39" s="396"/>
      <c r="FG39" s="396"/>
      <c r="FH39" s="396"/>
      <c r="FI39" s="396"/>
      <c r="FJ39" s="396"/>
      <c r="FK39" s="396"/>
      <c r="FL39" s="396"/>
      <c r="FM39" s="396"/>
      <c r="FN39" s="396"/>
      <c r="FO39" s="396"/>
      <c r="FP39" s="396"/>
      <c r="FQ39" s="396"/>
      <c r="FR39" s="396"/>
      <c r="FS39" s="396"/>
      <c r="FT39" s="396"/>
      <c r="FU39" s="396"/>
      <c r="FV39" s="396"/>
      <c r="FW39" s="396"/>
      <c r="FX39" s="396"/>
      <c r="FY39" s="396"/>
      <c r="FZ39" s="396"/>
      <c r="GA39" s="396"/>
      <c r="GB39" s="396"/>
      <c r="GC39" s="396"/>
      <c r="GD39" s="396"/>
      <c r="GE39" s="396"/>
      <c r="GF39" s="396"/>
      <c r="GG39" s="396"/>
      <c r="GH39" s="396"/>
      <c r="GI39" s="396"/>
      <c r="GJ39" s="396"/>
      <c r="GK39" s="396"/>
      <c r="GL39" s="396"/>
      <c r="GM39" s="396"/>
      <c r="GN39" s="396"/>
      <c r="GO39" s="396"/>
      <c r="GP39" s="396"/>
      <c r="GQ39" s="396"/>
      <c r="GR39" s="396"/>
      <c r="GS39" s="396"/>
      <c r="GT39" s="396"/>
      <c r="GU39" s="396"/>
      <c r="GV39" s="396"/>
      <c r="GW39" s="396"/>
      <c r="GX39" s="396"/>
      <c r="GY39" s="396"/>
      <c r="GZ39" s="396"/>
      <c r="HA39" s="396"/>
      <c r="HB39" s="396"/>
      <c r="HC39" s="396"/>
      <c r="HD39" s="396"/>
      <c r="HE39" s="396"/>
      <c r="HF39" s="396"/>
      <c r="HG39" s="396"/>
      <c r="HH39" s="396"/>
      <c r="HI39" s="396"/>
      <c r="HJ39" s="396"/>
      <c r="HK39" s="396"/>
      <c r="HL39" s="396"/>
      <c r="HM39" s="396"/>
      <c r="HN39" s="396"/>
      <c r="HO39" s="396"/>
      <c r="HP39" s="396"/>
      <c r="HQ39" s="396"/>
      <c r="HR39" s="396"/>
      <c r="HS39" s="396"/>
      <c r="HT39" s="396"/>
      <c r="HU39" s="396"/>
      <c r="HV39" s="396"/>
      <c r="HW39" s="396"/>
      <c r="HX39" s="396"/>
      <c r="HY39" s="396"/>
      <c r="HZ39" s="396"/>
      <c r="IA39" s="396"/>
      <c r="IB39" s="396"/>
      <c r="IC39" s="396"/>
      <c r="ID39" s="396"/>
      <c r="IE39" s="396"/>
      <c r="IF39" s="396"/>
      <c r="IG39" s="396"/>
      <c r="IH39" s="396"/>
      <c r="II39" s="396"/>
      <c r="IJ39" s="396"/>
      <c r="IK39" s="396"/>
      <c r="IL39" s="396"/>
      <c r="IM39" s="396"/>
      <c r="IN39" s="396"/>
      <c r="IO39" s="396"/>
      <c r="IP39" s="396"/>
      <c r="IQ39" s="396"/>
      <c r="IR39" s="396"/>
      <c r="IS39" s="396"/>
      <c r="IT39" s="396"/>
      <c r="IU39" s="396"/>
      <c r="IV39" s="396"/>
      <c r="IW39" s="396"/>
      <c r="IX39" s="396"/>
      <c r="IY39" s="396"/>
      <c r="IZ39" s="396"/>
      <c r="JA39" s="396"/>
      <c r="JB39" s="396"/>
      <c r="JC39" s="396"/>
      <c r="JD39" s="396"/>
      <c r="JE39" s="396"/>
      <c r="JF39" s="396"/>
      <c r="JG39" s="396"/>
      <c r="JH39" s="396"/>
      <c r="JI39" s="396"/>
      <c r="JJ39" s="396"/>
      <c r="JK39" s="396"/>
      <c r="JL39" s="396"/>
      <c r="JM39" s="396"/>
      <c r="JN39" s="396"/>
      <c r="JO39" s="396"/>
      <c r="JP39" s="396"/>
      <c r="JQ39" s="396"/>
      <c r="JR39" s="396"/>
      <c r="JS39" s="396"/>
      <c r="JT39" s="396"/>
      <c r="JU39" s="396"/>
      <c r="JV39" s="396"/>
      <c r="JW39" s="396"/>
      <c r="JX39" s="396"/>
      <c r="JY39" s="396"/>
      <c r="JZ39" s="396"/>
      <c r="KA39" s="396"/>
      <c r="KB39" s="396"/>
      <c r="KC39" s="396"/>
      <c r="KD39" s="396"/>
      <c r="KE39" s="396"/>
      <c r="KF39" s="396"/>
      <c r="KG39" s="396"/>
      <c r="KH39" s="396"/>
      <c r="KI39" s="396"/>
      <c r="KJ39" s="396"/>
      <c r="KK39" s="396"/>
      <c r="KL39" s="396"/>
      <c r="KM39" s="396"/>
      <c r="KN39" s="396"/>
      <c r="KO39" s="396"/>
      <c r="KP39" s="396"/>
      <c r="KQ39" s="396"/>
      <c r="KR39" s="396"/>
      <c r="KS39" s="396"/>
      <c r="KT39" s="396"/>
      <c r="KU39" s="396"/>
      <c r="KV39" s="396"/>
      <c r="KW39" s="396"/>
      <c r="KX39" s="396"/>
      <c r="KY39" s="396"/>
      <c r="KZ39" s="396"/>
      <c r="LA39" s="396"/>
      <c r="LB39" s="396"/>
      <c r="LC39" s="396"/>
      <c r="LD39" s="396"/>
      <c r="LE39" s="396"/>
      <c r="LF39" s="396"/>
      <c r="LG39" s="396"/>
      <c r="LH39" s="396"/>
      <c r="LI39" s="396"/>
      <c r="LJ39" s="396"/>
      <c r="LK39" s="396"/>
      <c r="LL39" s="396"/>
      <c r="LM39" s="396"/>
      <c r="LN39" s="396"/>
      <c r="LO39" s="396"/>
      <c r="LP39" s="396"/>
      <c r="LQ39" s="396"/>
      <c r="LR39" s="396"/>
      <c r="LS39" s="396"/>
      <c r="LT39" s="396"/>
      <c r="LU39" s="396"/>
      <c r="LV39" s="396"/>
      <c r="LW39" s="396"/>
      <c r="LX39" s="396"/>
      <c r="LY39" s="396"/>
      <c r="LZ39" s="396"/>
      <c r="MA39" s="396"/>
      <c r="MB39" s="396"/>
      <c r="MC39" s="396"/>
      <c r="MD39" s="396"/>
      <c r="ME39" s="396"/>
      <c r="MF39" s="396"/>
      <c r="MG39" s="396"/>
      <c r="MH39" s="396"/>
      <c r="MI39" s="396"/>
      <c r="MJ39" s="396"/>
      <c r="MK39" s="396"/>
      <c r="ML39" s="396"/>
      <c r="MM39" s="396"/>
      <c r="MN39" s="396"/>
      <c r="MO39" s="396"/>
      <c r="MP39" s="396"/>
      <c r="MQ39" s="396"/>
      <c r="MR39" s="396"/>
      <c r="MS39" s="396"/>
      <c r="MT39" s="396"/>
      <c r="MU39" s="396"/>
      <c r="MV39" s="396"/>
      <c r="MW39" s="396"/>
      <c r="MX39" s="396"/>
      <c r="MY39" s="396"/>
      <c r="MZ39" s="396"/>
      <c r="NA39" s="396"/>
      <c r="NB39" s="396"/>
      <c r="NC39" s="396"/>
      <c r="ND39" s="396"/>
      <c r="NE39" s="396"/>
      <c r="NF39" s="396"/>
      <c r="NG39" s="396"/>
      <c r="NH39" s="396"/>
      <c r="NI39" s="396"/>
      <c r="NJ39" s="396"/>
      <c r="NK39" s="396"/>
      <c r="NL39" s="396"/>
      <c r="NM39" s="396"/>
      <c r="NN39" s="396"/>
      <c r="NO39" s="396"/>
      <c r="NP39" s="396"/>
      <c r="NQ39" s="396"/>
      <c r="NR39" s="396"/>
      <c r="NS39" s="396"/>
      <c r="NT39" s="396"/>
      <c r="NU39" s="396"/>
      <c r="NV39" s="396"/>
      <c r="NW39" s="396"/>
      <c r="NX39" s="396"/>
      <c r="NY39" s="396"/>
      <c r="NZ39" s="396"/>
      <c r="OA39" s="396"/>
      <c r="OB39" s="396"/>
      <c r="OC39" s="396"/>
      <c r="OD39" s="396"/>
      <c r="OE39" s="396"/>
      <c r="OF39" s="396"/>
      <c r="OG39" s="396"/>
      <c r="OH39" s="396"/>
      <c r="OI39" s="396"/>
      <c r="OJ39" s="396"/>
      <c r="OK39" s="396"/>
      <c r="OL39" s="396"/>
      <c r="OM39" s="396"/>
      <c r="ON39" s="396"/>
      <c r="OO39" s="396"/>
      <c r="OP39" s="396"/>
      <c r="OQ39" s="396"/>
      <c r="OR39" s="396"/>
      <c r="OS39" s="396"/>
      <c r="OT39" s="396"/>
      <c r="OU39" s="396"/>
      <c r="OV39" s="396"/>
      <c r="OW39" s="396"/>
      <c r="OX39" s="396"/>
      <c r="OY39" s="396"/>
      <c r="OZ39" s="396"/>
      <c r="PA39" s="396"/>
      <c r="PB39" s="396"/>
      <c r="PC39" s="396"/>
      <c r="PD39" s="396"/>
      <c r="PE39" s="396"/>
      <c r="PF39" s="396"/>
      <c r="PG39" s="396"/>
      <c r="PH39" s="396"/>
      <c r="PI39" s="396"/>
      <c r="PJ39" s="396"/>
      <c r="PK39" s="396"/>
      <c r="PL39" s="396"/>
      <c r="PM39" s="396"/>
      <c r="PN39" s="396"/>
      <c r="PO39" s="396"/>
      <c r="PP39" s="396"/>
      <c r="PQ39" s="396"/>
      <c r="PR39" s="396"/>
      <c r="PS39" s="396"/>
      <c r="PT39" s="396"/>
      <c r="PU39" s="396"/>
      <c r="PV39" s="396"/>
      <c r="PW39" s="396"/>
      <c r="PX39" s="396"/>
      <c r="PY39" s="396"/>
      <c r="PZ39" s="396"/>
      <c r="QA39" s="396"/>
      <c r="QB39" s="396"/>
      <c r="QC39" s="396"/>
      <c r="QD39" s="396"/>
      <c r="QE39" s="396"/>
      <c r="QF39" s="396"/>
      <c r="QG39" s="396"/>
      <c r="QH39" s="396"/>
      <c r="QI39" s="396"/>
      <c r="QJ39" s="396"/>
      <c r="QK39" s="396"/>
      <c r="QL39" s="396"/>
      <c r="QM39" s="396"/>
      <c r="QN39" s="396"/>
      <c r="QO39" s="396"/>
      <c r="QP39" s="396"/>
      <c r="QQ39" s="396"/>
      <c r="QR39" s="396"/>
      <c r="QS39" s="396"/>
      <c r="SG39" s="143">
        <f t="shared" si="0"/>
        <v>0</v>
      </c>
      <c r="SH39" s="143" t="str">
        <f t="shared" si="1"/>
        <v/>
      </c>
      <c r="SI39" s="143">
        <f t="shared" si="2"/>
        <v>0</v>
      </c>
      <c r="SJ39" s="143" t="str">
        <f t="shared" si="3"/>
        <v/>
      </c>
      <c r="SK39" s="143">
        <f t="shared" si="4"/>
        <v>0</v>
      </c>
      <c r="SL39" s="143" t="str">
        <f t="shared" si="5"/>
        <v/>
      </c>
      <c r="SM39" s="143">
        <f t="shared" si="6"/>
        <v>0</v>
      </c>
      <c r="SN39" s="143" t="str">
        <f t="shared" si="7"/>
        <v/>
      </c>
      <c r="SO39" s="143">
        <f t="shared" si="8"/>
        <v>0</v>
      </c>
      <c r="SP39" s="143" t="str">
        <f t="shared" si="9"/>
        <v/>
      </c>
      <c r="SQ39" s="143">
        <f t="shared" si="10"/>
        <v>0</v>
      </c>
      <c r="SR39" s="143" t="str">
        <f t="shared" si="11"/>
        <v/>
      </c>
    </row>
    <row r="40" spans="1:512">
      <c r="A40" s="396"/>
      <c r="B40" s="395"/>
      <c r="C40" s="395"/>
      <c r="D40" s="395"/>
      <c r="E40" s="395"/>
      <c r="F40" s="395"/>
      <c r="G40" s="395"/>
      <c r="H40" s="395"/>
      <c r="I40" s="395"/>
      <c r="J40" s="395"/>
      <c r="K40" s="395"/>
      <c r="L40" s="395"/>
      <c r="M40" s="395"/>
      <c r="N40" s="395"/>
      <c r="O40" s="395"/>
      <c r="P40" s="395"/>
      <c r="Q40" s="395"/>
      <c r="R40" s="395"/>
      <c r="S40" s="395"/>
      <c r="T40" s="395"/>
      <c r="U40" s="395"/>
      <c r="V40" s="395"/>
      <c r="W40" s="395"/>
      <c r="X40" s="395"/>
      <c r="Y40" s="395"/>
      <c r="Z40" s="395"/>
      <c r="AA40" s="395"/>
      <c r="AB40" s="395"/>
      <c r="AC40" s="395"/>
      <c r="AD40" s="395"/>
      <c r="AE40" s="395"/>
      <c r="AF40" s="395"/>
      <c r="AG40" s="395"/>
      <c r="AH40" s="395"/>
      <c r="AI40" s="395"/>
      <c r="AJ40" s="395"/>
      <c r="AK40" s="395"/>
      <c r="AL40" s="395"/>
      <c r="AM40" s="395"/>
      <c r="AN40" s="395"/>
      <c r="AO40" s="395"/>
      <c r="AP40" s="395"/>
      <c r="AQ40" s="395"/>
      <c r="AR40" s="395"/>
      <c r="AS40" s="395"/>
      <c r="AT40" s="395"/>
      <c r="AU40" s="395"/>
      <c r="AV40" s="395"/>
      <c r="AW40" s="395"/>
      <c r="AX40" s="395"/>
      <c r="AY40" s="395"/>
      <c r="AZ40" s="395"/>
      <c r="BA40" s="395"/>
      <c r="BB40" s="395"/>
      <c r="BC40" s="395"/>
      <c r="BD40" s="395"/>
      <c r="BE40" s="395"/>
      <c r="BF40" s="395"/>
      <c r="BG40" s="395"/>
      <c r="BH40" s="395"/>
      <c r="BI40" s="395"/>
      <c r="BJ40" s="395"/>
      <c r="BK40" s="395"/>
      <c r="BL40" s="395"/>
      <c r="BM40" s="395"/>
      <c r="BN40" s="395"/>
      <c r="BO40" s="395"/>
      <c r="BP40" s="395"/>
      <c r="BQ40" s="395"/>
      <c r="BR40" s="395"/>
      <c r="BS40" s="395"/>
      <c r="BT40" s="395"/>
      <c r="BU40" s="395"/>
      <c r="BV40" s="395"/>
      <c r="BW40" s="395"/>
      <c r="BX40" s="395"/>
      <c r="BY40" s="395"/>
      <c r="BZ40" s="395"/>
      <c r="CA40" s="395"/>
      <c r="CB40" s="395"/>
      <c r="CC40" s="395"/>
      <c r="CD40" s="395"/>
      <c r="CE40" s="395"/>
      <c r="CF40" s="395"/>
      <c r="CG40" s="395"/>
      <c r="CH40" s="395"/>
      <c r="CI40" s="395"/>
      <c r="CJ40" s="395"/>
      <c r="CK40" s="395"/>
      <c r="CL40" s="395"/>
      <c r="CM40" s="395"/>
      <c r="CN40" s="395"/>
      <c r="CO40" s="395"/>
      <c r="CP40" s="395"/>
      <c r="CQ40" s="395"/>
      <c r="CR40" s="395"/>
      <c r="CS40" s="395"/>
      <c r="CT40" s="395"/>
      <c r="CU40" s="395"/>
      <c r="CV40" s="395"/>
      <c r="CW40" s="395"/>
      <c r="CX40" s="395"/>
      <c r="CY40" s="395"/>
      <c r="CZ40" s="395"/>
      <c r="DA40" s="395"/>
      <c r="DB40" s="395"/>
      <c r="DC40" s="395"/>
      <c r="DD40" s="395"/>
      <c r="DE40" s="395"/>
      <c r="DF40" s="395"/>
      <c r="DG40" s="395"/>
      <c r="DH40" s="395"/>
      <c r="DI40" s="395"/>
      <c r="DJ40" s="395"/>
      <c r="DK40" s="395"/>
      <c r="ER40" s="395"/>
      <c r="ES40" s="395"/>
      <c r="ET40" s="395"/>
      <c r="EU40" s="395"/>
      <c r="EV40" s="395"/>
      <c r="EW40" s="395"/>
      <c r="EX40" s="395"/>
      <c r="EY40" s="395"/>
      <c r="EZ40" s="395"/>
      <c r="FA40" s="395"/>
      <c r="FB40" s="395"/>
      <c r="FC40" s="395"/>
      <c r="FD40" s="395"/>
      <c r="FE40" s="395"/>
      <c r="FF40" s="395"/>
      <c r="FG40" s="395"/>
      <c r="FH40" s="395"/>
      <c r="FI40" s="395"/>
      <c r="FJ40" s="395"/>
      <c r="FK40" s="395"/>
      <c r="FL40" s="395"/>
      <c r="FM40" s="395"/>
      <c r="FN40" s="395"/>
      <c r="FO40" s="395"/>
      <c r="FP40" s="395"/>
      <c r="FQ40" s="395"/>
      <c r="FR40" s="395"/>
      <c r="FS40" s="395"/>
      <c r="FT40" s="395"/>
      <c r="FU40" s="395"/>
      <c r="FV40" s="395"/>
      <c r="FW40" s="395"/>
      <c r="FX40" s="395"/>
      <c r="FY40" s="395"/>
      <c r="FZ40" s="395"/>
      <c r="GA40" s="395"/>
      <c r="GB40" s="395"/>
      <c r="GC40" s="395"/>
      <c r="GD40" s="395"/>
      <c r="GE40" s="395"/>
      <c r="GF40" s="395"/>
      <c r="GG40" s="395"/>
      <c r="GH40" s="395"/>
      <c r="GI40" s="395"/>
      <c r="GJ40" s="395"/>
      <c r="GK40" s="395"/>
      <c r="GL40" s="395"/>
      <c r="GM40" s="395"/>
      <c r="GN40" s="395"/>
      <c r="GO40" s="395"/>
      <c r="GP40" s="395"/>
      <c r="GQ40" s="395"/>
      <c r="GR40" s="395"/>
      <c r="GS40" s="395"/>
      <c r="GT40" s="395"/>
      <c r="GU40" s="395"/>
      <c r="GV40" s="395"/>
      <c r="GW40" s="395"/>
      <c r="GX40" s="395"/>
      <c r="GY40" s="395"/>
      <c r="GZ40" s="395"/>
      <c r="HA40" s="395"/>
      <c r="HB40" s="395"/>
      <c r="HC40" s="395"/>
      <c r="HD40" s="395"/>
      <c r="HE40" s="395"/>
      <c r="HF40" s="395"/>
      <c r="HG40" s="395"/>
      <c r="HH40" s="395"/>
      <c r="HI40" s="395"/>
      <c r="HJ40" s="395"/>
      <c r="HK40" s="395"/>
      <c r="HL40" s="395"/>
      <c r="HM40" s="395"/>
      <c r="HN40" s="395"/>
      <c r="HO40" s="395"/>
      <c r="HP40" s="395"/>
      <c r="HQ40" s="395"/>
      <c r="HR40" s="395"/>
      <c r="HS40" s="395"/>
      <c r="HT40" s="395"/>
      <c r="HU40" s="395"/>
      <c r="HV40" s="395"/>
      <c r="HW40" s="395"/>
      <c r="HX40" s="395"/>
      <c r="HY40" s="395"/>
      <c r="HZ40" s="395"/>
      <c r="IA40" s="395"/>
      <c r="IB40" s="395"/>
      <c r="IC40" s="395"/>
      <c r="ID40" s="395"/>
      <c r="IE40" s="395"/>
      <c r="IF40" s="395"/>
      <c r="IG40" s="395"/>
      <c r="IH40" s="395"/>
      <c r="II40" s="395"/>
      <c r="IJ40" s="395"/>
      <c r="IK40" s="395"/>
      <c r="IL40" s="395"/>
      <c r="IM40" s="395"/>
      <c r="IN40" s="395"/>
      <c r="IO40" s="395"/>
      <c r="IP40" s="395"/>
      <c r="IQ40" s="395"/>
      <c r="IR40" s="395"/>
      <c r="IS40" s="395"/>
      <c r="IT40" s="395"/>
      <c r="IU40" s="395"/>
      <c r="IV40" s="395"/>
      <c r="IW40" s="395"/>
      <c r="IX40" s="395"/>
      <c r="IY40" s="395"/>
      <c r="IZ40" s="395"/>
      <c r="JA40" s="395"/>
      <c r="JB40" s="395"/>
      <c r="JC40" s="395"/>
      <c r="JD40" s="395"/>
      <c r="JE40" s="395"/>
      <c r="JF40" s="395"/>
      <c r="JG40" s="395"/>
      <c r="JH40" s="395"/>
      <c r="JI40" s="395"/>
      <c r="JJ40" s="395"/>
      <c r="JK40" s="395"/>
      <c r="JL40" s="395"/>
      <c r="JM40" s="395"/>
      <c r="JN40" s="395"/>
      <c r="JO40" s="395"/>
      <c r="JP40" s="395"/>
      <c r="JQ40" s="395"/>
      <c r="JR40" s="395"/>
      <c r="JS40" s="395"/>
      <c r="JT40" s="395"/>
      <c r="JU40" s="395"/>
      <c r="JV40" s="395"/>
      <c r="JW40" s="395"/>
      <c r="JX40" s="395"/>
      <c r="JY40" s="395"/>
      <c r="JZ40" s="395"/>
      <c r="KA40" s="395"/>
      <c r="KB40" s="395"/>
      <c r="KC40" s="395"/>
      <c r="KD40" s="395"/>
      <c r="KE40" s="395"/>
      <c r="KF40" s="395"/>
      <c r="KG40" s="395"/>
      <c r="KH40" s="395"/>
      <c r="KI40" s="395"/>
      <c r="KJ40" s="395"/>
      <c r="KK40" s="395"/>
      <c r="KL40" s="395"/>
      <c r="KM40" s="395"/>
      <c r="KN40" s="395"/>
      <c r="KO40" s="395"/>
      <c r="KP40" s="395"/>
      <c r="KQ40" s="395"/>
      <c r="KR40" s="395"/>
      <c r="KS40" s="395"/>
      <c r="KT40" s="395"/>
      <c r="KU40" s="395"/>
      <c r="KV40" s="395"/>
      <c r="KW40" s="395"/>
      <c r="KX40" s="395"/>
      <c r="KY40" s="395"/>
      <c r="KZ40" s="395"/>
      <c r="LA40" s="395"/>
      <c r="LB40" s="395"/>
      <c r="LC40" s="395"/>
      <c r="LD40" s="395"/>
      <c r="LE40" s="395"/>
      <c r="LF40" s="395"/>
      <c r="LG40" s="395"/>
      <c r="LH40" s="395"/>
      <c r="LI40" s="395"/>
      <c r="LJ40" s="395"/>
      <c r="LK40" s="395"/>
      <c r="LL40" s="395"/>
      <c r="LM40" s="395"/>
      <c r="LN40" s="395"/>
      <c r="LO40" s="395"/>
      <c r="LP40" s="395"/>
      <c r="LQ40" s="395"/>
      <c r="LR40" s="395"/>
      <c r="LS40" s="395"/>
      <c r="LT40" s="395"/>
      <c r="LU40" s="395"/>
      <c r="LV40" s="395"/>
      <c r="LW40" s="395"/>
      <c r="LX40" s="395"/>
      <c r="LY40" s="395"/>
      <c r="LZ40" s="395"/>
      <c r="MA40" s="395"/>
      <c r="MB40" s="395"/>
      <c r="MC40" s="395"/>
      <c r="MD40" s="395"/>
      <c r="ME40" s="395"/>
      <c r="MF40" s="395"/>
      <c r="MG40" s="395"/>
      <c r="MH40" s="395"/>
      <c r="MI40" s="395"/>
      <c r="MJ40" s="395"/>
      <c r="MK40" s="395"/>
      <c r="ML40" s="395"/>
      <c r="MM40" s="395"/>
      <c r="MN40" s="395"/>
      <c r="MO40" s="395"/>
      <c r="MP40" s="395"/>
      <c r="MQ40" s="395"/>
      <c r="MR40" s="395"/>
      <c r="MS40" s="395"/>
      <c r="MT40" s="395"/>
      <c r="MU40" s="395"/>
      <c r="MV40" s="395"/>
      <c r="MW40" s="395"/>
      <c r="MX40" s="395"/>
      <c r="MY40" s="395"/>
      <c r="MZ40" s="395"/>
      <c r="NA40" s="395"/>
      <c r="NB40" s="395"/>
      <c r="NC40" s="395"/>
      <c r="ND40" s="395"/>
      <c r="NE40" s="395"/>
      <c r="NF40" s="395"/>
      <c r="NG40" s="395"/>
      <c r="NH40" s="395"/>
      <c r="NI40" s="395"/>
      <c r="NJ40" s="395"/>
      <c r="NK40" s="395"/>
      <c r="NL40" s="395"/>
      <c r="NM40" s="395"/>
      <c r="NN40" s="395"/>
      <c r="NO40" s="395"/>
      <c r="NP40" s="395"/>
      <c r="NQ40" s="395"/>
      <c r="NR40" s="395"/>
      <c r="NS40" s="395"/>
      <c r="NT40" s="395"/>
      <c r="NU40" s="395"/>
      <c r="NV40" s="395"/>
      <c r="NW40" s="395"/>
      <c r="NX40" s="395"/>
      <c r="NY40" s="395"/>
      <c r="NZ40" s="395"/>
      <c r="OA40" s="395"/>
      <c r="OB40" s="395"/>
      <c r="OC40" s="395"/>
      <c r="OD40" s="395"/>
      <c r="OE40" s="395"/>
      <c r="OF40" s="395"/>
      <c r="OG40" s="395"/>
      <c r="OH40" s="395"/>
      <c r="OI40" s="395"/>
      <c r="OJ40" s="395"/>
      <c r="OK40" s="395"/>
      <c r="OL40" s="395"/>
      <c r="OM40" s="395"/>
      <c r="ON40" s="395"/>
      <c r="OO40" s="395"/>
      <c r="OP40" s="395"/>
      <c r="OQ40" s="395"/>
      <c r="OR40" s="395"/>
      <c r="OS40" s="395"/>
      <c r="OT40" s="395"/>
      <c r="OU40" s="395"/>
      <c r="OV40" s="395"/>
      <c r="OW40" s="395"/>
      <c r="OX40" s="395"/>
      <c r="OY40" s="395"/>
      <c r="OZ40" s="395"/>
      <c r="PA40" s="395"/>
      <c r="PB40" s="395"/>
      <c r="PC40" s="395"/>
      <c r="PD40" s="395"/>
      <c r="PE40" s="395"/>
      <c r="PF40" s="395"/>
      <c r="PG40" s="395"/>
      <c r="PH40" s="395"/>
      <c r="PI40" s="395"/>
      <c r="PJ40" s="395"/>
      <c r="PK40" s="395"/>
      <c r="PL40" s="395"/>
      <c r="PM40" s="395"/>
      <c r="PN40" s="395"/>
      <c r="PO40" s="395"/>
      <c r="PP40" s="395"/>
      <c r="PQ40" s="395"/>
      <c r="PR40" s="395"/>
      <c r="PS40" s="395"/>
      <c r="PT40" s="395"/>
      <c r="PU40" s="395"/>
      <c r="PV40" s="395"/>
      <c r="PW40" s="395"/>
      <c r="PX40" s="395"/>
      <c r="PY40" s="395"/>
      <c r="PZ40" s="395"/>
      <c r="QA40" s="395"/>
      <c r="QB40" s="395"/>
      <c r="QC40" s="395"/>
      <c r="QD40" s="395"/>
      <c r="QE40" s="395"/>
      <c r="QF40" s="395"/>
      <c r="QG40" s="395"/>
      <c r="QH40" s="395"/>
      <c r="QI40" s="395"/>
      <c r="QJ40" s="395"/>
      <c r="QK40" s="395"/>
      <c r="QL40" s="395"/>
      <c r="QM40" s="395"/>
      <c r="QN40" s="395"/>
      <c r="QO40" s="395"/>
      <c r="QP40" s="395"/>
      <c r="QQ40" s="395"/>
      <c r="QR40" s="395"/>
      <c r="QS40" s="395"/>
      <c r="SG40" s="143">
        <f t="shared" si="0"/>
        <v>0</v>
      </c>
      <c r="SH40" s="143" t="str">
        <f t="shared" si="1"/>
        <v/>
      </c>
      <c r="SI40" s="143">
        <f t="shared" si="2"/>
        <v>0</v>
      </c>
      <c r="SJ40" s="143" t="str">
        <f t="shared" si="3"/>
        <v/>
      </c>
      <c r="SK40" s="143">
        <f t="shared" si="4"/>
        <v>0</v>
      </c>
      <c r="SL40" s="143" t="str">
        <f t="shared" si="5"/>
        <v/>
      </c>
      <c r="SM40" s="143">
        <f t="shared" si="6"/>
        <v>0</v>
      </c>
      <c r="SN40" s="143" t="str">
        <f t="shared" si="7"/>
        <v/>
      </c>
      <c r="SO40" s="143">
        <f t="shared" si="8"/>
        <v>0</v>
      </c>
      <c r="SP40" s="143" t="str">
        <f t="shared" si="9"/>
        <v/>
      </c>
      <c r="SQ40" s="143">
        <f t="shared" si="10"/>
        <v>0</v>
      </c>
      <c r="SR40" s="143" t="str">
        <f t="shared" si="11"/>
        <v/>
      </c>
    </row>
    <row r="41" spans="1:512">
      <c r="A41" s="396"/>
      <c r="B41" s="396"/>
      <c r="C41" s="396"/>
      <c r="D41" s="396"/>
      <c r="E41" s="396"/>
      <c r="F41" s="396"/>
      <c r="G41" s="396"/>
      <c r="H41" s="396"/>
      <c r="I41" s="396"/>
      <c r="J41" s="396"/>
      <c r="K41" s="396"/>
      <c r="L41" s="396"/>
      <c r="M41" s="396"/>
      <c r="N41" s="396"/>
      <c r="O41" s="396"/>
      <c r="P41" s="396"/>
      <c r="Q41" s="396"/>
      <c r="R41" s="396"/>
      <c r="S41" s="396"/>
      <c r="T41" s="396"/>
      <c r="U41" s="396"/>
      <c r="V41" s="396"/>
      <c r="W41" s="396"/>
      <c r="X41" s="396"/>
      <c r="Y41" s="396"/>
      <c r="Z41" s="396"/>
      <c r="AA41" s="396"/>
      <c r="AB41" s="396"/>
      <c r="AC41" s="396"/>
      <c r="AD41" s="396"/>
      <c r="AE41" s="396"/>
      <c r="AF41" s="396"/>
      <c r="AG41" s="396"/>
      <c r="AH41" s="396"/>
      <c r="AI41" s="396"/>
      <c r="AJ41" s="396"/>
      <c r="AK41" s="396"/>
      <c r="AL41" s="396"/>
      <c r="AM41" s="396"/>
      <c r="AN41" s="396"/>
      <c r="AO41" s="396"/>
      <c r="AP41" s="396"/>
      <c r="AQ41" s="396"/>
      <c r="AR41" s="396"/>
      <c r="AS41" s="396"/>
      <c r="AT41" s="396"/>
      <c r="AU41" s="396"/>
      <c r="AV41" s="396"/>
      <c r="AW41" s="396"/>
      <c r="AX41" s="396"/>
      <c r="AY41" s="396"/>
      <c r="AZ41" s="396"/>
      <c r="BA41" s="396"/>
      <c r="BB41" s="396"/>
      <c r="BC41" s="396"/>
      <c r="BD41" s="396"/>
      <c r="BE41" s="396"/>
      <c r="BF41" s="396"/>
      <c r="BG41" s="396"/>
      <c r="BH41" s="396"/>
      <c r="BI41" s="396"/>
      <c r="BJ41" s="396"/>
      <c r="BK41" s="396"/>
      <c r="BL41" s="396"/>
      <c r="BM41" s="396"/>
      <c r="BN41" s="396"/>
      <c r="BO41" s="396"/>
      <c r="BP41" s="396"/>
      <c r="BQ41" s="396"/>
      <c r="BR41" s="396"/>
      <c r="BS41" s="396"/>
      <c r="BT41" s="396"/>
      <c r="BU41" s="396"/>
      <c r="BV41" s="396"/>
      <c r="BW41" s="396"/>
      <c r="BX41" s="396"/>
      <c r="BY41" s="396"/>
      <c r="BZ41" s="396"/>
      <c r="CA41" s="396"/>
      <c r="CB41" s="396"/>
      <c r="CC41" s="396"/>
      <c r="CD41" s="396"/>
      <c r="CE41" s="396"/>
      <c r="CF41" s="396"/>
      <c r="CG41" s="396"/>
      <c r="CH41" s="396"/>
      <c r="CI41" s="396"/>
      <c r="CJ41" s="396"/>
      <c r="CK41" s="396"/>
      <c r="CL41" s="396"/>
      <c r="CM41" s="396"/>
      <c r="CN41" s="396"/>
      <c r="CO41" s="396"/>
      <c r="CP41" s="396"/>
      <c r="CQ41" s="396"/>
      <c r="CR41" s="396"/>
      <c r="CS41" s="396"/>
      <c r="CT41" s="396"/>
      <c r="CU41" s="396"/>
      <c r="CV41" s="396"/>
      <c r="CW41" s="396"/>
      <c r="CX41" s="396"/>
      <c r="CY41" s="396"/>
      <c r="CZ41" s="396"/>
      <c r="DA41" s="396"/>
      <c r="DB41" s="396"/>
      <c r="DC41" s="396"/>
      <c r="DD41" s="396"/>
      <c r="DE41" s="396"/>
      <c r="DF41" s="396"/>
      <c r="DG41" s="396"/>
      <c r="DH41" s="396"/>
      <c r="DI41" s="396"/>
      <c r="DJ41" s="396"/>
      <c r="DK41" s="396"/>
      <c r="ER41" s="396"/>
      <c r="ES41" s="396"/>
      <c r="ET41" s="396"/>
      <c r="EU41" s="396"/>
      <c r="EV41" s="396"/>
      <c r="EW41" s="396"/>
      <c r="EX41" s="396"/>
      <c r="EY41" s="396"/>
      <c r="EZ41" s="396"/>
      <c r="FA41" s="396"/>
      <c r="FB41" s="396"/>
      <c r="FC41" s="396"/>
      <c r="FD41" s="396"/>
      <c r="FE41" s="396"/>
      <c r="FF41" s="396"/>
      <c r="FG41" s="396"/>
      <c r="FH41" s="396"/>
      <c r="FI41" s="396"/>
      <c r="FJ41" s="396"/>
      <c r="FK41" s="396"/>
      <c r="FL41" s="396"/>
      <c r="FM41" s="396"/>
      <c r="FN41" s="396"/>
      <c r="FO41" s="396"/>
      <c r="FP41" s="396"/>
      <c r="FQ41" s="396"/>
      <c r="FR41" s="396"/>
      <c r="FS41" s="396"/>
      <c r="FT41" s="396"/>
      <c r="FU41" s="396"/>
      <c r="FV41" s="396"/>
      <c r="FW41" s="396"/>
      <c r="FX41" s="396"/>
      <c r="FY41" s="396"/>
      <c r="FZ41" s="396"/>
      <c r="GA41" s="396"/>
      <c r="GB41" s="396"/>
      <c r="GC41" s="396"/>
      <c r="GD41" s="396"/>
      <c r="GE41" s="396"/>
      <c r="GF41" s="396"/>
      <c r="GG41" s="396"/>
      <c r="GH41" s="396"/>
      <c r="GI41" s="396"/>
      <c r="GJ41" s="396"/>
      <c r="GK41" s="396"/>
      <c r="GL41" s="396"/>
      <c r="GM41" s="396"/>
      <c r="GN41" s="396"/>
      <c r="GO41" s="396"/>
      <c r="GP41" s="396"/>
      <c r="GQ41" s="396"/>
      <c r="GR41" s="396"/>
      <c r="GS41" s="396"/>
      <c r="GT41" s="396"/>
      <c r="GU41" s="396"/>
      <c r="GV41" s="396"/>
      <c r="GW41" s="396"/>
      <c r="GX41" s="396"/>
      <c r="GY41" s="396"/>
      <c r="GZ41" s="396"/>
      <c r="HA41" s="396"/>
      <c r="HB41" s="396"/>
      <c r="HC41" s="396"/>
      <c r="HD41" s="396"/>
      <c r="HE41" s="396"/>
      <c r="HF41" s="396"/>
      <c r="HG41" s="396"/>
      <c r="HH41" s="396"/>
      <c r="HI41" s="396"/>
      <c r="HJ41" s="396"/>
      <c r="HK41" s="396"/>
      <c r="HL41" s="396"/>
      <c r="HM41" s="396"/>
      <c r="HN41" s="396"/>
      <c r="HO41" s="396"/>
      <c r="HP41" s="396"/>
      <c r="HQ41" s="396"/>
      <c r="HR41" s="396"/>
      <c r="HS41" s="396"/>
      <c r="HT41" s="396"/>
      <c r="HU41" s="396"/>
      <c r="HV41" s="396"/>
      <c r="HW41" s="396"/>
      <c r="HX41" s="396"/>
      <c r="HY41" s="396"/>
      <c r="HZ41" s="396"/>
      <c r="IA41" s="396"/>
      <c r="IB41" s="396"/>
      <c r="IC41" s="396"/>
      <c r="ID41" s="396"/>
      <c r="IE41" s="396"/>
      <c r="IF41" s="396"/>
      <c r="IG41" s="396"/>
      <c r="IH41" s="396"/>
      <c r="II41" s="396"/>
      <c r="IJ41" s="396"/>
      <c r="IK41" s="396"/>
      <c r="IL41" s="396"/>
      <c r="IM41" s="396"/>
      <c r="IN41" s="396"/>
      <c r="IO41" s="396"/>
      <c r="IP41" s="396"/>
      <c r="IQ41" s="396"/>
      <c r="IR41" s="396"/>
      <c r="IS41" s="396"/>
      <c r="IT41" s="396"/>
      <c r="IU41" s="396"/>
      <c r="IV41" s="396"/>
      <c r="IW41" s="396"/>
      <c r="IX41" s="396"/>
      <c r="IY41" s="396"/>
      <c r="IZ41" s="396"/>
      <c r="JA41" s="396"/>
      <c r="JB41" s="396"/>
      <c r="JC41" s="396"/>
      <c r="JD41" s="396"/>
      <c r="JE41" s="396"/>
      <c r="JF41" s="396"/>
      <c r="JG41" s="396"/>
      <c r="JH41" s="396"/>
      <c r="JI41" s="396"/>
      <c r="JJ41" s="396"/>
      <c r="JK41" s="396"/>
      <c r="JL41" s="396"/>
      <c r="JM41" s="396"/>
      <c r="JN41" s="396"/>
      <c r="JO41" s="396"/>
      <c r="JP41" s="396"/>
      <c r="JQ41" s="396"/>
      <c r="JR41" s="396"/>
      <c r="JS41" s="396"/>
      <c r="JT41" s="396"/>
      <c r="JU41" s="396"/>
      <c r="JV41" s="396"/>
      <c r="JW41" s="396"/>
      <c r="JX41" s="396"/>
      <c r="JY41" s="396"/>
      <c r="JZ41" s="396"/>
      <c r="KA41" s="396"/>
      <c r="KB41" s="396"/>
      <c r="KC41" s="396"/>
      <c r="KD41" s="396"/>
      <c r="KE41" s="396"/>
      <c r="KF41" s="396"/>
      <c r="KG41" s="396"/>
      <c r="KH41" s="396"/>
      <c r="KI41" s="396"/>
      <c r="KJ41" s="396"/>
      <c r="KK41" s="396"/>
      <c r="KL41" s="396"/>
      <c r="KM41" s="396"/>
      <c r="KN41" s="396"/>
      <c r="KO41" s="396"/>
      <c r="KP41" s="396"/>
      <c r="KQ41" s="396"/>
      <c r="KR41" s="396"/>
      <c r="KS41" s="396"/>
      <c r="KT41" s="396"/>
      <c r="KU41" s="396"/>
      <c r="KV41" s="396"/>
      <c r="KW41" s="396"/>
      <c r="KX41" s="396"/>
      <c r="KY41" s="396"/>
      <c r="KZ41" s="396"/>
      <c r="LA41" s="396"/>
      <c r="LB41" s="396"/>
      <c r="LC41" s="396"/>
      <c r="LD41" s="396"/>
      <c r="LE41" s="396"/>
      <c r="LF41" s="396"/>
      <c r="LG41" s="396"/>
      <c r="LH41" s="396"/>
      <c r="LI41" s="396"/>
      <c r="LJ41" s="396"/>
      <c r="LK41" s="396"/>
      <c r="LL41" s="396"/>
      <c r="LM41" s="396"/>
      <c r="LN41" s="396"/>
      <c r="LO41" s="396"/>
      <c r="LP41" s="396"/>
      <c r="LQ41" s="396"/>
      <c r="LR41" s="396"/>
      <c r="LS41" s="396"/>
      <c r="LT41" s="396"/>
      <c r="LU41" s="396"/>
      <c r="LV41" s="396"/>
      <c r="LW41" s="396"/>
      <c r="LX41" s="396"/>
      <c r="LY41" s="396"/>
      <c r="LZ41" s="396"/>
      <c r="MA41" s="396"/>
      <c r="MB41" s="396"/>
      <c r="MC41" s="396"/>
      <c r="MD41" s="396"/>
      <c r="ME41" s="396"/>
      <c r="MF41" s="396"/>
      <c r="MG41" s="396"/>
      <c r="MH41" s="396"/>
      <c r="MI41" s="396"/>
      <c r="MJ41" s="396"/>
      <c r="MK41" s="396"/>
      <c r="ML41" s="396"/>
      <c r="MM41" s="396"/>
      <c r="MN41" s="396"/>
      <c r="MO41" s="396"/>
      <c r="MP41" s="396"/>
      <c r="MQ41" s="396"/>
      <c r="MR41" s="396"/>
      <c r="MS41" s="396"/>
      <c r="MT41" s="396"/>
      <c r="MU41" s="396"/>
      <c r="MV41" s="396"/>
      <c r="MW41" s="396"/>
      <c r="MX41" s="396"/>
      <c r="MY41" s="396"/>
      <c r="MZ41" s="396"/>
      <c r="NA41" s="396"/>
      <c r="NB41" s="396"/>
      <c r="NC41" s="396"/>
      <c r="ND41" s="396"/>
      <c r="NE41" s="396"/>
      <c r="NF41" s="396"/>
      <c r="NG41" s="396"/>
      <c r="NH41" s="396"/>
      <c r="NI41" s="396"/>
      <c r="NJ41" s="396"/>
      <c r="NK41" s="396"/>
      <c r="NL41" s="396"/>
      <c r="NM41" s="396"/>
      <c r="NN41" s="396"/>
      <c r="NO41" s="396"/>
      <c r="NP41" s="396"/>
      <c r="NQ41" s="396"/>
      <c r="NR41" s="396"/>
      <c r="NS41" s="396"/>
      <c r="NT41" s="396"/>
      <c r="NU41" s="396"/>
      <c r="NV41" s="396"/>
      <c r="NW41" s="396"/>
      <c r="NX41" s="396"/>
      <c r="NY41" s="396"/>
      <c r="NZ41" s="396"/>
      <c r="OA41" s="396"/>
      <c r="OB41" s="396"/>
      <c r="OC41" s="396"/>
      <c r="OD41" s="396"/>
      <c r="OE41" s="396"/>
      <c r="OF41" s="396"/>
      <c r="OG41" s="396"/>
      <c r="OH41" s="396"/>
      <c r="OI41" s="396"/>
      <c r="OJ41" s="396"/>
      <c r="OK41" s="396"/>
      <c r="OL41" s="396"/>
      <c r="OM41" s="396"/>
      <c r="ON41" s="396"/>
      <c r="OO41" s="396"/>
      <c r="OP41" s="396"/>
      <c r="OQ41" s="396"/>
      <c r="OR41" s="396"/>
      <c r="OS41" s="396"/>
      <c r="OT41" s="396"/>
      <c r="OU41" s="396"/>
      <c r="OV41" s="396"/>
      <c r="OW41" s="396"/>
      <c r="OX41" s="396"/>
      <c r="OY41" s="396"/>
      <c r="OZ41" s="396"/>
      <c r="PA41" s="396"/>
      <c r="PB41" s="396"/>
      <c r="PC41" s="396"/>
      <c r="PD41" s="396"/>
      <c r="PE41" s="396"/>
      <c r="PF41" s="396"/>
      <c r="PG41" s="396"/>
      <c r="PH41" s="396"/>
      <c r="PI41" s="396"/>
      <c r="PJ41" s="396"/>
      <c r="PK41" s="396"/>
      <c r="PL41" s="396"/>
      <c r="PM41" s="396"/>
      <c r="PN41" s="396"/>
      <c r="PO41" s="396"/>
      <c r="PP41" s="396"/>
      <c r="PQ41" s="396"/>
      <c r="PR41" s="396"/>
      <c r="PS41" s="396"/>
      <c r="PT41" s="396"/>
      <c r="PU41" s="396"/>
      <c r="PV41" s="396"/>
      <c r="PW41" s="396"/>
      <c r="PX41" s="396"/>
      <c r="PY41" s="396"/>
      <c r="PZ41" s="396"/>
      <c r="QA41" s="396"/>
      <c r="QB41" s="396"/>
      <c r="QC41" s="396"/>
      <c r="QD41" s="396"/>
      <c r="QE41" s="396"/>
      <c r="QF41" s="396"/>
      <c r="QG41" s="396"/>
      <c r="QH41" s="396"/>
      <c r="QI41" s="396"/>
      <c r="QJ41" s="396"/>
      <c r="QK41" s="396"/>
      <c r="QL41" s="396"/>
      <c r="QM41" s="396"/>
      <c r="QN41" s="396"/>
      <c r="QO41" s="396"/>
      <c r="QP41" s="396"/>
      <c r="QQ41" s="396"/>
      <c r="QR41" s="396"/>
      <c r="QS41" s="396"/>
      <c r="SG41" s="143">
        <f t="shared" si="0"/>
        <v>0</v>
      </c>
      <c r="SH41" s="143" t="str">
        <f t="shared" si="1"/>
        <v/>
      </c>
      <c r="SI41" s="143">
        <f t="shared" si="2"/>
        <v>0</v>
      </c>
      <c r="SJ41" s="143" t="str">
        <f t="shared" si="3"/>
        <v/>
      </c>
      <c r="SK41" s="143">
        <f t="shared" si="4"/>
        <v>0</v>
      </c>
      <c r="SL41" s="143" t="str">
        <f t="shared" si="5"/>
        <v/>
      </c>
      <c r="SM41" s="143">
        <f t="shared" si="6"/>
        <v>0</v>
      </c>
      <c r="SN41" s="143" t="str">
        <f t="shared" si="7"/>
        <v/>
      </c>
      <c r="SO41" s="143">
        <f t="shared" si="8"/>
        <v>0</v>
      </c>
      <c r="SP41" s="143" t="str">
        <f t="shared" si="9"/>
        <v/>
      </c>
      <c r="SQ41" s="143">
        <f t="shared" si="10"/>
        <v>0</v>
      </c>
      <c r="SR41" s="143" t="str">
        <f t="shared" si="11"/>
        <v/>
      </c>
    </row>
    <row r="42" spans="1:512">
      <c r="A42" s="396"/>
      <c r="B42" s="395"/>
      <c r="C42" s="395"/>
      <c r="D42" s="395"/>
      <c r="E42" s="395"/>
      <c r="F42" s="395"/>
      <c r="G42" s="395"/>
      <c r="H42" s="395"/>
      <c r="I42" s="395"/>
      <c r="J42" s="395"/>
      <c r="K42" s="395"/>
      <c r="L42" s="395"/>
      <c r="M42" s="395"/>
      <c r="N42" s="395"/>
      <c r="O42" s="395"/>
      <c r="P42" s="395"/>
      <c r="Q42" s="395"/>
      <c r="R42" s="395"/>
      <c r="S42" s="395"/>
      <c r="T42" s="395"/>
      <c r="U42" s="395"/>
      <c r="V42" s="395"/>
      <c r="W42" s="395"/>
      <c r="X42" s="395"/>
      <c r="Y42" s="395"/>
      <c r="Z42" s="395"/>
      <c r="AA42" s="395"/>
      <c r="AB42" s="395"/>
      <c r="AC42" s="395"/>
      <c r="AD42" s="395"/>
      <c r="AE42" s="395"/>
      <c r="AF42" s="395"/>
      <c r="AG42" s="395"/>
      <c r="AH42" s="395"/>
      <c r="AI42" s="395"/>
      <c r="AJ42" s="395"/>
      <c r="AK42" s="395"/>
      <c r="AL42" s="395"/>
      <c r="AM42" s="395"/>
      <c r="AN42" s="395"/>
      <c r="AO42" s="395"/>
      <c r="AP42" s="395"/>
      <c r="AQ42" s="395"/>
      <c r="AR42" s="395"/>
      <c r="AS42" s="395"/>
      <c r="AT42" s="395"/>
      <c r="AU42" s="395"/>
      <c r="AV42" s="395"/>
      <c r="AW42" s="395"/>
      <c r="AX42" s="395"/>
      <c r="AY42" s="395"/>
      <c r="AZ42" s="395"/>
      <c r="BA42" s="395"/>
      <c r="BB42" s="395"/>
      <c r="BC42" s="395"/>
      <c r="BD42" s="395"/>
      <c r="BE42" s="395"/>
      <c r="BF42" s="395"/>
      <c r="BG42" s="395"/>
      <c r="BH42" s="395"/>
      <c r="BI42" s="395"/>
      <c r="BJ42" s="395"/>
      <c r="BK42" s="395"/>
      <c r="BL42" s="395"/>
      <c r="BM42" s="395"/>
      <c r="BN42" s="395"/>
      <c r="BO42" s="395"/>
      <c r="BP42" s="395"/>
      <c r="BQ42" s="395"/>
      <c r="BR42" s="395"/>
      <c r="BS42" s="395"/>
      <c r="BT42" s="395"/>
      <c r="BU42" s="395"/>
      <c r="BV42" s="395"/>
      <c r="BW42" s="395"/>
      <c r="BX42" s="395"/>
      <c r="BY42" s="395"/>
      <c r="BZ42" s="395"/>
      <c r="CA42" s="395"/>
      <c r="CB42" s="395"/>
      <c r="CC42" s="395"/>
      <c r="CD42" s="395"/>
      <c r="CE42" s="395"/>
      <c r="CF42" s="395"/>
      <c r="CG42" s="395"/>
      <c r="CH42" s="395"/>
      <c r="CI42" s="395"/>
      <c r="CJ42" s="395"/>
      <c r="CK42" s="395"/>
      <c r="CL42" s="395"/>
      <c r="CM42" s="395"/>
      <c r="CN42" s="395"/>
      <c r="CO42" s="395"/>
      <c r="CP42" s="395"/>
      <c r="CQ42" s="395"/>
      <c r="CR42" s="395"/>
      <c r="CS42" s="395"/>
      <c r="CT42" s="395"/>
      <c r="CU42" s="395"/>
      <c r="CV42" s="395"/>
      <c r="CW42" s="395"/>
      <c r="CX42" s="395"/>
      <c r="CY42" s="395"/>
      <c r="CZ42" s="395"/>
      <c r="DA42" s="395"/>
      <c r="DB42" s="395"/>
      <c r="DC42" s="395"/>
      <c r="DD42" s="395"/>
      <c r="DE42" s="395"/>
      <c r="DF42" s="395"/>
      <c r="DG42" s="395"/>
      <c r="DH42" s="395"/>
      <c r="DI42" s="395"/>
      <c r="DJ42" s="395"/>
      <c r="DK42" s="395"/>
      <c r="ER42" s="395"/>
      <c r="ES42" s="395"/>
      <c r="ET42" s="395"/>
      <c r="EU42" s="395"/>
      <c r="EV42" s="395"/>
      <c r="EW42" s="395"/>
      <c r="EX42" s="395"/>
      <c r="EY42" s="395"/>
      <c r="EZ42" s="395"/>
      <c r="FA42" s="395"/>
      <c r="FB42" s="395"/>
      <c r="FC42" s="395"/>
      <c r="FD42" s="395"/>
      <c r="FE42" s="395"/>
      <c r="FF42" s="395"/>
      <c r="FG42" s="395"/>
      <c r="FH42" s="395"/>
      <c r="FI42" s="395"/>
      <c r="FJ42" s="395"/>
      <c r="FK42" s="395"/>
      <c r="FL42" s="395"/>
      <c r="FM42" s="395"/>
      <c r="FN42" s="395"/>
      <c r="FO42" s="395"/>
      <c r="FP42" s="395"/>
      <c r="FQ42" s="395"/>
      <c r="FR42" s="395"/>
      <c r="FS42" s="395"/>
      <c r="FT42" s="395"/>
      <c r="FU42" s="395"/>
      <c r="FV42" s="395"/>
      <c r="FW42" s="395"/>
      <c r="FX42" s="395"/>
      <c r="FY42" s="395"/>
      <c r="FZ42" s="395"/>
      <c r="GA42" s="395"/>
      <c r="GB42" s="395"/>
      <c r="GC42" s="395"/>
      <c r="GD42" s="395"/>
      <c r="GE42" s="395"/>
      <c r="GF42" s="395"/>
      <c r="GG42" s="395"/>
      <c r="GH42" s="395"/>
      <c r="GI42" s="395"/>
      <c r="GJ42" s="395"/>
      <c r="GK42" s="395"/>
      <c r="GL42" s="395"/>
      <c r="GM42" s="395"/>
      <c r="GN42" s="395"/>
      <c r="GO42" s="395"/>
      <c r="GP42" s="395"/>
      <c r="GQ42" s="395"/>
      <c r="GR42" s="395"/>
      <c r="GS42" s="395"/>
      <c r="GT42" s="395"/>
      <c r="GU42" s="395"/>
      <c r="GV42" s="395"/>
      <c r="GW42" s="395"/>
      <c r="GX42" s="395"/>
      <c r="GY42" s="395"/>
      <c r="GZ42" s="395"/>
      <c r="HA42" s="395"/>
      <c r="HB42" s="395"/>
      <c r="HC42" s="395"/>
      <c r="HD42" s="395"/>
      <c r="HE42" s="395"/>
      <c r="HF42" s="395"/>
      <c r="HG42" s="395"/>
      <c r="HH42" s="395"/>
      <c r="HI42" s="395"/>
      <c r="HJ42" s="395"/>
      <c r="HK42" s="395"/>
      <c r="HL42" s="395"/>
      <c r="HM42" s="395"/>
      <c r="HN42" s="395"/>
      <c r="HO42" s="395"/>
      <c r="HP42" s="395"/>
      <c r="HQ42" s="395"/>
      <c r="HR42" s="395"/>
      <c r="HS42" s="395"/>
      <c r="HT42" s="395"/>
      <c r="HU42" s="395"/>
      <c r="HV42" s="395"/>
      <c r="HW42" s="395"/>
      <c r="HX42" s="395"/>
      <c r="HY42" s="395"/>
      <c r="HZ42" s="395"/>
      <c r="IA42" s="395"/>
      <c r="IB42" s="395"/>
      <c r="IC42" s="395"/>
      <c r="ID42" s="395"/>
      <c r="IE42" s="395"/>
      <c r="IF42" s="395"/>
      <c r="IG42" s="395"/>
      <c r="IH42" s="395"/>
      <c r="II42" s="395"/>
      <c r="IJ42" s="395"/>
      <c r="IK42" s="395"/>
      <c r="IL42" s="395"/>
      <c r="IM42" s="395"/>
      <c r="IN42" s="395"/>
      <c r="IO42" s="395"/>
      <c r="IP42" s="395"/>
      <c r="IQ42" s="395"/>
      <c r="IR42" s="395"/>
      <c r="IS42" s="395"/>
      <c r="IT42" s="395"/>
      <c r="IU42" s="395"/>
      <c r="IV42" s="395"/>
      <c r="IW42" s="395"/>
      <c r="IX42" s="395"/>
      <c r="IY42" s="395"/>
      <c r="IZ42" s="395"/>
      <c r="JA42" s="395"/>
      <c r="JB42" s="395"/>
      <c r="JC42" s="395"/>
      <c r="JD42" s="395"/>
      <c r="JE42" s="395"/>
      <c r="JF42" s="395"/>
      <c r="JG42" s="395"/>
      <c r="JH42" s="395"/>
      <c r="JI42" s="395"/>
      <c r="JJ42" s="395"/>
      <c r="JK42" s="395"/>
      <c r="JL42" s="395"/>
      <c r="JM42" s="395"/>
      <c r="JN42" s="395"/>
      <c r="JO42" s="395"/>
      <c r="JP42" s="395"/>
      <c r="JQ42" s="395"/>
      <c r="JR42" s="395"/>
      <c r="JS42" s="395"/>
      <c r="JT42" s="395"/>
      <c r="JU42" s="395"/>
      <c r="JV42" s="395"/>
      <c r="JW42" s="395"/>
      <c r="JX42" s="395"/>
      <c r="JY42" s="395"/>
      <c r="JZ42" s="395"/>
      <c r="KA42" s="395"/>
      <c r="KB42" s="395"/>
      <c r="KC42" s="395"/>
      <c r="KD42" s="395"/>
      <c r="KE42" s="395"/>
      <c r="KF42" s="395"/>
      <c r="KG42" s="395"/>
      <c r="KH42" s="395"/>
      <c r="KI42" s="395"/>
      <c r="KJ42" s="395"/>
      <c r="KK42" s="395"/>
      <c r="KL42" s="395"/>
      <c r="KM42" s="395"/>
      <c r="KN42" s="395"/>
      <c r="KO42" s="395"/>
      <c r="KP42" s="395"/>
      <c r="KQ42" s="395"/>
      <c r="KR42" s="395"/>
      <c r="KS42" s="395"/>
      <c r="KT42" s="395"/>
      <c r="KU42" s="395"/>
      <c r="KV42" s="395"/>
      <c r="KW42" s="395"/>
      <c r="KX42" s="395"/>
      <c r="KY42" s="395"/>
      <c r="KZ42" s="395"/>
      <c r="LA42" s="395"/>
      <c r="LB42" s="395"/>
      <c r="LC42" s="395"/>
      <c r="LD42" s="395"/>
      <c r="LE42" s="395"/>
      <c r="LF42" s="395"/>
      <c r="LG42" s="395"/>
      <c r="LH42" s="395"/>
      <c r="LI42" s="395"/>
      <c r="LJ42" s="395"/>
      <c r="LK42" s="395"/>
      <c r="LL42" s="395"/>
      <c r="LM42" s="395"/>
      <c r="LN42" s="395"/>
      <c r="LO42" s="395"/>
      <c r="LP42" s="395"/>
      <c r="LQ42" s="395"/>
      <c r="LR42" s="395"/>
      <c r="LS42" s="395"/>
      <c r="LT42" s="395"/>
      <c r="LU42" s="395"/>
      <c r="LV42" s="395"/>
      <c r="LW42" s="395"/>
      <c r="LX42" s="395"/>
      <c r="LY42" s="395"/>
      <c r="LZ42" s="395"/>
      <c r="MA42" s="395"/>
      <c r="MB42" s="395"/>
      <c r="MC42" s="395"/>
      <c r="MD42" s="395"/>
      <c r="ME42" s="395"/>
      <c r="MF42" s="395"/>
      <c r="MG42" s="395"/>
      <c r="MH42" s="395"/>
      <c r="MI42" s="395"/>
      <c r="MJ42" s="395"/>
      <c r="MK42" s="395"/>
      <c r="ML42" s="395"/>
      <c r="MM42" s="395"/>
      <c r="MN42" s="395"/>
      <c r="MO42" s="395"/>
      <c r="MP42" s="395"/>
      <c r="MQ42" s="395"/>
      <c r="MR42" s="395"/>
      <c r="MS42" s="395"/>
      <c r="MT42" s="395"/>
      <c r="MU42" s="395"/>
      <c r="MV42" s="395"/>
      <c r="MW42" s="395"/>
      <c r="MX42" s="395"/>
      <c r="MY42" s="395"/>
      <c r="MZ42" s="395"/>
      <c r="NA42" s="395"/>
      <c r="NB42" s="395"/>
      <c r="NC42" s="395"/>
      <c r="ND42" s="395"/>
      <c r="NE42" s="395"/>
      <c r="NF42" s="395"/>
      <c r="NG42" s="395"/>
      <c r="NH42" s="395"/>
      <c r="NI42" s="395"/>
      <c r="NJ42" s="395"/>
      <c r="NK42" s="395"/>
      <c r="NL42" s="395"/>
      <c r="NM42" s="395"/>
      <c r="NN42" s="395"/>
      <c r="NO42" s="395"/>
      <c r="NP42" s="395"/>
      <c r="NQ42" s="395"/>
      <c r="NR42" s="395"/>
      <c r="NS42" s="395"/>
      <c r="NT42" s="395"/>
      <c r="NU42" s="395"/>
      <c r="NV42" s="395"/>
      <c r="NW42" s="395"/>
      <c r="NX42" s="395"/>
      <c r="NY42" s="395"/>
      <c r="NZ42" s="395"/>
      <c r="OA42" s="395"/>
      <c r="OB42" s="395"/>
      <c r="OC42" s="395"/>
      <c r="OD42" s="395"/>
      <c r="OE42" s="395"/>
      <c r="OF42" s="395"/>
      <c r="OG42" s="395"/>
      <c r="OH42" s="395"/>
      <c r="OI42" s="395"/>
      <c r="OJ42" s="395"/>
      <c r="OK42" s="395"/>
      <c r="OL42" s="395"/>
      <c r="OM42" s="395"/>
      <c r="ON42" s="395"/>
      <c r="OO42" s="395"/>
      <c r="OP42" s="395"/>
      <c r="OQ42" s="395"/>
      <c r="OR42" s="395"/>
      <c r="OS42" s="395"/>
      <c r="OT42" s="395"/>
      <c r="OU42" s="395"/>
      <c r="OV42" s="395"/>
      <c r="OW42" s="395"/>
      <c r="OX42" s="395"/>
      <c r="OY42" s="395"/>
      <c r="OZ42" s="395"/>
      <c r="PA42" s="395"/>
      <c r="PB42" s="395"/>
      <c r="PC42" s="395"/>
      <c r="PD42" s="395"/>
      <c r="PE42" s="395"/>
      <c r="PF42" s="395"/>
      <c r="PG42" s="395"/>
      <c r="PH42" s="395"/>
      <c r="PI42" s="395"/>
      <c r="PJ42" s="395"/>
      <c r="PK42" s="395"/>
      <c r="PL42" s="395"/>
      <c r="PM42" s="395"/>
      <c r="PN42" s="395"/>
      <c r="PO42" s="395"/>
      <c r="PP42" s="395"/>
      <c r="PQ42" s="395"/>
      <c r="PR42" s="395"/>
      <c r="PS42" s="395"/>
      <c r="PT42" s="395"/>
      <c r="PU42" s="395"/>
      <c r="PV42" s="395"/>
      <c r="PW42" s="395"/>
      <c r="PX42" s="395"/>
      <c r="PY42" s="395"/>
      <c r="PZ42" s="395"/>
      <c r="QA42" s="395"/>
      <c r="QB42" s="395"/>
      <c r="QC42" s="395"/>
      <c r="QD42" s="395"/>
      <c r="QE42" s="395"/>
      <c r="QF42" s="395"/>
      <c r="QG42" s="395"/>
      <c r="QH42" s="395"/>
      <c r="QI42" s="395"/>
      <c r="QJ42" s="395"/>
      <c r="QK42" s="395"/>
      <c r="QL42" s="395"/>
      <c r="QM42" s="395"/>
      <c r="QN42" s="395"/>
      <c r="QO42" s="395"/>
      <c r="QP42" s="395"/>
      <c r="QQ42" s="395"/>
      <c r="QR42" s="395"/>
      <c r="QS42" s="395"/>
      <c r="SG42" s="143">
        <f t="shared" si="0"/>
        <v>0</v>
      </c>
      <c r="SH42" s="143" t="str">
        <f t="shared" si="1"/>
        <v/>
      </c>
      <c r="SI42" s="143">
        <f t="shared" si="2"/>
        <v>0</v>
      </c>
      <c r="SJ42" s="143" t="str">
        <f t="shared" si="3"/>
        <v/>
      </c>
      <c r="SK42" s="143">
        <f t="shared" si="4"/>
        <v>0</v>
      </c>
      <c r="SL42" s="143" t="str">
        <f t="shared" si="5"/>
        <v/>
      </c>
      <c r="SM42" s="143">
        <f t="shared" si="6"/>
        <v>0</v>
      </c>
      <c r="SN42" s="143" t="str">
        <f t="shared" si="7"/>
        <v/>
      </c>
      <c r="SO42" s="143">
        <f t="shared" si="8"/>
        <v>0</v>
      </c>
      <c r="SP42" s="143" t="str">
        <f t="shared" si="9"/>
        <v/>
      </c>
      <c r="SQ42" s="143">
        <f t="shared" si="10"/>
        <v>0</v>
      </c>
      <c r="SR42" s="143" t="str">
        <f t="shared" si="11"/>
        <v/>
      </c>
    </row>
    <row r="43" spans="1:512">
      <c r="A43" s="396"/>
      <c r="B43" s="396"/>
      <c r="C43" s="396"/>
      <c r="D43" s="396"/>
      <c r="E43" s="396"/>
      <c r="F43" s="396"/>
      <c r="G43" s="396"/>
      <c r="H43" s="396"/>
      <c r="I43" s="396"/>
      <c r="J43" s="396"/>
      <c r="K43" s="396"/>
      <c r="L43" s="396"/>
      <c r="M43" s="396"/>
      <c r="N43" s="396"/>
      <c r="O43" s="396"/>
      <c r="P43" s="396"/>
      <c r="Q43" s="396"/>
      <c r="R43" s="396"/>
      <c r="S43" s="396"/>
      <c r="T43" s="396"/>
      <c r="U43" s="396"/>
      <c r="V43" s="396"/>
      <c r="W43" s="396"/>
      <c r="X43" s="396"/>
      <c r="Y43" s="396"/>
      <c r="Z43" s="396"/>
      <c r="AA43" s="396"/>
      <c r="AB43" s="396"/>
      <c r="AC43" s="396"/>
      <c r="AD43" s="396"/>
      <c r="AE43" s="396"/>
      <c r="AF43" s="396"/>
      <c r="AG43" s="396"/>
      <c r="AH43" s="396"/>
      <c r="AI43" s="396"/>
      <c r="AJ43" s="396"/>
      <c r="AK43" s="396"/>
      <c r="AL43" s="396"/>
      <c r="AM43" s="396"/>
      <c r="AN43" s="396"/>
      <c r="AO43" s="396"/>
      <c r="AP43" s="396"/>
      <c r="AQ43" s="396"/>
      <c r="AR43" s="396"/>
      <c r="AS43" s="396"/>
      <c r="AT43" s="396"/>
      <c r="AU43" s="396"/>
      <c r="AV43" s="396"/>
      <c r="AW43" s="396"/>
      <c r="AX43" s="396"/>
      <c r="AY43" s="396"/>
      <c r="AZ43" s="396"/>
      <c r="BA43" s="396"/>
      <c r="BB43" s="396"/>
      <c r="BC43" s="396"/>
      <c r="BD43" s="396"/>
      <c r="BE43" s="396"/>
      <c r="BF43" s="396"/>
      <c r="BG43" s="396"/>
      <c r="BH43" s="396"/>
      <c r="BI43" s="396"/>
      <c r="BJ43" s="396"/>
      <c r="BK43" s="396"/>
      <c r="BL43" s="396"/>
      <c r="BM43" s="396"/>
      <c r="BN43" s="396"/>
      <c r="BO43" s="396"/>
      <c r="BP43" s="396"/>
      <c r="BQ43" s="396"/>
      <c r="BR43" s="396"/>
      <c r="BS43" s="396"/>
      <c r="BT43" s="396"/>
      <c r="BU43" s="396"/>
      <c r="BV43" s="396"/>
      <c r="BW43" s="396"/>
      <c r="BX43" s="396"/>
      <c r="BY43" s="396"/>
      <c r="BZ43" s="396"/>
      <c r="CA43" s="396"/>
      <c r="CB43" s="396"/>
      <c r="CC43" s="396"/>
      <c r="CD43" s="396"/>
      <c r="CE43" s="396"/>
      <c r="CF43" s="396"/>
      <c r="CG43" s="396"/>
      <c r="CH43" s="396"/>
      <c r="CI43" s="396"/>
      <c r="CJ43" s="396"/>
      <c r="CK43" s="396"/>
      <c r="CL43" s="396"/>
      <c r="CM43" s="396"/>
      <c r="CN43" s="396"/>
      <c r="CO43" s="396"/>
      <c r="CP43" s="396"/>
      <c r="CQ43" s="396"/>
      <c r="CR43" s="396"/>
      <c r="CS43" s="396"/>
      <c r="CT43" s="396"/>
      <c r="CU43" s="396"/>
      <c r="CV43" s="396"/>
      <c r="CW43" s="396"/>
      <c r="CX43" s="396"/>
      <c r="CY43" s="396"/>
      <c r="CZ43" s="396"/>
      <c r="DA43" s="396"/>
      <c r="DB43" s="396"/>
      <c r="DC43" s="396"/>
      <c r="DD43" s="396"/>
      <c r="DE43" s="396"/>
      <c r="DF43" s="396"/>
      <c r="DG43" s="396"/>
      <c r="DH43" s="396"/>
      <c r="DI43" s="396"/>
      <c r="DJ43" s="396"/>
      <c r="DK43" s="396"/>
      <c r="ER43" s="396"/>
      <c r="ES43" s="396"/>
      <c r="ET43" s="396"/>
      <c r="EU43" s="396"/>
      <c r="EV43" s="396"/>
      <c r="EW43" s="396"/>
      <c r="EX43" s="396"/>
      <c r="EY43" s="396"/>
      <c r="EZ43" s="396"/>
      <c r="FA43" s="396"/>
      <c r="FB43" s="396"/>
      <c r="FC43" s="396"/>
      <c r="FD43" s="396"/>
      <c r="FE43" s="396"/>
      <c r="FF43" s="396"/>
      <c r="FG43" s="396"/>
      <c r="FH43" s="396"/>
      <c r="FI43" s="396"/>
      <c r="FJ43" s="396"/>
      <c r="FK43" s="396"/>
      <c r="FL43" s="396"/>
      <c r="FM43" s="396"/>
      <c r="FN43" s="396"/>
      <c r="FO43" s="396"/>
      <c r="FP43" s="396"/>
      <c r="FQ43" s="396"/>
      <c r="FR43" s="396"/>
      <c r="FS43" s="396"/>
      <c r="FT43" s="396"/>
      <c r="FU43" s="396"/>
      <c r="FV43" s="396"/>
      <c r="FW43" s="396"/>
      <c r="FX43" s="396"/>
      <c r="FY43" s="396"/>
      <c r="FZ43" s="396"/>
      <c r="GA43" s="396"/>
      <c r="GB43" s="396"/>
      <c r="GC43" s="396"/>
      <c r="GD43" s="396"/>
      <c r="GE43" s="396"/>
      <c r="GF43" s="396"/>
      <c r="GG43" s="396"/>
      <c r="GH43" s="396"/>
      <c r="GI43" s="396"/>
      <c r="GJ43" s="396"/>
      <c r="GK43" s="396"/>
      <c r="GL43" s="396"/>
      <c r="GM43" s="396"/>
      <c r="GN43" s="396"/>
      <c r="GO43" s="396"/>
      <c r="GP43" s="396"/>
      <c r="GQ43" s="396"/>
      <c r="GR43" s="396"/>
      <c r="GS43" s="396"/>
      <c r="GT43" s="396"/>
      <c r="GU43" s="396"/>
      <c r="GV43" s="396"/>
      <c r="GW43" s="396"/>
      <c r="GX43" s="396"/>
      <c r="GY43" s="396"/>
      <c r="GZ43" s="396"/>
      <c r="HA43" s="396"/>
      <c r="HB43" s="396"/>
      <c r="HC43" s="396"/>
      <c r="HD43" s="396"/>
      <c r="HE43" s="396"/>
      <c r="HF43" s="396"/>
      <c r="HG43" s="396"/>
      <c r="HH43" s="396"/>
      <c r="HI43" s="396"/>
      <c r="HJ43" s="396"/>
      <c r="HK43" s="396"/>
      <c r="HL43" s="396"/>
      <c r="HM43" s="396"/>
      <c r="HN43" s="396"/>
      <c r="HO43" s="396"/>
      <c r="HP43" s="396"/>
      <c r="HQ43" s="396"/>
      <c r="HR43" s="396"/>
      <c r="HS43" s="396"/>
      <c r="HT43" s="396"/>
      <c r="HU43" s="396"/>
      <c r="HV43" s="396"/>
      <c r="HW43" s="396"/>
      <c r="HX43" s="396"/>
      <c r="HY43" s="396"/>
      <c r="HZ43" s="396"/>
      <c r="IA43" s="396"/>
      <c r="IB43" s="396"/>
      <c r="IC43" s="396"/>
      <c r="ID43" s="396"/>
      <c r="IE43" s="396"/>
      <c r="IF43" s="396"/>
      <c r="IG43" s="396"/>
      <c r="IH43" s="396"/>
      <c r="II43" s="396"/>
      <c r="IJ43" s="396"/>
      <c r="IK43" s="396"/>
      <c r="IL43" s="396"/>
      <c r="IM43" s="396"/>
      <c r="IN43" s="396"/>
      <c r="IO43" s="396"/>
      <c r="IP43" s="396"/>
      <c r="IQ43" s="396"/>
      <c r="IR43" s="396"/>
      <c r="IS43" s="396"/>
      <c r="IT43" s="396"/>
      <c r="IU43" s="396"/>
      <c r="IV43" s="396"/>
      <c r="IW43" s="396"/>
      <c r="IX43" s="396"/>
      <c r="IY43" s="396"/>
      <c r="IZ43" s="396"/>
      <c r="JA43" s="396"/>
      <c r="JB43" s="396"/>
      <c r="JC43" s="396"/>
      <c r="JD43" s="396"/>
      <c r="JE43" s="396"/>
      <c r="JF43" s="396"/>
      <c r="JG43" s="396"/>
      <c r="JH43" s="396"/>
      <c r="JI43" s="396"/>
      <c r="JJ43" s="396"/>
      <c r="JK43" s="396"/>
      <c r="JL43" s="396"/>
      <c r="JM43" s="396"/>
      <c r="JN43" s="396"/>
      <c r="JO43" s="396"/>
      <c r="JP43" s="396"/>
      <c r="JQ43" s="396"/>
      <c r="JR43" s="396"/>
      <c r="JS43" s="396"/>
      <c r="JT43" s="396"/>
      <c r="JU43" s="396"/>
      <c r="JV43" s="396"/>
      <c r="JW43" s="396"/>
      <c r="JX43" s="396"/>
      <c r="JY43" s="396"/>
      <c r="JZ43" s="396"/>
      <c r="KA43" s="396"/>
      <c r="KB43" s="396"/>
      <c r="KC43" s="396"/>
      <c r="KD43" s="396"/>
      <c r="KE43" s="396"/>
      <c r="KF43" s="396"/>
      <c r="KG43" s="396"/>
      <c r="KH43" s="396"/>
      <c r="KI43" s="396"/>
      <c r="KJ43" s="396"/>
      <c r="KK43" s="396"/>
      <c r="KL43" s="396"/>
      <c r="KM43" s="396"/>
      <c r="KN43" s="396"/>
      <c r="KO43" s="396"/>
      <c r="KP43" s="396"/>
      <c r="KQ43" s="396"/>
      <c r="KR43" s="396"/>
      <c r="KS43" s="396"/>
      <c r="KT43" s="396"/>
      <c r="KU43" s="396"/>
      <c r="KV43" s="396"/>
      <c r="KW43" s="396"/>
      <c r="KX43" s="396"/>
      <c r="KY43" s="396"/>
      <c r="KZ43" s="396"/>
      <c r="LA43" s="396"/>
      <c r="LB43" s="396"/>
      <c r="LC43" s="396"/>
      <c r="LD43" s="396"/>
      <c r="LE43" s="396"/>
      <c r="LF43" s="396"/>
      <c r="LG43" s="396"/>
      <c r="LH43" s="396"/>
      <c r="LI43" s="396"/>
      <c r="LJ43" s="396"/>
      <c r="LK43" s="396"/>
      <c r="LL43" s="396"/>
      <c r="LM43" s="396"/>
      <c r="LN43" s="396"/>
      <c r="LO43" s="396"/>
      <c r="LP43" s="396"/>
      <c r="LQ43" s="396"/>
      <c r="LR43" s="396"/>
      <c r="LS43" s="396"/>
      <c r="LT43" s="396"/>
      <c r="LU43" s="396"/>
      <c r="LV43" s="396"/>
      <c r="LW43" s="396"/>
      <c r="LX43" s="396"/>
      <c r="LY43" s="396"/>
      <c r="LZ43" s="396"/>
      <c r="MA43" s="396"/>
      <c r="MB43" s="396"/>
      <c r="MC43" s="396"/>
      <c r="MD43" s="396"/>
      <c r="ME43" s="396"/>
      <c r="MF43" s="396"/>
      <c r="MG43" s="396"/>
      <c r="MH43" s="396"/>
      <c r="MI43" s="396"/>
      <c r="MJ43" s="396"/>
      <c r="MK43" s="396"/>
      <c r="ML43" s="396"/>
      <c r="MM43" s="396"/>
      <c r="MN43" s="396"/>
      <c r="MO43" s="396"/>
      <c r="MP43" s="396"/>
      <c r="MQ43" s="396"/>
      <c r="MR43" s="396"/>
      <c r="MS43" s="396"/>
      <c r="MT43" s="396"/>
      <c r="MU43" s="396"/>
      <c r="MV43" s="396"/>
      <c r="MW43" s="396"/>
      <c r="MX43" s="396"/>
      <c r="MY43" s="396"/>
      <c r="MZ43" s="396"/>
      <c r="NA43" s="396"/>
      <c r="NB43" s="396"/>
      <c r="NC43" s="396"/>
      <c r="ND43" s="396"/>
      <c r="NE43" s="396"/>
      <c r="NF43" s="396"/>
      <c r="NG43" s="396"/>
      <c r="NH43" s="396"/>
      <c r="NI43" s="396"/>
      <c r="NJ43" s="396"/>
      <c r="NK43" s="396"/>
      <c r="NL43" s="396"/>
      <c r="NM43" s="396"/>
      <c r="NN43" s="396"/>
      <c r="NO43" s="396"/>
      <c r="NP43" s="396"/>
      <c r="NQ43" s="396"/>
      <c r="NR43" s="396"/>
      <c r="NS43" s="396"/>
      <c r="NT43" s="396"/>
      <c r="NU43" s="396"/>
      <c r="NV43" s="396"/>
      <c r="NW43" s="396"/>
      <c r="NX43" s="396"/>
      <c r="NY43" s="396"/>
      <c r="NZ43" s="396"/>
      <c r="OA43" s="396"/>
      <c r="OB43" s="396"/>
      <c r="OC43" s="396"/>
      <c r="OD43" s="396"/>
      <c r="OE43" s="396"/>
      <c r="OF43" s="396"/>
      <c r="OG43" s="396"/>
      <c r="OH43" s="396"/>
      <c r="OI43" s="396"/>
      <c r="OJ43" s="396"/>
      <c r="OK43" s="396"/>
      <c r="OL43" s="396"/>
      <c r="OM43" s="396"/>
      <c r="ON43" s="396"/>
      <c r="OO43" s="396"/>
      <c r="OP43" s="396"/>
      <c r="OQ43" s="396"/>
      <c r="OR43" s="396"/>
      <c r="OS43" s="396"/>
      <c r="OT43" s="396"/>
      <c r="OU43" s="396"/>
      <c r="OV43" s="396"/>
      <c r="OW43" s="396"/>
      <c r="OX43" s="396"/>
      <c r="OY43" s="396"/>
      <c r="OZ43" s="396"/>
      <c r="PA43" s="396"/>
      <c r="PB43" s="396"/>
      <c r="PC43" s="396"/>
      <c r="PD43" s="396"/>
      <c r="PE43" s="396"/>
      <c r="PF43" s="396"/>
      <c r="PG43" s="396"/>
      <c r="PH43" s="396"/>
      <c r="PI43" s="396"/>
      <c r="PJ43" s="396"/>
      <c r="PK43" s="396"/>
      <c r="PL43" s="396"/>
      <c r="PM43" s="396"/>
      <c r="PN43" s="396"/>
      <c r="PO43" s="396"/>
      <c r="PP43" s="396"/>
      <c r="PQ43" s="396"/>
      <c r="PR43" s="396"/>
      <c r="PS43" s="396"/>
      <c r="PT43" s="396"/>
      <c r="PU43" s="396"/>
      <c r="PV43" s="396"/>
      <c r="PW43" s="396"/>
      <c r="PX43" s="396"/>
      <c r="PY43" s="396"/>
      <c r="PZ43" s="396"/>
      <c r="QA43" s="396"/>
      <c r="QB43" s="396"/>
      <c r="QC43" s="396"/>
      <c r="QD43" s="396"/>
      <c r="QE43" s="396"/>
      <c r="QF43" s="396"/>
      <c r="QG43" s="396"/>
      <c r="QH43" s="396"/>
      <c r="QI43" s="396"/>
      <c r="QJ43" s="396"/>
      <c r="QK43" s="396"/>
      <c r="QL43" s="396"/>
      <c r="QM43" s="396"/>
      <c r="QN43" s="396"/>
      <c r="QO43" s="396"/>
      <c r="QP43" s="396"/>
      <c r="QQ43" s="396"/>
      <c r="QR43" s="396"/>
      <c r="QS43" s="396"/>
      <c r="SG43" s="143">
        <f t="shared" si="0"/>
        <v>0</v>
      </c>
      <c r="SH43" s="143" t="str">
        <f t="shared" si="1"/>
        <v/>
      </c>
      <c r="SI43" s="143">
        <f t="shared" si="2"/>
        <v>0</v>
      </c>
      <c r="SJ43" s="143" t="str">
        <f t="shared" si="3"/>
        <v/>
      </c>
      <c r="SK43" s="143">
        <f t="shared" si="4"/>
        <v>0</v>
      </c>
      <c r="SL43" s="143" t="str">
        <f t="shared" si="5"/>
        <v/>
      </c>
      <c r="SM43" s="143">
        <f t="shared" si="6"/>
        <v>0</v>
      </c>
      <c r="SN43" s="143" t="str">
        <f t="shared" si="7"/>
        <v/>
      </c>
      <c r="SO43" s="143">
        <f t="shared" si="8"/>
        <v>0</v>
      </c>
      <c r="SP43" s="143" t="str">
        <f t="shared" si="9"/>
        <v/>
      </c>
      <c r="SQ43" s="143">
        <f t="shared" si="10"/>
        <v>0</v>
      </c>
      <c r="SR43" s="143" t="str">
        <f t="shared" si="11"/>
        <v/>
      </c>
    </row>
    <row r="44" spans="1:512">
      <c r="A44" s="396"/>
      <c r="B44" s="395"/>
      <c r="C44" s="395"/>
      <c r="D44" s="395"/>
      <c r="E44" s="395"/>
      <c r="F44" s="395"/>
      <c r="G44" s="395"/>
      <c r="H44" s="395"/>
      <c r="I44" s="395"/>
      <c r="J44" s="395"/>
      <c r="K44" s="395"/>
      <c r="L44" s="395"/>
      <c r="M44" s="395"/>
      <c r="N44" s="395"/>
      <c r="O44" s="395"/>
      <c r="P44" s="395"/>
      <c r="Q44" s="395"/>
      <c r="R44" s="395"/>
      <c r="S44" s="395"/>
      <c r="T44" s="395"/>
      <c r="U44" s="395"/>
      <c r="V44" s="395"/>
      <c r="W44" s="395"/>
      <c r="X44" s="395"/>
      <c r="Y44" s="395"/>
      <c r="Z44" s="395"/>
      <c r="AA44" s="395"/>
      <c r="AB44" s="395"/>
      <c r="AC44" s="395"/>
      <c r="AD44" s="395"/>
      <c r="AE44" s="395"/>
      <c r="AF44" s="395"/>
      <c r="AG44" s="395"/>
      <c r="AH44" s="395"/>
      <c r="AI44" s="395"/>
      <c r="AJ44" s="395"/>
      <c r="AK44" s="395"/>
      <c r="AL44" s="395"/>
      <c r="AM44" s="395"/>
      <c r="AN44" s="395"/>
      <c r="AO44" s="395"/>
      <c r="AP44" s="395"/>
      <c r="AQ44" s="395"/>
      <c r="AR44" s="395"/>
      <c r="AS44" s="395"/>
      <c r="AT44" s="395"/>
      <c r="AU44" s="395"/>
      <c r="AV44" s="395"/>
      <c r="AW44" s="395"/>
      <c r="AX44" s="395"/>
      <c r="AY44" s="395"/>
      <c r="AZ44" s="395"/>
      <c r="BA44" s="395"/>
      <c r="BB44" s="395"/>
      <c r="BC44" s="395"/>
      <c r="BD44" s="395"/>
      <c r="BE44" s="395"/>
      <c r="BF44" s="395"/>
      <c r="BG44" s="395"/>
      <c r="BH44" s="395"/>
      <c r="BI44" s="395"/>
      <c r="BJ44" s="395"/>
      <c r="BK44" s="395"/>
      <c r="BL44" s="395"/>
      <c r="BM44" s="395"/>
      <c r="BN44" s="395"/>
      <c r="BO44" s="395"/>
      <c r="BP44" s="395"/>
      <c r="BQ44" s="395"/>
      <c r="BR44" s="395"/>
      <c r="BS44" s="395"/>
      <c r="BT44" s="395"/>
      <c r="BU44" s="395"/>
      <c r="BV44" s="395"/>
      <c r="BW44" s="395"/>
      <c r="BX44" s="395"/>
      <c r="BY44" s="395"/>
      <c r="BZ44" s="395"/>
      <c r="CA44" s="395"/>
      <c r="CB44" s="395"/>
      <c r="CC44" s="395"/>
      <c r="CD44" s="395"/>
      <c r="CE44" s="395"/>
      <c r="CF44" s="395"/>
      <c r="CG44" s="395"/>
      <c r="CH44" s="395"/>
      <c r="CI44" s="395"/>
      <c r="CJ44" s="395"/>
      <c r="CK44" s="395"/>
      <c r="CL44" s="395"/>
      <c r="CM44" s="395"/>
      <c r="CN44" s="395"/>
      <c r="CO44" s="395"/>
      <c r="CP44" s="395"/>
      <c r="CQ44" s="395"/>
      <c r="CR44" s="395"/>
      <c r="CS44" s="395"/>
      <c r="CT44" s="395"/>
      <c r="CU44" s="395"/>
      <c r="CV44" s="395"/>
      <c r="CW44" s="395"/>
      <c r="CX44" s="395"/>
      <c r="CY44" s="395"/>
      <c r="CZ44" s="395"/>
      <c r="DA44" s="395"/>
      <c r="DB44" s="395"/>
      <c r="DC44" s="395"/>
      <c r="DD44" s="395"/>
      <c r="DE44" s="395"/>
      <c r="DF44" s="395"/>
      <c r="DG44" s="395"/>
      <c r="DH44" s="395"/>
      <c r="DI44" s="395"/>
      <c r="DJ44" s="395"/>
      <c r="DK44" s="395"/>
      <c r="ER44" s="395"/>
      <c r="ES44" s="395"/>
      <c r="ET44" s="395"/>
      <c r="EU44" s="395"/>
      <c r="EV44" s="395"/>
      <c r="EW44" s="395"/>
      <c r="EX44" s="395"/>
      <c r="EY44" s="395"/>
      <c r="EZ44" s="395"/>
      <c r="FA44" s="395"/>
      <c r="FB44" s="395"/>
      <c r="FC44" s="395"/>
      <c r="FD44" s="395"/>
      <c r="FE44" s="395"/>
      <c r="FF44" s="395"/>
      <c r="FG44" s="395"/>
      <c r="FH44" s="395"/>
      <c r="FI44" s="395"/>
      <c r="FJ44" s="395"/>
      <c r="FK44" s="395"/>
      <c r="FL44" s="395"/>
      <c r="FM44" s="395"/>
      <c r="FN44" s="395"/>
      <c r="FO44" s="395"/>
      <c r="FP44" s="395"/>
      <c r="FQ44" s="395"/>
      <c r="FR44" s="395"/>
      <c r="FS44" s="395"/>
      <c r="FT44" s="395"/>
      <c r="FU44" s="395"/>
      <c r="FV44" s="395"/>
      <c r="FW44" s="395"/>
      <c r="FX44" s="395"/>
      <c r="FY44" s="395"/>
      <c r="FZ44" s="395"/>
      <c r="GA44" s="395"/>
      <c r="GB44" s="395"/>
      <c r="GC44" s="395"/>
      <c r="GD44" s="395"/>
      <c r="GE44" s="395"/>
      <c r="GF44" s="395"/>
      <c r="GG44" s="395"/>
      <c r="GH44" s="395"/>
      <c r="GI44" s="395"/>
      <c r="GJ44" s="395"/>
      <c r="GK44" s="395"/>
      <c r="GL44" s="395"/>
      <c r="GM44" s="395"/>
      <c r="GN44" s="395"/>
      <c r="GO44" s="395"/>
      <c r="GP44" s="395"/>
      <c r="GQ44" s="395"/>
      <c r="GR44" s="395"/>
      <c r="GS44" s="395"/>
      <c r="GT44" s="395"/>
      <c r="GU44" s="395"/>
      <c r="GV44" s="395"/>
      <c r="GW44" s="395"/>
      <c r="GX44" s="395"/>
      <c r="GY44" s="395"/>
      <c r="GZ44" s="395"/>
      <c r="HA44" s="395"/>
      <c r="HB44" s="395"/>
      <c r="HC44" s="395"/>
      <c r="HD44" s="395"/>
      <c r="HE44" s="395"/>
      <c r="HF44" s="395"/>
      <c r="HG44" s="395"/>
      <c r="HH44" s="395"/>
      <c r="HI44" s="395"/>
      <c r="HJ44" s="395"/>
      <c r="HK44" s="395"/>
      <c r="HL44" s="395"/>
      <c r="HM44" s="395"/>
      <c r="HN44" s="395"/>
      <c r="HO44" s="395"/>
      <c r="HP44" s="395"/>
      <c r="HQ44" s="395"/>
      <c r="HR44" s="395"/>
      <c r="HS44" s="395"/>
      <c r="HT44" s="395"/>
      <c r="HU44" s="395"/>
      <c r="HV44" s="395"/>
      <c r="HW44" s="395"/>
      <c r="HX44" s="395"/>
      <c r="HY44" s="395"/>
      <c r="HZ44" s="395"/>
      <c r="IA44" s="395"/>
      <c r="IB44" s="395"/>
      <c r="IC44" s="395"/>
      <c r="ID44" s="395"/>
      <c r="IE44" s="395"/>
      <c r="IF44" s="395"/>
      <c r="IG44" s="395"/>
      <c r="IH44" s="395"/>
      <c r="II44" s="395"/>
      <c r="IJ44" s="395"/>
      <c r="IK44" s="395"/>
      <c r="IL44" s="395"/>
      <c r="IM44" s="395"/>
      <c r="IN44" s="395"/>
      <c r="IO44" s="395"/>
      <c r="IP44" s="395"/>
      <c r="IQ44" s="395"/>
      <c r="IR44" s="395"/>
      <c r="IS44" s="395"/>
      <c r="IT44" s="395"/>
      <c r="IU44" s="395"/>
      <c r="IV44" s="395"/>
      <c r="IW44" s="395"/>
      <c r="IX44" s="395"/>
      <c r="IY44" s="395"/>
      <c r="IZ44" s="395"/>
      <c r="JA44" s="395"/>
      <c r="JB44" s="395"/>
      <c r="JC44" s="395"/>
      <c r="JD44" s="395"/>
      <c r="JE44" s="395"/>
      <c r="JF44" s="395"/>
      <c r="JG44" s="395"/>
      <c r="JH44" s="395"/>
      <c r="JI44" s="395"/>
      <c r="JJ44" s="395"/>
      <c r="JK44" s="395"/>
      <c r="JL44" s="395"/>
      <c r="JM44" s="395"/>
      <c r="JN44" s="395"/>
      <c r="JO44" s="395"/>
      <c r="JP44" s="395"/>
      <c r="JQ44" s="395"/>
      <c r="JR44" s="395"/>
      <c r="JS44" s="395"/>
      <c r="JT44" s="395"/>
      <c r="JU44" s="395"/>
      <c r="JV44" s="395"/>
      <c r="JW44" s="395"/>
      <c r="JX44" s="395"/>
      <c r="JY44" s="395"/>
      <c r="JZ44" s="395"/>
      <c r="KA44" s="395"/>
      <c r="KB44" s="395"/>
      <c r="KC44" s="395"/>
      <c r="KD44" s="395"/>
      <c r="KE44" s="395"/>
      <c r="KF44" s="395"/>
      <c r="KG44" s="395"/>
      <c r="KH44" s="395"/>
      <c r="KI44" s="395"/>
      <c r="KJ44" s="395"/>
      <c r="KK44" s="395"/>
      <c r="KL44" s="395"/>
      <c r="KM44" s="395"/>
      <c r="KN44" s="395"/>
      <c r="KO44" s="395"/>
      <c r="KP44" s="395"/>
      <c r="KQ44" s="395"/>
      <c r="KR44" s="395"/>
      <c r="KS44" s="395"/>
      <c r="KT44" s="395"/>
      <c r="KU44" s="395"/>
      <c r="KV44" s="395"/>
      <c r="KW44" s="395"/>
      <c r="KX44" s="395"/>
      <c r="KY44" s="395"/>
      <c r="KZ44" s="395"/>
      <c r="LA44" s="395"/>
      <c r="LB44" s="395"/>
      <c r="LC44" s="395"/>
      <c r="LD44" s="395"/>
      <c r="LE44" s="395"/>
      <c r="LF44" s="395"/>
      <c r="LG44" s="395"/>
      <c r="LH44" s="395"/>
      <c r="LI44" s="395"/>
      <c r="LJ44" s="395"/>
      <c r="LK44" s="395"/>
      <c r="LL44" s="395"/>
      <c r="LM44" s="395"/>
      <c r="LN44" s="395"/>
      <c r="LO44" s="395"/>
      <c r="LP44" s="395"/>
      <c r="LQ44" s="395"/>
      <c r="LR44" s="395"/>
      <c r="LS44" s="395"/>
      <c r="LT44" s="395"/>
      <c r="LU44" s="395"/>
      <c r="LV44" s="395"/>
      <c r="LW44" s="395"/>
      <c r="LX44" s="395"/>
      <c r="LY44" s="395"/>
      <c r="LZ44" s="395"/>
      <c r="MA44" s="395"/>
      <c r="MB44" s="395"/>
      <c r="MC44" s="395"/>
      <c r="MD44" s="395"/>
      <c r="ME44" s="395"/>
      <c r="MF44" s="395"/>
      <c r="MG44" s="395"/>
      <c r="MH44" s="395"/>
      <c r="MI44" s="395"/>
      <c r="MJ44" s="395"/>
      <c r="MK44" s="395"/>
      <c r="ML44" s="395"/>
      <c r="MM44" s="395"/>
      <c r="MN44" s="395"/>
      <c r="MO44" s="395"/>
      <c r="MP44" s="395"/>
      <c r="MQ44" s="395"/>
      <c r="MR44" s="395"/>
      <c r="MS44" s="395"/>
      <c r="MT44" s="395"/>
      <c r="MU44" s="395"/>
      <c r="MV44" s="395"/>
      <c r="MW44" s="395"/>
      <c r="MX44" s="395"/>
      <c r="MY44" s="395"/>
      <c r="MZ44" s="395"/>
      <c r="NA44" s="395"/>
      <c r="NB44" s="395"/>
      <c r="NC44" s="395"/>
      <c r="ND44" s="395"/>
      <c r="NE44" s="395"/>
      <c r="NF44" s="395"/>
      <c r="NG44" s="395"/>
      <c r="NH44" s="395"/>
      <c r="NI44" s="395"/>
      <c r="NJ44" s="395"/>
      <c r="NK44" s="395"/>
      <c r="NL44" s="395"/>
      <c r="NM44" s="395"/>
      <c r="NN44" s="395"/>
      <c r="NO44" s="395"/>
      <c r="NP44" s="395"/>
      <c r="NQ44" s="395"/>
      <c r="NR44" s="395"/>
      <c r="NS44" s="395"/>
      <c r="NT44" s="395"/>
      <c r="NU44" s="395"/>
      <c r="NV44" s="395"/>
      <c r="NW44" s="395"/>
      <c r="NX44" s="395"/>
      <c r="NY44" s="395"/>
      <c r="NZ44" s="395"/>
      <c r="OA44" s="395"/>
      <c r="OB44" s="395"/>
      <c r="OC44" s="395"/>
      <c r="OD44" s="395"/>
      <c r="OE44" s="395"/>
      <c r="OF44" s="395"/>
      <c r="OG44" s="395"/>
      <c r="OH44" s="395"/>
      <c r="OI44" s="395"/>
      <c r="OJ44" s="395"/>
      <c r="OK44" s="395"/>
      <c r="OL44" s="395"/>
      <c r="OM44" s="395"/>
      <c r="ON44" s="395"/>
      <c r="OO44" s="395"/>
      <c r="OP44" s="395"/>
      <c r="OQ44" s="395"/>
      <c r="OR44" s="395"/>
      <c r="OS44" s="395"/>
      <c r="OT44" s="395"/>
      <c r="OU44" s="395"/>
      <c r="OV44" s="395"/>
      <c r="OW44" s="395"/>
      <c r="OX44" s="395"/>
      <c r="OY44" s="395"/>
      <c r="OZ44" s="395"/>
      <c r="PA44" s="395"/>
      <c r="PB44" s="395"/>
      <c r="PC44" s="395"/>
      <c r="PD44" s="395"/>
      <c r="PE44" s="395"/>
      <c r="PF44" s="395"/>
      <c r="PG44" s="395"/>
      <c r="PH44" s="395"/>
      <c r="PI44" s="395"/>
      <c r="PJ44" s="395"/>
      <c r="PK44" s="395"/>
      <c r="PL44" s="395"/>
      <c r="PM44" s="395"/>
      <c r="PN44" s="395"/>
      <c r="PO44" s="395"/>
      <c r="PP44" s="395"/>
      <c r="PQ44" s="395"/>
      <c r="PR44" s="395"/>
      <c r="PS44" s="395"/>
      <c r="PT44" s="395"/>
      <c r="PU44" s="395"/>
      <c r="PV44" s="395"/>
      <c r="PW44" s="395"/>
      <c r="PX44" s="395"/>
      <c r="PY44" s="395"/>
      <c r="PZ44" s="395"/>
      <c r="QA44" s="395"/>
      <c r="QB44" s="395"/>
      <c r="QC44" s="395"/>
      <c r="QD44" s="395"/>
      <c r="QE44" s="395"/>
      <c r="QF44" s="395"/>
      <c r="QG44" s="395"/>
      <c r="QH44" s="395"/>
      <c r="QI44" s="395"/>
      <c r="QJ44" s="395"/>
      <c r="QK44" s="395"/>
      <c r="QL44" s="395"/>
      <c r="QM44" s="395"/>
      <c r="QN44" s="395"/>
      <c r="QO44" s="395"/>
      <c r="QP44" s="395"/>
      <c r="QQ44" s="395"/>
      <c r="QR44" s="395"/>
      <c r="QS44" s="395"/>
      <c r="SG44" s="143">
        <f t="shared" si="0"/>
        <v>0</v>
      </c>
      <c r="SH44" s="143" t="str">
        <f t="shared" si="1"/>
        <v/>
      </c>
      <c r="SI44" s="143">
        <f t="shared" si="2"/>
        <v>0</v>
      </c>
      <c r="SJ44" s="143" t="str">
        <f t="shared" si="3"/>
        <v/>
      </c>
      <c r="SK44" s="143">
        <f t="shared" si="4"/>
        <v>0</v>
      </c>
      <c r="SL44" s="143" t="str">
        <f t="shared" si="5"/>
        <v/>
      </c>
      <c r="SM44" s="143">
        <f t="shared" si="6"/>
        <v>0</v>
      </c>
      <c r="SN44" s="143" t="str">
        <f t="shared" si="7"/>
        <v/>
      </c>
      <c r="SO44" s="143">
        <f t="shared" si="8"/>
        <v>0</v>
      </c>
      <c r="SP44" s="143" t="str">
        <f t="shared" si="9"/>
        <v/>
      </c>
      <c r="SQ44" s="143">
        <f t="shared" si="10"/>
        <v>0</v>
      </c>
      <c r="SR44" s="143" t="str">
        <f t="shared" si="11"/>
        <v/>
      </c>
    </row>
    <row r="45" spans="1:512">
      <c r="A45" s="396"/>
      <c r="B45" s="396"/>
      <c r="C45" s="396"/>
      <c r="D45" s="396"/>
      <c r="E45" s="396"/>
      <c r="F45" s="396"/>
      <c r="G45" s="396"/>
      <c r="H45" s="396"/>
      <c r="I45" s="396"/>
      <c r="J45" s="396"/>
      <c r="K45" s="396"/>
      <c r="L45" s="396"/>
      <c r="M45" s="396"/>
      <c r="N45" s="396"/>
      <c r="O45" s="396"/>
      <c r="P45" s="396"/>
      <c r="Q45" s="396"/>
      <c r="R45" s="396"/>
      <c r="S45" s="396"/>
      <c r="T45" s="396"/>
      <c r="U45" s="396"/>
      <c r="V45" s="396"/>
      <c r="W45" s="396"/>
      <c r="X45" s="396"/>
      <c r="Y45" s="396"/>
      <c r="Z45" s="396"/>
      <c r="AA45" s="396"/>
      <c r="AB45" s="396"/>
      <c r="AC45" s="396"/>
      <c r="AD45" s="396"/>
      <c r="AE45" s="396"/>
      <c r="AF45" s="396"/>
      <c r="AG45" s="396"/>
      <c r="AH45" s="396"/>
      <c r="AI45" s="396"/>
      <c r="AJ45" s="396"/>
      <c r="AK45" s="396"/>
      <c r="AL45" s="396"/>
      <c r="AM45" s="396"/>
      <c r="AN45" s="396"/>
      <c r="AO45" s="396"/>
      <c r="AP45" s="396"/>
      <c r="AQ45" s="396"/>
      <c r="AR45" s="396"/>
      <c r="AS45" s="396"/>
      <c r="AT45" s="396"/>
      <c r="AU45" s="396"/>
      <c r="AV45" s="396"/>
      <c r="AW45" s="396"/>
      <c r="AX45" s="396"/>
      <c r="AY45" s="396"/>
      <c r="AZ45" s="396"/>
      <c r="BA45" s="396"/>
      <c r="BB45" s="396"/>
      <c r="BC45" s="396"/>
      <c r="BD45" s="396"/>
      <c r="BE45" s="396"/>
      <c r="BF45" s="396"/>
      <c r="BG45" s="396"/>
      <c r="BH45" s="396"/>
      <c r="BI45" s="396"/>
      <c r="BJ45" s="396"/>
      <c r="BK45" s="396"/>
      <c r="BL45" s="396"/>
      <c r="BM45" s="396"/>
      <c r="BN45" s="396"/>
      <c r="BO45" s="396"/>
      <c r="BP45" s="396"/>
      <c r="BQ45" s="396"/>
      <c r="BR45" s="396"/>
      <c r="BS45" s="396"/>
      <c r="BT45" s="396"/>
      <c r="BU45" s="396"/>
      <c r="BV45" s="396"/>
      <c r="BW45" s="396"/>
      <c r="BX45" s="396"/>
      <c r="BY45" s="396"/>
      <c r="BZ45" s="396"/>
      <c r="CA45" s="396"/>
      <c r="CB45" s="396"/>
      <c r="CC45" s="396"/>
      <c r="CD45" s="396"/>
      <c r="CE45" s="396"/>
      <c r="CF45" s="396"/>
      <c r="CG45" s="396"/>
      <c r="CH45" s="396"/>
      <c r="CI45" s="396"/>
      <c r="CJ45" s="396"/>
      <c r="CK45" s="396"/>
      <c r="CL45" s="396"/>
      <c r="CM45" s="396"/>
      <c r="CN45" s="396"/>
      <c r="CO45" s="396"/>
      <c r="CP45" s="396"/>
      <c r="CQ45" s="396"/>
      <c r="CR45" s="396"/>
      <c r="CS45" s="396"/>
      <c r="CT45" s="396"/>
      <c r="CU45" s="396"/>
      <c r="CV45" s="396"/>
      <c r="CW45" s="396"/>
      <c r="CX45" s="396"/>
      <c r="CY45" s="396"/>
      <c r="CZ45" s="396"/>
      <c r="DA45" s="396"/>
      <c r="DB45" s="396"/>
      <c r="DC45" s="396"/>
      <c r="DD45" s="396"/>
      <c r="DE45" s="396"/>
      <c r="DF45" s="396"/>
      <c r="DG45" s="396"/>
      <c r="DH45" s="396"/>
      <c r="DI45" s="396"/>
      <c r="DJ45" s="396"/>
      <c r="DK45" s="396"/>
      <c r="ER45" s="396"/>
      <c r="ES45" s="396"/>
      <c r="ET45" s="396"/>
      <c r="EU45" s="396"/>
      <c r="EV45" s="396"/>
      <c r="EW45" s="396"/>
      <c r="EX45" s="396"/>
      <c r="EY45" s="396"/>
      <c r="EZ45" s="396"/>
      <c r="FA45" s="396"/>
      <c r="FB45" s="396"/>
      <c r="FC45" s="396"/>
      <c r="FD45" s="396"/>
      <c r="FE45" s="396"/>
      <c r="FF45" s="396"/>
      <c r="FG45" s="396"/>
      <c r="FH45" s="396"/>
      <c r="FI45" s="396"/>
      <c r="FJ45" s="396"/>
      <c r="FK45" s="396"/>
      <c r="FL45" s="396"/>
      <c r="FM45" s="396"/>
      <c r="FN45" s="396"/>
      <c r="FO45" s="396"/>
      <c r="FP45" s="396"/>
      <c r="FQ45" s="396"/>
      <c r="FR45" s="396"/>
      <c r="FS45" s="396"/>
      <c r="FT45" s="396"/>
      <c r="FU45" s="396"/>
      <c r="FV45" s="396"/>
      <c r="FW45" s="396"/>
      <c r="FX45" s="396"/>
      <c r="FY45" s="396"/>
      <c r="FZ45" s="396"/>
      <c r="GA45" s="396"/>
      <c r="GB45" s="396"/>
      <c r="GC45" s="396"/>
      <c r="GD45" s="396"/>
      <c r="GE45" s="396"/>
      <c r="GF45" s="396"/>
      <c r="GG45" s="396"/>
      <c r="GH45" s="396"/>
      <c r="GI45" s="396"/>
      <c r="GJ45" s="396"/>
      <c r="GK45" s="396"/>
      <c r="GL45" s="396"/>
      <c r="GM45" s="396"/>
      <c r="GN45" s="396"/>
      <c r="GO45" s="396"/>
      <c r="GP45" s="396"/>
      <c r="GQ45" s="396"/>
      <c r="GR45" s="396"/>
      <c r="GS45" s="396"/>
      <c r="GT45" s="396"/>
      <c r="GU45" s="396"/>
      <c r="GV45" s="396"/>
      <c r="GW45" s="396"/>
      <c r="GX45" s="396"/>
      <c r="GY45" s="396"/>
      <c r="GZ45" s="396"/>
      <c r="HA45" s="396"/>
      <c r="HB45" s="396"/>
      <c r="HC45" s="396"/>
      <c r="HD45" s="396"/>
      <c r="HE45" s="396"/>
      <c r="HF45" s="396"/>
      <c r="HG45" s="396"/>
      <c r="HH45" s="396"/>
      <c r="HI45" s="396"/>
      <c r="HJ45" s="396"/>
      <c r="HK45" s="396"/>
      <c r="HL45" s="396"/>
      <c r="HM45" s="396"/>
      <c r="HN45" s="396"/>
      <c r="HO45" s="396"/>
      <c r="HP45" s="396"/>
      <c r="HQ45" s="396"/>
      <c r="HR45" s="396"/>
      <c r="HS45" s="396"/>
      <c r="HT45" s="396"/>
      <c r="HU45" s="396"/>
      <c r="HV45" s="396"/>
      <c r="HW45" s="396"/>
      <c r="HX45" s="396"/>
      <c r="HY45" s="396"/>
      <c r="HZ45" s="396"/>
      <c r="IA45" s="396"/>
      <c r="IB45" s="396"/>
      <c r="IC45" s="396"/>
      <c r="ID45" s="396"/>
      <c r="IE45" s="396"/>
      <c r="IF45" s="396"/>
      <c r="IG45" s="396"/>
      <c r="IH45" s="396"/>
      <c r="II45" s="396"/>
      <c r="IJ45" s="396"/>
      <c r="IK45" s="396"/>
      <c r="IL45" s="396"/>
      <c r="IM45" s="396"/>
      <c r="IN45" s="396"/>
      <c r="IO45" s="396"/>
      <c r="IP45" s="396"/>
      <c r="IQ45" s="396"/>
      <c r="IR45" s="396"/>
      <c r="IS45" s="396"/>
      <c r="IT45" s="396"/>
      <c r="IU45" s="396"/>
      <c r="IV45" s="396"/>
      <c r="IW45" s="396"/>
      <c r="IX45" s="396"/>
      <c r="IY45" s="396"/>
      <c r="IZ45" s="396"/>
      <c r="JA45" s="396"/>
      <c r="JB45" s="396"/>
      <c r="JC45" s="396"/>
      <c r="JD45" s="396"/>
      <c r="JE45" s="396"/>
      <c r="JF45" s="396"/>
      <c r="JG45" s="396"/>
      <c r="JH45" s="396"/>
      <c r="JI45" s="396"/>
      <c r="JJ45" s="396"/>
      <c r="JK45" s="396"/>
      <c r="JL45" s="396"/>
      <c r="JM45" s="396"/>
      <c r="JN45" s="396"/>
      <c r="JO45" s="396"/>
      <c r="JP45" s="396"/>
      <c r="JQ45" s="396"/>
      <c r="JR45" s="396"/>
      <c r="JS45" s="396"/>
      <c r="JT45" s="396"/>
      <c r="JU45" s="396"/>
      <c r="JV45" s="396"/>
      <c r="JW45" s="396"/>
      <c r="JX45" s="396"/>
      <c r="JY45" s="396"/>
      <c r="JZ45" s="396"/>
      <c r="KA45" s="396"/>
      <c r="KB45" s="396"/>
      <c r="KC45" s="396"/>
      <c r="KD45" s="396"/>
      <c r="KE45" s="396"/>
      <c r="KF45" s="396"/>
      <c r="KG45" s="396"/>
      <c r="KH45" s="396"/>
      <c r="KI45" s="396"/>
      <c r="KJ45" s="396"/>
      <c r="KK45" s="396"/>
      <c r="KL45" s="396"/>
      <c r="KM45" s="396"/>
      <c r="KN45" s="396"/>
      <c r="KO45" s="396"/>
      <c r="KP45" s="396"/>
      <c r="KQ45" s="396"/>
      <c r="KR45" s="396"/>
      <c r="KS45" s="396"/>
      <c r="KT45" s="396"/>
      <c r="KU45" s="396"/>
      <c r="KV45" s="396"/>
      <c r="KW45" s="396"/>
      <c r="KX45" s="396"/>
      <c r="KY45" s="396"/>
      <c r="KZ45" s="396"/>
      <c r="LA45" s="396"/>
      <c r="LB45" s="396"/>
      <c r="LC45" s="396"/>
      <c r="LD45" s="396"/>
      <c r="LE45" s="396"/>
      <c r="LF45" s="396"/>
      <c r="LG45" s="396"/>
      <c r="LH45" s="396"/>
      <c r="LI45" s="396"/>
      <c r="LJ45" s="396"/>
      <c r="LK45" s="396"/>
      <c r="LL45" s="396"/>
      <c r="LM45" s="396"/>
      <c r="LN45" s="396"/>
      <c r="LO45" s="396"/>
      <c r="LP45" s="396"/>
      <c r="LQ45" s="396"/>
      <c r="LR45" s="396"/>
      <c r="LS45" s="396"/>
      <c r="LT45" s="396"/>
      <c r="LU45" s="396"/>
      <c r="LV45" s="396"/>
      <c r="LW45" s="396"/>
      <c r="LX45" s="396"/>
      <c r="LY45" s="396"/>
      <c r="LZ45" s="396"/>
      <c r="MA45" s="396"/>
      <c r="MB45" s="396"/>
      <c r="MC45" s="396"/>
      <c r="MD45" s="396"/>
      <c r="ME45" s="396"/>
      <c r="MF45" s="396"/>
      <c r="MG45" s="396"/>
      <c r="MH45" s="396"/>
      <c r="MI45" s="396"/>
      <c r="MJ45" s="396"/>
      <c r="MK45" s="396"/>
      <c r="ML45" s="396"/>
      <c r="MM45" s="396"/>
      <c r="MN45" s="396"/>
      <c r="MO45" s="396"/>
      <c r="MP45" s="396"/>
      <c r="MQ45" s="396"/>
      <c r="MR45" s="396"/>
      <c r="MS45" s="396"/>
      <c r="MT45" s="396"/>
      <c r="MU45" s="396"/>
      <c r="MV45" s="396"/>
      <c r="MW45" s="396"/>
      <c r="MX45" s="396"/>
      <c r="MY45" s="396"/>
      <c r="MZ45" s="396"/>
      <c r="NA45" s="396"/>
      <c r="NB45" s="396"/>
      <c r="NC45" s="396"/>
      <c r="ND45" s="396"/>
      <c r="NE45" s="396"/>
      <c r="NF45" s="396"/>
      <c r="NG45" s="396"/>
      <c r="NH45" s="396"/>
      <c r="NI45" s="396"/>
      <c r="NJ45" s="396"/>
      <c r="NK45" s="396"/>
      <c r="NL45" s="396"/>
      <c r="NM45" s="396"/>
      <c r="NN45" s="396"/>
      <c r="NO45" s="396"/>
      <c r="NP45" s="396"/>
      <c r="NQ45" s="396"/>
      <c r="NR45" s="396"/>
      <c r="NS45" s="396"/>
      <c r="NT45" s="396"/>
      <c r="NU45" s="396"/>
      <c r="NV45" s="396"/>
      <c r="NW45" s="396"/>
      <c r="NX45" s="396"/>
      <c r="NY45" s="396"/>
      <c r="NZ45" s="396"/>
      <c r="OA45" s="396"/>
      <c r="OB45" s="396"/>
      <c r="OC45" s="396"/>
      <c r="OD45" s="396"/>
      <c r="OE45" s="396"/>
      <c r="OF45" s="396"/>
      <c r="OG45" s="396"/>
      <c r="OH45" s="396"/>
      <c r="OI45" s="396"/>
      <c r="OJ45" s="396"/>
      <c r="OK45" s="396"/>
      <c r="OL45" s="396"/>
      <c r="OM45" s="396"/>
      <c r="ON45" s="396"/>
      <c r="OO45" s="396"/>
      <c r="OP45" s="396"/>
      <c r="OQ45" s="396"/>
      <c r="OR45" s="396"/>
      <c r="OS45" s="396"/>
      <c r="OT45" s="396"/>
      <c r="OU45" s="396"/>
      <c r="OV45" s="396"/>
      <c r="OW45" s="396"/>
      <c r="OX45" s="396"/>
      <c r="OY45" s="396"/>
      <c r="OZ45" s="396"/>
      <c r="PA45" s="396"/>
      <c r="PB45" s="396"/>
      <c r="PC45" s="396"/>
      <c r="PD45" s="396"/>
      <c r="PE45" s="396"/>
      <c r="PF45" s="396"/>
      <c r="PG45" s="396"/>
      <c r="PH45" s="396"/>
      <c r="PI45" s="396"/>
      <c r="PJ45" s="396"/>
      <c r="PK45" s="396"/>
      <c r="PL45" s="396"/>
      <c r="PM45" s="396"/>
      <c r="PN45" s="396"/>
      <c r="PO45" s="396"/>
      <c r="PP45" s="396"/>
      <c r="PQ45" s="396"/>
      <c r="PR45" s="396"/>
      <c r="PS45" s="396"/>
      <c r="PT45" s="396"/>
      <c r="PU45" s="396"/>
      <c r="PV45" s="396"/>
      <c r="PW45" s="396"/>
      <c r="PX45" s="396"/>
      <c r="PY45" s="396"/>
      <c r="PZ45" s="396"/>
      <c r="QA45" s="396"/>
      <c r="QB45" s="396"/>
      <c r="QC45" s="396"/>
      <c r="QD45" s="396"/>
      <c r="QE45" s="396"/>
      <c r="QF45" s="396"/>
      <c r="QG45" s="396"/>
      <c r="QH45" s="396"/>
      <c r="QI45" s="396"/>
      <c r="QJ45" s="396"/>
      <c r="QK45" s="396"/>
      <c r="QL45" s="396"/>
      <c r="QM45" s="396"/>
      <c r="QN45" s="396"/>
      <c r="QO45" s="396"/>
      <c r="QP45" s="396"/>
      <c r="QQ45" s="396"/>
      <c r="QR45" s="396"/>
      <c r="QS45" s="396"/>
      <c r="SG45" s="143">
        <f t="shared" si="0"/>
        <v>0</v>
      </c>
      <c r="SH45" s="143" t="str">
        <f t="shared" si="1"/>
        <v/>
      </c>
      <c r="SI45" s="143">
        <f t="shared" si="2"/>
        <v>0</v>
      </c>
      <c r="SJ45" s="143" t="str">
        <f t="shared" si="3"/>
        <v/>
      </c>
      <c r="SK45" s="143">
        <f t="shared" si="4"/>
        <v>0</v>
      </c>
      <c r="SL45" s="143" t="str">
        <f t="shared" si="5"/>
        <v/>
      </c>
      <c r="SM45" s="143">
        <f t="shared" si="6"/>
        <v>0</v>
      </c>
      <c r="SN45" s="143" t="str">
        <f t="shared" si="7"/>
        <v/>
      </c>
      <c r="SO45" s="143">
        <f t="shared" si="8"/>
        <v>0</v>
      </c>
      <c r="SP45" s="143" t="str">
        <f t="shared" si="9"/>
        <v/>
      </c>
      <c r="SQ45" s="143">
        <f t="shared" si="10"/>
        <v>0</v>
      </c>
      <c r="SR45" s="143" t="str">
        <f t="shared" si="11"/>
        <v/>
      </c>
    </row>
    <row r="46" spans="1:512">
      <c r="A46" s="396"/>
      <c r="B46" s="395"/>
      <c r="C46" s="395"/>
      <c r="D46" s="395"/>
      <c r="E46" s="395"/>
      <c r="F46" s="395"/>
      <c r="G46" s="395"/>
      <c r="H46" s="395"/>
      <c r="I46" s="395"/>
      <c r="J46" s="395"/>
      <c r="K46" s="395"/>
      <c r="L46" s="395"/>
      <c r="M46" s="395"/>
      <c r="N46" s="395"/>
      <c r="O46" s="395"/>
      <c r="P46" s="395"/>
      <c r="Q46" s="395"/>
      <c r="R46" s="395"/>
      <c r="S46" s="395"/>
      <c r="T46" s="395"/>
      <c r="U46" s="395"/>
      <c r="V46" s="395"/>
      <c r="W46" s="395"/>
      <c r="X46" s="395"/>
      <c r="Y46" s="395"/>
      <c r="Z46" s="395"/>
      <c r="AA46" s="395"/>
      <c r="AB46" s="395"/>
      <c r="AC46" s="395"/>
      <c r="AD46" s="395"/>
      <c r="AE46" s="395"/>
      <c r="AF46" s="395"/>
      <c r="AG46" s="395"/>
      <c r="AH46" s="395"/>
      <c r="AI46" s="395"/>
      <c r="AJ46" s="395"/>
      <c r="AK46" s="395"/>
      <c r="AL46" s="395"/>
      <c r="AM46" s="395"/>
      <c r="AN46" s="395"/>
      <c r="AO46" s="395"/>
      <c r="AP46" s="395"/>
      <c r="AQ46" s="395"/>
      <c r="AR46" s="395"/>
      <c r="AS46" s="395"/>
      <c r="AT46" s="395"/>
      <c r="AU46" s="395"/>
      <c r="AV46" s="395"/>
      <c r="AW46" s="395"/>
      <c r="AX46" s="395"/>
      <c r="AY46" s="395"/>
      <c r="AZ46" s="395"/>
      <c r="BA46" s="395"/>
      <c r="BB46" s="395"/>
      <c r="BC46" s="395"/>
      <c r="BD46" s="395"/>
      <c r="BE46" s="395"/>
      <c r="BF46" s="395"/>
      <c r="BG46" s="395"/>
      <c r="BH46" s="395"/>
      <c r="BI46" s="395"/>
      <c r="BJ46" s="395"/>
      <c r="BK46" s="395"/>
      <c r="BL46" s="395"/>
      <c r="BM46" s="395"/>
      <c r="BN46" s="395"/>
      <c r="BO46" s="395"/>
      <c r="BP46" s="395"/>
      <c r="BQ46" s="395"/>
      <c r="BR46" s="395"/>
      <c r="BS46" s="395"/>
      <c r="BT46" s="395"/>
      <c r="BU46" s="395"/>
      <c r="BV46" s="395"/>
      <c r="BW46" s="395"/>
      <c r="BX46" s="395"/>
      <c r="BY46" s="395"/>
      <c r="BZ46" s="395"/>
      <c r="CA46" s="395"/>
      <c r="CB46" s="395"/>
      <c r="CC46" s="395"/>
      <c r="CD46" s="395"/>
      <c r="CE46" s="395"/>
      <c r="CF46" s="395"/>
      <c r="CG46" s="395"/>
      <c r="CH46" s="395"/>
      <c r="CI46" s="395"/>
      <c r="CJ46" s="395"/>
      <c r="CK46" s="395"/>
      <c r="CL46" s="395"/>
      <c r="CM46" s="395"/>
      <c r="CN46" s="395"/>
      <c r="CO46" s="395"/>
      <c r="CP46" s="395"/>
      <c r="CQ46" s="395"/>
      <c r="CR46" s="395"/>
      <c r="CS46" s="395"/>
      <c r="CT46" s="395"/>
      <c r="CU46" s="395"/>
      <c r="CV46" s="395"/>
      <c r="CW46" s="395"/>
      <c r="CX46" s="395"/>
      <c r="CY46" s="395"/>
      <c r="CZ46" s="395"/>
      <c r="DA46" s="395"/>
      <c r="DB46" s="395"/>
      <c r="DC46" s="395"/>
      <c r="DD46" s="395"/>
      <c r="DE46" s="395"/>
      <c r="DF46" s="395"/>
      <c r="DG46" s="395"/>
      <c r="DH46" s="395"/>
      <c r="DI46" s="395"/>
      <c r="DJ46" s="395"/>
      <c r="DK46" s="395"/>
      <c r="ER46" s="395"/>
      <c r="ES46" s="395"/>
      <c r="ET46" s="395"/>
      <c r="EU46" s="395"/>
      <c r="EV46" s="395"/>
      <c r="EW46" s="395"/>
      <c r="EX46" s="395"/>
      <c r="EY46" s="395"/>
      <c r="EZ46" s="395"/>
      <c r="FA46" s="395"/>
      <c r="FB46" s="395"/>
      <c r="FC46" s="395"/>
      <c r="FD46" s="395"/>
      <c r="FE46" s="395"/>
      <c r="FF46" s="395"/>
      <c r="FG46" s="395"/>
      <c r="FH46" s="395"/>
      <c r="FI46" s="395"/>
      <c r="FJ46" s="395"/>
      <c r="FK46" s="395"/>
      <c r="FL46" s="395"/>
      <c r="FM46" s="395"/>
      <c r="FN46" s="395"/>
      <c r="FO46" s="395"/>
      <c r="FP46" s="395"/>
      <c r="FQ46" s="395"/>
      <c r="FR46" s="395"/>
      <c r="FS46" s="395"/>
      <c r="FT46" s="395"/>
      <c r="FU46" s="395"/>
      <c r="FV46" s="395"/>
      <c r="FW46" s="395"/>
      <c r="FX46" s="395"/>
      <c r="FY46" s="395"/>
      <c r="FZ46" s="395"/>
      <c r="GA46" s="395"/>
      <c r="GB46" s="395"/>
      <c r="GC46" s="395"/>
      <c r="GD46" s="395"/>
      <c r="GE46" s="395"/>
      <c r="GF46" s="395"/>
      <c r="GG46" s="395"/>
      <c r="GH46" s="395"/>
      <c r="GI46" s="395"/>
      <c r="GJ46" s="395"/>
      <c r="GK46" s="395"/>
      <c r="GL46" s="395"/>
      <c r="GM46" s="395"/>
      <c r="GN46" s="395"/>
      <c r="GO46" s="395"/>
      <c r="GP46" s="395"/>
      <c r="GQ46" s="395"/>
      <c r="GR46" s="395"/>
      <c r="GS46" s="395"/>
      <c r="GT46" s="395"/>
      <c r="GU46" s="395"/>
      <c r="GV46" s="395"/>
      <c r="GW46" s="395"/>
      <c r="GX46" s="395"/>
      <c r="GY46" s="395"/>
      <c r="GZ46" s="395"/>
      <c r="HA46" s="395"/>
      <c r="HB46" s="395"/>
      <c r="HC46" s="395"/>
      <c r="HD46" s="395"/>
      <c r="HE46" s="395"/>
      <c r="HF46" s="395"/>
      <c r="HG46" s="395"/>
      <c r="HH46" s="395"/>
      <c r="HI46" s="395"/>
      <c r="HJ46" s="395"/>
      <c r="HK46" s="395"/>
      <c r="HL46" s="395"/>
      <c r="HM46" s="395"/>
      <c r="HN46" s="395"/>
      <c r="HO46" s="395"/>
      <c r="HP46" s="395"/>
      <c r="HQ46" s="395"/>
      <c r="HR46" s="395"/>
      <c r="HS46" s="395"/>
      <c r="HT46" s="395"/>
      <c r="HU46" s="395"/>
      <c r="HV46" s="395"/>
      <c r="HW46" s="395"/>
      <c r="HX46" s="395"/>
      <c r="HY46" s="395"/>
      <c r="HZ46" s="395"/>
      <c r="IA46" s="395"/>
      <c r="IB46" s="395"/>
      <c r="IC46" s="395"/>
      <c r="ID46" s="395"/>
      <c r="IE46" s="395"/>
      <c r="IF46" s="395"/>
      <c r="IG46" s="395"/>
      <c r="IH46" s="395"/>
      <c r="II46" s="395"/>
      <c r="IJ46" s="395"/>
      <c r="IK46" s="395"/>
      <c r="IL46" s="395"/>
      <c r="IM46" s="395"/>
      <c r="IN46" s="395"/>
      <c r="IO46" s="395"/>
      <c r="IP46" s="395"/>
      <c r="IQ46" s="395"/>
      <c r="IR46" s="395"/>
      <c r="IS46" s="395"/>
      <c r="IT46" s="395"/>
      <c r="IU46" s="395"/>
      <c r="IV46" s="395"/>
      <c r="IW46" s="395"/>
      <c r="IX46" s="395"/>
      <c r="IY46" s="395"/>
      <c r="IZ46" s="395"/>
      <c r="JA46" s="395"/>
      <c r="JB46" s="395"/>
      <c r="JC46" s="395"/>
      <c r="JD46" s="395"/>
      <c r="JE46" s="395"/>
      <c r="JF46" s="395"/>
      <c r="JG46" s="395"/>
      <c r="JH46" s="395"/>
      <c r="JI46" s="395"/>
      <c r="JJ46" s="395"/>
      <c r="JK46" s="395"/>
      <c r="JL46" s="395"/>
      <c r="JM46" s="395"/>
      <c r="JN46" s="395"/>
      <c r="JO46" s="395"/>
      <c r="JP46" s="395"/>
      <c r="JQ46" s="395"/>
      <c r="JR46" s="395"/>
      <c r="JS46" s="395"/>
      <c r="JT46" s="395"/>
      <c r="JU46" s="395"/>
      <c r="JV46" s="395"/>
      <c r="JW46" s="395"/>
      <c r="JX46" s="395"/>
      <c r="JY46" s="395"/>
      <c r="JZ46" s="395"/>
      <c r="KA46" s="395"/>
      <c r="KB46" s="395"/>
      <c r="KC46" s="395"/>
      <c r="KD46" s="395"/>
      <c r="KE46" s="395"/>
      <c r="KF46" s="395"/>
      <c r="KG46" s="395"/>
      <c r="KH46" s="395"/>
      <c r="KI46" s="395"/>
      <c r="KJ46" s="395"/>
      <c r="KK46" s="395"/>
      <c r="KL46" s="395"/>
      <c r="KM46" s="395"/>
      <c r="KN46" s="395"/>
      <c r="KO46" s="395"/>
      <c r="KP46" s="395"/>
      <c r="KQ46" s="395"/>
      <c r="KR46" s="395"/>
      <c r="KS46" s="395"/>
      <c r="KT46" s="395"/>
      <c r="KU46" s="395"/>
      <c r="KV46" s="395"/>
      <c r="KW46" s="395"/>
      <c r="KX46" s="395"/>
      <c r="KY46" s="395"/>
      <c r="KZ46" s="395"/>
      <c r="LA46" s="395"/>
      <c r="LB46" s="395"/>
      <c r="LC46" s="395"/>
      <c r="LD46" s="395"/>
      <c r="LE46" s="395"/>
      <c r="LF46" s="395"/>
      <c r="LG46" s="395"/>
      <c r="LH46" s="395"/>
      <c r="LI46" s="395"/>
      <c r="LJ46" s="395"/>
      <c r="LK46" s="395"/>
      <c r="LL46" s="395"/>
      <c r="LM46" s="395"/>
      <c r="LN46" s="395"/>
      <c r="LO46" s="395"/>
      <c r="LP46" s="395"/>
      <c r="LQ46" s="395"/>
      <c r="LR46" s="395"/>
      <c r="LS46" s="395"/>
      <c r="LT46" s="395"/>
      <c r="LU46" s="395"/>
      <c r="LV46" s="395"/>
      <c r="LW46" s="395"/>
      <c r="LX46" s="395"/>
      <c r="LY46" s="395"/>
      <c r="LZ46" s="395"/>
      <c r="MA46" s="395"/>
      <c r="MB46" s="395"/>
      <c r="MC46" s="395"/>
      <c r="MD46" s="395"/>
      <c r="ME46" s="395"/>
      <c r="MF46" s="395"/>
      <c r="MG46" s="395"/>
      <c r="MH46" s="395"/>
      <c r="MI46" s="395"/>
      <c r="MJ46" s="395"/>
      <c r="MK46" s="395"/>
      <c r="ML46" s="395"/>
      <c r="MM46" s="395"/>
      <c r="MN46" s="395"/>
      <c r="MO46" s="395"/>
      <c r="MP46" s="395"/>
      <c r="MQ46" s="395"/>
      <c r="MR46" s="395"/>
      <c r="MS46" s="395"/>
      <c r="MT46" s="395"/>
      <c r="MU46" s="395"/>
      <c r="MV46" s="395"/>
      <c r="MW46" s="395"/>
      <c r="MX46" s="395"/>
      <c r="MY46" s="395"/>
      <c r="MZ46" s="395"/>
      <c r="NA46" s="395"/>
      <c r="NB46" s="395"/>
      <c r="NC46" s="395"/>
      <c r="ND46" s="395"/>
      <c r="NE46" s="395"/>
      <c r="NF46" s="395"/>
      <c r="NG46" s="395"/>
      <c r="NH46" s="395"/>
      <c r="NI46" s="395"/>
      <c r="NJ46" s="395"/>
      <c r="NK46" s="395"/>
      <c r="NL46" s="395"/>
      <c r="NM46" s="395"/>
      <c r="NN46" s="395"/>
      <c r="NO46" s="395"/>
      <c r="NP46" s="395"/>
      <c r="NQ46" s="395"/>
      <c r="NR46" s="395"/>
      <c r="NS46" s="395"/>
      <c r="NT46" s="395"/>
      <c r="NU46" s="395"/>
      <c r="NV46" s="395"/>
      <c r="NW46" s="395"/>
      <c r="NX46" s="395"/>
      <c r="NY46" s="395"/>
      <c r="NZ46" s="395"/>
      <c r="OA46" s="395"/>
      <c r="OB46" s="395"/>
      <c r="OC46" s="395"/>
      <c r="OD46" s="395"/>
      <c r="OE46" s="395"/>
      <c r="OF46" s="395"/>
      <c r="OG46" s="395"/>
      <c r="OH46" s="395"/>
      <c r="OI46" s="395"/>
      <c r="OJ46" s="395"/>
      <c r="OK46" s="395"/>
      <c r="OL46" s="395"/>
      <c r="OM46" s="395"/>
      <c r="ON46" s="395"/>
      <c r="OO46" s="395"/>
      <c r="OP46" s="395"/>
      <c r="OQ46" s="395"/>
      <c r="OR46" s="395"/>
      <c r="OS46" s="395"/>
      <c r="OT46" s="395"/>
      <c r="OU46" s="395"/>
      <c r="OV46" s="395"/>
      <c r="OW46" s="395"/>
      <c r="OX46" s="395"/>
      <c r="OY46" s="395"/>
      <c r="OZ46" s="395"/>
      <c r="PA46" s="395"/>
      <c r="PB46" s="395"/>
      <c r="PC46" s="395"/>
      <c r="PD46" s="395"/>
      <c r="PE46" s="395"/>
      <c r="PF46" s="395"/>
      <c r="PG46" s="395"/>
      <c r="PH46" s="395"/>
      <c r="PI46" s="395"/>
      <c r="PJ46" s="395"/>
      <c r="PK46" s="395"/>
      <c r="PL46" s="395"/>
      <c r="PM46" s="395"/>
      <c r="PN46" s="395"/>
      <c r="PO46" s="395"/>
      <c r="PP46" s="395"/>
      <c r="PQ46" s="395"/>
      <c r="PR46" s="395"/>
      <c r="PS46" s="395"/>
      <c r="PT46" s="395"/>
      <c r="PU46" s="395"/>
      <c r="PV46" s="395"/>
      <c r="PW46" s="395"/>
      <c r="PX46" s="395"/>
      <c r="PY46" s="395"/>
      <c r="PZ46" s="395"/>
      <c r="QA46" s="395"/>
      <c r="QB46" s="395"/>
      <c r="QC46" s="395"/>
      <c r="QD46" s="395"/>
      <c r="QE46" s="395"/>
      <c r="QF46" s="395"/>
      <c r="QG46" s="395"/>
      <c r="QH46" s="395"/>
      <c r="QI46" s="395"/>
      <c r="QJ46" s="395"/>
      <c r="QK46" s="395"/>
      <c r="QL46" s="395"/>
      <c r="QM46" s="395"/>
      <c r="QN46" s="395"/>
      <c r="QO46" s="395"/>
      <c r="QP46" s="395"/>
      <c r="QQ46" s="395"/>
      <c r="QR46" s="395"/>
      <c r="QS46" s="395"/>
      <c r="SG46" s="143">
        <f t="shared" si="0"/>
        <v>0</v>
      </c>
      <c r="SH46" s="143" t="str">
        <f t="shared" si="1"/>
        <v/>
      </c>
      <c r="SI46" s="143">
        <f t="shared" si="2"/>
        <v>0</v>
      </c>
      <c r="SJ46" s="143" t="str">
        <f t="shared" si="3"/>
        <v/>
      </c>
      <c r="SK46" s="143">
        <f t="shared" si="4"/>
        <v>0</v>
      </c>
      <c r="SL46" s="143" t="str">
        <f t="shared" si="5"/>
        <v/>
      </c>
      <c r="SM46" s="143">
        <f t="shared" si="6"/>
        <v>0</v>
      </c>
      <c r="SN46" s="143" t="str">
        <f t="shared" si="7"/>
        <v/>
      </c>
      <c r="SO46" s="143">
        <f t="shared" si="8"/>
        <v>0</v>
      </c>
      <c r="SP46" s="143" t="str">
        <f t="shared" si="9"/>
        <v/>
      </c>
      <c r="SQ46" s="143">
        <f t="shared" si="10"/>
        <v>0</v>
      </c>
      <c r="SR46" s="143" t="str">
        <f t="shared" si="11"/>
        <v/>
      </c>
    </row>
    <row r="47" spans="1:512">
      <c r="A47" s="396"/>
      <c r="B47" s="396"/>
      <c r="C47" s="396"/>
      <c r="D47" s="396"/>
      <c r="E47" s="396"/>
      <c r="F47" s="396"/>
      <c r="G47" s="396"/>
      <c r="H47" s="396"/>
      <c r="I47" s="396"/>
      <c r="J47" s="396"/>
      <c r="K47" s="396"/>
      <c r="L47" s="396"/>
      <c r="M47" s="396"/>
      <c r="N47" s="396"/>
      <c r="O47" s="396"/>
      <c r="P47" s="396"/>
      <c r="Q47" s="396"/>
      <c r="R47" s="396"/>
      <c r="S47" s="396"/>
      <c r="T47" s="396"/>
      <c r="U47" s="396"/>
      <c r="V47" s="396"/>
      <c r="W47" s="396"/>
      <c r="X47" s="396"/>
      <c r="Y47" s="396"/>
      <c r="Z47" s="396"/>
      <c r="AA47" s="396"/>
      <c r="AB47" s="396"/>
      <c r="AC47" s="396"/>
      <c r="AD47" s="396"/>
      <c r="AE47" s="396"/>
      <c r="AF47" s="396"/>
      <c r="AG47" s="396"/>
      <c r="AH47" s="396"/>
      <c r="AI47" s="396"/>
      <c r="AJ47" s="396"/>
      <c r="AK47" s="396"/>
      <c r="AL47" s="396"/>
      <c r="AM47" s="396"/>
      <c r="AN47" s="396"/>
      <c r="AO47" s="396"/>
      <c r="AP47" s="396"/>
      <c r="AQ47" s="396"/>
      <c r="AR47" s="396"/>
      <c r="AS47" s="396"/>
      <c r="AT47" s="396"/>
      <c r="AU47" s="396"/>
      <c r="AV47" s="396"/>
      <c r="AW47" s="396"/>
      <c r="AX47" s="396"/>
      <c r="AY47" s="396"/>
      <c r="AZ47" s="396"/>
      <c r="BA47" s="396"/>
      <c r="BB47" s="396"/>
      <c r="BC47" s="396"/>
      <c r="BD47" s="396"/>
      <c r="BE47" s="396"/>
      <c r="BF47" s="396"/>
      <c r="BG47" s="396"/>
      <c r="BH47" s="396"/>
      <c r="BI47" s="396"/>
      <c r="BJ47" s="396"/>
      <c r="BK47" s="396"/>
      <c r="BL47" s="396"/>
      <c r="BM47" s="396"/>
      <c r="BN47" s="396"/>
      <c r="BO47" s="396"/>
      <c r="BP47" s="396"/>
      <c r="BQ47" s="396"/>
      <c r="BR47" s="396"/>
      <c r="BS47" s="396"/>
      <c r="BT47" s="396"/>
      <c r="BU47" s="396"/>
      <c r="BV47" s="396"/>
      <c r="BW47" s="396"/>
      <c r="BX47" s="396"/>
      <c r="BY47" s="396"/>
      <c r="BZ47" s="396"/>
      <c r="CA47" s="396"/>
      <c r="CB47" s="396"/>
      <c r="CC47" s="396"/>
      <c r="CD47" s="396"/>
      <c r="CE47" s="396"/>
      <c r="CF47" s="396"/>
      <c r="CG47" s="396"/>
      <c r="CH47" s="396"/>
      <c r="CI47" s="396"/>
      <c r="CJ47" s="396"/>
      <c r="CK47" s="396"/>
      <c r="CL47" s="396"/>
      <c r="CM47" s="396"/>
      <c r="CN47" s="396"/>
      <c r="CO47" s="396"/>
      <c r="CP47" s="396"/>
      <c r="CQ47" s="396"/>
      <c r="CR47" s="396"/>
      <c r="CS47" s="396"/>
      <c r="CT47" s="396"/>
      <c r="CU47" s="396"/>
      <c r="CV47" s="396"/>
      <c r="CW47" s="396"/>
      <c r="CX47" s="396"/>
      <c r="CY47" s="396"/>
      <c r="CZ47" s="396"/>
      <c r="DA47" s="396"/>
      <c r="DB47" s="396"/>
      <c r="DC47" s="396"/>
      <c r="DD47" s="396"/>
      <c r="DE47" s="396"/>
      <c r="DF47" s="396"/>
      <c r="DG47" s="396"/>
      <c r="DH47" s="396"/>
      <c r="DI47" s="396"/>
      <c r="DJ47" s="396"/>
      <c r="DK47" s="396"/>
      <c r="ER47" s="396"/>
      <c r="ES47" s="396"/>
      <c r="ET47" s="396"/>
      <c r="EU47" s="396"/>
      <c r="EV47" s="396"/>
      <c r="EW47" s="396"/>
      <c r="EX47" s="396"/>
      <c r="EY47" s="396"/>
      <c r="EZ47" s="396"/>
      <c r="FA47" s="396"/>
      <c r="FB47" s="396"/>
      <c r="FC47" s="396"/>
      <c r="FD47" s="396"/>
      <c r="FE47" s="396"/>
      <c r="FF47" s="396"/>
      <c r="FG47" s="396"/>
      <c r="FH47" s="396"/>
      <c r="FI47" s="396"/>
      <c r="FJ47" s="396"/>
      <c r="FK47" s="396"/>
      <c r="FL47" s="396"/>
      <c r="FM47" s="396"/>
      <c r="FN47" s="396"/>
      <c r="FO47" s="396"/>
      <c r="FP47" s="396"/>
      <c r="FQ47" s="396"/>
      <c r="FR47" s="396"/>
      <c r="FS47" s="396"/>
      <c r="FT47" s="396"/>
      <c r="FU47" s="396"/>
      <c r="FV47" s="396"/>
      <c r="FW47" s="396"/>
      <c r="FX47" s="396"/>
      <c r="FY47" s="396"/>
      <c r="FZ47" s="396"/>
      <c r="GA47" s="396"/>
      <c r="GB47" s="396"/>
      <c r="GC47" s="396"/>
      <c r="GD47" s="396"/>
      <c r="GE47" s="396"/>
      <c r="GF47" s="396"/>
      <c r="GG47" s="396"/>
      <c r="GH47" s="396"/>
      <c r="GI47" s="396"/>
      <c r="GJ47" s="396"/>
      <c r="GK47" s="396"/>
      <c r="GL47" s="396"/>
      <c r="GM47" s="396"/>
      <c r="GN47" s="396"/>
      <c r="GO47" s="396"/>
      <c r="GP47" s="396"/>
      <c r="GQ47" s="396"/>
      <c r="GR47" s="396"/>
      <c r="GS47" s="396"/>
      <c r="GT47" s="396"/>
      <c r="GU47" s="396"/>
      <c r="GV47" s="396"/>
      <c r="GW47" s="396"/>
      <c r="GX47" s="396"/>
      <c r="GY47" s="396"/>
      <c r="GZ47" s="396"/>
      <c r="HA47" s="396"/>
      <c r="HB47" s="396"/>
      <c r="HC47" s="396"/>
      <c r="HD47" s="396"/>
      <c r="HE47" s="396"/>
      <c r="HF47" s="396"/>
      <c r="HG47" s="396"/>
      <c r="HH47" s="396"/>
      <c r="HI47" s="396"/>
      <c r="HJ47" s="396"/>
      <c r="HK47" s="396"/>
      <c r="HL47" s="396"/>
      <c r="HM47" s="396"/>
      <c r="HN47" s="396"/>
      <c r="HO47" s="396"/>
      <c r="HP47" s="396"/>
      <c r="HQ47" s="396"/>
      <c r="HR47" s="396"/>
      <c r="HS47" s="396"/>
      <c r="HT47" s="396"/>
      <c r="HU47" s="396"/>
      <c r="HV47" s="396"/>
      <c r="HW47" s="396"/>
      <c r="HX47" s="396"/>
      <c r="HY47" s="396"/>
      <c r="HZ47" s="396"/>
      <c r="IA47" s="396"/>
      <c r="IB47" s="396"/>
      <c r="IC47" s="396"/>
      <c r="ID47" s="396"/>
      <c r="IE47" s="396"/>
      <c r="IF47" s="396"/>
      <c r="IG47" s="396"/>
      <c r="IH47" s="396"/>
      <c r="II47" s="396"/>
      <c r="IJ47" s="396"/>
      <c r="IK47" s="396"/>
      <c r="IL47" s="396"/>
      <c r="IM47" s="396"/>
      <c r="IN47" s="396"/>
      <c r="IO47" s="396"/>
      <c r="IP47" s="396"/>
      <c r="IQ47" s="396"/>
      <c r="IR47" s="396"/>
      <c r="IS47" s="396"/>
      <c r="IT47" s="396"/>
      <c r="IU47" s="396"/>
      <c r="IV47" s="396"/>
      <c r="IW47" s="396"/>
      <c r="IX47" s="396"/>
      <c r="IY47" s="396"/>
      <c r="IZ47" s="396"/>
      <c r="JA47" s="396"/>
      <c r="JB47" s="396"/>
      <c r="JC47" s="396"/>
      <c r="JD47" s="396"/>
      <c r="JE47" s="396"/>
      <c r="JF47" s="396"/>
      <c r="JG47" s="396"/>
      <c r="JH47" s="396"/>
      <c r="JI47" s="396"/>
      <c r="JJ47" s="396"/>
      <c r="JK47" s="396"/>
      <c r="JL47" s="396"/>
      <c r="JM47" s="396"/>
      <c r="JN47" s="396"/>
      <c r="JO47" s="396"/>
      <c r="JP47" s="396"/>
      <c r="JQ47" s="396"/>
      <c r="JR47" s="396"/>
      <c r="JS47" s="396"/>
      <c r="JT47" s="396"/>
      <c r="JU47" s="396"/>
      <c r="JV47" s="396"/>
      <c r="JW47" s="396"/>
      <c r="JX47" s="396"/>
      <c r="JY47" s="396"/>
      <c r="JZ47" s="396"/>
      <c r="KA47" s="396"/>
      <c r="KB47" s="396"/>
      <c r="KC47" s="396"/>
      <c r="KD47" s="396"/>
      <c r="KE47" s="396"/>
      <c r="KF47" s="396"/>
      <c r="KG47" s="396"/>
      <c r="KH47" s="396"/>
      <c r="KI47" s="396"/>
      <c r="KJ47" s="396"/>
      <c r="KK47" s="396"/>
      <c r="KL47" s="396"/>
      <c r="KM47" s="396"/>
      <c r="KN47" s="396"/>
      <c r="KO47" s="396"/>
      <c r="KP47" s="396"/>
      <c r="KQ47" s="396"/>
      <c r="KR47" s="396"/>
      <c r="KS47" s="396"/>
      <c r="KT47" s="396"/>
      <c r="KU47" s="396"/>
      <c r="KV47" s="396"/>
      <c r="KW47" s="396"/>
      <c r="KX47" s="396"/>
      <c r="KY47" s="396"/>
      <c r="KZ47" s="396"/>
      <c r="LA47" s="396"/>
      <c r="LB47" s="396"/>
      <c r="LC47" s="396"/>
      <c r="LD47" s="396"/>
      <c r="LE47" s="396"/>
      <c r="LF47" s="396"/>
      <c r="LG47" s="396"/>
      <c r="LH47" s="396"/>
      <c r="LI47" s="396"/>
      <c r="LJ47" s="396"/>
      <c r="LK47" s="396"/>
      <c r="LL47" s="396"/>
      <c r="LM47" s="396"/>
      <c r="LN47" s="396"/>
      <c r="LO47" s="396"/>
      <c r="LP47" s="396"/>
      <c r="LQ47" s="396"/>
      <c r="LR47" s="396"/>
      <c r="LS47" s="396"/>
      <c r="LT47" s="396"/>
      <c r="LU47" s="396"/>
      <c r="LV47" s="396"/>
      <c r="LW47" s="396"/>
      <c r="LX47" s="396"/>
      <c r="LY47" s="396"/>
      <c r="LZ47" s="396"/>
      <c r="MA47" s="396"/>
      <c r="MB47" s="396"/>
      <c r="MC47" s="396"/>
      <c r="MD47" s="396"/>
      <c r="ME47" s="396"/>
      <c r="MF47" s="396"/>
      <c r="MG47" s="396"/>
      <c r="MH47" s="396"/>
      <c r="MI47" s="396"/>
      <c r="MJ47" s="396"/>
      <c r="MK47" s="396"/>
      <c r="ML47" s="396"/>
      <c r="MM47" s="396"/>
      <c r="MN47" s="396"/>
      <c r="MO47" s="396"/>
      <c r="MP47" s="396"/>
      <c r="MQ47" s="396"/>
      <c r="MR47" s="396"/>
      <c r="MS47" s="396"/>
      <c r="MT47" s="396"/>
      <c r="MU47" s="396"/>
      <c r="MV47" s="396"/>
      <c r="MW47" s="396"/>
      <c r="MX47" s="396"/>
      <c r="MY47" s="396"/>
      <c r="MZ47" s="396"/>
      <c r="NA47" s="396"/>
      <c r="NB47" s="396"/>
      <c r="NC47" s="396"/>
      <c r="ND47" s="396"/>
      <c r="NE47" s="396"/>
      <c r="NF47" s="396"/>
      <c r="NG47" s="396"/>
      <c r="NH47" s="396"/>
      <c r="NI47" s="396"/>
      <c r="NJ47" s="396"/>
      <c r="NK47" s="396"/>
      <c r="NL47" s="396"/>
      <c r="NM47" s="396"/>
      <c r="NN47" s="396"/>
      <c r="NO47" s="396"/>
      <c r="NP47" s="396"/>
      <c r="NQ47" s="396"/>
      <c r="NR47" s="396"/>
      <c r="NS47" s="396"/>
      <c r="NT47" s="396"/>
      <c r="NU47" s="396"/>
      <c r="NV47" s="396"/>
      <c r="NW47" s="396"/>
      <c r="NX47" s="396"/>
      <c r="NY47" s="396"/>
      <c r="NZ47" s="396"/>
      <c r="OA47" s="396"/>
      <c r="OB47" s="396"/>
      <c r="OC47" s="396"/>
      <c r="OD47" s="396"/>
      <c r="OE47" s="396"/>
      <c r="OF47" s="396"/>
      <c r="OG47" s="396"/>
      <c r="OH47" s="396"/>
      <c r="OI47" s="396"/>
      <c r="OJ47" s="396"/>
      <c r="OK47" s="396"/>
      <c r="OL47" s="396"/>
      <c r="OM47" s="396"/>
      <c r="ON47" s="396"/>
      <c r="OO47" s="396"/>
      <c r="OP47" s="396"/>
      <c r="OQ47" s="396"/>
      <c r="OR47" s="396"/>
      <c r="OS47" s="396"/>
      <c r="OT47" s="396"/>
      <c r="OU47" s="396"/>
      <c r="OV47" s="396"/>
      <c r="OW47" s="396"/>
      <c r="OX47" s="396"/>
      <c r="OY47" s="396"/>
      <c r="OZ47" s="396"/>
      <c r="PA47" s="396"/>
      <c r="PB47" s="396"/>
      <c r="PC47" s="396"/>
      <c r="PD47" s="396"/>
      <c r="PE47" s="396"/>
      <c r="PF47" s="396"/>
      <c r="PG47" s="396"/>
      <c r="PH47" s="396"/>
      <c r="PI47" s="396"/>
      <c r="PJ47" s="396"/>
      <c r="PK47" s="396"/>
      <c r="PL47" s="396"/>
      <c r="PM47" s="396"/>
      <c r="PN47" s="396"/>
      <c r="PO47" s="396"/>
      <c r="PP47" s="396"/>
      <c r="PQ47" s="396"/>
      <c r="PR47" s="396"/>
      <c r="PS47" s="396"/>
      <c r="PT47" s="396"/>
      <c r="PU47" s="396"/>
      <c r="PV47" s="396"/>
      <c r="PW47" s="396"/>
      <c r="PX47" s="396"/>
      <c r="PY47" s="396"/>
      <c r="PZ47" s="396"/>
      <c r="QA47" s="396"/>
      <c r="QB47" s="396"/>
      <c r="QC47" s="396"/>
      <c r="QD47" s="396"/>
      <c r="QE47" s="396"/>
      <c r="QF47" s="396"/>
      <c r="QG47" s="396"/>
      <c r="QH47" s="396"/>
      <c r="QI47" s="396"/>
      <c r="QJ47" s="396"/>
      <c r="QK47" s="396"/>
      <c r="QL47" s="396"/>
      <c r="QM47" s="396"/>
      <c r="QN47" s="396"/>
      <c r="QO47" s="396"/>
      <c r="QP47" s="396"/>
      <c r="QQ47" s="396"/>
      <c r="QR47" s="396"/>
      <c r="QS47" s="396"/>
      <c r="SG47" s="143">
        <f t="shared" si="0"/>
        <v>0</v>
      </c>
      <c r="SH47" s="143" t="str">
        <f t="shared" si="1"/>
        <v/>
      </c>
      <c r="SI47" s="143">
        <f t="shared" si="2"/>
        <v>0</v>
      </c>
      <c r="SJ47" s="143" t="str">
        <f t="shared" si="3"/>
        <v/>
      </c>
      <c r="SK47" s="143">
        <f t="shared" si="4"/>
        <v>0</v>
      </c>
      <c r="SL47" s="143" t="str">
        <f t="shared" si="5"/>
        <v/>
      </c>
      <c r="SM47" s="143">
        <f t="shared" si="6"/>
        <v>0</v>
      </c>
      <c r="SN47" s="143" t="str">
        <f t="shared" si="7"/>
        <v/>
      </c>
      <c r="SO47" s="143">
        <f t="shared" si="8"/>
        <v>0</v>
      </c>
      <c r="SP47" s="143" t="str">
        <f t="shared" si="9"/>
        <v/>
      </c>
      <c r="SQ47" s="143">
        <f t="shared" si="10"/>
        <v>0</v>
      </c>
      <c r="SR47" s="143" t="str">
        <f t="shared" si="11"/>
        <v/>
      </c>
    </row>
    <row r="48" spans="1:512">
      <c r="A48" s="396"/>
      <c r="B48" s="395"/>
      <c r="C48" s="395"/>
      <c r="D48" s="395"/>
      <c r="E48" s="395"/>
      <c r="F48" s="395"/>
      <c r="G48" s="395"/>
      <c r="H48" s="395"/>
      <c r="I48" s="395"/>
      <c r="J48" s="395"/>
      <c r="K48" s="395"/>
      <c r="L48" s="395"/>
      <c r="M48" s="395"/>
      <c r="N48" s="395"/>
      <c r="O48" s="395"/>
      <c r="P48" s="395"/>
      <c r="Q48" s="395"/>
      <c r="R48" s="395"/>
      <c r="S48" s="395"/>
      <c r="T48" s="395"/>
      <c r="U48" s="395"/>
      <c r="V48" s="395"/>
      <c r="W48" s="395"/>
      <c r="X48" s="395"/>
      <c r="Y48" s="395"/>
      <c r="Z48" s="395"/>
      <c r="AA48" s="395"/>
      <c r="AB48" s="395"/>
      <c r="AC48" s="395"/>
      <c r="AD48" s="395"/>
      <c r="AE48" s="395"/>
      <c r="AF48" s="395"/>
      <c r="AG48" s="395"/>
      <c r="AH48" s="395"/>
      <c r="AI48" s="395"/>
      <c r="AJ48" s="395"/>
      <c r="AK48" s="395"/>
      <c r="AL48" s="395"/>
      <c r="AM48" s="395"/>
      <c r="AN48" s="395"/>
      <c r="AO48" s="395"/>
      <c r="AP48" s="395"/>
      <c r="AQ48" s="395"/>
      <c r="AR48" s="395"/>
      <c r="AS48" s="395"/>
      <c r="AT48" s="395"/>
      <c r="AU48" s="395"/>
      <c r="AV48" s="395"/>
      <c r="AW48" s="395"/>
      <c r="AX48" s="395"/>
      <c r="AY48" s="395"/>
      <c r="AZ48" s="395"/>
      <c r="BA48" s="395"/>
      <c r="BB48" s="395"/>
      <c r="BC48" s="395"/>
      <c r="BD48" s="395"/>
      <c r="BE48" s="395"/>
      <c r="BF48" s="395"/>
      <c r="BG48" s="395"/>
      <c r="BH48" s="395"/>
      <c r="BI48" s="395"/>
      <c r="BJ48" s="395"/>
      <c r="BK48" s="395"/>
      <c r="BL48" s="395"/>
      <c r="BM48" s="395"/>
      <c r="BN48" s="395"/>
      <c r="BO48" s="395"/>
      <c r="BP48" s="395"/>
      <c r="BQ48" s="395"/>
      <c r="BR48" s="395"/>
      <c r="BS48" s="395"/>
      <c r="BT48" s="395"/>
      <c r="BU48" s="395"/>
      <c r="BV48" s="395"/>
      <c r="BW48" s="395"/>
      <c r="BX48" s="395"/>
      <c r="BY48" s="395"/>
      <c r="BZ48" s="395"/>
      <c r="CA48" s="395"/>
      <c r="CB48" s="395"/>
      <c r="CC48" s="395"/>
      <c r="CD48" s="395"/>
      <c r="CE48" s="395"/>
      <c r="CF48" s="395"/>
      <c r="CG48" s="395"/>
      <c r="CH48" s="395"/>
      <c r="CI48" s="395"/>
      <c r="CJ48" s="395"/>
      <c r="CK48" s="395"/>
      <c r="CL48" s="395"/>
      <c r="CM48" s="395"/>
      <c r="CN48" s="395"/>
      <c r="CO48" s="395"/>
      <c r="CP48" s="395"/>
      <c r="CQ48" s="395"/>
      <c r="CR48" s="395"/>
      <c r="CS48" s="395"/>
      <c r="CT48" s="395"/>
      <c r="CU48" s="395"/>
      <c r="CV48" s="395"/>
      <c r="CW48" s="395"/>
      <c r="CX48" s="395"/>
      <c r="CY48" s="395"/>
      <c r="CZ48" s="395"/>
      <c r="DA48" s="395"/>
      <c r="DB48" s="395"/>
      <c r="DC48" s="395"/>
      <c r="DD48" s="395"/>
      <c r="DE48" s="395"/>
      <c r="DF48" s="395"/>
      <c r="DG48" s="395"/>
      <c r="DH48" s="395"/>
      <c r="DI48" s="395"/>
      <c r="DJ48" s="395"/>
      <c r="DK48" s="395"/>
      <c r="ER48" s="395"/>
      <c r="ES48" s="395"/>
      <c r="ET48" s="395"/>
      <c r="EU48" s="395"/>
      <c r="EV48" s="395"/>
      <c r="EW48" s="395"/>
      <c r="EX48" s="395"/>
      <c r="EY48" s="395"/>
      <c r="EZ48" s="395"/>
      <c r="FA48" s="395"/>
      <c r="FB48" s="395"/>
      <c r="FC48" s="395"/>
      <c r="FD48" s="395"/>
      <c r="FE48" s="395"/>
      <c r="FF48" s="395"/>
      <c r="FG48" s="395"/>
      <c r="FH48" s="395"/>
      <c r="FI48" s="395"/>
      <c r="FJ48" s="395"/>
      <c r="FK48" s="395"/>
      <c r="FL48" s="395"/>
      <c r="FM48" s="395"/>
      <c r="FN48" s="395"/>
      <c r="FO48" s="395"/>
      <c r="FP48" s="395"/>
      <c r="FQ48" s="395"/>
      <c r="FR48" s="395"/>
      <c r="FS48" s="395"/>
      <c r="FT48" s="395"/>
      <c r="FU48" s="395"/>
      <c r="FV48" s="395"/>
      <c r="FW48" s="395"/>
      <c r="FX48" s="395"/>
      <c r="FY48" s="395"/>
      <c r="FZ48" s="395"/>
      <c r="GA48" s="395"/>
      <c r="GB48" s="395"/>
      <c r="GC48" s="395"/>
      <c r="GD48" s="395"/>
      <c r="GE48" s="395"/>
      <c r="GF48" s="395"/>
      <c r="GG48" s="395"/>
      <c r="GH48" s="395"/>
      <c r="GI48" s="395"/>
      <c r="GJ48" s="395"/>
      <c r="GK48" s="395"/>
      <c r="GL48" s="395"/>
      <c r="GM48" s="395"/>
      <c r="GN48" s="395"/>
      <c r="GO48" s="395"/>
      <c r="GP48" s="395"/>
      <c r="GQ48" s="395"/>
      <c r="GR48" s="395"/>
      <c r="GS48" s="395"/>
      <c r="GT48" s="395"/>
      <c r="GU48" s="395"/>
      <c r="GV48" s="395"/>
      <c r="GW48" s="395"/>
      <c r="GX48" s="395"/>
      <c r="GY48" s="395"/>
      <c r="GZ48" s="395"/>
      <c r="HA48" s="395"/>
      <c r="HB48" s="395"/>
      <c r="HC48" s="395"/>
      <c r="HD48" s="395"/>
      <c r="HE48" s="395"/>
      <c r="HF48" s="395"/>
      <c r="HG48" s="395"/>
      <c r="HH48" s="395"/>
      <c r="HI48" s="395"/>
      <c r="HJ48" s="395"/>
      <c r="HK48" s="395"/>
      <c r="HL48" s="395"/>
      <c r="HM48" s="395"/>
      <c r="HN48" s="395"/>
      <c r="HO48" s="395"/>
      <c r="HP48" s="395"/>
      <c r="HQ48" s="395"/>
      <c r="HR48" s="395"/>
      <c r="HS48" s="395"/>
      <c r="HT48" s="395"/>
      <c r="HU48" s="395"/>
      <c r="HV48" s="395"/>
      <c r="HW48" s="395"/>
      <c r="HX48" s="395"/>
      <c r="HY48" s="395"/>
      <c r="HZ48" s="395"/>
      <c r="IA48" s="395"/>
      <c r="IB48" s="395"/>
      <c r="IC48" s="395"/>
      <c r="ID48" s="395"/>
      <c r="IE48" s="395"/>
      <c r="IF48" s="395"/>
      <c r="IG48" s="395"/>
      <c r="IH48" s="395"/>
      <c r="II48" s="395"/>
      <c r="IJ48" s="395"/>
      <c r="IK48" s="395"/>
      <c r="IL48" s="395"/>
      <c r="IM48" s="395"/>
      <c r="IN48" s="395"/>
      <c r="IO48" s="395"/>
      <c r="IP48" s="395"/>
      <c r="IQ48" s="395"/>
      <c r="IR48" s="395"/>
      <c r="IS48" s="395"/>
      <c r="IT48" s="395"/>
      <c r="IU48" s="395"/>
      <c r="IV48" s="395"/>
      <c r="IW48" s="395"/>
      <c r="IX48" s="395"/>
      <c r="IY48" s="395"/>
      <c r="IZ48" s="395"/>
      <c r="JA48" s="395"/>
      <c r="JB48" s="395"/>
      <c r="JC48" s="395"/>
      <c r="JD48" s="395"/>
      <c r="JE48" s="395"/>
      <c r="JF48" s="395"/>
      <c r="JG48" s="395"/>
      <c r="JH48" s="395"/>
      <c r="JI48" s="395"/>
      <c r="JJ48" s="395"/>
      <c r="JK48" s="395"/>
      <c r="JL48" s="395"/>
      <c r="JM48" s="395"/>
      <c r="JN48" s="395"/>
      <c r="JO48" s="395"/>
      <c r="JP48" s="395"/>
      <c r="JQ48" s="395"/>
      <c r="JR48" s="395"/>
      <c r="JS48" s="395"/>
      <c r="JT48" s="395"/>
      <c r="JU48" s="395"/>
      <c r="JV48" s="395"/>
      <c r="JW48" s="395"/>
      <c r="JX48" s="395"/>
      <c r="JY48" s="395"/>
      <c r="JZ48" s="395"/>
      <c r="KA48" s="395"/>
      <c r="KB48" s="395"/>
      <c r="KC48" s="395"/>
      <c r="KD48" s="395"/>
      <c r="KE48" s="395"/>
      <c r="KF48" s="395"/>
      <c r="KG48" s="395"/>
      <c r="KH48" s="395"/>
      <c r="KI48" s="395"/>
      <c r="KJ48" s="395"/>
      <c r="KK48" s="395"/>
      <c r="KL48" s="395"/>
      <c r="KM48" s="395"/>
      <c r="KN48" s="395"/>
      <c r="KO48" s="395"/>
      <c r="KP48" s="395"/>
      <c r="KQ48" s="395"/>
      <c r="KR48" s="395"/>
      <c r="KS48" s="395"/>
      <c r="KT48" s="395"/>
      <c r="KU48" s="395"/>
      <c r="KV48" s="395"/>
      <c r="KW48" s="395"/>
      <c r="KX48" s="395"/>
      <c r="KY48" s="395"/>
      <c r="KZ48" s="395"/>
      <c r="LA48" s="395"/>
      <c r="LB48" s="395"/>
      <c r="LC48" s="395"/>
      <c r="LD48" s="395"/>
      <c r="LE48" s="395"/>
      <c r="LF48" s="395"/>
      <c r="LG48" s="395"/>
      <c r="LH48" s="395"/>
      <c r="LI48" s="395"/>
      <c r="LJ48" s="395"/>
      <c r="LK48" s="395"/>
      <c r="LL48" s="395"/>
      <c r="LM48" s="395"/>
      <c r="LN48" s="395"/>
      <c r="LO48" s="395"/>
      <c r="LP48" s="395"/>
      <c r="LQ48" s="395"/>
      <c r="LR48" s="395"/>
      <c r="LS48" s="395"/>
      <c r="LT48" s="395"/>
      <c r="LU48" s="395"/>
      <c r="LV48" s="395"/>
      <c r="LW48" s="395"/>
      <c r="LX48" s="395"/>
      <c r="LY48" s="395"/>
      <c r="LZ48" s="395"/>
      <c r="MA48" s="395"/>
      <c r="MB48" s="395"/>
      <c r="MC48" s="395"/>
      <c r="MD48" s="395"/>
      <c r="ME48" s="395"/>
      <c r="MF48" s="395"/>
      <c r="MG48" s="395"/>
      <c r="MH48" s="395"/>
      <c r="MI48" s="395"/>
      <c r="MJ48" s="395"/>
      <c r="MK48" s="395"/>
      <c r="ML48" s="395"/>
      <c r="MM48" s="395"/>
      <c r="MN48" s="395"/>
      <c r="MO48" s="395"/>
      <c r="MP48" s="395"/>
      <c r="MQ48" s="395"/>
      <c r="MR48" s="395"/>
      <c r="MS48" s="395"/>
      <c r="MT48" s="395"/>
      <c r="MU48" s="395"/>
      <c r="MV48" s="395"/>
      <c r="MW48" s="395"/>
      <c r="MX48" s="395"/>
      <c r="MY48" s="395"/>
      <c r="MZ48" s="395"/>
      <c r="NA48" s="395"/>
      <c r="NB48" s="395"/>
      <c r="NC48" s="395"/>
      <c r="ND48" s="395"/>
      <c r="NE48" s="395"/>
      <c r="NF48" s="395"/>
      <c r="NG48" s="395"/>
      <c r="NH48" s="395"/>
      <c r="NI48" s="395"/>
      <c r="NJ48" s="395"/>
      <c r="NK48" s="395"/>
      <c r="NL48" s="395"/>
      <c r="NM48" s="395"/>
      <c r="NN48" s="395"/>
      <c r="NO48" s="395"/>
      <c r="NP48" s="395"/>
      <c r="NQ48" s="395"/>
      <c r="NR48" s="395"/>
      <c r="NS48" s="395"/>
      <c r="NT48" s="395"/>
      <c r="NU48" s="395"/>
      <c r="NV48" s="395"/>
      <c r="NW48" s="395"/>
      <c r="NX48" s="395"/>
      <c r="NY48" s="395"/>
      <c r="NZ48" s="395"/>
      <c r="OA48" s="395"/>
      <c r="OB48" s="395"/>
      <c r="OC48" s="395"/>
      <c r="OD48" s="395"/>
      <c r="OE48" s="395"/>
      <c r="OF48" s="395"/>
      <c r="OG48" s="395"/>
      <c r="OH48" s="395"/>
      <c r="OI48" s="395"/>
      <c r="OJ48" s="395"/>
      <c r="OK48" s="395"/>
      <c r="OL48" s="395"/>
      <c r="OM48" s="395"/>
      <c r="ON48" s="395"/>
      <c r="OO48" s="395"/>
      <c r="OP48" s="395"/>
      <c r="OQ48" s="395"/>
      <c r="OR48" s="395"/>
      <c r="OS48" s="395"/>
      <c r="OT48" s="395"/>
      <c r="OU48" s="395"/>
      <c r="OV48" s="395"/>
      <c r="OW48" s="395"/>
      <c r="OX48" s="395"/>
      <c r="OY48" s="395"/>
      <c r="OZ48" s="395"/>
      <c r="PA48" s="395"/>
      <c r="PB48" s="395"/>
      <c r="PC48" s="395"/>
      <c r="PD48" s="395"/>
      <c r="PE48" s="395"/>
      <c r="PF48" s="395"/>
      <c r="PG48" s="395"/>
      <c r="PH48" s="395"/>
      <c r="PI48" s="395"/>
      <c r="PJ48" s="395"/>
      <c r="PK48" s="395"/>
      <c r="PL48" s="395"/>
      <c r="PM48" s="395"/>
      <c r="PN48" s="395"/>
      <c r="PO48" s="395"/>
      <c r="PP48" s="395"/>
      <c r="PQ48" s="395"/>
      <c r="PR48" s="395"/>
      <c r="PS48" s="395"/>
      <c r="PT48" s="395"/>
      <c r="PU48" s="395"/>
      <c r="PV48" s="395"/>
      <c r="PW48" s="395"/>
      <c r="PX48" s="395"/>
      <c r="PY48" s="395"/>
      <c r="PZ48" s="395"/>
      <c r="QA48" s="395"/>
      <c r="QB48" s="395"/>
      <c r="QC48" s="395"/>
      <c r="QD48" s="395"/>
      <c r="QE48" s="395"/>
      <c r="QF48" s="395"/>
      <c r="QG48" s="395"/>
      <c r="QH48" s="395"/>
      <c r="QI48" s="395"/>
      <c r="QJ48" s="395"/>
      <c r="QK48" s="395"/>
      <c r="QL48" s="395"/>
      <c r="QM48" s="395"/>
      <c r="QN48" s="395"/>
      <c r="QO48" s="395"/>
      <c r="QP48" s="395"/>
      <c r="QQ48" s="395"/>
      <c r="QR48" s="395"/>
      <c r="QS48" s="395"/>
      <c r="SG48" s="143">
        <f t="shared" si="0"/>
        <v>0</v>
      </c>
      <c r="SH48" s="143" t="str">
        <f t="shared" si="1"/>
        <v/>
      </c>
      <c r="SI48" s="143">
        <f t="shared" si="2"/>
        <v>0</v>
      </c>
      <c r="SJ48" s="143" t="str">
        <f t="shared" si="3"/>
        <v/>
      </c>
      <c r="SK48" s="143">
        <f t="shared" si="4"/>
        <v>0</v>
      </c>
      <c r="SL48" s="143" t="str">
        <f t="shared" si="5"/>
        <v/>
      </c>
      <c r="SM48" s="143">
        <f t="shared" si="6"/>
        <v>0</v>
      </c>
      <c r="SN48" s="143" t="str">
        <f t="shared" si="7"/>
        <v/>
      </c>
      <c r="SO48" s="143">
        <f t="shared" si="8"/>
        <v>0</v>
      </c>
      <c r="SP48" s="143" t="str">
        <f t="shared" si="9"/>
        <v/>
      </c>
      <c r="SQ48" s="143">
        <f t="shared" si="10"/>
        <v>0</v>
      </c>
      <c r="SR48" s="143" t="str">
        <f t="shared" si="11"/>
        <v/>
      </c>
    </row>
    <row r="49" spans="1:512">
      <c r="A49" s="396"/>
      <c r="B49" s="396"/>
      <c r="C49" s="396"/>
      <c r="D49" s="396"/>
      <c r="E49" s="396"/>
      <c r="F49" s="396"/>
      <c r="G49" s="396"/>
      <c r="H49" s="396"/>
      <c r="I49" s="396"/>
      <c r="J49" s="396"/>
      <c r="K49" s="396"/>
      <c r="L49" s="396"/>
      <c r="M49" s="396"/>
      <c r="N49" s="396"/>
      <c r="O49" s="396"/>
      <c r="P49" s="396"/>
      <c r="Q49" s="396"/>
      <c r="R49" s="396"/>
      <c r="S49" s="396"/>
      <c r="T49" s="396"/>
      <c r="U49" s="396"/>
      <c r="V49" s="396"/>
      <c r="W49" s="396"/>
      <c r="X49" s="396"/>
      <c r="Y49" s="396"/>
      <c r="Z49" s="396"/>
      <c r="AA49" s="396"/>
      <c r="AB49" s="396"/>
      <c r="AC49" s="396"/>
      <c r="AD49" s="396"/>
      <c r="AE49" s="396"/>
      <c r="AF49" s="396"/>
      <c r="AG49" s="396"/>
      <c r="AH49" s="396"/>
      <c r="AI49" s="396"/>
      <c r="AJ49" s="396"/>
      <c r="AK49" s="396"/>
      <c r="AL49" s="396"/>
      <c r="AM49" s="396"/>
      <c r="AN49" s="396"/>
      <c r="AO49" s="396"/>
      <c r="AP49" s="396"/>
      <c r="AQ49" s="396"/>
      <c r="AR49" s="396"/>
      <c r="AS49" s="396"/>
      <c r="AT49" s="396"/>
      <c r="AU49" s="396"/>
      <c r="AV49" s="396"/>
      <c r="AW49" s="396"/>
      <c r="AX49" s="396"/>
      <c r="AY49" s="396"/>
      <c r="AZ49" s="396"/>
      <c r="BA49" s="396"/>
      <c r="BB49" s="396"/>
      <c r="BC49" s="396"/>
      <c r="BD49" s="396"/>
      <c r="BE49" s="396"/>
      <c r="BF49" s="396"/>
      <c r="BG49" s="396"/>
      <c r="BH49" s="396"/>
      <c r="BI49" s="396"/>
      <c r="BJ49" s="396"/>
      <c r="BK49" s="396"/>
      <c r="BL49" s="396"/>
      <c r="BM49" s="396"/>
      <c r="BN49" s="396"/>
      <c r="BO49" s="396"/>
      <c r="BP49" s="396"/>
      <c r="BQ49" s="396"/>
      <c r="BR49" s="396"/>
      <c r="BS49" s="396"/>
      <c r="BT49" s="396"/>
      <c r="BU49" s="396"/>
      <c r="BV49" s="396"/>
      <c r="BW49" s="396"/>
      <c r="BX49" s="396"/>
      <c r="BY49" s="396"/>
      <c r="BZ49" s="396"/>
      <c r="CA49" s="396"/>
      <c r="CB49" s="396"/>
      <c r="CC49" s="396"/>
      <c r="CD49" s="396"/>
      <c r="CE49" s="396"/>
      <c r="CF49" s="396"/>
      <c r="CG49" s="396"/>
      <c r="CH49" s="396"/>
      <c r="CI49" s="396"/>
      <c r="CJ49" s="396"/>
      <c r="CK49" s="396"/>
      <c r="CL49" s="396"/>
      <c r="CM49" s="396"/>
      <c r="CN49" s="396"/>
      <c r="CO49" s="396"/>
      <c r="CP49" s="396"/>
      <c r="CQ49" s="396"/>
      <c r="CR49" s="396"/>
      <c r="CS49" s="396"/>
      <c r="CT49" s="396"/>
      <c r="CU49" s="396"/>
      <c r="CV49" s="396"/>
      <c r="CW49" s="396"/>
      <c r="CX49" s="396"/>
      <c r="CY49" s="396"/>
      <c r="CZ49" s="396"/>
      <c r="DA49" s="396"/>
      <c r="DB49" s="396"/>
      <c r="DC49" s="396"/>
      <c r="DD49" s="396"/>
      <c r="DE49" s="396"/>
      <c r="DF49" s="396"/>
      <c r="DG49" s="396"/>
      <c r="DH49" s="396"/>
      <c r="DI49" s="396"/>
      <c r="DJ49" s="396"/>
      <c r="DK49" s="396"/>
      <c r="ER49" s="396"/>
      <c r="ES49" s="396"/>
      <c r="ET49" s="396"/>
      <c r="EU49" s="396"/>
      <c r="EV49" s="396"/>
      <c r="EW49" s="396"/>
      <c r="EX49" s="396"/>
      <c r="EY49" s="396"/>
      <c r="EZ49" s="396"/>
      <c r="FA49" s="396"/>
      <c r="FB49" s="396"/>
      <c r="FC49" s="396"/>
      <c r="FD49" s="396"/>
      <c r="FE49" s="396"/>
      <c r="FF49" s="396"/>
      <c r="FG49" s="396"/>
      <c r="FH49" s="396"/>
      <c r="FI49" s="396"/>
      <c r="FJ49" s="396"/>
      <c r="FK49" s="396"/>
      <c r="FL49" s="396"/>
      <c r="FM49" s="396"/>
      <c r="FN49" s="396"/>
      <c r="FO49" s="396"/>
      <c r="FP49" s="396"/>
      <c r="FQ49" s="396"/>
      <c r="FR49" s="396"/>
      <c r="FS49" s="396"/>
      <c r="FT49" s="396"/>
      <c r="FU49" s="396"/>
      <c r="FV49" s="396"/>
      <c r="FW49" s="396"/>
      <c r="FX49" s="396"/>
      <c r="FY49" s="396"/>
      <c r="FZ49" s="396"/>
      <c r="GA49" s="396"/>
      <c r="GB49" s="396"/>
      <c r="GC49" s="396"/>
      <c r="GD49" s="396"/>
      <c r="GE49" s="396"/>
      <c r="GF49" s="396"/>
      <c r="GG49" s="396"/>
      <c r="GH49" s="396"/>
      <c r="GI49" s="396"/>
      <c r="GJ49" s="396"/>
      <c r="GK49" s="396"/>
      <c r="GL49" s="396"/>
      <c r="GM49" s="396"/>
      <c r="GN49" s="396"/>
      <c r="GO49" s="396"/>
      <c r="GP49" s="396"/>
      <c r="GQ49" s="396"/>
      <c r="GR49" s="396"/>
      <c r="GS49" s="396"/>
      <c r="GT49" s="396"/>
      <c r="GU49" s="396"/>
      <c r="GV49" s="396"/>
      <c r="GW49" s="396"/>
      <c r="GX49" s="396"/>
      <c r="GY49" s="396"/>
      <c r="GZ49" s="396"/>
      <c r="HA49" s="396"/>
      <c r="HB49" s="396"/>
      <c r="HC49" s="396"/>
      <c r="HD49" s="396"/>
      <c r="HE49" s="396"/>
      <c r="HF49" s="396"/>
      <c r="HG49" s="396"/>
      <c r="HH49" s="396"/>
      <c r="HI49" s="396"/>
      <c r="HJ49" s="396"/>
      <c r="HK49" s="396"/>
      <c r="HL49" s="396"/>
      <c r="HM49" s="396"/>
      <c r="HN49" s="396"/>
      <c r="HO49" s="396"/>
      <c r="HP49" s="396"/>
      <c r="HQ49" s="396"/>
      <c r="HR49" s="396"/>
      <c r="HS49" s="396"/>
      <c r="HT49" s="396"/>
      <c r="HU49" s="396"/>
      <c r="HV49" s="396"/>
      <c r="HW49" s="396"/>
      <c r="HX49" s="396"/>
      <c r="HY49" s="396"/>
      <c r="HZ49" s="396"/>
      <c r="IA49" s="396"/>
      <c r="IB49" s="396"/>
      <c r="IC49" s="396"/>
      <c r="ID49" s="396"/>
      <c r="IE49" s="396"/>
      <c r="IF49" s="396"/>
      <c r="IG49" s="396"/>
      <c r="IH49" s="396"/>
      <c r="II49" s="396"/>
      <c r="IJ49" s="396"/>
      <c r="IK49" s="396"/>
      <c r="IL49" s="396"/>
      <c r="IM49" s="396"/>
      <c r="IN49" s="396"/>
      <c r="IO49" s="396"/>
      <c r="IP49" s="396"/>
      <c r="IQ49" s="396"/>
      <c r="IR49" s="396"/>
      <c r="IS49" s="396"/>
      <c r="IT49" s="396"/>
      <c r="IU49" s="396"/>
      <c r="IV49" s="396"/>
      <c r="IW49" s="396"/>
      <c r="IX49" s="396"/>
      <c r="IY49" s="396"/>
      <c r="IZ49" s="396"/>
      <c r="JA49" s="396"/>
      <c r="JB49" s="396"/>
      <c r="JC49" s="396"/>
      <c r="JD49" s="396"/>
      <c r="JE49" s="396"/>
      <c r="JF49" s="396"/>
      <c r="JG49" s="396"/>
      <c r="JH49" s="396"/>
      <c r="JI49" s="396"/>
      <c r="JJ49" s="396"/>
      <c r="JK49" s="396"/>
      <c r="JL49" s="396"/>
      <c r="JM49" s="396"/>
      <c r="JN49" s="396"/>
      <c r="JO49" s="396"/>
      <c r="JP49" s="396"/>
      <c r="JQ49" s="396"/>
      <c r="JR49" s="396"/>
      <c r="JS49" s="396"/>
      <c r="JT49" s="396"/>
      <c r="JU49" s="396"/>
      <c r="JV49" s="396"/>
      <c r="JW49" s="396"/>
      <c r="JX49" s="396"/>
      <c r="JY49" s="396"/>
      <c r="JZ49" s="396"/>
      <c r="KA49" s="396"/>
      <c r="KB49" s="396"/>
      <c r="KC49" s="396"/>
      <c r="KD49" s="396"/>
      <c r="KE49" s="396"/>
      <c r="KF49" s="396"/>
      <c r="KG49" s="396"/>
      <c r="KH49" s="396"/>
      <c r="KI49" s="396"/>
      <c r="KJ49" s="396"/>
      <c r="KK49" s="396"/>
      <c r="KL49" s="396"/>
      <c r="KM49" s="396"/>
      <c r="KN49" s="396"/>
      <c r="KO49" s="396"/>
      <c r="KP49" s="396"/>
      <c r="KQ49" s="396"/>
      <c r="KR49" s="396"/>
      <c r="KS49" s="396"/>
      <c r="KT49" s="396"/>
      <c r="KU49" s="396"/>
      <c r="KV49" s="396"/>
      <c r="KW49" s="396"/>
      <c r="KX49" s="396"/>
      <c r="KY49" s="396"/>
      <c r="KZ49" s="396"/>
      <c r="LA49" s="396"/>
      <c r="LB49" s="396"/>
      <c r="LC49" s="396"/>
      <c r="LD49" s="396"/>
      <c r="LE49" s="396"/>
      <c r="LF49" s="396"/>
      <c r="LG49" s="396"/>
      <c r="LH49" s="396"/>
      <c r="LI49" s="396"/>
      <c r="LJ49" s="396"/>
      <c r="LK49" s="396"/>
      <c r="LL49" s="396"/>
      <c r="LM49" s="396"/>
      <c r="LN49" s="396"/>
      <c r="LO49" s="396"/>
      <c r="LP49" s="396"/>
      <c r="LQ49" s="396"/>
      <c r="LR49" s="396"/>
      <c r="LS49" s="396"/>
      <c r="LT49" s="396"/>
      <c r="LU49" s="396"/>
      <c r="LV49" s="396"/>
      <c r="LW49" s="396"/>
      <c r="LX49" s="396"/>
      <c r="LY49" s="396"/>
      <c r="LZ49" s="396"/>
      <c r="MA49" s="396"/>
      <c r="MB49" s="396"/>
      <c r="MC49" s="396"/>
      <c r="MD49" s="396"/>
      <c r="ME49" s="396"/>
      <c r="MF49" s="396"/>
      <c r="MG49" s="396"/>
      <c r="MH49" s="396"/>
      <c r="MI49" s="396"/>
      <c r="MJ49" s="396"/>
      <c r="MK49" s="396"/>
      <c r="ML49" s="396"/>
      <c r="MM49" s="396"/>
      <c r="MN49" s="396"/>
      <c r="MO49" s="396"/>
      <c r="MP49" s="396"/>
      <c r="MQ49" s="396"/>
      <c r="MR49" s="396"/>
      <c r="MS49" s="396"/>
      <c r="MT49" s="396"/>
      <c r="MU49" s="396"/>
      <c r="MV49" s="396"/>
      <c r="MW49" s="396"/>
      <c r="MX49" s="396"/>
      <c r="MY49" s="396"/>
      <c r="MZ49" s="396"/>
      <c r="NA49" s="396"/>
      <c r="NB49" s="396"/>
      <c r="NC49" s="396"/>
      <c r="ND49" s="396"/>
      <c r="NE49" s="396"/>
      <c r="NF49" s="396"/>
      <c r="NG49" s="396"/>
      <c r="NH49" s="396"/>
      <c r="NI49" s="396"/>
      <c r="NJ49" s="396"/>
      <c r="NK49" s="396"/>
      <c r="NL49" s="396"/>
      <c r="NM49" s="396"/>
      <c r="NN49" s="396"/>
      <c r="NO49" s="396"/>
      <c r="NP49" s="396"/>
      <c r="NQ49" s="396"/>
      <c r="NR49" s="396"/>
      <c r="NS49" s="396"/>
      <c r="NT49" s="396"/>
      <c r="NU49" s="396"/>
      <c r="NV49" s="396"/>
      <c r="NW49" s="396"/>
      <c r="NX49" s="396"/>
      <c r="NY49" s="396"/>
      <c r="NZ49" s="396"/>
      <c r="OA49" s="396"/>
      <c r="OB49" s="396"/>
      <c r="OC49" s="396"/>
      <c r="OD49" s="396"/>
      <c r="OE49" s="396"/>
      <c r="OF49" s="396"/>
      <c r="OG49" s="396"/>
      <c r="OH49" s="396"/>
      <c r="OI49" s="396"/>
      <c r="OJ49" s="396"/>
      <c r="OK49" s="396"/>
      <c r="OL49" s="396"/>
      <c r="OM49" s="396"/>
      <c r="ON49" s="396"/>
      <c r="OO49" s="396"/>
      <c r="OP49" s="396"/>
      <c r="OQ49" s="396"/>
      <c r="OR49" s="396"/>
      <c r="OS49" s="396"/>
      <c r="OT49" s="396"/>
      <c r="OU49" s="396"/>
      <c r="OV49" s="396"/>
      <c r="OW49" s="396"/>
      <c r="OX49" s="396"/>
      <c r="OY49" s="396"/>
      <c r="OZ49" s="396"/>
      <c r="PA49" s="396"/>
      <c r="PB49" s="396"/>
      <c r="PC49" s="396"/>
      <c r="PD49" s="396"/>
      <c r="PE49" s="396"/>
      <c r="PF49" s="396"/>
      <c r="PG49" s="396"/>
      <c r="PH49" s="396"/>
      <c r="PI49" s="396"/>
      <c r="PJ49" s="396"/>
      <c r="PK49" s="396"/>
      <c r="PL49" s="396"/>
      <c r="PM49" s="396"/>
      <c r="PN49" s="396"/>
      <c r="PO49" s="396"/>
      <c r="PP49" s="396"/>
      <c r="PQ49" s="396"/>
      <c r="PR49" s="396"/>
      <c r="PS49" s="396"/>
      <c r="PT49" s="396"/>
      <c r="PU49" s="396"/>
      <c r="PV49" s="396"/>
      <c r="PW49" s="396"/>
      <c r="PX49" s="396"/>
      <c r="PY49" s="396"/>
      <c r="PZ49" s="396"/>
      <c r="QA49" s="396"/>
      <c r="QB49" s="396"/>
      <c r="QC49" s="396"/>
      <c r="QD49" s="396"/>
      <c r="QE49" s="396"/>
      <c r="QF49" s="396"/>
      <c r="QG49" s="396"/>
      <c r="QH49" s="396"/>
      <c r="QI49" s="396"/>
      <c r="QJ49" s="396"/>
      <c r="QK49" s="396"/>
      <c r="QL49" s="396"/>
      <c r="QM49" s="396"/>
      <c r="QN49" s="396"/>
      <c r="QO49" s="396"/>
      <c r="QP49" s="396"/>
      <c r="QQ49" s="396"/>
      <c r="QR49" s="396"/>
      <c r="QS49" s="396"/>
      <c r="SG49" s="143">
        <f t="shared" si="0"/>
        <v>0</v>
      </c>
      <c r="SH49" s="143" t="str">
        <f t="shared" si="1"/>
        <v/>
      </c>
      <c r="SI49" s="143">
        <f t="shared" si="2"/>
        <v>0</v>
      </c>
      <c r="SJ49" s="143" t="str">
        <f t="shared" si="3"/>
        <v/>
      </c>
      <c r="SK49" s="143">
        <f t="shared" si="4"/>
        <v>0</v>
      </c>
      <c r="SL49" s="143" t="str">
        <f t="shared" si="5"/>
        <v/>
      </c>
      <c r="SM49" s="143">
        <f t="shared" si="6"/>
        <v>0</v>
      </c>
      <c r="SN49" s="143" t="str">
        <f t="shared" si="7"/>
        <v/>
      </c>
      <c r="SO49" s="143">
        <f t="shared" si="8"/>
        <v>0</v>
      </c>
      <c r="SP49" s="143" t="str">
        <f t="shared" si="9"/>
        <v/>
      </c>
      <c r="SQ49" s="143">
        <f t="shared" si="10"/>
        <v>0</v>
      </c>
      <c r="SR49" s="143" t="str">
        <f t="shared" si="11"/>
        <v/>
      </c>
    </row>
    <row r="50" spans="1:512">
      <c r="A50" s="396"/>
      <c r="B50" s="395"/>
      <c r="C50" s="395"/>
      <c r="D50" s="395"/>
      <c r="E50" s="395"/>
      <c r="F50" s="395"/>
      <c r="G50" s="395"/>
      <c r="H50" s="395"/>
      <c r="I50" s="395"/>
      <c r="J50" s="395"/>
      <c r="K50" s="395"/>
      <c r="L50" s="395"/>
      <c r="M50" s="395"/>
      <c r="N50" s="395"/>
      <c r="O50" s="395"/>
      <c r="P50" s="395"/>
      <c r="Q50" s="395"/>
      <c r="R50" s="395"/>
      <c r="S50" s="395"/>
      <c r="T50" s="395"/>
      <c r="U50" s="395"/>
      <c r="V50" s="395"/>
      <c r="W50" s="395"/>
      <c r="X50" s="395"/>
      <c r="Y50" s="395"/>
      <c r="Z50" s="395"/>
      <c r="AA50" s="395"/>
      <c r="AB50" s="395"/>
      <c r="AC50" s="395"/>
      <c r="AD50" s="395"/>
      <c r="AE50" s="395"/>
      <c r="AF50" s="395"/>
      <c r="AG50" s="395"/>
      <c r="AH50" s="395"/>
      <c r="AI50" s="395"/>
      <c r="AJ50" s="395"/>
      <c r="AK50" s="395"/>
      <c r="AL50" s="395"/>
      <c r="AM50" s="395"/>
      <c r="AN50" s="395"/>
      <c r="AO50" s="395"/>
      <c r="AP50" s="395"/>
      <c r="AQ50" s="395"/>
      <c r="AR50" s="395"/>
      <c r="AS50" s="395"/>
      <c r="AT50" s="395"/>
      <c r="AU50" s="395"/>
      <c r="AV50" s="395"/>
      <c r="AW50" s="395"/>
      <c r="AX50" s="395"/>
      <c r="AY50" s="395"/>
      <c r="AZ50" s="395"/>
      <c r="BA50" s="395"/>
      <c r="BB50" s="395"/>
      <c r="BC50" s="395"/>
      <c r="BD50" s="395"/>
      <c r="BE50" s="395"/>
      <c r="BF50" s="395"/>
      <c r="BG50" s="395"/>
      <c r="BH50" s="395"/>
      <c r="BI50" s="395"/>
      <c r="BJ50" s="395"/>
      <c r="BK50" s="395"/>
      <c r="BL50" s="395"/>
      <c r="BM50" s="395"/>
      <c r="BN50" s="395"/>
      <c r="BO50" s="395"/>
      <c r="BP50" s="395"/>
      <c r="BQ50" s="395"/>
      <c r="BR50" s="395"/>
      <c r="BS50" s="395"/>
      <c r="BT50" s="395"/>
      <c r="BU50" s="395"/>
      <c r="BV50" s="395"/>
      <c r="BW50" s="395"/>
      <c r="BX50" s="395"/>
      <c r="BY50" s="395"/>
      <c r="BZ50" s="395"/>
      <c r="CA50" s="395"/>
      <c r="CB50" s="395"/>
      <c r="CC50" s="395"/>
      <c r="CD50" s="395"/>
      <c r="CE50" s="395"/>
      <c r="CF50" s="395"/>
      <c r="CG50" s="395"/>
      <c r="CH50" s="395"/>
      <c r="CI50" s="395"/>
      <c r="CJ50" s="395"/>
      <c r="CK50" s="395"/>
      <c r="CL50" s="395"/>
      <c r="CM50" s="395"/>
      <c r="CN50" s="395"/>
      <c r="CO50" s="395"/>
      <c r="CP50" s="395"/>
      <c r="CQ50" s="395"/>
      <c r="CR50" s="395"/>
      <c r="CS50" s="395"/>
      <c r="CT50" s="395"/>
      <c r="CU50" s="395"/>
      <c r="CV50" s="395"/>
      <c r="CW50" s="395"/>
      <c r="CX50" s="395"/>
      <c r="CY50" s="395"/>
      <c r="CZ50" s="395"/>
      <c r="DA50" s="395"/>
      <c r="DB50" s="395"/>
      <c r="DC50" s="395"/>
      <c r="DD50" s="395"/>
      <c r="DE50" s="395"/>
      <c r="DF50" s="395"/>
      <c r="DG50" s="395"/>
      <c r="DH50" s="395"/>
      <c r="DI50" s="395"/>
      <c r="DJ50" s="395"/>
      <c r="DK50" s="395"/>
      <c r="ER50" s="395"/>
      <c r="ES50" s="395"/>
      <c r="ET50" s="395"/>
      <c r="EU50" s="395"/>
      <c r="EV50" s="395"/>
      <c r="EW50" s="395"/>
      <c r="EX50" s="395"/>
      <c r="EY50" s="395"/>
      <c r="EZ50" s="395"/>
      <c r="FA50" s="395"/>
      <c r="FB50" s="395"/>
      <c r="FC50" s="395"/>
      <c r="FD50" s="395"/>
      <c r="FE50" s="395"/>
      <c r="FF50" s="395"/>
      <c r="FG50" s="395"/>
      <c r="FH50" s="395"/>
      <c r="FI50" s="395"/>
      <c r="FJ50" s="395"/>
      <c r="FK50" s="395"/>
      <c r="FL50" s="395"/>
      <c r="FM50" s="395"/>
      <c r="FN50" s="395"/>
      <c r="FO50" s="395"/>
      <c r="FP50" s="395"/>
      <c r="FQ50" s="395"/>
      <c r="FR50" s="395"/>
      <c r="FS50" s="395"/>
      <c r="FT50" s="395"/>
      <c r="FU50" s="395"/>
      <c r="FV50" s="395"/>
      <c r="FW50" s="395"/>
      <c r="FX50" s="395"/>
      <c r="FY50" s="395"/>
      <c r="FZ50" s="395"/>
      <c r="GA50" s="395"/>
      <c r="GB50" s="395"/>
      <c r="GC50" s="395"/>
      <c r="GD50" s="395"/>
      <c r="GE50" s="395"/>
      <c r="GF50" s="395"/>
      <c r="GG50" s="395"/>
      <c r="GH50" s="395"/>
      <c r="GI50" s="395"/>
      <c r="GJ50" s="395"/>
      <c r="GK50" s="395"/>
      <c r="GL50" s="395"/>
      <c r="GM50" s="395"/>
      <c r="GN50" s="395"/>
      <c r="GO50" s="395"/>
      <c r="GP50" s="395"/>
      <c r="GQ50" s="395"/>
      <c r="GR50" s="395"/>
      <c r="GS50" s="395"/>
      <c r="GT50" s="395"/>
      <c r="GU50" s="395"/>
      <c r="GV50" s="395"/>
      <c r="GW50" s="395"/>
      <c r="GX50" s="395"/>
      <c r="GY50" s="395"/>
      <c r="GZ50" s="395"/>
      <c r="HA50" s="395"/>
      <c r="HB50" s="395"/>
      <c r="HC50" s="395"/>
      <c r="HD50" s="395"/>
      <c r="HE50" s="395"/>
      <c r="HF50" s="395"/>
      <c r="HG50" s="395"/>
      <c r="HH50" s="395"/>
      <c r="HI50" s="395"/>
      <c r="HJ50" s="395"/>
      <c r="HK50" s="395"/>
      <c r="HL50" s="395"/>
      <c r="HM50" s="395"/>
      <c r="HN50" s="395"/>
      <c r="HO50" s="395"/>
      <c r="HP50" s="395"/>
      <c r="HQ50" s="395"/>
      <c r="HR50" s="395"/>
      <c r="HS50" s="395"/>
      <c r="HT50" s="395"/>
      <c r="HU50" s="395"/>
      <c r="HV50" s="395"/>
      <c r="HW50" s="395"/>
      <c r="HX50" s="395"/>
      <c r="HY50" s="395"/>
      <c r="HZ50" s="395"/>
      <c r="IA50" s="395"/>
      <c r="IB50" s="395"/>
      <c r="IC50" s="395"/>
      <c r="ID50" s="395"/>
      <c r="IE50" s="395"/>
      <c r="IF50" s="395"/>
      <c r="IG50" s="395"/>
      <c r="IH50" s="395"/>
      <c r="II50" s="395"/>
      <c r="IJ50" s="395"/>
      <c r="IK50" s="395"/>
      <c r="IL50" s="395"/>
      <c r="IM50" s="395"/>
      <c r="IN50" s="395"/>
      <c r="IO50" s="395"/>
      <c r="IP50" s="395"/>
      <c r="IQ50" s="395"/>
      <c r="IR50" s="395"/>
      <c r="IS50" s="395"/>
      <c r="IT50" s="395"/>
      <c r="IU50" s="395"/>
      <c r="IV50" s="395"/>
      <c r="IW50" s="395"/>
      <c r="IX50" s="395"/>
      <c r="IY50" s="395"/>
      <c r="IZ50" s="395"/>
      <c r="JA50" s="395"/>
      <c r="JB50" s="395"/>
      <c r="JC50" s="395"/>
      <c r="JD50" s="395"/>
      <c r="JE50" s="395"/>
      <c r="JF50" s="395"/>
      <c r="JG50" s="395"/>
      <c r="JH50" s="395"/>
      <c r="JI50" s="395"/>
      <c r="JJ50" s="395"/>
      <c r="JK50" s="395"/>
      <c r="JL50" s="395"/>
      <c r="JM50" s="395"/>
      <c r="JN50" s="395"/>
      <c r="JO50" s="395"/>
      <c r="JP50" s="395"/>
      <c r="JQ50" s="395"/>
      <c r="JR50" s="395"/>
      <c r="JS50" s="395"/>
      <c r="JT50" s="395"/>
      <c r="JU50" s="395"/>
      <c r="JV50" s="395"/>
      <c r="JW50" s="395"/>
      <c r="JX50" s="395"/>
      <c r="JY50" s="395"/>
      <c r="JZ50" s="395"/>
      <c r="KA50" s="395"/>
      <c r="KB50" s="395"/>
      <c r="KC50" s="395"/>
      <c r="KD50" s="395"/>
      <c r="KE50" s="395"/>
      <c r="KF50" s="395"/>
      <c r="KG50" s="395"/>
      <c r="KH50" s="395"/>
      <c r="KI50" s="395"/>
      <c r="KJ50" s="395"/>
      <c r="KK50" s="395"/>
      <c r="KL50" s="395"/>
      <c r="KM50" s="395"/>
      <c r="KN50" s="395"/>
      <c r="KO50" s="395"/>
      <c r="KP50" s="395"/>
      <c r="KQ50" s="395"/>
      <c r="KR50" s="395"/>
      <c r="KS50" s="395"/>
      <c r="KT50" s="395"/>
      <c r="KU50" s="395"/>
      <c r="KV50" s="395"/>
      <c r="KW50" s="395"/>
      <c r="KX50" s="395"/>
      <c r="KY50" s="395"/>
      <c r="KZ50" s="395"/>
      <c r="LA50" s="395"/>
      <c r="LB50" s="395"/>
      <c r="LC50" s="395"/>
      <c r="LD50" s="395"/>
      <c r="LE50" s="395"/>
      <c r="LF50" s="395"/>
      <c r="LG50" s="395"/>
      <c r="LH50" s="395"/>
      <c r="LI50" s="395"/>
      <c r="LJ50" s="395"/>
      <c r="LK50" s="395"/>
      <c r="LL50" s="395"/>
      <c r="LM50" s="395"/>
      <c r="LN50" s="395"/>
      <c r="LO50" s="395"/>
      <c r="LP50" s="395"/>
      <c r="LQ50" s="395"/>
      <c r="LR50" s="395"/>
      <c r="LS50" s="395"/>
      <c r="LT50" s="395"/>
      <c r="LU50" s="395"/>
      <c r="LV50" s="395"/>
      <c r="LW50" s="395"/>
      <c r="LX50" s="395"/>
      <c r="LY50" s="395"/>
      <c r="LZ50" s="395"/>
      <c r="MA50" s="395"/>
      <c r="MB50" s="395"/>
      <c r="MC50" s="395"/>
      <c r="MD50" s="395"/>
      <c r="ME50" s="395"/>
      <c r="MF50" s="395"/>
      <c r="MG50" s="395"/>
      <c r="MH50" s="395"/>
      <c r="MI50" s="395"/>
      <c r="MJ50" s="395"/>
      <c r="MK50" s="395"/>
      <c r="ML50" s="395"/>
      <c r="MM50" s="395"/>
      <c r="MN50" s="395"/>
      <c r="MO50" s="395"/>
      <c r="MP50" s="395"/>
      <c r="MQ50" s="395"/>
      <c r="MR50" s="395"/>
      <c r="MS50" s="395"/>
      <c r="MT50" s="395"/>
      <c r="MU50" s="395"/>
      <c r="MV50" s="395"/>
      <c r="MW50" s="395"/>
      <c r="MX50" s="395"/>
      <c r="MY50" s="395"/>
      <c r="MZ50" s="395"/>
      <c r="NA50" s="395"/>
      <c r="NB50" s="395"/>
      <c r="NC50" s="395"/>
      <c r="ND50" s="395"/>
      <c r="NE50" s="395"/>
      <c r="NF50" s="395"/>
      <c r="NG50" s="395"/>
      <c r="NH50" s="395"/>
      <c r="NI50" s="395"/>
      <c r="NJ50" s="395"/>
      <c r="NK50" s="395"/>
      <c r="NL50" s="395"/>
      <c r="NM50" s="395"/>
      <c r="NN50" s="395"/>
      <c r="NO50" s="395"/>
      <c r="NP50" s="395"/>
      <c r="NQ50" s="395"/>
      <c r="NR50" s="395"/>
      <c r="NS50" s="395"/>
      <c r="NT50" s="395"/>
      <c r="NU50" s="395"/>
      <c r="NV50" s="395"/>
      <c r="NW50" s="395"/>
      <c r="NX50" s="395"/>
      <c r="NY50" s="395"/>
      <c r="NZ50" s="395"/>
      <c r="OA50" s="395"/>
      <c r="OB50" s="395"/>
      <c r="OC50" s="395"/>
      <c r="OD50" s="395"/>
      <c r="OE50" s="395"/>
      <c r="OF50" s="395"/>
      <c r="OG50" s="395"/>
      <c r="OH50" s="395"/>
      <c r="OI50" s="395"/>
      <c r="OJ50" s="395"/>
      <c r="OK50" s="395"/>
      <c r="OL50" s="395"/>
      <c r="OM50" s="395"/>
      <c r="ON50" s="395"/>
      <c r="OO50" s="395"/>
      <c r="OP50" s="395"/>
      <c r="OQ50" s="395"/>
      <c r="OR50" s="395"/>
      <c r="OS50" s="395"/>
      <c r="OT50" s="395"/>
      <c r="OU50" s="395"/>
      <c r="OV50" s="395"/>
      <c r="OW50" s="395"/>
      <c r="OX50" s="395"/>
      <c r="OY50" s="395"/>
      <c r="OZ50" s="395"/>
      <c r="PA50" s="395"/>
      <c r="PB50" s="395"/>
      <c r="PC50" s="395"/>
      <c r="PD50" s="395"/>
      <c r="PE50" s="395"/>
      <c r="PF50" s="395"/>
      <c r="PG50" s="395"/>
      <c r="PH50" s="395"/>
      <c r="PI50" s="395"/>
      <c r="PJ50" s="395"/>
      <c r="PK50" s="395"/>
      <c r="PL50" s="395"/>
      <c r="PM50" s="395"/>
      <c r="PN50" s="395"/>
      <c r="PO50" s="395"/>
      <c r="PP50" s="395"/>
      <c r="PQ50" s="395"/>
      <c r="PR50" s="395"/>
      <c r="PS50" s="395"/>
      <c r="PT50" s="395"/>
      <c r="PU50" s="395"/>
      <c r="PV50" s="395"/>
      <c r="PW50" s="395"/>
      <c r="PX50" s="395"/>
      <c r="PY50" s="395"/>
      <c r="PZ50" s="395"/>
      <c r="QA50" s="395"/>
      <c r="QB50" s="395"/>
      <c r="QC50" s="395"/>
      <c r="QD50" s="395"/>
      <c r="QE50" s="395"/>
      <c r="QF50" s="395"/>
      <c r="QG50" s="395"/>
      <c r="QH50" s="395"/>
      <c r="QI50" s="395"/>
      <c r="QJ50" s="395"/>
      <c r="QK50" s="395"/>
      <c r="QL50" s="395"/>
      <c r="QM50" s="395"/>
      <c r="QN50" s="395"/>
      <c r="QO50" s="395"/>
      <c r="QP50" s="395"/>
      <c r="QQ50" s="395"/>
      <c r="QR50" s="395"/>
      <c r="QS50" s="395"/>
      <c r="SG50" s="143">
        <f t="shared" si="0"/>
        <v>0</v>
      </c>
      <c r="SH50" s="143" t="str">
        <f t="shared" si="1"/>
        <v/>
      </c>
      <c r="SI50" s="143">
        <f t="shared" si="2"/>
        <v>0</v>
      </c>
      <c r="SJ50" s="143" t="str">
        <f t="shared" si="3"/>
        <v/>
      </c>
      <c r="SK50" s="143">
        <f t="shared" si="4"/>
        <v>0</v>
      </c>
      <c r="SL50" s="143" t="str">
        <f t="shared" si="5"/>
        <v/>
      </c>
      <c r="SM50" s="143">
        <f t="shared" si="6"/>
        <v>0</v>
      </c>
      <c r="SN50" s="143" t="str">
        <f t="shared" si="7"/>
        <v/>
      </c>
      <c r="SO50" s="143">
        <f t="shared" si="8"/>
        <v>0</v>
      </c>
      <c r="SP50" s="143" t="str">
        <f t="shared" si="9"/>
        <v/>
      </c>
      <c r="SQ50" s="143">
        <f t="shared" si="10"/>
        <v>0</v>
      </c>
      <c r="SR50" s="143" t="str">
        <f t="shared" si="11"/>
        <v/>
      </c>
    </row>
    <row r="51" spans="1:512">
      <c r="A51" s="396"/>
      <c r="B51" s="396"/>
      <c r="C51" s="396"/>
      <c r="D51" s="396"/>
      <c r="E51" s="396"/>
      <c r="F51" s="396"/>
      <c r="G51" s="396"/>
      <c r="H51" s="396"/>
      <c r="I51" s="396"/>
      <c r="J51" s="396"/>
      <c r="K51" s="396"/>
      <c r="L51" s="396"/>
      <c r="M51" s="396"/>
      <c r="N51" s="396"/>
      <c r="O51" s="396"/>
      <c r="P51" s="396"/>
      <c r="Q51" s="396"/>
      <c r="R51" s="396"/>
      <c r="S51" s="396"/>
      <c r="T51" s="396"/>
      <c r="U51" s="396"/>
      <c r="V51" s="396"/>
      <c r="W51" s="396"/>
      <c r="X51" s="396"/>
      <c r="Y51" s="396"/>
      <c r="Z51" s="396"/>
      <c r="AA51" s="396"/>
      <c r="AB51" s="396"/>
      <c r="AC51" s="396"/>
      <c r="AD51" s="396"/>
      <c r="AE51" s="396"/>
      <c r="AF51" s="396"/>
      <c r="AG51" s="396"/>
      <c r="AH51" s="396"/>
      <c r="AI51" s="396"/>
      <c r="AJ51" s="396"/>
      <c r="AK51" s="396"/>
      <c r="AL51" s="396"/>
      <c r="AM51" s="396"/>
      <c r="AN51" s="396"/>
      <c r="AO51" s="396"/>
      <c r="AP51" s="396"/>
      <c r="AQ51" s="396"/>
      <c r="AR51" s="396"/>
      <c r="AS51" s="396"/>
      <c r="AT51" s="396"/>
      <c r="AU51" s="396"/>
      <c r="AV51" s="396"/>
      <c r="AW51" s="396"/>
      <c r="AX51" s="396"/>
      <c r="AY51" s="396"/>
      <c r="AZ51" s="396"/>
      <c r="BA51" s="396"/>
      <c r="BB51" s="396"/>
      <c r="BC51" s="396"/>
      <c r="BD51" s="396"/>
      <c r="BE51" s="396"/>
      <c r="BF51" s="396"/>
      <c r="BG51" s="396"/>
      <c r="BH51" s="396"/>
      <c r="BI51" s="396"/>
      <c r="BJ51" s="396"/>
      <c r="BK51" s="396"/>
      <c r="BL51" s="396"/>
      <c r="BM51" s="396"/>
      <c r="BN51" s="396"/>
      <c r="BO51" s="396"/>
      <c r="BP51" s="396"/>
      <c r="BQ51" s="396"/>
      <c r="BR51" s="396"/>
      <c r="BS51" s="396"/>
      <c r="BT51" s="396"/>
      <c r="BU51" s="396"/>
      <c r="BV51" s="396"/>
      <c r="BW51" s="396"/>
      <c r="BX51" s="396"/>
      <c r="BY51" s="396"/>
      <c r="BZ51" s="396"/>
      <c r="CA51" s="396"/>
      <c r="CB51" s="396"/>
      <c r="CC51" s="396"/>
      <c r="CD51" s="396"/>
      <c r="CE51" s="396"/>
      <c r="CF51" s="396"/>
      <c r="CG51" s="396"/>
      <c r="CH51" s="396"/>
      <c r="CI51" s="396"/>
      <c r="CJ51" s="396"/>
      <c r="CK51" s="396"/>
      <c r="CL51" s="396"/>
      <c r="CM51" s="396"/>
      <c r="CN51" s="396"/>
      <c r="CO51" s="396"/>
      <c r="CP51" s="396"/>
      <c r="CQ51" s="396"/>
      <c r="CR51" s="396"/>
      <c r="CS51" s="396"/>
      <c r="CT51" s="396"/>
      <c r="CU51" s="396"/>
      <c r="CV51" s="396"/>
      <c r="CW51" s="396"/>
      <c r="CX51" s="396"/>
      <c r="CY51" s="396"/>
      <c r="CZ51" s="396"/>
      <c r="DA51" s="396"/>
      <c r="DB51" s="396"/>
      <c r="DC51" s="396"/>
      <c r="DD51" s="396"/>
      <c r="DE51" s="396"/>
      <c r="DF51" s="396"/>
      <c r="DG51" s="396"/>
      <c r="DH51" s="396"/>
      <c r="DI51" s="396"/>
      <c r="DJ51" s="396"/>
      <c r="DK51" s="396"/>
      <c r="ER51" s="396"/>
      <c r="ES51" s="396"/>
      <c r="ET51" s="396"/>
      <c r="EU51" s="396"/>
      <c r="EV51" s="396"/>
      <c r="EW51" s="396"/>
      <c r="EX51" s="396"/>
      <c r="EY51" s="396"/>
      <c r="EZ51" s="396"/>
      <c r="FA51" s="396"/>
      <c r="FB51" s="396"/>
      <c r="FC51" s="396"/>
      <c r="FD51" s="396"/>
      <c r="FE51" s="396"/>
      <c r="FF51" s="396"/>
      <c r="FG51" s="396"/>
      <c r="FH51" s="396"/>
      <c r="FI51" s="396"/>
      <c r="FJ51" s="396"/>
      <c r="FK51" s="396"/>
      <c r="FL51" s="396"/>
      <c r="FM51" s="396"/>
      <c r="FN51" s="396"/>
      <c r="FO51" s="396"/>
      <c r="FP51" s="396"/>
      <c r="FQ51" s="396"/>
      <c r="FR51" s="396"/>
      <c r="FS51" s="396"/>
      <c r="FT51" s="396"/>
      <c r="FU51" s="396"/>
      <c r="FV51" s="396"/>
      <c r="FW51" s="396"/>
      <c r="FX51" s="396"/>
      <c r="FY51" s="396"/>
      <c r="FZ51" s="396"/>
      <c r="GA51" s="396"/>
      <c r="GB51" s="396"/>
      <c r="GC51" s="396"/>
      <c r="GD51" s="396"/>
      <c r="GE51" s="396"/>
      <c r="GF51" s="396"/>
      <c r="GG51" s="396"/>
      <c r="GH51" s="396"/>
      <c r="GI51" s="396"/>
      <c r="GJ51" s="396"/>
      <c r="GK51" s="396"/>
      <c r="GL51" s="396"/>
      <c r="GM51" s="396"/>
      <c r="GN51" s="396"/>
      <c r="GO51" s="396"/>
      <c r="GP51" s="396"/>
      <c r="GQ51" s="396"/>
      <c r="GR51" s="396"/>
      <c r="GS51" s="396"/>
      <c r="GT51" s="396"/>
      <c r="GU51" s="396"/>
      <c r="GV51" s="396"/>
      <c r="GW51" s="396"/>
      <c r="GX51" s="396"/>
      <c r="GY51" s="396"/>
      <c r="GZ51" s="396"/>
      <c r="HA51" s="396"/>
      <c r="HB51" s="396"/>
      <c r="HC51" s="396"/>
      <c r="HD51" s="396"/>
      <c r="HE51" s="396"/>
      <c r="HF51" s="396"/>
      <c r="HG51" s="396"/>
      <c r="HH51" s="396"/>
      <c r="HI51" s="396"/>
      <c r="HJ51" s="396"/>
      <c r="HK51" s="396"/>
      <c r="HL51" s="396"/>
      <c r="HM51" s="396"/>
      <c r="HN51" s="396"/>
      <c r="HO51" s="396"/>
      <c r="HP51" s="396"/>
      <c r="HQ51" s="396"/>
      <c r="HR51" s="396"/>
      <c r="HS51" s="396"/>
      <c r="HT51" s="396"/>
      <c r="HU51" s="396"/>
      <c r="HV51" s="396"/>
      <c r="HW51" s="396"/>
      <c r="HX51" s="396"/>
      <c r="HY51" s="396"/>
      <c r="HZ51" s="396"/>
      <c r="IA51" s="396"/>
      <c r="IB51" s="396"/>
      <c r="IC51" s="396"/>
      <c r="ID51" s="396"/>
      <c r="IE51" s="396"/>
      <c r="IF51" s="396"/>
      <c r="IG51" s="396"/>
      <c r="IH51" s="396"/>
      <c r="II51" s="396"/>
      <c r="IJ51" s="396"/>
      <c r="IK51" s="396"/>
      <c r="IL51" s="396"/>
      <c r="IM51" s="396"/>
      <c r="IN51" s="396"/>
      <c r="IO51" s="396"/>
      <c r="IP51" s="396"/>
      <c r="IQ51" s="396"/>
      <c r="IR51" s="396"/>
      <c r="IS51" s="396"/>
      <c r="IT51" s="396"/>
      <c r="IU51" s="396"/>
      <c r="IV51" s="396"/>
      <c r="IW51" s="396"/>
      <c r="IX51" s="396"/>
      <c r="IY51" s="396"/>
      <c r="IZ51" s="396"/>
      <c r="JA51" s="396"/>
      <c r="JB51" s="396"/>
      <c r="JC51" s="396"/>
      <c r="JD51" s="396"/>
      <c r="JE51" s="396"/>
      <c r="JF51" s="396"/>
      <c r="JG51" s="396"/>
      <c r="JH51" s="396"/>
      <c r="JI51" s="396"/>
      <c r="JJ51" s="396"/>
      <c r="JK51" s="396"/>
      <c r="JL51" s="396"/>
      <c r="JM51" s="396"/>
      <c r="JN51" s="396"/>
      <c r="JO51" s="396"/>
      <c r="JP51" s="396"/>
      <c r="JQ51" s="396"/>
      <c r="JR51" s="396"/>
      <c r="JS51" s="396"/>
      <c r="JT51" s="396"/>
      <c r="JU51" s="396"/>
      <c r="JV51" s="396"/>
      <c r="JW51" s="396"/>
      <c r="JX51" s="396"/>
      <c r="JY51" s="396"/>
      <c r="JZ51" s="396"/>
      <c r="KA51" s="396"/>
      <c r="KB51" s="396"/>
      <c r="KC51" s="396"/>
      <c r="KD51" s="396"/>
      <c r="KE51" s="396"/>
      <c r="KF51" s="396"/>
      <c r="KG51" s="396"/>
      <c r="KH51" s="396"/>
      <c r="KI51" s="396"/>
      <c r="KJ51" s="396"/>
      <c r="KK51" s="396"/>
      <c r="KL51" s="396"/>
      <c r="KM51" s="396"/>
      <c r="KN51" s="396"/>
      <c r="KO51" s="396"/>
      <c r="KP51" s="396"/>
      <c r="KQ51" s="396"/>
      <c r="KR51" s="396"/>
      <c r="KS51" s="396"/>
      <c r="KT51" s="396"/>
      <c r="KU51" s="396"/>
      <c r="KV51" s="396"/>
      <c r="KW51" s="396"/>
      <c r="KX51" s="396"/>
      <c r="KY51" s="396"/>
      <c r="KZ51" s="396"/>
      <c r="LA51" s="396"/>
      <c r="LB51" s="396"/>
      <c r="LC51" s="396"/>
      <c r="LD51" s="396"/>
      <c r="LE51" s="396"/>
      <c r="LF51" s="396"/>
      <c r="LG51" s="396"/>
      <c r="LH51" s="396"/>
      <c r="LI51" s="396"/>
      <c r="LJ51" s="396"/>
      <c r="LK51" s="396"/>
      <c r="LL51" s="396"/>
      <c r="LM51" s="396"/>
      <c r="LN51" s="396"/>
      <c r="LO51" s="396"/>
      <c r="LP51" s="396"/>
      <c r="LQ51" s="396"/>
      <c r="LR51" s="396"/>
      <c r="LS51" s="396"/>
      <c r="LT51" s="396"/>
      <c r="LU51" s="396"/>
      <c r="LV51" s="396"/>
      <c r="LW51" s="396"/>
      <c r="LX51" s="396"/>
      <c r="LY51" s="396"/>
      <c r="LZ51" s="396"/>
      <c r="MA51" s="396"/>
      <c r="MB51" s="396"/>
      <c r="MC51" s="396"/>
      <c r="MD51" s="396"/>
      <c r="ME51" s="396"/>
      <c r="MF51" s="396"/>
      <c r="MG51" s="396"/>
      <c r="MH51" s="396"/>
      <c r="MI51" s="396"/>
      <c r="MJ51" s="396"/>
      <c r="MK51" s="396"/>
      <c r="ML51" s="396"/>
      <c r="MM51" s="396"/>
      <c r="MN51" s="396"/>
      <c r="MO51" s="396"/>
      <c r="MP51" s="396"/>
      <c r="MQ51" s="396"/>
      <c r="MR51" s="396"/>
      <c r="MS51" s="396"/>
      <c r="MT51" s="396"/>
      <c r="MU51" s="396"/>
      <c r="MV51" s="396"/>
      <c r="MW51" s="396"/>
      <c r="MX51" s="396"/>
      <c r="MY51" s="396"/>
      <c r="MZ51" s="396"/>
      <c r="NA51" s="396"/>
      <c r="NB51" s="396"/>
      <c r="NC51" s="396"/>
      <c r="ND51" s="396"/>
      <c r="NE51" s="396"/>
      <c r="NF51" s="396"/>
      <c r="NG51" s="396"/>
      <c r="NH51" s="396"/>
      <c r="NI51" s="396"/>
      <c r="NJ51" s="396"/>
      <c r="NK51" s="396"/>
      <c r="NL51" s="396"/>
      <c r="NM51" s="396"/>
      <c r="NN51" s="396"/>
      <c r="NO51" s="396"/>
      <c r="NP51" s="396"/>
      <c r="NQ51" s="396"/>
      <c r="NR51" s="396"/>
      <c r="NS51" s="396"/>
      <c r="NT51" s="396"/>
      <c r="NU51" s="396"/>
      <c r="NV51" s="396"/>
      <c r="NW51" s="396"/>
      <c r="NX51" s="396"/>
      <c r="NY51" s="396"/>
      <c r="NZ51" s="396"/>
      <c r="OA51" s="396"/>
      <c r="OB51" s="396"/>
      <c r="OC51" s="396"/>
      <c r="OD51" s="396"/>
      <c r="OE51" s="396"/>
      <c r="OF51" s="396"/>
      <c r="OG51" s="396"/>
      <c r="OH51" s="396"/>
      <c r="OI51" s="396"/>
      <c r="OJ51" s="396"/>
      <c r="OK51" s="396"/>
      <c r="OL51" s="396"/>
      <c r="OM51" s="396"/>
      <c r="ON51" s="396"/>
      <c r="OO51" s="396"/>
      <c r="OP51" s="396"/>
      <c r="OQ51" s="396"/>
      <c r="OR51" s="396"/>
      <c r="OS51" s="396"/>
      <c r="OT51" s="396"/>
      <c r="OU51" s="396"/>
      <c r="OV51" s="396"/>
      <c r="OW51" s="396"/>
      <c r="OX51" s="396"/>
      <c r="OY51" s="396"/>
      <c r="OZ51" s="396"/>
      <c r="PA51" s="396"/>
      <c r="PB51" s="396"/>
      <c r="PC51" s="396"/>
      <c r="PD51" s="396"/>
      <c r="PE51" s="396"/>
      <c r="PF51" s="396"/>
      <c r="PG51" s="396"/>
      <c r="PH51" s="396"/>
      <c r="PI51" s="396"/>
      <c r="PJ51" s="396"/>
      <c r="PK51" s="396"/>
      <c r="PL51" s="396"/>
      <c r="PM51" s="396"/>
      <c r="PN51" s="396"/>
      <c r="PO51" s="396"/>
      <c r="PP51" s="396"/>
      <c r="PQ51" s="396"/>
      <c r="PR51" s="396"/>
      <c r="PS51" s="396"/>
      <c r="PT51" s="396"/>
      <c r="PU51" s="396"/>
      <c r="PV51" s="396"/>
      <c r="PW51" s="396"/>
      <c r="PX51" s="396"/>
      <c r="PY51" s="396"/>
      <c r="PZ51" s="396"/>
      <c r="QA51" s="396"/>
      <c r="QB51" s="396"/>
      <c r="QC51" s="396"/>
      <c r="QD51" s="396"/>
      <c r="QE51" s="396"/>
      <c r="QF51" s="396"/>
      <c r="QG51" s="396"/>
      <c r="QH51" s="396"/>
      <c r="QI51" s="396"/>
      <c r="QJ51" s="396"/>
      <c r="QK51" s="396"/>
      <c r="QL51" s="396"/>
      <c r="QM51" s="396"/>
      <c r="QN51" s="396"/>
      <c r="QO51" s="396"/>
      <c r="QP51" s="396"/>
      <c r="QQ51" s="396"/>
      <c r="QR51" s="396"/>
      <c r="QS51" s="396"/>
      <c r="SG51" s="143">
        <f t="shared" si="0"/>
        <v>0</v>
      </c>
      <c r="SH51" s="143" t="str">
        <f t="shared" si="1"/>
        <v/>
      </c>
      <c r="SI51" s="143">
        <f t="shared" si="2"/>
        <v>0</v>
      </c>
      <c r="SJ51" s="143" t="str">
        <f t="shared" si="3"/>
        <v/>
      </c>
      <c r="SK51" s="143">
        <f t="shared" si="4"/>
        <v>0</v>
      </c>
      <c r="SL51" s="143" t="str">
        <f t="shared" si="5"/>
        <v/>
      </c>
      <c r="SM51" s="143">
        <f t="shared" si="6"/>
        <v>0</v>
      </c>
      <c r="SN51" s="143" t="str">
        <f t="shared" si="7"/>
        <v/>
      </c>
      <c r="SO51" s="143">
        <f t="shared" si="8"/>
        <v>0</v>
      </c>
      <c r="SP51" s="143" t="str">
        <f t="shared" si="9"/>
        <v/>
      </c>
      <c r="SQ51" s="143">
        <f t="shared" si="10"/>
        <v>0</v>
      </c>
      <c r="SR51" s="143" t="str">
        <f t="shared" si="11"/>
        <v/>
      </c>
    </row>
    <row r="52" spans="1:512">
      <c r="A52" s="396"/>
      <c r="B52" s="395"/>
      <c r="C52" s="395"/>
      <c r="D52" s="395"/>
      <c r="E52" s="395"/>
      <c r="F52" s="395"/>
      <c r="G52" s="395"/>
      <c r="H52" s="395"/>
      <c r="I52" s="395"/>
      <c r="J52" s="395"/>
      <c r="K52" s="395"/>
      <c r="L52" s="395"/>
      <c r="M52" s="395"/>
      <c r="N52" s="395"/>
      <c r="O52" s="395"/>
      <c r="P52" s="395"/>
      <c r="Q52" s="395"/>
      <c r="R52" s="395"/>
      <c r="S52" s="395"/>
      <c r="T52" s="395"/>
      <c r="U52" s="395"/>
      <c r="V52" s="395"/>
      <c r="W52" s="395"/>
      <c r="X52" s="395"/>
      <c r="Y52" s="395"/>
      <c r="Z52" s="395"/>
      <c r="AA52" s="395"/>
      <c r="AB52" s="395"/>
      <c r="AC52" s="395"/>
      <c r="AD52" s="395"/>
      <c r="AE52" s="395"/>
      <c r="AF52" s="395"/>
      <c r="AG52" s="395"/>
      <c r="AH52" s="395"/>
      <c r="AI52" s="395"/>
      <c r="AJ52" s="395"/>
      <c r="AK52" s="395"/>
      <c r="AL52" s="395"/>
      <c r="AM52" s="395"/>
      <c r="AN52" s="395"/>
      <c r="AO52" s="395"/>
      <c r="AP52" s="395"/>
      <c r="AQ52" s="395"/>
      <c r="AR52" s="395"/>
      <c r="AS52" s="395"/>
      <c r="AT52" s="395"/>
      <c r="AU52" s="395"/>
      <c r="AV52" s="395"/>
      <c r="AW52" s="395"/>
      <c r="AX52" s="395"/>
      <c r="AY52" s="395"/>
      <c r="AZ52" s="395"/>
      <c r="BA52" s="395"/>
      <c r="BB52" s="395"/>
      <c r="BC52" s="395"/>
      <c r="BD52" s="395"/>
      <c r="BE52" s="395"/>
      <c r="BF52" s="395"/>
      <c r="BG52" s="395"/>
      <c r="BH52" s="395"/>
      <c r="BI52" s="395"/>
      <c r="BJ52" s="395"/>
      <c r="BK52" s="395"/>
      <c r="BL52" s="395"/>
      <c r="BM52" s="395"/>
      <c r="BN52" s="395"/>
      <c r="BO52" s="395"/>
      <c r="BP52" s="395"/>
      <c r="BQ52" s="395"/>
      <c r="BR52" s="395"/>
      <c r="BS52" s="395"/>
      <c r="BT52" s="395"/>
      <c r="BU52" s="395"/>
      <c r="BV52" s="395"/>
      <c r="BW52" s="395"/>
      <c r="BX52" s="395"/>
      <c r="BY52" s="395"/>
      <c r="BZ52" s="395"/>
      <c r="CA52" s="395"/>
      <c r="CB52" s="395"/>
      <c r="CC52" s="395"/>
      <c r="CD52" s="395"/>
      <c r="CE52" s="395"/>
      <c r="CF52" s="395"/>
      <c r="CG52" s="395"/>
      <c r="CH52" s="395"/>
      <c r="CI52" s="395"/>
      <c r="CJ52" s="395"/>
      <c r="CK52" s="395"/>
      <c r="CL52" s="395"/>
      <c r="CM52" s="395"/>
      <c r="CN52" s="395"/>
      <c r="CO52" s="395"/>
      <c r="CP52" s="395"/>
      <c r="CQ52" s="395"/>
      <c r="CR52" s="395"/>
      <c r="CS52" s="395"/>
      <c r="CT52" s="395"/>
      <c r="CU52" s="395"/>
      <c r="CV52" s="395"/>
      <c r="CW52" s="395"/>
      <c r="CX52" s="395"/>
      <c r="CY52" s="395"/>
      <c r="CZ52" s="395"/>
      <c r="DA52" s="395"/>
      <c r="DB52" s="395"/>
      <c r="DC52" s="395"/>
      <c r="DD52" s="395"/>
      <c r="DE52" s="395"/>
      <c r="DF52" s="395"/>
      <c r="DG52" s="395"/>
      <c r="DH52" s="395"/>
      <c r="DI52" s="395"/>
      <c r="DJ52" s="395"/>
      <c r="DK52" s="395"/>
      <c r="ER52" s="395"/>
      <c r="ES52" s="395"/>
      <c r="ET52" s="395"/>
      <c r="EU52" s="395"/>
      <c r="EV52" s="395"/>
      <c r="EW52" s="395"/>
      <c r="EX52" s="395"/>
      <c r="EY52" s="395"/>
      <c r="EZ52" s="395"/>
      <c r="FA52" s="395"/>
      <c r="FB52" s="395"/>
      <c r="FC52" s="395"/>
      <c r="FD52" s="395"/>
      <c r="FE52" s="395"/>
      <c r="FF52" s="395"/>
      <c r="FG52" s="395"/>
      <c r="FH52" s="395"/>
      <c r="FI52" s="395"/>
      <c r="FJ52" s="395"/>
      <c r="FK52" s="395"/>
      <c r="FL52" s="395"/>
      <c r="FM52" s="395"/>
      <c r="FN52" s="395"/>
      <c r="FO52" s="395"/>
      <c r="FP52" s="395"/>
      <c r="FQ52" s="395"/>
      <c r="FR52" s="395"/>
      <c r="FS52" s="395"/>
      <c r="FT52" s="395"/>
      <c r="FU52" s="395"/>
      <c r="FV52" s="395"/>
      <c r="FW52" s="395"/>
      <c r="FX52" s="395"/>
      <c r="FY52" s="395"/>
      <c r="FZ52" s="395"/>
      <c r="GA52" s="395"/>
      <c r="GB52" s="395"/>
      <c r="GC52" s="395"/>
      <c r="GD52" s="395"/>
      <c r="GE52" s="395"/>
      <c r="GF52" s="395"/>
      <c r="GG52" s="395"/>
      <c r="GH52" s="395"/>
      <c r="GI52" s="395"/>
      <c r="GJ52" s="395"/>
      <c r="GK52" s="395"/>
      <c r="GL52" s="395"/>
      <c r="GM52" s="395"/>
      <c r="GN52" s="395"/>
      <c r="GO52" s="395"/>
      <c r="GP52" s="395"/>
      <c r="GQ52" s="395"/>
      <c r="GR52" s="395"/>
      <c r="GS52" s="395"/>
      <c r="GT52" s="395"/>
      <c r="GU52" s="395"/>
      <c r="GV52" s="395"/>
      <c r="GW52" s="395"/>
      <c r="GX52" s="395"/>
      <c r="GY52" s="395"/>
      <c r="GZ52" s="395"/>
      <c r="HA52" s="395"/>
      <c r="HB52" s="395"/>
      <c r="HC52" s="395"/>
      <c r="HD52" s="395"/>
      <c r="HE52" s="395"/>
      <c r="HF52" s="395"/>
      <c r="HG52" s="395"/>
      <c r="HH52" s="395"/>
      <c r="HI52" s="395"/>
      <c r="HJ52" s="395"/>
      <c r="HK52" s="395"/>
      <c r="HL52" s="395"/>
      <c r="HM52" s="395"/>
      <c r="HN52" s="395"/>
      <c r="HO52" s="395"/>
      <c r="HP52" s="395"/>
      <c r="HQ52" s="395"/>
      <c r="HR52" s="395"/>
      <c r="HS52" s="395"/>
      <c r="HT52" s="395"/>
      <c r="HU52" s="395"/>
      <c r="HV52" s="395"/>
      <c r="HW52" s="395"/>
      <c r="HX52" s="395"/>
      <c r="HY52" s="395"/>
      <c r="HZ52" s="395"/>
      <c r="IA52" s="395"/>
      <c r="IB52" s="395"/>
      <c r="IC52" s="395"/>
      <c r="ID52" s="395"/>
      <c r="IE52" s="395"/>
      <c r="IF52" s="395"/>
      <c r="IG52" s="395"/>
      <c r="IH52" s="395"/>
      <c r="II52" s="395"/>
      <c r="IJ52" s="395"/>
      <c r="IK52" s="395"/>
      <c r="IL52" s="395"/>
      <c r="IM52" s="395"/>
      <c r="IN52" s="395"/>
      <c r="IO52" s="395"/>
      <c r="IP52" s="395"/>
      <c r="IQ52" s="395"/>
      <c r="IR52" s="395"/>
      <c r="IS52" s="395"/>
      <c r="IT52" s="395"/>
      <c r="IU52" s="395"/>
      <c r="IV52" s="395"/>
      <c r="IW52" s="395"/>
      <c r="IX52" s="395"/>
      <c r="IY52" s="395"/>
      <c r="IZ52" s="395"/>
      <c r="JA52" s="395"/>
      <c r="JB52" s="395"/>
      <c r="JC52" s="395"/>
      <c r="JD52" s="395"/>
      <c r="JE52" s="395"/>
      <c r="JF52" s="395"/>
      <c r="JG52" s="395"/>
      <c r="JH52" s="395"/>
      <c r="JI52" s="395"/>
      <c r="JJ52" s="395"/>
      <c r="JK52" s="395"/>
      <c r="JL52" s="395"/>
      <c r="JM52" s="395"/>
      <c r="JN52" s="395"/>
      <c r="JO52" s="395"/>
      <c r="JP52" s="395"/>
      <c r="JQ52" s="395"/>
      <c r="JR52" s="395"/>
      <c r="JS52" s="395"/>
      <c r="JT52" s="395"/>
      <c r="JU52" s="395"/>
      <c r="JV52" s="395"/>
      <c r="JW52" s="395"/>
      <c r="JX52" s="395"/>
      <c r="JY52" s="395"/>
      <c r="JZ52" s="395"/>
      <c r="KA52" s="395"/>
      <c r="KB52" s="395"/>
      <c r="KC52" s="395"/>
      <c r="KD52" s="395"/>
      <c r="KE52" s="395"/>
      <c r="KF52" s="395"/>
      <c r="KG52" s="395"/>
      <c r="KH52" s="395"/>
      <c r="KI52" s="395"/>
      <c r="KJ52" s="395"/>
      <c r="KK52" s="395"/>
      <c r="KL52" s="395"/>
      <c r="KM52" s="395"/>
      <c r="KN52" s="395"/>
      <c r="KO52" s="395"/>
      <c r="KP52" s="395"/>
      <c r="KQ52" s="395"/>
      <c r="KR52" s="395"/>
      <c r="KS52" s="395"/>
      <c r="KT52" s="395"/>
      <c r="KU52" s="395"/>
      <c r="KV52" s="395"/>
      <c r="KW52" s="395"/>
      <c r="KX52" s="395"/>
      <c r="KY52" s="395"/>
      <c r="KZ52" s="395"/>
      <c r="LA52" s="395"/>
      <c r="LB52" s="395"/>
      <c r="LC52" s="395"/>
      <c r="LD52" s="395"/>
      <c r="LE52" s="395"/>
      <c r="LF52" s="395"/>
      <c r="LG52" s="395"/>
      <c r="LH52" s="395"/>
      <c r="LI52" s="395"/>
      <c r="LJ52" s="395"/>
      <c r="LK52" s="395"/>
      <c r="LL52" s="395"/>
      <c r="LM52" s="395"/>
      <c r="LN52" s="395"/>
      <c r="LO52" s="395"/>
      <c r="LP52" s="395"/>
      <c r="LQ52" s="395"/>
      <c r="LR52" s="395"/>
      <c r="LS52" s="395"/>
      <c r="LT52" s="395"/>
      <c r="LU52" s="395"/>
      <c r="LV52" s="395"/>
      <c r="LW52" s="395"/>
      <c r="LX52" s="395"/>
      <c r="LY52" s="395"/>
      <c r="LZ52" s="395"/>
      <c r="MA52" s="395"/>
      <c r="MB52" s="395"/>
      <c r="MC52" s="395"/>
      <c r="MD52" s="395"/>
      <c r="ME52" s="395"/>
      <c r="MF52" s="395"/>
      <c r="MG52" s="395"/>
      <c r="MH52" s="395"/>
      <c r="MI52" s="395"/>
      <c r="MJ52" s="395"/>
      <c r="MK52" s="395"/>
      <c r="ML52" s="395"/>
      <c r="MM52" s="395"/>
      <c r="MN52" s="395"/>
      <c r="MO52" s="395"/>
      <c r="MP52" s="395"/>
      <c r="MQ52" s="395"/>
      <c r="MR52" s="395"/>
      <c r="MS52" s="395"/>
      <c r="MT52" s="395"/>
      <c r="MU52" s="395"/>
      <c r="MV52" s="395"/>
      <c r="MW52" s="395"/>
      <c r="MX52" s="395"/>
      <c r="MY52" s="395"/>
      <c r="MZ52" s="395"/>
      <c r="NA52" s="395"/>
      <c r="NB52" s="395"/>
      <c r="NC52" s="395"/>
      <c r="ND52" s="395"/>
      <c r="NE52" s="395"/>
      <c r="NF52" s="395"/>
      <c r="NG52" s="395"/>
      <c r="NH52" s="395"/>
      <c r="NI52" s="395"/>
      <c r="NJ52" s="395"/>
      <c r="NK52" s="395"/>
      <c r="NL52" s="395"/>
      <c r="NM52" s="395"/>
      <c r="NN52" s="395"/>
      <c r="NO52" s="395"/>
      <c r="NP52" s="395"/>
      <c r="NQ52" s="395"/>
      <c r="NR52" s="395"/>
      <c r="NS52" s="395"/>
      <c r="NT52" s="395"/>
      <c r="NU52" s="395"/>
      <c r="NV52" s="395"/>
      <c r="NW52" s="395"/>
      <c r="NX52" s="395"/>
      <c r="NY52" s="395"/>
      <c r="NZ52" s="395"/>
      <c r="OA52" s="395"/>
      <c r="OB52" s="395"/>
      <c r="OC52" s="395"/>
      <c r="OD52" s="395"/>
      <c r="OE52" s="395"/>
      <c r="OF52" s="395"/>
      <c r="OG52" s="395"/>
      <c r="OH52" s="395"/>
      <c r="OI52" s="395"/>
      <c r="OJ52" s="395"/>
      <c r="OK52" s="395"/>
      <c r="OL52" s="395"/>
      <c r="OM52" s="395"/>
      <c r="ON52" s="395"/>
      <c r="OO52" s="395"/>
      <c r="OP52" s="395"/>
      <c r="OQ52" s="395"/>
      <c r="OR52" s="395"/>
      <c r="OS52" s="395"/>
      <c r="OT52" s="395"/>
      <c r="OU52" s="395"/>
      <c r="OV52" s="395"/>
      <c r="OW52" s="395"/>
      <c r="OX52" s="395"/>
      <c r="OY52" s="395"/>
      <c r="OZ52" s="395"/>
      <c r="PA52" s="395"/>
      <c r="PB52" s="395"/>
      <c r="PC52" s="395"/>
      <c r="PD52" s="395"/>
      <c r="PE52" s="395"/>
      <c r="PF52" s="395"/>
      <c r="PG52" s="395"/>
      <c r="PH52" s="395"/>
      <c r="PI52" s="395"/>
      <c r="PJ52" s="395"/>
      <c r="PK52" s="395"/>
      <c r="PL52" s="395"/>
      <c r="PM52" s="395"/>
      <c r="PN52" s="395"/>
      <c r="PO52" s="395"/>
      <c r="PP52" s="395"/>
      <c r="PQ52" s="395"/>
      <c r="PR52" s="395"/>
      <c r="PS52" s="395"/>
      <c r="PT52" s="395"/>
      <c r="PU52" s="395"/>
      <c r="PV52" s="395"/>
      <c r="PW52" s="395"/>
      <c r="PX52" s="395"/>
      <c r="PY52" s="395"/>
      <c r="PZ52" s="395"/>
      <c r="QA52" s="395"/>
      <c r="QB52" s="395"/>
      <c r="QC52" s="395"/>
      <c r="QD52" s="395"/>
      <c r="QE52" s="395"/>
      <c r="QF52" s="395"/>
      <c r="QG52" s="395"/>
      <c r="QH52" s="395"/>
      <c r="QI52" s="395"/>
      <c r="QJ52" s="395"/>
      <c r="QK52" s="395"/>
      <c r="QL52" s="395"/>
      <c r="QM52" s="395"/>
      <c r="QN52" s="395"/>
      <c r="QO52" s="395"/>
      <c r="QP52" s="395"/>
      <c r="QQ52" s="395"/>
      <c r="QR52" s="395"/>
      <c r="QS52" s="395"/>
      <c r="SG52" s="143">
        <f t="shared" si="0"/>
        <v>0</v>
      </c>
      <c r="SH52" s="143" t="str">
        <f t="shared" si="1"/>
        <v/>
      </c>
      <c r="SI52" s="143">
        <f t="shared" si="2"/>
        <v>0</v>
      </c>
      <c r="SJ52" s="143" t="str">
        <f t="shared" si="3"/>
        <v/>
      </c>
      <c r="SK52" s="143">
        <f t="shared" si="4"/>
        <v>0</v>
      </c>
      <c r="SL52" s="143" t="str">
        <f t="shared" si="5"/>
        <v/>
      </c>
      <c r="SM52" s="143">
        <f t="shared" si="6"/>
        <v>0</v>
      </c>
      <c r="SN52" s="143" t="str">
        <f t="shared" si="7"/>
        <v/>
      </c>
      <c r="SO52" s="143">
        <f t="shared" si="8"/>
        <v>0</v>
      </c>
      <c r="SP52" s="143" t="str">
        <f t="shared" si="9"/>
        <v/>
      </c>
      <c r="SQ52" s="143">
        <f t="shared" si="10"/>
        <v>0</v>
      </c>
      <c r="SR52" s="143" t="str">
        <f t="shared" si="11"/>
        <v/>
      </c>
    </row>
    <row r="53" spans="1:512">
      <c r="A53" s="396"/>
      <c r="B53" s="396"/>
      <c r="C53" s="396"/>
      <c r="D53" s="396"/>
      <c r="E53" s="396"/>
      <c r="F53" s="396"/>
      <c r="G53" s="396"/>
      <c r="H53" s="396"/>
      <c r="I53" s="396"/>
      <c r="J53" s="396"/>
      <c r="K53" s="396"/>
      <c r="L53" s="396"/>
      <c r="M53" s="396"/>
      <c r="N53" s="396"/>
      <c r="O53" s="396"/>
      <c r="P53" s="396"/>
      <c r="Q53" s="396"/>
      <c r="R53" s="396"/>
      <c r="S53" s="396"/>
      <c r="T53" s="396"/>
      <c r="U53" s="396"/>
      <c r="V53" s="396"/>
      <c r="W53" s="396"/>
      <c r="X53" s="396"/>
      <c r="Y53" s="396"/>
      <c r="Z53" s="396"/>
      <c r="AA53" s="396"/>
      <c r="AB53" s="396"/>
      <c r="AC53" s="396"/>
      <c r="AD53" s="396"/>
      <c r="AE53" s="396"/>
      <c r="AF53" s="396"/>
      <c r="AG53" s="396"/>
      <c r="AH53" s="396"/>
      <c r="AI53" s="396"/>
      <c r="AJ53" s="396"/>
      <c r="AK53" s="396"/>
      <c r="AL53" s="396"/>
      <c r="AM53" s="396"/>
      <c r="AN53" s="396"/>
      <c r="AO53" s="396"/>
      <c r="AP53" s="396"/>
      <c r="AQ53" s="396"/>
      <c r="AR53" s="396"/>
      <c r="AS53" s="396"/>
      <c r="AT53" s="396"/>
      <c r="AU53" s="396"/>
      <c r="AV53" s="396"/>
      <c r="AW53" s="396"/>
      <c r="AX53" s="396"/>
      <c r="AY53" s="396"/>
      <c r="AZ53" s="396"/>
      <c r="BA53" s="396"/>
      <c r="BB53" s="396"/>
      <c r="BC53" s="396"/>
      <c r="BD53" s="396"/>
      <c r="BE53" s="396"/>
      <c r="BF53" s="396"/>
      <c r="BG53" s="396"/>
      <c r="BH53" s="396"/>
      <c r="BI53" s="396"/>
      <c r="BJ53" s="396"/>
      <c r="BK53" s="396"/>
      <c r="BL53" s="396"/>
      <c r="BM53" s="396"/>
      <c r="BN53" s="396"/>
      <c r="BO53" s="396"/>
      <c r="BP53" s="396"/>
      <c r="BQ53" s="396"/>
      <c r="BR53" s="396"/>
      <c r="BS53" s="396"/>
      <c r="BT53" s="396"/>
      <c r="BU53" s="396"/>
      <c r="BV53" s="396"/>
      <c r="BW53" s="396"/>
      <c r="BX53" s="396"/>
      <c r="BY53" s="396"/>
      <c r="BZ53" s="396"/>
      <c r="CA53" s="396"/>
      <c r="CB53" s="396"/>
      <c r="CC53" s="396"/>
      <c r="CD53" s="396"/>
      <c r="CE53" s="396"/>
      <c r="CF53" s="396"/>
      <c r="CG53" s="396"/>
      <c r="CH53" s="396"/>
      <c r="CI53" s="396"/>
      <c r="CJ53" s="396"/>
      <c r="CK53" s="396"/>
      <c r="CL53" s="396"/>
      <c r="CM53" s="396"/>
      <c r="CN53" s="396"/>
      <c r="CO53" s="396"/>
      <c r="CP53" s="396"/>
      <c r="CQ53" s="396"/>
      <c r="CR53" s="396"/>
      <c r="CS53" s="396"/>
      <c r="CT53" s="396"/>
      <c r="CU53" s="396"/>
      <c r="CV53" s="396"/>
      <c r="CW53" s="396"/>
      <c r="CX53" s="396"/>
      <c r="CY53" s="396"/>
      <c r="CZ53" s="396"/>
      <c r="DA53" s="396"/>
      <c r="DB53" s="396"/>
      <c r="DC53" s="396"/>
      <c r="DD53" s="396"/>
      <c r="DE53" s="396"/>
      <c r="DF53" s="396"/>
      <c r="DG53" s="396"/>
      <c r="DH53" s="396"/>
      <c r="DI53" s="396"/>
      <c r="DJ53" s="396"/>
      <c r="DK53" s="396"/>
      <c r="ER53" s="396"/>
      <c r="ES53" s="396"/>
      <c r="ET53" s="396"/>
      <c r="EU53" s="396"/>
      <c r="EV53" s="396"/>
      <c r="EW53" s="396"/>
      <c r="EX53" s="396"/>
      <c r="EY53" s="396"/>
      <c r="EZ53" s="396"/>
      <c r="FA53" s="396"/>
      <c r="FB53" s="396"/>
      <c r="FC53" s="396"/>
      <c r="FD53" s="396"/>
      <c r="FE53" s="396"/>
      <c r="FF53" s="396"/>
      <c r="FG53" s="396"/>
      <c r="FH53" s="396"/>
      <c r="FI53" s="396"/>
      <c r="FJ53" s="396"/>
      <c r="FK53" s="396"/>
      <c r="FL53" s="396"/>
      <c r="FM53" s="396"/>
      <c r="FN53" s="396"/>
      <c r="FO53" s="396"/>
      <c r="FP53" s="396"/>
      <c r="FQ53" s="396"/>
      <c r="FR53" s="396"/>
      <c r="FS53" s="396"/>
      <c r="FT53" s="396"/>
      <c r="FU53" s="396"/>
      <c r="FV53" s="396"/>
      <c r="FW53" s="396"/>
      <c r="FX53" s="396"/>
      <c r="FY53" s="396"/>
      <c r="FZ53" s="396"/>
      <c r="GA53" s="396"/>
      <c r="GB53" s="396"/>
      <c r="GC53" s="396"/>
      <c r="GD53" s="396"/>
      <c r="GE53" s="396"/>
      <c r="GF53" s="396"/>
      <c r="GG53" s="396"/>
      <c r="GH53" s="396"/>
      <c r="GI53" s="396"/>
      <c r="GJ53" s="396"/>
      <c r="GK53" s="396"/>
      <c r="GL53" s="396"/>
      <c r="GM53" s="396"/>
      <c r="GN53" s="396"/>
      <c r="GO53" s="396"/>
      <c r="GP53" s="396"/>
      <c r="GQ53" s="396"/>
      <c r="GR53" s="396"/>
      <c r="GS53" s="396"/>
      <c r="GT53" s="396"/>
      <c r="GU53" s="396"/>
      <c r="GV53" s="396"/>
      <c r="GW53" s="396"/>
      <c r="GX53" s="396"/>
      <c r="GY53" s="396"/>
      <c r="GZ53" s="396"/>
      <c r="HA53" s="396"/>
      <c r="HB53" s="396"/>
      <c r="HC53" s="396"/>
      <c r="HD53" s="396"/>
      <c r="HE53" s="396"/>
      <c r="HF53" s="396"/>
      <c r="HG53" s="396"/>
      <c r="HH53" s="396"/>
      <c r="HI53" s="396"/>
      <c r="HJ53" s="396"/>
      <c r="HK53" s="396"/>
      <c r="HL53" s="396"/>
      <c r="HM53" s="396"/>
      <c r="HN53" s="396"/>
      <c r="HO53" s="396"/>
      <c r="HP53" s="396"/>
      <c r="HQ53" s="396"/>
      <c r="HR53" s="396"/>
      <c r="HS53" s="396"/>
      <c r="HT53" s="396"/>
      <c r="HU53" s="396"/>
      <c r="HV53" s="396"/>
      <c r="HW53" s="396"/>
      <c r="HX53" s="396"/>
      <c r="HY53" s="396"/>
      <c r="HZ53" s="396"/>
      <c r="IA53" s="396"/>
      <c r="IB53" s="396"/>
      <c r="IC53" s="396"/>
      <c r="ID53" s="396"/>
      <c r="IE53" s="396"/>
      <c r="IF53" s="396"/>
      <c r="IG53" s="396"/>
      <c r="IH53" s="396"/>
      <c r="II53" s="396"/>
      <c r="IJ53" s="396"/>
      <c r="IK53" s="396"/>
      <c r="IL53" s="396"/>
      <c r="IM53" s="396"/>
      <c r="IN53" s="396"/>
      <c r="IO53" s="396"/>
      <c r="IP53" s="396"/>
      <c r="IQ53" s="396"/>
      <c r="IR53" s="396"/>
      <c r="IS53" s="396"/>
      <c r="IT53" s="396"/>
      <c r="IU53" s="396"/>
      <c r="IV53" s="396"/>
      <c r="IW53" s="396"/>
      <c r="IX53" s="396"/>
      <c r="IY53" s="396"/>
      <c r="IZ53" s="396"/>
      <c r="JA53" s="396"/>
      <c r="JB53" s="396"/>
      <c r="JC53" s="396"/>
      <c r="JD53" s="396"/>
      <c r="JE53" s="396"/>
      <c r="JF53" s="396"/>
      <c r="JG53" s="396"/>
      <c r="JH53" s="396"/>
      <c r="JI53" s="396"/>
      <c r="JJ53" s="396"/>
      <c r="JK53" s="396"/>
      <c r="JL53" s="396"/>
      <c r="JM53" s="396"/>
      <c r="JN53" s="396"/>
      <c r="JO53" s="396"/>
      <c r="JP53" s="396"/>
      <c r="JQ53" s="396"/>
      <c r="JR53" s="396"/>
      <c r="JS53" s="396"/>
      <c r="JT53" s="396"/>
      <c r="JU53" s="396"/>
      <c r="JV53" s="396"/>
      <c r="JW53" s="396"/>
      <c r="JX53" s="396"/>
      <c r="JY53" s="396"/>
      <c r="JZ53" s="396"/>
      <c r="KA53" s="396"/>
      <c r="KB53" s="396"/>
      <c r="KC53" s="396"/>
      <c r="KD53" s="396"/>
      <c r="KE53" s="396"/>
      <c r="KF53" s="396"/>
      <c r="KG53" s="396"/>
      <c r="KH53" s="396"/>
      <c r="KI53" s="396"/>
      <c r="KJ53" s="396"/>
      <c r="KK53" s="396"/>
      <c r="KL53" s="396"/>
      <c r="KM53" s="396"/>
      <c r="KN53" s="396"/>
      <c r="KO53" s="396"/>
      <c r="KP53" s="396"/>
      <c r="KQ53" s="396"/>
      <c r="KR53" s="396"/>
      <c r="KS53" s="396"/>
      <c r="KT53" s="396"/>
      <c r="KU53" s="396"/>
      <c r="KV53" s="396"/>
      <c r="KW53" s="396"/>
      <c r="KX53" s="396"/>
      <c r="KY53" s="396"/>
      <c r="KZ53" s="396"/>
      <c r="LA53" s="396"/>
      <c r="LB53" s="396"/>
      <c r="LC53" s="396"/>
      <c r="LD53" s="396"/>
      <c r="LE53" s="396"/>
      <c r="LF53" s="396"/>
      <c r="LG53" s="396"/>
      <c r="LH53" s="396"/>
      <c r="LI53" s="396"/>
      <c r="LJ53" s="396"/>
      <c r="LK53" s="396"/>
      <c r="LL53" s="396"/>
      <c r="LM53" s="396"/>
      <c r="LN53" s="396"/>
      <c r="LO53" s="396"/>
      <c r="LP53" s="396"/>
      <c r="LQ53" s="396"/>
      <c r="LR53" s="396"/>
      <c r="LS53" s="396"/>
      <c r="LT53" s="396"/>
      <c r="LU53" s="396"/>
      <c r="LV53" s="396"/>
      <c r="LW53" s="396"/>
      <c r="LX53" s="396"/>
      <c r="LY53" s="396"/>
      <c r="LZ53" s="396"/>
      <c r="MA53" s="396"/>
      <c r="MB53" s="396"/>
      <c r="MC53" s="396"/>
      <c r="MD53" s="396"/>
      <c r="ME53" s="396"/>
      <c r="MF53" s="396"/>
      <c r="MG53" s="396"/>
      <c r="MH53" s="396"/>
      <c r="MI53" s="396"/>
      <c r="MJ53" s="396"/>
      <c r="MK53" s="396"/>
      <c r="ML53" s="396"/>
      <c r="MM53" s="396"/>
      <c r="MN53" s="396"/>
      <c r="MO53" s="396"/>
      <c r="MP53" s="396"/>
      <c r="MQ53" s="396"/>
      <c r="MR53" s="396"/>
      <c r="MS53" s="396"/>
      <c r="MT53" s="396"/>
      <c r="MU53" s="396"/>
      <c r="MV53" s="396"/>
      <c r="MW53" s="396"/>
      <c r="MX53" s="396"/>
      <c r="MY53" s="396"/>
      <c r="MZ53" s="396"/>
      <c r="NA53" s="396"/>
      <c r="NB53" s="396"/>
      <c r="NC53" s="396"/>
      <c r="ND53" s="396"/>
      <c r="NE53" s="396"/>
      <c r="NF53" s="396"/>
      <c r="NG53" s="396"/>
      <c r="NH53" s="396"/>
      <c r="NI53" s="396"/>
      <c r="NJ53" s="396"/>
      <c r="NK53" s="396"/>
      <c r="NL53" s="396"/>
      <c r="NM53" s="396"/>
      <c r="NN53" s="396"/>
      <c r="NO53" s="396"/>
      <c r="NP53" s="396"/>
      <c r="NQ53" s="396"/>
      <c r="NR53" s="396"/>
      <c r="NS53" s="396"/>
      <c r="NT53" s="396"/>
      <c r="NU53" s="396"/>
      <c r="NV53" s="396"/>
      <c r="NW53" s="396"/>
      <c r="NX53" s="396"/>
      <c r="NY53" s="396"/>
      <c r="NZ53" s="396"/>
      <c r="OA53" s="396"/>
      <c r="OB53" s="396"/>
      <c r="OC53" s="396"/>
      <c r="OD53" s="396"/>
      <c r="OE53" s="396"/>
      <c r="OF53" s="396"/>
      <c r="OG53" s="396"/>
      <c r="OH53" s="396"/>
      <c r="OI53" s="396"/>
      <c r="OJ53" s="396"/>
      <c r="OK53" s="396"/>
      <c r="OL53" s="396"/>
      <c r="OM53" s="396"/>
      <c r="ON53" s="396"/>
      <c r="OO53" s="396"/>
      <c r="OP53" s="396"/>
      <c r="OQ53" s="396"/>
      <c r="OR53" s="396"/>
      <c r="OS53" s="396"/>
      <c r="OT53" s="396"/>
      <c r="OU53" s="396"/>
      <c r="OV53" s="396"/>
      <c r="OW53" s="396"/>
      <c r="OX53" s="396"/>
      <c r="OY53" s="396"/>
      <c r="OZ53" s="396"/>
      <c r="PA53" s="396"/>
      <c r="PB53" s="396"/>
      <c r="PC53" s="396"/>
      <c r="PD53" s="396"/>
      <c r="PE53" s="396"/>
      <c r="PF53" s="396"/>
      <c r="PG53" s="396"/>
      <c r="PH53" s="396"/>
      <c r="PI53" s="396"/>
      <c r="PJ53" s="396"/>
      <c r="PK53" s="396"/>
      <c r="PL53" s="396"/>
      <c r="PM53" s="396"/>
      <c r="PN53" s="396"/>
      <c r="PO53" s="396"/>
      <c r="PP53" s="396"/>
      <c r="PQ53" s="396"/>
      <c r="PR53" s="396"/>
      <c r="PS53" s="396"/>
      <c r="PT53" s="396"/>
      <c r="PU53" s="396"/>
      <c r="PV53" s="396"/>
      <c r="PW53" s="396"/>
      <c r="PX53" s="396"/>
      <c r="PY53" s="396"/>
      <c r="PZ53" s="396"/>
      <c r="QA53" s="396"/>
      <c r="QB53" s="396"/>
      <c r="QC53" s="396"/>
      <c r="QD53" s="396"/>
      <c r="QE53" s="396"/>
      <c r="QF53" s="396"/>
      <c r="QG53" s="396"/>
      <c r="QH53" s="396"/>
      <c r="QI53" s="396"/>
      <c r="QJ53" s="396"/>
      <c r="QK53" s="396"/>
      <c r="QL53" s="396"/>
      <c r="QM53" s="396"/>
      <c r="QN53" s="396"/>
      <c r="QO53" s="396"/>
      <c r="QP53" s="396"/>
      <c r="QQ53" s="396"/>
      <c r="QR53" s="396"/>
      <c r="QS53" s="396"/>
      <c r="SG53" s="143">
        <f t="shared" si="0"/>
        <v>0</v>
      </c>
      <c r="SH53" s="143" t="str">
        <f t="shared" si="1"/>
        <v/>
      </c>
      <c r="SI53" s="143">
        <f t="shared" si="2"/>
        <v>0</v>
      </c>
      <c r="SJ53" s="143" t="str">
        <f t="shared" si="3"/>
        <v/>
      </c>
      <c r="SK53" s="143">
        <f t="shared" si="4"/>
        <v>0</v>
      </c>
      <c r="SL53" s="143" t="str">
        <f t="shared" si="5"/>
        <v/>
      </c>
      <c r="SM53" s="143">
        <f t="shared" si="6"/>
        <v>0</v>
      </c>
      <c r="SN53" s="143" t="str">
        <f t="shared" si="7"/>
        <v/>
      </c>
      <c r="SO53" s="143">
        <f t="shared" si="8"/>
        <v>0</v>
      </c>
      <c r="SP53" s="143" t="str">
        <f t="shared" si="9"/>
        <v/>
      </c>
      <c r="SQ53" s="143">
        <f t="shared" si="10"/>
        <v>0</v>
      </c>
      <c r="SR53" s="143" t="str">
        <f t="shared" si="11"/>
        <v/>
      </c>
    </row>
    <row r="54" spans="1:512">
      <c r="A54" s="396"/>
      <c r="B54" s="395"/>
      <c r="C54" s="395"/>
      <c r="D54" s="395"/>
      <c r="E54" s="395"/>
      <c r="F54" s="395"/>
      <c r="G54" s="395"/>
      <c r="H54" s="395"/>
      <c r="I54" s="395"/>
      <c r="J54" s="395"/>
      <c r="K54" s="395"/>
      <c r="L54" s="395"/>
      <c r="M54" s="395"/>
      <c r="N54" s="395"/>
      <c r="O54" s="395"/>
      <c r="P54" s="395"/>
      <c r="Q54" s="395"/>
      <c r="R54" s="395"/>
      <c r="S54" s="395"/>
      <c r="T54" s="395"/>
      <c r="U54" s="395"/>
      <c r="V54" s="395"/>
      <c r="W54" s="395"/>
      <c r="X54" s="395"/>
      <c r="Y54" s="395"/>
      <c r="Z54" s="395"/>
      <c r="AA54" s="395"/>
      <c r="AB54" s="395"/>
      <c r="AC54" s="395"/>
      <c r="AD54" s="395"/>
      <c r="AE54" s="395"/>
      <c r="AF54" s="395"/>
      <c r="AG54" s="395"/>
      <c r="AH54" s="395"/>
      <c r="AI54" s="395"/>
      <c r="AJ54" s="395"/>
      <c r="AK54" s="395"/>
      <c r="AL54" s="395"/>
      <c r="AM54" s="395"/>
      <c r="AN54" s="395"/>
      <c r="AO54" s="395"/>
      <c r="AP54" s="395"/>
      <c r="AQ54" s="395"/>
      <c r="AR54" s="395"/>
      <c r="AS54" s="395"/>
      <c r="AT54" s="395"/>
      <c r="AU54" s="395"/>
      <c r="AV54" s="395"/>
      <c r="AW54" s="395"/>
      <c r="AX54" s="395"/>
      <c r="AY54" s="395"/>
      <c r="AZ54" s="395"/>
      <c r="BA54" s="395"/>
      <c r="BB54" s="395"/>
      <c r="BC54" s="395"/>
      <c r="BD54" s="395"/>
      <c r="BE54" s="395"/>
      <c r="BF54" s="395"/>
      <c r="BG54" s="395"/>
      <c r="BH54" s="395"/>
      <c r="BI54" s="395"/>
      <c r="BJ54" s="395"/>
      <c r="BK54" s="395"/>
      <c r="BL54" s="395"/>
      <c r="BM54" s="395"/>
      <c r="BN54" s="395"/>
      <c r="BO54" s="395"/>
      <c r="BP54" s="395"/>
      <c r="BQ54" s="395"/>
      <c r="BR54" s="395"/>
      <c r="BS54" s="395"/>
      <c r="BT54" s="395"/>
      <c r="BU54" s="395"/>
      <c r="BV54" s="395"/>
      <c r="BW54" s="395"/>
      <c r="BX54" s="395"/>
      <c r="BY54" s="395"/>
      <c r="BZ54" s="395"/>
      <c r="CA54" s="395"/>
      <c r="CB54" s="395"/>
      <c r="CC54" s="395"/>
      <c r="CD54" s="395"/>
      <c r="CE54" s="395"/>
      <c r="CF54" s="395"/>
      <c r="CG54" s="395"/>
      <c r="CH54" s="395"/>
      <c r="CI54" s="395"/>
      <c r="CJ54" s="395"/>
      <c r="CK54" s="395"/>
      <c r="CL54" s="395"/>
      <c r="CM54" s="395"/>
      <c r="CN54" s="395"/>
      <c r="CO54" s="395"/>
      <c r="CP54" s="395"/>
      <c r="CQ54" s="395"/>
      <c r="CR54" s="395"/>
      <c r="CS54" s="395"/>
      <c r="CT54" s="395"/>
      <c r="CU54" s="395"/>
      <c r="CV54" s="395"/>
      <c r="CW54" s="395"/>
      <c r="CX54" s="395"/>
      <c r="CY54" s="395"/>
      <c r="CZ54" s="395"/>
      <c r="DA54" s="395"/>
      <c r="DB54" s="395"/>
      <c r="DC54" s="395"/>
      <c r="DD54" s="395"/>
      <c r="DE54" s="395"/>
      <c r="DF54" s="395"/>
      <c r="DG54" s="395"/>
      <c r="DH54" s="395"/>
      <c r="DI54" s="395"/>
      <c r="DJ54" s="395"/>
      <c r="DK54" s="395"/>
      <c r="ER54" s="395"/>
      <c r="ES54" s="395"/>
      <c r="ET54" s="395"/>
      <c r="EU54" s="395"/>
      <c r="EV54" s="395"/>
      <c r="EW54" s="395"/>
      <c r="EX54" s="395"/>
      <c r="EY54" s="395"/>
      <c r="EZ54" s="395"/>
      <c r="FA54" s="395"/>
      <c r="FB54" s="395"/>
      <c r="FC54" s="395"/>
      <c r="FD54" s="395"/>
      <c r="FE54" s="395"/>
      <c r="FF54" s="395"/>
      <c r="FG54" s="395"/>
      <c r="FH54" s="395"/>
      <c r="FI54" s="395"/>
      <c r="FJ54" s="395"/>
      <c r="FK54" s="395"/>
      <c r="FL54" s="395"/>
      <c r="FM54" s="395"/>
      <c r="FN54" s="395"/>
      <c r="FO54" s="395"/>
      <c r="FP54" s="395"/>
      <c r="FQ54" s="395"/>
      <c r="FR54" s="395"/>
      <c r="FS54" s="395"/>
      <c r="FT54" s="395"/>
      <c r="FU54" s="395"/>
      <c r="FV54" s="395"/>
      <c r="FW54" s="395"/>
      <c r="FX54" s="395"/>
      <c r="FY54" s="395"/>
      <c r="FZ54" s="395"/>
      <c r="GA54" s="395"/>
      <c r="GB54" s="395"/>
      <c r="GC54" s="395"/>
      <c r="GD54" s="395"/>
      <c r="GE54" s="395"/>
      <c r="GF54" s="395"/>
      <c r="GG54" s="395"/>
      <c r="GH54" s="395"/>
      <c r="GI54" s="395"/>
      <c r="GJ54" s="395"/>
      <c r="GK54" s="395"/>
      <c r="GL54" s="395"/>
      <c r="GM54" s="395"/>
      <c r="GN54" s="395"/>
      <c r="GO54" s="395"/>
      <c r="GP54" s="395"/>
      <c r="GQ54" s="395"/>
      <c r="GR54" s="395"/>
      <c r="GS54" s="395"/>
      <c r="GT54" s="395"/>
      <c r="GU54" s="395"/>
      <c r="GV54" s="395"/>
      <c r="GW54" s="395"/>
      <c r="GX54" s="395"/>
      <c r="GY54" s="395"/>
      <c r="GZ54" s="395"/>
      <c r="HA54" s="395"/>
      <c r="HB54" s="395"/>
      <c r="HC54" s="395"/>
      <c r="HD54" s="395"/>
      <c r="HE54" s="395"/>
      <c r="HF54" s="395"/>
      <c r="HG54" s="395"/>
      <c r="HH54" s="395"/>
      <c r="HI54" s="395"/>
      <c r="HJ54" s="395"/>
      <c r="HK54" s="395"/>
      <c r="HL54" s="395"/>
      <c r="HM54" s="395"/>
      <c r="HN54" s="395"/>
      <c r="HO54" s="395"/>
      <c r="HP54" s="395"/>
      <c r="HQ54" s="395"/>
      <c r="HR54" s="395"/>
      <c r="HS54" s="395"/>
      <c r="HT54" s="395"/>
      <c r="HU54" s="395"/>
      <c r="HV54" s="395"/>
      <c r="HW54" s="395"/>
      <c r="HX54" s="395"/>
      <c r="HY54" s="395"/>
      <c r="HZ54" s="395"/>
      <c r="IA54" s="395"/>
      <c r="IB54" s="395"/>
      <c r="IC54" s="395"/>
      <c r="ID54" s="395"/>
      <c r="IE54" s="395"/>
      <c r="IF54" s="395"/>
      <c r="IG54" s="395"/>
      <c r="IH54" s="395"/>
      <c r="II54" s="395"/>
      <c r="IJ54" s="395"/>
      <c r="IK54" s="395"/>
      <c r="IL54" s="395"/>
      <c r="IM54" s="395"/>
      <c r="IN54" s="395"/>
      <c r="IO54" s="395"/>
      <c r="IP54" s="395"/>
      <c r="IQ54" s="395"/>
      <c r="IR54" s="395"/>
      <c r="IS54" s="395"/>
      <c r="IT54" s="395"/>
      <c r="IU54" s="395"/>
      <c r="IV54" s="395"/>
      <c r="IW54" s="395"/>
      <c r="IX54" s="395"/>
      <c r="IY54" s="395"/>
      <c r="IZ54" s="395"/>
      <c r="JA54" s="395"/>
      <c r="JB54" s="395"/>
      <c r="JC54" s="395"/>
      <c r="JD54" s="395"/>
      <c r="JE54" s="395"/>
      <c r="JF54" s="395"/>
      <c r="JG54" s="395"/>
      <c r="JH54" s="395"/>
      <c r="JI54" s="395"/>
      <c r="JJ54" s="395"/>
      <c r="JK54" s="395"/>
      <c r="JL54" s="395"/>
      <c r="JM54" s="395"/>
      <c r="JN54" s="395"/>
      <c r="JO54" s="395"/>
      <c r="JP54" s="395"/>
      <c r="JQ54" s="395"/>
      <c r="JR54" s="395"/>
      <c r="JS54" s="395"/>
      <c r="JT54" s="395"/>
      <c r="JU54" s="395"/>
      <c r="JV54" s="395"/>
      <c r="JW54" s="395"/>
      <c r="JX54" s="395"/>
      <c r="JY54" s="395"/>
      <c r="JZ54" s="395"/>
      <c r="KA54" s="395"/>
      <c r="KB54" s="395"/>
      <c r="KC54" s="395"/>
      <c r="KD54" s="395"/>
      <c r="KE54" s="395"/>
      <c r="KF54" s="395"/>
      <c r="KG54" s="395"/>
      <c r="KH54" s="395"/>
      <c r="KI54" s="395"/>
      <c r="KJ54" s="395"/>
      <c r="KK54" s="395"/>
      <c r="KL54" s="395"/>
      <c r="KM54" s="395"/>
      <c r="KN54" s="395"/>
      <c r="KO54" s="395"/>
      <c r="KP54" s="395"/>
      <c r="KQ54" s="395"/>
      <c r="KR54" s="395"/>
      <c r="KS54" s="395"/>
      <c r="KT54" s="395"/>
      <c r="KU54" s="395"/>
      <c r="KV54" s="395"/>
      <c r="KW54" s="395"/>
      <c r="KX54" s="395"/>
      <c r="KY54" s="395"/>
      <c r="KZ54" s="395"/>
      <c r="LA54" s="395"/>
      <c r="LB54" s="395"/>
      <c r="LC54" s="395"/>
      <c r="LD54" s="395"/>
      <c r="LE54" s="395"/>
      <c r="LF54" s="395"/>
      <c r="LG54" s="395"/>
      <c r="LH54" s="395"/>
      <c r="LI54" s="395"/>
      <c r="LJ54" s="395"/>
      <c r="LK54" s="395"/>
      <c r="LL54" s="395"/>
      <c r="LM54" s="395"/>
      <c r="LN54" s="395"/>
      <c r="LO54" s="395"/>
      <c r="LP54" s="395"/>
      <c r="LQ54" s="395"/>
      <c r="LR54" s="395"/>
      <c r="LS54" s="395"/>
      <c r="LT54" s="395"/>
      <c r="LU54" s="395"/>
      <c r="LV54" s="395"/>
      <c r="LW54" s="395"/>
      <c r="LX54" s="395"/>
      <c r="LY54" s="395"/>
      <c r="LZ54" s="395"/>
      <c r="MA54" s="395"/>
      <c r="MB54" s="395"/>
      <c r="MC54" s="395"/>
      <c r="MD54" s="395"/>
      <c r="ME54" s="395"/>
      <c r="MF54" s="395"/>
      <c r="MG54" s="395"/>
      <c r="MH54" s="395"/>
      <c r="MI54" s="395"/>
      <c r="MJ54" s="395"/>
      <c r="MK54" s="395"/>
      <c r="ML54" s="395"/>
      <c r="MM54" s="395"/>
      <c r="MN54" s="395"/>
      <c r="MO54" s="395"/>
      <c r="MP54" s="395"/>
      <c r="MQ54" s="395"/>
      <c r="MR54" s="395"/>
      <c r="MS54" s="395"/>
      <c r="MT54" s="395"/>
      <c r="MU54" s="395"/>
      <c r="MV54" s="395"/>
      <c r="MW54" s="395"/>
      <c r="MX54" s="395"/>
      <c r="MY54" s="395"/>
      <c r="MZ54" s="395"/>
      <c r="NA54" s="395"/>
      <c r="NB54" s="395"/>
      <c r="NC54" s="395"/>
      <c r="ND54" s="395"/>
      <c r="NE54" s="395"/>
      <c r="NF54" s="395"/>
      <c r="NG54" s="395"/>
      <c r="NH54" s="395"/>
      <c r="NI54" s="395"/>
      <c r="NJ54" s="395"/>
      <c r="NK54" s="395"/>
      <c r="NL54" s="395"/>
      <c r="NM54" s="395"/>
      <c r="NN54" s="395"/>
      <c r="NO54" s="395"/>
      <c r="NP54" s="395"/>
      <c r="NQ54" s="395"/>
      <c r="NR54" s="395"/>
      <c r="NS54" s="395"/>
      <c r="NT54" s="395"/>
      <c r="NU54" s="395"/>
      <c r="NV54" s="395"/>
      <c r="NW54" s="395"/>
      <c r="NX54" s="395"/>
      <c r="NY54" s="395"/>
      <c r="NZ54" s="395"/>
      <c r="OA54" s="395"/>
      <c r="OB54" s="395"/>
      <c r="OC54" s="395"/>
      <c r="OD54" s="395"/>
      <c r="OE54" s="395"/>
      <c r="OF54" s="395"/>
      <c r="OG54" s="395"/>
      <c r="OH54" s="395"/>
      <c r="OI54" s="395"/>
      <c r="OJ54" s="395"/>
      <c r="OK54" s="395"/>
      <c r="OL54" s="395"/>
      <c r="OM54" s="395"/>
      <c r="ON54" s="395"/>
      <c r="OO54" s="395"/>
      <c r="OP54" s="395"/>
      <c r="OQ54" s="395"/>
      <c r="OR54" s="395"/>
      <c r="OS54" s="395"/>
      <c r="OT54" s="395"/>
      <c r="OU54" s="395"/>
      <c r="OV54" s="395"/>
      <c r="OW54" s="395"/>
      <c r="OX54" s="395"/>
      <c r="OY54" s="395"/>
      <c r="OZ54" s="395"/>
      <c r="PA54" s="395"/>
      <c r="PB54" s="395"/>
      <c r="PC54" s="395"/>
      <c r="PD54" s="395"/>
      <c r="PE54" s="395"/>
      <c r="PF54" s="395"/>
      <c r="PG54" s="395"/>
      <c r="PH54" s="395"/>
      <c r="PI54" s="395"/>
      <c r="PJ54" s="395"/>
      <c r="PK54" s="395"/>
      <c r="PL54" s="395"/>
      <c r="PM54" s="395"/>
      <c r="PN54" s="395"/>
      <c r="PO54" s="395"/>
      <c r="PP54" s="395"/>
      <c r="PQ54" s="395"/>
      <c r="PR54" s="395"/>
      <c r="PS54" s="395"/>
      <c r="PT54" s="395"/>
      <c r="PU54" s="395"/>
      <c r="PV54" s="395"/>
      <c r="PW54" s="395"/>
      <c r="PX54" s="395"/>
      <c r="PY54" s="395"/>
      <c r="PZ54" s="395"/>
      <c r="QA54" s="395"/>
      <c r="QB54" s="395"/>
      <c r="QC54" s="395"/>
      <c r="QD54" s="395"/>
      <c r="QE54" s="395"/>
      <c r="QF54" s="395"/>
      <c r="QG54" s="395"/>
      <c r="QH54" s="395"/>
      <c r="QI54" s="395"/>
      <c r="QJ54" s="395"/>
      <c r="QK54" s="395"/>
      <c r="QL54" s="395"/>
      <c r="QM54" s="395"/>
      <c r="QN54" s="395"/>
      <c r="QO54" s="395"/>
      <c r="QP54" s="395"/>
      <c r="QQ54" s="395"/>
      <c r="QR54" s="395"/>
      <c r="QS54" s="395"/>
      <c r="SG54" s="143">
        <f t="shared" si="0"/>
        <v>0</v>
      </c>
      <c r="SH54" s="143" t="str">
        <f t="shared" si="1"/>
        <v/>
      </c>
      <c r="SI54" s="143">
        <f t="shared" si="2"/>
        <v>0</v>
      </c>
      <c r="SJ54" s="143" t="str">
        <f t="shared" si="3"/>
        <v/>
      </c>
      <c r="SK54" s="143">
        <f t="shared" si="4"/>
        <v>0</v>
      </c>
      <c r="SL54" s="143" t="str">
        <f t="shared" si="5"/>
        <v/>
      </c>
      <c r="SM54" s="143">
        <f t="shared" si="6"/>
        <v>0</v>
      </c>
      <c r="SN54" s="143" t="str">
        <f t="shared" si="7"/>
        <v/>
      </c>
      <c r="SO54" s="143">
        <f t="shared" si="8"/>
        <v>0</v>
      </c>
      <c r="SP54" s="143" t="str">
        <f t="shared" si="9"/>
        <v/>
      </c>
      <c r="SQ54" s="143">
        <f t="shared" si="10"/>
        <v>0</v>
      </c>
      <c r="SR54" s="143" t="str">
        <f t="shared" si="11"/>
        <v/>
      </c>
    </row>
    <row r="55" spans="1:512">
      <c r="A55" s="396"/>
      <c r="B55" s="396"/>
      <c r="C55" s="396"/>
      <c r="D55" s="396"/>
      <c r="E55" s="396"/>
      <c r="F55" s="396"/>
      <c r="G55" s="396"/>
      <c r="H55" s="396"/>
      <c r="I55" s="396"/>
      <c r="J55" s="396"/>
      <c r="K55" s="396"/>
      <c r="L55" s="396"/>
      <c r="M55" s="396"/>
      <c r="N55" s="396"/>
      <c r="O55" s="396"/>
      <c r="P55" s="396"/>
      <c r="Q55" s="396"/>
      <c r="R55" s="396"/>
      <c r="S55" s="396"/>
      <c r="T55" s="396"/>
      <c r="U55" s="396"/>
      <c r="V55" s="396"/>
      <c r="W55" s="396"/>
      <c r="X55" s="396"/>
      <c r="Y55" s="396"/>
      <c r="Z55" s="396"/>
      <c r="AA55" s="396"/>
      <c r="AB55" s="396"/>
      <c r="AC55" s="396"/>
      <c r="AD55" s="396"/>
      <c r="AE55" s="396"/>
      <c r="AF55" s="396"/>
      <c r="AG55" s="396"/>
      <c r="AH55" s="396"/>
      <c r="AI55" s="396"/>
      <c r="AJ55" s="396"/>
      <c r="AK55" s="396"/>
      <c r="AL55" s="396"/>
      <c r="AM55" s="396"/>
      <c r="AN55" s="396"/>
      <c r="AO55" s="396"/>
      <c r="AP55" s="396"/>
      <c r="AQ55" s="396"/>
      <c r="AR55" s="396"/>
      <c r="AS55" s="396"/>
      <c r="AT55" s="396"/>
      <c r="AU55" s="396"/>
      <c r="AV55" s="396"/>
      <c r="AW55" s="396"/>
      <c r="AX55" s="396"/>
      <c r="AY55" s="396"/>
      <c r="AZ55" s="396"/>
      <c r="BA55" s="396"/>
      <c r="BB55" s="396"/>
      <c r="BC55" s="396"/>
      <c r="BD55" s="396"/>
      <c r="BE55" s="396"/>
      <c r="BF55" s="396"/>
      <c r="BG55" s="396"/>
      <c r="BH55" s="396"/>
      <c r="BI55" s="396"/>
      <c r="BJ55" s="396"/>
      <c r="BK55" s="396"/>
      <c r="BL55" s="396"/>
      <c r="BM55" s="396"/>
      <c r="BN55" s="396"/>
      <c r="BO55" s="396"/>
      <c r="BP55" s="396"/>
      <c r="BQ55" s="396"/>
      <c r="BR55" s="396"/>
      <c r="BS55" s="396"/>
      <c r="BT55" s="396"/>
      <c r="BU55" s="396"/>
      <c r="BV55" s="396"/>
      <c r="BW55" s="396"/>
      <c r="BX55" s="396"/>
      <c r="BY55" s="396"/>
      <c r="BZ55" s="396"/>
      <c r="CA55" s="396"/>
      <c r="CB55" s="396"/>
      <c r="CC55" s="396"/>
      <c r="CD55" s="396"/>
      <c r="CE55" s="396"/>
      <c r="CF55" s="396"/>
      <c r="CG55" s="396"/>
      <c r="CH55" s="396"/>
      <c r="CI55" s="396"/>
      <c r="CJ55" s="396"/>
      <c r="CK55" s="396"/>
      <c r="CL55" s="396"/>
      <c r="CM55" s="396"/>
      <c r="CN55" s="396"/>
      <c r="CO55" s="396"/>
      <c r="CP55" s="396"/>
      <c r="CQ55" s="396"/>
      <c r="CR55" s="396"/>
      <c r="CS55" s="396"/>
      <c r="CT55" s="396"/>
      <c r="CU55" s="396"/>
      <c r="CV55" s="396"/>
      <c r="CW55" s="396"/>
      <c r="CX55" s="396"/>
      <c r="CY55" s="396"/>
      <c r="CZ55" s="396"/>
      <c r="DA55" s="396"/>
      <c r="DB55" s="396"/>
      <c r="DC55" s="396"/>
      <c r="DD55" s="396"/>
      <c r="DE55" s="396"/>
      <c r="DF55" s="396"/>
      <c r="DG55" s="396"/>
      <c r="DH55" s="396"/>
      <c r="DI55" s="396"/>
      <c r="DJ55" s="396"/>
      <c r="DK55" s="396"/>
      <c r="ER55" s="396"/>
      <c r="ES55" s="396"/>
      <c r="ET55" s="396"/>
      <c r="EU55" s="396"/>
      <c r="EV55" s="396"/>
      <c r="EW55" s="396"/>
      <c r="EX55" s="396"/>
      <c r="EY55" s="396"/>
      <c r="EZ55" s="396"/>
      <c r="FA55" s="396"/>
      <c r="FB55" s="396"/>
      <c r="FC55" s="396"/>
      <c r="FD55" s="396"/>
      <c r="FE55" s="396"/>
      <c r="FF55" s="396"/>
      <c r="FG55" s="396"/>
      <c r="FH55" s="396"/>
      <c r="FI55" s="396"/>
      <c r="FJ55" s="396"/>
      <c r="FK55" s="396"/>
      <c r="FL55" s="396"/>
      <c r="FM55" s="396"/>
      <c r="FN55" s="396"/>
      <c r="FO55" s="396"/>
      <c r="FP55" s="396"/>
      <c r="FQ55" s="396"/>
      <c r="FR55" s="396"/>
      <c r="FS55" s="396"/>
      <c r="FT55" s="396"/>
      <c r="FU55" s="396"/>
      <c r="FV55" s="396"/>
      <c r="FW55" s="396"/>
      <c r="FX55" s="396"/>
      <c r="FY55" s="396"/>
      <c r="FZ55" s="396"/>
      <c r="GA55" s="396"/>
      <c r="GB55" s="396"/>
      <c r="GC55" s="396"/>
      <c r="GD55" s="396"/>
      <c r="GE55" s="396"/>
      <c r="GF55" s="396"/>
      <c r="GG55" s="396"/>
      <c r="GH55" s="396"/>
      <c r="GI55" s="396"/>
      <c r="GJ55" s="396"/>
      <c r="GK55" s="396"/>
      <c r="GL55" s="396"/>
      <c r="GM55" s="396"/>
      <c r="GN55" s="396"/>
      <c r="GO55" s="396"/>
      <c r="GP55" s="396"/>
      <c r="GQ55" s="396"/>
      <c r="GR55" s="396"/>
      <c r="GS55" s="396"/>
      <c r="GT55" s="396"/>
      <c r="GU55" s="396"/>
      <c r="GV55" s="396"/>
      <c r="GW55" s="396"/>
      <c r="GX55" s="396"/>
      <c r="GY55" s="396"/>
      <c r="GZ55" s="396"/>
      <c r="HA55" s="396"/>
      <c r="HB55" s="396"/>
      <c r="HC55" s="396"/>
      <c r="HD55" s="396"/>
      <c r="HE55" s="396"/>
      <c r="HF55" s="396"/>
      <c r="HG55" s="396"/>
      <c r="HH55" s="396"/>
      <c r="HI55" s="396"/>
      <c r="HJ55" s="396"/>
      <c r="HK55" s="396"/>
      <c r="HL55" s="396"/>
      <c r="HM55" s="396"/>
      <c r="HN55" s="396"/>
      <c r="HO55" s="396"/>
      <c r="HP55" s="396"/>
      <c r="HQ55" s="396"/>
      <c r="HR55" s="396"/>
      <c r="HS55" s="396"/>
      <c r="HT55" s="396"/>
      <c r="HU55" s="396"/>
      <c r="HV55" s="396"/>
      <c r="HW55" s="396"/>
      <c r="HX55" s="396"/>
      <c r="HY55" s="396"/>
      <c r="HZ55" s="396"/>
      <c r="IA55" s="396"/>
      <c r="IB55" s="396"/>
      <c r="IC55" s="396"/>
      <c r="ID55" s="396"/>
      <c r="IE55" s="396"/>
      <c r="IF55" s="396"/>
      <c r="IG55" s="396"/>
      <c r="IH55" s="396"/>
      <c r="II55" s="396"/>
      <c r="IJ55" s="396"/>
      <c r="IK55" s="396"/>
      <c r="IL55" s="396"/>
      <c r="IM55" s="396"/>
      <c r="IN55" s="396"/>
      <c r="IO55" s="396"/>
      <c r="IP55" s="396"/>
      <c r="IQ55" s="396"/>
      <c r="IR55" s="396"/>
      <c r="IS55" s="396"/>
      <c r="IT55" s="396"/>
      <c r="IU55" s="396"/>
      <c r="IV55" s="396"/>
      <c r="IW55" s="396"/>
      <c r="IX55" s="396"/>
      <c r="IY55" s="396"/>
      <c r="IZ55" s="396"/>
      <c r="JA55" s="396"/>
      <c r="JB55" s="396"/>
      <c r="JC55" s="396"/>
      <c r="JD55" s="396"/>
      <c r="JE55" s="396"/>
      <c r="JF55" s="396"/>
      <c r="JG55" s="396"/>
      <c r="JH55" s="396"/>
      <c r="JI55" s="396"/>
      <c r="JJ55" s="396"/>
      <c r="JK55" s="396"/>
      <c r="JL55" s="396"/>
      <c r="JM55" s="396"/>
      <c r="JN55" s="396"/>
      <c r="JO55" s="396"/>
      <c r="JP55" s="396"/>
      <c r="JQ55" s="396"/>
      <c r="JR55" s="396"/>
      <c r="JS55" s="396"/>
      <c r="JT55" s="396"/>
      <c r="JU55" s="396"/>
      <c r="JV55" s="396"/>
      <c r="JW55" s="396"/>
      <c r="JX55" s="396"/>
      <c r="JY55" s="396"/>
      <c r="JZ55" s="396"/>
      <c r="KA55" s="396"/>
      <c r="KB55" s="396"/>
      <c r="KC55" s="396"/>
      <c r="KD55" s="396"/>
      <c r="KE55" s="396"/>
      <c r="KF55" s="396"/>
      <c r="KG55" s="396"/>
      <c r="KH55" s="396"/>
      <c r="KI55" s="396"/>
      <c r="KJ55" s="396"/>
      <c r="KK55" s="396"/>
      <c r="KL55" s="396"/>
      <c r="KM55" s="396"/>
      <c r="KN55" s="396"/>
      <c r="KO55" s="396"/>
      <c r="KP55" s="396"/>
      <c r="KQ55" s="396"/>
      <c r="KR55" s="396"/>
      <c r="KS55" s="396"/>
      <c r="KT55" s="396"/>
      <c r="KU55" s="396"/>
      <c r="KV55" s="396"/>
      <c r="KW55" s="396"/>
      <c r="KX55" s="396"/>
      <c r="KY55" s="396"/>
      <c r="KZ55" s="396"/>
      <c r="LA55" s="396"/>
      <c r="LB55" s="396"/>
      <c r="LC55" s="396"/>
      <c r="LD55" s="396"/>
      <c r="LE55" s="396"/>
      <c r="LF55" s="396"/>
      <c r="LG55" s="396"/>
      <c r="LH55" s="396"/>
      <c r="LI55" s="396"/>
      <c r="LJ55" s="396"/>
      <c r="LK55" s="396"/>
      <c r="LL55" s="396"/>
      <c r="LM55" s="396"/>
      <c r="LN55" s="396"/>
      <c r="LO55" s="396"/>
      <c r="LP55" s="396"/>
      <c r="LQ55" s="396"/>
      <c r="LR55" s="396"/>
      <c r="LS55" s="396"/>
      <c r="LT55" s="396"/>
      <c r="LU55" s="396"/>
      <c r="LV55" s="396"/>
      <c r="LW55" s="396"/>
      <c r="LX55" s="396"/>
      <c r="LY55" s="396"/>
      <c r="LZ55" s="396"/>
      <c r="MA55" s="396"/>
      <c r="MB55" s="396"/>
      <c r="MC55" s="396"/>
      <c r="MD55" s="396"/>
      <c r="ME55" s="396"/>
      <c r="MF55" s="396"/>
      <c r="MG55" s="396"/>
      <c r="MH55" s="396"/>
      <c r="MI55" s="396"/>
      <c r="MJ55" s="396"/>
      <c r="MK55" s="396"/>
      <c r="ML55" s="396"/>
      <c r="MM55" s="396"/>
      <c r="MN55" s="396"/>
      <c r="MO55" s="396"/>
      <c r="MP55" s="396"/>
      <c r="MQ55" s="396"/>
      <c r="MR55" s="396"/>
      <c r="MS55" s="396"/>
      <c r="MT55" s="396"/>
      <c r="MU55" s="396"/>
      <c r="MV55" s="396"/>
      <c r="MW55" s="396"/>
      <c r="MX55" s="396"/>
      <c r="MY55" s="396"/>
      <c r="MZ55" s="396"/>
      <c r="NA55" s="396"/>
      <c r="NB55" s="396"/>
      <c r="NC55" s="396"/>
      <c r="ND55" s="396"/>
      <c r="NE55" s="396"/>
      <c r="NF55" s="396"/>
      <c r="NG55" s="396"/>
      <c r="NH55" s="396"/>
      <c r="NI55" s="396"/>
      <c r="NJ55" s="396"/>
      <c r="NK55" s="396"/>
      <c r="NL55" s="396"/>
      <c r="NM55" s="396"/>
      <c r="NN55" s="396"/>
      <c r="NO55" s="396"/>
      <c r="NP55" s="396"/>
      <c r="NQ55" s="396"/>
      <c r="NR55" s="396"/>
      <c r="NS55" s="396"/>
      <c r="NT55" s="396"/>
      <c r="NU55" s="396"/>
      <c r="NV55" s="396"/>
      <c r="NW55" s="396"/>
      <c r="NX55" s="396"/>
      <c r="NY55" s="396"/>
      <c r="NZ55" s="396"/>
      <c r="OA55" s="396"/>
      <c r="OB55" s="396"/>
      <c r="OC55" s="396"/>
      <c r="OD55" s="396"/>
      <c r="OE55" s="396"/>
      <c r="OF55" s="396"/>
      <c r="OG55" s="396"/>
      <c r="OH55" s="396"/>
      <c r="OI55" s="396"/>
      <c r="OJ55" s="396"/>
      <c r="OK55" s="396"/>
      <c r="OL55" s="396"/>
      <c r="OM55" s="396"/>
      <c r="ON55" s="396"/>
      <c r="OO55" s="396"/>
      <c r="OP55" s="396"/>
      <c r="OQ55" s="396"/>
      <c r="OR55" s="396"/>
      <c r="OS55" s="396"/>
      <c r="OT55" s="396"/>
      <c r="OU55" s="396"/>
      <c r="OV55" s="396"/>
      <c r="OW55" s="396"/>
      <c r="OX55" s="396"/>
      <c r="OY55" s="396"/>
      <c r="OZ55" s="396"/>
      <c r="PA55" s="396"/>
      <c r="PB55" s="396"/>
      <c r="PC55" s="396"/>
      <c r="PD55" s="396"/>
      <c r="PE55" s="396"/>
      <c r="PF55" s="396"/>
      <c r="PG55" s="396"/>
      <c r="PH55" s="396"/>
      <c r="PI55" s="396"/>
      <c r="PJ55" s="396"/>
      <c r="PK55" s="396"/>
      <c r="PL55" s="396"/>
      <c r="PM55" s="396"/>
      <c r="PN55" s="396"/>
      <c r="PO55" s="396"/>
      <c r="PP55" s="396"/>
      <c r="PQ55" s="396"/>
      <c r="PR55" s="396"/>
      <c r="PS55" s="396"/>
      <c r="PT55" s="396"/>
      <c r="PU55" s="396"/>
      <c r="PV55" s="396"/>
      <c r="PW55" s="396"/>
      <c r="PX55" s="396"/>
      <c r="PY55" s="396"/>
      <c r="PZ55" s="396"/>
      <c r="QA55" s="396"/>
      <c r="QB55" s="396"/>
      <c r="QC55" s="396"/>
      <c r="QD55" s="396"/>
      <c r="QE55" s="396"/>
      <c r="QF55" s="396"/>
      <c r="QG55" s="396"/>
      <c r="QH55" s="396"/>
      <c r="QI55" s="396"/>
      <c r="QJ55" s="396"/>
      <c r="QK55" s="396"/>
      <c r="QL55" s="396"/>
      <c r="QM55" s="396"/>
      <c r="QN55" s="396"/>
      <c r="QO55" s="396"/>
      <c r="QP55" s="396"/>
      <c r="QQ55" s="396"/>
      <c r="QR55" s="396"/>
      <c r="QS55" s="396"/>
      <c r="SG55" s="143">
        <f t="shared" si="0"/>
        <v>0</v>
      </c>
      <c r="SH55" s="143" t="str">
        <f t="shared" si="1"/>
        <v/>
      </c>
      <c r="SI55" s="143">
        <f t="shared" si="2"/>
        <v>0</v>
      </c>
      <c r="SJ55" s="143" t="str">
        <f t="shared" si="3"/>
        <v/>
      </c>
      <c r="SK55" s="143">
        <f t="shared" si="4"/>
        <v>0</v>
      </c>
      <c r="SL55" s="143" t="str">
        <f t="shared" si="5"/>
        <v/>
      </c>
      <c r="SM55" s="143">
        <f t="shared" si="6"/>
        <v>0</v>
      </c>
      <c r="SN55" s="143" t="str">
        <f t="shared" si="7"/>
        <v/>
      </c>
      <c r="SO55" s="143">
        <f t="shared" si="8"/>
        <v>0</v>
      </c>
      <c r="SP55" s="143" t="str">
        <f t="shared" si="9"/>
        <v/>
      </c>
      <c r="SQ55" s="143">
        <f t="shared" si="10"/>
        <v>0</v>
      </c>
      <c r="SR55" s="143" t="str">
        <f t="shared" si="11"/>
        <v/>
      </c>
    </row>
    <row r="56" spans="1:512">
      <c r="A56" s="396"/>
      <c r="B56" s="395"/>
      <c r="C56" s="395"/>
      <c r="D56" s="395"/>
      <c r="E56" s="395"/>
      <c r="F56" s="395"/>
      <c r="G56" s="395"/>
      <c r="H56" s="395"/>
      <c r="I56" s="395"/>
      <c r="J56" s="395"/>
      <c r="K56" s="395"/>
      <c r="L56" s="395"/>
      <c r="M56" s="395"/>
      <c r="N56" s="395"/>
      <c r="O56" s="395"/>
      <c r="P56" s="395"/>
      <c r="Q56" s="395"/>
      <c r="R56" s="395"/>
      <c r="S56" s="395"/>
      <c r="T56" s="395"/>
      <c r="U56" s="395"/>
      <c r="V56" s="395"/>
      <c r="W56" s="395"/>
      <c r="X56" s="395"/>
      <c r="Y56" s="395"/>
      <c r="Z56" s="395"/>
      <c r="AA56" s="395"/>
      <c r="AB56" s="395"/>
      <c r="AC56" s="395"/>
      <c r="AD56" s="395"/>
      <c r="AE56" s="395"/>
      <c r="AF56" s="395"/>
      <c r="AG56" s="395"/>
      <c r="AH56" s="395"/>
      <c r="AI56" s="395"/>
      <c r="AJ56" s="395"/>
      <c r="AK56" s="395"/>
      <c r="AL56" s="395"/>
      <c r="AM56" s="395"/>
      <c r="AN56" s="395"/>
      <c r="AO56" s="395"/>
      <c r="AP56" s="395"/>
      <c r="AQ56" s="395"/>
      <c r="AR56" s="395"/>
      <c r="AS56" s="395"/>
      <c r="AT56" s="395"/>
      <c r="AU56" s="395"/>
      <c r="AV56" s="395"/>
      <c r="AW56" s="395"/>
      <c r="AX56" s="395"/>
      <c r="AY56" s="395"/>
      <c r="AZ56" s="395"/>
      <c r="BA56" s="395"/>
      <c r="BB56" s="395"/>
      <c r="BC56" s="395"/>
      <c r="BD56" s="395"/>
      <c r="BE56" s="395"/>
      <c r="BF56" s="395"/>
      <c r="BG56" s="395"/>
      <c r="BH56" s="395"/>
      <c r="BI56" s="395"/>
      <c r="BJ56" s="395"/>
      <c r="BK56" s="395"/>
      <c r="BL56" s="395"/>
      <c r="BM56" s="395"/>
      <c r="BN56" s="395"/>
      <c r="BO56" s="395"/>
      <c r="BP56" s="395"/>
      <c r="BQ56" s="395"/>
      <c r="BR56" s="395"/>
      <c r="BS56" s="395"/>
      <c r="BT56" s="395"/>
      <c r="BU56" s="395"/>
      <c r="BV56" s="395"/>
      <c r="BW56" s="395"/>
      <c r="BX56" s="395"/>
      <c r="BY56" s="395"/>
      <c r="BZ56" s="395"/>
      <c r="CA56" s="395"/>
      <c r="CB56" s="395"/>
      <c r="CC56" s="395"/>
      <c r="CD56" s="395"/>
      <c r="CE56" s="395"/>
      <c r="CF56" s="395"/>
      <c r="CG56" s="395"/>
      <c r="CH56" s="395"/>
      <c r="CI56" s="395"/>
      <c r="CJ56" s="395"/>
      <c r="CK56" s="395"/>
      <c r="CL56" s="395"/>
      <c r="CM56" s="395"/>
      <c r="CN56" s="395"/>
      <c r="CO56" s="395"/>
      <c r="CP56" s="395"/>
      <c r="CQ56" s="395"/>
      <c r="CR56" s="395"/>
      <c r="CS56" s="395"/>
      <c r="CT56" s="395"/>
      <c r="CU56" s="395"/>
      <c r="CV56" s="395"/>
      <c r="CW56" s="395"/>
      <c r="CX56" s="395"/>
      <c r="CY56" s="395"/>
      <c r="CZ56" s="395"/>
      <c r="DA56" s="395"/>
      <c r="DB56" s="395"/>
      <c r="DC56" s="395"/>
      <c r="DD56" s="395"/>
      <c r="DE56" s="395"/>
      <c r="DF56" s="395"/>
      <c r="DG56" s="395"/>
      <c r="DH56" s="395"/>
      <c r="DI56" s="395"/>
      <c r="DJ56" s="395"/>
      <c r="DK56" s="395"/>
      <c r="ER56" s="395"/>
      <c r="ES56" s="395"/>
      <c r="ET56" s="395"/>
      <c r="EU56" s="395"/>
      <c r="EV56" s="395"/>
      <c r="EW56" s="395"/>
      <c r="EX56" s="395"/>
      <c r="EY56" s="395"/>
      <c r="EZ56" s="395"/>
      <c r="FA56" s="395"/>
      <c r="FB56" s="395"/>
      <c r="FC56" s="395"/>
      <c r="FD56" s="395"/>
      <c r="FE56" s="395"/>
      <c r="FF56" s="395"/>
      <c r="FG56" s="395"/>
      <c r="FH56" s="395"/>
      <c r="FI56" s="395"/>
      <c r="FJ56" s="395"/>
      <c r="FK56" s="395"/>
      <c r="FL56" s="395"/>
      <c r="FM56" s="395"/>
      <c r="FN56" s="395"/>
      <c r="FO56" s="395"/>
      <c r="FP56" s="395"/>
      <c r="FQ56" s="395"/>
      <c r="FR56" s="395"/>
      <c r="FS56" s="395"/>
      <c r="FT56" s="395"/>
      <c r="FU56" s="395"/>
      <c r="FV56" s="395"/>
      <c r="FW56" s="395"/>
      <c r="FX56" s="395"/>
      <c r="FY56" s="395"/>
      <c r="FZ56" s="395"/>
      <c r="GA56" s="395"/>
      <c r="GB56" s="395"/>
      <c r="GC56" s="395"/>
      <c r="GD56" s="395"/>
      <c r="GE56" s="395"/>
      <c r="GF56" s="395"/>
      <c r="GG56" s="395"/>
      <c r="GH56" s="395"/>
      <c r="GI56" s="395"/>
      <c r="GJ56" s="395"/>
      <c r="GK56" s="395"/>
      <c r="GL56" s="395"/>
      <c r="GM56" s="395"/>
      <c r="GN56" s="395"/>
      <c r="GO56" s="395"/>
      <c r="GP56" s="395"/>
      <c r="GQ56" s="395"/>
      <c r="GR56" s="395"/>
      <c r="GS56" s="395"/>
      <c r="GT56" s="395"/>
      <c r="GU56" s="395"/>
      <c r="GV56" s="395"/>
      <c r="GW56" s="395"/>
      <c r="GX56" s="395"/>
      <c r="GY56" s="395"/>
      <c r="GZ56" s="395"/>
      <c r="HA56" s="395"/>
      <c r="HB56" s="395"/>
      <c r="HC56" s="395"/>
      <c r="HD56" s="395"/>
      <c r="HE56" s="395"/>
      <c r="HF56" s="395"/>
      <c r="HG56" s="395"/>
      <c r="HH56" s="395"/>
      <c r="HI56" s="395"/>
      <c r="HJ56" s="395"/>
      <c r="HK56" s="395"/>
      <c r="HL56" s="395"/>
      <c r="HM56" s="395"/>
      <c r="HN56" s="395"/>
      <c r="HO56" s="395"/>
      <c r="HP56" s="395"/>
      <c r="HQ56" s="395"/>
      <c r="HR56" s="395"/>
      <c r="HS56" s="395"/>
      <c r="HT56" s="395"/>
      <c r="HU56" s="395"/>
      <c r="HV56" s="395"/>
      <c r="HW56" s="395"/>
      <c r="HX56" s="395"/>
      <c r="HY56" s="395"/>
      <c r="HZ56" s="395"/>
      <c r="IA56" s="395"/>
      <c r="IB56" s="395"/>
      <c r="IC56" s="395"/>
      <c r="ID56" s="395"/>
      <c r="IE56" s="395"/>
      <c r="IF56" s="395"/>
      <c r="IG56" s="395"/>
      <c r="IH56" s="395"/>
      <c r="II56" s="395"/>
      <c r="IJ56" s="395"/>
      <c r="IK56" s="395"/>
      <c r="IL56" s="395"/>
      <c r="IM56" s="395"/>
      <c r="IN56" s="395"/>
      <c r="IO56" s="395"/>
      <c r="IP56" s="395"/>
      <c r="IQ56" s="395"/>
      <c r="IR56" s="395"/>
      <c r="IS56" s="395"/>
      <c r="IT56" s="395"/>
      <c r="IU56" s="395"/>
      <c r="IV56" s="395"/>
      <c r="IW56" s="395"/>
      <c r="IX56" s="395"/>
      <c r="IY56" s="395"/>
      <c r="IZ56" s="395"/>
      <c r="JA56" s="395"/>
      <c r="JB56" s="395"/>
      <c r="JC56" s="395"/>
      <c r="JD56" s="395"/>
      <c r="JE56" s="395"/>
      <c r="JF56" s="395"/>
      <c r="JG56" s="395"/>
      <c r="JH56" s="395"/>
      <c r="JI56" s="395"/>
      <c r="JJ56" s="395"/>
      <c r="JK56" s="395"/>
      <c r="JL56" s="395"/>
      <c r="JM56" s="395"/>
      <c r="JN56" s="395"/>
      <c r="JO56" s="395"/>
      <c r="JP56" s="395"/>
      <c r="JQ56" s="395"/>
      <c r="JR56" s="395"/>
      <c r="JS56" s="395"/>
      <c r="JT56" s="395"/>
      <c r="JU56" s="395"/>
      <c r="JV56" s="395"/>
      <c r="JW56" s="395"/>
      <c r="JX56" s="395"/>
      <c r="JY56" s="395"/>
      <c r="JZ56" s="395"/>
      <c r="KA56" s="395"/>
      <c r="KB56" s="395"/>
      <c r="KC56" s="395"/>
      <c r="KD56" s="395"/>
      <c r="KE56" s="395"/>
      <c r="KF56" s="395"/>
      <c r="KG56" s="395"/>
      <c r="KH56" s="395"/>
      <c r="KI56" s="395"/>
      <c r="KJ56" s="395"/>
      <c r="KK56" s="395"/>
      <c r="KL56" s="395"/>
      <c r="KM56" s="395"/>
      <c r="KN56" s="395"/>
      <c r="KO56" s="395"/>
      <c r="KP56" s="395"/>
      <c r="KQ56" s="395"/>
      <c r="KR56" s="395"/>
      <c r="KS56" s="395"/>
      <c r="KT56" s="395"/>
      <c r="KU56" s="395"/>
      <c r="KV56" s="395"/>
      <c r="KW56" s="395"/>
      <c r="KX56" s="395"/>
      <c r="KY56" s="395"/>
      <c r="KZ56" s="395"/>
      <c r="LA56" s="395"/>
      <c r="LB56" s="395"/>
      <c r="LC56" s="395"/>
      <c r="LD56" s="395"/>
      <c r="LE56" s="395"/>
      <c r="LF56" s="395"/>
      <c r="LG56" s="395"/>
      <c r="LH56" s="395"/>
      <c r="LI56" s="395"/>
      <c r="LJ56" s="395"/>
      <c r="LK56" s="395"/>
      <c r="LL56" s="395"/>
      <c r="LM56" s="395"/>
      <c r="LN56" s="395"/>
      <c r="LO56" s="395"/>
      <c r="LP56" s="395"/>
      <c r="LQ56" s="395"/>
      <c r="LR56" s="395"/>
      <c r="LS56" s="395"/>
      <c r="LT56" s="395"/>
      <c r="LU56" s="395"/>
      <c r="LV56" s="395"/>
      <c r="LW56" s="395"/>
      <c r="LX56" s="395"/>
      <c r="LY56" s="395"/>
      <c r="LZ56" s="395"/>
      <c r="MA56" s="395"/>
      <c r="MB56" s="395"/>
      <c r="MC56" s="395"/>
      <c r="MD56" s="395"/>
      <c r="ME56" s="395"/>
      <c r="MF56" s="395"/>
      <c r="MG56" s="395"/>
      <c r="MH56" s="395"/>
      <c r="MI56" s="395"/>
      <c r="MJ56" s="395"/>
      <c r="MK56" s="395"/>
      <c r="ML56" s="395"/>
      <c r="MM56" s="395"/>
      <c r="MN56" s="395"/>
      <c r="MO56" s="395"/>
      <c r="MP56" s="395"/>
      <c r="MQ56" s="395"/>
      <c r="MR56" s="395"/>
      <c r="MS56" s="395"/>
      <c r="MT56" s="395"/>
      <c r="MU56" s="395"/>
      <c r="MV56" s="395"/>
      <c r="MW56" s="395"/>
      <c r="MX56" s="395"/>
      <c r="MY56" s="395"/>
      <c r="MZ56" s="395"/>
      <c r="NA56" s="395"/>
      <c r="NB56" s="395"/>
      <c r="NC56" s="395"/>
      <c r="ND56" s="395"/>
      <c r="NE56" s="395"/>
      <c r="NF56" s="395"/>
      <c r="NG56" s="395"/>
      <c r="NH56" s="395"/>
      <c r="NI56" s="395"/>
      <c r="NJ56" s="395"/>
      <c r="NK56" s="395"/>
      <c r="NL56" s="395"/>
      <c r="NM56" s="395"/>
      <c r="NN56" s="395"/>
      <c r="NO56" s="395"/>
      <c r="NP56" s="395"/>
      <c r="NQ56" s="395"/>
      <c r="NR56" s="395"/>
      <c r="NS56" s="395"/>
      <c r="NT56" s="395"/>
      <c r="NU56" s="395"/>
      <c r="NV56" s="395"/>
      <c r="NW56" s="395"/>
      <c r="NX56" s="395"/>
      <c r="NY56" s="395"/>
      <c r="NZ56" s="395"/>
      <c r="OA56" s="395"/>
      <c r="OB56" s="395"/>
      <c r="OC56" s="395"/>
      <c r="OD56" s="395"/>
      <c r="OE56" s="395"/>
      <c r="OF56" s="395"/>
      <c r="OG56" s="395"/>
      <c r="OH56" s="395"/>
      <c r="OI56" s="395"/>
      <c r="OJ56" s="395"/>
      <c r="OK56" s="395"/>
      <c r="OL56" s="395"/>
      <c r="OM56" s="395"/>
      <c r="ON56" s="395"/>
      <c r="OO56" s="395"/>
      <c r="OP56" s="395"/>
      <c r="OQ56" s="395"/>
      <c r="OR56" s="395"/>
      <c r="OS56" s="395"/>
      <c r="OT56" s="395"/>
      <c r="OU56" s="395"/>
      <c r="OV56" s="395"/>
      <c r="OW56" s="395"/>
      <c r="OX56" s="395"/>
      <c r="OY56" s="395"/>
      <c r="OZ56" s="395"/>
      <c r="PA56" s="395"/>
      <c r="PB56" s="395"/>
      <c r="PC56" s="395"/>
      <c r="PD56" s="395"/>
      <c r="PE56" s="395"/>
      <c r="PF56" s="395"/>
      <c r="PG56" s="395"/>
      <c r="PH56" s="395"/>
      <c r="PI56" s="395"/>
      <c r="PJ56" s="395"/>
      <c r="PK56" s="395"/>
      <c r="PL56" s="395"/>
      <c r="PM56" s="395"/>
      <c r="PN56" s="395"/>
      <c r="PO56" s="395"/>
      <c r="PP56" s="395"/>
      <c r="PQ56" s="395"/>
      <c r="PR56" s="395"/>
      <c r="PS56" s="395"/>
      <c r="PT56" s="395"/>
      <c r="PU56" s="395"/>
      <c r="PV56" s="395"/>
      <c r="PW56" s="395"/>
      <c r="PX56" s="395"/>
      <c r="PY56" s="395"/>
      <c r="PZ56" s="395"/>
      <c r="QA56" s="395"/>
      <c r="QB56" s="395"/>
      <c r="QC56" s="395"/>
      <c r="QD56" s="395"/>
      <c r="QE56" s="395"/>
      <c r="QF56" s="395"/>
      <c r="QG56" s="395"/>
      <c r="QH56" s="395"/>
      <c r="QI56" s="395"/>
      <c r="QJ56" s="395"/>
      <c r="QK56" s="395"/>
      <c r="QL56" s="395"/>
      <c r="QM56" s="395"/>
      <c r="QN56" s="395"/>
      <c r="QO56" s="395"/>
      <c r="QP56" s="395"/>
      <c r="QQ56" s="395"/>
      <c r="QR56" s="395"/>
      <c r="QS56" s="395"/>
      <c r="SG56" s="143">
        <f t="shared" si="0"/>
        <v>0</v>
      </c>
      <c r="SH56" s="143" t="str">
        <f t="shared" si="1"/>
        <v/>
      </c>
      <c r="SI56" s="143">
        <f t="shared" si="2"/>
        <v>0</v>
      </c>
      <c r="SJ56" s="143" t="str">
        <f t="shared" si="3"/>
        <v/>
      </c>
      <c r="SK56" s="143">
        <f t="shared" si="4"/>
        <v>0</v>
      </c>
      <c r="SL56" s="143" t="str">
        <f t="shared" si="5"/>
        <v/>
      </c>
      <c r="SM56" s="143">
        <f t="shared" si="6"/>
        <v>0</v>
      </c>
      <c r="SN56" s="143" t="str">
        <f t="shared" si="7"/>
        <v/>
      </c>
      <c r="SO56" s="143">
        <f t="shared" si="8"/>
        <v>0</v>
      </c>
      <c r="SP56" s="143" t="str">
        <f t="shared" si="9"/>
        <v/>
      </c>
      <c r="SQ56" s="143">
        <f t="shared" si="10"/>
        <v>0</v>
      </c>
      <c r="SR56" s="143" t="str">
        <f t="shared" si="11"/>
        <v/>
      </c>
    </row>
    <row r="57" spans="1:512">
      <c r="A57" s="396"/>
      <c r="B57" s="396"/>
      <c r="C57" s="396"/>
      <c r="D57" s="396"/>
      <c r="E57" s="396"/>
      <c r="F57" s="396"/>
      <c r="G57" s="396"/>
      <c r="H57" s="396"/>
      <c r="I57" s="396"/>
      <c r="J57" s="396"/>
      <c r="K57" s="396"/>
      <c r="L57" s="396"/>
      <c r="M57" s="396"/>
      <c r="N57" s="396"/>
      <c r="O57" s="396"/>
      <c r="P57" s="396"/>
      <c r="Q57" s="396"/>
      <c r="R57" s="396"/>
      <c r="S57" s="396"/>
      <c r="T57" s="396"/>
      <c r="U57" s="396"/>
      <c r="V57" s="396"/>
      <c r="W57" s="396"/>
      <c r="X57" s="396"/>
      <c r="Y57" s="396"/>
      <c r="Z57" s="396"/>
      <c r="AA57" s="396"/>
      <c r="AB57" s="396"/>
      <c r="AC57" s="396"/>
      <c r="AD57" s="396"/>
      <c r="AE57" s="396"/>
      <c r="AF57" s="396"/>
      <c r="AG57" s="396"/>
      <c r="AH57" s="396"/>
      <c r="AI57" s="396"/>
      <c r="AJ57" s="396"/>
      <c r="AK57" s="396"/>
      <c r="AL57" s="396"/>
      <c r="AM57" s="396"/>
      <c r="AN57" s="396"/>
      <c r="AO57" s="396"/>
      <c r="AP57" s="396"/>
      <c r="AQ57" s="396"/>
      <c r="AR57" s="396"/>
      <c r="AS57" s="396"/>
      <c r="AT57" s="396"/>
      <c r="AU57" s="396"/>
      <c r="AV57" s="396"/>
      <c r="AW57" s="396"/>
      <c r="AX57" s="396"/>
      <c r="AY57" s="396"/>
      <c r="AZ57" s="396"/>
      <c r="BA57" s="396"/>
      <c r="BB57" s="396"/>
      <c r="BC57" s="396"/>
      <c r="BD57" s="396"/>
      <c r="BE57" s="396"/>
      <c r="BF57" s="396"/>
      <c r="BG57" s="396"/>
      <c r="BH57" s="396"/>
      <c r="BI57" s="396"/>
      <c r="BJ57" s="396"/>
      <c r="BK57" s="396"/>
      <c r="BL57" s="396"/>
      <c r="BM57" s="396"/>
      <c r="BN57" s="396"/>
      <c r="BO57" s="396"/>
      <c r="BP57" s="396"/>
      <c r="BQ57" s="396"/>
      <c r="BR57" s="396"/>
      <c r="BS57" s="396"/>
      <c r="BT57" s="396"/>
      <c r="BU57" s="396"/>
      <c r="BV57" s="396"/>
      <c r="BW57" s="396"/>
      <c r="BX57" s="396"/>
      <c r="BY57" s="396"/>
      <c r="BZ57" s="396"/>
      <c r="CA57" s="396"/>
      <c r="CB57" s="396"/>
      <c r="CC57" s="396"/>
      <c r="CD57" s="396"/>
      <c r="CE57" s="396"/>
      <c r="CF57" s="396"/>
      <c r="CG57" s="396"/>
      <c r="CH57" s="396"/>
      <c r="CI57" s="396"/>
      <c r="CJ57" s="396"/>
      <c r="CK57" s="396"/>
      <c r="CL57" s="396"/>
      <c r="CM57" s="396"/>
      <c r="CN57" s="396"/>
      <c r="CO57" s="396"/>
      <c r="CP57" s="396"/>
      <c r="CQ57" s="396"/>
      <c r="CR57" s="396"/>
      <c r="CS57" s="396"/>
      <c r="CT57" s="396"/>
      <c r="CU57" s="396"/>
      <c r="CV57" s="396"/>
      <c r="CW57" s="396"/>
      <c r="CX57" s="396"/>
      <c r="CY57" s="396"/>
      <c r="CZ57" s="396"/>
      <c r="DA57" s="396"/>
      <c r="DB57" s="396"/>
      <c r="DC57" s="396"/>
      <c r="DD57" s="396"/>
      <c r="DE57" s="396"/>
      <c r="DF57" s="396"/>
      <c r="DG57" s="396"/>
      <c r="DH57" s="396"/>
      <c r="DI57" s="396"/>
      <c r="DJ57" s="396"/>
      <c r="DK57" s="396"/>
      <c r="ER57" s="396"/>
      <c r="ES57" s="396"/>
      <c r="ET57" s="396"/>
      <c r="EU57" s="396"/>
      <c r="EV57" s="396"/>
      <c r="EW57" s="396"/>
      <c r="EX57" s="396"/>
      <c r="EY57" s="396"/>
      <c r="EZ57" s="396"/>
      <c r="FA57" s="396"/>
      <c r="FB57" s="396"/>
      <c r="FC57" s="396"/>
      <c r="FD57" s="396"/>
      <c r="FE57" s="396"/>
      <c r="FF57" s="396"/>
      <c r="FG57" s="396"/>
      <c r="FH57" s="396"/>
      <c r="FI57" s="396"/>
      <c r="FJ57" s="396"/>
      <c r="FK57" s="396"/>
      <c r="FL57" s="396"/>
      <c r="FM57" s="396"/>
      <c r="FN57" s="396"/>
      <c r="FO57" s="396"/>
      <c r="FP57" s="396"/>
      <c r="FQ57" s="396"/>
      <c r="FR57" s="396"/>
      <c r="FS57" s="396"/>
      <c r="FT57" s="396"/>
      <c r="FU57" s="396"/>
      <c r="FV57" s="396"/>
      <c r="FW57" s="396"/>
      <c r="FX57" s="396"/>
      <c r="FY57" s="396"/>
      <c r="FZ57" s="396"/>
      <c r="GA57" s="396"/>
      <c r="GB57" s="396"/>
      <c r="GC57" s="396"/>
      <c r="GD57" s="396"/>
      <c r="GE57" s="396"/>
      <c r="GF57" s="396"/>
      <c r="GG57" s="396"/>
      <c r="GH57" s="396"/>
      <c r="GI57" s="396"/>
      <c r="GJ57" s="396"/>
      <c r="GK57" s="396"/>
      <c r="GL57" s="396"/>
      <c r="GM57" s="396"/>
      <c r="GN57" s="396"/>
      <c r="GO57" s="396"/>
      <c r="GP57" s="396"/>
      <c r="GQ57" s="396"/>
      <c r="GR57" s="396"/>
      <c r="GS57" s="396"/>
      <c r="GT57" s="396"/>
      <c r="GU57" s="396"/>
      <c r="GV57" s="396"/>
      <c r="GW57" s="396"/>
      <c r="GX57" s="396"/>
      <c r="GY57" s="396"/>
      <c r="GZ57" s="396"/>
      <c r="HA57" s="396"/>
      <c r="HB57" s="396"/>
      <c r="HC57" s="396"/>
      <c r="HD57" s="396"/>
      <c r="HE57" s="396"/>
      <c r="HF57" s="396"/>
      <c r="HG57" s="396"/>
      <c r="HH57" s="396"/>
      <c r="HI57" s="396"/>
      <c r="HJ57" s="396"/>
      <c r="HK57" s="396"/>
      <c r="HL57" s="396"/>
      <c r="HM57" s="396"/>
      <c r="HN57" s="396"/>
      <c r="HO57" s="396"/>
      <c r="HP57" s="396"/>
      <c r="HQ57" s="396"/>
      <c r="HR57" s="396"/>
      <c r="HS57" s="396"/>
      <c r="HT57" s="396"/>
      <c r="HU57" s="396"/>
      <c r="HV57" s="396"/>
      <c r="HW57" s="396"/>
      <c r="HX57" s="396"/>
      <c r="HY57" s="396"/>
      <c r="HZ57" s="396"/>
      <c r="IA57" s="396"/>
      <c r="IB57" s="396"/>
      <c r="IC57" s="396"/>
      <c r="ID57" s="396"/>
      <c r="IE57" s="396"/>
      <c r="IF57" s="396"/>
      <c r="IG57" s="396"/>
      <c r="IH57" s="396"/>
      <c r="II57" s="396"/>
      <c r="IJ57" s="396"/>
      <c r="IK57" s="396"/>
      <c r="IL57" s="396"/>
      <c r="IM57" s="396"/>
      <c r="IN57" s="396"/>
      <c r="IO57" s="396"/>
      <c r="IP57" s="396"/>
      <c r="IQ57" s="396"/>
      <c r="IR57" s="396"/>
      <c r="IS57" s="396"/>
      <c r="IT57" s="396"/>
      <c r="IU57" s="396"/>
      <c r="IV57" s="396"/>
      <c r="IW57" s="396"/>
      <c r="IX57" s="396"/>
      <c r="IY57" s="396"/>
      <c r="IZ57" s="396"/>
      <c r="JA57" s="396"/>
      <c r="JB57" s="396"/>
      <c r="JC57" s="396"/>
      <c r="JD57" s="396"/>
      <c r="JE57" s="396"/>
      <c r="JF57" s="396"/>
      <c r="JG57" s="396"/>
      <c r="JH57" s="396"/>
      <c r="JI57" s="396"/>
      <c r="JJ57" s="396"/>
      <c r="JK57" s="396"/>
      <c r="JL57" s="396"/>
      <c r="JM57" s="396"/>
      <c r="JN57" s="396"/>
      <c r="JO57" s="396"/>
      <c r="JP57" s="396"/>
      <c r="JQ57" s="396"/>
      <c r="JR57" s="396"/>
      <c r="JS57" s="396"/>
      <c r="JT57" s="396"/>
      <c r="JU57" s="396"/>
      <c r="JV57" s="396"/>
      <c r="JW57" s="396"/>
      <c r="JX57" s="396"/>
      <c r="JY57" s="396"/>
      <c r="JZ57" s="396"/>
      <c r="KA57" s="396"/>
      <c r="KB57" s="396"/>
      <c r="KC57" s="396"/>
      <c r="KD57" s="396"/>
      <c r="KE57" s="396"/>
      <c r="KF57" s="396"/>
      <c r="KG57" s="396"/>
      <c r="KH57" s="396"/>
      <c r="KI57" s="396"/>
      <c r="KJ57" s="396"/>
      <c r="KK57" s="396"/>
      <c r="KL57" s="396"/>
      <c r="KM57" s="396"/>
      <c r="KN57" s="396"/>
      <c r="KO57" s="396"/>
      <c r="KP57" s="396"/>
      <c r="KQ57" s="396"/>
      <c r="KR57" s="396"/>
      <c r="KS57" s="396"/>
      <c r="KT57" s="396"/>
      <c r="KU57" s="396"/>
      <c r="KV57" s="396"/>
      <c r="KW57" s="396"/>
      <c r="KX57" s="396"/>
      <c r="KY57" s="396"/>
      <c r="KZ57" s="396"/>
      <c r="LA57" s="396"/>
      <c r="LB57" s="396"/>
      <c r="LC57" s="396"/>
      <c r="LD57" s="396"/>
      <c r="LE57" s="396"/>
      <c r="LF57" s="396"/>
      <c r="LG57" s="396"/>
      <c r="LH57" s="396"/>
      <c r="LI57" s="396"/>
      <c r="LJ57" s="396"/>
      <c r="LK57" s="396"/>
      <c r="LL57" s="396"/>
      <c r="LM57" s="396"/>
      <c r="LN57" s="396"/>
      <c r="LO57" s="396"/>
      <c r="LP57" s="396"/>
      <c r="LQ57" s="396"/>
      <c r="LR57" s="396"/>
      <c r="LS57" s="396"/>
      <c r="LT57" s="396"/>
      <c r="LU57" s="396"/>
      <c r="LV57" s="396"/>
      <c r="LW57" s="396"/>
      <c r="LX57" s="396"/>
      <c r="LY57" s="396"/>
      <c r="LZ57" s="396"/>
      <c r="MA57" s="396"/>
      <c r="MB57" s="396"/>
      <c r="MC57" s="396"/>
      <c r="MD57" s="396"/>
      <c r="ME57" s="396"/>
      <c r="MF57" s="396"/>
      <c r="MG57" s="396"/>
      <c r="MH57" s="396"/>
      <c r="MI57" s="396"/>
      <c r="MJ57" s="396"/>
      <c r="MK57" s="396"/>
      <c r="ML57" s="396"/>
      <c r="MM57" s="396"/>
      <c r="MN57" s="396"/>
      <c r="MO57" s="396"/>
      <c r="MP57" s="396"/>
      <c r="MQ57" s="396"/>
      <c r="MR57" s="396"/>
      <c r="MS57" s="396"/>
      <c r="MT57" s="396"/>
      <c r="MU57" s="396"/>
      <c r="MV57" s="396"/>
      <c r="MW57" s="396"/>
      <c r="MX57" s="396"/>
      <c r="MY57" s="396"/>
      <c r="MZ57" s="396"/>
      <c r="NA57" s="396"/>
      <c r="NB57" s="396"/>
      <c r="NC57" s="396"/>
      <c r="ND57" s="396"/>
      <c r="NE57" s="396"/>
      <c r="NF57" s="396"/>
      <c r="NG57" s="396"/>
      <c r="NH57" s="396"/>
      <c r="NI57" s="396"/>
      <c r="NJ57" s="396"/>
      <c r="NK57" s="396"/>
      <c r="NL57" s="396"/>
      <c r="NM57" s="396"/>
      <c r="NN57" s="396"/>
      <c r="NO57" s="396"/>
      <c r="NP57" s="396"/>
      <c r="NQ57" s="396"/>
      <c r="NR57" s="396"/>
      <c r="NS57" s="396"/>
      <c r="NT57" s="396"/>
      <c r="NU57" s="396"/>
      <c r="NV57" s="396"/>
      <c r="NW57" s="396"/>
      <c r="NX57" s="396"/>
      <c r="NY57" s="396"/>
      <c r="NZ57" s="396"/>
      <c r="OA57" s="396"/>
      <c r="OB57" s="396"/>
      <c r="OC57" s="396"/>
      <c r="OD57" s="396"/>
      <c r="OE57" s="396"/>
      <c r="OF57" s="396"/>
      <c r="OG57" s="396"/>
      <c r="OH57" s="396"/>
      <c r="OI57" s="396"/>
      <c r="OJ57" s="396"/>
      <c r="OK57" s="396"/>
      <c r="OL57" s="396"/>
      <c r="OM57" s="396"/>
      <c r="ON57" s="396"/>
      <c r="OO57" s="396"/>
      <c r="OP57" s="396"/>
      <c r="OQ57" s="396"/>
      <c r="OR57" s="396"/>
      <c r="OS57" s="396"/>
      <c r="OT57" s="396"/>
      <c r="OU57" s="396"/>
      <c r="OV57" s="396"/>
      <c r="OW57" s="396"/>
      <c r="OX57" s="396"/>
      <c r="OY57" s="396"/>
      <c r="OZ57" s="396"/>
      <c r="PA57" s="396"/>
      <c r="PB57" s="396"/>
      <c r="PC57" s="396"/>
      <c r="PD57" s="396"/>
      <c r="PE57" s="396"/>
      <c r="PF57" s="396"/>
      <c r="PG57" s="396"/>
      <c r="PH57" s="396"/>
      <c r="PI57" s="396"/>
      <c r="PJ57" s="396"/>
      <c r="PK57" s="396"/>
      <c r="PL57" s="396"/>
      <c r="PM57" s="396"/>
      <c r="PN57" s="396"/>
      <c r="PO57" s="396"/>
      <c r="PP57" s="396"/>
      <c r="PQ57" s="396"/>
      <c r="PR57" s="396"/>
      <c r="PS57" s="396"/>
      <c r="PT57" s="396"/>
      <c r="PU57" s="396"/>
      <c r="PV57" s="396"/>
      <c r="PW57" s="396"/>
      <c r="PX57" s="396"/>
      <c r="PY57" s="396"/>
      <c r="PZ57" s="396"/>
      <c r="QA57" s="396"/>
      <c r="QB57" s="396"/>
      <c r="QC57" s="396"/>
      <c r="QD57" s="396"/>
      <c r="QE57" s="396"/>
      <c r="QF57" s="396"/>
      <c r="QG57" s="396"/>
      <c r="QH57" s="396"/>
      <c r="QI57" s="396"/>
      <c r="QJ57" s="396"/>
      <c r="QK57" s="396"/>
      <c r="QL57" s="396"/>
      <c r="QM57" s="396"/>
      <c r="QN57" s="396"/>
      <c r="QO57" s="396"/>
      <c r="QP57" s="396"/>
      <c r="QQ57" s="396"/>
      <c r="QR57" s="396"/>
      <c r="QS57" s="396"/>
      <c r="SG57" s="143">
        <f t="shared" si="0"/>
        <v>0</v>
      </c>
      <c r="SH57" s="143" t="str">
        <f t="shared" si="1"/>
        <v/>
      </c>
      <c r="SI57" s="143">
        <f t="shared" si="2"/>
        <v>0</v>
      </c>
      <c r="SJ57" s="143" t="str">
        <f t="shared" si="3"/>
        <v/>
      </c>
      <c r="SK57" s="143">
        <f t="shared" si="4"/>
        <v>0</v>
      </c>
      <c r="SL57" s="143" t="str">
        <f t="shared" si="5"/>
        <v/>
      </c>
      <c r="SM57" s="143">
        <f t="shared" si="6"/>
        <v>0</v>
      </c>
      <c r="SN57" s="143" t="str">
        <f t="shared" si="7"/>
        <v/>
      </c>
      <c r="SO57" s="143">
        <f t="shared" si="8"/>
        <v>0</v>
      </c>
      <c r="SP57" s="143" t="str">
        <f t="shared" si="9"/>
        <v/>
      </c>
      <c r="SQ57" s="143">
        <f t="shared" si="10"/>
        <v>0</v>
      </c>
      <c r="SR57" s="143" t="str">
        <f t="shared" si="11"/>
        <v/>
      </c>
    </row>
    <row r="58" spans="1:512">
      <c r="A58" s="396"/>
      <c r="B58" s="395"/>
      <c r="C58" s="395"/>
      <c r="D58" s="395"/>
      <c r="E58" s="395"/>
      <c r="F58" s="395"/>
      <c r="G58" s="395"/>
      <c r="H58" s="395"/>
      <c r="I58" s="395"/>
      <c r="J58" s="395"/>
      <c r="K58" s="395"/>
      <c r="L58" s="395"/>
      <c r="M58" s="395"/>
      <c r="N58" s="395"/>
      <c r="O58" s="395"/>
      <c r="P58" s="395"/>
      <c r="Q58" s="395"/>
      <c r="R58" s="395"/>
      <c r="S58" s="395"/>
      <c r="T58" s="395"/>
      <c r="U58" s="395"/>
      <c r="V58" s="395"/>
      <c r="W58" s="395"/>
      <c r="X58" s="395"/>
      <c r="Y58" s="395"/>
      <c r="Z58" s="395"/>
      <c r="AA58" s="395"/>
      <c r="AB58" s="395"/>
      <c r="AC58" s="395"/>
      <c r="AD58" s="395"/>
      <c r="AE58" s="395"/>
      <c r="AF58" s="395"/>
      <c r="AG58" s="395"/>
      <c r="AH58" s="395"/>
      <c r="AI58" s="395"/>
      <c r="AJ58" s="395"/>
      <c r="AK58" s="395"/>
      <c r="AL58" s="395"/>
      <c r="AM58" s="395"/>
      <c r="AN58" s="395"/>
      <c r="AO58" s="395"/>
      <c r="AP58" s="395"/>
      <c r="AQ58" s="395"/>
      <c r="AR58" s="395"/>
      <c r="AS58" s="395"/>
      <c r="AT58" s="395"/>
      <c r="AU58" s="395"/>
      <c r="AV58" s="395"/>
      <c r="AW58" s="395"/>
      <c r="AX58" s="395"/>
      <c r="AY58" s="395"/>
      <c r="AZ58" s="395"/>
      <c r="BA58" s="395"/>
      <c r="BB58" s="395"/>
      <c r="BC58" s="395"/>
      <c r="BD58" s="395"/>
      <c r="BE58" s="395"/>
      <c r="BF58" s="395"/>
      <c r="BG58" s="395"/>
      <c r="BH58" s="395"/>
      <c r="BI58" s="395"/>
      <c r="BJ58" s="395"/>
      <c r="BK58" s="395"/>
      <c r="BL58" s="395"/>
      <c r="BM58" s="395"/>
      <c r="BN58" s="395"/>
      <c r="BO58" s="395"/>
      <c r="BP58" s="395"/>
      <c r="BQ58" s="395"/>
      <c r="BR58" s="395"/>
      <c r="BS58" s="395"/>
      <c r="BT58" s="395"/>
      <c r="BU58" s="395"/>
      <c r="BV58" s="395"/>
      <c r="BW58" s="395"/>
      <c r="BX58" s="395"/>
      <c r="BY58" s="395"/>
      <c r="BZ58" s="395"/>
      <c r="CA58" s="395"/>
      <c r="CB58" s="395"/>
      <c r="CC58" s="395"/>
      <c r="CD58" s="395"/>
      <c r="CE58" s="395"/>
      <c r="CF58" s="395"/>
      <c r="CG58" s="395"/>
      <c r="CH58" s="395"/>
      <c r="CI58" s="395"/>
      <c r="CJ58" s="395"/>
      <c r="CK58" s="395"/>
      <c r="CL58" s="395"/>
      <c r="CM58" s="395"/>
      <c r="CN58" s="395"/>
      <c r="CO58" s="395"/>
      <c r="CP58" s="395"/>
      <c r="CQ58" s="395"/>
      <c r="CR58" s="395"/>
      <c r="CS58" s="395"/>
      <c r="CT58" s="395"/>
      <c r="CU58" s="395"/>
      <c r="CV58" s="395"/>
      <c r="CW58" s="395"/>
      <c r="CX58" s="395"/>
      <c r="CY58" s="395"/>
      <c r="CZ58" s="395"/>
      <c r="DA58" s="395"/>
      <c r="DB58" s="395"/>
      <c r="DC58" s="395"/>
      <c r="DD58" s="395"/>
      <c r="DE58" s="395"/>
      <c r="DF58" s="395"/>
      <c r="DG58" s="395"/>
      <c r="DH58" s="395"/>
      <c r="DI58" s="395"/>
      <c r="DJ58" s="395"/>
      <c r="DK58" s="395"/>
      <c r="ER58" s="395"/>
      <c r="ES58" s="395"/>
      <c r="ET58" s="395"/>
      <c r="EU58" s="395"/>
      <c r="EV58" s="395"/>
      <c r="EW58" s="395"/>
      <c r="EX58" s="395"/>
      <c r="EY58" s="395"/>
      <c r="EZ58" s="395"/>
      <c r="FA58" s="395"/>
      <c r="FB58" s="395"/>
      <c r="FC58" s="395"/>
      <c r="FD58" s="395"/>
      <c r="FE58" s="395"/>
      <c r="FF58" s="395"/>
      <c r="FG58" s="395"/>
      <c r="FH58" s="395"/>
      <c r="FI58" s="395"/>
      <c r="FJ58" s="395"/>
      <c r="FK58" s="395"/>
      <c r="FL58" s="395"/>
      <c r="FM58" s="395"/>
      <c r="FN58" s="395"/>
      <c r="FO58" s="395"/>
      <c r="FP58" s="395"/>
      <c r="FQ58" s="395"/>
      <c r="FR58" s="395"/>
      <c r="FS58" s="395"/>
      <c r="FT58" s="395"/>
      <c r="FU58" s="395"/>
      <c r="FV58" s="395"/>
      <c r="FW58" s="395"/>
      <c r="FX58" s="395"/>
      <c r="FY58" s="395"/>
      <c r="FZ58" s="395"/>
      <c r="GA58" s="395"/>
      <c r="GB58" s="395"/>
      <c r="GC58" s="395"/>
      <c r="GD58" s="395"/>
      <c r="GE58" s="395"/>
      <c r="GF58" s="395"/>
      <c r="GG58" s="395"/>
      <c r="GH58" s="395"/>
      <c r="GI58" s="395"/>
      <c r="GJ58" s="395"/>
      <c r="GK58" s="395"/>
      <c r="GL58" s="395"/>
      <c r="GM58" s="395"/>
      <c r="GN58" s="395"/>
      <c r="GO58" s="395"/>
      <c r="GP58" s="395"/>
      <c r="GQ58" s="395"/>
      <c r="GR58" s="395"/>
      <c r="GS58" s="395"/>
      <c r="GT58" s="395"/>
      <c r="GU58" s="395"/>
      <c r="GV58" s="395"/>
      <c r="GW58" s="395"/>
      <c r="GX58" s="395"/>
      <c r="GY58" s="395"/>
      <c r="GZ58" s="395"/>
      <c r="HA58" s="395"/>
      <c r="HB58" s="395"/>
      <c r="HC58" s="395"/>
      <c r="HD58" s="395"/>
      <c r="HE58" s="395"/>
      <c r="HF58" s="395"/>
      <c r="HG58" s="395"/>
      <c r="HH58" s="395"/>
      <c r="HI58" s="395"/>
      <c r="HJ58" s="395"/>
      <c r="HK58" s="395"/>
      <c r="HL58" s="395"/>
      <c r="HM58" s="395"/>
      <c r="HN58" s="395"/>
      <c r="HO58" s="395"/>
      <c r="HP58" s="395"/>
      <c r="HQ58" s="395"/>
      <c r="HR58" s="395"/>
      <c r="HS58" s="395"/>
      <c r="HT58" s="395"/>
      <c r="HU58" s="395"/>
      <c r="HV58" s="395"/>
      <c r="HW58" s="395"/>
      <c r="HX58" s="395"/>
      <c r="HY58" s="395"/>
      <c r="HZ58" s="395"/>
      <c r="IA58" s="395"/>
      <c r="IB58" s="395"/>
      <c r="IC58" s="395"/>
      <c r="ID58" s="395"/>
      <c r="IE58" s="395"/>
      <c r="IF58" s="395"/>
      <c r="IG58" s="395"/>
      <c r="IH58" s="395"/>
      <c r="II58" s="395"/>
      <c r="IJ58" s="395"/>
      <c r="IK58" s="395"/>
      <c r="IL58" s="395"/>
      <c r="IM58" s="395"/>
      <c r="IN58" s="395"/>
      <c r="IO58" s="395"/>
      <c r="IP58" s="395"/>
      <c r="IQ58" s="395"/>
      <c r="IR58" s="395"/>
      <c r="IS58" s="395"/>
      <c r="IT58" s="395"/>
      <c r="IU58" s="395"/>
      <c r="IV58" s="395"/>
      <c r="IW58" s="395"/>
      <c r="IX58" s="395"/>
      <c r="IY58" s="395"/>
      <c r="IZ58" s="395"/>
      <c r="JA58" s="395"/>
      <c r="JB58" s="395"/>
      <c r="JC58" s="395"/>
      <c r="JD58" s="395"/>
      <c r="JE58" s="395"/>
      <c r="JF58" s="395"/>
      <c r="JG58" s="395"/>
      <c r="JH58" s="395"/>
      <c r="JI58" s="395"/>
      <c r="JJ58" s="395"/>
      <c r="JK58" s="395"/>
      <c r="JL58" s="395"/>
      <c r="JM58" s="395"/>
      <c r="JN58" s="395"/>
      <c r="JO58" s="395"/>
      <c r="JP58" s="395"/>
      <c r="JQ58" s="395"/>
      <c r="JR58" s="395"/>
      <c r="JS58" s="395"/>
      <c r="JT58" s="395"/>
      <c r="JU58" s="395"/>
      <c r="JV58" s="395"/>
      <c r="JW58" s="395"/>
      <c r="JX58" s="395"/>
      <c r="JY58" s="395"/>
      <c r="JZ58" s="395"/>
      <c r="KA58" s="395"/>
      <c r="KB58" s="395"/>
      <c r="KC58" s="395"/>
      <c r="KD58" s="395"/>
      <c r="KE58" s="395"/>
      <c r="KF58" s="395"/>
      <c r="KG58" s="395"/>
      <c r="KH58" s="395"/>
      <c r="KI58" s="395"/>
      <c r="KJ58" s="395"/>
      <c r="KK58" s="395"/>
      <c r="KL58" s="395"/>
      <c r="KM58" s="395"/>
      <c r="KN58" s="395"/>
      <c r="KO58" s="395"/>
      <c r="KP58" s="395"/>
      <c r="KQ58" s="395"/>
      <c r="KR58" s="395"/>
      <c r="KS58" s="395"/>
      <c r="KT58" s="395"/>
      <c r="KU58" s="395"/>
      <c r="KV58" s="395"/>
      <c r="KW58" s="395"/>
      <c r="KX58" s="395"/>
      <c r="KY58" s="395"/>
      <c r="KZ58" s="395"/>
      <c r="LA58" s="395"/>
      <c r="LB58" s="395"/>
      <c r="LC58" s="395"/>
      <c r="LD58" s="395"/>
      <c r="LE58" s="395"/>
      <c r="LF58" s="395"/>
      <c r="LG58" s="395"/>
      <c r="LH58" s="395"/>
      <c r="LI58" s="395"/>
      <c r="LJ58" s="395"/>
      <c r="LK58" s="395"/>
      <c r="LL58" s="395"/>
      <c r="LM58" s="395"/>
      <c r="LN58" s="395"/>
      <c r="LO58" s="395"/>
      <c r="LP58" s="395"/>
      <c r="LQ58" s="395"/>
      <c r="LR58" s="395"/>
      <c r="LS58" s="395"/>
      <c r="LT58" s="395"/>
      <c r="LU58" s="395"/>
      <c r="LV58" s="395"/>
      <c r="LW58" s="395"/>
      <c r="LX58" s="395"/>
      <c r="LY58" s="395"/>
      <c r="LZ58" s="395"/>
      <c r="MA58" s="395"/>
      <c r="MB58" s="395"/>
      <c r="MC58" s="395"/>
      <c r="MD58" s="395"/>
      <c r="ME58" s="395"/>
      <c r="MF58" s="395"/>
      <c r="MG58" s="395"/>
      <c r="MH58" s="395"/>
      <c r="MI58" s="395"/>
      <c r="MJ58" s="395"/>
      <c r="MK58" s="395"/>
      <c r="ML58" s="395"/>
      <c r="MM58" s="395"/>
      <c r="MN58" s="395"/>
      <c r="MO58" s="395"/>
      <c r="MP58" s="395"/>
      <c r="MQ58" s="395"/>
      <c r="MR58" s="395"/>
      <c r="MS58" s="395"/>
      <c r="MT58" s="395"/>
      <c r="MU58" s="395"/>
      <c r="MV58" s="395"/>
      <c r="MW58" s="395"/>
      <c r="MX58" s="395"/>
      <c r="MY58" s="395"/>
      <c r="MZ58" s="395"/>
      <c r="NA58" s="395"/>
      <c r="NB58" s="395"/>
      <c r="NC58" s="395"/>
      <c r="ND58" s="395"/>
      <c r="NE58" s="395"/>
      <c r="NF58" s="395"/>
      <c r="NG58" s="395"/>
      <c r="NH58" s="395"/>
      <c r="NI58" s="395"/>
      <c r="NJ58" s="395"/>
      <c r="NK58" s="395"/>
      <c r="NL58" s="395"/>
      <c r="NM58" s="395"/>
      <c r="NN58" s="395"/>
      <c r="NO58" s="395"/>
      <c r="NP58" s="395"/>
      <c r="NQ58" s="395"/>
      <c r="NR58" s="395"/>
      <c r="NS58" s="395"/>
      <c r="NT58" s="395"/>
      <c r="NU58" s="395"/>
      <c r="NV58" s="395"/>
      <c r="NW58" s="395"/>
      <c r="NX58" s="395"/>
      <c r="NY58" s="395"/>
      <c r="NZ58" s="395"/>
      <c r="OA58" s="395"/>
      <c r="OB58" s="395"/>
      <c r="OC58" s="395"/>
      <c r="OD58" s="395"/>
      <c r="OE58" s="395"/>
      <c r="OF58" s="395"/>
      <c r="OG58" s="395"/>
      <c r="OH58" s="395"/>
      <c r="OI58" s="395"/>
      <c r="OJ58" s="395"/>
      <c r="OK58" s="395"/>
      <c r="OL58" s="395"/>
      <c r="OM58" s="395"/>
      <c r="ON58" s="395"/>
      <c r="OO58" s="395"/>
      <c r="OP58" s="395"/>
      <c r="OQ58" s="395"/>
      <c r="OR58" s="395"/>
      <c r="OS58" s="395"/>
      <c r="OT58" s="395"/>
      <c r="OU58" s="395"/>
      <c r="OV58" s="395"/>
      <c r="OW58" s="395"/>
      <c r="OX58" s="395"/>
      <c r="OY58" s="395"/>
      <c r="OZ58" s="395"/>
      <c r="PA58" s="395"/>
      <c r="PB58" s="395"/>
      <c r="PC58" s="395"/>
      <c r="PD58" s="395"/>
      <c r="PE58" s="395"/>
      <c r="PF58" s="395"/>
      <c r="PG58" s="395"/>
      <c r="PH58" s="395"/>
      <c r="PI58" s="395"/>
      <c r="PJ58" s="395"/>
      <c r="PK58" s="395"/>
      <c r="PL58" s="395"/>
      <c r="PM58" s="395"/>
      <c r="PN58" s="395"/>
      <c r="PO58" s="395"/>
      <c r="PP58" s="395"/>
      <c r="PQ58" s="395"/>
      <c r="PR58" s="395"/>
      <c r="PS58" s="395"/>
      <c r="PT58" s="395"/>
      <c r="PU58" s="395"/>
      <c r="PV58" s="395"/>
      <c r="PW58" s="395"/>
      <c r="PX58" s="395"/>
      <c r="PY58" s="395"/>
      <c r="PZ58" s="395"/>
      <c r="QA58" s="395"/>
      <c r="QB58" s="395"/>
      <c r="QC58" s="395"/>
      <c r="QD58" s="395"/>
      <c r="QE58" s="395"/>
      <c r="QF58" s="395"/>
      <c r="QG58" s="395"/>
      <c r="QH58" s="395"/>
      <c r="QI58" s="395"/>
      <c r="QJ58" s="395"/>
      <c r="QK58" s="395"/>
      <c r="QL58" s="395"/>
      <c r="QM58" s="395"/>
      <c r="QN58" s="395"/>
      <c r="QO58" s="395"/>
      <c r="QP58" s="395"/>
      <c r="QQ58" s="395"/>
      <c r="QR58" s="395"/>
      <c r="QS58" s="395"/>
      <c r="SG58" s="143">
        <f t="shared" si="0"/>
        <v>0</v>
      </c>
      <c r="SH58" s="143" t="str">
        <f t="shared" si="1"/>
        <v/>
      </c>
      <c r="SI58" s="143">
        <f t="shared" si="2"/>
        <v>0</v>
      </c>
      <c r="SJ58" s="143" t="str">
        <f t="shared" si="3"/>
        <v/>
      </c>
      <c r="SK58" s="143">
        <f t="shared" si="4"/>
        <v>0</v>
      </c>
      <c r="SL58" s="143" t="str">
        <f t="shared" si="5"/>
        <v/>
      </c>
      <c r="SM58" s="143">
        <f t="shared" si="6"/>
        <v>0</v>
      </c>
      <c r="SN58" s="143" t="str">
        <f t="shared" si="7"/>
        <v/>
      </c>
      <c r="SO58" s="143">
        <f t="shared" si="8"/>
        <v>0</v>
      </c>
      <c r="SP58" s="143" t="str">
        <f t="shared" si="9"/>
        <v/>
      </c>
      <c r="SQ58" s="143">
        <f t="shared" si="10"/>
        <v>0</v>
      </c>
      <c r="SR58" s="143" t="str">
        <f t="shared" si="11"/>
        <v/>
      </c>
    </row>
    <row r="59" spans="1:512">
      <c r="A59" s="396"/>
      <c r="B59" s="396"/>
      <c r="C59" s="396"/>
      <c r="D59" s="396"/>
      <c r="E59" s="396"/>
      <c r="F59" s="396"/>
      <c r="G59" s="396"/>
      <c r="H59" s="396"/>
      <c r="I59" s="396"/>
      <c r="J59" s="396"/>
      <c r="K59" s="396"/>
      <c r="L59" s="396"/>
      <c r="M59" s="396"/>
      <c r="N59" s="396"/>
      <c r="O59" s="396"/>
      <c r="P59" s="396"/>
      <c r="Q59" s="396"/>
      <c r="R59" s="396"/>
      <c r="S59" s="396"/>
      <c r="T59" s="396"/>
      <c r="U59" s="396"/>
      <c r="V59" s="396"/>
      <c r="W59" s="396"/>
      <c r="X59" s="396"/>
      <c r="Y59" s="396"/>
      <c r="Z59" s="396"/>
      <c r="AA59" s="396"/>
      <c r="AB59" s="396"/>
      <c r="AC59" s="396"/>
      <c r="AD59" s="396"/>
      <c r="AE59" s="396"/>
      <c r="AF59" s="396"/>
      <c r="AG59" s="396"/>
      <c r="AH59" s="396"/>
      <c r="AI59" s="396"/>
      <c r="AJ59" s="396"/>
      <c r="AK59" s="396"/>
      <c r="AL59" s="396"/>
      <c r="AM59" s="396"/>
      <c r="AN59" s="396"/>
      <c r="AO59" s="396"/>
      <c r="AP59" s="396"/>
      <c r="AQ59" s="396"/>
      <c r="AR59" s="396"/>
      <c r="AS59" s="396"/>
      <c r="AT59" s="396"/>
      <c r="AU59" s="396"/>
      <c r="AV59" s="396"/>
      <c r="AW59" s="396"/>
      <c r="AX59" s="396"/>
      <c r="AY59" s="396"/>
      <c r="AZ59" s="396"/>
      <c r="BA59" s="396"/>
      <c r="BB59" s="396"/>
      <c r="BC59" s="396"/>
      <c r="BD59" s="396"/>
      <c r="BE59" s="396"/>
      <c r="BF59" s="396"/>
      <c r="BG59" s="396"/>
      <c r="BH59" s="396"/>
      <c r="BI59" s="396"/>
      <c r="BJ59" s="396"/>
      <c r="BK59" s="396"/>
      <c r="BL59" s="396"/>
      <c r="BM59" s="396"/>
      <c r="BN59" s="396"/>
      <c r="BO59" s="396"/>
      <c r="BP59" s="396"/>
      <c r="BQ59" s="396"/>
      <c r="BR59" s="396"/>
      <c r="BS59" s="396"/>
      <c r="BT59" s="396"/>
      <c r="BU59" s="396"/>
      <c r="BV59" s="396"/>
      <c r="BW59" s="396"/>
      <c r="BX59" s="396"/>
      <c r="BY59" s="396"/>
      <c r="BZ59" s="396"/>
      <c r="CA59" s="396"/>
      <c r="CB59" s="396"/>
      <c r="CC59" s="396"/>
      <c r="CD59" s="396"/>
      <c r="CE59" s="396"/>
      <c r="CF59" s="396"/>
      <c r="CG59" s="396"/>
      <c r="CH59" s="396"/>
      <c r="CI59" s="396"/>
      <c r="CJ59" s="396"/>
      <c r="CK59" s="396"/>
      <c r="CL59" s="396"/>
      <c r="CM59" s="396"/>
      <c r="CN59" s="396"/>
      <c r="CO59" s="396"/>
      <c r="CP59" s="396"/>
      <c r="CQ59" s="396"/>
      <c r="CR59" s="396"/>
      <c r="CS59" s="396"/>
      <c r="CT59" s="396"/>
      <c r="CU59" s="396"/>
      <c r="CV59" s="396"/>
      <c r="CW59" s="396"/>
      <c r="CX59" s="396"/>
      <c r="CY59" s="396"/>
      <c r="CZ59" s="396"/>
      <c r="DA59" s="396"/>
      <c r="DB59" s="396"/>
      <c r="DC59" s="396"/>
      <c r="DD59" s="396"/>
      <c r="DE59" s="396"/>
      <c r="DF59" s="396"/>
      <c r="DG59" s="396"/>
      <c r="DH59" s="396"/>
      <c r="DI59" s="396"/>
      <c r="DJ59" s="396"/>
      <c r="DK59" s="396"/>
      <c r="ER59" s="396"/>
      <c r="ES59" s="396"/>
      <c r="ET59" s="396"/>
      <c r="EU59" s="396"/>
      <c r="EV59" s="396"/>
      <c r="EW59" s="396"/>
      <c r="EX59" s="396"/>
      <c r="EY59" s="396"/>
      <c r="EZ59" s="396"/>
      <c r="FA59" s="396"/>
      <c r="FB59" s="396"/>
      <c r="FC59" s="396"/>
      <c r="FD59" s="396"/>
      <c r="FE59" s="396"/>
      <c r="FF59" s="396"/>
      <c r="FG59" s="396"/>
      <c r="FH59" s="396"/>
      <c r="FI59" s="396"/>
      <c r="FJ59" s="396"/>
      <c r="FK59" s="396"/>
      <c r="FL59" s="396"/>
      <c r="FM59" s="396"/>
      <c r="FN59" s="396"/>
      <c r="FO59" s="396"/>
      <c r="FP59" s="396"/>
      <c r="FQ59" s="396"/>
      <c r="FR59" s="396"/>
      <c r="FS59" s="396"/>
      <c r="FT59" s="396"/>
      <c r="FU59" s="396"/>
      <c r="FV59" s="396"/>
      <c r="FW59" s="396"/>
      <c r="FX59" s="396"/>
      <c r="FY59" s="396"/>
      <c r="FZ59" s="396"/>
      <c r="GA59" s="396"/>
      <c r="GB59" s="396"/>
      <c r="GC59" s="396"/>
      <c r="GD59" s="396"/>
      <c r="GE59" s="396"/>
      <c r="GF59" s="396"/>
      <c r="GG59" s="396"/>
      <c r="GH59" s="396"/>
      <c r="GI59" s="396"/>
      <c r="GJ59" s="396"/>
      <c r="GK59" s="396"/>
      <c r="GL59" s="396"/>
      <c r="GM59" s="396"/>
      <c r="GN59" s="396"/>
      <c r="GO59" s="396"/>
      <c r="GP59" s="396"/>
      <c r="GQ59" s="396"/>
      <c r="GR59" s="396"/>
      <c r="GS59" s="396"/>
      <c r="GT59" s="396"/>
      <c r="GU59" s="396"/>
      <c r="GV59" s="396"/>
      <c r="GW59" s="396"/>
      <c r="GX59" s="396"/>
      <c r="GY59" s="396"/>
      <c r="GZ59" s="396"/>
      <c r="HA59" s="396"/>
      <c r="HB59" s="396"/>
      <c r="HC59" s="396"/>
      <c r="HD59" s="396"/>
      <c r="HE59" s="396"/>
      <c r="HF59" s="396"/>
      <c r="HG59" s="396"/>
      <c r="HH59" s="396"/>
      <c r="HI59" s="396"/>
      <c r="HJ59" s="396"/>
      <c r="HK59" s="396"/>
      <c r="HL59" s="396"/>
      <c r="HM59" s="396"/>
      <c r="HN59" s="396"/>
      <c r="HO59" s="396"/>
      <c r="HP59" s="396"/>
      <c r="HQ59" s="396"/>
      <c r="HR59" s="396"/>
      <c r="HS59" s="396"/>
      <c r="HT59" s="396"/>
      <c r="HU59" s="396"/>
      <c r="HV59" s="396"/>
      <c r="HW59" s="396"/>
      <c r="HX59" s="396"/>
      <c r="HY59" s="396"/>
      <c r="HZ59" s="396"/>
      <c r="IA59" s="396"/>
      <c r="IB59" s="396"/>
      <c r="IC59" s="396"/>
      <c r="ID59" s="396"/>
      <c r="IE59" s="396"/>
      <c r="IF59" s="396"/>
      <c r="IG59" s="396"/>
      <c r="IH59" s="396"/>
      <c r="II59" s="396"/>
      <c r="IJ59" s="396"/>
      <c r="IK59" s="396"/>
      <c r="IL59" s="396"/>
      <c r="IM59" s="396"/>
      <c r="IN59" s="396"/>
      <c r="IO59" s="396"/>
      <c r="IP59" s="396"/>
      <c r="IQ59" s="396"/>
      <c r="IR59" s="396"/>
      <c r="IS59" s="396"/>
      <c r="IT59" s="396"/>
      <c r="IU59" s="396"/>
      <c r="IV59" s="396"/>
      <c r="IW59" s="396"/>
      <c r="IX59" s="396"/>
      <c r="IY59" s="396"/>
      <c r="IZ59" s="396"/>
      <c r="JA59" s="396"/>
      <c r="JB59" s="396"/>
      <c r="JC59" s="396"/>
      <c r="JD59" s="396"/>
      <c r="JE59" s="396"/>
      <c r="JF59" s="396"/>
      <c r="JG59" s="396"/>
      <c r="JH59" s="396"/>
      <c r="JI59" s="396"/>
      <c r="JJ59" s="396"/>
      <c r="JK59" s="396"/>
      <c r="JL59" s="396"/>
      <c r="JM59" s="396"/>
      <c r="JN59" s="396"/>
      <c r="JO59" s="396"/>
      <c r="JP59" s="396"/>
      <c r="JQ59" s="396"/>
      <c r="JR59" s="396"/>
      <c r="JS59" s="396"/>
      <c r="JT59" s="396"/>
      <c r="JU59" s="396"/>
      <c r="JV59" s="396"/>
      <c r="JW59" s="396"/>
      <c r="JX59" s="396"/>
      <c r="JY59" s="396"/>
      <c r="JZ59" s="396"/>
      <c r="KA59" s="396"/>
      <c r="KB59" s="396"/>
      <c r="KC59" s="396"/>
      <c r="KD59" s="396"/>
      <c r="KE59" s="396"/>
      <c r="KF59" s="396"/>
      <c r="KG59" s="396"/>
      <c r="KH59" s="396"/>
      <c r="KI59" s="396"/>
      <c r="KJ59" s="396"/>
      <c r="KK59" s="396"/>
      <c r="KL59" s="396"/>
      <c r="KM59" s="396"/>
      <c r="KN59" s="396"/>
      <c r="KO59" s="396"/>
      <c r="KP59" s="396"/>
      <c r="KQ59" s="396"/>
      <c r="KR59" s="396"/>
      <c r="KS59" s="396"/>
      <c r="KT59" s="396"/>
      <c r="KU59" s="396"/>
      <c r="KV59" s="396"/>
      <c r="KW59" s="396"/>
      <c r="KX59" s="396"/>
      <c r="KY59" s="396"/>
      <c r="KZ59" s="396"/>
      <c r="LA59" s="396"/>
      <c r="LB59" s="396"/>
      <c r="LC59" s="396"/>
      <c r="LD59" s="396"/>
      <c r="LE59" s="396"/>
      <c r="LF59" s="396"/>
      <c r="LG59" s="396"/>
      <c r="LH59" s="396"/>
      <c r="LI59" s="396"/>
      <c r="LJ59" s="396"/>
      <c r="LK59" s="396"/>
      <c r="LL59" s="396"/>
      <c r="LM59" s="396"/>
      <c r="LN59" s="396"/>
      <c r="LO59" s="396"/>
      <c r="LP59" s="396"/>
      <c r="LQ59" s="396"/>
      <c r="LR59" s="396"/>
      <c r="LS59" s="396"/>
      <c r="LT59" s="396"/>
      <c r="LU59" s="396"/>
      <c r="LV59" s="396"/>
      <c r="LW59" s="396"/>
      <c r="LX59" s="396"/>
      <c r="LY59" s="396"/>
      <c r="LZ59" s="396"/>
      <c r="MA59" s="396"/>
      <c r="MB59" s="396"/>
      <c r="MC59" s="396"/>
      <c r="MD59" s="396"/>
      <c r="ME59" s="396"/>
      <c r="MF59" s="396"/>
      <c r="MG59" s="396"/>
      <c r="MH59" s="396"/>
      <c r="MI59" s="396"/>
      <c r="MJ59" s="396"/>
      <c r="MK59" s="396"/>
      <c r="ML59" s="396"/>
      <c r="MM59" s="396"/>
      <c r="MN59" s="396"/>
      <c r="MO59" s="396"/>
      <c r="MP59" s="396"/>
      <c r="MQ59" s="396"/>
      <c r="MR59" s="396"/>
      <c r="MS59" s="396"/>
      <c r="MT59" s="396"/>
      <c r="MU59" s="396"/>
      <c r="MV59" s="396"/>
      <c r="MW59" s="396"/>
      <c r="MX59" s="396"/>
      <c r="MY59" s="396"/>
      <c r="MZ59" s="396"/>
      <c r="NA59" s="396"/>
      <c r="NB59" s="396"/>
      <c r="NC59" s="396"/>
      <c r="ND59" s="396"/>
      <c r="NE59" s="396"/>
      <c r="NF59" s="396"/>
      <c r="NG59" s="396"/>
      <c r="NH59" s="396"/>
      <c r="NI59" s="396"/>
      <c r="NJ59" s="396"/>
      <c r="NK59" s="396"/>
      <c r="NL59" s="396"/>
      <c r="NM59" s="396"/>
      <c r="NN59" s="396"/>
      <c r="NO59" s="396"/>
      <c r="NP59" s="396"/>
      <c r="NQ59" s="396"/>
      <c r="NR59" s="396"/>
      <c r="NS59" s="396"/>
      <c r="NT59" s="396"/>
      <c r="NU59" s="396"/>
      <c r="NV59" s="396"/>
      <c r="NW59" s="396"/>
      <c r="NX59" s="396"/>
      <c r="NY59" s="396"/>
      <c r="NZ59" s="396"/>
      <c r="OA59" s="396"/>
      <c r="OB59" s="396"/>
      <c r="OC59" s="396"/>
      <c r="OD59" s="396"/>
      <c r="OE59" s="396"/>
      <c r="OF59" s="396"/>
      <c r="OG59" s="396"/>
      <c r="OH59" s="396"/>
      <c r="OI59" s="396"/>
      <c r="OJ59" s="396"/>
      <c r="OK59" s="396"/>
      <c r="OL59" s="396"/>
      <c r="OM59" s="396"/>
      <c r="ON59" s="396"/>
      <c r="OO59" s="396"/>
      <c r="OP59" s="396"/>
      <c r="OQ59" s="396"/>
      <c r="OR59" s="396"/>
      <c r="OS59" s="396"/>
      <c r="OT59" s="396"/>
      <c r="OU59" s="396"/>
      <c r="OV59" s="396"/>
      <c r="OW59" s="396"/>
      <c r="OX59" s="396"/>
      <c r="OY59" s="396"/>
      <c r="OZ59" s="396"/>
      <c r="PA59" s="396"/>
      <c r="PB59" s="396"/>
      <c r="PC59" s="396"/>
      <c r="PD59" s="396"/>
      <c r="PE59" s="396"/>
      <c r="PF59" s="396"/>
      <c r="PG59" s="396"/>
      <c r="PH59" s="396"/>
      <c r="PI59" s="396"/>
      <c r="PJ59" s="396"/>
      <c r="PK59" s="396"/>
      <c r="PL59" s="396"/>
      <c r="PM59" s="396"/>
      <c r="PN59" s="396"/>
      <c r="PO59" s="396"/>
      <c r="PP59" s="396"/>
      <c r="PQ59" s="396"/>
      <c r="PR59" s="396"/>
      <c r="PS59" s="396"/>
      <c r="PT59" s="396"/>
      <c r="PU59" s="396"/>
      <c r="PV59" s="396"/>
      <c r="PW59" s="396"/>
      <c r="PX59" s="396"/>
      <c r="PY59" s="396"/>
      <c r="PZ59" s="396"/>
      <c r="QA59" s="396"/>
      <c r="QB59" s="396"/>
      <c r="QC59" s="396"/>
      <c r="QD59" s="396"/>
      <c r="QE59" s="396"/>
      <c r="QF59" s="396"/>
      <c r="QG59" s="396"/>
      <c r="QH59" s="396"/>
      <c r="QI59" s="396"/>
      <c r="QJ59" s="396"/>
      <c r="QK59" s="396"/>
      <c r="QL59" s="396"/>
      <c r="QM59" s="396"/>
      <c r="QN59" s="396"/>
      <c r="QO59" s="396"/>
      <c r="QP59" s="396"/>
      <c r="QQ59" s="396"/>
      <c r="QR59" s="396"/>
      <c r="QS59" s="396"/>
      <c r="SG59" s="143">
        <f t="shared" si="0"/>
        <v>0</v>
      </c>
      <c r="SH59" s="143" t="str">
        <f t="shared" si="1"/>
        <v/>
      </c>
      <c r="SI59" s="143">
        <f t="shared" si="2"/>
        <v>0</v>
      </c>
      <c r="SJ59" s="143" t="str">
        <f t="shared" si="3"/>
        <v/>
      </c>
      <c r="SK59" s="143">
        <f t="shared" si="4"/>
        <v>0</v>
      </c>
      <c r="SL59" s="143" t="str">
        <f t="shared" si="5"/>
        <v/>
      </c>
      <c r="SM59" s="143">
        <f t="shared" si="6"/>
        <v>0</v>
      </c>
      <c r="SN59" s="143" t="str">
        <f t="shared" si="7"/>
        <v/>
      </c>
      <c r="SO59" s="143">
        <f t="shared" si="8"/>
        <v>0</v>
      </c>
      <c r="SP59" s="143" t="str">
        <f t="shared" si="9"/>
        <v/>
      </c>
      <c r="SQ59" s="143">
        <f t="shared" si="10"/>
        <v>0</v>
      </c>
      <c r="SR59" s="143" t="str">
        <f t="shared" si="11"/>
        <v/>
      </c>
    </row>
    <row r="60" spans="1:512">
      <c r="A60" s="396"/>
      <c r="B60" s="395"/>
      <c r="C60" s="395"/>
      <c r="D60" s="395"/>
      <c r="E60" s="395"/>
      <c r="F60" s="395"/>
      <c r="G60" s="395"/>
      <c r="H60" s="395"/>
      <c r="I60" s="395"/>
      <c r="J60" s="395"/>
      <c r="K60" s="395"/>
      <c r="L60" s="395"/>
      <c r="M60" s="395"/>
      <c r="N60" s="395"/>
      <c r="O60" s="395"/>
      <c r="P60" s="395"/>
      <c r="Q60" s="395"/>
      <c r="R60" s="395"/>
      <c r="S60" s="395"/>
      <c r="T60" s="395"/>
      <c r="U60" s="395"/>
      <c r="V60" s="395"/>
      <c r="W60" s="395"/>
      <c r="X60" s="395"/>
      <c r="Y60" s="395"/>
      <c r="Z60" s="395"/>
      <c r="AA60" s="395"/>
      <c r="AB60" s="395"/>
      <c r="AC60" s="395"/>
      <c r="AD60" s="395"/>
      <c r="AE60" s="395"/>
      <c r="AF60" s="395"/>
      <c r="AG60" s="395"/>
      <c r="AH60" s="395"/>
      <c r="AI60" s="395"/>
      <c r="AJ60" s="395"/>
      <c r="AK60" s="395"/>
      <c r="AL60" s="395"/>
      <c r="AM60" s="395"/>
      <c r="AN60" s="395"/>
      <c r="AO60" s="395"/>
      <c r="AP60" s="395"/>
      <c r="AQ60" s="395"/>
      <c r="AR60" s="395"/>
      <c r="AS60" s="395"/>
      <c r="AT60" s="395"/>
      <c r="AU60" s="395"/>
      <c r="AV60" s="395"/>
      <c r="AW60" s="395"/>
      <c r="AX60" s="395"/>
      <c r="AY60" s="395"/>
      <c r="AZ60" s="395"/>
      <c r="BA60" s="395"/>
      <c r="BB60" s="395"/>
      <c r="BC60" s="395"/>
      <c r="BD60" s="395"/>
      <c r="BE60" s="395"/>
      <c r="BF60" s="395"/>
      <c r="BG60" s="395"/>
      <c r="BH60" s="395"/>
      <c r="BI60" s="395"/>
      <c r="BJ60" s="395"/>
      <c r="BK60" s="395"/>
      <c r="BL60" s="395"/>
      <c r="BM60" s="395"/>
      <c r="BN60" s="395"/>
      <c r="BO60" s="395"/>
      <c r="BP60" s="395"/>
      <c r="BQ60" s="395"/>
      <c r="BR60" s="395"/>
      <c r="BS60" s="395"/>
      <c r="BT60" s="395"/>
      <c r="BU60" s="395"/>
      <c r="BV60" s="395"/>
      <c r="BW60" s="395"/>
      <c r="BX60" s="395"/>
      <c r="BY60" s="395"/>
      <c r="BZ60" s="395"/>
      <c r="CA60" s="395"/>
      <c r="CB60" s="395"/>
      <c r="CC60" s="395"/>
      <c r="CD60" s="395"/>
      <c r="CE60" s="395"/>
      <c r="CF60" s="395"/>
      <c r="CG60" s="395"/>
      <c r="CH60" s="395"/>
      <c r="CI60" s="395"/>
      <c r="CJ60" s="395"/>
      <c r="CK60" s="395"/>
      <c r="CL60" s="395"/>
      <c r="CM60" s="395"/>
      <c r="CN60" s="395"/>
      <c r="CO60" s="395"/>
      <c r="CP60" s="395"/>
      <c r="CQ60" s="395"/>
      <c r="CR60" s="395"/>
      <c r="CS60" s="395"/>
      <c r="CT60" s="395"/>
      <c r="CU60" s="395"/>
      <c r="CV60" s="395"/>
      <c r="CW60" s="395"/>
      <c r="CX60" s="395"/>
      <c r="CY60" s="395"/>
      <c r="CZ60" s="395"/>
      <c r="DA60" s="395"/>
      <c r="DB60" s="395"/>
      <c r="DC60" s="395"/>
      <c r="DD60" s="395"/>
      <c r="DE60" s="395"/>
      <c r="DF60" s="395"/>
      <c r="DG60" s="395"/>
      <c r="DH60" s="395"/>
      <c r="DI60" s="395"/>
      <c r="DJ60" s="395"/>
      <c r="DK60" s="395"/>
      <c r="ER60" s="395"/>
      <c r="ES60" s="395"/>
      <c r="ET60" s="395"/>
      <c r="EU60" s="395"/>
      <c r="EV60" s="395"/>
      <c r="EW60" s="395"/>
      <c r="EX60" s="395"/>
      <c r="EY60" s="395"/>
      <c r="EZ60" s="395"/>
      <c r="FA60" s="395"/>
      <c r="FB60" s="395"/>
      <c r="FC60" s="395"/>
      <c r="FD60" s="395"/>
      <c r="FE60" s="395"/>
      <c r="FF60" s="395"/>
      <c r="FG60" s="395"/>
      <c r="FH60" s="395"/>
      <c r="FI60" s="395"/>
      <c r="FJ60" s="395"/>
      <c r="FK60" s="395"/>
      <c r="FL60" s="395"/>
      <c r="FM60" s="395"/>
      <c r="FN60" s="395"/>
      <c r="FO60" s="395"/>
      <c r="FP60" s="395"/>
      <c r="FQ60" s="395"/>
      <c r="FR60" s="395"/>
      <c r="FS60" s="395"/>
      <c r="FT60" s="395"/>
      <c r="FU60" s="395"/>
      <c r="FV60" s="395"/>
      <c r="FW60" s="395"/>
      <c r="FX60" s="395"/>
      <c r="FY60" s="395"/>
      <c r="FZ60" s="395"/>
      <c r="GA60" s="395"/>
      <c r="GB60" s="395"/>
      <c r="GC60" s="395"/>
      <c r="GD60" s="395"/>
      <c r="GE60" s="395"/>
      <c r="GF60" s="395"/>
      <c r="GG60" s="395"/>
      <c r="GH60" s="395"/>
      <c r="GI60" s="395"/>
      <c r="GJ60" s="395"/>
      <c r="GK60" s="395"/>
      <c r="GL60" s="395"/>
      <c r="GM60" s="395"/>
      <c r="GN60" s="395"/>
      <c r="GO60" s="395"/>
      <c r="GP60" s="395"/>
      <c r="GQ60" s="395"/>
      <c r="GR60" s="395"/>
      <c r="GS60" s="395"/>
      <c r="GT60" s="395"/>
      <c r="GU60" s="395"/>
      <c r="GV60" s="395"/>
      <c r="GW60" s="395"/>
      <c r="GX60" s="395"/>
      <c r="GY60" s="395"/>
      <c r="GZ60" s="395"/>
      <c r="HA60" s="395"/>
      <c r="HB60" s="395"/>
      <c r="HC60" s="395"/>
      <c r="HD60" s="395"/>
      <c r="HE60" s="395"/>
      <c r="HF60" s="395"/>
      <c r="HG60" s="395"/>
      <c r="HH60" s="395"/>
      <c r="HI60" s="395"/>
      <c r="HJ60" s="395"/>
      <c r="HK60" s="395"/>
      <c r="HL60" s="395"/>
      <c r="HM60" s="395"/>
      <c r="HN60" s="395"/>
      <c r="HO60" s="395"/>
      <c r="HP60" s="395"/>
      <c r="HQ60" s="395"/>
      <c r="HR60" s="395"/>
      <c r="HS60" s="395"/>
      <c r="HT60" s="395"/>
      <c r="HU60" s="395"/>
      <c r="HV60" s="395"/>
      <c r="HW60" s="395"/>
      <c r="HX60" s="395"/>
      <c r="HY60" s="395"/>
      <c r="HZ60" s="395"/>
      <c r="IA60" s="395"/>
      <c r="IB60" s="395"/>
      <c r="IC60" s="395"/>
      <c r="ID60" s="395"/>
      <c r="IE60" s="395"/>
      <c r="IF60" s="395"/>
      <c r="IG60" s="395"/>
      <c r="IH60" s="395"/>
      <c r="II60" s="395"/>
      <c r="IJ60" s="395"/>
      <c r="IK60" s="395"/>
      <c r="IL60" s="395"/>
      <c r="IM60" s="395"/>
      <c r="IN60" s="395"/>
      <c r="IO60" s="395"/>
      <c r="IP60" s="395"/>
      <c r="IQ60" s="395"/>
      <c r="IR60" s="395"/>
      <c r="IS60" s="395"/>
      <c r="IT60" s="395"/>
      <c r="IU60" s="395"/>
      <c r="IV60" s="395"/>
      <c r="IW60" s="395"/>
      <c r="IX60" s="395"/>
      <c r="IY60" s="395"/>
      <c r="IZ60" s="395"/>
      <c r="JA60" s="395"/>
      <c r="JB60" s="395"/>
      <c r="JC60" s="395"/>
      <c r="JD60" s="395"/>
      <c r="JE60" s="395"/>
      <c r="JF60" s="395"/>
      <c r="JG60" s="395"/>
      <c r="JH60" s="395"/>
      <c r="JI60" s="395"/>
      <c r="JJ60" s="395"/>
      <c r="JK60" s="395"/>
      <c r="JL60" s="395"/>
      <c r="JM60" s="395"/>
      <c r="JN60" s="395"/>
      <c r="JO60" s="395"/>
      <c r="JP60" s="395"/>
      <c r="JQ60" s="395"/>
      <c r="JR60" s="395"/>
      <c r="JS60" s="395"/>
      <c r="JT60" s="395"/>
      <c r="JU60" s="395"/>
      <c r="JV60" s="395"/>
      <c r="JW60" s="395"/>
      <c r="JX60" s="395"/>
      <c r="JY60" s="395"/>
      <c r="JZ60" s="395"/>
      <c r="KA60" s="395"/>
      <c r="KB60" s="395"/>
      <c r="KC60" s="395"/>
      <c r="KD60" s="395"/>
      <c r="KE60" s="395"/>
      <c r="KF60" s="395"/>
      <c r="KG60" s="395"/>
      <c r="KH60" s="395"/>
      <c r="KI60" s="395"/>
      <c r="KJ60" s="395"/>
      <c r="KK60" s="395"/>
      <c r="KL60" s="395"/>
      <c r="KM60" s="395"/>
      <c r="KN60" s="395"/>
      <c r="KO60" s="395"/>
      <c r="KP60" s="395"/>
      <c r="KQ60" s="395"/>
      <c r="KR60" s="395"/>
      <c r="KS60" s="395"/>
      <c r="KT60" s="395"/>
      <c r="KU60" s="395"/>
      <c r="KV60" s="395"/>
      <c r="KW60" s="395"/>
      <c r="KX60" s="395"/>
      <c r="KY60" s="395"/>
      <c r="KZ60" s="395"/>
      <c r="LA60" s="395"/>
      <c r="LB60" s="395"/>
      <c r="LC60" s="395"/>
      <c r="LD60" s="395"/>
      <c r="LE60" s="395"/>
      <c r="LF60" s="395"/>
      <c r="LG60" s="395"/>
      <c r="LH60" s="395"/>
      <c r="LI60" s="395"/>
      <c r="LJ60" s="395"/>
      <c r="LK60" s="395"/>
      <c r="LL60" s="395"/>
      <c r="LM60" s="395"/>
      <c r="LN60" s="395"/>
      <c r="LO60" s="395"/>
      <c r="LP60" s="395"/>
      <c r="LQ60" s="395"/>
      <c r="LR60" s="395"/>
      <c r="LS60" s="395"/>
      <c r="LT60" s="395"/>
      <c r="LU60" s="395"/>
      <c r="LV60" s="395"/>
      <c r="LW60" s="395"/>
      <c r="LX60" s="395"/>
      <c r="LY60" s="395"/>
      <c r="LZ60" s="395"/>
      <c r="MA60" s="395"/>
      <c r="MB60" s="395"/>
      <c r="MC60" s="395"/>
      <c r="MD60" s="395"/>
      <c r="ME60" s="395"/>
      <c r="MF60" s="395"/>
      <c r="MG60" s="395"/>
      <c r="MH60" s="395"/>
      <c r="MI60" s="395"/>
      <c r="MJ60" s="395"/>
      <c r="MK60" s="395"/>
      <c r="ML60" s="395"/>
      <c r="MM60" s="395"/>
      <c r="MN60" s="395"/>
      <c r="MO60" s="395"/>
      <c r="MP60" s="395"/>
      <c r="MQ60" s="395"/>
      <c r="MR60" s="395"/>
      <c r="MS60" s="395"/>
      <c r="MT60" s="395"/>
      <c r="MU60" s="395"/>
      <c r="MV60" s="395"/>
      <c r="MW60" s="395"/>
      <c r="MX60" s="395"/>
      <c r="MY60" s="395"/>
      <c r="MZ60" s="395"/>
      <c r="NA60" s="395"/>
      <c r="NB60" s="395"/>
      <c r="NC60" s="395"/>
      <c r="ND60" s="395"/>
      <c r="NE60" s="395"/>
      <c r="NF60" s="395"/>
      <c r="NG60" s="395"/>
      <c r="NH60" s="395"/>
      <c r="NI60" s="395"/>
      <c r="NJ60" s="395"/>
      <c r="NK60" s="395"/>
      <c r="NL60" s="395"/>
      <c r="NM60" s="395"/>
      <c r="NN60" s="395"/>
      <c r="NO60" s="395"/>
      <c r="NP60" s="395"/>
      <c r="NQ60" s="395"/>
      <c r="NR60" s="395"/>
      <c r="NS60" s="395"/>
      <c r="NT60" s="395"/>
      <c r="NU60" s="395"/>
      <c r="NV60" s="395"/>
      <c r="NW60" s="395"/>
      <c r="NX60" s="395"/>
      <c r="NY60" s="395"/>
      <c r="NZ60" s="395"/>
      <c r="OA60" s="395"/>
      <c r="OB60" s="395"/>
      <c r="OC60" s="395"/>
      <c r="OD60" s="395"/>
      <c r="OE60" s="395"/>
      <c r="OF60" s="395"/>
      <c r="OG60" s="395"/>
      <c r="OH60" s="395"/>
      <c r="OI60" s="395"/>
      <c r="OJ60" s="395"/>
      <c r="OK60" s="395"/>
      <c r="OL60" s="395"/>
      <c r="OM60" s="395"/>
      <c r="ON60" s="395"/>
      <c r="OO60" s="395"/>
      <c r="OP60" s="395"/>
      <c r="OQ60" s="395"/>
      <c r="OR60" s="395"/>
      <c r="OS60" s="395"/>
      <c r="OT60" s="395"/>
      <c r="OU60" s="395"/>
      <c r="OV60" s="395"/>
      <c r="OW60" s="395"/>
      <c r="OX60" s="395"/>
      <c r="OY60" s="395"/>
      <c r="OZ60" s="395"/>
      <c r="PA60" s="395"/>
      <c r="PB60" s="395"/>
      <c r="PC60" s="395"/>
      <c r="PD60" s="395"/>
      <c r="PE60" s="395"/>
      <c r="PF60" s="395"/>
      <c r="PG60" s="395"/>
      <c r="PH60" s="395"/>
      <c r="PI60" s="395"/>
      <c r="PJ60" s="395"/>
      <c r="PK60" s="395"/>
      <c r="PL60" s="395"/>
      <c r="PM60" s="395"/>
      <c r="PN60" s="395"/>
      <c r="PO60" s="395"/>
      <c r="PP60" s="395"/>
      <c r="PQ60" s="395"/>
      <c r="PR60" s="395"/>
      <c r="PS60" s="395"/>
      <c r="PT60" s="395"/>
      <c r="PU60" s="395"/>
      <c r="PV60" s="395"/>
      <c r="PW60" s="395"/>
      <c r="PX60" s="395"/>
      <c r="PY60" s="395"/>
      <c r="PZ60" s="395"/>
      <c r="QA60" s="395"/>
      <c r="QB60" s="395"/>
      <c r="QC60" s="395"/>
      <c r="QD60" s="395"/>
      <c r="QE60" s="395"/>
      <c r="QF60" s="395"/>
      <c r="QG60" s="395"/>
      <c r="QH60" s="395"/>
      <c r="QI60" s="395"/>
      <c r="QJ60" s="395"/>
      <c r="QK60" s="395"/>
      <c r="QL60" s="395"/>
      <c r="QM60" s="395"/>
      <c r="QN60" s="395"/>
      <c r="QO60" s="395"/>
      <c r="QP60" s="395"/>
      <c r="QQ60" s="395"/>
      <c r="QR60" s="395"/>
      <c r="QS60" s="395"/>
      <c r="SG60" s="143">
        <f t="shared" si="0"/>
        <v>0</v>
      </c>
      <c r="SH60" s="143" t="str">
        <f t="shared" si="1"/>
        <v/>
      </c>
      <c r="SI60" s="143">
        <f t="shared" si="2"/>
        <v>0</v>
      </c>
      <c r="SJ60" s="143" t="str">
        <f t="shared" si="3"/>
        <v/>
      </c>
      <c r="SK60" s="143">
        <f t="shared" si="4"/>
        <v>0</v>
      </c>
      <c r="SL60" s="143" t="str">
        <f t="shared" si="5"/>
        <v/>
      </c>
      <c r="SM60" s="143">
        <f t="shared" si="6"/>
        <v>0</v>
      </c>
      <c r="SN60" s="143" t="str">
        <f t="shared" si="7"/>
        <v/>
      </c>
      <c r="SO60" s="143">
        <f t="shared" si="8"/>
        <v>0</v>
      </c>
      <c r="SP60" s="143" t="str">
        <f t="shared" si="9"/>
        <v/>
      </c>
      <c r="SQ60" s="143">
        <f t="shared" si="10"/>
        <v>0</v>
      </c>
      <c r="SR60" s="143" t="str">
        <f t="shared" si="11"/>
        <v/>
      </c>
    </row>
    <row r="61" spans="1:512">
      <c r="A61" s="396"/>
      <c r="B61" s="396"/>
      <c r="C61" s="396"/>
      <c r="D61" s="396"/>
      <c r="E61" s="396"/>
      <c r="F61" s="396"/>
      <c r="G61" s="396"/>
      <c r="H61" s="396"/>
      <c r="I61" s="396"/>
      <c r="J61" s="396"/>
      <c r="K61" s="396"/>
      <c r="L61" s="396"/>
      <c r="M61" s="396"/>
      <c r="N61" s="396"/>
      <c r="O61" s="396"/>
      <c r="P61" s="396"/>
      <c r="Q61" s="396"/>
      <c r="R61" s="396"/>
      <c r="S61" s="396"/>
      <c r="T61" s="396"/>
      <c r="U61" s="396"/>
      <c r="V61" s="396"/>
      <c r="W61" s="396"/>
      <c r="X61" s="396"/>
      <c r="Y61" s="396"/>
      <c r="Z61" s="396"/>
      <c r="AA61" s="396"/>
      <c r="AB61" s="396"/>
      <c r="AC61" s="396"/>
      <c r="AD61" s="396"/>
      <c r="AE61" s="396"/>
      <c r="AF61" s="396"/>
      <c r="AG61" s="396"/>
      <c r="AH61" s="396"/>
      <c r="AI61" s="396"/>
      <c r="AJ61" s="396"/>
      <c r="AK61" s="396"/>
      <c r="AL61" s="396"/>
      <c r="AM61" s="396"/>
      <c r="AN61" s="396"/>
      <c r="AO61" s="396"/>
      <c r="AP61" s="396"/>
      <c r="AQ61" s="396"/>
      <c r="AR61" s="396"/>
      <c r="AS61" s="396"/>
      <c r="AT61" s="396"/>
      <c r="AU61" s="396"/>
      <c r="AV61" s="396"/>
      <c r="AW61" s="396"/>
      <c r="AX61" s="396"/>
      <c r="AY61" s="396"/>
      <c r="AZ61" s="396"/>
      <c r="BA61" s="396"/>
      <c r="BB61" s="396"/>
      <c r="BC61" s="396"/>
      <c r="BD61" s="396"/>
      <c r="BE61" s="396"/>
      <c r="BF61" s="396"/>
      <c r="BG61" s="396"/>
      <c r="BH61" s="396"/>
      <c r="BI61" s="396"/>
      <c r="BJ61" s="396"/>
      <c r="BK61" s="396"/>
      <c r="BL61" s="396"/>
      <c r="BM61" s="396"/>
      <c r="BN61" s="396"/>
      <c r="BO61" s="396"/>
      <c r="BP61" s="396"/>
      <c r="BQ61" s="396"/>
      <c r="BR61" s="396"/>
      <c r="BS61" s="396"/>
      <c r="BT61" s="396"/>
      <c r="BU61" s="396"/>
      <c r="BV61" s="396"/>
      <c r="BW61" s="396"/>
      <c r="BX61" s="396"/>
      <c r="BY61" s="396"/>
      <c r="BZ61" s="396"/>
      <c r="CA61" s="396"/>
      <c r="CB61" s="396"/>
      <c r="CC61" s="396"/>
      <c r="CD61" s="396"/>
      <c r="CE61" s="396"/>
      <c r="CF61" s="396"/>
      <c r="CG61" s="396"/>
      <c r="CH61" s="396"/>
      <c r="CI61" s="396"/>
      <c r="CJ61" s="396"/>
      <c r="CK61" s="396"/>
      <c r="CL61" s="396"/>
      <c r="CM61" s="396"/>
      <c r="CN61" s="396"/>
      <c r="CO61" s="396"/>
      <c r="CP61" s="396"/>
      <c r="CQ61" s="396"/>
      <c r="CR61" s="396"/>
      <c r="CS61" s="396"/>
      <c r="CT61" s="396"/>
      <c r="CU61" s="396"/>
      <c r="CV61" s="396"/>
      <c r="CW61" s="396"/>
      <c r="CX61" s="396"/>
      <c r="CY61" s="396"/>
      <c r="CZ61" s="396"/>
      <c r="DA61" s="396"/>
      <c r="DB61" s="396"/>
      <c r="DC61" s="396"/>
      <c r="DD61" s="396"/>
      <c r="DE61" s="396"/>
      <c r="DF61" s="396"/>
      <c r="DG61" s="396"/>
      <c r="DH61" s="396"/>
      <c r="DI61" s="396"/>
      <c r="DJ61" s="396"/>
      <c r="DK61" s="396"/>
      <c r="ER61" s="396"/>
      <c r="ES61" s="396"/>
      <c r="ET61" s="396"/>
      <c r="EU61" s="396"/>
      <c r="EV61" s="396"/>
      <c r="EW61" s="396"/>
      <c r="EX61" s="396"/>
      <c r="EY61" s="396"/>
      <c r="EZ61" s="396"/>
      <c r="FA61" s="396"/>
      <c r="FB61" s="396"/>
      <c r="FC61" s="396"/>
      <c r="FD61" s="396"/>
      <c r="FE61" s="396"/>
      <c r="FF61" s="396"/>
      <c r="FG61" s="396"/>
      <c r="FH61" s="396"/>
      <c r="FI61" s="396"/>
      <c r="FJ61" s="396"/>
      <c r="FK61" s="396"/>
      <c r="FL61" s="396"/>
      <c r="FM61" s="396"/>
      <c r="FN61" s="396"/>
      <c r="FO61" s="396"/>
      <c r="FP61" s="396"/>
      <c r="FQ61" s="396"/>
      <c r="FR61" s="396"/>
      <c r="FS61" s="396"/>
      <c r="FT61" s="396"/>
      <c r="FU61" s="396"/>
      <c r="FV61" s="396"/>
      <c r="FW61" s="396"/>
      <c r="FX61" s="396"/>
      <c r="FY61" s="396"/>
      <c r="FZ61" s="396"/>
      <c r="GA61" s="396"/>
      <c r="GB61" s="396"/>
      <c r="GC61" s="396"/>
      <c r="GD61" s="396"/>
      <c r="GE61" s="396"/>
      <c r="GF61" s="396"/>
      <c r="GG61" s="396"/>
      <c r="GH61" s="396"/>
      <c r="GI61" s="396"/>
      <c r="GJ61" s="396"/>
      <c r="GK61" s="396"/>
      <c r="GL61" s="396"/>
      <c r="GM61" s="396"/>
      <c r="GN61" s="396"/>
      <c r="GO61" s="396"/>
      <c r="GP61" s="396"/>
      <c r="GQ61" s="396"/>
      <c r="GR61" s="396"/>
      <c r="GS61" s="396"/>
      <c r="GT61" s="396"/>
      <c r="GU61" s="396"/>
      <c r="GV61" s="396"/>
      <c r="GW61" s="396"/>
      <c r="GX61" s="396"/>
      <c r="GY61" s="396"/>
      <c r="GZ61" s="396"/>
      <c r="HA61" s="396"/>
      <c r="HB61" s="396"/>
      <c r="HC61" s="396"/>
      <c r="HD61" s="396"/>
      <c r="HE61" s="396"/>
      <c r="HF61" s="396"/>
      <c r="HG61" s="396"/>
      <c r="HH61" s="396"/>
      <c r="HI61" s="396"/>
      <c r="HJ61" s="396"/>
      <c r="HK61" s="396"/>
      <c r="HL61" s="396"/>
      <c r="HM61" s="396"/>
      <c r="HN61" s="396"/>
      <c r="HO61" s="396"/>
      <c r="HP61" s="396"/>
      <c r="HQ61" s="396"/>
      <c r="HR61" s="396"/>
      <c r="HS61" s="396"/>
      <c r="HT61" s="396"/>
      <c r="HU61" s="396"/>
      <c r="HV61" s="396"/>
      <c r="HW61" s="396"/>
      <c r="HX61" s="396"/>
      <c r="HY61" s="396"/>
      <c r="HZ61" s="396"/>
      <c r="IA61" s="396"/>
      <c r="IB61" s="396"/>
      <c r="IC61" s="396"/>
      <c r="ID61" s="396"/>
      <c r="IE61" s="396"/>
      <c r="IF61" s="396"/>
      <c r="IG61" s="396"/>
      <c r="IH61" s="396"/>
      <c r="II61" s="396"/>
      <c r="IJ61" s="396"/>
      <c r="IK61" s="396"/>
      <c r="IL61" s="396"/>
      <c r="IM61" s="396"/>
      <c r="IN61" s="396"/>
      <c r="IO61" s="396"/>
      <c r="IP61" s="396"/>
      <c r="IQ61" s="396"/>
      <c r="IR61" s="396"/>
      <c r="IS61" s="396"/>
      <c r="IT61" s="396"/>
      <c r="IU61" s="396"/>
      <c r="IV61" s="396"/>
      <c r="IW61" s="396"/>
      <c r="IX61" s="396"/>
      <c r="IY61" s="396"/>
      <c r="IZ61" s="396"/>
      <c r="JA61" s="396"/>
      <c r="JB61" s="396"/>
      <c r="JC61" s="396"/>
      <c r="JD61" s="396"/>
      <c r="JE61" s="396"/>
      <c r="JF61" s="396"/>
      <c r="JG61" s="396"/>
      <c r="JH61" s="396"/>
      <c r="JI61" s="396"/>
      <c r="JJ61" s="396"/>
      <c r="JK61" s="396"/>
      <c r="JL61" s="396"/>
      <c r="JM61" s="396"/>
      <c r="JN61" s="396"/>
      <c r="JO61" s="396"/>
      <c r="JP61" s="396"/>
      <c r="JQ61" s="396"/>
      <c r="JR61" s="396"/>
      <c r="JS61" s="396"/>
      <c r="JT61" s="396"/>
      <c r="JU61" s="396"/>
      <c r="JV61" s="396"/>
      <c r="JW61" s="396"/>
      <c r="JX61" s="396"/>
      <c r="JY61" s="396"/>
      <c r="JZ61" s="396"/>
      <c r="KA61" s="396"/>
      <c r="KB61" s="396"/>
      <c r="KC61" s="396"/>
      <c r="KD61" s="396"/>
      <c r="KE61" s="396"/>
      <c r="KF61" s="396"/>
      <c r="KG61" s="396"/>
      <c r="KH61" s="396"/>
      <c r="KI61" s="396"/>
      <c r="KJ61" s="396"/>
      <c r="KK61" s="396"/>
      <c r="KL61" s="396"/>
      <c r="KM61" s="396"/>
      <c r="KN61" s="396"/>
      <c r="KO61" s="396"/>
      <c r="KP61" s="396"/>
      <c r="KQ61" s="396"/>
      <c r="KR61" s="396"/>
      <c r="KS61" s="396"/>
      <c r="KT61" s="396"/>
      <c r="KU61" s="396"/>
      <c r="KV61" s="396"/>
      <c r="KW61" s="396"/>
      <c r="KX61" s="396"/>
      <c r="KY61" s="396"/>
      <c r="KZ61" s="396"/>
      <c r="LA61" s="396"/>
      <c r="LB61" s="396"/>
      <c r="LC61" s="396"/>
      <c r="LD61" s="396"/>
      <c r="LE61" s="396"/>
      <c r="LF61" s="396"/>
      <c r="LG61" s="396"/>
      <c r="LH61" s="396"/>
      <c r="LI61" s="396"/>
      <c r="LJ61" s="396"/>
      <c r="LK61" s="396"/>
      <c r="LL61" s="396"/>
      <c r="LM61" s="396"/>
      <c r="LN61" s="396"/>
      <c r="LO61" s="396"/>
      <c r="LP61" s="396"/>
      <c r="LQ61" s="396"/>
      <c r="LR61" s="396"/>
      <c r="LS61" s="396"/>
      <c r="LT61" s="396"/>
      <c r="LU61" s="396"/>
      <c r="LV61" s="396"/>
      <c r="LW61" s="396"/>
      <c r="LX61" s="396"/>
      <c r="LY61" s="396"/>
      <c r="LZ61" s="396"/>
      <c r="MA61" s="396"/>
      <c r="MB61" s="396"/>
      <c r="MC61" s="396"/>
      <c r="MD61" s="396"/>
      <c r="ME61" s="396"/>
      <c r="MF61" s="396"/>
      <c r="MG61" s="396"/>
      <c r="MH61" s="396"/>
      <c r="MI61" s="396"/>
      <c r="MJ61" s="396"/>
      <c r="MK61" s="396"/>
      <c r="ML61" s="396"/>
      <c r="MM61" s="396"/>
      <c r="MN61" s="396"/>
      <c r="MO61" s="396"/>
      <c r="MP61" s="396"/>
      <c r="MQ61" s="396"/>
      <c r="MR61" s="396"/>
      <c r="MS61" s="396"/>
      <c r="MT61" s="396"/>
      <c r="MU61" s="396"/>
      <c r="MV61" s="396"/>
      <c r="MW61" s="396"/>
      <c r="MX61" s="396"/>
      <c r="MY61" s="396"/>
      <c r="MZ61" s="396"/>
      <c r="NA61" s="396"/>
      <c r="NB61" s="396"/>
      <c r="NC61" s="396"/>
      <c r="ND61" s="396"/>
      <c r="NE61" s="396"/>
      <c r="NF61" s="396"/>
      <c r="NG61" s="396"/>
      <c r="NH61" s="396"/>
      <c r="NI61" s="396"/>
      <c r="NJ61" s="396"/>
      <c r="NK61" s="396"/>
      <c r="NL61" s="396"/>
      <c r="NM61" s="396"/>
      <c r="NN61" s="396"/>
      <c r="NO61" s="396"/>
      <c r="NP61" s="396"/>
      <c r="NQ61" s="396"/>
      <c r="NR61" s="396"/>
      <c r="NS61" s="396"/>
      <c r="NT61" s="396"/>
      <c r="NU61" s="396"/>
      <c r="NV61" s="396"/>
      <c r="NW61" s="396"/>
      <c r="NX61" s="396"/>
      <c r="NY61" s="396"/>
      <c r="NZ61" s="396"/>
      <c r="OA61" s="396"/>
      <c r="OB61" s="396"/>
      <c r="OC61" s="396"/>
      <c r="OD61" s="396"/>
      <c r="OE61" s="396"/>
      <c r="OF61" s="396"/>
      <c r="OG61" s="396"/>
      <c r="OH61" s="396"/>
      <c r="OI61" s="396"/>
      <c r="OJ61" s="396"/>
      <c r="OK61" s="396"/>
      <c r="OL61" s="396"/>
      <c r="OM61" s="396"/>
      <c r="ON61" s="396"/>
      <c r="OO61" s="396"/>
      <c r="OP61" s="396"/>
      <c r="OQ61" s="396"/>
      <c r="OR61" s="396"/>
      <c r="OS61" s="396"/>
      <c r="OT61" s="396"/>
      <c r="OU61" s="396"/>
      <c r="OV61" s="396"/>
      <c r="OW61" s="396"/>
      <c r="OX61" s="396"/>
      <c r="OY61" s="396"/>
      <c r="OZ61" s="396"/>
      <c r="PA61" s="396"/>
      <c r="PB61" s="396"/>
      <c r="PC61" s="396"/>
      <c r="PD61" s="396"/>
      <c r="PE61" s="396"/>
      <c r="PF61" s="396"/>
      <c r="PG61" s="396"/>
      <c r="PH61" s="396"/>
      <c r="PI61" s="396"/>
      <c r="PJ61" s="396"/>
      <c r="PK61" s="396"/>
      <c r="PL61" s="396"/>
      <c r="PM61" s="396"/>
      <c r="PN61" s="396"/>
      <c r="PO61" s="396"/>
      <c r="PP61" s="396"/>
      <c r="PQ61" s="396"/>
      <c r="PR61" s="396"/>
      <c r="PS61" s="396"/>
      <c r="PT61" s="396"/>
      <c r="PU61" s="396"/>
      <c r="PV61" s="396"/>
      <c r="PW61" s="396"/>
      <c r="PX61" s="396"/>
      <c r="PY61" s="396"/>
      <c r="PZ61" s="396"/>
      <c r="QA61" s="396"/>
      <c r="QB61" s="396"/>
      <c r="QC61" s="396"/>
      <c r="QD61" s="396"/>
      <c r="QE61" s="396"/>
      <c r="QF61" s="396"/>
      <c r="QG61" s="396"/>
      <c r="QH61" s="396"/>
      <c r="QI61" s="396"/>
      <c r="QJ61" s="396"/>
      <c r="QK61" s="396"/>
      <c r="QL61" s="396"/>
      <c r="QM61" s="396"/>
      <c r="QN61" s="396"/>
      <c r="QO61" s="396"/>
      <c r="QP61" s="396"/>
      <c r="QQ61" s="396"/>
      <c r="QR61" s="396"/>
      <c r="QS61" s="396"/>
      <c r="SG61" s="143">
        <f t="shared" si="0"/>
        <v>0</v>
      </c>
      <c r="SH61" s="143" t="str">
        <f t="shared" si="1"/>
        <v/>
      </c>
      <c r="SI61" s="143">
        <f t="shared" si="2"/>
        <v>0</v>
      </c>
      <c r="SJ61" s="143" t="str">
        <f t="shared" si="3"/>
        <v/>
      </c>
      <c r="SK61" s="143">
        <f t="shared" si="4"/>
        <v>0</v>
      </c>
      <c r="SL61" s="143" t="str">
        <f t="shared" si="5"/>
        <v/>
      </c>
      <c r="SM61" s="143">
        <f t="shared" si="6"/>
        <v>0</v>
      </c>
      <c r="SN61" s="143" t="str">
        <f t="shared" si="7"/>
        <v/>
      </c>
      <c r="SO61" s="143">
        <f t="shared" si="8"/>
        <v>0</v>
      </c>
      <c r="SP61" s="143" t="str">
        <f t="shared" si="9"/>
        <v/>
      </c>
      <c r="SQ61" s="143">
        <f t="shared" si="10"/>
        <v>0</v>
      </c>
      <c r="SR61" s="143" t="str">
        <f t="shared" si="11"/>
        <v/>
      </c>
    </row>
    <row r="62" spans="1:512">
      <c r="A62" s="396"/>
      <c r="B62" s="395"/>
      <c r="C62" s="395"/>
      <c r="D62" s="395"/>
      <c r="E62" s="395"/>
      <c r="F62" s="395"/>
      <c r="G62" s="395"/>
      <c r="H62" s="395"/>
      <c r="I62" s="395"/>
      <c r="J62" s="395"/>
      <c r="K62" s="395"/>
      <c r="L62" s="395"/>
      <c r="M62" s="395"/>
      <c r="N62" s="395"/>
      <c r="O62" s="395"/>
      <c r="P62" s="395"/>
      <c r="Q62" s="395"/>
      <c r="R62" s="395"/>
      <c r="S62" s="395"/>
      <c r="T62" s="395"/>
      <c r="U62" s="395"/>
      <c r="V62" s="395"/>
      <c r="W62" s="395"/>
      <c r="X62" s="395"/>
      <c r="Y62" s="395"/>
      <c r="Z62" s="395"/>
      <c r="AA62" s="395"/>
      <c r="AB62" s="395"/>
      <c r="AC62" s="395"/>
      <c r="AD62" s="395"/>
      <c r="AE62" s="395"/>
      <c r="AF62" s="395"/>
      <c r="AG62" s="395"/>
      <c r="AH62" s="395"/>
      <c r="AI62" s="395"/>
      <c r="AJ62" s="395"/>
      <c r="AK62" s="395"/>
      <c r="AL62" s="395"/>
      <c r="AM62" s="395"/>
      <c r="AN62" s="395"/>
      <c r="AO62" s="395"/>
      <c r="AP62" s="395"/>
      <c r="AQ62" s="395"/>
      <c r="AR62" s="395"/>
      <c r="AS62" s="395"/>
      <c r="AT62" s="395"/>
      <c r="AU62" s="395"/>
      <c r="AV62" s="395"/>
      <c r="AW62" s="395"/>
      <c r="AX62" s="395"/>
      <c r="AY62" s="395"/>
      <c r="AZ62" s="395"/>
      <c r="BA62" s="395"/>
      <c r="BB62" s="395"/>
      <c r="BC62" s="395"/>
      <c r="BD62" s="395"/>
      <c r="BE62" s="395"/>
      <c r="BF62" s="395"/>
      <c r="BG62" s="395"/>
      <c r="BH62" s="395"/>
      <c r="BI62" s="395"/>
      <c r="BJ62" s="395"/>
      <c r="BK62" s="395"/>
      <c r="BL62" s="395"/>
      <c r="BM62" s="395"/>
      <c r="BN62" s="395"/>
      <c r="BO62" s="395"/>
      <c r="BP62" s="395"/>
      <c r="BQ62" s="395"/>
      <c r="BR62" s="395"/>
      <c r="BS62" s="395"/>
      <c r="BT62" s="395"/>
      <c r="BU62" s="395"/>
      <c r="BV62" s="395"/>
      <c r="BW62" s="395"/>
      <c r="BX62" s="395"/>
      <c r="BY62" s="395"/>
      <c r="BZ62" s="395"/>
      <c r="CA62" s="395"/>
      <c r="CB62" s="395"/>
      <c r="CC62" s="395"/>
      <c r="CD62" s="395"/>
      <c r="CE62" s="395"/>
      <c r="CF62" s="395"/>
      <c r="CG62" s="395"/>
      <c r="CH62" s="395"/>
      <c r="CI62" s="395"/>
      <c r="CJ62" s="395"/>
      <c r="CK62" s="395"/>
      <c r="CL62" s="395"/>
      <c r="CM62" s="395"/>
      <c r="CN62" s="395"/>
      <c r="CO62" s="395"/>
      <c r="CP62" s="395"/>
      <c r="CQ62" s="395"/>
      <c r="CR62" s="395"/>
      <c r="CS62" s="395"/>
      <c r="CT62" s="395"/>
      <c r="CU62" s="395"/>
      <c r="CV62" s="395"/>
      <c r="CW62" s="395"/>
      <c r="CX62" s="395"/>
      <c r="CY62" s="395"/>
      <c r="CZ62" s="395"/>
      <c r="DA62" s="395"/>
      <c r="DB62" s="395"/>
      <c r="DC62" s="395"/>
      <c r="DD62" s="395"/>
      <c r="DE62" s="395"/>
      <c r="DF62" s="395"/>
      <c r="DG62" s="395"/>
      <c r="DH62" s="395"/>
      <c r="DI62" s="395"/>
      <c r="DJ62" s="395"/>
      <c r="DK62" s="395"/>
      <c r="ER62" s="395"/>
      <c r="ES62" s="395"/>
      <c r="ET62" s="395"/>
      <c r="EU62" s="395"/>
      <c r="EV62" s="395"/>
      <c r="EW62" s="395"/>
      <c r="EX62" s="395"/>
      <c r="EY62" s="395"/>
      <c r="EZ62" s="395"/>
      <c r="FA62" s="395"/>
      <c r="FB62" s="395"/>
      <c r="FC62" s="395"/>
      <c r="FD62" s="395"/>
      <c r="FE62" s="395"/>
      <c r="FF62" s="395"/>
      <c r="FG62" s="395"/>
      <c r="FH62" s="395"/>
      <c r="FI62" s="395"/>
      <c r="FJ62" s="395"/>
      <c r="FK62" s="395"/>
      <c r="FL62" s="395"/>
      <c r="FM62" s="395"/>
      <c r="FN62" s="395"/>
      <c r="FO62" s="395"/>
      <c r="FP62" s="395"/>
      <c r="FQ62" s="395"/>
      <c r="FR62" s="395"/>
      <c r="FS62" s="395"/>
      <c r="FT62" s="395"/>
      <c r="FU62" s="395"/>
      <c r="FV62" s="395"/>
      <c r="FW62" s="395"/>
      <c r="FX62" s="395"/>
      <c r="FY62" s="395"/>
      <c r="FZ62" s="395"/>
      <c r="GA62" s="395"/>
      <c r="GB62" s="395"/>
      <c r="GC62" s="395"/>
      <c r="GD62" s="395"/>
      <c r="GE62" s="395"/>
      <c r="GF62" s="395"/>
      <c r="GG62" s="395"/>
      <c r="GH62" s="395"/>
      <c r="GI62" s="395"/>
      <c r="GJ62" s="395"/>
      <c r="GK62" s="395"/>
      <c r="GL62" s="395"/>
      <c r="GM62" s="395"/>
      <c r="GN62" s="395"/>
      <c r="GO62" s="395"/>
      <c r="GP62" s="395"/>
      <c r="GQ62" s="395"/>
      <c r="GR62" s="395"/>
      <c r="GS62" s="395"/>
      <c r="GT62" s="395"/>
      <c r="GU62" s="395"/>
      <c r="GV62" s="395"/>
      <c r="GW62" s="395"/>
      <c r="GX62" s="395"/>
      <c r="GY62" s="395"/>
      <c r="GZ62" s="395"/>
      <c r="HA62" s="395"/>
      <c r="HB62" s="395"/>
      <c r="HC62" s="395"/>
      <c r="HD62" s="395"/>
      <c r="HE62" s="395"/>
      <c r="HF62" s="395"/>
      <c r="HG62" s="395"/>
      <c r="HH62" s="395"/>
      <c r="HI62" s="395"/>
      <c r="HJ62" s="395"/>
      <c r="HK62" s="395"/>
      <c r="HL62" s="395"/>
      <c r="HM62" s="395"/>
      <c r="HN62" s="395"/>
      <c r="HO62" s="395"/>
      <c r="HP62" s="395"/>
      <c r="HQ62" s="395"/>
      <c r="HR62" s="395"/>
      <c r="HS62" s="395"/>
      <c r="HT62" s="395"/>
      <c r="HU62" s="395"/>
      <c r="HV62" s="395"/>
      <c r="HW62" s="395"/>
      <c r="HX62" s="395"/>
      <c r="HY62" s="395"/>
      <c r="HZ62" s="395"/>
      <c r="IA62" s="395"/>
      <c r="IB62" s="395"/>
      <c r="IC62" s="395"/>
      <c r="ID62" s="395"/>
      <c r="IE62" s="395"/>
      <c r="IF62" s="395"/>
      <c r="IG62" s="395"/>
      <c r="IH62" s="395"/>
      <c r="II62" s="395"/>
      <c r="IJ62" s="395"/>
      <c r="IK62" s="395"/>
      <c r="IL62" s="395"/>
      <c r="IM62" s="395"/>
      <c r="IN62" s="395"/>
      <c r="IO62" s="395"/>
      <c r="IP62" s="395"/>
      <c r="IQ62" s="395"/>
      <c r="IR62" s="395"/>
      <c r="IS62" s="395"/>
      <c r="IT62" s="395"/>
      <c r="IU62" s="395"/>
      <c r="IV62" s="395"/>
      <c r="IW62" s="395"/>
      <c r="IX62" s="395"/>
      <c r="IY62" s="395"/>
      <c r="IZ62" s="395"/>
      <c r="JA62" s="395"/>
      <c r="JB62" s="395"/>
      <c r="JC62" s="395"/>
      <c r="JD62" s="395"/>
      <c r="JE62" s="395"/>
      <c r="JF62" s="395"/>
      <c r="JG62" s="395"/>
      <c r="JH62" s="395"/>
      <c r="JI62" s="395"/>
      <c r="JJ62" s="395"/>
      <c r="JK62" s="395"/>
      <c r="JL62" s="395"/>
      <c r="JM62" s="395"/>
      <c r="JN62" s="395"/>
      <c r="JO62" s="395"/>
      <c r="JP62" s="395"/>
      <c r="JQ62" s="395"/>
      <c r="JR62" s="395"/>
      <c r="JS62" s="395"/>
      <c r="JT62" s="395"/>
      <c r="JU62" s="395"/>
      <c r="JV62" s="395"/>
      <c r="JW62" s="395"/>
      <c r="JX62" s="395"/>
      <c r="JY62" s="395"/>
      <c r="JZ62" s="395"/>
      <c r="KA62" s="395"/>
      <c r="KB62" s="395"/>
      <c r="KC62" s="395"/>
      <c r="KD62" s="395"/>
      <c r="KE62" s="395"/>
      <c r="KF62" s="395"/>
      <c r="KG62" s="395"/>
      <c r="KH62" s="395"/>
      <c r="KI62" s="395"/>
      <c r="KJ62" s="395"/>
      <c r="KK62" s="395"/>
      <c r="KL62" s="395"/>
      <c r="KM62" s="395"/>
      <c r="KN62" s="395"/>
      <c r="KO62" s="395"/>
      <c r="KP62" s="395"/>
      <c r="KQ62" s="395"/>
      <c r="KR62" s="395"/>
      <c r="KS62" s="395"/>
      <c r="KT62" s="395"/>
      <c r="KU62" s="395"/>
      <c r="KV62" s="395"/>
      <c r="KW62" s="395"/>
      <c r="KX62" s="395"/>
      <c r="KY62" s="395"/>
      <c r="KZ62" s="395"/>
      <c r="LA62" s="395"/>
      <c r="LB62" s="395"/>
      <c r="LC62" s="395"/>
      <c r="LD62" s="395"/>
      <c r="LE62" s="395"/>
      <c r="LF62" s="395"/>
      <c r="LG62" s="395"/>
      <c r="LH62" s="395"/>
      <c r="LI62" s="395"/>
      <c r="LJ62" s="395"/>
      <c r="LK62" s="395"/>
      <c r="LL62" s="395"/>
      <c r="LM62" s="395"/>
      <c r="LN62" s="395"/>
      <c r="LO62" s="395"/>
      <c r="LP62" s="395"/>
      <c r="LQ62" s="395"/>
      <c r="LR62" s="395"/>
      <c r="LS62" s="395"/>
      <c r="LT62" s="395"/>
      <c r="LU62" s="395"/>
      <c r="LV62" s="395"/>
      <c r="LW62" s="395"/>
      <c r="LX62" s="395"/>
      <c r="LY62" s="395"/>
      <c r="LZ62" s="395"/>
      <c r="MA62" s="395"/>
      <c r="MB62" s="395"/>
      <c r="MC62" s="395"/>
      <c r="MD62" s="395"/>
      <c r="ME62" s="395"/>
      <c r="MF62" s="395"/>
      <c r="MG62" s="395"/>
      <c r="MH62" s="395"/>
      <c r="MI62" s="395"/>
      <c r="MJ62" s="395"/>
      <c r="MK62" s="395"/>
      <c r="ML62" s="395"/>
      <c r="MM62" s="395"/>
      <c r="MN62" s="395"/>
      <c r="MO62" s="395"/>
      <c r="MP62" s="395"/>
      <c r="MQ62" s="395"/>
      <c r="MR62" s="395"/>
      <c r="MS62" s="395"/>
      <c r="MT62" s="395"/>
      <c r="MU62" s="395"/>
      <c r="MV62" s="395"/>
      <c r="MW62" s="395"/>
      <c r="MX62" s="395"/>
      <c r="MY62" s="395"/>
      <c r="MZ62" s="395"/>
      <c r="NA62" s="395"/>
      <c r="NB62" s="395"/>
      <c r="NC62" s="395"/>
      <c r="ND62" s="395"/>
      <c r="NE62" s="395"/>
      <c r="NF62" s="395"/>
      <c r="NG62" s="395"/>
      <c r="NH62" s="395"/>
      <c r="NI62" s="395"/>
      <c r="NJ62" s="395"/>
      <c r="NK62" s="395"/>
      <c r="NL62" s="395"/>
      <c r="NM62" s="395"/>
      <c r="NN62" s="395"/>
      <c r="NO62" s="395"/>
      <c r="NP62" s="395"/>
      <c r="NQ62" s="395"/>
      <c r="NR62" s="395"/>
      <c r="NS62" s="395"/>
      <c r="NT62" s="395"/>
      <c r="NU62" s="395"/>
      <c r="NV62" s="395"/>
      <c r="NW62" s="395"/>
      <c r="NX62" s="395"/>
      <c r="NY62" s="395"/>
      <c r="NZ62" s="395"/>
      <c r="OA62" s="395"/>
      <c r="OB62" s="395"/>
      <c r="OC62" s="395"/>
      <c r="OD62" s="395"/>
      <c r="OE62" s="395"/>
      <c r="OF62" s="395"/>
      <c r="OG62" s="395"/>
      <c r="OH62" s="395"/>
      <c r="OI62" s="395"/>
      <c r="OJ62" s="395"/>
      <c r="OK62" s="395"/>
      <c r="OL62" s="395"/>
      <c r="OM62" s="395"/>
      <c r="ON62" s="395"/>
      <c r="OO62" s="395"/>
      <c r="OP62" s="395"/>
      <c r="OQ62" s="395"/>
      <c r="OR62" s="395"/>
      <c r="OS62" s="395"/>
      <c r="OT62" s="395"/>
      <c r="OU62" s="395"/>
      <c r="OV62" s="395"/>
      <c r="OW62" s="395"/>
      <c r="OX62" s="395"/>
      <c r="OY62" s="395"/>
      <c r="OZ62" s="395"/>
      <c r="PA62" s="395"/>
      <c r="PB62" s="395"/>
      <c r="PC62" s="395"/>
      <c r="PD62" s="395"/>
      <c r="PE62" s="395"/>
      <c r="PF62" s="395"/>
      <c r="PG62" s="395"/>
      <c r="PH62" s="395"/>
      <c r="PI62" s="395"/>
      <c r="PJ62" s="395"/>
      <c r="PK62" s="395"/>
      <c r="PL62" s="395"/>
      <c r="PM62" s="395"/>
      <c r="PN62" s="395"/>
      <c r="PO62" s="395"/>
      <c r="PP62" s="395"/>
      <c r="PQ62" s="395"/>
      <c r="PR62" s="395"/>
      <c r="PS62" s="395"/>
      <c r="PT62" s="395"/>
      <c r="PU62" s="395"/>
      <c r="PV62" s="395"/>
      <c r="PW62" s="395"/>
      <c r="PX62" s="395"/>
      <c r="PY62" s="395"/>
      <c r="PZ62" s="395"/>
      <c r="QA62" s="395"/>
      <c r="QB62" s="395"/>
      <c r="QC62" s="395"/>
      <c r="QD62" s="395"/>
      <c r="QE62" s="395"/>
      <c r="QF62" s="395"/>
      <c r="QG62" s="395"/>
      <c r="QH62" s="395"/>
      <c r="QI62" s="395"/>
      <c r="QJ62" s="395"/>
      <c r="QK62" s="395"/>
      <c r="QL62" s="395"/>
      <c r="QM62" s="395"/>
      <c r="QN62" s="395"/>
      <c r="QO62" s="395"/>
      <c r="QP62" s="395"/>
      <c r="QQ62" s="395"/>
      <c r="QR62" s="395"/>
      <c r="QS62" s="395"/>
      <c r="SG62" s="143">
        <f t="shared" si="0"/>
        <v>0</v>
      </c>
      <c r="SH62" s="143" t="str">
        <f t="shared" si="1"/>
        <v/>
      </c>
      <c r="SI62" s="143">
        <f t="shared" si="2"/>
        <v>0</v>
      </c>
      <c r="SJ62" s="143" t="str">
        <f t="shared" si="3"/>
        <v/>
      </c>
      <c r="SK62" s="143">
        <f t="shared" si="4"/>
        <v>0</v>
      </c>
      <c r="SL62" s="143" t="str">
        <f t="shared" si="5"/>
        <v/>
      </c>
      <c r="SM62" s="143">
        <f t="shared" si="6"/>
        <v>0</v>
      </c>
      <c r="SN62" s="143" t="str">
        <f t="shared" si="7"/>
        <v/>
      </c>
      <c r="SO62" s="143">
        <f t="shared" si="8"/>
        <v>0</v>
      </c>
      <c r="SP62" s="143" t="str">
        <f t="shared" si="9"/>
        <v/>
      </c>
      <c r="SQ62" s="143">
        <f t="shared" si="10"/>
        <v>0</v>
      </c>
      <c r="SR62" s="143" t="str">
        <f t="shared" si="11"/>
        <v/>
      </c>
    </row>
    <row r="63" spans="1:512">
      <c r="A63" s="396"/>
      <c r="B63" s="396"/>
      <c r="C63" s="396"/>
      <c r="D63" s="396"/>
      <c r="E63" s="396"/>
      <c r="F63" s="396"/>
      <c r="G63" s="396"/>
      <c r="H63" s="396"/>
      <c r="I63" s="396"/>
      <c r="J63" s="396"/>
      <c r="K63" s="396"/>
      <c r="L63" s="396"/>
      <c r="M63" s="396"/>
      <c r="N63" s="396"/>
      <c r="O63" s="396"/>
      <c r="P63" s="396"/>
      <c r="Q63" s="396"/>
      <c r="R63" s="396"/>
      <c r="S63" s="396"/>
      <c r="T63" s="396"/>
      <c r="U63" s="396"/>
      <c r="V63" s="396"/>
      <c r="W63" s="396"/>
      <c r="X63" s="396"/>
      <c r="Y63" s="396"/>
      <c r="Z63" s="396"/>
      <c r="AA63" s="396"/>
      <c r="AB63" s="396"/>
      <c r="AC63" s="396"/>
      <c r="AD63" s="396"/>
      <c r="AE63" s="396"/>
      <c r="AF63" s="396"/>
      <c r="AG63" s="396"/>
      <c r="AH63" s="396"/>
      <c r="AI63" s="396"/>
      <c r="AJ63" s="396"/>
      <c r="AK63" s="396"/>
      <c r="AL63" s="396"/>
      <c r="AM63" s="396"/>
      <c r="AN63" s="396"/>
      <c r="AO63" s="396"/>
      <c r="AP63" s="396"/>
      <c r="AQ63" s="396"/>
      <c r="AR63" s="396"/>
      <c r="AS63" s="396"/>
      <c r="AT63" s="396"/>
      <c r="AU63" s="396"/>
      <c r="AV63" s="396"/>
      <c r="AW63" s="396"/>
      <c r="AX63" s="396"/>
      <c r="AY63" s="396"/>
      <c r="AZ63" s="396"/>
      <c r="BA63" s="396"/>
      <c r="BB63" s="396"/>
      <c r="BC63" s="396"/>
      <c r="BD63" s="396"/>
      <c r="BE63" s="396"/>
      <c r="BF63" s="396"/>
      <c r="BG63" s="396"/>
      <c r="BH63" s="396"/>
      <c r="BI63" s="396"/>
      <c r="BJ63" s="396"/>
      <c r="BK63" s="396"/>
      <c r="BL63" s="396"/>
      <c r="BM63" s="396"/>
      <c r="BN63" s="396"/>
      <c r="BO63" s="396"/>
      <c r="BP63" s="396"/>
      <c r="BQ63" s="396"/>
      <c r="BR63" s="396"/>
      <c r="BS63" s="396"/>
      <c r="BT63" s="396"/>
      <c r="BU63" s="396"/>
      <c r="BV63" s="396"/>
      <c r="BW63" s="396"/>
      <c r="BX63" s="396"/>
      <c r="BY63" s="396"/>
      <c r="BZ63" s="396"/>
      <c r="CA63" s="396"/>
      <c r="CB63" s="396"/>
      <c r="CC63" s="396"/>
      <c r="CD63" s="396"/>
      <c r="CE63" s="396"/>
      <c r="CF63" s="396"/>
      <c r="CG63" s="396"/>
      <c r="CH63" s="396"/>
      <c r="CI63" s="396"/>
      <c r="CJ63" s="396"/>
      <c r="CK63" s="396"/>
      <c r="CL63" s="396"/>
      <c r="CM63" s="396"/>
      <c r="CN63" s="396"/>
      <c r="CO63" s="396"/>
      <c r="CP63" s="396"/>
      <c r="CQ63" s="396"/>
      <c r="CR63" s="396"/>
      <c r="CS63" s="396"/>
      <c r="CT63" s="396"/>
      <c r="CU63" s="396"/>
      <c r="CV63" s="396"/>
      <c r="CW63" s="396"/>
      <c r="CX63" s="396"/>
      <c r="CY63" s="396"/>
      <c r="CZ63" s="396"/>
      <c r="DA63" s="396"/>
      <c r="DB63" s="396"/>
      <c r="DC63" s="396"/>
      <c r="DD63" s="396"/>
      <c r="DE63" s="396"/>
      <c r="DF63" s="396"/>
      <c r="DG63" s="396"/>
      <c r="DH63" s="396"/>
      <c r="DI63" s="396"/>
      <c r="DJ63" s="396"/>
      <c r="DK63" s="396"/>
      <c r="ER63" s="396"/>
      <c r="ES63" s="396"/>
      <c r="ET63" s="396"/>
      <c r="EU63" s="396"/>
      <c r="EV63" s="396"/>
      <c r="EW63" s="396"/>
      <c r="EX63" s="396"/>
      <c r="EY63" s="396"/>
      <c r="EZ63" s="396"/>
      <c r="FA63" s="396"/>
      <c r="FB63" s="396"/>
      <c r="FC63" s="396"/>
      <c r="FD63" s="396"/>
      <c r="FE63" s="396"/>
      <c r="FF63" s="396"/>
      <c r="FG63" s="396"/>
      <c r="FH63" s="396"/>
      <c r="FI63" s="396"/>
      <c r="FJ63" s="396"/>
      <c r="FK63" s="396"/>
      <c r="FL63" s="396"/>
      <c r="FM63" s="396"/>
      <c r="FN63" s="396"/>
      <c r="FO63" s="396"/>
      <c r="FP63" s="396"/>
      <c r="FQ63" s="396"/>
      <c r="FR63" s="396"/>
      <c r="FS63" s="396"/>
      <c r="FT63" s="396"/>
      <c r="FU63" s="396"/>
      <c r="FV63" s="396"/>
      <c r="FW63" s="396"/>
      <c r="FX63" s="396"/>
      <c r="FY63" s="396"/>
      <c r="FZ63" s="396"/>
      <c r="GA63" s="396"/>
      <c r="GB63" s="396"/>
      <c r="GC63" s="396"/>
      <c r="GD63" s="396"/>
      <c r="GE63" s="396"/>
      <c r="GF63" s="396"/>
      <c r="GG63" s="396"/>
      <c r="GH63" s="396"/>
      <c r="GI63" s="396"/>
      <c r="GJ63" s="396"/>
      <c r="GK63" s="396"/>
      <c r="GL63" s="396"/>
      <c r="GM63" s="396"/>
      <c r="GN63" s="396"/>
      <c r="GO63" s="396"/>
      <c r="GP63" s="396"/>
      <c r="GQ63" s="396"/>
      <c r="GR63" s="396"/>
      <c r="GS63" s="396"/>
      <c r="GT63" s="396"/>
      <c r="GU63" s="396"/>
      <c r="GV63" s="396"/>
      <c r="GW63" s="396"/>
      <c r="GX63" s="396"/>
      <c r="GY63" s="396"/>
      <c r="GZ63" s="396"/>
      <c r="HA63" s="396"/>
      <c r="HB63" s="396"/>
      <c r="HC63" s="396"/>
      <c r="HD63" s="396"/>
      <c r="HE63" s="396"/>
      <c r="HF63" s="396"/>
      <c r="HG63" s="396"/>
      <c r="HH63" s="396"/>
      <c r="HI63" s="396"/>
      <c r="HJ63" s="396"/>
      <c r="HK63" s="396"/>
      <c r="HL63" s="396"/>
      <c r="HM63" s="396"/>
      <c r="HN63" s="396"/>
      <c r="HO63" s="396"/>
      <c r="HP63" s="396"/>
      <c r="HQ63" s="396"/>
      <c r="HR63" s="396"/>
      <c r="HS63" s="396"/>
      <c r="HT63" s="396"/>
      <c r="HU63" s="396"/>
      <c r="HV63" s="396"/>
      <c r="HW63" s="396"/>
      <c r="HX63" s="396"/>
      <c r="HY63" s="396"/>
      <c r="HZ63" s="396"/>
      <c r="IA63" s="396"/>
      <c r="IB63" s="396"/>
      <c r="IC63" s="396"/>
      <c r="ID63" s="396"/>
      <c r="IE63" s="396"/>
      <c r="IF63" s="396"/>
      <c r="IG63" s="396"/>
      <c r="IH63" s="396"/>
      <c r="II63" s="396"/>
      <c r="IJ63" s="396"/>
      <c r="IK63" s="396"/>
      <c r="IL63" s="396"/>
      <c r="IM63" s="396"/>
      <c r="IN63" s="396"/>
      <c r="IO63" s="396"/>
      <c r="IP63" s="396"/>
      <c r="IQ63" s="396"/>
      <c r="IR63" s="396"/>
      <c r="IS63" s="396"/>
      <c r="IT63" s="396"/>
      <c r="IU63" s="396"/>
      <c r="IV63" s="396"/>
      <c r="IW63" s="396"/>
      <c r="IX63" s="396"/>
      <c r="IY63" s="396"/>
      <c r="IZ63" s="396"/>
      <c r="JA63" s="396"/>
      <c r="JB63" s="396"/>
      <c r="JC63" s="396"/>
      <c r="JD63" s="396"/>
      <c r="JE63" s="396"/>
      <c r="JF63" s="396"/>
      <c r="JG63" s="396"/>
      <c r="JH63" s="396"/>
      <c r="JI63" s="396"/>
      <c r="JJ63" s="396"/>
      <c r="JK63" s="396"/>
      <c r="JL63" s="396"/>
      <c r="JM63" s="396"/>
      <c r="JN63" s="396"/>
      <c r="JO63" s="396"/>
      <c r="JP63" s="396"/>
      <c r="JQ63" s="396"/>
      <c r="JR63" s="396"/>
      <c r="JS63" s="396"/>
      <c r="JT63" s="396"/>
      <c r="JU63" s="396"/>
      <c r="JV63" s="396"/>
      <c r="JW63" s="396"/>
      <c r="JX63" s="396"/>
      <c r="JY63" s="396"/>
      <c r="JZ63" s="396"/>
      <c r="KA63" s="396"/>
      <c r="KB63" s="396"/>
      <c r="KC63" s="396"/>
      <c r="KD63" s="396"/>
      <c r="KE63" s="396"/>
      <c r="KF63" s="396"/>
      <c r="KG63" s="396"/>
      <c r="KH63" s="396"/>
      <c r="KI63" s="396"/>
      <c r="KJ63" s="396"/>
      <c r="KK63" s="396"/>
      <c r="KL63" s="396"/>
      <c r="KM63" s="396"/>
      <c r="KN63" s="396"/>
      <c r="KO63" s="396"/>
      <c r="KP63" s="396"/>
      <c r="KQ63" s="396"/>
      <c r="KR63" s="396"/>
      <c r="KS63" s="396"/>
      <c r="KT63" s="396"/>
      <c r="KU63" s="396"/>
      <c r="KV63" s="396"/>
      <c r="KW63" s="396"/>
      <c r="KX63" s="396"/>
      <c r="KY63" s="396"/>
      <c r="KZ63" s="396"/>
      <c r="LA63" s="396"/>
      <c r="LB63" s="396"/>
      <c r="LC63" s="396"/>
      <c r="LD63" s="396"/>
      <c r="LE63" s="396"/>
      <c r="LF63" s="396"/>
      <c r="LG63" s="396"/>
      <c r="LH63" s="396"/>
      <c r="LI63" s="396"/>
      <c r="LJ63" s="396"/>
      <c r="LK63" s="396"/>
      <c r="LL63" s="396"/>
      <c r="LM63" s="396"/>
      <c r="LN63" s="396"/>
      <c r="LO63" s="396"/>
      <c r="LP63" s="396"/>
      <c r="LQ63" s="396"/>
      <c r="LR63" s="396"/>
      <c r="LS63" s="396"/>
      <c r="LT63" s="396"/>
      <c r="LU63" s="396"/>
      <c r="LV63" s="396"/>
      <c r="LW63" s="396"/>
      <c r="LX63" s="396"/>
      <c r="LY63" s="396"/>
      <c r="LZ63" s="396"/>
      <c r="MA63" s="396"/>
      <c r="MB63" s="396"/>
      <c r="MC63" s="396"/>
      <c r="MD63" s="396"/>
      <c r="ME63" s="396"/>
      <c r="MF63" s="396"/>
      <c r="MG63" s="396"/>
      <c r="MH63" s="396"/>
      <c r="MI63" s="396"/>
      <c r="MJ63" s="396"/>
      <c r="MK63" s="396"/>
      <c r="ML63" s="396"/>
      <c r="MM63" s="396"/>
      <c r="MN63" s="396"/>
      <c r="MO63" s="396"/>
      <c r="MP63" s="396"/>
      <c r="MQ63" s="396"/>
      <c r="MR63" s="396"/>
      <c r="MS63" s="396"/>
      <c r="MT63" s="396"/>
      <c r="MU63" s="396"/>
      <c r="MV63" s="396"/>
      <c r="MW63" s="396"/>
      <c r="MX63" s="396"/>
      <c r="MY63" s="396"/>
      <c r="MZ63" s="396"/>
      <c r="NA63" s="396"/>
      <c r="NB63" s="396"/>
      <c r="NC63" s="396"/>
      <c r="ND63" s="396"/>
      <c r="NE63" s="396"/>
      <c r="NF63" s="396"/>
      <c r="NG63" s="396"/>
      <c r="NH63" s="396"/>
      <c r="NI63" s="396"/>
      <c r="NJ63" s="396"/>
      <c r="NK63" s="396"/>
      <c r="NL63" s="396"/>
      <c r="NM63" s="396"/>
      <c r="NN63" s="396"/>
      <c r="NO63" s="396"/>
      <c r="NP63" s="396"/>
      <c r="NQ63" s="396"/>
      <c r="NR63" s="396"/>
      <c r="NS63" s="396"/>
      <c r="NT63" s="396"/>
      <c r="NU63" s="396"/>
      <c r="NV63" s="396"/>
      <c r="NW63" s="396"/>
      <c r="NX63" s="396"/>
      <c r="NY63" s="396"/>
      <c r="NZ63" s="396"/>
      <c r="OA63" s="396"/>
      <c r="OB63" s="396"/>
      <c r="OC63" s="396"/>
      <c r="OD63" s="396"/>
      <c r="OE63" s="396"/>
      <c r="OF63" s="396"/>
      <c r="OG63" s="396"/>
      <c r="OH63" s="396"/>
      <c r="OI63" s="396"/>
      <c r="OJ63" s="396"/>
      <c r="OK63" s="396"/>
      <c r="OL63" s="396"/>
      <c r="OM63" s="396"/>
      <c r="ON63" s="396"/>
      <c r="OO63" s="396"/>
      <c r="OP63" s="396"/>
      <c r="OQ63" s="396"/>
      <c r="OR63" s="396"/>
      <c r="OS63" s="396"/>
      <c r="OT63" s="396"/>
      <c r="OU63" s="396"/>
      <c r="OV63" s="396"/>
      <c r="OW63" s="396"/>
      <c r="OX63" s="396"/>
      <c r="OY63" s="396"/>
      <c r="OZ63" s="396"/>
      <c r="PA63" s="396"/>
      <c r="PB63" s="396"/>
      <c r="PC63" s="396"/>
      <c r="PD63" s="396"/>
      <c r="PE63" s="396"/>
      <c r="PF63" s="396"/>
      <c r="PG63" s="396"/>
      <c r="PH63" s="396"/>
      <c r="PI63" s="396"/>
      <c r="PJ63" s="396"/>
      <c r="PK63" s="396"/>
      <c r="PL63" s="396"/>
      <c r="PM63" s="396"/>
      <c r="PN63" s="396"/>
      <c r="PO63" s="396"/>
      <c r="PP63" s="396"/>
      <c r="PQ63" s="396"/>
      <c r="PR63" s="396"/>
      <c r="PS63" s="396"/>
      <c r="PT63" s="396"/>
      <c r="PU63" s="396"/>
      <c r="PV63" s="396"/>
      <c r="PW63" s="396"/>
      <c r="PX63" s="396"/>
      <c r="PY63" s="396"/>
      <c r="PZ63" s="396"/>
      <c r="QA63" s="396"/>
      <c r="QB63" s="396"/>
      <c r="QC63" s="396"/>
      <c r="QD63" s="396"/>
      <c r="QE63" s="396"/>
      <c r="QF63" s="396"/>
      <c r="QG63" s="396"/>
      <c r="QH63" s="396"/>
      <c r="QI63" s="396"/>
      <c r="QJ63" s="396"/>
      <c r="QK63" s="396"/>
      <c r="QL63" s="396"/>
      <c r="QM63" s="396"/>
      <c r="QN63" s="396"/>
      <c r="QO63" s="396"/>
      <c r="QP63" s="396"/>
      <c r="QQ63" s="396"/>
      <c r="QR63" s="396"/>
      <c r="QS63" s="396"/>
      <c r="SG63" s="143">
        <f t="shared" si="0"/>
        <v>0</v>
      </c>
      <c r="SH63" s="143" t="str">
        <f t="shared" si="1"/>
        <v/>
      </c>
      <c r="SI63" s="143">
        <f t="shared" si="2"/>
        <v>0</v>
      </c>
      <c r="SJ63" s="143" t="str">
        <f t="shared" si="3"/>
        <v/>
      </c>
      <c r="SK63" s="143">
        <f t="shared" si="4"/>
        <v>0</v>
      </c>
      <c r="SL63" s="143" t="str">
        <f t="shared" si="5"/>
        <v/>
      </c>
      <c r="SM63" s="143">
        <f t="shared" si="6"/>
        <v>0</v>
      </c>
      <c r="SN63" s="143" t="str">
        <f t="shared" si="7"/>
        <v/>
      </c>
      <c r="SO63" s="143">
        <f t="shared" si="8"/>
        <v>0</v>
      </c>
      <c r="SP63" s="143" t="str">
        <f t="shared" si="9"/>
        <v/>
      </c>
      <c r="SQ63" s="143">
        <f t="shared" si="10"/>
        <v>0</v>
      </c>
      <c r="SR63" s="143" t="str">
        <f t="shared" si="11"/>
        <v/>
      </c>
    </row>
    <row r="64" spans="1:512">
      <c r="A64" s="396"/>
      <c r="B64" s="395"/>
      <c r="C64" s="395"/>
      <c r="D64" s="395"/>
      <c r="E64" s="395"/>
      <c r="F64" s="395"/>
      <c r="G64" s="395"/>
      <c r="H64" s="395"/>
      <c r="I64" s="395"/>
      <c r="J64" s="395"/>
      <c r="K64" s="395"/>
      <c r="L64" s="395"/>
      <c r="M64" s="395"/>
      <c r="N64" s="395"/>
      <c r="O64" s="395"/>
      <c r="P64" s="395"/>
      <c r="Q64" s="395"/>
      <c r="R64" s="395"/>
      <c r="S64" s="395"/>
      <c r="T64" s="395"/>
      <c r="U64" s="395"/>
      <c r="V64" s="395"/>
      <c r="W64" s="395"/>
      <c r="X64" s="395"/>
      <c r="Y64" s="395"/>
      <c r="Z64" s="395"/>
      <c r="AA64" s="395"/>
      <c r="AB64" s="395"/>
      <c r="AC64" s="395"/>
      <c r="AD64" s="395"/>
      <c r="AE64" s="395"/>
      <c r="AF64" s="395"/>
      <c r="AG64" s="395"/>
      <c r="AH64" s="395"/>
      <c r="AI64" s="395"/>
      <c r="AJ64" s="395"/>
      <c r="AK64" s="395"/>
      <c r="AL64" s="395"/>
      <c r="AM64" s="395"/>
      <c r="AN64" s="395"/>
      <c r="AO64" s="395"/>
      <c r="AP64" s="395"/>
      <c r="AQ64" s="395"/>
      <c r="AR64" s="395"/>
      <c r="AS64" s="395"/>
      <c r="AT64" s="395"/>
      <c r="AU64" s="395"/>
      <c r="AV64" s="395"/>
      <c r="AW64" s="395"/>
      <c r="AX64" s="395"/>
      <c r="AY64" s="395"/>
      <c r="AZ64" s="395"/>
      <c r="BA64" s="395"/>
      <c r="BB64" s="395"/>
      <c r="BC64" s="395"/>
      <c r="BD64" s="395"/>
      <c r="BE64" s="395"/>
      <c r="BF64" s="395"/>
      <c r="BG64" s="395"/>
      <c r="BH64" s="395"/>
      <c r="BI64" s="395"/>
      <c r="BJ64" s="395"/>
      <c r="BK64" s="395"/>
      <c r="BL64" s="395"/>
      <c r="BM64" s="395"/>
      <c r="BN64" s="395"/>
      <c r="BO64" s="395"/>
      <c r="BP64" s="395"/>
      <c r="BQ64" s="395"/>
      <c r="BR64" s="395"/>
      <c r="BS64" s="395"/>
      <c r="BT64" s="395"/>
      <c r="BU64" s="395"/>
      <c r="BV64" s="395"/>
      <c r="BW64" s="395"/>
      <c r="BX64" s="395"/>
      <c r="BY64" s="395"/>
      <c r="BZ64" s="395"/>
      <c r="CA64" s="395"/>
      <c r="CB64" s="395"/>
      <c r="CC64" s="395"/>
      <c r="CD64" s="395"/>
      <c r="CE64" s="395"/>
      <c r="CF64" s="395"/>
      <c r="CG64" s="395"/>
      <c r="CH64" s="395"/>
      <c r="CI64" s="395"/>
      <c r="CJ64" s="395"/>
      <c r="CK64" s="395"/>
      <c r="CL64" s="395"/>
      <c r="CM64" s="395"/>
      <c r="CN64" s="395"/>
      <c r="CO64" s="395"/>
      <c r="CP64" s="395"/>
      <c r="CQ64" s="395"/>
      <c r="CR64" s="395"/>
      <c r="CS64" s="395"/>
      <c r="CT64" s="395"/>
      <c r="CU64" s="395"/>
      <c r="CV64" s="395"/>
      <c r="CW64" s="395"/>
      <c r="CX64" s="395"/>
      <c r="CY64" s="395"/>
      <c r="CZ64" s="395"/>
      <c r="DA64" s="395"/>
      <c r="DB64" s="395"/>
      <c r="DC64" s="395"/>
      <c r="DD64" s="395"/>
      <c r="DE64" s="395"/>
      <c r="DF64" s="395"/>
      <c r="DG64" s="395"/>
      <c r="DH64" s="395"/>
      <c r="DI64" s="395"/>
      <c r="DJ64" s="395"/>
      <c r="DK64" s="395"/>
      <c r="ER64" s="395"/>
      <c r="ES64" s="395"/>
      <c r="ET64" s="395"/>
      <c r="EU64" s="395"/>
      <c r="EV64" s="395"/>
      <c r="EW64" s="395"/>
      <c r="EX64" s="395"/>
      <c r="EY64" s="395"/>
      <c r="EZ64" s="395"/>
      <c r="FA64" s="395"/>
      <c r="FB64" s="395"/>
      <c r="FC64" s="395"/>
      <c r="FD64" s="395"/>
      <c r="FE64" s="395"/>
      <c r="FF64" s="395"/>
      <c r="FG64" s="395"/>
      <c r="FH64" s="395"/>
      <c r="FI64" s="395"/>
      <c r="FJ64" s="395"/>
      <c r="FK64" s="395"/>
      <c r="FL64" s="395"/>
      <c r="FM64" s="395"/>
      <c r="FN64" s="395"/>
      <c r="FO64" s="395"/>
      <c r="FP64" s="395"/>
      <c r="FQ64" s="395"/>
      <c r="FR64" s="395"/>
      <c r="FS64" s="395"/>
      <c r="FT64" s="395"/>
      <c r="FU64" s="395"/>
      <c r="FV64" s="395"/>
      <c r="FW64" s="395"/>
      <c r="FX64" s="395"/>
      <c r="FY64" s="395"/>
      <c r="FZ64" s="395"/>
      <c r="GA64" s="395"/>
      <c r="GB64" s="395"/>
      <c r="GC64" s="395"/>
      <c r="GD64" s="395"/>
      <c r="GE64" s="395"/>
      <c r="GF64" s="395"/>
      <c r="GG64" s="395"/>
      <c r="GH64" s="395"/>
      <c r="GI64" s="395"/>
      <c r="GJ64" s="395"/>
      <c r="GK64" s="395"/>
      <c r="GL64" s="395"/>
      <c r="GM64" s="395"/>
      <c r="GN64" s="395"/>
      <c r="GO64" s="395"/>
      <c r="GP64" s="395"/>
      <c r="GQ64" s="395"/>
      <c r="GR64" s="395"/>
      <c r="GS64" s="395"/>
      <c r="GT64" s="395"/>
      <c r="GU64" s="395"/>
      <c r="GV64" s="395"/>
      <c r="GW64" s="395"/>
      <c r="GX64" s="395"/>
      <c r="GY64" s="395"/>
      <c r="GZ64" s="395"/>
      <c r="HA64" s="395"/>
      <c r="HB64" s="395"/>
      <c r="HC64" s="395"/>
      <c r="HD64" s="395"/>
      <c r="HE64" s="395"/>
      <c r="HF64" s="395"/>
      <c r="HG64" s="395"/>
      <c r="HH64" s="395"/>
      <c r="HI64" s="395"/>
      <c r="HJ64" s="395"/>
      <c r="HK64" s="395"/>
      <c r="HL64" s="395"/>
      <c r="HM64" s="395"/>
      <c r="HN64" s="395"/>
      <c r="HO64" s="395"/>
      <c r="HP64" s="395"/>
      <c r="HQ64" s="395"/>
      <c r="HR64" s="395"/>
      <c r="HS64" s="395"/>
      <c r="HT64" s="395"/>
      <c r="HU64" s="395"/>
      <c r="HV64" s="395"/>
      <c r="HW64" s="395"/>
      <c r="HX64" s="395"/>
      <c r="HY64" s="395"/>
      <c r="HZ64" s="395"/>
      <c r="IA64" s="395"/>
      <c r="IB64" s="395"/>
      <c r="IC64" s="395"/>
      <c r="ID64" s="395"/>
      <c r="IE64" s="395"/>
      <c r="IF64" s="395"/>
      <c r="IG64" s="395"/>
      <c r="IH64" s="395"/>
      <c r="II64" s="395"/>
      <c r="IJ64" s="395"/>
      <c r="IK64" s="395"/>
      <c r="IL64" s="395"/>
      <c r="IM64" s="395"/>
      <c r="IN64" s="395"/>
      <c r="IO64" s="395"/>
      <c r="IP64" s="395"/>
      <c r="IQ64" s="395"/>
      <c r="IR64" s="395"/>
      <c r="IS64" s="395"/>
      <c r="IT64" s="395"/>
      <c r="IU64" s="395"/>
      <c r="IV64" s="395"/>
      <c r="IW64" s="395"/>
      <c r="IX64" s="395"/>
      <c r="IY64" s="395"/>
      <c r="IZ64" s="395"/>
      <c r="JA64" s="395"/>
      <c r="JB64" s="395"/>
      <c r="JC64" s="395"/>
      <c r="JD64" s="395"/>
      <c r="JE64" s="395"/>
      <c r="JF64" s="395"/>
      <c r="JG64" s="395"/>
      <c r="JH64" s="395"/>
      <c r="JI64" s="395"/>
      <c r="JJ64" s="395"/>
      <c r="JK64" s="395"/>
      <c r="JL64" s="395"/>
      <c r="JM64" s="395"/>
      <c r="JN64" s="395"/>
      <c r="JO64" s="395"/>
      <c r="JP64" s="395"/>
      <c r="JQ64" s="395"/>
      <c r="JR64" s="395"/>
      <c r="JS64" s="395"/>
      <c r="JT64" s="395"/>
      <c r="JU64" s="395"/>
      <c r="JV64" s="395"/>
      <c r="JW64" s="395"/>
      <c r="JX64" s="395"/>
      <c r="JY64" s="395"/>
      <c r="JZ64" s="395"/>
      <c r="KA64" s="395"/>
      <c r="KB64" s="395"/>
      <c r="KC64" s="395"/>
      <c r="KD64" s="395"/>
      <c r="KE64" s="395"/>
      <c r="KF64" s="395"/>
      <c r="KG64" s="395"/>
      <c r="KH64" s="395"/>
      <c r="KI64" s="395"/>
      <c r="KJ64" s="395"/>
      <c r="KK64" s="395"/>
      <c r="KL64" s="395"/>
      <c r="KM64" s="395"/>
      <c r="KN64" s="395"/>
      <c r="KO64" s="395"/>
      <c r="KP64" s="395"/>
      <c r="KQ64" s="395"/>
      <c r="KR64" s="395"/>
      <c r="KS64" s="395"/>
      <c r="KT64" s="395"/>
      <c r="KU64" s="395"/>
      <c r="KV64" s="395"/>
      <c r="KW64" s="395"/>
      <c r="KX64" s="395"/>
      <c r="KY64" s="395"/>
      <c r="KZ64" s="395"/>
      <c r="LA64" s="395"/>
      <c r="LB64" s="395"/>
      <c r="LC64" s="395"/>
      <c r="LD64" s="395"/>
      <c r="LE64" s="395"/>
      <c r="LF64" s="395"/>
      <c r="LG64" s="395"/>
      <c r="LH64" s="395"/>
      <c r="LI64" s="395"/>
      <c r="LJ64" s="395"/>
      <c r="LK64" s="395"/>
      <c r="LL64" s="395"/>
      <c r="LM64" s="395"/>
      <c r="LN64" s="395"/>
      <c r="LO64" s="395"/>
      <c r="LP64" s="395"/>
      <c r="LQ64" s="395"/>
      <c r="LR64" s="395"/>
      <c r="LS64" s="395"/>
      <c r="LT64" s="395"/>
      <c r="LU64" s="395"/>
      <c r="LV64" s="395"/>
      <c r="LW64" s="395"/>
      <c r="LX64" s="395"/>
      <c r="LY64" s="395"/>
      <c r="LZ64" s="395"/>
      <c r="MA64" s="395"/>
      <c r="MB64" s="395"/>
      <c r="MC64" s="395"/>
      <c r="MD64" s="395"/>
      <c r="ME64" s="395"/>
      <c r="MF64" s="395"/>
      <c r="MG64" s="395"/>
      <c r="MH64" s="395"/>
      <c r="MI64" s="395"/>
      <c r="MJ64" s="395"/>
      <c r="MK64" s="395"/>
      <c r="ML64" s="395"/>
      <c r="MM64" s="395"/>
      <c r="MN64" s="395"/>
      <c r="MO64" s="395"/>
      <c r="MP64" s="395"/>
      <c r="MQ64" s="395"/>
      <c r="MR64" s="395"/>
      <c r="MS64" s="395"/>
      <c r="MT64" s="395"/>
      <c r="MU64" s="395"/>
      <c r="MV64" s="395"/>
      <c r="MW64" s="395"/>
      <c r="MX64" s="395"/>
      <c r="MY64" s="395"/>
      <c r="MZ64" s="395"/>
      <c r="NA64" s="395"/>
      <c r="NB64" s="395"/>
      <c r="NC64" s="395"/>
      <c r="ND64" s="395"/>
      <c r="NE64" s="395"/>
      <c r="NF64" s="395"/>
      <c r="NG64" s="395"/>
      <c r="NH64" s="395"/>
      <c r="NI64" s="395"/>
      <c r="NJ64" s="395"/>
      <c r="NK64" s="395"/>
      <c r="NL64" s="395"/>
      <c r="NM64" s="395"/>
      <c r="NN64" s="395"/>
      <c r="NO64" s="395"/>
      <c r="NP64" s="395"/>
      <c r="NQ64" s="395"/>
      <c r="NR64" s="395"/>
      <c r="NS64" s="395"/>
      <c r="NT64" s="395"/>
      <c r="NU64" s="395"/>
      <c r="NV64" s="395"/>
      <c r="NW64" s="395"/>
      <c r="NX64" s="395"/>
      <c r="NY64" s="395"/>
      <c r="NZ64" s="395"/>
      <c r="OA64" s="395"/>
      <c r="OB64" s="395"/>
      <c r="OC64" s="395"/>
      <c r="OD64" s="395"/>
      <c r="OE64" s="395"/>
      <c r="OF64" s="395"/>
      <c r="OG64" s="395"/>
      <c r="OH64" s="395"/>
      <c r="OI64" s="395"/>
      <c r="OJ64" s="395"/>
      <c r="OK64" s="395"/>
      <c r="OL64" s="395"/>
      <c r="OM64" s="395"/>
      <c r="ON64" s="395"/>
      <c r="OO64" s="395"/>
      <c r="OP64" s="395"/>
      <c r="OQ64" s="395"/>
      <c r="OR64" s="395"/>
      <c r="OS64" s="395"/>
      <c r="OT64" s="395"/>
      <c r="OU64" s="395"/>
      <c r="OV64" s="395"/>
      <c r="OW64" s="395"/>
      <c r="OX64" s="395"/>
      <c r="OY64" s="395"/>
      <c r="OZ64" s="395"/>
      <c r="PA64" s="395"/>
      <c r="PB64" s="395"/>
      <c r="PC64" s="395"/>
      <c r="PD64" s="395"/>
      <c r="PE64" s="395"/>
      <c r="PF64" s="395"/>
      <c r="PG64" s="395"/>
      <c r="PH64" s="395"/>
      <c r="PI64" s="395"/>
      <c r="PJ64" s="395"/>
      <c r="PK64" s="395"/>
      <c r="PL64" s="395"/>
      <c r="PM64" s="395"/>
      <c r="PN64" s="395"/>
      <c r="PO64" s="395"/>
      <c r="PP64" s="395"/>
      <c r="PQ64" s="395"/>
      <c r="PR64" s="395"/>
      <c r="PS64" s="395"/>
      <c r="PT64" s="395"/>
      <c r="PU64" s="395"/>
      <c r="PV64" s="395"/>
      <c r="PW64" s="395"/>
      <c r="PX64" s="395"/>
      <c r="PY64" s="395"/>
      <c r="PZ64" s="395"/>
      <c r="QA64" s="395"/>
      <c r="QB64" s="395"/>
      <c r="QC64" s="395"/>
      <c r="QD64" s="395"/>
      <c r="QE64" s="395"/>
      <c r="QF64" s="395"/>
      <c r="QG64" s="395"/>
      <c r="QH64" s="395"/>
      <c r="QI64" s="395"/>
      <c r="QJ64" s="395"/>
      <c r="QK64" s="395"/>
      <c r="QL64" s="395"/>
      <c r="QM64" s="395"/>
      <c r="QN64" s="395"/>
      <c r="QO64" s="395"/>
      <c r="QP64" s="395"/>
      <c r="QQ64" s="395"/>
      <c r="QR64" s="395"/>
      <c r="QS64" s="395"/>
      <c r="SG64" s="143">
        <f t="shared" si="0"/>
        <v>0</v>
      </c>
      <c r="SH64" s="143" t="str">
        <f t="shared" si="1"/>
        <v/>
      </c>
      <c r="SI64" s="143">
        <f t="shared" si="2"/>
        <v>0</v>
      </c>
      <c r="SJ64" s="143" t="str">
        <f t="shared" si="3"/>
        <v/>
      </c>
      <c r="SK64" s="143">
        <f t="shared" si="4"/>
        <v>0</v>
      </c>
      <c r="SL64" s="143" t="str">
        <f t="shared" si="5"/>
        <v/>
      </c>
      <c r="SM64" s="143">
        <f t="shared" si="6"/>
        <v>0</v>
      </c>
      <c r="SN64" s="143" t="str">
        <f t="shared" si="7"/>
        <v/>
      </c>
      <c r="SO64" s="143">
        <f t="shared" si="8"/>
        <v>0</v>
      </c>
      <c r="SP64" s="143" t="str">
        <f t="shared" si="9"/>
        <v/>
      </c>
      <c r="SQ64" s="143">
        <f t="shared" si="10"/>
        <v>0</v>
      </c>
      <c r="SR64" s="143" t="str">
        <f t="shared" si="11"/>
        <v/>
      </c>
    </row>
    <row r="65" spans="1:512">
      <c r="A65" s="396"/>
      <c r="B65" s="396"/>
      <c r="C65" s="396"/>
      <c r="D65" s="396"/>
      <c r="E65" s="396"/>
      <c r="F65" s="396"/>
      <c r="G65" s="396"/>
      <c r="H65" s="396"/>
      <c r="I65" s="396"/>
      <c r="J65" s="396"/>
      <c r="K65" s="396"/>
      <c r="L65" s="396"/>
      <c r="M65" s="396"/>
      <c r="N65" s="396"/>
      <c r="O65" s="396"/>
      <c r="P65" s="396"/>
      <c r="Q65" s="396"/>
      <c r="R65" s="396"/>
      <c r="S65" s="396"/>
      <c r="T65" s="396"/>
      <c r="U65" s="396"/>
      <c r="V65" s="396"/>
      <c r="W65" s="396"/>
      <c r="X65" s="396"/>
      <c r="Y65" s="396"/>
      <c r="Z65" s="396"/>
      <c r="AA65" s="396"/>
      <c r="AB65" s="396"/>
      <c r="AC65" s="396"/>
      <c r="AD65" s="396"/>
      <c r="AE65" s="396"/>
      <c r="AF65" s="396"/>
      <c r="AG65" s="396"/>
      <c r="AH65" s="396"/>
      <c r="AI65" s="396"/>
      <c r="AJ65" s="396"/>
      <c r="AK65" s="396"/>
      <c r="AL65" s="396"/>
      <c r="AM65" s="396"/>
      <c r="AN65" s="396"/>
      <c r="AO65" s="396"/>
      <c r="AP65" s="396"/>
      <c r="AQ65" s="396"/>
      <c r="AR65" s="396"/>
      <c r="AS65" s="396"/>
      <c r="AT65" s="396"/>
      <c r="AU65" s="396"/>
      <c r="AV65" s="396"/>
      <c r="AW65" s="396"/>
      <c r="AX65" s="396"/>
      <c r="AY65" s="396"/>
      <c r="AZ65" s="396"/>
      <c r="BA65" s="396"/>
      <c r="BB65" s="396"/>
      <c r="BC65" s="396"/>
      <c r="BD65" s="396"/>
      <c r="BE65" s="396"/>
      <c r="BF65" s="396"/>
      <c r="BG65" s="396"/>
      <c r="BH65" s="396"/>
      <c r="BI65" s="396"/>
      <c r="BJ65" s="396"/>
      <c r="BK65" s="396"/>
      <c r="BL65" s="396"/>
      <c r="BM65" s="396"/>
      <c r="BN65" s="396"/>
      <c r="BO65" s="396"/>
      <c r="BP65" s="396"/>
      <c r="BQ65" s="396"/>
      <c r="BR65" s="396"/>
      <c r="BS65" s="396"/>
      <c r="BT65" s="396"/>
      <c r="BU65" s="396"/>
      <c r="BV65" s="396"/>
      <c r="BW65" s="396"/>
      <c r="BX65" s="396"/>
      <c r="BY65" s="396"/>
      <c r="BZ65" s="396"/>
      <c r="CA65" s="396"/>
      <c r="CB65" s="396"/>
      <c r="CC65" s="396"/>
      <c r="CD65" s="396"/>
      <c r="CE65" s="396"/>
      <c r="CF65" s="396"/>
      <c r="CG65" s="396"/>
      <c r="CH65" s="396"/>
      <c r="CI65" s="396"/>
      <c r="CJ65" s="396"/>
      <c r="CK65" s="396"/>
      <c r="CL65" s="396"/>
      <c r="CM65" s="396"/>
      <c r="CN65" s="396"/>
      <c r="CO65" s="396"/>
      <c r="CP65" s="396"/>
      <c r="CQ65" s="396"/>
      <c r="CR65" s="396"/>
      <c r="CS65" s="396"/>
      <c r="CT65" s="396"/>
      <c r="CU65" s="396"/>
      <c r="CV65" s="396"/>
      <c r="CW65" s="396"/>
      <c r="CX65" s="396"/>
      <c r="CY65" s="396"/>
      <c r="CZ65" s="396"/>
      <c r="DA65" s="396"/>
      <c r="DB65" s="396"/>
      <c r="DC65" s="396"/>
      <c r="DD65" s="396"/>
      <c r="DE65" s="396"/>
      <c r="DF65" s="396"/>
      <c r="DG65" s="396"/>
      <c r="DH65" s="396"/>
      <c r="DI65" s="396"/>
      <c r="DJ65" s="396"/>
      <c r="DK65" s="396"/>
      <c r="ER65" s="396"/>
      <c r="ES65" s="396"/>
      <c r="ET65" s="396"/>
      <c r="EU65" s="396"/>
      <c r="EV65" s="396"/>
      <c r="EW65" s="396"/>
      <c r="EX65" s="396"/>
      <c r="EY65" s="396"/>
      <c r="EZ65" s="396"/>
      <c r="FA65" s="396"/>
      <c r="FB65" s="396"/>
      <c r="FC65" s="396"/>
      <c r="FD65" s="396"/>
      <c r="FE65" s="396"/>
      <c r="FF65" s="396"/>
      <c r="FG65" s="396"/>
      <c r="FH65" s="396"/>
      <c r="FI65" s="396"/>
      <c r="FJ65" s="396"/>
      <c r="FK65" s="396"/>
      <c r="FL65" s="396"/>
      <c r="FM65" s="396"/>
      <c r="FN65" s="396"/>
      <c r="FO65" s="396"/>
      <c r="FP65" s="396"/>
      <c r="FQ65" s="396"/>
      <c r="FR65" s="396"/>
      <c r="FS65" s="396"/>
      <c r="FT65" s="396"/>
      <c r="FU65" s="396"/>
      <c r="FV65" s="396"/>
      <c r="FW65" s="396"/>
      <c r="FX65" s="396"/>
      <c r="FY65" s="396"/>
      <c r="FZ65" s="396"/>
      <c r="GA65" s="396"/>
      <c r="GB65" s="396"/>
      <c r="GC65" s="396"/>
      <c r="GD65" s="396"/>
      <c r="GE65" s="396"/>
      <c r="GF65" s="396"/>
      <c r="GG65" s="396"/>
      <c r="GH65" s="396"/>
      <c r="GI65" s="396"/>
      <c r="GJ65" s="396"/>
      <c r="GK65" s="396"/>
      <c r="GL65" s="396"/>
      <c r="GM65" s="396"/>
      <c r="GN65" s="396"/>
      <c r="GO65" s="396"/>
      <c r="GP65" s="396"/>
      <c r="GQ65" s="396"/>
      <c r="GR65" s="396"/>
      <c r="GS65" s="396"/>
      <c r="GT65" s="396"/>
      <c r="GU65" s="396"/>
      <c r="GV65" s="396"/>
      <c r="GW65" s="396"/>
      <c r="GX65" s="396"/>
      <c r="GY65" s="396"/>
      <c r="GZ65" s="396"/>
      <c r="HA65" s="396"/>
      <c r="HB65" s="396"/>
      <c r="HC65" s="396"/>
      <c r="HD65" s="396"/>
      <c r="HE65" s="396"/>
      <c r="HF65" s="396"/>
      <c r="HG65" s="396"/>
      <c r="HH65" s="396"/>
      <c r="HI65" s="396"/>
      <c r="HJ65" s="396"/>
      <c r="HK65" s="396"/>
      <c r="HL65" s="396"/>
      <c r="HM65" s="396"/>
      <c r="HN65" s="396"/>
      <c r="HO65" s="396"/>
      <c r="HP65" s="396"/>
      <c r="HQ65" s="396"/>
      <c r="HR65" s="396"/>
      <c r="HS65" s="396"/>
      <c r="HT65" s="396"/>
      <c r="HU65" s="396"/>
      <c r="HV65" s="396"/>
      <c r="HW65" s="396"/>
      <c r="HX65" s="396"/>
      <c r="HY65" s="396"/>
      <c r="HZ65" s="396"/>
      <c r="IA65" s="396"/>
      <c r="IB65" s="396"/>
      <c r="IC65" s="396"/>
      <c r="ID65" s="396"/>
      <c r="IE65" s="396"/>
      <c r="IF65" s="396"/>
      <c r="IG65" s="396"/>
      <c r="IH65" s="396"/>
      <c r="II65" s="396"/>
      <c r="IJ65" s="396"/>
      <c r="IK65" s="396"/>
      <c r="IL65" s="396"/>
      <c r="IM65" s="396"/>
      <c r="IN65" s="396"/>
      <c r="IO65" s="396"/>
      <c r="IP65" s="396"/>
      <c r="IQ65" s="396"/>
      <c r="IR65" s="396"/>
      <c r="IS65" s="396"/>
      <c r="IT65" s="396"/>
      <c r="IU65" s="396"/>
      <c r="IV65" s="396"/>
      <c r="IW65" s="396"/>
      <c r="IX65" s="396"/>
      <c r="IY65" s="396"/>
      <c r="IZ65" s="396"/>
      <c r="JA65" s="396"/>
      <c r="JB65" s="396"/>
      <c r="JC65" s="396"/>
      <c r="JD65" s="396"/>
      <c r="JE65" s="396"/>
      <c r="JF65" s="396"/>
      <c r="JG65" s="396"/>
      <c r="JH65" s="396"/>
      <c r="JI65" s="396"/>
      <c r="JJ65" s="396"/>
      <c r="JK65" s="396"/>
      <c r="JL65" s="396"/>
      <c r="JM65" s="396"/>
      <c r="JN65" s="396"/>
      <c r="JO65" s="396"/>
      <c r="JP65" s="396"/>
      <c r="JQ65" s="396"/>
      <c r="JR65" s="396"/>
      <c r="JS65" s="396"/>
      <c r="JT65" s="396"/>
      <c r="JU65" s="396"/>
      <c r="JV65" s="396"/>
      <c r="JW65" s="396"/>
      <c r="JX65" s="396"/>
      <c r="JY65" s="396"/>
      <c r="JZ65" s="396"/>
      <c r="KA65" s="396"/>
      <c r="KB65" s="396"/>
      <c r="KC65" s="396"/>
      <c r="KD65" s="396"/>
      <c r="KE65" s="396"/>
      <c r="KF65" s="396"/>
      <c r="KG65" s="396"/>
      <c r="KH65" s="396"/>
      <c r="KI65" s="396"/>
      <c r="KJ65" s="396"/>
      <c r="KK65" s="396"/>
      <c r="KL65" s="396"/>
      <c r="KM65" s="396"/>
      <c r="KN65" s="396"/>
      <c r="KO65" s="396"/>
      <c r="KP65" s="396"/>
      <c r="KQ65" s="396"/>
      <c r="KR65" s="396"/>
      <c r="KS65" s="396"/>
      <c r="KT65" s="396"/>
      <c r="KU65" s="396"/>
      <c r="KV65" s="396"/>
      <c r="KW65" s="396"/>
      <c r="KX65" s="396"/>
      <c r="KY65" s="396"/>
      <c r="KZ65" s="396"/>
      <c r="LA65" s="396"/>
      <c r="LB65" s="396"/>
      <c r="LC65" s="396"/>
      <c r="LD65" s="396"/>
      <c r="LE65" s="396"/>
      <c r="LF65" s="396"/>
      <c r="LG65" s="396"/>
      <c r="LH65" s="396"/>
      <c r="LI65" s="396"/>
      <c r="LJ65" s="396"/>
      <c r="LK65" s="396"/>
      <c r="LL65" s="396"/>
      <c r="LM65" s="396"/>
      <c r="LN65" s="396"/>
      <c r="LO65" s="396"/>
      <c r="LP65" s="396"/>
      <c r="LQ65" s="396"/>
      <c r="LR65" s="396"/>
      <c r="LS65" s="396"/>
      <c r="LT65" s="396"/>
      <c r="LU65" s="396"/>
      <c r="LV65" s="396"/>
      <c r="LW65" s="396"/>
      <c r="LX65" s="396"/>
      <c r="LY65" s="396"/>
      <c r="LZ65" s="396"/>
      <c r="MA65" s="396"/>
      <c r="MB65" s="396"/>
      <c r="MC65" s="396"/>
      <c r="MD65" s="396"/>
      <c r="ME65" s="396"/>
      <c r="MF65" s="396"/>
      <c r="MG65" s="396"/>
      <c r="MH65" s="396"/>
      <c r="MI65" s="396"/>
      <c r="MJ65" s="396"/>
      <c r="MK65" s="396"/>
      <c r="ML65" s="396"/>
      <c r="MM65" s="396"/>
      <c r="MN65" s="396"/>
      <c r="MO65" s="396"/>
      <c r="MP65" s="396"/>
      <c r="MQ65" s="396"/>
      <c r="MR65" s="396"/>
      <c r="MS65" s="396"/>
      <c r="MT65" s="396"/>
      <c r="MU65" s="396"/>
      <c r="MV65" s="396"/>
      <c r="MW65" s="396"/>
      <c r="MX65" s="396"/>
      <c r="MY65" s="396"/>
      <c r="MZ65" s="396"/>
      <c r="NA65" s="396"/>
      <c r="NB65" s="396"/>
      <c r="NC65" s="396"/>
      <c r="ND65" s="396"/>
      <c r="NE65" s="396"/>
      <c r="NF65" s="396"/>
      <c r="NG65" s="396"/>
      <c r="NH65" s="396"/>
      <c r="NI65" s="396"/>
      <c r="NJ65" s="396"/>
      <c r="NK65" s="396"/>
      <c r="NL65" s="396"/>
      <c r="NM65" s="396"/>
      <c r="NN65" s="396"/>
      <c r="NO65" s="396"/>
      <c r="NP65" s="396"/>
      <c r="NQ65" s="396"/>
      <c r="NR65" s="396"/>
      <c r="NS65" s="396"/>
      <c r="NT65" s="396"/>
      <c r="NU65" s="396"/>
      <c r="NV65" s="396"/>
      <c r="NW65" s="396"/>
      <c r="NX65" s="396"/>
      <c r="NY65" s="396"/>
      <c r="NZ65" s="396"/>
      <c r="OA65" s="396"/>
      <c r="OB65" s="396"/>
      <c r="OC65" s="396"/>
      <c r="OD65" s="396"/>
      <c r="OE65" s="396"/>
      <c r="OF65" s="396"/>
      <c r="OG65" s="396"/>
      <c r="OH65" s="396"/>
      <c r="OI65" s="396"/>
      <c r="OJ65" s="396"/>
      <c r="OK65" s="396"/>
      <c r="OL65" s="396"/>
      <c r="OM65" s="396"/>
      <c r="ON65" s="396"/>
      <c r="OO65" s="396"/>
      <c r="OP65" s="396"/>
      <c r="OQ65" s="396"/>
      <c r="OR65" s="396"/>
      <c r="OS65" s="396"/>
      <c r="OT65" s="396"/>
      <c r="OU65" s="396"/>
      <c r="OV65" s="396"/>
      <c r="OW65" s="396"/>
      <c r="OX65" s="396"/>
      <c r="OY65" s="396"/>
      <c r="OZ65" s="396"/>
      <c r="PA65" s="396"/>
      <c r="PB65" s="396"/>
      <c r="PC65" s="396"/>
      <c r="PD65" s="396"/>
      <c r="PE65" s="396"/>
      <c r="PF65" s="396"/>
      <c r="PG65" s="396"/>
      <c r="PH65" s="396"/>
      <c r="PI65" s="396"/>
      <c r="PJ65" s="396"/>
      <c r="PK65" s="396"/>
      <c r="PL65" s="396"/>
      <c r="PM65" s="396"/>
      <c r="PN65" s="396"/>
      <c r="PO65" s="396"/>
      <c r="PP65" s="396"/>
      <c r="PQ65" s="396"/>
      <c r="PR65" s="396"/>
      <c r="PS65" s="396"/>
      <c r="PT65" s="396"/>
      <c r="PU65" s="396"/>
      <c r="PV65" s="396"/>
      <c r="PW65" s="396"/>
      <c r="PX65" s="396"/>
      <c r="PY65" s="396"/>
      <c r="PZ65" s="396"/>
      <c r="QA65" s="396"/>
      <c r="QB65" s="396"/>
      <c r="QC65" s="396"/>
      <c r="QD65" s="396"/>
      <c r="QE65" s="396"/>
      <c r="QF65" s="396"/>
      <c r="QG65" s="396"/>
      <c r="QH65" s="396"/>
      <c r="QI65" s="396"/>
      <c r="QJ65" s="396"/>
      <c r="QK65" s="396"/>
      <c r="QL65" s="396"/>
      <c r="QM65" s="396"/>
      <c r="QN65" s="396"/>
      <c r="QO65" s="396"/>
      <c r="QP65" s="396"/>
      <c r="QQ65" s="396"/>
      <c r="QR65" s="396"/>
      <c r="QS65" s="396"/>
      <c r="SG65" s="143">
        <f t="shared" si="0"/>
        <v>0</v>
      </c>
      <c r="SH65" s="143" t="str">
        <f t="shared" si="1"/>
        <v/>
      </c>
      <c r="SI65" s="143">
        <f t="shared" si="2"/>
        <v>0</v>
      </c>
      <c r="SJ65" s="143" t="str">
        <f t="shared" si="3"/>
        <v/>
      </c>
      <c r="SK65" s="143">
        <f t="shared" si="4"/>
        <v>0</v>
      </c>
      <c r="SL65" s="143" t="str">
        <f t="shared" si="5"/>
        <v/>
      </c>
      <c r="SM65" s="143">
        <f t="shared" si="6"/>
        <v>0</v>
      </c>
      <c r="SN65" s="143" t="str">
        <f t="shared" si="7"/>
        <v/>
      </c>
      <c r="SO65" s="143">
        <f t="shared" si="8"/>
        <v>0</v>
      </c>
      <c r="SP65" s="143" t="str">
        <f t="shared" si="9"/>
        <v/>
      </c>
      <c r="SQ65" s="143">
        <f t="shared" si="10"/>
        <v>0</v>
      </c>
      <c r="SR65" s="143" t="str">
        <f t="shared" si="11"/>
        <v/>
      </c>
    </row>
    <row r="66" spans="1:512">
      <c r="A66" s="396"/>
      <c r="B66" s="395"/>
      <c r="C66" s="395"/>
      <c r="D66" s="395"/>
      <c r="E66" s="395"/>
      <c r="F66" s="395"/>
      <c r="G66" s="395"/>
      <c r="H66" s="395"/>
      <c r="I66" s="395"/>
      <c r="J66" s="395"/>
      <c r="K66" s="395"/>
      <c r="L66" s="395"/>
      <c r="M66" s="395"/>
      <c r="N66" s="395"/>
      <c r="O66" s="395"/>
      <c r="P66" s="395"/>
      <c r="Q66" s="395"/>
      <c r="R66" s="395"/>
      <c r="S66" s="395"/>
      <c r="T66" s="395"/>
      <c r="U66" s="395"/>
      <c r="V66" s="395"/>
      <c r="W66" s="395"/>
      <c r="X66" s="395"/>
      <c r="Y66" s="395"/>
      <c r="Z66" s="395"/>
      <c r="AA66" s="395"/>
      <c r="AB66" s="395"/>
      <c r="AC66" s="395"/>
      <c r="AD66" s="395"/>
      <c r="AE66" s="395"/>
      <c r="AF66" s="395"/>
      <c r="AG66" s="395"/>
      <c r="AH66" s="395"/>
      <c r="AI66" s="395"/>
      <c r="AJ66" s="395"/>
      <c r="AK66" s="395"/>
      <c r="AL66" s="395"/>
      <c r="AM66" s="395"/>
      <c r="AN66" s="395"/>
      <c r="AO66" s="395"/>
      <c r="AP66" s="395"/>
      <c r="AQ66" s="395"/>
      <c r="AR66" s="395"/>
      <c r="AS66" s="395"/>
      <c r="AT66" s="395"/>
      <c r="AU66" s="395"/>
      <c r="AV66" s="395"/>
      <c r="AW66" s="395"/>
      <c r="AX66" s="395"/>
      <c r="AY66" s="395"/>
      <c r="AZ66" s="395"/>
      <c r="BA66" s="395"/>
      <c r="BB66" s="395"/>
      <c r="BC66" s="395"/>
      <c r="BD66" s="395"/>
      <c r="BE66" s="395"/>
      <c r="BF66" s="395"/>
      <c r="BG66" s="395"/>
      <c r="BH66" s="395"/>
      <c r="BI66" s="395"/>
      <c r="BJ66" s="395"/>
      <c r="BK66" s="395"/>
      <c r="BL66" s="395"/>
      <c r="BM66" s="395"/>
      <c r="BN66" s="395"/>
      <c r="BO66" s="395"/>
      <c r="BP66" s="395"/>
      <c r="BQ66" s="395"/>
      <c r="BR66" s="395"/>
      <c r="BS66" s="395"/>
      <c r="BT66" s="395"/>
      <c r="BU66" s="395"/>
      <c r="BV66" s="395"/>
      <c r="BW66" s="395"/>
      <c r="BX66" s="395"/>
      <c r="BY66" s="395"/>
      <c r="BZ66" s="395"/>
      <c r="CA66" s="395"/>
      <c r="CB66" s="395"/>
      <c r="CC66" s="395"/>
      <c r="CD66" s="395"/>
      <c r="CE66" s="395"/>
      <c r="CF66" s="395"/>
      <c r="CG66" s="395"/>
      <c r="CH66" s="395"/>
      <c r="CI66" s="395"/>
      <c r="CJ66" s="395"/>
      <c r="CK66" s="395"/>
      <c r="CL66" s="395"/>
      <c r="CM66" s="395"/>
      <c r="CN66" s="395"/>
      <c r="CO66" s="395"/>
      <c r="CP66" s="395"/>
      <c r="CQ66" s="395"/>
      <c r="CR66" s="395"/>
      <c r="CS66" s="395"/>
      <c r="CT66" s="395"/>
      <c r="CU66" s="395"/>
      <c r="CV66" s="395"/>
      <c r="CW66" s="395"/>
      <c r="CX66" s="395"/>
      <c r="CY66" s="395"/>
      <c r="CZ66" s="395"/>
      <c r="DA66" s="395"/>
      <c r="DB66" s="395"/>
      <c r="DC66" s="395"/>
      <c r="DD66" s="395"/>
      <c r="DE66" s="395"/>
      <c r="DF66" s="395"/>
      <c r="DG66" s="395"/>
      <c r="DH66" s="395"/>
      <c r="DI66" s="395"/>
      <c r="DJ66" s="395"/>
      <c r="DK66" s="395"/>
      <c r="ER66" s="395"/>
      <c r="ES66" s="395"/>
      <c r="ET66" s="395"/>
      <c r="EU66" s="395"/>
      <c r="EV66" s="395"/>
      <c r="EW66" s="395"/>
      <c r="EX66" s="395"/>
      <c r="EY66" s="395"/>
      <c r="EZ66" s="395"/>
      <c r="FA66" s="395"/>
      <c r="FB66" s="395"/>
      <c r="FC66" s="395"/>
      <c r="FD66" s="395"/>
      <c r="FE66" s="395"/>
      <c r="FF66" s="395"/>
      <c r="FG66" s="395"/>
      <c r="FH66" s="395"/>
      <c r="FI66" s="395"/>
      <c r="FJ66" s="395"/>
      <c r="FK66" s="395"/>
      <c r="FL66" s="395"/>
      <c r="FM66" s="395"/>
      <c r="FN66" s="395"/>
      <c r="FO66" s="395"/>
      <c r="FP66" s="395"/>
      <c r="FQ66" s="395"/>
      <c r="FR66" s="395"/>
      <c r="FS66" s="395"/>
      <c r="FT66" s="395"/>
      <c r="FU66" s="395"/>
      <c r="FV66" s="395"/>
      <c r="FW66" s="395"/>
      <c r="FX66" s="395"/>
      <c r="FY66" s="395"/>
      <c r="FZ66" s="395"/>
      <c r="GA66" s="395"/>
      <c r="GB66" s="395"/>
      <c r="GC66" s="395"/>
      <c r="GD66" s="395"/>
      <c r="GE66" s="395"/>
      <c r="GF66" s="395"/>
      <c r="GG66" s="395"/>
      <c r="GH66" s="395"/>
      <c r="GI66" s="395"/>
      <c r="GJ66" s="395"/>
      <c r="GK66" s="395"/>
      <c r="GL66" s="395"/>
      <c r="GM66" s="395"/>
      <c r="GN66" s="395"/>
      <c r="GO66" s="395"/>
      <c r="GP66" s="395"/>
      <c r="GQ66" s="395"/>
      <c r="GR66" s="395"/>
      <c r="GS66" s="395"/>
      <c r="GT66" s="395"/>
      <c r="GU66" s="395"/>
      <c r="GV66" s="395"/>
      <c r="GW66" s="395"/>
      <c r="GX66" s="395"/>
      <c r="GY66" s="395"/>
      <c r="GZ66" s="395"/>
      <c r="HA66" s="395"/>
      <c r="HB66" s="395"/>
      <c r="HC66" s="395"/>
      <c r="HD66" s="395"/>
      <c r="HE66" s="395"/>
      <c r="HF66" s="395"/>
      <c r="HG66" s="395"/>
      <c r="HH66" s="395"/>
      <c r="HI66" s="395"/>
      <c r="HJ66" s="395"/>
      <c r="HK66" s="395"/>
      <c r="HL66" s="395"/>
      <c r="HM66" s="395"/>
      <c r="HN66" s="395"/>
      <c r="HO66" s="395"/>
      <c r="HP66" s="395"/>
      <c r="HQ66" s="395"/>
      <c r="HR66" s="395"/>
      <c r="HS66" s="395"/>
      <c r="HT66" s="395"/>
      <c r="HU66" s="395"/>
      <c r="HV66" s="395"/>
      <c r="HW66" s="395"/>
      <c r="HX66" s="395"/>
      <c r="HY66" s="395"/>
      <c r="HZ66" s="395"/>
      <c r="IA66" s="395"/>
      <c r="IB66" s="395"/>
      <c r="IC66" s="395"/>
      <c r="ID66" s="395"/>
      <c r="IE66" s="395"/>
      <c r="IF66" s="395"/>
      <c r="IG66" s="395"/>
      <c r="IH66" s="395"/>
      <c r="II66" s="395"/>
      <c r="IJ66" s="395"/>
      <c r="IK66" s="395"/>
      <c r="IL66" s="395"/>
      <c r="IM66" s="395"/>
      <c r="IN66" s="395"/>
      <c r="IO66" s="395"/>
      <c r="IP66" s="395"/>
      <c r="IQ66" s="395"/>
      <c r="IR66" s="395"/>
      <c r="IS66" s="395"/>
      <c r="IT66" s="395"/>
      <c r="IU66" s="395"/>
      <c r="IV66" s="395"/>
      <c r="IW66" s="395"/>
      <c r="IX66" s="395"/>
      <c r="IY66" s="395"/>
      <c r="IZ66" s="395"/>
      <c r="JA66" s="395"/>
      <c r="JB66" s="395"/>
      <c r="JC66" s="395"/>
      <c r="JD66" s="395"/>
      <c r="JE66" s="395"/>
      <c r="JF66" s="395"/>
      <c r="JG66" s="395"/>
      <c r="JH66" s="395"/>
      <c r="JI66" s="395"/>
      <c r="JJ66" s="395"/>
      <c r="JK66" s="395"/>
      <c r="JL66" s="395"/>
      <c r="JM66" s="395"/>
      <c r="JN66" s="395"/>
      <c r="JO66" s="395"/>
      <c r="JP66" s="395"/>
      <c r="JQ66" s="395"/>
      <c r="JR66" s="395"/>
      <c r="JS66" s="395"/>
      <c r="JT66" s="395"/>
      <c r="JU66" s="395"/>
      <c r="JV66" s="395"/>
      <c r="JW66" s="395"/>
      <c r="JX66" s="395"/>
      <c r="JY66" s="395"/>
      <c r="JZ66" s="395"/>
      <c r="KA66" s="395"/>
      <c r="KB66" s="395"/>
      <c r="KC66" s="395"/>
      <c r="KD66" s="395"/>
      <c r="KE66" s="395"/>
      <c r="KF66" s="395"/>
      <c r="KG66" s="395"/>
      <c r="KH66" s="395"/>
      <c r="KI66" s="395"/>
      <c r="KJ66" s="395"/>
      <c r="KK66" s="395"/>
      <c r="KL66" s="395"/>
      <c r="KM66" s="395"/>
      <c r="KN66" s="395"/>
      <c r="KO66" s="395"/>
      <c r="KP66" s="395"/>
      <c r="KQ66" s="395"/>
      <c r="KR66" s="395"/>
      <c r="KS66" s="395"/>
      <c r="KT66" s="395"/>
      <c r="KU66" s="395"/>
      <c r="KV66" s="395"/>
      <c r="KW66" s="395"/>
      <c r="KX66" s="395"/>
      <c r="KY66" s="395"/>
      <c r="KZ66" s="395"/>
      <c r="LA66" s="395"/>
      <c r="LB66" s="395"/>
      <c r="LC66" s="395"/>
      <c r="LD66" s="395"/>
      <c r="LE66" s="395"/>
      <c r="LF66" s="395"/>
      <c r="LG66" s="395"/>
      <c r="LH66" s="395"/>
      <c r="LI66" s="395"/>
      <c r="LJ66" s="395"/>
      <c r="LK66" s="395"/>
      <c r="LL66" s="395"/>
      <c r="LM66" s="395"/>
      <c r="LN66" s="395"/>
      <c r="LO66" s="395"/>
      <c r="LP66" s="395"/>
      <c r="LQ66" s="395"/>
      <c r="LR66" s="395"/>
      <c r="LS66" s="395"/>
      <c r="LT66" s="395"/>
      <c r="LU66" s="395"/>
      <c r="LV66" s="395"/>
      <c r="LW66" s="395"/>
      <c r="LX66" s="395"/>
      <c r="LY66" s="395"/>
      <c r="LZ66" s="395"/>
      <c r="MA66" s="395"/>
      <c r="MB66" s="395"/>
      <c r="MC66" s="395"/>
      <c r="MD66" s="395"/>
      <c r="ME66" s="395"/>
      <c r="MF66" s="395"/>
      <c r="MG66" s="395"/>
      <c r="MH66" s="395"/>
      <c r="MI66" s="395"/>
      <c r="MJ66" s="395"/>
      <c r="MK66" s="395"/>
      <c r="ML66" s="395"/>
      <c r="MM66" s="395"/>
      <c r="MN66" s="395"/>
      <c r="MO66" s="395"/>
      <c r="MP66" s="395"/>
      <c r="MQ66" s="395"/>
      <c r="MR66" s="395"/>
      <c r="MS66" s="395"/>
      <c r="MT66" s="395"/>
      <c r="MU66" s="395"/>
      <c r="MV66" s="395"/>
      <c r="MW66" s="395"/>
      <c r="MX66" s="395"/>
      <c r="MY66" s="395"/>
      <c r="MZ66" s="395"/>
      <c r="NA66" s="395"/>
      <c r="NB66" s="395"/>
      <c r="NC66" s="395"/>
      <c r="ND66" s="395"/>
      <c r="NE66" s="395"/>
      <c r="NF66" s="395"/>
      <c r="NG66" s="395"/>
      <c r="NH66" s="395"/>
      <c r="NI66" s="395"/>
      <c r="NJ66" s="395"/>
      <c r="NK66" s="395"/>
      <c r="NL66" s="395"/>
      <c r="NM66" s="395"/>
      <c r="NN66" s="395"/>
      <c r="NO66" s="395"/>
      <c r="NP66" s="395"/>
      <c r="NQ66" s="395"/>
      <c r="NR66" s="395"/>
      <c r="NS66" s="395"/>
      <c r="NT66" s="395"/>
      <c r="NU66" s="395"/>
      <c r="NV66" s="395"/>
      <c r="NW66" s="395"/>
      <c r="NX66" s="395"/>
      <c r="NY66" s="395"/>
      <c r="NZ66" s="395"/>
      <c r="OA66" s="395"/>
      <c r="OB66" s="395"/>
      <c r="OC66" s="395"/>
      <c r="OD66" s="395"/>
      <c r="OE66" s="395"/>
      <c r="OF66" s="395"/>
      <c r="OG66" s="395"/>
      <c r="OH66" s="395"/>
      <c r="OI66" s="395"/>
      <c r="OJ66" s="395"/>
      <c r="OK66" s="395"/>
      <c r="OL66" s="395"/>
      <c r="OM66" s="395"/>
      <c r="ON66" s="395"/>
      <c r="OO66" s="395"/>
      <c r="OP66" s="395"/>
      <c r="OQ66" s="395"/>
      <c r="OR66" s="395"/>
      <c r="OS66" s="395"/>
      <c r="OT66" s="395"/>
      <c r="OU66" s="395"/>
      <c r="OV66" s="395"/>
      <c r="OW66" s="395"/>
      <c r="OX66" s="395"/>
      <c r="OY66" s="395"/>
      <c r="OZ66" s="395"/>
      <c r="PA66" s="395"/>
      <c r="PB66" s="395"/>
      <c r="PC66" s="395"/>
      <c r="PD66" s="395"/>
      <c r="PE66" s="395"/>
      <c r="PF66" s="395"/>
      <c r="PG66" s="395"/>
      <c r="PH66" s="395"/>
      <c r="PI66" s="395"/>
      <c r="PJ66" s="395"/>
      <c r="PK66" s="395"/>
      <c r="PL66" s="395"/>
      <c r="PM66" s="395"/>
      <c r="PN66" s="395"/>
      <c r="PO66" s="395"/>
      <c r="PP66" s="395"/>
      <c r="PQ66" s="395"/>
      <c r="PR66" s="395"/>
      <c r="PS66" s="395"/>
      <c r="PT66" s="395"/>
      <c r="PU66" s="395"/>
      <c r="PV66" s="395"/>
      <c r="PW66" s="395"/>
      <c r="PX66" s="395"/>
      <c r="PY66" s="395"/>
      <c r="PZ66" s="395"/>
      <c r="QA66" s="395"/>
      <c r="QB66" s="395"/>
      <c r="QC66" s="395"/>
      <c r="QD66" s="395"/>
      <c r="QE66" s="395"/>
      <c r="QF66" s="395"/>
      <c r="QG66" s="395"/>
      <c r="QH66" s="395"/>
      <c r="QI66" s="395"/>
      <c r="QJ66" s="395"/>
      <c r="QK66" s="395"/>
      <c r="QL66" s="395"/>
      <c r="QM66" s="395"/>
      <c r="QN66" s="395"/>
      <c r="QO66" s="395"/>
      <c r="QP66" s="395"/>
      <c r="QQ66" s="395"/>
      <c r="QR66" s="395"/>
      <c r="QS66" s="395"/>
      <c r="SG66" s="143">
        <f t="shared" si="0"/>
        <v>0</v>
      </c>
      <c r="SH66" s="143" t="str">
        <f t="shared" si="1"/>
        <v/>
      </c>
      <c r="SI66" s="143">
        <f t="shared" si="2"/>
        <v>0</v>
      </c>
      <c r="SJ66" s="143" t="str">
        <f t="shared" si="3"/>
        <v/>
      </c>
      <c r="SK66" s="143">
        <f t="shared" si="4"/>
        <v>0</v>
      </c>
      <c r="SL66" s="143" t="str">
        <f t="shared" si="5"/>
        <v/>
      </c>
      <c r="SM66" s="143">
        <f t="shared" si="6"/>
        <v>0</v>
      </c>
      <c r="SN66" s="143" t="str">
        <f t="shared" si="7"/>
        <v/>
      </c>
      <c r="SO66" s="143">
        <f t="shared" si="8"/>
        <v>0</v>
      </c>
      <c r="SP66" s="143" t="str">
        <f t="shared" si="9"/>
        <v/>
      </c>
      <c r="SQ66" s="143">
        <f t="shared" si="10"/>
        <v>0</v>
      </c>
      <c r="SR66" s="143" t="str">
        <f t="shared" si="11"/>
        <v/>
      </c>
    </row>
    <row r="67" spans="1:512">
      <c r="A67" s="396"/>
      <c r="B67" s="396"/>
      <c r="C67" s="396"/>
      <c r="D67" s="396"/>
      <c r="E67" s="396"/>
      <c r="F67" s="396"/>
      <c r="G67" s="396"/>
      <c r="H67" s="396"/>
      <c r="I67" s="396"/>
      <c r="J67" s="396"/>
      <c r="K67" s="396"/>
      <c r="L67" s="396"/>
      <c r="M67" s="396"/>
      <c r="N67" s="396"/>
      <c r="O67" s="396"/>
      <c r="P67" s="396"/>
      <c r="Q67" s="396"/>
      <c r="R67" s="396"/>
      <c r="S67" s="396"/>
      <c r="T67" s="396"/>
      <c r="U67" s="396"/>
      <c r="V67" s="396"/>
      <c r="W67" s="396"/>
      <c r="X67" s="396"/>
      <c r="Y67" s="396"/>
      <c r="Z67" s="396"/>
      <c r="AA67" s="396"/>
      <c r="AB67" s="396"/>
      <c r="AC67" s="396"/>
      <c r="AD67" s="396"/>
      <c r="AE67" s="396"/>
      <c r="AF67" s="396"/>
      <c r="AG67" s="396"/>
      <c r="AH67" s="396"/>
      <c r="AI67" s="396"/>
      <c r="AJ67" s="396"/>
      <c r="AK67" s="396"/>
      <c r="AL67" s="396"/>
      <c r="AM67" s="396"/>
      <c r="AN67" s="396"/>
      <c r="AO67" s="396"/>
      <c r="AP67" s="396"/>
      <c r="AQ67" s="396"/>
      <c r="AR67" s="396"/>
      <c r="AS67" s="396"/>
      <c r="AT67" s="396"/>
      <c r="AU67" s="396"/>
      <c r="AV67" s="396"/>
      <c r="AW67" s="396"/>
      <c r="AX67" s="396"/>
      <c r="AY67" s="396"/>
      <c r="AZ67" s="396"/>
      <c r="BA67" s="396"/>
      <c r="BB67" s="396"/>
      <c r="BC67" s="396"/>
      <c r="BD67" s="396"/>
      <c r="BE67" s="396"/>
      <c r="BF67" s="396"/>
      <c r="BG67" s="396"/>
      <c r="BH67" s="396"/>
      <c r="BI67" s="396"/>
      <c r="BJ67" s="396"/>
      <c r="BK67" s="396"/>
      <c r="BL67" s="396"/>
      <c r="BM67" s="396"/>
      <c r="BN67" s="396"/>
      <c r="BO67" s="396"/>
      <c r="BP67" s="396"/>
      <c r="BQ67" s="396"/>
      <c r="BR67" s="396"/>
      <c r="BS67" s="396"/>
      <c r="BT67" s="396"/>
      <c r="BU67" s="396"/>
      <c r="BV67" s="396"/>
      <c r="BW67" s="396"/>
      <c r="BX67" s="396"/>
      <c r="BY67" s="396"/>
      <c r="BZ67" s="396"/>
      <c r="CA67" s="396"/>
      <c r="CB67" s="396"/>
      <c r="CC67" s="396"/>
      <c r="CD67" s="396"/>
      <c r="CE67" s="396"/>
      <c r="CF67" s="396"/>
      <c r="CG67" s="396"/>
      <c r="CH67" s="396"/>
      <c r="CI67" s="396"/>
      <c r="CJ67" s="396"/>
      <c r="CK67" s="396"/>
      <c r="CL67" s="396"/>
      <c r="CM67" s="396"/>
      <c r="CN67" s="396"/>
      <c r="CO67" s="396"/>
      <c r="CP67" s="396"/>
      <c r="CQ67" s="396"/>
      <c r="CR67" s="396"/>
      <c r="CS67" s="396"/>
      <c r="CT67" s="396"/>
      <c r="CU67" s="396"/>
      <c r="CV67" s="396"/>
      <c r="CW67" s="396"/>
      <c r="CX67" s="396"/>
      <c r="CY67" s="396"/>
      <c r="CZ67" s="396"/>
      <c r="DA67" s="396"/>
      <c r="DB67" s="396"/>
      <c r="DC67" s="396"/>
      <c r="DD67" s="396"/>
      <c r="DE67" s="396"/>
      <c r="DF67" s="396"/>
      <c r="DG67" s="396"/>
      <c r="DH67" s="396"/>
      <c r="DI67" s="396"/>
      <c r="DJ67" s="396"/>
      <c r="DK67" s="396"/>
      <c r="ER67" s="396"/>
      <c r="ES67" s="396"/>
      <c r="ET67" s="396"/>
      <c r="EU67" s="396"/>
      <c r="EV67" s="396"/>
      <c r="EW67" s="396"/>
      <c r="EX67" s="396"/>
      <c r="EY67" s="396"/>
      <c r="EZ67" s="396"/>
      <c r="FA67" s="396"/>
      <c r="FB67" s="396"/>
      <c r="FC67" s="396"/>
      <c r="FD67" s="396"/>
      <c r="FE67" s="396"/>
      <c r="FF67" s="396"/>
      <c r="FG67" s="396"/>
      <c r="FH67" s="396"/>
      <c r="FI67" s="396"/>
      <c r="FJ67" s="396"/>
      <c r="FK67" s="396"/>
      <c r="FL67" s="396"/>
      <c r="FM67" s="396"/>
      <c r="FN67" s="396"/>
      <c r="FO67" s="396"/>
      <c r="FP67" s="396"/>
      <c r="FQ67" s="396"/>
      <c r="FR67" s="396"/>
      <c r="FS67" s="396"/>
      <c r="FT67" s="396"/>
      <c r="FU67" s="396"/>
      <c r="FV67" s="396"/>
      <c r="FW67" s="396"/>
      <c r="FX67" s="396"/>
      <c r="FY67" s="396"/>
      <c r="FZ67" s="396"/>
      <c r="GA67" s="396"/>
      <c r="GB67" s="396"/>
      <c r="GC67" s="396"/>
      <c r="GD67" s="396"/>
      <c r="GE67" s="396"/>
      <c r="GF67" s="396"/>
      <c r="GG67" s="396"/>
      <c r="GH67" s="396"/>
      <c r="GI67" s="396"/>
      <c r="GJ67" s="396"/>
      <c r="GK67" s="396"/>
      <c r="GL67" s="396"/>
      <c r="GM67" s="396"/>
      <c r="GN67" s="396"/>
      <c r="GO67" s="396"/>
      <c r="GP67" s="396"/>
      <c r="GQ67" s="396"/>
      <c r="GR67" s="396"/>
      <c r="GS67" s="396"/>
      <c r="GT67" s="396"/>
      <c r="GU67" s="396"/>
      <c r="GV67" s="396"/>
      <c r="GW67" s="396"/>
      <c r="GX67" s="396"/>
      <c r="GY67" s="396"/>
      <c r="GZ67" s="396"/>
      <c r="HA67" s="396"/>
      <c r="HB67" s="396"/>
      <c r="HC67" s="396"/>
      <c r="HD67" s="396"/>
      <c r="HE67" s="396"/>
      <c r="HF67" s="396"/>
      <c r="HG67" s="396"/>
      <c r="HH67" s="396"/>
      <c r="HI67" s="396"/>
      <c r="HJ67" s="396"/>
      <c r="HK67" s="396"/>
      <c r="HL67" s="396"/>
      <c r="HM67" s="396"/>
      <c r="HN67" s="396"/>
      <c r="HO67" s="396"/>
      <c r="HP67" s="396"/>
      <c r="HQ67" s="396"/>
      <c r="HR67" s="396"/>
      <c r="HS67" s="396"/>
      <c r="HT67" s="396"/>
      <c r="HU67" s="396"/>
      <c r="HV67" s="396"/>
      <c r="HW67" s="396"/>
      <c r="HX67" s="396"/>
      <c r="HY67" s="396"/>
      <c r="HZ67" s="396"/>
      <c r="IA67" s="396"/>
      <c r="IB67" s="396"/>
      <c r="IC67" s="396"/>
      <c r="ID67" s="396"/>
      <c r="IE67" s="396"/>
      <c r="IF67" s="396"/>
      <c r="IG67" s="396"/>
      <c r="IH67" s="396"/>
      <c r="II67" s="396"/>
      <c r="IJ67" s="396"/>
      <c r="IK67" s="396"/>
      <c r="IL67" s="396"/>
      <c r="IM67" s="396"/>
      <c r="IN67" s="396"/>
      <c r="IO67" s="396"/>
      <c r="IP67" s="396"/>
      <c r="IQ67" s="396"/>
      <c r="IR67" s="396"/>
      <c r="IS67" s="396"/>
      <c r="IT67" s="396"/>
      <c r="IU67" s="396"/>
      <c r="IV67" s="396"/>
      <c r="IW67" s="396"/>
      <c r="IX67" s="396"/>
      <c r="IY67" s="396"/>
      <c r="IZ67" s="396"/>
      <c r="JA67" s="396"/>
      <c r="JB67" s="396"/>
      <c r="JC67" s="396"/>
      <c r="JD67" s="396"/>
      <c r="JE67" s="396"/>
      <c r="JF67" s="396"/>
      <c r="JG67" s="396"/>
      <c r="JH67" s="396"/>
      <c r="JI67" s="396"/>
      <c r="JJ67" s="396"/>
      <c r="JK67" s="396"/>
      <c r="JL67" s="396"/>
      <c r="JM67" s="396"/>
      <c r="JN67" s="396"/>
      <c r="JO67" s="396"/>
      <c r="JP67" s="396"/>
      <c r="JQ67" s="396"/>
      <c r="JR67" s="396"/>
      <c r="JS67" s="396"/>
      <c r="JT67" s="396"/>
      <c r="JU67" s="396"/>
      <c r="JV67" s="396"/>
      <c r="JW67" s="396"/>
      <c r="JX67" s="396"/>
      <c r="JY67" s="396"/>
      <c r="JZ67" s="396"/>
      <c r="KA67" s="396"/>
      <c r="KB67" s="396"/>
      <c r="KC67" s="396"/>
      <c r="KD67" s="396"/>
      <c r="KE67" s="396"/>
      <c r="KF67" s="396"/>
      <c r="KG67" s="396"/>
      <c r="KH67" s="396"/>
      <c r="KI67" s="396"/>
      <c r="KJ67" s="396"/>
      <c r="KK67" s="396"/>
      <c r="KL67" s="396"/>
      <c r="KM67" s="396"/>
      <c r="KN67" s="396"/>
      <c r="KO67" s="396"/>
      <c r="KP67" s="396"/>
      <c r="KQ67" s="396"/>
      <c r="KR67" s="396"/>
      <c r="KS67" s="396"/>
      <c r="KT67" s="396"/>
      <c r="KU67" s="396"/>
      <c r="KV67" s="396"/>
      <c r="KW67" s="396"/>
      <c r="KX67" s="396"/>
      <c r="KY67" s="396"/>
      <c r="KZ67" s="396"/>
      <c r="LA67" s="396"/>
      <c r="LB67" s="396"/>
      <c r="LC67" s="396"/>
      <c r="LD67" s="396"/>
      <c r="LE67" s="396"/>
      <c r="LF67" s="396"/>
      <c r="LG67" s="396"/>
      <c r="LH67" s="396"/>
      <c r="LI67" s="396"/>
      <c r="LJ67" s="396"/>
      <c r="LK67" s="396"/>
      <c r="LL67" s="396"/>
      <c r="LM67" s="396"/>
      <c r="LN67" s="396"/>
      <c r="LO67" s="396"/>
      <c r="LP67" s="396"/>
      <c r="LQ67" s="396"/>
      <c r="LR67" s="396"/>
      <c r="LS67" s="396"/>
      <c r="LT67" s="396"/>
      <c r="LU67" s="396"/>
      <c r="LV67" s="396"/>
      <c r="LW67" s="396"/>
      <c r="LX67" s="396"/>
      <c r="LY67" s="396"/>
      <c r="LZ67" s="396"/>
      <c r="MA67" s="396"/>
      <c r="MB67" s="396"/>
      <c r="MC67" s="396"/>
      <c r="MD67" s="396"/>
      <c r="ME67" s="396"/>
      <c r="MF67" s="396"/>
      <c r="MG67" s="396"/>
      <c r="MH67" s="396"/>
      <c r="MI67" s="396"/>
      <c r="MJ67" s="396"/>
      <c r="MK67" s="396"/>
      <c r="ML67" s="396"/>
      <c r="MM67" s="396"/>
      <c r="MN67" s="396"/>
      <c r="MO67" s="396"/>
      <c r="MP67" s="396"/>
      <c r="MQ67" s="396"/>
      <c r="MR67" s="396"/>
      <c r="MS67" s="396"/>
      <c r="MT67" s="396"/>
      <c r="MU67" s="396"/>
      <c r="MV67" s="396"/>
      <c r="MW67" s="396"/>
      <c r="MX67" s="396"/>
      <c r="MY67" s="396"/>
      <c r="MZ67" s="396"/>
      <c r="NA67" s="396"/>
      <c r="NB67" s="396"/>
      <c r="NC67" s="396"/>
      <c r="ND67" s="396"/>
      <c r="NE67" s="396"/>
      <c r="NF67" s="396"/>
      <c r="NG67" s="396"/>
      <c r="NH67" s="396"/>
      <c r="NI67" s="396"/>
      <c r="NJ67" s="396"/>
      <c r="NK67" s="396"/>
      <c r="NL67" s="396"/>
      <c r="NM67" s="396"/>
      <c r="NN67" s="396"/>
      <c r="NO67" s="396"/>
      <c r="NP67" s="396"/>
      <c r="NQ67" s="396"/>
      <c r="NR67" s="396"/>
      <c r="NS67" s="396"/>
      <c r="NT67" s="396"/>
      <c r="NU67" s="396"/>
      <c r="NV67" s="396"/>
      <c r="NW67" s="396"/>
      <c r="NX67" s="396"/>
      <c r="NY67" s="396"/>
      <c r="NZ67" s="396"/>
      <c r="OA67" s="396"/>
      <c r="OB67" s="396"/>
      <c r="OC67" s="396"/>
      <c r="OD67" s="396"/>
      <c r="OE67" s="396"/>
      <c r="OF67" s="396"/>
      <c r="OG67" s="396"/>
      <c r="OH67" s="396"/>
      <c r="OI67" s="396"/>
      <c r="OJ67" s="396"/>
      <c r="OK67" s="396"/>
      <c r="OL67" s="396"/>
      <c r="OM67" s="396"/>
      <c r="ON67" s="396"/>
      <c r="OO67" s="396"/>
      <c r="OP67" s="396"/>
      <c r="OQ67" s="396"/>
      <c r="OR67" s="396"/>
      <c r="OS67" s="396"/>
      <c r="OT67" s="396"/>
      <c r="OU67" s="396"/>
      <c r="OV67" s="396"/>
      <c r="OW67" s="396"/>
      <c r="OX67" s="396"/>
      <c r="OY67" s="396"/>
      <c r="OZ67" s="396"/>
      <c r="PA67" s="396"/>
      <c r="PB67" s="396"/>
      <c r="PC67" s="396"/>
      <c r="PD67" s="396"/>
      <c r="PE67" s="396"/>
      <c r="PF67" s="396"/>
      <c r="PG67" s="396"/>
      <c r="PH67" s="396"/>
      <c r="PI67" s="396"/>
      <c r="PJ67" s="396"/>
      <c r="PK67" s="396"/>
      <c r="PL67" s="396"/>
      <c r="PM67" s="396"/>
      <c r="PN67" s="396"/>
      <c r="PO67" s="396"/>
      <c r="PP67" s="396"/>
      <c r="PQ67" s="396"/>
      <c r="PR67" s="396"/>
      <c r="PS67" s="396"/>
      <c r="PT67" s="396"/>
      <c r="PU67" s="396"/>
      <c r="PV67" s="396"/>
      <c r="PW67" s="396"/>
      <c r="PX67" s="396"/>
      <c r="PY67" s="396"/>
      <c r="PZ67" s="396"/>
      <c r="QA67" s="396"/>
      <c r="QB67" s="396"/>
      <c r="QC67" s="396"/>
      <c r="QD67" s="396"/>
      <c r="QE67" s="396"/>
      <c r="QF67" s="396"/>
      <c r="QG67" s="396"/>
      <c r="QH67" s="396"/>
      <c r="QI67" s="396"/>
      <c r="QJ67" s="396"/>
      <c r="QK67" s="396"/>
      <c r="QL67" s="396"/>
      <c r="QM67" s="396"/>
      <c r="QN67" s="396"/>
      <c r="QO67" s="396"/>
      <c r="QP67" s="396"/>
      <c r="QQ67" s="396"/>
      <c r="QR67" s="396"/>
      <c r="QS67" s="396"/>
      <c r="SG67" s="143">
        <f t="shared" ref="SG67:SG130" si="12">AP67-SUM(QY67)</f>
        <v>0</v>
      </c>
      <c r="SH67" s="143" t="str">
        <f t="shared" ref="SH67:SH130" si="13">IF(SG67&lt;0,$D67&amp;",","")</f>
        <v/>
      </c>
      <c r="SI67" s="143">
        <f t="shared" ref="SI67:SI130" si="14">BY67-SUM(RE67)</f>
        <v>0</v>
      </c>
      <c r="SJ67" s="143" t="str">
        <f t="shared" ref="SJ67:SJ130" si="15">IF(SI67&lt;0,$D67&amp;",","")</f>
        <v/>
      </c>
      <c r="SK67" s="143">
        <f t="shared" ref="SK67:SK130" si="16">DH67-SUM(RK67)</f>
        <v>0</v>
      </c>
      <c r="SL67" s="143" t="str">
        <f t="shared" ref="SL67:SL130" si="17">IF(SK67&lt;0,$D67&amp;",","")</f>
        <v/>
      </c>
      <c r="SM67" s="143">
        <f t="shared" ref="SM67:SM130" si="18">EQ67-SUM(RQ67)</f>
        <v>0</v>
      </c>
      <c r="SN67" s="143" t="str">
        <f t="shared" ref="SN67:SN130" si="19">IF(SM67&lt;0,$D67&amp;",","")</f>
        <v/>
      </c>
      <c r="SO67" s="143">
        <f t="shared" ref="SO67:SO130" si="20">SUM(ER67:FG67,FI67:FX67)-SUM(RW67)</f>
        <v>0</v>
      </c>
      <c r="SP67" s="143" t="str">
        <f t="shared" ref="SP67:SP130" si="21">IF(SO67&lt;0,$D67&amp;",","")</f>
        <v/>
      </c>
      <c r="SQ67" s="143">
        <f t="shared" ref="SQ67:SQ130" si="22">HH67-SUM(SC67)</f>
        <v>0</v>
      </c>
      <c r="SR67" s="143" t="str">
        <f t="shared" ref="SR67:SR130" si="23">IF(SQ67&lt;0,$D67&amp;",","")</f>
        <v/>
      </c>
    </row>
    <row r="68" spans="1:512">
      <c r="A68" s="396"/>
      <c r="B68" s="395"/>
      <c r="C68" s="395"/>
      <c r="D68" s="395"/>
      <c r="E68" s="395"/>
      <c r="F68" s="395"/>
      <c r="G68" s="395"/>
      <c r="H68" s="395"/>
      <c r="I68" s="395"/>
      <c r="J68" s="395"/>
      <c r="K68" s="395"/>
      <c r="L68" s="395"/>
      <c r="M68" s="395"/>
      <c r="N68" s="395"/>
      <c r="O68" s="395"/>
      <c r="P68" s="395"/>
      <c r="Q68" s="395"/>
      <c r="R68" s="395"/>
      <c r="S68" s="395"/>
      <c r="T68" s="395"/>
      <c r="U68" s="395"/>
      <c r="V68" s="395"/>
      <c r="W68" s="395"/>
      <c r="X68" s="395"/>
      <c r="Y68" s="395"/>
      <c r="Z68" s="395"/>
      <c r="AA68" s="395"/>
      <c r="AB68" s="395"/>
      <c r="AC68" s="395"/>
      <c r="AD68" s="395"/>
      <c r="AE68" s="395"/>
      <c r="AF68" s="395"/>
      <c r="AG68" s="395"/>
      <c r="AH68" s="395"/>
      <c r="AI68" s="395"/>
      <c r="AJ68" s="395"/>
      <c r="AK68" s="395"/>
      <c r="AL68" s="395"/>
      <c r="AM68" s="395"/>
      <c r="AN68" s="395"/>
      <c r="AO68" s="395"/>
      <c r="AP68" s="395"/>
      <c r="AQ68" s="395"/>
      <c r="AR68" s="395"/>
      <c r="AS68" s="395"/>
      <c r="AT68" s="395"/>
      <c r="AU68" s="395"/>
      <c r="AV68" s="395"/>
      <c r="AW68" s="395"/>
      <c r="AX68" s="395"/>
      <c r="AY68" s="395"/>
      <c r="AZ68" s="395"/>
      <c r="BA68" s="395"/>
      <c r="BB68" s="395"/>
      <c r="BC68" s="395"/>
      <c r="BD68" s="395"/>
      <c r="BE68" s="395"/>
      <c r="BF68" s="395"/>
      <c r="BG68" s="395"/>
      <c r="BH68" s="395"/>
      <c r="BI68" s="395"/>
      <c r="BJ68" s="395"/>
      <c r="BK68" s="395"/>
      <c r="BL68" s="395"/>
      <c r="BM68" s="395"/>
      <c r="BN68" s="395"/>
      <c r="BO68" s="395"/>
      <c r="BP68" s="395"/>
      <c r="BQ68" s="395"/>
      <c r="BR68" s="395"/>
      <c r="BS68" s="395"/>
      <c r="BT68" s="395"/>
      <c r="BU68" s="395"/>
      <c r="BV68" s="395"/>
      <c r="BW68" s="395"/>
      <c r="BX68" s="395"/>
      <c r="BY68" s="395"/>
      <c r="BZ68" s="395"/>
      <c r="CA68" s="395"/>
      <c r="CB68" s="395"/>
      <c r="CC68" s="395"/>
      <c r="CD68" s="395"/>
      <c r="CE68" s="395"/>
      <c r="CF68" s="395"/>
      <c r="CG68" s="395"/>
      <c r="CH68" s="395"/>
      <c r="CI68" s="395"/>
      <c r="CJ68" s="395"/>
      <c r="CK68" s="395"/>
      <c r="CL68" s="395"/>
      <c r="CM68" s="395"/>
      <c r="CN68" s="395"/>
      <c r="CO68" s="395"/>
      <c r="CP68" s="395"/>
      <c r="CQ68" s="395"/>
      <c r="CR68" s="395"/>
      <c r="CS68" s="395"/>
      <c r="CT68" s="395"/>
      <c r="CU68" s="395"/>
      <c r="CV68" s="395"/>
      <c r="CW68" s="395"/>
      <c r="CX68" s="395"/>
      <c r="CY68" s="395"/>
      <c r="CZ68" s="395"/>
      <c r="DA68" s="395"/>
      <c r="DB68" s="395"/>
      <c r="DC68" s="395"/>
      <c r="DD68" s="395"/>
      <c r="DE68" s="395"/>
      <c r="DF68" s="395"/>
      <c r="DG68" s="395"/>
      <c r="DH68" s="395"/>
      <c r="DI68" s="395"/>
      <c r="DJ68" s="395"/>
      <c r="DK68" s="395"/>
      <c r="ER68" s="395"/>
      <c r="ES68" s="395"/>
      <c r="ET68" s="395"/>
      <c r="EU68" s="395"/>
      <c r="EV68" s="395"/>
      <c r="EW68" s="395"/>
      <c r="EX68" s="395"/>
      <c r="EY68" s="395"/>
      <c r="EZ68" s="395"/>
      <c r="FA68" s="395"/>
      <c r="FB68" s="395"/>
      <c r="FC68" s="395"/>
      <c r="FD68" s="395"/>
      <c r="FE68" s="395"/>
      <c r="FF68" s="395"/>
      <c r="FG68" s="395"/>
      <c r="FH68" s="395"/>
      <c r="FI68" s="395"/>
      <c r="FJ68" s="395"/>
      <c r="FK68" s="395"/>
      <c r="FL68" s="395"/>
      <c r="FM68" s="395"/>
      <c r="FN68" s="395"/>
      <c r="FO68" s="395"/>
      <c r="FP68" s="395"/>
      <c r="FQ68" s="395"/>
      <c r="FR68" s="395"/>
      <c r="FS68" s="395"/>
      <c r="FT68" s="395"/>
      <c r="FU68" s="395"/>
      <c r="FV68" s="395"/>
      <c r="FW68" s="395"/>
      <c r="FX68" s="395"/>
      <c r="FY68" s="395"/>
      <c r="FZ68" s="395"/>
      <c r="GA68" s="395"/>
      <c r="GB68" s="395"/>
      <c r="GC68" s="395"/>
      <c r="GD68" s="395"/>
      <c r="GE68" s="395"/>
      <c r="GF68" s="395"/>
      <c r="GG68" s="395"/>
      <c r="GH68" s="395"/>
      <c r="GI68" s="395"/>
      <c r="GJ68" s="395"/>
      <c r="GK68" s="395"/>
      <c r="GL68" s="395"/>
      <c r="GM68" s="395"/>
      <c r="GN68" s="395"/>
      <c r="GO68" s="395"/>
      <c r="GP68" s="395"/>
      <c r="GQ68" s="395"/>
      <c r="GR68" s="395"/>
      <c r="GS68" s="395"/>
      <c r="GT68" s="395"/>
      <c r="GU68" s="395"/>
      <c r="GV68" s="395"/>
      <c r="GW68" s="395"/>
      <c r="GX68" s="395"/>
      <c r="GY68" s="395"/>
      <c r="GZ68" s="395"/>
      <c r="HA68" s="395"/>
      <c r="HB68" s="395"/>
      <c r="HC68" s="395"/>
      <c r="HD68" s="395"/>
      <c r="HE68" s="395"/>
      <c r="HF68" s="395"/>
      <c r="HG68" s="395"/>
      <c r="HH68" s="395"/>
      <c r="HI68" s="395"/>
      <c r="HJ68" s="395"/>
      <c r="HK68" s="395"/>
      <c r="HL68" s="395"/>
      <c r="HM68" s="395"/>
      <c r="HN68" s="395"/>
      <c r="HO68" s="395"/>
      <c r="HP68" s="395"/>
      <c r="HQ68" s="395"/>
      <c r="HR68" s="395"/>
      <c r="HS68" s="395"/>
      <c r="HT68" s="395"/>
      <c r="HU68" s="395"/>
      <c r="HV68" s="395"/>
      <c r="HW68" s="395"/>
      <c r="HX68" s="395"/>
      <c r="HY68" s="395"/>
      <c r="HZ68" s="395"/>
      <c r="IA68" s="395"/>
      <c r="IB68" s="395"/>
      <c r="IC68" s="395"/>
      <c r="ID68" s="395"/>
      <c r="IE68" s="395"/>
      <c r="IF68" s="395"/>
      <c r="IG68" s="395"/>
      <c r="IH68" s="395"/>
      <c r="II68" s="395"/>
      <c r="IJ68" s="395"/>
      <c r="IK68" s="395"/>
      <c r="IL68" s="395"/>
      <c r="IM68" s="395"/>
      <c r="IN68" s="395"/>
      <c r="IO68" s="395"/>
      <c r="IP68" s="395"/>
      <c r="IQ68" s="395"/>
      <c r="IR68" s="395"/>
      <c r="IS68" s="395"/>
      <c r="IT68" s="395"/>
      <c r="IU68" s="395"/>
      <c r="IV68" s="395"/>
      <c r="IW68" s="395"/>
      <c r="IX68" s="395"/>
      <c r="IY68" s="395"/>
      <c r="IZ68" s="395"/>
      <c r="JA68" s="395"/>
      <c r="JB68" s="395"/>
      <c r="JC68" s="395"/>
      <c r="JD68" s="395"/>
      <c r="JE68" s="395"/>
      <c r="JF68" s="395"/>
      <c r="JG68" s="395"/>
      <c r="JH68" s="395"/>
      <c r="JI68" s="395"/>
      <c r="JJ68" s="395"/>
      <c r="JK68" s="395"/>
      <c r="JL68" s="395"/>
      <c r="JM68" s="395"/>
      <c r="JN68" s="395"/>
      <c r="JO68" s="395"/>
      <c r="JP68" s="395"/>
      <c r="JQ68" s="395"/>
      <c r="JR68" s="395"/>
      <c r="JS68" s="395"/>
      <c r="JT68" s="395"/>
      <c r="JU68" s="395"/>
      <c r="JV68" s="395"/>
      <c r="JW68" s="395"/>
      <c r="JX68" s="395"/>
      <c r="JY68" s="395"/>
      <c r="JZ68" s="395"/>
      <c r="KA68" s="395"/>
      <c r="KB68" s="395"/>
      <c r="KC68" s="395"/>
      <c r="KD68" s="395"/>
      <c r="KE68" s="395"/>
      <c r="KF68" s="395"/>
      <c r="KG68" s="395"/>
      <c r="KH68" s="395"/>
      <c r="KI68" s="395"/>
      <c r="KJ68" s="395"/>
      <c r="KK68" s="395"/>
      <c r="KL68" s="395"/>
      <c r="KM68" s="395"/>
      <c r="KN68" s="395"/>
      <c r="KO68" s="395"/>
      <c r="KP68" s="395"/>
      <c r="KQ68" s="395"/>
      <c r="KR68" s="395"/>
      <c r="KS68" s="395"/>
      <c r="KT68" s="395"/>
      <c r="KU68" s="395"/>
      <c r="KV68" s="395"/>
      <c r="KW68" s="395"/>
      <c r="KX68" s="395"/>
      <c r="KY68" s="395"/>
      <c r="KZ68" s="395"/>
      <c r="LA68" s="395"/>
      <c r="LB68" s="395"/>
      <c r="LC68" s="395"/>
      <c r="LD68" s="395"/>
      <c r="LE68" s="395"/>
      <c r="LF68" s="395"/>
      <c r="LG68" s="395"/>
      <c r="LH68" s="395"/>
      <c r="LI68" s="395"/>
      <c r="LJ68" s="395"/>
      <c r="LK68" s="395"/>
      <c r="LL68" s="395"/>
      <c r="LM68" s="395"/>
      <c r="LN68" s="395"/>
      <c r="LO68" s="395"/>
      <c r="LP68" s="395"/>
      <c r="LQ68" s="395"/>
      <c r="LR68" s="395"/>
      <c r="LS68" s="395"/>
      <c r="LT68" s="395"/>
      <c r="LU68" s="395"/>
      <c r="LV68" s="395"/>
      <c r="LW68" s="395"/>
      <c r="LX68" s="395"/>
      <c r="LY68" s="395"/>
      <c r="LZ68" s="395"/>
      <c r="MA68" s="395"/>
      <c r="MB68" s="395"/>
      <c r="MC68" s="395"/>
      <c r="MD68" s="395"/>
      <c r="ME68" s="395"/>
      <c r="MF68" s="395"/>
      <c r="MG68" s="395"/>
      <c r="MH68" s="395"/>
      <c r="MI68" s="395"/>
      <c r="MJ68" s="395"/>
      <c r="MK68" s="395"/>
      <c r="ML68" s="395"/>
      <c r="MM68" s="395"/>
      <c r="MN68" s="395"/>
      <c r="MO68" s="395"/>
      <c r="MP68" s="395"/>
      <c r="MQ68" s="395"/>
      <c r="MR68" s="395"/>
      <c r="MS68" s="395"/>
      <c r="MT68" s="395"/>
      <c r="MU68" s="395"/>
      <c r="MV68" s="395"/>
      <c r="MW68" s="395"/>
      <c r="MX68" s="395"/>
      <c r="MY68" s="395"/>
      <c r="MZ68" s="395"/>
      <c r="NA68" s="395"/>
      <c r="NB68" s="395"/>
      <c r="NC68" s="395"/>
      <c r="ND68" s="395"/>
      <c r="NE68" s="395"/>
      <c r="NF68" s="395"/>
      <c r="NG68" s="395"/>
      <c r="NH68" s="395"/>
      <c r="NI68" s="395"/>
      <c r="NJ68" s="395"/>
      <c r="NK68" s="395"/>
      <c r="NL68" s="395"/>
      <c r="NM68" s="395"/>
      <c r="NN68" s="395"/>
      <c r="NO68" s="395"/>
      <c r="NP68" s="395"/>
      <c r="NQ68" s="395"/>
      <c r="NR68" s="395"/>
      <c r="NS68" s="395"/>
      <c r="NT68" s="395"/>
      <c r="NU68" s="395"/>
      <c r="NV68" s="395"/>
      <c r="NW68" s="395"/>
      <c r="NX68" s="395"/>
      <c r="NY68" s="395"/>
      <c r="NZ68" s="395"/>
      <c r="OA68" s="395"/>
      <c r="OB68" s="395"/>
      <c r="OC68" s="395"/>
      <c r="OD68" s="395"/>
      <c r="OE68" s="395"/>
      <c r="OF68" s="395"/>
      <c r="OG68" s="395"/>
      <c r="OH68" s="395"/>
      <c r="OI68" s="395"/>
      <c r="OJ68" s="395"/>
      <c r="OK68" s="395"/>
      <c r="OL68" s="395"/>
      <c r="OM68" s="395"/>
      <c r="ON68" s="395"/>
      <c r="OO68" s="395"/>
      <c r="OP68" s="395"/>
      <c r="OQ68" s="395"/>
      <c r="OR68" s="395"/>
      <c r="OS68" s="395"/>
      <c r="OT68" s="395"/>
      <c r="OU68" s="395"/>
      <c r="OV68" s="395"/>
      <c r="OW68" s="395"/>
      <c r="OX68" s="395"/>
      <c r="OY68" s="395"/>
      <c r="OZ68" s="395"/>
      <c r="PA68" s="395"/>
      <c r="PB68" s="395"/>
      <c r="PC68" s="395"/>
      <c r="PD68" s="395"/>
      <c r="PE68" s="395"/>
      <c r="PF68" s="395"/>
      <c r="PG68" s="395"/>
      <c r="PH68" s="395"/>
      <c r="PI68" s="395"/>
      <c r="PJ68" s="395"/>
      <c r="PK68" s="395"/>
      <c r="PL68" s="395"/>
      <c r="PM68" s="395"/>
      <c r="PN68" s="395"/>
      <c r="PO68" s="395"/>
      <c r="PP68" s="395"/>
      <c r="PQ68" s="395"/>
      <c r="PR68" s="395"/>
      <c r="PS68" s="395"/>
      <c r="PT68" s="395"/>
      <c r="PU68" s="395"/>
      <c r="PV68" s="395"/>
      <c r="PW68" s="395"/>
      <c r="PX68" s="395"/>
      <c r="PY68" s="395"/>
      <c r="PZ68" s="395"/>
      <c r="QA68" s="395"/>
      <c r="QB68" s="395"/>
      <c r="QC68" s="395"/>
      <c r="QD68" s="395"/>
      <c r="QE68" s="395"/>
      <c r="QF68" s="395"/>
      <c r="QG68" s="395"/>
      <c r="QH68" s="395"/>
      <c r="QI68" s="395"/>
      <c r="QJ68" s="395"/>
      <c r="QK68" s="395"/>
      <c r="QL68" s="395"/>
      <c r="QM68" s="395"/>
      <c r="QN68" s="395"/>
      <c r="QO68" s="395"/>
      <c r="QP68" s="395"/>
      <c r="QQ68" s="395"/>
      <c r="QR68" s="395"/>
      <c r="QS68" s="395"/>
      <c r="SG68" s="143">
        <f t="shared" si="12"/>
        <v>0</v>
      </c>
      <c r="SH68" s="143" t="str">
        <f t="shared" si="13"/>
        <v/>
      </c>
      <c r="SI68" s="143">
        <f t="shared" si="14"/>
        <v>0</v>
      </c>
      <c r="SJ68" s="143" t="str">
        <f t="shared" si="15"/>
        <v/>
      </c>
      <c r="SK68" s="143">
        <f t="shared" si="16"/>
        <v>0</v>
      </c>
      <c r="SL68" s="143" t="str">
        <f t="shared" si="17"/>
        <v/>
      </c>
      <c r="SM68" s="143">
        <f t="shared" si="18"/>
        <v>0</v>
      </c>
      <c r="SN68" s="143" t="str">
        <f t="shared" si="19"/>
        <v/>
      </c>
      <c r="SO68" s="143">
        <f t="shared" si="20"/>
        <v>0</v>
      </c>
      <c r="SP68" s="143" t="str">
        <f t="shared" si="21"/>
        <v/>
      </c>
      <c r="SQ68" s="143">
        <f t="shared" si="22"/>
        <v>0</v>
      </c>
      <c r="SR68" s="143" t="str">
        <f t="shared" si="23"/>
        <v/>
      </c>
    </row>
    <row r="69" spans="1:512">
      <c r="A69" s="396"/>
      <c r="B69" s="396"/>
      <c r="C69" s="396"/>
      <c r="D69" s="396"/>
      <c r="E69" s="396"/>
      <c r="F69" s="396"/>
      <c r="G69" s="396"/>
      <c r="H69" s="396"/>
      <c r="I69" s="396"/>
      <c r="J69" s="396"/>
      <c r="K69" s="396"/>
      <c r="L69" s="396"/>
      <c r="M69" s="396"/>
      <c r="N69" s="396"/>
      <c r="O69" s="396"/>
      <c r="P69" s="396"/>
      <c r="Q69" s="396"/>
      <c r="R69" s="396"/>
      <c r="S69" s="396"/>
      <c r="T69" s="396"/>
      <c r="U69" s="396"/>
      <c r="V69" s="396"/>
      <c r="W69" s="396"/>
      <c r="X69" s="396"/>
      <c r="Y69" s="396"/>
      <c r="Z69" s="396"/>
      <c r="AA69" s="396"/>
      <c r="AB69" s="396"/>
      <c r="AC69" s="396"/>
      <c r="AD69" s="396"/>
      <c r="AE69" s="396"/>
      <c r="AF69" s="396"/>
      <c r="AG69" s="396"/>
      <c r="AH69" s="396"/>
      <c r="AI69" s="396"/>
      <c r="AJ69" s="396"/>
      <c r="AK69" s="396"/>
      <c r="AL69" s="396"/>
      <c r="AM69" s="396"/>
      <c r="AN69" s="396"/>
      <c r="AO69" s="396"/>
      <c r="AP69" s="396"/>
      <c r="AQ69" s="396"/>
      <c r="AR69" s="396"/>
      <c r="AS69" s="396"/>
      <c r="AT69" s="396"/>
      <c r="AU69" s="396"/>
      <c r="AV69" s="396"/>
      <c r="AW69" s="396"/>
      <c r="AX69" s="396"/>
      <c r="AY69" s="396"/>
      <c r="AZ69" s="396"/>
      <c r="BA69" s="396"/>
      <c r="BB69" s="396"/>
      <c r="BC69" s="396"/>
      <c r="BD69" s="396"/>
      <c r="BE69" s="396"/>
      <c r="BF69" s="396"/>
      <c r="BG69" s="396"/>
      <c r="BH69" s="396"/>
      <c r="BI69" s="396"/>
      <c r="BJ69" s="396"/>
      <c r="BK69" s="396"/>
      <c r="BL69" s="396"/>
      <c r="BM69" s="396"/>
      <c r="BN69" s="396"/>
      <c r="BO69" s="396"/>
      <c r="BP69" s="396"/>
      <c r="BQ69" s="396"/>
      <c r="BR69" s="396"/>
      <c r="BS69" s="396"/>
      <c r="BT69" s="396"/>
      <c r="BU69" s="396"/>
      <c r="BV69" s="396"/>
      <c r="BW69" s="396"/>
      <c r="BX69" s="396"/>
      <c r="BY69" s="396"/>
      <c r="BZ69" s="396"/>
      <c r="CA69" s="396"/>
      <c r="CB69" s="396"/>
      <c r="CC69" s="396"/>
      <c r="CD69" s="396"/>
      <c r="CE69" s="396"/>
      <c r="CF69" s="396"/>
      <c r="CG69" s="396"/>
      <c r="CH69" s="396"/>
      <c r="CI69" s="396"/>
      <c r="CJ69" s="396"/>
      <c r="CK69" s="396"/>
      <c r="CL69" s="396"/>
      <c r="CM69" s="396"/>
      <c r="CN69" s="396"/>
      <c r="CO69" s="396"/>
      <c r="CP69" s="396"/>
      <c r="CQ69" s="396"/>
      <c r="CR69" s="396"/>
      <c r="CS69" s="396"/>
      <c r="CT69" s="396"/>
      <c r="CU69" s="396"/>
      <c r="CV69" s="396"/>
      <c r="CW69" s="396"/>
      <c r="CX69" s="396"/>
      <c r="CY69" s="396"/>
      <c r="CZ69" s="396"/>
      <c r="DA69" s="396"/>
      <c r="DB69" s="396"/>
      <c r="DC69" s="396"/>
      <c r="DD69" s="396"/>
      <c r="DE69" s="396"/>
      <c r="DF69" s="396"/>
      <c r="DG69" s="396"/>
      <c r="DH69" s="396"/>
      <c r="DI69" s="396"/>
      <c r="DJ69" s="396"/>
      <c r="DK69" s="396"/>
      <c r="ER69" s="396"/>
      <c r="ES69" s="396"/>
      <c r="ET69" s="396"/>
      <c r="EU69" s="396"/>
      <c r="EV69" s="396"/>
      <c r="EW69" s="396"/>
      <c r="EX69" s="396"/>
      <c r="EY69" s="396"/>
      <c r="EZ69" s="396"/>
      <c r="FA69" s="396"/>
      <c r="FB69" s="396"/>
      <c r="FC69" s="396"/>
      <c r="FD69" s="396"/>
      <c r="FE69" s="396"/>
      <c r="FF69" s="396"/>
      <c r="FG69" s="396"/>
      <c r="FH69" s="396"/>
      <c r="FI69" s="396"/>
      <c r="FJ69" s="396"/>
      <c r="FK69" s="396"/>
      <c r="FL69" s="396"/>
      <c r="FM69" s="396"/>
      <c r="FN69" s="396"/>
      <c r="FO69" s="396"/>
      <c r="FP69" s="396"/>
      <c r="FQ69" s="396"/>
      <c r="FR69" s="396"/>
      <c r="FS69" s="396"/>
      <c r="FT69" s="396"/>
      <c r="FU69" s="396"/>
      <c r="FV69" s="396"/>
      <c r="FW69" s="396"/>
      <c r="FX69" s="396"/>
      <c r="FY69" s="396"/>
      <c r="FZ69" s="396"/>
      <c r="GA69" s="396"/>
      <c r="GB69" s="396"/>
      <c r="GC69" s="396"/>
      <c r="GD69" s="396"/>
      <c r="GE69" s="396"/>
      <c r="GF69" s="396"/>
      <c r="GG69" s="396"/>
      <c r="GH69" s="396"/>
      <c r="GI69" s="396"/>
      <c r="GJ69" s="396"/>
      <c r="GK69" s="396"/>
      <c r="GL69" s="396"/>
      <c r="GM69" s="396"/>
      <c r="GN69" s="396"/>
      <c r="GO69" s="396"/>
      <c r="GP69" s="396"/>
      <c r="GQ69" s="396"/>
      <c r="GR69" s="396"/>
      <c r="GS69" s="396"/>
      <c r="GT69" s="396"/>
      <c r="GU69" s="396"/>
      <c r="GV69" s="396"/>
      <c r="GW69" s="396"/>
      <c r="GX69" s="396"/>
      <c r="GY69" s="396"/>
      <c r="GZ69" s="396"/>
      <c r="HA69" s="396"/>
      <c r="HB69" s="396"/>
      <c r="HC69" s="396"/>
      <c r="HD69" s="396"/>
      <c r="HE69" s="396"/>
      <c r="HF69" s="396"/>
      <c r="HG69" s="396"/>
      <c r="HH69" s="396"/>
      <c r="HI69" s="396"/>
      <c r="HJ69" s="396"/>
      <c r="HK69" s="396"/>
      <c r="HL69" s="396"/>
      <c r="HM69" s="396"/>
      <c r="HN69" s="396"/>
      <c r="HO69" s="396"/>
      <c r="HP69" s="396"/>
      <c r="HQ69" s="396"/>
      <c r="HR69" s="396"/>
      <c r="HS69" s="396"/>
      <c r="HT69" s="396"/>
      <c r="HU69" s="396"/>
      <c r="HV69" s="396"/>
      <c r="HW69" s="396"/>
      <c r="HX69" s="396"/>
      <c r="HY69" s="396"/>
      <c r="HZ69" s="396"/>
      <c r="IA69" s="396"/>
      <c r="IB69" s="396"/>
      <c r="IC69" s="396"/>
      <c r="ID69" s="396"/>
      <c r="IE69" s="396"/>
      <c r="IF69" s="396"/>
      <c r="IG69" s="396"/>
      <c r="IH69" s="396"/>
      <c r="II69" s="396"/>
      <c r="IJ69" s="396"/>
      <c r="IK69" s="396"/>
      <c r="IL69" s="396"/>
      <c r="IM69" s="396"/>
      <c r="IN69" s="396"/>
      <c r="IO69" s="396"/>
      <c r="IP69" s="396"/>
      <c r="IQ69" s="396"/>
      <c r="IR69" s="396"/>
      <c r="IS69" s="396"/>
      <c r="IT69" s="396"/>
      <c r="IU69" s="396"/>
      <c r="IV69" s="396"/>
      <c r="IW69" s="396"/>
      <c r="IX69" s="396"/>
      <c r="IY69" s="396"/>
      <c r="IZ69" s="396"/>
      <c r="JA69" s="396"/>
      <c r="JB69" s="396"/>
      <c r="JC69" s="396"/>
      <c r="JD69" s="396"/>
      <c r="JE69" s="396"/>
      <c r="JF69" s="396"/>
      <c r="JG69" s="396"/>
      <c r="JH69" s="396"/>
      <c r="JI69" s="396"/>
      <c r="JJ69" s="396"/>
      <c r="JK69" s="396"/>
      <c r="JL69" s="396"/>
      <c r="JM69" s="396"/>
      <c r="JN69" s="396"/>
      <c r="JO69" s="396"/>
      <c r="JP69" s="396"/>
      <c r="JQ69" s="396"/>
      <c r="JR69" s="396"/>
      <c r="JS69" s="396"/>
      <c r="JT69" s="396"/>
      <c r="JU69" s="396"/>
      <c r="JV69" s="396"/>
      <c r="JW69" s="396"/>
      <c r="JX69" s="396"/>
      <c r="JY69" s="396"/>
      <c r="JZ69" s="396"/>
      <c r="KA69" s="396"/>
      <c r="KB69" s="396"/>
      <c r="KC69" s="396"/>
      <c r="KD69" s="396"/>
      <c r="KE69" s="396"/>
      <c r="KF69" s="396"/>
      <c r="KG69" s="396"/>
      <c r="KH69" s="396"/>
      <c r="KI69" s="396"/>
      <c r="KJ69" s="396"/>
      <c r="KK69" s="396"/>
      <c r="KL69" s="396"/>
      <c r="KM69" s="396"/>
      <c r="KN69" s="396"/>
      <c r="KO69" s="396"/>
      <c r="KP69" s="396"/>
      <c r="KQ69" s="396"/>
      <c r="KR69" s="396"/>
      <c r="KS69" s="396"/>
      <c r="KT69" s="396"/>
      <c r="KU69" s="396"/>
      <c r="KV69" s="396"/>
      <c r="KW69" s="396"/>
      <c r="KX69" s="396"/>
      <c r="KY69" s="396"/>
      <c r="KZ69" s="396"/>
      <c r="LA69" s="396"/>
      <c r="LB69" s="396"/>
      <c r="LC69" s="396"/>
      <c r="LD69" s="396"/>
      <c r="LE69" s="396"/>
      <c r="LF69" s="396"/>
      <c r="LG69" s="396"/>
      <c r="LH69" s="396"/>
      <c r="LI69" s="396"/>
      <c r="LJ69" s="396"/>
      <c r="LK69" s="396"/>
      <c r="LL69" s="396"/>
      <c r="LM69" s="396"/>
      <c r="LN69" s="396"/>
      <c r="LO69" s="396"/>
      <c r="LP69" s="396"/>
      <c r="LQ69" s="396"/>
      <c r="LR69" s="396"/>
      <c r="LS69" s="396"/>
      <c r="LT69" s="396"/>
      <c r="LU69" s="396"/>
      <c r="LV69" s="396"/>
      <c r="LW69" s="396"/>
      <c r="LX69" s="396"/>
      <c r="LY69" s="396"/>
      <c r="LZ69" s="396"/>
      <c r="MA69" s="396"/>
      <c r="MB69" s="396"/>
      <c r="MC69" s="396"/>
      <c r="MD69" s="396"/>
      <c r="ME69" s="396"/>
      <c r="MF69" s="396"/>
      <c r="MG69" s="396"/>
      <c r="MH69" s="396"/>
      <c r="MI69" s="396"/>
      <c r="MJ69" s="396"/>
      <c r="MK69" s="396"/>
      <c r="ML69" s="396"/>
      <c r="MM69" s="396"/>
      <c r="MN69" s="396"/>
      <c r="MO69" s="396"/>
      <c r="MP69" s="396"/>
      <c r="MQ69" s="396"/>
      <c r="MR69" s="396"/>
      <c r="MS69" s="396"/>
      <c r="MT69" s="396"/>
      <c r="MU69" s="396"/>
      <c r="MV69" s="396"/>
      <c r="MW69" s="396"/>
      <c r="MX69" s="396"/>
      <c r="MY69" s="396"/>
      <c r="MZ69" s="396"/>
      <c r="NA69" s="396"/>
      <c r="NB69" s="396"/>
      <c r="NC69" s="396"/>
      <c r="ND69" s="396"/>
      <c r="NE69" s="396"/>
      <c r="NF69" s="396"/>
      <c r="NG69" s="396"/>
      <c r="NH69" s="396"/>
      <c r="NI69" s="396"/>
      <c r="NJ69" s="396"/>
      <c r="NK69" s="396"/>
      <c r="NL69" s="396"/>
      <c r="NM69" s="396"/>
      <c r="NN69" s="396"/>
      <c r="NO69" s="396"/>
      <c r="NP69" s="396"/>
      <c r="NQ69" s="396"/>
      <c r="NR69" s="396"/>
      <c r="NS69" s="396"/>
      <c r="NT69" s="396"/>
      <c r="NU69" s="396"/>
      <c r="NV69" s="396"/>
      <c r="NW69" s="396"/>
      <c r="NX69" s="396"/>
      <c r="NY69" s="396"/>
      <c r="NZ69" s="396"/>
      <c r="OA69" s="396"/>
      <c r="OB69" s="396"/>
      <c r="OC69" s="396"/>
      <c r="OD69" s="396"/>
      <c r="OE69" s="396"/>
      <c r="OF69" s="396"/>
      <c r="OG69" s="396"/>
      <c r="OH69" s="396"/>
      <c r="OI69" s="396"/>
      <c r="OJ69" s="396"/>
      <c r="OK69" s="396"/>
      <c r="OL69" s="396"/>
      <c r="OM69" s="396"/>
      <c r="ON69" s="396"/>
      <c r="OO69" s="396"/>
      <c r="OP69" s="396"/>
      <c r="OQ69" s="396"/>
      <c r="OR69" s="396"/>
      <c r="OS69" s="396"/>
      <c r="OT69" s="396"/>
      <c r="OU69" s="396"/>
      <c r="OV69" s="396"/>
      <c r="OW69" s="396"/>
      <c r="OX69" s="396"/>
      <c r="OY69" s="396"/>
      <c r="OZ69" s="396"/>
      <c r="PA69" s="396"/>
      <c r="PB69" s="396"/>
      <c r="PC69" s="396"/>
      <c r="PD69" s="396"/>
      <c r="PE69" s="396"/>
      <c r="PF69" s="396"/>
      <c r="PG69" s="396"/>
      <c r="PH69" s="396"/>
      <c r="PI69" s="396"/>
      <c r="PJ69" s="396"/>
      <c r="PK69" s="396"/>
      <c r="PL69" s="396"/>
      <c r="PM69" s="396"/>
      <c r="PN69" s="396"/>
      <c r="PO69" s="396"/>
      <c r="PP69" s="396"/>
      <c r="PQ69" s="396"/>
      <c r="PR69" s="396"/>
      <c r="PS69" s="396"/>
      <c r="PT69" s="396"/>
      <c r="PU69" s="396"/>
      <c r="PV69" s="396"/>
      <c r="PW69" s="396"/>
      <c r="PX69" s="396"/>
      <c r="PY69" s="396"/>
      <c r="PZ69" s="396"/>
      <c r="QA69" s="396"/>
      <c r="QB69" s="396"/>
      <c r="QC69" s="396"/>
      <c r="QD69" s="396"/>
      <c r="QE69" s="396"/>
      <c r="QF69" s="396"/>
      <c r="QG69" s="396"/>
      <c r="QH69" s="396"/>
      <c r="QI69" s="396"/>
      <c r="QJ69" s="396"/>
      <c r="QK69" s="396"/>
      <c r="QL69" s="396"/>
      <c r="QM69" s="396"/>
      <c r="QN69" s="396"/>
      <c r="QO69" s="396"/>
      <c r="QP69" s="396"/>
      <c r="QQ69" s="396"/>
      <c r="QR69" s="396"/>
      <c r="QS69" s="396"/>
      <c r="SG69" s="143">
        <f t="shared" si="12"/>
        <v>0</v>
      </c>
      <c r="SH69" s="143" t="str">
        <f t="shared" si="13"/>
        <v/>
      </c>
      <c r="SI69" s="143">
        <f t="shared" si="14"/>
        <v>0</v>
      </c>
      <c r="SJ69" s="143" t="str">
        <f t="shared" si="15"/>
        <v/>
      </c>
      <c r="SK69" s="143">
        <f t="shared" si="16"/>
        <v>0</v>
      </c>
      <c r="SL69" s="143" t="str">
        <f t="shared" si="17"/>
        <v/>
      </c>
      <c r="SM69" s="143">
        <f t="shared" si="18"/>
        <v>0</v>
      </c>
      <c r="SN69" s="143" t="str">
        <f t="shared" si="19"/>
        <v/>
      </c>
      <c r="SO69" s="143">
        <f t="shared" si="20"/>
        <v>0</v>
      </c>
      <c r="SP69" s="143" t="str">
        <f t="shared" si="21"/>
        <v/>
      </c>
      <c r="SQ69" s="143">
        <f t="shared" si="22"/>
        <v>0</v>
      </c>
      <c r="SR69" s="143" t="str">
        <f t="shared" si="23"/>
        <v/>
      </c>
    </row>
    <row r="70" spans="1:512">
      <c r="A70" s="396"/>
      <c r="B70" s="395"/>
      <c r="C70" s="395"/>
      <c r="D70" s="395"/>
      <c r="E70" s="395"/>
      <c r="F70" s="395"/>
      <c r="G70" s="395"/>
      <c r="H70" s="395"/>
      <c r="I70" s="395"/>
      <c r="J70" s="395"/>
      <c r="K70" s="395"/>
      <c r="L70" s="395"/>
      <c r="M70" s="395"/>
      <c r="N70" s="395"/>
      <c r="O70" s="395"/>
      <c r="P70" s="395"/>
      <c r="Q70" s="395"/>
      <c r="R70" s="395"/>
      <c r="S70" s="395"/>
      <c r="T70" s="395"/>
      <c r="U70" s="395"/>
      <c r="V70" s="395"/>
      <c r="W70" s="395"/>
      <c r="X70" s="395"/>
      <c r="Y70" s="395"/>
      <c r="Z70" s="395"/>
      <c r="AA70" s="395"/>
      <c r="AB70" s="395"/>
      <c r="AC70" s="395"/>
      <c r="AD70" s="395"/>
      <c r="AE70" s="395"/>
      <c r="AF70" s="395"/>
      <c r="AG70" s="395"/>
      <c r="AH70" s="395"/>
      <c r="AI70" s="395"/>
      <c r="AJ70" s="395"/>
      <c r="AK70" s="395"/>
      <c r="AL70" s="395"/>
      <c r="AM70" s="395"/>
      <c r="AN70" s="395"/>
      <c r="AO70" s="395"/>
      <c r="AP70" s="395"/>
      <c r="AQ70" s="395"/>
      <c r="AR70" s="395"/>
      <c r="AS70" s="395"/>
      <c r="AT70" s="395"/>
      <c r="AU70" s="395"/>
      <c r="AV70" s="395"/>
      <c r="AW70" s="395"/>
      <c r="AX70" s="395"/>
      <c r="AY70" s="395"/>
      <c r="AZ70" s="395"/>
      <c r="BA70" s="395"/>
      <c r="BB70" s="395"/>
      <c r="BC70" s="395"/>
      <c r="BD70" s="395"/>
      <c r="BE70" s="395"/>
      <c r="BF70" s="395"/>
      <c r="BG70" s="395"/>
      <c r="BH70" s="395"/>
      <c r="BI70" s="395"/>
      <c r="BJ70" s="395"/>
      <c r="BK70" s="395"/>
      <c r="BL70" s="395"/>
      <c r="BM70" s="395"/>
      <c r="BN70" s="395"/>
      <c r="BO70" s="395"/>
      <c r="BP70" s="395"/>
      <c r="BQ70" s="395"/>
      <c r="BR70" s="395"/>
      <c r="BS70" s="395"/>
      <c r="BT70" s="395"/>
      <c r="BU70" s="395"/>
      <c r="BV70" s="395"/>
      <c r="BW70" s="395"/>
      <c r="BX70" s="395"/>
      <c r="BY70" s="395"/>
      <c r="BZ70" s="395"/>
      <c r="CA70" s="395"/>
      <c r="CB70" s="395"/>
      <c r="CC70" s="395"/>
      <c r="CD70" s="395"/>
      <c r="CE70" s="395"/>
      <c r="CF70" s="395"/>
      <c r="CG70" s="395"/>
      <c r="CH70" s="395"/>
      <c r="CI70" s="395"/>
      <c r="CJ70" s="395"/>
      <c r="CK70" s="395"/>
      <c r="CL70" s="395"/>
      <c r="CM70" s="395"/>
      <c r="CN70" s="395"/>
      <c r="CO70" s="395"/>
      <c r="CP70" s="395"/>
      <c r="CQ70" s="395"/>
      <c r="CR70" s="395"/>
      <c r="CS70" s="395"/>
      <c r="CT70" s="395"/>
      <c r="CU70" s="395"/>
      <c r="CV70" s="395"/>
      <c r="CW70" s="395"/>
      <c r="CX70" s="395"/>
      <c r="CY70" s="395"/>
      <c r="CZ70" s="395"/>
      <c r="DA70" s="395"/>
      <c r="DB70" s="395"/>
      <c r="DC70" s="395"/>
      <c r="DD70" s="395"/>
      <c r="DE70" s="395"/>
      <c r="DF70" s="395"/>
      <c r="DG70" s="395"/>
      <c r="DH70" s="395"/>
      <c r="DI70" s="395"/>
      <c r="DJ70" s="395"/>
      <c r="DK70" s="395"/>
      <c r="ER70" s="395"/>
      <c r="ES70" s="395"/>
      <c r="ET70" s="395"/>
      <c r="EU70" s="395"/>
      <c r="EV70" s="395"/>
      <c r="EW70" s="395"/>
      <c r="EX70" s="395"/>
      <c r="EY70" s="395"/>
      <c r="EZ70" s="395"/>
      <c r="FA70" s="395"/>
      <c r="FB70" s="395"/>
      <c r="FC70" s="395"/>
      <c r="FD70" s="395"/>
      <c r="FE70" s="395"/>
      <c r="FF70" s="395"/>
      <c r="FG70" s="395"/>
      <c r="FH70" s="395"/>
      <c r="FI70" s="395"/>
      <c r="FJ70" s="395"/>
      <c r="FK70" s="395"/>
      <c r="FL70" s="395"/>
      <c r="FM70" s="395"/>
      <c r="FN70" s="395"/>
      <c r="FO70" s="395"/>
      <c r="FP70" s="395"/>
      <c r="FQ70" s="395"/>
      <c r="FR70" s="395"/>
      <c r="FS70" s="395"/>
      <c r="FT70" s="395"/>
      <c r="FU70" s="395"/>
      <c r="FV70" s="395"/>
      <c r="FW70" s="395"/>
      <c r="FX70" s="395"/>
      <c r="FY70" s="395"/>
      <c r="FZ70" s="395"/>
      <c r="GA70" s="395"/>
      <c r="GB70" s="395"/>
      <c r="GC70" s="395"/>
      <c r="GD70" s="395"/>
      <c r="GE70" s="395"/>
      <c r="GF70" s="395"/>
      <c r="GG70" s="395"/>
      <c r="GH70" s="395"/>
      <c r="GI70" s="395"/>
      <c r="GJ70" s="395"/>
      <c r="GK70" s="395"/>
      <c r="GL70" s="395"/>
      <c r="GM70" s="395"/>
      <c r="GN70" s="395"/>
      <c r="GO70" s="395"/>
      <c r="GP70" s="395"/>
      <c r="GQ70" s="395"/>
      <c r="GR70" s="395"/>
      <c r="GS70" s="395"/>
      <c r="GT70" s="395"/>
      <c r="GU70" s="395"/>
      <c r="GV70" s="395"/>
      <c r="GW70" s="395"/>
      <c r="GX70" s="395"/>
      <c r="GY70" s="395"/>
      <c r="GZ70" s="395"/>
      <c r="HA70" s="395"/>
      <c r="HB70" s="395"/>
      <c r="HC70" s="395"/>
      <c r="HD70" s="395"/>
      <c r="HE70" s="395"/>
      <c r="HF70" s="395"/>
      <c r="HG70" s="395"/>
      <c r="HH70" s="395"/>
      <c r="HI70" s="395"/>
      <c r="HJ70" s="395"/>
      <c r="HK70" s="395"/>
      <c r="HL70" s="395"/>
      <c r="HM70" s="395"/>
      <c r="HN70" s="395"/>
      <c r="HO70" s="395"/>
      <c r="HP70" s="395"/>
      <c r="HQ70" s="395"/>
      <c r="HR70" s="395"/>
      <c r="HS70" s="395"/>
      <c r="HT70" s="395"/>
      <c r="HU70" s="395"/>
      <c r="HV70" s="395"/>
      <c r="HW70" s="395"/>
      <c r="HX70" s="395"/>
      <c r="HY70" s="395"/>
      <c r="HZ70" s="395"/>
      <c r="IA70" s="395"/>
      <c r="IB70" s="395"/>
      <c r="IC70" s="395"/>
      <c r="ID70" s="395"/>
      <c r="IE70" s="395"/>
      <c r="IF70" s="395"/>
      <c r="IG70" s="395"/>
      <c r="IH70" s="395"/>
      <c r="II70" s="395"/>
      <c r="IJ70" s="395"/>
      <c r="IK70" s="395"/>
      <c r="IL70" s="395"/>
      <c r="IM70" s="395"/>
      <c r="IN70" s="395"/>
      <c r="IO70" s="395"/>
      <c r="IP70" s="395"/>
      <c r="IQ70" s="395"/>
      <c r="IR70" s="395"/>
      <c r="IS70" s="395"/>
      <c r="IT70" s="395"/>
      <c r="IU70" s="395"/>
      <c r="IV70" s="395"/>
      <c r="IW70" s="395"/>
      <c r="IX70" s="395"/>
      <c r="IY70" s="395"/>
      <c r="IZ70" s="395"/>
      <c r="JA70" s="395"/>
      <c r="JB70" s="395"/>
      <c r="JC70" s="395"/>
      <c r="JD70" s="395"/>
      <c r="JE70" s="395"/>
      <c r="JF70" s="395"/>
      <c r="JG70" s="395"/>
      <c r="JH70" s="395"/>
      <c r="JI70" s="395"/>
      <c r="JJ70" s="395"/>
      <c r="JK70" s="395"/>
      <c r="JL70" s="395"/>
      <c r="JM70" s="395"/>
      <c r="JN70" s="395"/>
      <c r="JO70" s="395"/>
      <c r="JP70" s="395"/>
      <c r="JQ70" s="395"/>
      <c r="JR70" s="395"/>
      <c r="JS70" s="395"/>
      <c r="JT70" s="395"/>
      <c r="JU70" s="395"/>
      <c r="JV70" s="395"/>
      <c r="JW70" s="395"/>
      <c r="JX70" s="395"/>
      <c r="JY70" s="395"/>
      <c r="JZ70" s="395"/>
      <c r="KA70" s="395"/>
      <c r="KB70" s="395"/>
      <c r="KC70" s="395"/>
      <c r="KD70" s="395"/>
      <c r="KE70" s="395"/>
      <c r="KF70" s="395"/>
      <c r="KG70" s="395"/>
      <c r="KH70" s="395"/>
      <c r="KI70" s="395"/>
      <c r="KJ70" s="395"/>
      <c r="KK70" s="395"/>
      <c r="KL70" s="395"/>
      <c r="KM70" s="395"/>
      <c r="KN70" s="395"/>
      <c r="KO70" s="395"/>
      <c r="KP70" s="395"/>
      <c r="KQ70" s="395"/>
      <c r="KR70" s="395"/>
      <c r="KS70" s="395"/>
      <c r="KT70" s="395"/>
      <c r="KU70" s="395"/>
      <c r="KV70" s="395"/>
      <c r="KW70" s="395"/>
      <c r="KX70" s="395"/>
      <c r="KY70" s="395"/>
      <c r="KZ70" s="395"/>
      <c r="LA70" s="395"/>
      <c r="LB70" s="395"/>
      <c r="LC70" s="395"/>
      <c r="LD70" s="395"/>
      <c r="LE70" s="395"/>
      <c r="LF70" s="395"/>
      <c r="LG70" s="395"/>
      <c r="LH70" s="395"/>
      <c r="LI70" s="395"/>
      <c r="LJ70" s="395"/>
      <c r="LK70" s="395"/>
      <c r="LL70" s="395"/>
      <c r="LM70" s="395"/>
      <c r="LN70" s="395"/>
      <c r="LO70" s="395"/>
      <c r="LP70" s="395"/>
      <c r="LQ70" s="395"/>
      <c r="LR70" s="395"/>
      <c r="LS70" s="395"/>
      <c r="LT70" s="395"/>
      <c r="LU70" s="395"/>
      <c r="LV70" s="395"/>
      <c r="LW70" s="395"/>
      <c r="LX70" s="395"/>
      <c r="LY70" s="395"/>
      <c r="LZ70" s="395"/>
      <c r="MA70" s="395"/>
      <c r="MB70" s="395"/>
      <c r="MC70" s="395"/>
      <c r="MD70" s="395"/>
      <c r="ME70" s="395"/>
      <c r="MF70" s="395"/>
      <c r="MG70" s="395"/>
      <c r="MH70" s="395"/>
      <c r="MI70" s="395"/>
      <c r="MJ70" s="395"/>
      <c r="MK70" s="395"/>
      <c r="ML70" s="395"/>
      <c r="MM70" s="395"/>
      <c r="MN70" s="395"/>
      <c r="MO70" s="395"/>
      <c r="MP70" s="395"/>
      <c r="MQ70" s="395"/>
      <c r="MR70" s="395"/>
      <c r="MS70" s="395"/>
      <c r="MT70" s="395"/>
      <c r="MU70" s="395"/>
      <c r="MV70" s="395"/>
      <c r="MW70" s="395"/>
      <c r="MX70" s="395"/>
      <c r="MY70" s="395"/>
      <c r="MZ70" s="395"/>
      <c r="NA70" s="395"/>
      <c r="NB70" s="395"/>
      <c r="NC70" s="395"/>
      <c r="ND70" s="395"/>
      <c r="NE70" s="395"/>
      <c r="NF70" s="395"/>
      <c r="NG70" s="395"/>
      <c r="NH70" s="395"/>
      <c r="NI70" s="395"/>
      <c r="NJ70" s="395"/>
      <c r="NK70" s="395"/>
      <c r="NL70" s="395"/>
      <c r="NM70" s="395"/>
      <c r="NN70" s="395"/>
      <c r="NO70" s="395"/>
      <c r="NP70" s="395"/>
      <c r="NQ70" s="395"/>
      <c r="NR70" s="395"/>
      <c r="NS70" s="395"/>
      <c r="NT70" s="395"/>
      <c r="NU70" s="395"/>
      <c r="NV70" s="395"/>
      <c r="NW70" s="395"/>
      <c r="NX70" s="395"/>
      <c r="NY70" s="395"/>
      <c r="NZ70" s="395"/>
      <c r="OA70" s="395"/>
      <c r="OB70" s="395"/>
      <c r="OC70" s="395"/>
      <c r="OD70" s="395"/>
      <c r="OE70" s="395"/>
      <c r="OF70" s="395"/>
      <c r="OG70" s="395"/>
      <c r="OH70" s="395"/>
      <c r="OI70" s="395"/>
      <c r="OJ70" s="395"/>
      <c r="OK70" s="395"/>
      <c r="OL70" s="395"/>
      <c r="OM70" s="395"/>
      <c r="ON70" s="395"/>
      <c r="OO70" s="395"/>
      <c r="OP70" s="395"/>
      <c r="OQ70" s="395"/>
      <c r="OR70" s="395"/>
      <c r="OS70" s="395"/>
      <c r="OT70" s="395"/>
      <c r="OU70" s="395"/>
      <c r="OV70" s="395"/>
      <c r="OW70" s="395"/>
      <c r="OX70" s="395"/>
      <c r="OY70" s="395"/>
      <c r="OZ70" s="395"/>
      <c r="PA70" s="395"/>
      <c r="PB70" s="395"/>
      <c r="PC70" s="395"/>
      <c r="PD70" s="395"/>
      <c r="PE70" s="395"/>
      <c r="PF70" s="395"/>
      <c r="PG70" s="395"/>
      <c r="PH70" s="395"/>
      <c r="PI70" s="395"/>
      <c r="PJ70" s="395"/>
      <c r="PK70" s="395"/>
      <c r="PL70" s="395"/>
      <c r="PM70" s="395"/>
      <c r="PN70" s="395"/>
      <c r="PO70" s="395"/>
      <c r="PP70" s="395"/>
      <c r="PQ70" s="395"/>
      <c r="PR70" s="395"/>
      <c r="PS70" s="395"/>
      <c r="PT70" s="395"/>
      <c r="PU70" s="395"/>
      <c r="PV70" s="395"/>
      <c r="PW70" s="395"/>
      <c r="PX70" s="395"/>
      <c r="PY70" s="395"/>
      <c r="PZ70" s="395"/>
      <c r="QA70" s="395"/>
      <c r="QB70" s="395"/>
      <c r="QC70" s="395"/>
      <c r="QD70" s="395"/>
      <c r="QE70" s="395"/>
      <c r="QF70" s="395"/>
      <c r="QG70" s="395"/>
      <c r="QH70" s="395"/>
      <c r="QI70" s="395"/>
      <c r="QJ70" s="395"/>
      <c r="QK70" s="395"/>
      <c r="QL70" s="395"/>
      <c r="QM70" s="395"/>
      <c r="QN70" s="395"/>
      <c r="QO70" s="395"/>
      <c r="QP70" s="395"/>
      <c r="QQ70" s="395"/>
      <c r="QR70" s="395"/>
      <c r="QS70" s="395"/>
      <c r="SG70" s="143">
        <f t="shared" si="12"/>
        <v>0</v>
      </c>
      <c r="SH70" s="143" t="str">
        <f t="shared" si="13"/>
        <v/>
      </c>
      <c r="SI70" s="143">
        <f t="shared" si="14"/>
        <v>0</v>
      </c>
      <c r="SJ70" s="143" t="str">
        <f t="shared" si="15"/>
        <v/>
      </c>
      <c r="SK70" s="143">
        <f t="shared" si="16"/>
        <v>0</v>
      </c>
      <c r="SL70" s="143" t="str">
        <f t="shared" si="17"/>
        <v/>
      </c>
      <c r="SM70" s="143">
        <f t="shared" si="18"/>
        <v>0</v>
      </c>
      <c r="SN70" s="143" t="str">
        <f t="shared" si="19"/>
        <v/>
      </c>
      <c r="SO70" s="143">
        <f t="shared" si="20"/>
        <v>0</v>
      </c>
      <c r="SP70" s="143" t="str">
        <f t="shared" si="21"/>
        <v/>
      </c>
      <c r="SQ70" s="143">
        <f t="shared" si="22"/>
        <v>0</v>
      </c>
      <c r="SR70" s="143" t="str">
        <f t="shared" si="23"/>
        <v/>
      </c>
    </row>
    <row r="71" spans="1:512">
      <c r="A71" s="396"/>
      <c r="B71" s="396"/>
      <c r="C71" s="396"/>
      <c r="D71" s="396"/>
      <c r="E71" s="396"/>
      <c r="F71" s="396"/>
      <c r="G71" s="396"/>
      <c r="H71" s="396"/>
      <c r="I71" s="396"/>
      <c r="J71" s="396"/>
      <c r="K71" s="396"/>
      <c r="L71" s="396"/>
      <c r="M71" s="396"/>
      <c r="N71" s="396"/>
      <c r="O71" s="396"/>
      <c r="P71" s="396"/>
      <c r="Q71" s="396"/>
      <c r="R71" s="396"/>
      <c r="S71" s="396"/>
      <c r="T71" s="396"/>
      <c r="U71" s="396"/>
      <c r="V71" s="396"/>
      <c r="W71" s="396"/>
      <c r="X71" s="396"/>
      <c r="Y71" s="396"/>
      <c r="Z71" s="396"/>
      <c r="AA71" s="396"/>
      <c r="AB71" s="396"/>
      <c r="AC71" s="396"/>
      <c r="AD71" s="396"/>
      <c r="AE71" s="396"/>
      <c r="AF71" s="396"/>
      <c r="AG71" s="396"/>
      <c r="AH71" s="396"/>
      <c r="AI71" s="396"/>
      <c r="AJ71" s="396"/>
      <c r="AK71" s="396"/>
      <c r="AL71" s="396"/>
      <c r="AM71" s="396"/>
      <c r="AN71" s="396"/>
      <c r="AO71" s="396"/>
      <c r="AP71" s="396"/>
      <c r="AQ71" s="396"/>
      <c r="AR71" s="396"/>
      <c r="AS71" s="396"/>
      <c r="AT71" s="396"/>
      <c r="AU71" s="396"/>
      <c r="AV71" s="396"/>
      <c r="AW71" s="396"/>
      <c r="AX71" s="396"/>
      <c r="AY71" s="396"/>
      <c r="AZ71" s="396"/>
      <c r="BA71" s="396"/>
      <c r="BB71" s="396"/>
      <c r="BC71" s="396"/>
      <c r="BD71" s="396"/>
      <c r="BE71" s="396"/>
      <c r="BF71" s="396"/>
      <c r="BG71" s="396"/>
      <c r="BH71" s="396"/>
      <c r="BI71" s="396"/>
      <c r="BJ71" s="396"/>
      <c r="BK71" s="396"/>
      <c r="BL71" s="396"/>
      <c r="BM71" s="396"/>
      <c r="BN71" s="396"/>
      <c r="BO71" s="396"/>
      <c r="BP71" s="396"/>
      <c r="BQ71" s="396"/>
      <c r="BR71" s="396"/>
      <c r="BS71" s="396"/>
      <c r="BT71" s="396"/>
      <c r="BU71" s="396"/>
      <c r="BV71" s="396"/>
      <c r="BW71" s="396"/>
      <c r="BX71" s="396"/>
      <c r="BY71" s="396"/>
      <c r="BZ71" s="396"/>
      <c r="CA71" s="396"/>
      <c r="CB71" s="396"/>
      <c r="CC71" s="396"/>
      <c r="CD71" s="396"/>
      <c r="CE71" s="396"/>
      <c r="CF71" s="396"/>
      <c r="CG71" s="396"/>
      <c r="CH71" s="396"/>
      <c r="CI71" s="396"/>
      <c r="CJ71" s="396"/>
      <c r="CK71" s="396"/>
      <c r="CL71" s="396"/>
      <c r="CM71" s="396"/>
      <c r="CN71" s="396"/>
      <c r="CO71" s="396"/>
      <c r="CP71" s="396"/>
      <c r="CQ71" s="396"/>
      <c r="CR71" s="396"/>
      <c r="CS71" s="396"/>
      <c r="CT71" s="396"/>
      <c r="CU71" s="396"/>
      <c r="CV71" s="396"/>
      <c r="CW71" s="396"/>
      <c r="CX71" s="396"/>
      <c r="CY71" s="396"/>
      <c r="CZ71" s="396"/>
      <c r="DA71" s="396"/>
      <c r="DB71" s="396"/>
      <c r="DC71" s="396"/>
      <c r="DD71" s="396"/>
      <c r="DE71" s="396"/>
      <c r="DF71" s="396"/>
      <c r="DG71" s="396"/>
      <c r="DH71" s="396"/>
      <c r="DI71" s="396"/>
      <c r="DJ71" s="396"/>
      <c r="DK71" s="396"/>
      <c r="ER71" s="396"/>
      <c r="ES71" s="396"/>
      <c r="ET71" s="396"/>
      <c r="EU71" s="396"/>
      <c r="EV71" s="396"/>
      <c r="EW71" s="396"/>
      <c r="EX71" s="396"/>
      <c r="EY71" s="396"/>
      <c r="EZ71" s="396"/>
      <c r="FA71" s="396"/>
      <c r="FB71" s="396"/>
      <c r="FC71" s="396"/>
      <c r="FD71" s="396"/>
      <c r="FE71" s="396"/>
      <c r="FF71" s="396"/>
      <c r="FG71" s="396"/>
      <c r="FH71" s="396"/>
      <c r="FI71" s="396"/>
      <c r="FJ71" s="396"/>
      <c r="FK71" s="396"/>
      <c r="FL71" s="396"/>
      <c r="FM71" s="396"/>
      <c r="FN71" s="396"/>
      <c r="FO71" s="396"/>
      <c r="FP71" s="396"/>
      <c r="FQ71" s="396"/>
      <c r="FR71" s="396"/>
      <c r="FS71" s="396"/>
      <c r="FT71" s="396"/>
      <c r="FU71" s="396"/>
      <c r="FV71" s="396"/>
      <c r="FW71" s="396"/>
      <c r="FX71" s="396"/>
      <c r="FY71" s="396"/>
      <c r="FZ71" s="396"/>
      <c r="GA71" s="396"/>
      <c r="GB71" s="396"/>
      <c r="GC71" s="396"/>
      <c r="GD71" s="396"/>
      <c r="GE71" s="396"/>
      <c r="GF71" s="396"/>
      <c r="GG71" s="396"/>
      <c r="GH71" s="396"/>
      <c r="GI71" s="396"/>
      <c r="GJ71" s="396"/>
      <c r="GK71" s="396"/>
      <c r="GL71" s="396"/>
      <c r="GM71" s="396"/>
      <c r="GN71" s="396"/>
      <c r="GO71" s="396"/>
      <c r="GP71" s="396"/>
      <c r="GQ71" s="396"/>
      <c r="GR71" s="396"/>
      <c r="GS71" s="396"/>
      <c r="GT71" s="396"/>
      <c r="GU71" s="396"/>
      <c r="GV71" s="396"/>
      <c r="GW71" s="396"/>
      <c r="GX71" s="396"/>
      <c r="GY71" s="396"/>
      <c r="GZ71" s="396"/>
      <c r="HA71" s="396"/>
      <c r="HB71" s="396"/>
      <c r="HC71" s="396"/>
      <c r="HD71" s="396"/>
      <c r="HE71" s="396"/>
      <c r="HF71" s="396"/>
      <c r="HG71" s="396"/>
      <c r="HH71" s="396"/>
      <c r="HI71" s="396"/>
      <c r="HJ71" s="396"/>
      <c r="HK71" s="396"/>
      <c r="HL71" s="396"/>
      <c r="HM71" s="396"/>
      <c r="HN71" s="396"/>
      <c r="HO71" s="396"/>
      <c r="HP71" s="396"/>
      <c r="HQ71" s="396"/>
      <c r="HR71" s="396"/>
      <c r="HS71" s="396"/>
      <c r="HT71" s="396"/>
      <c r="HU71" s="396"/>
      <c r="HV71" s="396"/>
      <c r="HW71" s="396"/>
      <c r="HX71" s="396"/>
      <c r="HY71" s="396"/>
      <c r="HZ71" s="396"/>
      <c r="IA71" s="396"/>
      <c r="IB71" s="396"/>
      <c r="IC71" s="396"/>
      <c r="ID71" s="396"/>
      <c r="IE71" s="396"/>
      <c r="IF71" s="396"/>
      <c r="IG71" s="396"/>
      <c r="IH71" s="396"/>
      <c r="II71" s="396"/>
      <c r="IJ71" s="396"/>
      <c r="IK71" s="396"/>
      <c r="IL71" s="396"/>
      <c r="IM71" s="396"/>
      <c r="IN71" s="396"/>
      <c r="IO71" s="396"/>
      <c r="IP71" s="396"/>
      <c r="IQ71" s="396"/>
      <c r="IR71" s="396"/>
      <c r="IS71" s="396"/>
      <c r="IT71" s="396"/>
      <c r="IU71" s="396"/>
      <c r="IV71" s="396"/>
      <c r="IW71" s="396"/>
      <c r="IX71" s="396"/>
      <c r="IY71" s="396"/>
      <c r="IZ71" s="396"/>
      <c r="JA71" s="396"/>
      <c r="JB71" s="396"/>
      <c r="JC71" s="396"/>
      <c r="JD71" s="396"/>
      <c r="JE71" s="396"/>
      <c r="JF71" s="396"/>
      <c r="JG71" s="396"/>
      <c r="JH71" s="396"/>
      <c r="JI71" s="396"/>
      <c r="JJ71" s="396"/>
      <c r="JK71" s="396"/>
      <c r="JL71" s="396"/>
      <c r="JM71" s="396"/>
      <c r="JN71" s="396"/>
      <c r="JO71" s="396"/>
      <c r="JP71" s="396"/>
      <c r="JQ71" s="396"/>
      <c r="JR71" s="396"/>
      <c r="JS71" s="396"/>
      <c r="JT71" s="396"/>
      <c r="JU71" s="396"/>
      <c r="JV71" s="396"/>
      <c r="JW71" s="396"/>
      <c r="JX71" s="396"/>
      <c r="JY71" s="396"/>
      <c r="JZ71" s="396"/>
      <c r="KA71" s="396"/>
      <c r="KB71" s="396"/>
      <c r="KC71" s="396"/>
      <c r="KD71" s="396"/>
      <c r="KE71" s="396"/>
      <c r="KF71" s="396"/>
      <c r="KG71" s="396"/>
      <c r="KH71" s="396"/>
      <c r="KI71" s="396"/>
      <c r="KJ71" s="396"/>
      <c r="KK71" s="396"/>
      <c r="KL71" s="396"/>
      <c r="KM71" s="396"/>
      <c r="KN71" s="396"/>
      <c r="KO71" s="396"/>
      <c r="KP71" s="396"/>
      <c r="KQ71" s="396"/>
      <c r="KR71" s="396"/>
      <c r="KS71" s="396"/>
      <c r="KT71" s="396"/>
      <c r="KU71" s="396"/>
      <c r="KV71" s="396"/>
      <c r="KW71" s="396"/>
      <c r="KX71" s="396"/>
      <c r="KY71" s="396"/>
      <c r="KZ71" s="396"/>
      <c r="LA71" s="396"/>
      <c r="LB71" s="396"/>
      <c r="LC71" s="396"/>
      <c r="LD71" s="396"/>
      <c r="LE71" s="396"/>
      <c r="LF71" s="396"/>
      <c r="LG71" s="396"/>
      <c r="LH71" s="396"/>
      <c r="LI71" s="396"/>
      <c r="LJ71" s="396"/>
      <c r="LK71" s="396"/>
      <c r="LL71" s="396"/>
      <c r="LM71" s="396"/>
      <c r="LN71" s="396"/>
      <c r="LO71" s="396"/>
      <c r="LP71" s="396"/>
      <c r="LQ71" s="396"/>
      <c r="LR71" s="396"/>
      <c r="LS71" s="396"/>
      <c r="LT71" s="396"/>
      <c r="LU71" s="396"/>
      <c r="LV71" s="396"/>
      <c r="LW71" s="396"/>
      <c r="LX71" s="396"/>
      <c r="LY71" s="396"/>
      <c r="LZ71" s="396"/>
      <c r="MA71" s="396"/>
      <c r="MB71" s="396"/>
      <c r="MC71" s="396"/>
      <c r="MD71" s="396"/>
      <c r="ME71" s="396"/>
      <c r="MF71" s="396"/>
      <c r="MG71" s="396"/>
      <c r="MH71" s="396"/>
      <c r="MI71" s="396"/>
      <c r="MJ71" s="396"/>
      <c r="MK71" s="396"/>
      <c r="ML71" s="396"/>
      <c r="MM71" s="396"/>
      <c r="MN71" s="396"/>
      <c r="MO71" s="396"/>
      <c r="MP71" s="396"/>
      <c r="MQ71" s="396"/>
      <c r="MR71" s="396"/>
      <c r="MS71" s="396"/>
      <c r="MT71" s="396"/>
      <c r="MU71" s="396"/>
      <c r="MV71" s="396"/>
      <c r="MW71" s="396"/>
      <c r="MX71" s="396"/>
      <c r="MY71" s="396"/>
      <c r="MZ71" s="396"/>
      <c r="NA71" s="396"/>
      <c r="NB71" s="396"/>
      <c r="NC71" s="396"/>
      <c r="ND71" s="396"/>
      <c r="NE71" s="396"/>
      <c r="NF71" s="396"/>
      <c r="NG71" s="396"/>
      <c r="NH71" s="396"/>
      <c r="NI71" s="396"/>
      <c r="NJ71" s="396"/>
      <c r="NK71" s="396"/>
      <c r="NL71" s="396"/>
      <c r="NM71" s="396"/>
      <c r="NN71" s="396"/>
      <c r="NO71" s="396"/>
      <c r="NP71" s="396"/>
      <c r="NQ71" s="396"/>
      <c r="NR71" s="396"/>
      <c r="NS71" s="396"/>
      <c r="NT71" s="396"/>
      <c r="NU71" s="396"/>
      <c r="NV71" s="396"/>
      <c r="NW71" s="396"/>
      <c r="NX71" s="396"/>
      <c r="NY71" s="396"/>
      <c r="NZ71" s="396"/>
      <c r="OA71" s="396"/>
      <c r="OB71" s="396"/>
      <c r="OC71" s="396"/>
      <c r="OD71" s="396"/>
      <c r="OE71" s="396"/>
      <c r="OF71" s="396"/>
      <c r="OG71" s="396"/>
      <c r="OH71" s="396"/>
      <c r="OI71" s="396"/>
      <c r="OJ71" s="396"/>
      <c r="OK71" s="396"/>
      <c r="OL71" s="396"/>
      <c r="OM71" s="396"/>
      <c r="ON71" s="396"/>
      <c r="OO71" s="396"/>
      <c r="OP71" s="396"/>
      <c r="OQ71" s="396"/>
      <c r="OR71" s="396"/>
      <c r="OS71" s="396"/>
      <c r="OT71" s="396"/>
      <c r="OU71" s="396"/>
      <c r="OV71" s="396"/>
      <c r="OW71" s="396"/>
      <c r="OX71" s="396"/>
      <c r="OY71" s="396"/>
      <c r="OZ71" s="396"/>
      <c r="PA71" s="396"/>
      <c r="PB71" s="396"/>
      <c r="PC71" s="396"/>
      <c r="PD71" s="396"/>
      <c r="PE71" s="396"/>
      <c r="PF71" s="396"/>
      <c r="PG71" s="396"/>
      <c r="PH71" s="396"/>
      <c r="PI71" s="396"/>
      <c r="PJ71" s="396"/>
      <c r="PK71" s="396"/>
      <c r="PL71" s="396"/>
      <c r="PM71" s="396"/>
      <c r="PN71" s="396"/>
      <c r="PO71" s="396"/>
      <c r="PP71" s="396"/>
      <c r="PQ71" s="396"/>
      <c r="PR71" s="396"/>
      <c r="PS71" s="396"/>
      <c r="PT71" s="396"/>
      <c r="PU71" s="396"/>
      <c r="PV71" s="396"/>
      <c r="PW71" s="396"/>
      <c r="PX71" s="396"/>
      <c r="PY71" s="396"/>
      <c r="PZ71" s="396"/>
      <c r="QA71" s="396"/>
      <c r="QB71" s="396"/>
      <c r="QC71" s="396"/>
      <c r="QD71" s="396"/>
      <c r="QE71" s="396"/>
      <c r="QF71" s="396"/>
      <c r="QG71" s="396"/>
      <c r="QH71" s="396"/>
      <c r="QI71" s="396"/>
      <c r="QJ71" s="396"/>
      <c r="QK71" s="396"/>
      <c r="QL71" s="396"/>
      <c r="QM71" s="396"/>
      <c r="QN71" s="396"/>
      <c r="QO71" s="396"/>
      <c r="QP71" s="396"/>
      <c r="QQ71" s="396"/>
      <c r="QR71" s="396"/>
      <c r="QS71" s="396"/>
      <c r="SG71" s="143">
        <f t="shared" si="12"/>
        <v>0</v>
      </c>
      <c r="SH71" s="143" t="str">
        <f t="shared" si="13"/>
        <v/>
      </c>
      <c r="SI71" s="143">
        <f t="shared" si="14"/>
        <v>0</v>
      </c>
      <c r="SJ71" s="143" t="str">
        <f t="shared" si="15"/>
        <v/>
      </c>
      <c r="SK71" s="143">
        <f t="shared" si="16"/>
        <v>0</v>
      </c>
      <c r="SL71" s="143" t="str">
        <f t="shared" si="17"/>
        <v/>
      </c>
      <c r="SM71" s="143">
        <f t="shared" si="18"/>
        <v>0</v>
      </c>
      <c r="SN71" s="143" t="str">
        <f t="shared" si="19"/>
        <v/>
      </c>
      <c r="SO71" s="143">
        <f t="shared" si="20"/>
        <v>0</v>
      </c>
      <c r="SP71" s="143" t="str">
        <f t="shared" si="21"/>
        <v/>
      </c>
      <c r="SQ71" s="143">
        <f t="shared" si="22"/>
        <v>0</v>
      </c>
      <c r="SR71" s="143" t="str">
        <f t="shared" si="23"/>
        <v/>
      </c>
    </row>
    <row r="72" spans="1:512">
      <c r="A72" s="396"/>
      <c r="B72" s="395"/>
      <c r="C72" s="395"/>
      <c r="D72" s="395"/>
      <c r="E72" s="395"/>
      <c r="F72" s="395"/>
      <c r="G72" s="395"/>
      <c r="H72" s="395"/>
      <c r="I72" s="395"/>
      <c r="J72" s="395"/>
      <c r="K72" s="395"/>
      <c r="L72" s="395"/>
      <c r="M72" s="395"/>
      <c r="N72" s="395"/>
      <c r="O72" s="395"/>
      <c r="P72" s="395"/>
      <c r="Q72" s="395"/>
      <c r="R72" s="395"/>
      <c r="S72" s="395"/>
      <c r="T72" s="395"/>
      <c r="U72" s="395"/>
      <c r="V72" s="395"/>
      <c r="W72" s="395"/>
      <c r="X72" s="395"/>
      <c r="Y72" s="395"/>
      <c r="Z72" s="395"/>
      <c r="AA72" s="395"/>
      <c r="AB72" s="395"/>
      <c r="AC72" s="395"/>
      <c r="AD72" s="395"/>
      <c r="AE72" s="395"/>
      <c r="AF72" s="395"/>
      <c r="AG72" s="395"/>
      <c r="AH72" s="395"/>
      <c r="AI72" s="395"/>
      <c r="AJ72" s="395"/>
      <c r="AK72" s="395"/>
      <c r="AL72" s="395"/>
      <c r="AM72" s="395"/>
      <c r="AN72" s="395"/>
      <c r="AO72" s="395"/>
      <c r="AP72" s="395"/>
      <c r="AQ72" s="395"/>
      <c r="AR72" s="395"/>
      <c r="AS72" s="395"/>
      <c r="AT72" s="395"/>
      <c r="AU72" s="395"/>
      <c r="AV72" s="395"/>
      <c r="AW72" s="395"/>
      <c r="AX72" s="395"/>
      <c r="AY72" s="395"/>
      <c r="AZ72" s="395"/>
      <c r="BA72" s="395"/>
      <c r="BB72" s="395"/>
      <c r="BC72" s="395"/>
      <c r="BD72" s="395"/>
      <c r="BE72" s="395"/>
      <c r="BF72" s="395"/>
      <c r="BG72" s="395"/>
      <c r="BH72" s="395"/>
      <c r="BI72" s="395"/>
      <c r="BJ72" s="395"/>
      <c r="BK72" s="395"/>
      <c r="BL72" s="395"/>
      <c r="BM72" s="395"/>
      <c r="BN72" s="395"/>
      <c r="BO72" s="395"/>
      <c r="BP72" s="395"/>
      <c r="BQ72" s="395"/>
      <c r="BR72" s="395"/>
      <c r="BS72" s="395"/>
      <c r="BT72" s="395"/>
      <c r="BU72" s="395"/>
      <c r="BV72" s="395"/>
      <c r="BW72" s="395"/>
      <c r="BX72" s="395"/>
      <c r="BY72" s="395"/>
      <c r="BZ72" s="395"/>
      <c r="CA72" s="395"/>
      <c r="CB72" s="395"/>
      <c r="CC72" s="395"/>
      <c r="CD72" s="395"/>
      <c r="CE72" s="395"/>
      <c r="CF72" s="395"/>
      <c r="CG72" s="395"/>
      <c r="CH72" s="395"/>
      <c r="CI72" s="395"/>
      <c r="CJ72" s="395"/>
      <c r="CK72" s="395"/>
      <c r="CL72" s="395"/>
      <c r="CM72" s="395"/>
      <c r="CN72" s="395"/>
      <c r="CO72" s="395"/>
      <c r="CP72" s="395"/>
      <c r="CQ72" s="395"/>
      <c r="CR72" s="395"/>
      <c r="CS72" s="395"/>
      <c r="CT72" s="395"/>
      <c r="CU72" s="395"/>
      <c r="CV72" s="395"/>
      <c r="CW72" s="395"/>
      <c r="CX72" s="395"/>
      <c r="CY72" s="395"/>
      <c r="CZ72" s="395"/>
      <c r="DA72" s="395"/>
      <c r="DB72" s="395"/>
      <c r="DC72" s="395"/>
      <c r="DD72" s="395"/>
      <c r="DE72" s="395"/>
      <c r="DF72" s="395"/>
      <c r="DG72" s="395"/>
      <c r="DH72" s="395"/>
      <c r="DI72" s="395"/>
      <c r="DJ72" s="395"/>
      <c r="DK72" s="395"/>
      <c r="ER72" s="395"/>
      <c r="ES72" s="395"/>
      <c r="ET72" s="395"/>
      <c r="EU72" s="395"/>
      <c r="EV72" s="395"/>
      <c r="EW72" s="395"/>
      <c r="EX72" s="395"/>
      <c r="EY72" s="395"/>
      <c r="EZ72" s="395"/>
      <c r="FA72" s="395"/>
      <c r="FB72" s="395"/>
      <c r="FC72" s="395"/>
      <c r="FD72" s="395"/>
      <c r="FE72" s="395"/>
      <c r="FF72" s="395"/>
      <c r="FG72" s="395"/>
      <c r="FH72" s="395"/>
      <c r="FI72" s="395"/>
      <c r="FJ72" s="395"/>
      <c r="FK72" s="395"/>
      <c r="FL72" s="395"/>
      <c r="FM72" s="395"/>
      <c r="FN72" s="395"/>
      <c r="FO72" s="395"/>
      <c r="FP72" s="395"/>
      <c r="FQ72" s="395"/>
      <c r="FR72" s="395"/>
      <c r="FS72" s="395"/>
      <c r="FT72" s="395"/>
      <c r="FU72" s="395"/>
      <c r="FV72" s="395"/>
      <c r="FW72" s="395"/>
      <c r="FX72" s="395"/>
      <c r="FY72" s="395"/>
      <c r="FZ72" s="395"/>
      <c r="GA72" s="395"/>
      <c r="GB72" s="395"/>
      <c r="GC72" s="395"/>
      <c r="GD72" s="395"/>
      <c r="GE72" s="395"/>
      <c r="GF72" s="395"/>
      <c r="GG72" s="395"/>
      <c r="GH72" s="395"/>
      <c r="GI72" s="395"/>
      <c r="GJ72" s="395"/>
      <c r="GK72" s="395"/>
      <c r="GL72" s="395"/>
      <c r="GM72" s="395"/>
      <c r="GN72" s="395"/>
      <c r="GO72" s="395"/>
      <c r="GP72" s="395"/>
      <c r="GQ72" s="395"/>
      <c r="GR72" s="395"/>
      <c r="GS72" s="395"/>
      <c r="GT72" s="395"/>
      <c r="GU72" s="395"/>
      <c r="GV72" s="395"/>
      <c r="GW72" s="395"/>
      <c r="GX72" s="395"/>
      <c r="GY72" s="395"/>
      <c r="GZ72" s="395"/>
      <c r="HA72" s="395"/>
      <c r="HB72" s="395"/>
      <c r="HC72" s="395"/>
      <c r="HD72" s="395"/>
      <c r="HE72" s="395"/>
      <c r="HF72" s="395"/>
      <c r="HG72" s="395"/>
      <c r="HH72" s="395"/>
      <c r="HI72" s="395"/>
      <c r="HJ72" s="395"/>
      <c r="HK72" s="395"/>
      <c r="HL72" s="395"/>
      <c r="HM72" s="395"/>
      <c r="HN72" s="395"/>
      <c r="HO72" s="395"/>
      <c r="HP72" s="395"/>
      <c r="HQ72" s="395"/>
      <c r="HR72" s="395"/>
      <c r="HS72" s="395"/>
      <c r="HT72" s="395"/>
      <c r="HU72" s="395"/>
      <c r="HV72" s="395"/>
      <c r="HW72" s="395"/>
      <c r="HX72" s="395"/>
      <c r="HY72" s="395"/>
      <c r="HZ72" s="395"/>
      <c r="IA72" s="395"/>
      <c r="IB72" s="395"/>
      <c r="IC72" s="395"/>
      <c r="ID72" s="395"/>
      <c r="IE72" s="395"/>
      <c r="IF72" s="395"/>
      <c r="IG72" s="395"/>
      <c r="IH72" s="395"/>
      <c r="II72" s="395"/>
      <c r="IJ72" s="395"/>
      <c r="IK72" s="395"/>
      <c r="IL72" s="395"/>
      <c r="IM72" s="395"/>
      <c r="IN72" s="395"/>
      <c r="IO72" s="395"/>
      <c r="IP72" s="395"/>
      <c r="IQ72" s="395"/>
      <c r="IR72" s="395"/>
      <c r="IS72" s="395"/>
      <c r="IT72" s="395"/>
      <c r="IU72" s="395"/>
      <c r="IV72" s="395"/>
      <c r="IW72" s="395"/>
      <c r="IX72" s="395"/>
      <c r="IY72" s="395"/>
      <c r="IZ72" s="395"/>
      <c r="JA72" s="395"/>
      <c r="JB72" s="395"/>
      <c r="JC72" s="395"/>
      <c r="JD72" s="395"/>
      <c r="JE72" s="395"/>
      <c r="JF72" s="395"/>
      <c r="JG72" s="395"/>
      <c r="JH72" s="395"/>
      <c r="JI72" s="395"/>
      <c r="JJ72" s="395"/>
      <c r="JK72" s="395"/>
      <c r="JL72" s="395"/>
      <c r="JM72" s="395"/>
      <c r="JN72" s="395"/>
      <c r="JO72" s="395"/>
      <c r="JP72" s="395"/>
      <c r="JQ72" s="395"/>
      <c r="JR72" s="395"/>
      <c r="JS72" s="395"/>
      <c r="JT72" s="395"/>
      <c r="JU72" s="395"/>
      <c r="JV72" s="395"/>
      <c r="JW72" s="395"/>
      <c r="JX72" s="395"/>
      <c r="JY72" s="395"/>
      <c r="JZ72" s="395"/>
      <c r="KA72" s="395"/>
      <c r="KB72" s="395"/>
      <c r="KC72" s="395"/>
      <c r="KD72" s="395"/>
      <c r="KE72" s="395"/>
      <c r="KF72" s="395"/>
      <c r="KG72" s="395"/>
      <c r="KH72" s="395"/>
      <c r="KI72" s="395"/>
      <c r="KJ72" s="395"/>
      <c r="KK72" s="395"/>
      <c r="KL72" s="395"/>
      <c r="KM72" s="395"/>
      <c r="KN72" s="395"/>
      <c r="KO72" s="395"/>
      <c r="KP72" s="395"/>
      <c r="KQ72" s="395"/>
      <c r="KR72" s="395"/>
      <c r="KS72" s="395"/>
      <c r="KT72" s="395"/>
      <c r="KU72" s="395"/>
      <c r="KV72" s="395"/>
      <c r="KW72" s="395"/>
      <c r="KX72" s="395"/>
      <c r="KY72" s="395"/>
      <c r="KZ72" s="395"/>
      <c r="LA72" s="395"/>
      <c r="LB72" s="395"/>
      <c r="LC72" s="395"/>
      <c r="LD72" s="395"/>
      <c r="LE72" s="395"/>
      <c r="LF72" s="395"/>
      <c r="LG72" s="395"/>
      <c r="LH72" s="395"/>
      <c r="LI72" s="395"/>
      <c r="LJ72" s="395"/>
      <c r="LK72" s="395"/>
      <c r="LL72" s="395"/>
      <c r="LM72" s="395"/>
      <c r="LN72" s="395"/>
      <c r="LO72" s="395"/>
      <c r="LP72" s="395"/>
      <c r="LQ72" s="395"/>
      <c r="LR72" s="395"/>
      <c r="LS72" s="395"/>
      <c r="LT72" s="395"/>
      <c r="LU72" s="395"/>
      <c r="LV72" s="395"/>
      <c r="LW72" s="395"/>
      <c r="LX72" s="395"/>
      <c r="LY72" s="395"/>
      <c r="LZ72" s="395"/>
      <c r="MA72" s="395"/>
      <c r="MB72" s="395"/>
      <c r="MC72" s="395"/>
      <c r="MD72" s="395"/>
      <c r="ME72" s="395"/>
      <c r="MF72" s="395"/>
      <c r="MG72" s="395"/>
      <c r="MH72" s="395"/>
      <c r="MI72" s="395"/>
      <c r="MJ72" s="395"/>
      <c r="MK72" s="395"/>
      <c r="ML72" s="395"/>
      <c r="MM72" s="395"/>
      <c r="MN72" s="395"/>
      <c r="MO72" s="395"/>
      <c r="MP72" s="395"/>
      <c r="MQ72" s="395"/>
      <c r="MR72" s="395"/>
      <c r="MS72" s="395"/>
      <c r="MT72" s="395"/>
      <c r="MU72" s="395"/>
      <c r="MV72" s="395"/>
      <c r="MW72" s="395"/>
      <c r="MX72" s="395"/>
      <c r="MY72" s="395"/>
      <c r="MZ72" s="395"/>
      <c r="NA72" s="395"/>
      <c r="NB72" s="395"/>
      <c r="NC72" s="395"/>
      <c r="ND72" s="395"/>
      <c r="NE72" s="395"/>
      <c r="NF72" s="395"/>
      <c r="NG72" s="395"/>
      <c r="NH72" s="395"/>
      <c r="NI72" s="395"/>
      <c r="NJ72" s="395"/>
      <c r="NK72" s="395"/>
      <c r="NL72" s="395"/>
      <c r="NM72" s="395"/>
      <c r="NN72" s="395"/>
      <c r="NO72" s="395"/>
      <c r="NP72" s="395"/>
      <c r="NQ72" s="395"/>
      <c r="NR72" s="395"/>
      <c r="NS72" s="395"/>
      <c r="NT72" s="395"/>
      <c r="NU72" s="395"/>
      <c r="NV72" s="395"/>
      <c r="NW72" s="395"/>
      <c r="NX72" s="395"/>
      <c r="NY72" s="395"/>
      <c r="NZ72" s="395"/>
      <c r="OA72" s="395"/>
      <c r="OB72" s="395"/>
      <c r="OC72" s="395"/>
      <c r="OD72" s="395"/>
      <c r="OE72" s="395"/>
      <c r="OF72" s="395"/>
      <c r="OG72" s="395"/>
      <c r="OH72" s="395"/>
      <c r="OI72" s="395"/>
      <c r="OJ72" s="395"/>
      <c r="OK72" s="395"/>
      <c r="OL72" s="395"/>
      <c r="OM72" s="395"/>
      <c r="ON72" s="395"/>
      <c r="OO72" s="395"/>
      <c r="OP72" s="395"/>
      <c r="OQ72" s="395"/>
      <c r="OR72" s="395"/>
      <c r="OS72" s="395"/>
      <c r="OT72" s="395"/>
      <c r="OU72" s="395"/>
      <c r="OV72" s="395"/>
      <c r="OW72" s="395"/>
      <c r="OX72" s="395"/>
      <c r="OY72" s="395"/>
      <c r="OZ72" s="395"/>
      <c r="PA72" s="395"/>
      <c r="PB72" s="395"/>
      <c r="PC72" s="395"/>
      <c r="PD72" s="395"/>
      <c r="PE72" s="395"/>
      <c r="PF72" s="395"/>
      <c r="PG72" s="395"/>
      <c r="PH72" s="395"/>
      <c r="PI72" s="395"/>
      <c r="PJ72" s="395"/>
      <c r="PK72" s="395"/>
      <c r="PL72" s="395"/>
      <c r="PM72" s="395"/>
      <c r="PN72" s="395"/>
      <c r="PO72" s="395"/>
      <c r="PP72" s="395"/>
      <c r="PQ72" s="395"/>
      <c r="PR72" s="395"/>
      <c r="PS72" s="395"/>
      <c r="PT72" s="395"/>
      <c r="PU72" s="395"/>
      <c r="PV72" s="395"/>
      <c r="PW72" s="395"/>
      <c r="PX72" s="395"/>
      <c r="PY72" s="395"/>
      <c r="PZ72" s="395"/>
      <c r="QA72" s="395"/>
      <c r="QB72" s="395"/>
      <c r="QC72" s="395"/>
      <c r="QD72" s="395"/>
      <c r="QE72" s="395"/>
      <c r="QF72" s="395"/>
      <c r="QG72" s="395"/>
      <c r="QH72" s="395"/>
      <c r="QI72" s="395"/>
      <c r="QJ72" s="395"/>
      <c r="QK72" s="395"/>
      <c r="QL72" s="395"/>
      <c r="QM72" s="395"/>
      <c r="QN72" s="395"/>
      <c r="QO72" s="395"/>
      <c r="QP72" s="395"/>
      <c r="QQ72" s="395"/>
      <c r="QR72" s="395"/>
      <c r="QS72" s="395"/>
      <c r="SG72" s="143">
        <f t="shared" si="12"/>
        <v>0</v>
      </c>
      <c r="SH72" s="143" t="str">
        <f t="shared" si="13"/>
        <v/>
      </c>
      <c r="SI72" s="143">
        <f t="shared" si="14"/>
        <v>0</v>
      </c>
      <c r="SJ72" s="143" t="str">
        <f t="shared" si="15"/>
        <v/>
      </c>
      <c r="SK72" s="143">
        <f t="shared" si="16"/>
        <v>0</v>
      </c>
      <c r="SL72" s="143" t="str">
        <f t="shared" si="17"/>
        <v/>
      </c>
      <c r="SM72" s="143">
        <f t="shared" si="18"/>
        <v>0</v>
      </c>
      <c r="SN72" s="143" t="str">
        <f t="shared" si="19"/>
        <v/>
      </c>
      <c r="SO72" s="143">
        <f t="shared" si="20"/>
        <v>0</v>
      </c>
      <c r="SP72" s="143" t="str">
        <f t="shared" si="21"/>
        <v/>
      </c>
      <c r="SQ72" s="143">
        <f t="shared" si="22"/>
        <v>0</v>
      </c>
      <c r="SR72" s="143" t="str">
        <f t="shared" si="23"/>
        <v/>
      </c>
    </row>
    <row r="73" spans="1:512">
      <c r="A73" s="396"/>
      <c r="B73" s="396"/>
      <c r="C73" s="396"/>
      <c r="D73" s="396"/>
      <c r="E73" s="396"/>
      <c r="F73" s="396"/>
      <c r="G73" s="396"/>
      <c r="H73" s="396"/>
      <c r="I73" s="396"/>
      <c r="J73" s="396"/>
      <c r="K73" s="396"/>
      <c r="L73" s="396"/>
      <c r="M73" s="396"/>
      <c r="N73" s="396"/>
      <c r="O73" s="396"/>
      <c r="P73" s="396"/>
      <c r="Q73" s="396"/>
      <c r="R73" s="396"/>
      <c r="S73" s="396"/>
      <c r="T73" s="396"/>
      <c r="U73" s="396"/>
      <c r="V73" s="396"/>
      <c r="W73" s="396"/>
      <c r="X73" s="396"/>
      <c r="Y73" s="396"/>
      <c r="Z73" s="396"/>
      <c r="AA73" s="396"/>
      <c r="AB73" s="396"/>
      <c r="AC73" s="396"/>
      <c r="AD73" s="396"/>
      <c r="AE73" s="396"/>
      <c r="AF73" s="396"/>
      <c r="AG73" s="396"/>
      <c r="AH73" s="396"/>
      <c r="AI73" s="396"/>
      <c r="AJ73" s="396"/>
      <c r="AK73" s="396"/>
      <c r="AL73" s="396"/>
      <c r="AM73" s="396"/>
      <c r="AN73" s="396"/>
      <c r="AO73" s="396"/>
      <c r="AP73" s="396"/>
      <c r="AQ73" s="396"/>
      <c r="AR73" s="396"/>
      <c r="AS73" s="396"/>
      <c r="AT73" s="396"/>
      <c r="AU73" s="396"/>
      <c r="AV73" s="396"/>
      <c r="AW73" s="396"/>
      <c r="AX73" s="396"/>
      <c r="AY73" s="396"/>
      <c r="AZ73" s="396"/>
      <c r="BA73" s="396"/>
      <c r="BB73" s="396"/>
      <c r="BC73" s="396"/>
      <c r="BD73" s="396"/>
      <c r="BE73" s="396"/>
      <c r="BF73" s="396"/>
      <c r="BG73" s="396"/>
      <c r="BH73" s="396"/>
      <c r="BI73" s="396"/>
      <c r="BJ73" s="396"/>
      <c r="BK73" s="396"/>
      <c r="BL73" s="396"/>
      <c r="BM73" s="396"/>
      <c r="BN73" s="396"/>
      <c r="BO73" s="396"/>
      <c r="BP73" s="396"/>
      <c r="BQ73" s="396"/>
      <c r="BR73" s="396"/>
      <c r="BS73" s="396"/>
      <c r="BT73" s="396"/>
      <c r="BU73" s="396"/>
      <c r="BV73" s="396"/>
      <c r="BW73" s="396"/>
      <c r="BX73" s="396"/>
      <c r="BY73" s="396"/>
      <c r="BZ73" s="396"/>
      <c r="CA73" s="396"/>
      <c r="CB73" s="396"/>
      <c r="CC73" s="396"/>
      <c r="CD73" s="396"/>
      <c r="CE73" s="396"/>
      <c r="CF73" s="396"/>
      <c r="CG73" s="396"/>
      <c r="CH73" s="396"/>
      <c r="CI73" s="396"/>
      <c r="CJ73" s="396"/>
      <c r="CK73" s="396"/>
      <c r="CL73" s="396"/>
      <c r="CM73" s="396"/>
      <c r="CN73" s="396"/>
      <c r="CO73" s="396"/>
      <c r="CP73" s="396"/>
      <c r="CQ73" s="396"/>
      <c r="CR73" s="396"/>
      <c r="CS73" s="396"/>
      <c r="CT73" s="396"/>
      <c r="CU73" s="396"/>
      <c r="CV73" s="396"/>
      <c r="CW73" s="396"/>
      <c r="CX73" s="396"/>
      <c r="CY73" s="396"/>
      <c r="CZ73" s="396"/>
      <c r="DA73" s="396"/>
      <c r="DB73" s="396"/>
      <c r="DC73" s="396"/>
      <c r="DD73" s="396"/>
      <c r="DE73" s="396"/>
      <c r="DF73" s="396"/>
      <c r="DG73" s="396"/>
      <c r="DH73" s="396"/>
      <c r="DI73" s="396"/>
      <c r="DJ73" s="396"/>
      <c r="DK73" s="396"/>
      <c r="ER73" s="396"/>
      <c r="ES73" s="396"/>
      <c r="ET73" s="396"/>
      <c r="EU73" s="396"/>
      <c r="EV73" s="396"/>
      <c r="EW73" s="396"/>
      <c r="EX73" s="396"/>
      <c r="EY73" s="396"/>
      <c r="EZ73" s="396"/>
      <c r="FA73" s="396"/>
      <c r="FB73" s="396"/>
      <c r="FC73" s="396"/>
      <c r="FD73" s="396"/>
      <c r="FE73" s="396"/>
      <c r="FF73" s="396"/>
      <c r="FG73" s="396"/>
      <c r="FH73" s="396"/>
      <c r="FI73" s="396"/>
      <c r="FJ73" s="396"/>
      <c r="FK73" s="396"/>
      <c r="FL73" s="396"/>
      <c r="FM73" s="396"/>
      <c r="FN73" s="396"/>
      <c r="FO73" s="396"/>
      <c r="FP73" s="396"/>
      <c r="FQ73" s="396"/>
      <c r="FR73" s="396"/>
      <c r="FS73" s="396"/>
      <c r="FT73" s="396"/>
      <c r="FU73" s="396"/>
      <c r="FV73" s="396"/>
      <c r="FW73" s="396"/>
      <c r="FX73" s="396"/>
      <c r="FY73" s="396"/>
      <c r="FZ73" s="396"/>
      <c r="GA73" s="396"/>
      <c r="GB73" s="396"/>
      <c r="GC73" s="396"/>
      <c r="GD73" s="396"/>
      <c r="GE73" s="396"/>
      <c r="GF73" s="396"/>
      <c r="GG73" s="396"/>
      <c r="GH73" s="396"/>
      <c r="GI73" s="396"/>
      <c r="GJ73" s="396"/>
      <c r="GK73" s="396"/>
      <c r="GL73" s="396"/>
      <c r="GM73" s="396"/>
      <c r="GN73" s="396"/>
      <c r="GO73" s="396"/>
      <c r="GP73" s="396"/>
      <c r="GQ73" s="396"/>
      <c r="GR73" s="396"/>
      <c r="GS73" s="396"/>
      <c r="GT73" s="396"/>
      <c r="GU73" s="396"/>
      <c r="GV73" s="396"/>
      <c r="GW73" s="396"/>
      <c r="GX73" s="396"/>
      <c r="GY73" s="396"/>
      <c r="GZ73" s="396"/>
      <c r="HA73" s="396"/>
      <c r="HB73" s="396"/>
      <c r="HC73" s="396"/>
      <c r="HD73" s="396"/>
      <c r="HE73" s="396"/>
      <c r="HF73" s="396"/>
      <c r="HG73" s="396"/>
      <c r="HH73" s="396"/>
      <c r="HI73" s="396"/>
      <c r="HJ73" s="396"/>
      <c r="HK73" s="396"/>
      <c r="HL73" s="396"/>
      <c r="HM73" s="396"/>
      <c r="HN73" s="396"/>
      <c r="HO73" s="396"/>
      <c r="HP73" s="396"/>
      <c r="HQ73" s="396"/>
      <c r="HR73" s="396"/>
      <c r="HS73" s="396"/>
      <c r="HT73" s="396"/>
      <c r="HU73" s="396"/>
      <c r="HV73" s="396"/>
      <c r="HW73" s="396"/>
      <c r="HX73" s="396"/>
      <c r="HY73" s="396"/>
      <c r="HZ73" s="396"/>
      <c r="IA73" s="396"/>
      <c r="IB73" s="396"/>
      <c r="IC73" s="396"/>
      <c r="ID73" s="396"/>
      <c r="IE73" s="396"/>
      <c r="IF73" s="396"/>
      <c r="IG73" s="396"/>
      <c r="IH73" s="396"/>
      <c r="II73" s="396"/>
      <c r="IJ73" s="396"/>
      <c r="IK73" s="396"/>
      <c r="IL73" s="396"/>
      <c r="IM73" s="396"/>
      <c r="IN73" s="396"/>
      <c r="IO73" s="396"/>
      <c r="IP73" s="396"/>
      <c r="IQ73" s="396"/>
      <c r="IR73" s="396"/>
      <c r="IS73" s="396"/>
      <c r="IT73" s="396"/>
      <c r="IU73" s="396"/>
      <c r="IV73" s="396"/>
      <c r="IW73" s="396"/>
      <c r="IX73" s="396"/>
      <c r="IY73" s="396"/>
      <c r="IZ73" s="396"/>
      <c r="JA73" s="396"/>
      <c r="JB73" s="396"/>
      <c r="JC73" s="396"/>
      <c r="JD73" s="396"/>
      <c r="JE73" s="396"/>
      <c r="JF73" s="396"/>
      <c r="JG73" s="396"/>
      <c r="JH73" s="396"/>
      <c r="JI73" s="396"/>
      <c r="JJ73" s="396"/>
      <c r="JK73" s="396"/>
      <c r="JL73" s="396"/>
      <c r="JM73" s="396"/>
      <c r="JN73" s="396"/>
      <c r="JO73" s="396"/>
      <c r="JP73" s="396"/>
      <c r="JQ73" s="396"/>
      <c r="JR73" s="396"/>
      <c r="JS73" s="396"/>
      <c r="JT73" s="396"/>
      <c r="JU73" s="396"/>
      <c r="JV73" s="396"/>
      <c r="JW73" s="396"/>
      <c r="JX73" s="396"/>
      <c r="JY73" s="396"/>
      <c r="JZ73" s="396"/>
      <c r="KA73" s="396"/>
      <c r="KB73" s="396"/>
      <c r="KC73" s="396"/>
      <c r="KD73" s="396"/>
      <c r="KE73" s="396"/>
      <c r="KF73" s="396"/>
      <c r="KG73" s="396"/>
      <c r="KH73" s="396"/>
      <c r="KI73" s="396"/>
      <c r="KJ73" s="396"/>
      <c r="KK73" s="396"/>
      <c r="KL73" s="396"/>
      <c r="KM73" s="396"/>
      <c r="KN73" s="396"/>
      <c r="KO73" s="396"/>
      <c r="KP73" s="396"/>
      <c r="KQ73" s="396"/>
      <c r="KR73" s="396"/>
      <c r="KS73" s="396"/>
      <c r="KT73" s="396"/>
      <c r="KU73" s="396"/>
      <c r="KV73" s="396"/>
      <c r="KW73" s="396"/>
      <c r="KX73" s="396"/>
      <c r="KY73" s="396"/>
      <c r="KZ73" s="396"/>
      <c r="LA73" s="396"/>
      <c r="LB73" s="396"/>
      <c r="LC73" s="396"/>
      <c r="LD73" s="396"/>
      <c r="LE73" s="396"/>
      <c r="LF73" s="396"/>
      <c r="LG73" s="396"/>
      <c r="LH73" s="396"/>
      <c r="LI73" s="396"/>
      <c r="LJ73" s="396"/>
      <c r="LK73" s="396"/>
      <c r="LL73" s="396"/>
      <c r="LM73" s="396"/>
      <c r="LN73" s="396"/>
      <c r="LO73" s="396"/>
      <c r="LP73" s="396"/>
      <c r="LQ73" s="396"/>
      <c r="LR73" s="396"/>
      <c r="LS73" s="396"/>
      <c r="LT73" s="396"/>
      <c r="LU73" s="396"/>
      <c r="LV73" s="396"/>
      <c r="LW73" s="396"/>
      <c r="LX73" s="396"/>
      <c r="LY73" s="396"/>
      <c r="LZ73" s="396"/>
      <c r="MA73" s="396"/>
      <c r="MB73" s="396"/>
      <c r="MC73" s="396"/>
      <c r="MD73" s="396"/>
      <c r="ME73" s="396"/>
      <c r="MF73" s="396"/>
      <c r="MG73" s="396"/>
      <c r="MH73" s="396"/>
      <c r="MI73" s="396"/>
      <c r="MJ73" s="396"/>
      <c r="MK73" s="396"/>
      <c r="ML73" s="396"/>
      <c r="MM73" s="396"/>
      <c r="MN73" s="396"/>
      <c r="MO73" s="396"/>
      <c r="MP73" s="396"/>
      <c r="MQ73" s="396"/>
      <c r="MR73" s="396"/>
      <c r="MS73" s="396"/>
      <c r="MT73" s="396"/>
      <c r="MU73" s="396"/>
      <c r="MV73" s="396"/>
      <c r="MW73" s="396"/>
      <c r="MX73" s="396"/>
      <c r="MY73" s="396"/>
      <c r="MZ73" s="396"/>
      <c r="NA73" s="396"/>
      <c r="NB73" s="396"/>
      <c r="NC73" s="396"/>
      <c r="ND73" s="396"/>
      <c r="NE73" s="396"/>
      <c r="NF73" s="396"/>
      <c r="NG73" s="396"/>
      <c r="NH73" s="396"/>
      <c r="NI73" s="396"/>
      <c r="NJ73" s="396"/>
      <c r="NK73" s="396"/>
      <c r="NL73" s="396"/>
      <c r="NM73" s="396"/>
      <c r="NN73" s="396"/>
      <c r="NO73" s="396"/>
      <c r="NP73" s="396"/>
      <c r="NQ73" s="396"/>
      <c r="NR73" s="396"/>
      <c r="NS73" s="396"/>
      <c r="NT73" s="396"/>
      <c r="NU73" s="396"/>
      <c r="NV73" s="396"/>
      <c r="NW73" s="396"/>
      <c r="NX73" s="396"/>
      <c r="NY73" s="396"/>
      <c r="NZ73" s="396"/>
      <c r="OA73" s="396"/>
      <c r="OB73" s="396"/>
      <c r="OC73" s="396"/>
      <c r="OD73" s="396"/>
      <c r="OE73" s="396"/>
      <c r="OF73" s="396"/>
      <c r="OG73" s="396"/>
      <c r="OH73" s="396"/>
      <c r="OI73" s="396"/>
      <c r="OJ73" s="396"/>
      <c r="OK73" s="396"/>
      <c r="OL73" s="396"/>
      <c r="OM73" s="396"/>
      <c r="ON73" s="396"/>
      <c r="OO73" s="396"/>
      <c r="OP73" s="396"/>
      <c r="OQ73" s="396"/>
      <c r="OR73" s="396"/>
      <c r="OS73" s="396"/>
      <c r="OT73" s="396"/>
      <c r="OU73" s="396"/>
      <c r="OV73" s="396"/>
      <c r="OW73" s="396"/>
      <c r="OX73" s="396"/>
      <c r="OY73" s="396"/>
      <c r="OZ73" s="396"/>
      <c r="PA73" s="396"/>
      <c r="PB73" s="396"/>
      <c r="PC73" s="396"/>
      <c r="PD73" s="396"/>
      <c r="PE73" s="396"/>
      <c r="PF73" s="396"/>
      <c r="PG73" s="396"/>
      <c r="PH73" s="396"/>
      <c r="PI73" s="396"/>
      <c r="PJ73" s="396"/>
      <c r="PK73" s="396"/>
      <c r="PL73" s="396"/>
      <c r="PM73" s="396"/>
      <c r="PN73" s="396"/>
      <c r="PO73" s="396"/>
      <c r="PP73" s="396"/>
      <c r="PQ73" s="396"/>
      <c r="PR73" s="396"/>
      <c r="PS73" s="396"/>
      <c r="PT73" s="396"/>
      <c r="PU73" s="396"/>
      <c r="PV73" s="396"/>
      <c r="PW73" s="396"/>
      <c r="PX73" s="396"/>
      <c r="PY73" s="396"/>
      <c r="PZ73" s="396"/>
      <c r="QA73" s="396"/>
      <c r="QB73" s="396"/>
      <c r="QC73" s="396"/>
      <c r="QD73" s="396"/>
      <c r="QE73" s="396"/>
      <c r="QF73" s="396"/>
      <c r="QG73" s="396"/>
      <c r="QH73" s="396"/>
      <c r="QI73" s="396"/>
      <c r="QJ73" s="396"/>
      <c r="QK73" s="396"/>
      <c r="QL73" s="396"/>
      <c r="QM73" s="396"/>
      <c r="QN73" s="396"/>
      <c r="QO73" s="396"/>
      <c r="QP73" s="396"/>
      <c r="QQ73" s="396"/>
      <c r="QR73" s="396"/>
      <c r="QS73" s="396"/>
      <c r="SG73" s="143">
        <f t="shared" si="12"/>
        <v>0</v>
      </c>
      <c r="SH73" s="143" t="str">
        <f t="shared" si="13"/>
        <v/>
      </c>
      <c r="SI73" s="143">
        <f t="shared" si="14"/>
        <v>0</v>
      </c>
      <c r="SJ73" s="143" t="str">
        <f t="shared" si="15"/>
        <v/>
      </c>
      <c r="SK73" s="143">
        <f t="shared" si="16"/>
        <v>0</v>
      </c>
      <c r="SL73" s="143" t="str">
        <f t="shared" si="17"/>
        <v/>
      </c>
      <c r="SM73" s="143">
        <f t="shared" si="18"/>
        <v>0</v>
      </c>
      <c r="SN73" s="143" t="str">
        <f t="shared" si="19"/>
        <v/>
      </c>
      <c r="SO73" s="143">
        <f t="shared" si="20"/>
        <v>0</v>
      </c>
      <c r="SP73" s="143" t="str">
        <f t="shared" si="21"/>
        <v/>
      </c>
      <c r="SQ73" s="143">
        <f t="shared" si="22"/>
        <v>0</v>
      </c>
      <c r="SR73" s="143" t="str">
        <f t="shared" si="23"/>
        <v/>
      </c>
    </row>
    <row r="74" spans="1:512">
      <c r="A74" s="396"/>
      <c r="B74" s="395"/>
      <c r="C74" s="395"/>
      <c r="D74" s="395"/>
      <c r="E74" s="395"/>
      <c r="F74" s="395"/>
      <c r="G74" s="395"/>
      <c r="H74" s="395"/>
      <c r="I74" s="395"/>
      <c r="J74" s="395"/>
      <c r="K74" s="395"/>
      <c r="L74" s="395"/>
      <c r="M74" s="395"/>
      <c r="N74" s="395"/>
      <c r="O74" s="395"/>
      <c r="P74" s="395"/>
      <c r="Q74" s="395"/>
      <c r="R74" s="395"/>
      <c r="S74" s="395"/>
      <c r="T74" s="395"/>
      <c r="U74" s="395"/>
      <c r="V74" s="395"/>
      <c r="W74" s="395"/>
      <c r="X74" s="395"/>
      <c r="Y74" s="395"/>
      <c r="Z74" s="395"/>
      <c r="AA74" s="395"/>
      <c r="AB74" s="395"/>
      <c r="AC74" s="395"/>
      <c r="AD74" s="395"/>
      <c r="AE74" s="395"/>
      <c r="AF74" s="395"/>
      <c r="AG74" s="395"/>
      <c r="AH74" s="395"/>
      <c r="AI74" s="395"/>
      <c r="AJ74" s="395"/>
      <c r="AK74" s="395"/>
      <c r="AL74" s="395"/>
      <c r="AM74" s="395"/>
      <c r="AN74" s="395"/>
      <c r="AO74" s="395"/>
      <c r="AP74" s="395"/>
      <c r="AQ74" s="395"/>
      <c r="AR74" s="395"/>
      <c r="AS74" s="395"/>
      <c r="AT74" s="395"/>
      <c r="AU74" s="395"/>
      <c r="AV74" s="395"/>
      <c r="AW74" s="395"/>
      <c r="AX74" s="395"/>
      <c r="AY74" s="395"/>
      <c r="AZ74" s="395"/>
      <c r="BA74" s="395"/>
      <c r="BB74" s="395"/>
      <c r="BC74" s="395"/>
      <c r="BD74" s="395"/>
      <c r="BE74" s="395"/>
      <c r="BF74" s="395"/>
      <c r="BG74" s="395"/>
      <c r="BH74" s="395"/>
      <c r="BI74" s="395"/>
      <c r="BJ74" s="395"/>
      <c r="BK74" s="395"/>
      <c r="BL74" s="395"/>
      <c r="BM74" s="395"/>
      <c r="BN74" s="395"/>
      <c r="BO74" s="395"/>
      <c r="BP74" s="395"/>
      <c r="BQ74" s="395"/>
      <c r="BR74" s="395"/>
      <c r="BS74" s="395"/>
      <c r="BT74" s="395"/>
      <c r="BU74" s="395"/>
      <c r="BV74" s="395"/>
      <c r="BW74" s="395"/>
      <c r="BX74" s="395"/>
      <c r="BY74" s="395"/>
      <c r="BZ74" s="395"/>
      <c r="CA74" s="395"/>
      <c r="CB74" s="395"/>
      <c r="CC74" s="395"/>
      <c r="CD74" s="395"/>
      <c r="CE74" s="395"/>
      <c r="CF74" s="395"/>
      <c r="CG74" s="395"/>
      <c r="CH74" s="395"/>
      <c r="CI74" s="395"/>
      <c r="CJ74" s="395"/>
      <c r="CK74" s="395"/>
      <c r="CL74" s="395"/>
      <c r="CM74" s="395"/>
      <c r="CN74" s="395"/>
      <c r="CO74" s="395"/>
      <c r="CP74" s="395"/>
      <c r="CQ74" s="395"/>
      <c r="CR74" s="395"/>
      <c r="CS74" s="395"/>
      <c r="CT74" s="395"/>
      <c r="CU74" s="395"/>
      <c r="CV74" s="395"/>
      <c r="CW74" s="395"/>
      <c r="CX74" s="395"/>
      <c r="CY74" s="395"/>
      <c r="CZ74" s="395"/>
      <c r="DA74" s="395"/>
      <c r="DB74" s="395"/>
      <c r="DC74" s="395"/>
      <c r="DD74" s="395"/>
      <c r="DE74" s="395"/>
      <c r="DF74" s="395"/>
      <c r="DG74" s="395"/>
      <c r="DH74" s="395"/>
      <c r="DI74" s="395"/>
      <c r="DJ74" s="395"/>
      <c r="DK74" s="395"/>
      <c r="ER74" s="395"/>
      <c r="ES74" s="395"/>
      <c r="ET74" s="395"/>
      <c r="EU74" s="395"/>
      <c r="EV74" s="395"/>
      <c r="EW74" s="395"/>
      <c r="EX74" s="395"/>
      <c r="EY74" s="395"/>
      <c r="EZ74" s="395"/>
      <c r="FA74" s="395"/>
      <c r="FB74" s="395"/>
      <c r="FC74" s="395"/>
      <c r="FD74" s="395"/>
      <c r="FE74" s="395"/>
      <c r="FF74" s="395"/>
      <c r="FG74" s="395"/>
      <c r="FH74" s="395"/>
      <c r="FI74" s="395"/>
      <c r="FJ74" s="395"/>
      <c r="FK74" s="395"/>
      <c r="FL74" s="395"/>
      <c r="FM74" s="395"/>
      <c r="FN74" s="395"/>
      <c r="FO74" s="395"/>
      <c r="FP74" s="395"/>
      <c r="FQ74" s="395"/>
      <c r="FR74" s="395"/>
      <c r="FS74" s="395"/>
      <c r="FT74" s="395"/>
      <c r="FU74" s="395"/>
      <c r="FV74" s="395"/>
      <c r="FW74" s="395"/>
      <c r="FX74" s="395"/>
      <c r="FY74" s="395"/>
      <c r="FZ74" s="395"/>
      <c r="GA74" s="395"/>
      <c r="GB74" s="395"/>
      <c r="GC74" s="395"/>
      <c r="GD74" s="395"/>
      <c r="GE74" s="395"/>
      <c r="GF74" s="395"/>
      <c r="GG74" s="395"/>
      <c r="GH74" s="395"/>
      <c r="GI74" s="395"/>
      <c r="GJ74" s="395"/>
      <c r="GK74" s="395"/>
      <c r="GL74" s="395"/>
      <c r="GM74" s="395"/>
      <c r="GN74" s="395"/>
      <c r="GO74" s="395"/>
      <c r="GP74" s="395"/>
      <c r="GQ74" s="395"/>
      <c r="GR74" s="395"/>
      <c r="GS74" s="395"/>
      <c r="GT74" s="395"/>
      <c r="GU74" s="395"/>
      <c r="GV74" s="395"/>
      <c r="GW74" s="395"/>
      <c r="GX74" s="395"/>
      <c r="GY74" s="395"/>
      <c r="GZ74" s="395"/>
      <c r="HA74" s="395"/>
      <c r="HB74" s="395"/>
      <c r="HC74" s="395"/>
      <c r="HD74" s="395"/>
      <c r="HE74" s="395"/>
      <c r="HF74" s="395"/>
      <c r="HG74" s="395"/>
      <c r="HH74" s="395"/>
      <c r="HI74" s="395"/>
      <c r="HJ74" s="395"/>
      <c r="HK74" s="395"/>
      <c r="HL74" s="395"/>
      <c r="HM74" s="395"/>
      <c r="HN74" s="395"/>
      <c r="HO74" s="395"/>
      <c r="HP74" s="395"/>
      <c r="HQ74" s="395"/>
      <c r="HR74" s="395"/>
      <c r="HS74" s="395"/>
      <c r="HT74" s="395"/>
      <c r="HU74" s="395"/>
      <c r="HV74" s="395"/>
      <c r="HW74" s="395"/>
      <c r="HX74" s="395"/>
      <c r="HY74" s="395"/>
      <c r="HZ74" s="395"/>
      <c r="IA74" s="395"/>
      <c r="IB74" s="395"/>
      <c r="IC74" s="395"/>
      <c r="ID74" s="395"/>
      <c r="IE74" s="395"/>
      <c r="IF74" s="395"/>
      <c r="IG74" s="395"/>
      <c r="IH74" s="395"/>
      <c r="II74" s="395"/>
      <c r="IJ74" s="395"/>
      <c r="IK74" s="395"/>
      <c r="IL74" s="395"/>
      <c r="IM74" s="395"/>
      <c r="IN74" s="395"/>
      <c r="IO74" s="395"/>
      <c r="IP74" s="395"/>
      <c r="IQ74" s="395"/>
      <c r="IR74" s="395"/>
      <c r="IS74" s="395"/>
      <c r="IT74" s="395"/>
      <c r="IU74" s="395"/>
      <c r="IV74" s="395"/>
      <c r="IW74" s="395"/>
      <c r="IX74" s="395"/>
      <c r="IY74" s="395"/>
      <c r="IZ74" s="395"/>
      <c r="JA74" s="395"/>
      <c r="JB74" s="395"/>
      <c r="JC74" s="395"/>
      <c r="JD74" s="395"/>
      <c r="JE74" s="395"/>
      <c r="JF74" s="395"/>
      <c r="JG74" s="395"/>
      <c r="JH74" s="395"/>
      <c r="JI74" s="395"/>
      <c r="JJ74" s="395"/>
      <c r="JK74" s="395"/>
      <c r="JL74" s="395"/>
      <c r="JM74" s="395"/>
      <c r="JN74" s="395"/>
      <c r="JO74" s="395"/>
      <c r="JP74" s="395"/>
      <c r="JQ74" s="395"/>
      <c r="JR74" s="395"/>
      <c r="JS74" s="395"/>
      <c r="JT74" s="395"/>
      <c r="JU74" s="395"/>
      <c r="JV74" s="395"/>
      <c r="JW74" s="395"/>
      <c r="JX74" s="395"/>
      <c r="JY74" s="395"/>
      <c r="JZ74" s="395"/>
      <c r="KA74" s="395"/>
      <c r="KB74" s="395"/>
      <c r="KC74" s="395"/>
      <c r="KD74" s="395"/>
      <c r="KE74" s="395"/>
      <c r="KF74" s="395"/>
      <c r="KG74" s="395"/>
      <c r="KH74" s="395"/>
      <c r="KI74" s="395"/>
      <c r="KJ74" s="395"/>
      <c r="KK74" s="395"/>
      <c r="KL74" s="395"/>
      <c r="KM74" s="395"/>
      <c r="KN74" s="395"/>
      <c r="KO74" s="395"/>
      <c r="KP74" s="395"/>
      <c r="KQ74" s="395"/>
      <c r="KR74" s="395"/>
      <c r="KS74" s="395"/>
      <c r="KT74" s="395"/>
      <c r="KU74" s="395"/>
      <c r="KV74" s="395"/>
      <c r="KW74" s="395"/>
      <c r="KX74" s="395"/>
      <c r="KY74" s="395"/>
      <c r="KZ74" s="395"/>
      <c r="LA74" s="395"/>
      <c r="LB74" s="395"/>
      <c r="LC74" s="395"/>
      <c r="LD74" s="395"/>
      <c r="LE74" s="395"/>
      <c r="LF74" s="395"/>
      <c r="LG74" s="395"/>
      <c r="LH74" s="395"/>
      <c r="LI74" s="395"/>
      <c r="LJ74" s="395"/>
      <c r="LK74" s="395"/>
      <c r="LL74" s="395"/>
      <c r="LM74" s="395"/>
      <c r="LN74" s="395"/>
      <c r="LO74" s="395"/>
      <c r="LP74" s="395"/>
      <c r="LQ74" s="395"/>
      <c r="LR74" s="395"/>
      <c r="LS74" s="395"/>
      <c r="LT74" s="395"/>
      <c r="LU74" s="395"/>
      <c r="LV74" s="395"/>
      <c r="LW74" s="395"/>
      <c r="LX74" s="395"/>
      <c r="LY74" s="395"/>
      <c r="LZ74" s="395"/>
      <c r="MA74" s="395"/>
      <c r="MB74" s="395"/>
      <c r="MC74" s="395"/>
      <c r="MD74" s="395"/>
      <c r="ME74" s="395"/>
      <c r="MF74" s="395"/>
      <c r="MG74" s="395"/>
      <c r="MH74" s="395"/>
      <c r="MI74" s="395"/>
      <c r="MJ74" s="395"/>
      <c r="MK74" s="395"/>
      <c r="ML74" s="395"/>
      <c r="MM74" s="395"/>
      <c r="MN74" s="395"/>
      <c r="MO74" s="395"/>
      <c r="MP74" s="395"/>
      <c r="MQ74" s="395"/>
      <c r="MR74" s="395"/>
      <c r="MS74" s="395"/>
      <c r="MT74" s="395"/>
      <c r="MU74" s="395"/>
      <c r="MV74" s="395"/>
      <c r="MW74" s="395"/>
      <c r="MX74" s="395"/>
      <c r="MY74" s="395"/>
      <c r="MZ74" s="395"/>
      <c r="NA74" s="395"/>
      <c r="NB74" s="395"/>
      <c r="NC74" s="395"/>
      <c r="ND74" s="395"/>
      <c r="NE74" s="395"/>
      <c r="NF74" s="395"/>
      <c r="NG74" s="395"/>
      <c r="NH74" s="395"/>
      <c r="NI74" s="395"/>
      <c r="NJ74" s="395"/>
      <c r="NK74" s="395"/>
      <c r="NL74" s="395"/>
      <c r="NM74" s="395"/>
      <c r="NN74" s="395"/>
      <c r="NO74" s="395"/>
      <c r="NP74" s="395"/>
      <c r="NQ74" s="395"/>
      <c r="NR74" s="395"/>
      <c r="NS74" s="395"/>
      <c r="NT74" s="395"/>
      <c r="NU74" s="395"/>
      <c r="NV74" s="395"/>
      <c r="NW74" s="395"/>
      <c r="NX74" s="395"/>
      <c r="NY74" s="395"/>
      <c r="NZ74" s="395"/>
      <c r="OA74" s="395"/>
      <c r="OB74" s="395"/>
      <c r="OC74" s="395"/>
      <c r="OD74" s="395"/>
      <c r="OE74" s="395"/>
      <c r="OF74" s="395"/>
      <c r="OG74" s="395"/>
      <c r="OH74" s="395"/>
      <c r="OI74" s="395"/>
      <c r="OJ74" s="395"/>
      <c r="OK74" s="395"/>
      <c r="OL74" s="395"/>
      <c r="OM74" s="395"/>
      <c r="ON74" s="395"/>
      <c r="OO74" s="395"/>
      <c r="OP74" s="395"/>
      <c r="OQ74" s="395"/>
      <c r="OR74" s="395"/>
      <c r="OS74" s="395"/>
      <c r="OT74" s="395"/>
      <c r="OU74" s="395"/>
      <c r="OV74" s="395"/>
      <c r="OW74" s="395"/>
      <c r="OX74" s="395"/>
      <c r="OY74" s="395"/>
      <c r="OZ74" s="395"/>
      <c r="PA74" s="395"/>
      <c r="PB74" s="395"/>
      <c r="PC74" s="395"/>
      <c r="PD74" s="395"/>
      <c r="PE74" s="395"/>
      <c r="PF74" s="395"/>
      <c r="PG74" s="395"/>
      <c r="PH74" s="395"/>
      <c r="PI74" s="395"/>
      <c r="PJ74" s="395"/>
      <c r="PK74" s="395"/>
      <c r="PL74" s="395"/>
      <c r="PM74" s="395"/>
      <c r="PN74" s="395"/>
      <c r="PO74" s="395"/>
      <c r="PP74" s="395"/>
      <c r="PQ74" s="395"/>
      <c r="PR74" s="395"/>
      <c r="PS74" s="395"/>
      <c r="PT74" s="395"/>
      <c r="PU74" s="395"/>
      <c r="PV74" s="395"/>
      <c r="PW74" s="395"/>
      <c r="PX74" s="395"/>
      <c r="PY74" s="395"/>
      <c r="PZ74" s="395"/>
      <c r="QA74" s="395"/>
      <c r="QB74" s="395"/>
      <c r="QC74" s="395"/>
      <c r="QD74" s="395"/>
      <c r="QE74" s="395"/>
      <c r="QF74" s="395"/>
      <c r="QG74" s="395"/>
      <c r="QH74" s="395"/>
      <c r="QI74" s="395"/>
      <c r="QJ74" s="395"/>
      <c r="QK74" s="395"/>
      <c r="QL74" s="395"/>
      <c r="QM74" s="395"/>
      <c r="QN74" s="395"/>
      <c r="QO74" s="395"/>
      <c r="QP74" s="395"/>
      <c r="QQ74" s="395"/>
      <c r="QR74" s="395"/>
      <c r="QS74" s="395"/>
      <c r="SG74" s="143">
        <f t="shared" si="12"/>
        <v>0</v>
      </c>
      <c r="SH74" s="143" t="str">
        <f t="shared" si="13"/>
        <v/>
      </c>
      <c r="SI74" s="143">
        <f t="shared" si="14"/>
        <v>0</v>
      </c>
      <c r="SJ74" s="143" t="str">
        <f t="shared" si="15"/>
        <v/>
      </c>
      <c r="SK74" s="143">
        <f t="shared" si="16"/>
        <v>0</v>
      </c>
      <c r="SL74" s="143" t="str">
        <f t="shared" si="17"/>
        <v/>
      </c>
      <c r="SM74" s="143">
        <f t="shared" si="18"/>
        <v>0</v>
      </c>
      <c r="SN74" s="143" t="str">
        <f t="shared" si="19"/>
        <v/>
      </c>
      <c r="SO74" s="143">
        <f t="shared" si="20"/>
        <v>0</v>
      </c>
      <c r="SP74" s="143" t="str">
        <f t="shared" si="21"/>
        <v/>
      </c>
      <c r="SQ74" s="143">
        <f t="shared" si="22"/>
        <v>0</v>
      </c>
      <c r="SR74" s="143" t="str">
        <f t="shared" si="23"/>
        <v/>
      </c>
    </row>
    <row r="75" spans="1:512">
      <c r="A75" s="396"/>
      <c r="B75" s="396"/>
      <c r="C75" s="396"/>
      <c r="D75" s="396"/>
      <c r="E75" s="396"/>
      <c r="F75" s="396"/>
      <c r="G75" s="396"/>
      <c r="H75" s="396"/>
      <c r="I75" s="396"/>
      <c r="J75" s="396"/>
      <c r="K75" s="396"/>
      <c r="L75" s="396"/>
      <c r="M75" s="396"/>
      <c r="N75" s="396"/>
      <c r="O75" s="396"/>
      <c r="P75" s="396"/>
      <c r="Q75" s="396"/>
      <c r="R75" s="396"/>
      <c r="S75" s="396"/>
      <c r="T75" s="396"/>
      <c r="U75" s="396"/>
      <c r="V75" s="396"/>
      <c r="W75" s="396"/>
      <c r="X75" s="396"/>
      <c r="Y75" s="396"/>
      <c r="Z75" s="396"/>
      <c r="AA75" s="396"/>
      <c r="AB75" s="396"/>
      <c r="AC75" s="396"/>
      <c r="AD75" s="396"/>
      <c r="AE75" s="396"/>
      <c r="AF75" s="396"/>
      <c r="AG75" s="396"/>
      <c r="AH75" s="396"/>
      <c r="AI75" s="396"/>
      <c r="AJ75" s="396"/>
      <c r="AK75" s="396"/>
      <c r="AL75" s="396"/>
      <c r="AM75" s="396"/>
      <c r="AN75" s="396"/>
      <c r="AO75" s="396"/>
      <c r="AP75" s="396"/>
      <c r="AQ75" s="396"/>
      <c r="AR75" s="396"/>
      <c r="AS75" s="396"/>
      <c r="AT75" s="396"/>
      <c r="AU75" s="396"/>
      <c r="AV75" s="396"/>
      <c r="AW75" s="396"/>
      <c r="AX75" s="396"/>
      <c r="AY75" s="396"/>
      <c r="AZ75" s="396"/>
      <c r="BA75" s="396"/>
      <c r="BB75" s="396"/>
      <c r="BC75" s="396"/>
      <c r="BD75" s="396"/>
      <c r="BE75" s="396"/>
      <c r="BF75" s="396"/>
      <c r="BG75" s="396"/>
      <c r="BH75" s="396"/>
      <c r="BI75" s="396"/>
      <c r="BJ75" s="396"/>
      <c r="BK75" s="396"/>
      <c r="BL75" s="396"/>
      <c r="BM75" s="396"/>
      <c r="BN75" s="396"/>
      <c r="BO75" s="396"/>
      <c r="BP75" s="396"/>
      <c r="BQ75" s="396"/>
      <c r="BR75" s="396"/>
      <c r="BS75" s="396"/>
      <c r="BT75" s="396"/>
      <c r="BU75" s="396"/>
      <c r="BV75" s="396"/>
      <c r="BW75" s="396"/>
      <c r="BX75" s="396"/>
      <c r="BY75" s="396"/>
      <c r="BZ75" s="396"/>
      <c r="CA75" s="396"/>
      <c r="CB75" s="396"/>
      <c r="CC75" s="396"/>
      <c r="CD75" s="396"/>
      <c r="CE75" s="396"/>
      <c r="CF75" s="396"/>
      <c r="CG75" s="396"/>
      <c r="CH75" s="396"/>
      <c r="CI75" s="396"/>
      <c r="CJ75" s="396"/>
      <c r="CK75" s="396"/>
      <c r="CL75" s="396"/>
      <c r="CM75" s="396"/>
      <c r="CN75" s="396"/>
      <c r="CO75" s="396"/>
      <c r="CP75" s="396"/>
      <c r="CQ75" s="396"/>
      <c r="CR75" s="396"/>
      <c r="CS75" s="396"/>
      <c r="CT75" s="396"/>
      <c r="CU75" s="396"/>
      <c r="CV75" s="396"/>
      <c r="CW75" s="396"/>
      <c r="CX75" s="396"/>
      <c r="CY75" s="396"/>
      <c r="CZ75" s="396"/>
      <c r="DA75" s="396"/>
      <c r="DB75" s="396"/>
      <c r="DC75" s="396"/>
      <c r="DD75" s="396"/>
      <c r="DE75" s="396"/>
      <c r="DF75" s="396"/>
      <c r="DG75" s="396"/>
      <c r="DH75" s="396"/>
      <c r="DI75" s="396"/>
      <c r="DJ75" s="396"/>
      <c r="DK75" s="396"/>
      <c r="ER75" s="396"/>
      <c r="ES75" s="396"/>
      <c r="ET75" s="396"/>
      <c r="EU75" s="396"/>
      <c r="EV75" s="396"/>
      <c r="EW75" s="396"/>
      <c r="EX75" s="396"/>
      <c r="EY75" s="396"/>
      <c r="EZ75" s="396"/>
      <c r="FA75" s="396"/>
      <c r="FB75" s="396"/>
      <c r="FC75" s="396"/>
      <c r="FD75" s="396"/>
      <c r="FE75" s="396"/>
      <c r="FF75" s="396"/>
      <c r="FG75" s="396"/>
      <c r="FH75" s="396"/>
      <c r="FI75" s="396"/>
      <c r="FJ75" s="396"/>
      <c r="FK75" s="396"/>
      <c r="FL75" s="396"/>
      <c r="FM75" s="396"/>
      <c r="FN75" s="396"/>
      <c r="FO75" s="396"/>
      <c r="FP75" s="396"/>
      <c r="FQ75" s="396"/>
      <c r="FR75" s="396"/>
      <c r="FS75" s="396"/>
      <c r="FT75" s="396"/>
      <c r="FU75" s="396"/>
      <c r="FV75" s="396"/>
      <c r="FW75" s="396"/>
      <c r="FX75" s="396"/>
      <c r="FY75" s="396"/>
      <c r="FZ75" s="396"/>
      <c r="GA75" s="396"/>
      <c r="GB75" s="396"/>
      <c r="GC75" s="396"/>
      <c r="GD75" s="396"/>
      <c r="GE75" s="396"/>
      <c r="GF75" s="396"/>
      <c r="GG75" s="396"/>
      <c r="GH75" s="396"/>
      <c r="GI75" s="396"/>
      <c r="GJ75" s="396"/>
      <c r="GK75" s="396"/>
      <c r="GL75" s="396"/>
      <c r="GM75" s="396"/>
      <c r="GN75" s="396"/>
      <c r="GO75" s="396"/>
      <c r="GP75" s="396"/>
      <c r="GQ75" s="396"/>
      <c r="GR75" s="396"/>
      <c r="GS75" s="396"/>
      <c r="GT75" s="396"/>
      <c r="GU75" s="396"/>
      <c r="GV75" s="396"/>
      <c r="GW75" s="396"/>
      <c r="GX75" s="396"/>
      <c r="GY75" s="396"/>
      <c r="GZ75" s="396"/>
      <c r="HA75" s="396"/>
      <c r="HB75" s="396"/>
      <c r="HC75" s="396"/>
      <c r="HD75" s="396"/>
      <c r="HE75" s="396"/>
      <c r="HF75" s="396"/>
      <c r="HG75" s="396"/>
      <c r="HH75" s="396"/>
      <c r="HI75" s="396"/>
      <c r="HJ75" s="396"/>
      <c r="HK75" s="396"/>
      <c r="HL75" s="396"/>
      <c r="HM75" s="396"/>
      <c r="HN75" s="396"/>
      <c r="HO75" s="396"/>
      <c r="HP75" s="396"/>
      <c r="HQ75" s="396"/>
      <c r="HR75" s="396"/>
      <c r="HS75" s="396"/>
      <c r="HT75" s="396"/>
      <c r="HU75" s="396"/>
      <c r="HV75" s="396"/>
      <c r="HW75" s="396"/>
      <c r="HX75" s="396"/>
      <c r="HY75" s="396"/>
      <c r="HZ75" s="396"/>
      <c r="IA75" s="396"/>
      <c r="IB75" s="396"/>
      <c r="IC75" s="396"/>
      <c r="ID75" s="396"/>
      <c r="IE75" s="396"/>
      <c r="IF75" s="396"/>
      <c r="IG75" s="396"/>
      <c r="IH75" s="396"/>
      <c r="II75" s="396"/>
      <c r="IJ75" s="396"/>
      <c r="IK75" s="396"/>
      <c r="IL75" s="396"/>
      <c r="IM75" s="396"/>
      <c r="IN75" s="396"/>
      <c r="IO75" s="396"/>
      <c r="IP75" s="396"/>
      <c r="IQ75" s="396"/>
      <c r="IR75" s="396"/>
      <c r="IS75" s="396"/>
      <c r="IT75" s="396"/>
      <c r="IU75" s="396"/>
      <c r="IV75" s="396"/>
      <c r="IW75" s="396"/>
      <c r="IX75" s="396"/>
      <c r="IY75" s="396"/>
      <c r="IZ75" s="396"/>
      <c r="JA75" s="396"/>
      <c r="JB75" s="396"/>
      <c r="JC75" s="396"/>
      <c r="JD75" s="396"/>
      <c r="JE75" s="396"/>
      <c r="JF75" s="396"/>
      <c r="JG75" s="396"/>
      <c r="JH75" s="396"/>
      <c r="JI75" s="396"/>
      <c r="JJ75" s="396"/>
      <c r="JK75" s="396"/>
      <c r="JL75" s="396"/>
      <c r="JM75" s="396"/>
      <c r="JN75" s="396"/>
      <c r="JO75" s="396"/>
      <c r="JP75" s="396"/>
      <c r="JQ75" s="396"/>
      <c r="JR75" s="396"/>
      <c r="JS75" s="396"/>
      <c r="JT75" s="396"/>
      <c r="JU75" s="396"/>
      <c r="JV75" s="396"/>
      <c r="JW75" s="396"/>
      <c r="JX75" s="396"/>
      <c r="JY75" s="396"/>
      <c r="JZ75" s="396"/>
      <c r="KA75" s="396"/>
      <c r="KB75" s="396"/>
      <c r="KC75" s="396"/>
      <c r="KD75" s="396"/>
      <c r="KE75" s="396"/>
      <c r="KF75" s="396"/>
      <c r="KG75" s="396"/>
      <c r="KH75" s="396"/>
      <c r="KI75" s="396"/>
      <c r="KJ75" s="396"/>
      <c r="KK75" s="396"/>
      <c r="KL75" s="396"/>
      <c r="KM75" s="396"/>
      <c r="KN75" s="396"/>
      <c r="KO75" s="396"/>
      <c r="KP75" s="396"/>
      <c r="KQ75" s="396"/>
      <c r="KR75" s="396"/>
      <c r="KS75" s="396"/>
      <c r="KT75" s="396"/>
      <c r="KU75" s="396"/>
      <c r="KV75" s="396"/>
      <c r="KW75" s="396"/>
      <c r="KX75" s="396"/>
      <c r="KY75" s="396"/>
      <c r="KZ75" s="396"/>
      <c r="LA75" s="396"/>
      <c r="LB75" s="396"/>
      <c r="LC75" s="396"/>
      <c r="LD75" s="396"/>
      <c r="LE75" s="396"/>
      <c r="LF75" s="396"/>
      <c r="LG75" s="396"/>
      <c r="LH75" s="396"/>
      <c r="LI75" s="396"/>
      <c r="LJ75" s="396"/>
      <c r="LK75" s="396"/>
      <c r="LL75" s="396"/>
      <c r="LM75" s="396"/>
      <c r="LN75" s="396"/>
      <c r="LO75" s="396"/>
      <c r="LP75" s="396"/>
      <c r="LQ75" s="396"/>
      <c r="LR75" s="396"/>
      <c r="LS75" s="396"/>
      <c r="LT75" s="396"/>
      <c r="LU75" s="396"/>
      <c r="LV75" s="396"/>
      <c r="LW75" s="396"/>
      <c r="LX75" s="396"/>
      <c r="LY75" s="396"/>
      <c r="LZ75" s="396"/>
      <c r="MA75" s="396"/>
      <c r="MB75" s="396"/>
      <c r="MC75" s="396"/>
      <c r="MD75" s="396"/>
      <c r="ME75" s="396"/>
      <c r="MF75" s="396"/>
      <c r="MG75" s="396"/>
      <c r="MH75" s="396"/>
      <c r="MI75" s="396"/>
      <c r="MJ75" s="396"/>
      <c r="MK75" s="396"/>
      <c r="ML75" s="396"/>
      <c r="MM75" s="396"/>
      <c r="MN75" s="396"/>
      <c r="MO75" s="396"/>
      <c r="MP75" s="396"/>
      <c r="MQ75" s="396"/>
      <c r="MR75" s="396"/>
      <c r="MS75" s="396"/>
      <c r="MT75" s="396"/>
      <c r="MU75" s="396"/>
      <c r="MV75" s="396"/>
      <c r="MW75" s="396"/>
      <c r="MX75" s="396"/>
      <c r="MY75" s="396"/>
      <c r="MZ75" s="396"/>
      <c r="NA75" s="396"/>
      <c r="NB75" s="396"/>
      <c r="NC75" s="396"/>
      <c r="ND75" s="396"/>
      <c r="NE75" s="396"/>
      <c r="NF75" s="396"/>
      <c r="NG75" s="396"/>
      <c r="NH75" s="396"/>
      <c r="NI75" s="396"/>
      <c r="NJ75" s="396"/>
      <c r="NK75" s="396"/>
      <c r="NL75" s="396"/>
      <c r="NM75" s="396"/>
      <c r="NN75" s="396"/>
      <c r="NO75" s="396"/>
      <c r="NP75" s="396"/>
      <c r="NQ75" s="396"/>
      <c r="NR75" s="396"/>
      <c r="NS75" s="396"/>
      <c r="NT75" s="396"/>
      <c r="NU75" s="396"/>
      <c r="NV75" s="396"/>
      <c r="NW75" s="396"/>
      <c r="NX75" s="396"/>
      <c r="NY75" s="396"/>
      <c r="NZ75" s="396"/>
      <c r="OA75" s="396"/>
      <c r="OB75" s="396"/>
      <c r="OC75" s="396"/>
      <c r="OD75" s="396"/>
      <c r="OE75" s="396"/>
      <c r="OF75" s="396"/>
      <c r="OG75" s="396"/>
      <c r="OH75" s="396"/>
      <c r="OI75" s="396"/>
      <c r="OJ75" s="396"/>
      <c r="OK75" s="396"/>
      <c r="OL75" s="396"/>
      <c r="OM75" s="396"/>
      <c r="ON75" s="396"/>
      <c r="OO75" s="396"/>
      <c r="OP75" s="396"/>
      <c r="OQ75" s="396"/>
      <c r="OR75" s="396"/>
      <c r="OS75" s="396"/>
      <c r="OT75" s="396"/>
      <c r="OU75" s="396"/>
      <c r="OV75" s="396"/>
      <c r="OW75" s="396"/>
      <c r="OX75" s="396"/>
      <c r="OY75" s="396"/>
      <c r="OZ75" s="396"/>
      <c r="PA75" s="396"/>
      <c r="PB75" s="396"/>
      <c r="PC75" s="396"/>
      <c r="PD75" s="396"/>
      <c r="PE75" s="396"/>
      <c r="PF75" s="396"/>
      <c r="PG75" s="396"/>
      <c r="PH75" s="396"/>
      <c r="PI75" s="396"/>
      <c r="PJ75" s="396"/>
      <c r="PK75" s="396"/>
      <c r="PL75" s="396"/>
      <c r="PM75" s="396"/>
      <c r="PN75" s="396"/>
      <c r="PO75" s="396"/>
      <c r="PP75" s="396"/>
      <c r="PQ75" s="396"/>
      <c r="PR75" s="396"/>
      <c r="PS75" s="396"/>
      <c r="PT75" s="396"/>
      <c r="PU75" s="396"/>
      <c r="PV75" s="396"/>
      <c r="PW75" s="396"/>
      <c r="PX75" s="396"/>
      <c r="PY75" s="396"/>
      <c r="PZ75" s="396"/>
      <c r="QA75" s="396"/>
      <c r="QB75" s="396"/>
      <c r="QC75" s="396"/>
      <c r="QD75" s="396"/>
      <c r="QE75" s="396"/>
      <c r="QF75" s="396"/>
      <c r="QG75" s="396"/>
      <c r="QH75" s="396"/>
      <c r="QI75" s="396"/>
      <c r="QJ75" s="396"/>
      <c r="QK75" s="396"/>
      <c r="QL75" s="396"/>
      <c r="QM75" s="396"/>
      <c r="QN75" s="396"/>
      <c r="QO75" s="396"/>
      <c r="QP75" s="396"/>
      <c r="QQ75" s="396"/>
      <c r="QR75" s="396"/>
      <c r="QS75" s="396"/>
      <c r="SG75" s="143">
        <f t="shared" si="12"/>
        <v>0</v>
      </c>
      <c r="SH75" s="143" t="str">
        <f t="shared" si="13"/>
        <v/>
      </c>
      <c r="SI75" s="143">
        <f t="shared" si="14"/>
        <v>0</v>
      </c>
      <c r="SJ75" s="143" t="str">
        <f t="shared" si="15"/>
        <v/>
      </c>
      <c r="SK75" s="143">
        <f t="shared" si="16"/>
        <v>0</v>
      </c>
      <c r="SL75" s="143" t="str">
        <f t="shared" si="17"/>
        <v/>
      </c>
      <c r="SM75" s="143">
        <f t="shared" si="18"/>
        <v>0</v>
      </c>
      <c r="SN75" s="143" t="str">
        <f t="shared" si="19"/>
        <v/>
      </c>
      <c r="SO75" s="143">
        <f t="shared" si="20"/>
        <v>0</v>
      </c>
      <c r="SP75" s="143" t="str">
        <f t="shared" si="21"/>
        <v/>
      </c>
      <c r="SQ75" s="143">
        <f t="shared" si="22"/>
        <v>0</v>
      </c>
      <c r="SR75" s="143" t="str">
        <f t="shared" si="23"/>
        <v/>
      </c>
    </row>
    <row r="76" spans="1:512">
      <c r="A76" s="396"/>
      <c r="B76" s="395"/>
      <c r="C76" s="395"/>
      <c r="D76" s="395"/>
      <c r="E76" s="395"/>
      <c r="F76" s="395"/>
      <c r="G76" s="395"/>
      <c r="H76" s="395"/>
      <c r="I76" s="395"/>
      <c r="J76" s="395"/>
      <c r="K76" s="395"/>
      <c r="L76" s="395"/>
      <c r="M76" s="395"/>
      <c r="N76" s="395"/>
      <c r="O76" s="395"/>
      <c r="P76" s="395"/>
      <c r="Q76" s="395"/>
      <c r="R76" s="395"/>
      <c r="S76" s="395"/>
      <c r="T76" s="395"/>
      <c r="U76" s="395"/>
      <c r="V76" s="395"/>
      <c r="W76" s="395"/>
      <c r="X76" s="395"/>
      <c r="Y76" s="395"/>
      <c r="Z76" s="395"/>
      <c r="AA76" s="395"/>
      <c r="AB76" s="395"/>
      <c r="AC76" s="395"/>
      <c r="AD76" s="395"/>
      <c r="AE76" s="395"/>
      <c r="AF76" s="395"/>
      <c r="AG76" s="395"/>
      <c r="AH76" s="395"/>
      <c r="AI76" s="395"/>
      <c r="AJ76" s="395"/>
      <c r="AK76" s="395"/>
      <c r="AL76" s="395"/>
      <c r="AM76" s="395"/>
      <c r="AN76" s="395"/>
      <c r="AO76" s="395"/>
      <c r="AP76" s="395"/>
      <c r="AQ76" s="395"/>
      <c r="AR76" s="395"/>
      <c r="AS76" s="395"/>
      <c r="AT76" s="395"/>
      <c r="AU76" s="395"/>
      <c r="AV76" s="395"/>
      <c r="AW76" s="395"/>
      <c r="AX76" s="395"/>
      <c r="AY76" s="395"/>
      <c r="AZ76" s="395"/>
      <c r="BA76" s="395"/>
      <c r="BB76" s="395"/>
      <c r="BC76" s="395"/>
      <c r="BD76" s="395"/>
      <c r="BE76" s="395"/>
      <c r="BF76" s="395"/>
      <c r="BG76" s="395"/>
      <c r="BH76" s="395"/>
      <c r="BI76" s="395"/>
      <c r="BJ76" s="395"/>
      <c r="BK76" s="395"/>
      <c r="BL76" s="395"/>
      <c r="BM76" s="395"/>
      <c r="BN76" s="395"/>
      <c r="BO76" s="395"/>
      <c r="BP76" s="395"/>
      <c r="BQ76" s="395"/>
      <c r="BR76" s="395"/>
      <c r="BS76" s="395"/>
      <c r="BT76" s="395"/>
      <c r="BU76" s="395"/>
      <c r="BV76" s="395"/>
      <c r="BW76" s="395"/>
      <c r="BX76" s="395"/>
      <c r="BY76" s="395"/>
      <c r="BZ76" s="395"/>
      <c r="CA76" s="395"/>
      <c r="CB76" s="395"/>
      <c r="CC76" s="395"/>
      <c r="CD76" s="395"/>
      <c r="CE76" s="395"/>
      <c r="CF76" s="395"/>
      <c r="CG76" s="395"/>
      <c r="CH76" s="395"/>
      <c r="CI76" s="395"/>
      <c r="CJ76" s="395"/>
      <c r="CK76" s="395"/>
      <c r="CL76" s="395"/>
      <c r="CM76" s="395"/>
      <c r="CN76" s="395"/>
      <c r="CO76" s="395"/>
      <c r="CP76" s="395"/>
      <c r="CQ76" s="395"/>
      <c r="CR76" s="395"/>
      <c r="CS76" s="395"/>
      <c r="CT76" s="395"/>
      <c r="CU76" s="395"/>
      <c r="CV76" s="395"/>
      <c r="CW76" s="395"/>
      <c r="CX76" s="395"/>
      <c r="CY76" s="395"/>
      <c r="CZ76" s="395"/>
      <c r="DA76" s="395"/>
      <c r="DB76" s="395"/>
      <c r="DC76" s="395"/>
      <c r="DD76" s="395"/>
      <c r="DE76" s="395"/>
      <c r="DF76" s="395"/>
      <c r="DG76" s="395"/>
      <c r="DH76" s="395"/>
      <c r="DI76" s="395"/>
      <c r="DJ76" s="395"/>
      <c r="DK76" s="395"/>
      <c r="ER76" s="395"/>
      <c r="ES76" s="395"/>
      <c r="ET76" s="395"/>
      <c r="EU76" s="395"/>
      <c r="EV76" s="395"/>
      <c r="EW76" s="395"/>
      <c r="EX76" s="395"/>
      <c r="EY76" s="395"/>
      <c r="EZ76" s="395"/>
      <c r="FA76" s="395"/>
      <c r="FB76" s="395"/>
      <c r="FC76" s="395"/>
      <c r="FD76" s="395"/>
      <c r="FE76" s="395"/>
      <c r="FF76" s="395"/>
      <c r="FG76" s="395"/>
      <c r="FH76" s="395"/>
      <c r="FI76" s="395"/>
      <c r="FJ76" s="395"/>
      <c r="FK76" s="395"/>
      <c r="FL76" s="395"/>
      <c r="FM76" s="395"/>
      <c r="FN76" s="395"/>
      <c r="FO76" s="395"/>
      <c r="FP76" s="395"/>
      <c r="FQ76" s="395"/>
      <c r="FR76" s="395"/>
      <c r="FS76" s="395"/>
      <c r="FT76" s="395"/>
      <c r="FU76" s="395"/>
      <c r="FV76" s="395"/>
      <c r="FW76" s="395"/>
      <c r="FX76" s="395"/>
      <c r="FY76" s="395"/>
      <c r="FZ76" s="395"/>
      <c r="GA76" s="395"/>
      <c r="GB76" s="395"/>
      <c r="GC76" s="395"/>
      <c r="GD76" s="395"/>
      <c r="GE76" s="395"/>
      <c r="GF76" s="395"/>
      <c r="GG76" s="395"/>
      <c r="GH76" s="395"/>
      <c r="GI76" s="395"/>
      <c r="GJ76" s="395"/>
      <c r="GK76" s="395"/>
      <c r="GL76" s="395"/>
      <c r="GM76" s="395"/>
      <c r="GN76" s="395"/>
      <c r="GO76" s="395"/>
      <c r="GP76" s="395"/>
      <c r="GQ76" s="395"/>
      <c r="GR76" s="395"/>
      <c r="GS76" s="395"/>
      <c r="GT76" s="395"/>
      <c r="GU76" s="395"/>
      <c r="GV76" s="395"/>
      <c r="GW76" s="395"/>
      <c r="GX76" s="395"/>
      <c r="GY76" s="395"/>
      <c r="GZ76" s="395"/>
      <c r="HA76" s="395"/>
      <c r="HB76" s="395"/>
      <c r="HC76" s="395"/>
      <c r="HD76" s="395"/>
      <c r="HE76" s="395"/>
      <c r="HF76" s="395"/>
      <c r="HG76" s="395"/>
      <c r="HH76" s="395"/>
      <c r="HI76" s="395"/>
      <c r="HJ76" s="395"/>
      <c r="HK76" s="395"/>
      <c r="HL76" s="395"/>
      <c r="HM76" s="395"/>
      <c r="HN76" s="395"/>
      <c r="HO76" s="395"/>
      <c r="HP76" s="395"/>
      <c r="HQ76" s="395"/>
      <c r="HR76" s="395"/>
      <c r="HS76" s="395"/>
      <c r="HT76" s="395"/>
      <c r="HU76" s="395"/>
      <c r="HV76" s="395"/>
      <c r="HW76" s="395"/>
      <c r="HX76" s="395"/>
      <c r="HY76" s="395"/>
      <c r="HZ76" s="395"/>
      <c r="IA76" s="395"/>
      <c r="IB76" s="395"/>
      <c r="IC76" s="395"/>
      <c r="ID76" s="395"/>
      <c r="IE76" s="395"/>
      <c r="IF76" s="395"/>
      <c r="IG76" s="395"/>
      <c r="IH76" s="395"/>
      <c r="II76" s="395"/>
      <c r="IJ76" s="395"/>
      <c r="IK76" s="395"/>
      <c r="IL76" s="395"/>
      <c r="IM76" s="395"/>
      <c r="IN76" s="395"/>
      <c r="IO76" s="395"/>
      <c r="IP76" s="395"/>
      <c r="IQ76" s="395"/>
      <c r="IR76" s="395"/>
      <c r="IS76" s="395"/>
      <c r="IT76" s="395"/>
      <c r="IU76" s="395"/>
      <c r="IV76" s="395"/>
      <c r="IW76" s="395"/>
      <c r="IX76" s="395"/>
      <c r="IY76" s="395"/>
      <c r="IZ76" s="395"/>
      <c r="JA76" s="395"/>
      <c r="JB76" s="395"/>
      <c r="JC76" s="395"/>
      <c r="JD76" s="395"/>
      <c r="JE76" s="395"/>
      <c r="JF76" s="395"/>
      <c r="JG76" s="395"/>
      <c r="JH76" s="395"/>
      <c r="JI76" s="395"/>
      <c r="JJ76" s="395"/>
      <c r="JK76" s="395"/>
      <c r="JL76" s="395"/>
      <c r="JM76" s="395"/>
      <c r="JN76" s="395"/>
      <c r="JO76" s="395"/>
      <c r="JP76" s="395"/>
      <c r="JQ76" s="395"/>
      <c r="JR76" s="395"/>
      <c r="JS76" s="395"/>
      <c r="JT76" s="395"/>
      <c r="JU76" s="395"/>
      <c r="JV76" s="395"/>
      <c r="JW76" s="395"/>
      <c r="JX76" s="395"/>
      <c r="JY76" s="395"/>
      <c r="JZ76" s="395"/>
      <c r="KA76" s="395"/>
      <c r="KB76" s="395"/>
      <c r="KC76" s="395"/>
      <c r="KD76" s="395"/>
      <c r="KE76" s="395"/>
      <c r="KF76" s="395"/>
      <c r="KG76" s="395"/>
      <c r="KH76" s="395"/>
      <c r="KI76" s="395"/>
      <c r="KJ76" s="395"/>
      <c r="KK76" s="395"/>
      <c r="KL76" s="395"/>
      <c r="KM76" s="395"/>
      <c r="KN76" s="395"/>
      <c r="KO76" s="395"/>
      <c r="KP76" s="395"/>
      <c r="KQ76" s="395"/>
      <c r="KR76" s="395"/>
      <c r="KS76" s="395"/>
      <c r="KT76" s="395"/>
      <c r="KU76" s="395"/>
      <c r="KV76" s="395"/>
      <c r="KW76" s="395"/>
      <c r="KX76" s="395"/>
      <c r="KY76" s="395"/>
      <c r="KZ76" s="395"/>
      <c r="LA76" s="395"/>
      <c r="LB76" s="395"/>
      <c r="LC76" s="395"/>
      <c r="LD76" s="395"/>
      <c r="LE76" s="395"/>
      <c r="LF76" s="395"/>
      <c r="LG76" s="395"/>
      <c r="LH76" s="395"/>
      <c r="LI76" s="395"/>
      <c r="LJ76" s="395"/>
      <c r="LK76" s="395"/>
      <c r="LL76" s="395"/>
      <c r="LM76" s="395"/>
      <c r="LN76" s="395"/>
      <c r="LO76" s="395"/>
      <c r="LP76" s="395"/>
      <c r="LQ76" s="395"/>
      <c r="LR76" s="395"/>
      <c r="LS76" s="395"/>
      <c r="LT76" s="395"/>
      <c r="LU76" s="395"/>
      <c r="LV76" s="395"/>
      <c r="LW76" s="395"/>
      <c r="LX76" s="395"/>
      <c r="LY76" s="395"/>
      <c r="LZ76" s="395"/>
      <c r="MA76" s="395"/>
      <c r="MB76" s="395"/>
      <c r="MC76" s="395"/>
      <c r="MD76" s="395"/>
      <c r="ME76" s="395"/>
      <c r="MF76" s="395"/>
      <c r="MG76" s="395"/>
      <c r="MH76" s="395"/>
      <c r="MI76" s="395"/>
      <c r="MJ76" s="395"/>
      <c r="MK76" s="395"/>
      <c r="ML76" s="395"/>
      <c r="MM76" s="395"/>
      <c r="MN76" s="395"/>
      <c r="MO76" s="395"/>
      <c r="MP76" s="395"/>
      <c r="MQ76" s="395"/>
      <c r="MR76" s="395"/>
      <c r="MS76" s="395"/>
      <c r="MT76" s="395"/>
      <c r="MU76" s="395"/>
      <c r="MV76" s="395"/>
      <c r="MW76" s="395"/>
      <c r="MX76" s="395"/>
      <c r="MY76" s="395"/>
      <c r="MZ76" s="395"/>
      <c r="NA76" s="395"/>
      <c r="NB76" s="395"/>
      <c r="NC76" s="395"/>
      <c r="ND76" s="395"/>
      <c r="NE76" s="395"/>
      <c r="NF76" s="395"/>
      <c r="NG76" s="395"/>
      <c r="NH76" s="395"/>
      <c r="NI76" s="395"/>
      <c r="NJ76" s="395"/>
      <c r="NK76" s="395"/>
      <c r="NL76" s="395"/>
      <c r="NM76" s="395"/>
      <c r="NN76" s="395"/>
      <c r="NO76" s="395"/>
      <c r="NP76" s="395"/>
      <c r="NQ76" s="395"/>
      <c r="NR76" s="395"/>
      <c r="NS76" s="395"/>
      <c r="NT76" s="395"/>
      <c r="NU76" s="395"/>
      <c r="NV76" s="395"/>
      <c r="NW76" s="395"/>
      <c r="NX76" s="395"/>
      <c r="NY76" s="395"/>
      <c r="NZ76" s="395"/>
      <c r="OA76" s="395"/>
      <c r="OB76" s="395"/>
      <c r="OC76" s="395"/>
      <c r="OD76" s="395"/>
      <c r="OE76" s="395"/>
      <c r="OF76" s="395"/>
      <c r="OG76" s="395"/>
      <c r="OH76" s="395"/>
      <c r="OI76" s="395"/>
      <c r="OJ76" s="395"/>
      <c r="OK76" s="395"/>
      <c r="OL76" s="395"/>
      <c r="OM76" s="395"/>
      <c r="ON76" s="395"/>
      <c r="OO76" s="395"/>
      <c r="OP76" s="395"/>
      <c r="OQ76" s="395"/>
      <c r="OR76" s="395"/>
      <c r="OS76" s="395"/>
      <c r="OT76" s="395"/>
      <c r="OU76" s="395"/>
      <c r="OV76" s="395"/>
      <c r="OW76" s="395"/>
      <c r="OX76" s="395"/>
      <c r="OY76" s="395"/>
      <c r="OZ76" s="395"/>
      <c r="PA76" s="395"/>
      <c r="PB76" s="395"/>
      <c r="PC76" s="395"/>
      <c r="PD76" s="395"/>
      <c r="PE76" s="395"/>
      <c r="PF76" s="395"/>
      <c r="PG76" s="395"/>
      <c r="PH76" s="395"/>
      <c r="PI76" s="395"/>
      <c r="PJ76" s="395"/>
      <c r="PK76" s="395"/>
      <c r="PL76" s="395"/>
      <c r="PM76" s="395"/>
      <c r="PN76" s="395"/>
      <c r="PO76" s="395"/>
      <c r="PP76" s="395"/>
      <c r="PQ76" s="395"/>
      <c r="PR76" s="395"/>
      <c r="PS76" s="395"/>
      <c r="PT76" s="395"/>
      <c r="PU76" s="395"/>
      <c r="PV76" s="395"/>
      <c r="PW76" s="395"/>
      <c r="PX76" s="395"/>
      <c r="PY76" s="395"/>
      <c r="PZ76" s="395"/>
      <c r="QA76" s="395"/>
      <c r="QB76" s="395"/>
      <c r="QC76" s="395"/>
      <c r="QD76" s="395"/>
      <c r="QE76" s="395"/>
      <c r="QF76" s="395"/>
      <c r="QG76" s="395"/>
      <c r="QH76" s="395"/>
      <c r="QI76" s="395"/>
      <c r="QJ76" s="395"/>
      <c r="QK76" s="395"/>
      <c r="QL76" s="395"/>
      <c r="QM76" s="395"/>
      <c r="QN76" s="395"/>
      <c r="QO76" s="395"/>
      <c r="QP76" s="395"/>
      <c r="QQ76" s="395"/>
      <c r="QR76" s="395"/>
      <c r="QS76" s="395"/>
      <c r="SG76" s="143">
        <f t="shared" si="12"/>
        <v>0</v>
      </c>
      <c r="SH76" s="143" t="str">
        <f t="shared" si="13"/>
        <v/>
      </c>
      <c r="SI76" s="143">
        <f t="shared" si="14"/>
        <v>0</v>
      </c>
      <c r="SJ76" s="143" t="str">
        <f t="shared" si="15"/>
        <v/>
      </c>
      <c r="SK76" s="143">
        <f t="shared" si="16"/>
        <v>0</v>
      </c>
      <c r="SL76" s="143" t="str">
        <f t="shared" si="17"/>
        <v/>
      </c>
      <c r="SM76" s="143">
        <f t="shared" si="18"/>
        <v>0</v>
      </c>
      <c r="SN76" s="143" t="str">
        <f t="shared" si="19"/>
        <v/>
      </c>
      <c r="SO76" s="143">
        <f t="shared" si="20"/>
        <v>0</v>
      </c>
      <c r="SP76" s="143" t="str">
        <f t="shared" si="21"/>
        <v/>
      </c>
      <c r="SQ76" s="143">
        <f t="shared" si="22"/>
        <v>0</v>
      </c>
      <c r="SR76" s="143" t="str">
        <f t="shared" si="23"/>
        <v/>
      </c>
    </row>
    <row r="77" spans="1:512">
      <c r="A77" s="396"/>
      <c r="B77" s="396"/>
      <c r="C77" s="396"/>
      <c r="D77" s="396"/>
      <c r="E77" s="396"/>
      <c r="F77" s="396"/>
      <c r="G77" s="396"/>
      <c r="H77" s="396"/>
      <c r="I77" s="396"/>
      <c r="J77" s="396"/>
      <c r="K77" s="396"/>
      <c r="L77" s="396"/>
      <c r="M77" s="396"/>
      <c r="N77" s="396"/>
      <c r="O77" s="396"/>
      <c r="P77" s="396"/>
      <c r="Q77" s="396"/>
      <c r="R77" s="396"/>
      <c r="S77" s="396"/>
      <c r="T77" s="396"/>
      <c r="U77" s="396"/>
      <c r="V77" s="396"/>
      <c r="W77" s="396"/>
      <c r="X77" s="396"/>
      <c r="Y77" s="396"/>
      <c r="Z77" s="396"/>
      <c r="AA77" s="396"/>
      <c r="AB77" s="396"/>
      <c r="AC77" s="396"/>
      <c r="AD77" s="396"/>
      <c r="AE77" s="396"/>
      <c r="AF77" s="396"/>
      <c r="AG77" s="396"/>
      <c r="AH77" s="396"/>
      <c r="AI77" s="396"/>
      <c r="AJ77" s="396"/>
      <c r="AK77" s="396"/>
      <c r="AL77" s="396"/>
      <c r="AM77" s="396"/>
      <c r="AN77" s="396"/>
      <c r="AO77" s="396"/>
      <c r="AP77" s="396"/>
      <c r="AQ77" s="396"/>
      <c r="AR77" s="396"/>
      <c r="AS77" s="396"/>
      <c r="AT77" s="396"/>
      <c r="AU77" s="396"/>
      <c r="AV77" s="396"/>
      <c r="AW77" s="396"/>
      <c r="AX77" s="396"/>
      <c r="AY77" s="396"/>
      <c r="AZ77" s="396"/>
      <c r="BA77" s="396"/>
      <c r="BB77" s="396"/>
      <c r="BC77" s="396"/>
      <c r="BD77" s="396"/>
      <c r="BE77" s="396"/>
      <c r="BF77" s="396"/>
      <c r="BG77" s="396"/>
      <c r="BH77" s="396"/>
      <c r="BI77" s="396"/>
      <c r="BJ77" s="396"/>
      <c r="BK77" s="396"/>
      <c r="BL77" s="396"/>
      <c r="BM77" s="396"/>
      <c r="BN77" s="396"/>
      <c r="BO77" s="396"/>
      <c r="BP77" s="396"/>
      <c r="BQ77" s="396"/>
      <c r="BR77" s="396"/>
      <c r="BS77" s="396"/>
      <c r="BT77" s="396"/>
      <c r="BU77" s="396"/>
      <c r="BV77" s="396"/>
      <c r="BW77" s="396"/>
      <c r="BX77" s="396"/>
      <c r="BY77" s="396"/>
      <c r="BZ77" s="396"/>
      <c r="CA77" s="396"/>
      <c r="CB77" s="396"/>
      <c r="CC77" s="396"/>
      <c r="CD77" s="396"/>
      <c r="CE77" s="396"/>
      <c r="CF77" s="396"/>
      <c r="CG77" s="396"/>
      <c r="CH77" s="396"/>
      <c r="CI77" s="396"/>
      <c r="CJ77" s="396"/>
      <c r="CK77" s="396"/>
      <c r="CL77" s="396"/>
      <c r="CM77" s="396"/>
      <c r="CN77" s="396"/>
      <c r="CO77" s="396"/>
      <c r="CP77" s="396"/>
      <c r="CQ77" s="396"/>
      <c r="CR77" s="396"/>
      <c r="CS77" s="396"/>
      <c r="CT77" s="396"/>
      <c r="CU77" s="396"/>
      <c r="CV77" s="396"/>
      <c r="CW77" s="396"/>
      <c r="CX77" s="396"/>
      <c r="CY77" s="396"/>
      <c r="CZ77" s="396"/>
      <c r="DA77" s="396"/>
      <c r="DB77" s="396"/>
      <c r="DC77" s="396"/>
      <c r="DD77" s="396"/>
      <c r="DE77" s="396"/>
      <c r="DF77" s="396"/>
      <c r="DG77" s="396"/>
      <c r="DH77" s="396"/>
      <c r="DI77" s="396"/>
      <c r="DJ77" s="396"/>
      <c r="DK77" s="396"/>
      <c r="ER77" s="396"/>
      <c r="ES77" s="396"/>
      <c r="ET77" s="396"/>
      <c r="EU77" s="396"/>
      <c r="EV77" s="396"/>
      <c r="EW77" s="396"/>
      <c r="EX77" s="396"/>
      <c r="EY77" s="396"/>
      <c r="EZ77" s="396"/>
      <c r="FA77" s="396"/>
      <c r="FB77" s="396"/>
      <c r="FC77" s="396"/>
      <c r="FD77" s="396"/>
      <c r="FE77" s="396"/>
      <c r="FF77" s="396"/>
      <c r="FG77" s="396"/>
      <c r="FH77" s="396"/>
      <c r="FI77" s="396"/>
      <c r="FJ77" s="396"/>
      <c r="FK77" s="396"/>
      <c r="FL77" s="396"/>
      <c r="FM77" s="396"/>
      <c r="FN77" s="396"/>
      <c r="FO77" s="396"/>
      <c r="FP77" s="396"/>
      <c r="FQ77" s="396"/>
      <c r="FR77" s="396"/>
      <c r="FS77" s="396"/>
      <c r="FT77" s="396"/>
      <c r="FU77" s="396"/>
      <c r="FV77" s="396"/>
      <c r="FW77" s="396"/>
      <c r="FX77" s="396"/>
      <c r="FY77" s="396"/>
      <c r="FZ77" s="396"/>
      <c r="GA77" s="396"/>
      <c r="GB77" s="396"/>
      <c r="GC77" s="396"/>
      <c r="GD77" s="396"/>
      <c r="GE77" s="396"/>
      <c r="GF77" s="396"/>
      <c r="GG77" s="396"/>
      <c r="GH77" s="396"/>
      <c r="GI77" s="396"/>
      <c r="GJ77" s="396"/>
      <c r="GK77" s="396"/>
      <c r="GL77" s="396"/>
      <c r="GM77" s="396"/>
      <c r="GN77" s="396"/>
      <c r="GO77" s="396"/>
      <c r="GP77" s="396"/>
      <c r="GQ77" s="396"/>
      <c r="GR77" s="396"/>
      <c r="GS77" s="396"/>
      <c r="GT77" s="396"/>
      <c r="GU77" s="396"/>
      <c r="GV77" s="396"/>
      <c r="GW77" s="396"/>
      <c r="GX77" s="396"/>
      <c r="GY77" s="396"/>
      <c r="GZ77" s="396"/>
      <c r="HA77" s="396"/>
      <c r="HB77" s="396"/>
      <c r="HC77" s="396"/>
      <c r="HD77" s="396"/>
      <c r="HE77" s="396"/>
      <c r="HF77" s="396"/>
      <c r="HG77" s="396"/>
      <c r="HH77" s="396"/>
      <c r="HI77" s="396"/>
      <c r="HJ77" s="396"/>
      <c r="HK77" s="396"/>
      <c r="HL77" s="396"/>
      <c r="HM77" s="396"/>
      <c r="HN77" s="396"/>
      <c r="HO77" s="396"/>
      <c r="HP77" s="396"/>
      <c r="HQ77" s="396"/>
      <c r="HR77" s="396"/>
      <c r="HS77" s="396"/>
      <c r="HT77" s="396"/>
      <c r="HU77" s="396"/>
      <c r="HV77" s="396"/>
      <c r="HW77" s="396"/>
      <c r="HX77" s="396"/>
      <c r="HY77" s="396"/>
      <c r="HZ77" s="396"/>
      <c r="IA77" s="396"/>
      <c r="IB77" s="396"/>
      <c r="IC77" s="396"/>
      <c r="ID77" s="396"/>
      <c r="IE77" s="396"/>
      <c r="IF77" s="396"/>
      <c r="IG77" s="396"/>
      <c r="IH77" s="396"/>
      <c r="II77" s="396"/>
      <c r="IJ77" s="396"/>
      <c r="IK77" s="396"/>
      <c r="IL77" s="396"/>
      <c r="IM77" s="396"/>
      <c r="IN77" s="396"/>
      <c r="IO77" s="396"/>
      <c r="IP77" s="396"/>
      <c r="IQ77" s="396"/>
      <c r="IR77" s="396"/>
      <c r="IS77" s="396"/>
      <c r="IT77" s="396"/>
      <c r="IU77" s="396"/>
      <c r="IV77" s="396"/>
      <c r="IW77" s="396"/>
      <c r="IX77" s="396"/>
      <c r="IY77" s="396"/>
      <c r="IZ77" s="396"/>
      <c r="JA77" s="396"/>
      <c r="JB77" s="396"/>
      <c r="JC77" s="396"/>
      <c r="JD77" s="396"/>
      <c r="JE77" s="396"/>
      <c r="JF77" s="396"/>
      <c r="JG77" s="396"/>
      <c r="JH77" s="396"/>
      <c r="JI77" s="396"/>
      <c r="JJ77" s="396"/>
      <c r="JK77" s="396"/>
      <c r="JL77" s="396"/>
      <c r="JM77" s="396"/>
      <c r="JN77" s="396"/>
      <c r="JO77" s="396"/>
      <c r="JP77" s="396"/>
      <c r="JQ77" s="396"/>
      <c r="JR77" s="396"/>
      <c r="JS77" s="396"/>
      <c r="JT77" s="396"/>
      <c r="JU77" s="396"/>
      <c r="JV77" s="396"/>
      <c r="JW77" s="396"/>
      <c r="JX77" s="396"/>
      <c r="JY77" s="396"/>
      <c r="JZ77" s="396"/>
      <c r="KA77" s="396"/>
      <c r="KB77" s="396"/>
      <c r="KC77" s="396"/>
      <c r="KD77" s="396"/>
      <c r="KE77" s="396"/>
      <c r="KF77" s="396"/>
      <c r="KG77" s="396"/>
      <c r="KH77" s="396"/>
      <c r="KI77" s="396"/>
      <c r="KJ77" s="396"/>
      <c r="KK77" s="396"/>
      <c r="KL77" s="396"/>
      <c r="KM77" s="396"/>
      <c r="KN77" s="396"/>
      <c r="KO77" s="396"/>
      <c r="KP77" s="396"/>
      <c r="KQ77" s="396"/>
      <c r="KR77" s="396"/>
      <c r="KS77" s="396"/>
      <c r="KT77" s="396"/>
      <c r="KU77" s="396"/>
      <c r="KV77" s="396"/>
      <c r="KW77" s="396"/>
      <c r="KX77" s="396"/>
      <c r="KY77" s="396"/>
      <c r="KZ77" s="396"/>
      <c r="LA77" s="396"/>
      <c r="LB77" s="396"/>
      <c r="LC77" s="396"/>
      <c r="LD77" s="396"/>
      <c r="LE77" s="396"/>
      <c r="LF77" s="396"/>
      <c r="LG77" s="396"/>
      <c r="LH77" s="396"/>
      <c r="LI77" s="396"/>
      <c r="LJ77" s="396"/>
      <c r="LK77" s="396"/>
      <c r="LL77" s="396"/>
      <c r="LM77" s="396"/>
      <c r="LN77" s="396"/>
      <c r="LO77" s="396"/>
      <c r="LP77" s="396"/>
      <c r="LQ77" s="396"/>
      <c r="LR77" s="396"/>
      <c r="LS77" s="396"/>
      <c r="LT77" s="396"/>
      <c r="LU77" s="396"/>
      <c r="LV77" s="396"/>
      <c r="LW77" s="396"/>
      <c r="LX77" s="396"/>
      <c r="LY77" s="396"/>
      <c r="LZ77" s="396"/>
      <c r="MA77" s="396"/>
      <c r="MB77" s="396"/>
      <c r="MC77" s="396"/>
      <c r="MD77" s="396"/>
      <c r="ME77" s="396"/>
      <c r="MF77" s="396"/>
      <c r="MG77" s="396"/>
      <c r="MH77" s="396"/>
      <c r="MI77" s="396"/>
      <c r="MJ77" s="396"/>
      <c r="MK77" s="396"/>
      <c r="ML77" s="396"/>
      <c r="MM77" s="396"/>
      <c r="MN77" s="396"/>
      <c r="MO77" s="396"/>
      <c r="MP77" s="396"/>
      <c r="MQ77" s="396"/>
      <c r="MR77" s="396"/>
      <c r="MS77" s="396"/>
      <c r="MT77" s="396"/>
      <c r="MU77" s="396"/>
      <c r="MV77" s="396"/>
      <c r="MW77" s="396"/>
      <c r="MX77" s="396"/>
      <c r="MY77" s="396"/>
      <c r="MZ77" s="396"/>
      <c r="NA77" s="396"/>
      <c r="NB77" s="396"/>
      <c r="NC77" s="396"/>
      <c r="ND77" s="396"/>
      <c r="NE77" s="396"/>
      <c r="NF77" s="396"/>
      <c r="NG77" s="396"/>
      <c r="NH77" s="396"/>
      <c r="NI77" s="396"/>
      <c r="NJ77" s="396"/>
      <c r="NK77" s="396"/>
      <c r="NL77" s="396"/>
      <c r="NM77" s="396"/>
      <c r="NN77" s="396"/>
      <c r="NO77" s="396"/>
      <c r="NP77" s="396"/>
      <c r="NQ77" s="396"/>
      <c r="NR77" s="396"/>
      <c r="NS77" s="396"/>
      <c r="NT77" s="396"/>
      <c r="NU77" s="396"/>
      <c r="NV77" s="396"/>
      <c r="NW77" s="396"/>
      <c r="NX77" s="396"/>
      <c r="NY77" s="396"/>
      <c r="NZ77" s="396"/>
      <c r="OA77" s="396"/>
      <c r="OB77" s="396"/>
      <c r="OC77" s="396"/>
      <c r="OD77" s="396"/>
      <c r="OE77" s="396"/>
      <c r="OF77" s="396"/>
      <c r="OG77" s="396"/>
      <c r="OH77" s="396"/>
      <c r="OI77" s="396"/>
      <c r="OJ77" s="396"/>
      <c r="OK77" s="396"/>
      <c r="OL77" s="396"/>
      <c r="OM77" s="396"/>
      <c r="ON77" s="396"/>
      <c r="OO77" s="396"/>
      <c r="OP77" s="396"/>
      <c r="OQ77" s="396"/>
      <c r="OR77" s="396"/>
      <c r="OS77" s="396"/>
      <c r="OT77" s="396"/>
      <c r="OU77" s="396"/>
      <c r="OV77" s="396"/>
      <c r="OW77" s="396"/>
      <c r="OX77" s="396"/>
      <c r="OY77" s="396"/>
      <c r="OZ77" s="396"/>
      <c r="PA77" s="396"/>
      <c r="PB77" s="396"/>
      <c r="PC77" s="396"/>
      <c r="PD77" s="396"/>
      <c r="PE77" s="396"/>
      <c r="PF77" s="396"/>
      <c r="PG77" s="396"/>
      <c r="PH77" s="396"/>
      <c r="PI77" s="396"/>
      <c r="PJ77" s="396"/>
      <c r="PK77" s="396"/>
      <c r="PL77" s="396"/>
      <c r="PM77" s="396"/>
      <c r="PN77" s="396"/>
      <c r="PO77" s="396"/>
      <c r="PP77" s="396"/>
      <c r="PQ77" s="396"/>
      <c r="PR77" s="396"/>
      <c r="PS77" s="396"/>
      <c r="PT77" s="396"/>
      <c r="PU77" s="396"/>
      <c r="PV77" s="396"/>
      <c r="PW77" s="396"/>
      <c r="PX77" s="396"/>
      <c r="PY77" s="396"/>
      <c r="PZ77" s="396"/>
      <c r="QA77" s="396"/>
      <c r="QB77" s="396"/>
      <c r="QC77" s="396"/>
      <c r="QD77" s="396"/>
      <c r="QE77" s="396"/>
      <c r="QF77" s="396"/>
      <c r="QG77" s="396"/>
      <c r="QH77" s="396"/>
      <c r="QI77" s="396"/>
      <c r="QJ77" s="396"/>
      <c r="QK77" s="396"/>
      <c r="QL77" s="396"/>
      <c r="QM77" s="396"/>
      <c r="QN77" s="396"/>
      <c r="QO77" s="396"/>
      <c r="QP77" s="396"/>
      <c r="QQ77" s="396"/>
      <c r="QR77" s="396"/>
      <c r="QS77" s="396"/>
      <c r="SG77" s="143">
        <f t="shared" si="12"/>
        <v>0</v>
      </c>
      <c r="SH77" s="143" t="str">
        <f t="shared" si="13"/>
        <v/>
      </c>
      <c r="SI77" s="143">
        <f t="shared" si="14"/>
        <v>0</v>
      </c>
      <c r="SJ77" s="143" t="str">
        <f t="shared" si="15"/>
        <v/>
      </c>
      <c r="SK77" s="143">
        <f t="shared" si="16"/>
        <v>0</v>
      </c>
      <c r="SL77" s="143" t="str">
        <f t="shared" si="17"/>
        <v/>
      </c>
      <c r="SM77" s="143">
        <f t="shared" si="18"/>
        <v>0</v>
      </c>
      <c r="SN77" s="143" t="str">
        <f t="shared" si="19"/>
        <v/>
      </c>
      <c r="SO77" s="143">
        <f t="shared" si="20"/>
        <v>0</v>
      </c>
      <c r="SP77" s="143" t="str">
        <f t="shared" si="21"/>
        <v/>
      </c>
      <c r="SQ77" s="143">
        <f t="shared" si="22"/>
        <v>0</v>
      </c>
      <c r="SR77" s="143" t="str">
        <f t="shared" si="23"/>
        <v/>
      </c>
    </row>
    <row r="78" spans="1:512">
      <c r="A78" s="396"/>
      <c r="B78" s="395"/>
      <c r="C78" s="395"/>
      <c r="D78" s="395"/>
      <c r="E78" s="395"/>
      <c r="F78" s="395"/>
      <c r="G78" s="395"/>
      <c r="H78" s="395"/>
      <c r="I78" s="395"/>
      <c r="J78" s="395"/>
      <c r="K78" s="395"/>
      <c r="L78" s="395"/>
      <c r="M78" s="395"/>
      <c r="N78" s="395"/>
      <c r="O78" s="395"/>
      <c r="P78" s="395"/>
      <c r="Q78" s="395"/>
      <c r="R78" s="395"/>
      <c r="S78" s="395"/>
      <c r="T78" s="395"/>
      <c r="U78" s="395"/>
      <c r="V78" s="395"/>
      <c r="W78" s="395"/>
      <c r="X78" s="395"/>
      <c r="Y78" s="395"/>
      <c r="Z78" s="395"/>
      <c r="AA78" s="395"/>
      <c r="AB78" s="395"/>
      <c r="AC78" s="395"/>
      <c r="AD78" s="395"/>
      <c r="AE78" s="395"/>
      <c r="AF78" s="395"/>
      <c r="AG78" s="395"/>
      <c r="AH78" s="395"/>
      <c r="AI78" s="395"/>
      <c r="AJ78" s="395"/>
      <c r="AK78" s="395"/>
      <c r="AL78" s="395"/>
      <c r="AM78" s="395"/>
      <c r="AN78" s="395"/>
      <c r="AO78" s="395"/>
      <c r="AP78" s="395"/>
      <c r="AQ78" s="395"/>
      <c r="AR78" s="395"/>
      <c r="AS78" s="395"/>
      <c r="AT78" s="395"/>
      <c r="AU78" s="395"/>
      <c r="AV78" s="395"/>
      <c r="AW78" s="395"/>
      <c r="AX78" s="395"/>
      <c r="AY78" s="395"/>
      <c r="AZ78" s="395"/>
      <c r="BA78" s="395"/>
      <c r="BB78" s="395"/>
      <c r="BC78" s="395"/>
      <c r="BD78" s="395"/>
      <c r="BE78" s="395"/>
      <c r="BF78" s="395"/>
      <c r="BG78" s="395"/>
      <c r="BH78" s="395"/>
      <c r="BI78" s="395"/>
      <c r="BJ78" s="395"/>
      <c r="BK78" s="395"/>
      <c r="BL78" s="395"/>
      <c r="BM78" s="395"/>
      <c r="BN78" s="395"/>
      <c r="BO78" s="395"/>
      <c r="BP78" s="395"/>
      <c r="BQ78" s="395"/>
      <c r="BR78" s="395"/>
      <c r="BS78" s="395"/>
      <c r="BT78" s="395"/>
      <c r="BU78" s="395"/>
      <c r="BV78" s="395"/>
      <c r="BW78" s="395"/>
      <c r="BX78" s="395"/>
      <c r="BY78" s="395"/>
      <c r="BZ78" s="395"/>
      <c r="CA78" s="395"/>
      <c r="CB78" s="395"/>
      <c r="CC78" s="395"/>
      <c r="CD78" s="395"/>
      <c r="CE78" s="395"/>
      <c r="CF78" s="395"/>
      <c r="CG78" s="395"/>
      <c r="CH78" s="395"/>
      <c r="CI78" s="395"/>
      <c r="CJ78" s="395"/>
      <c r="CK78" s="395"/>
      <c r="CL78" s="395"/>
      <c r="CM78" s="395"/>
      <c r="CN78" s="395"/>
      <c r="CO78" s="395"/>
      <c r="CP78" s="395"/>
      <c r="CQ78" s="395"/>
      <c r="CR78" s="395"/>
      <c r="CS78" s="395"/>
      <c r="CT78" s="395"/>
      <c r="CU78" s="395"/>
      <c r="CV78" s="395"/>
      <c r="CW78" s="395"/>
      <c r="CX78" s="395"/>
      <c r="CY78" s="395"/>
      <c r="CZ78" s="395"/>
      <c r="DA78" s="395"/>
      <c r="DB78" s="395"/>
      <c r="DC78" s="395"/>
      <c r="DD78" s="395"/>
      <c r="DE78" s="395"/>
      <c r="DF78" s="395"/>
      <c r="DG78" s="395"/>
      <c r="DH78" s="395"/>
      <c r="DI78" s="395"/>
      <c r="DJ78" s="395"/>
      <c r="DK78" s="395"/>
      <c r="ER78" s="395"/>
      <c r="ES78" s="395"/>
      <c r="ET78" s="395"/>
      <c r="EU78" s="395"/>
      <c r="EV78" s="395"/>
      <c r="EW78" s="395"/>
      <c r="EX78" s="395"/>
      <c r="EY78" s="395"/>
      <c r="EZ78" s="395"/>
      <c r="FA78" s="395"/>
      <c r="FB78" s="395"/>
      <c r="FC78" s="395"/>
      <c r="FD78" s="395"/>
      <c r="FE78" s="395"/>
      <c r="FF78" s="395"/>
      <c r="FG78" s="395"/>
      <c r="FH78" s="395"/>
      <c r="FI78" s="395"/>
      <c r="FJ78" s="395"/>
      <c r="FK78" s="395"/>
      <c r="FL78" s="395"/>
      <c r="FM78" s="395"/>
      <c r="FN78" s="395"/>
      <c r="FO78" s="395"/>
      <c r="FP78" s="395"/>
      <c r="FQ78" s="395"/>
      <c r="FR78" s="395"/>
      <c r="FS78" s="395"/>
      <c r="FT78" s="395"/>
      <c r="FU78" s="395"/>
      <c r="FV78" s="395"/>
      <c r="FW78" s="395"/>
      <c r="FX78" s="395"/>
      <c r="FY78" s="395"/>
      <c r="FZ78" s="395"/>
      <c r="GA78" s="395"/>
      <c r="GB78" s="395"/>
      <c r="GC78" s="395"/>
      <c r="GD78" s="395"/>
      <c r="GE78" s="395"/>
      <c r="GF78" s="395"/>
      <c r="GG78" s="395"/>
      <c r="GH78" s="395"/>
      <c r="GI78" s="395"/>
      <c r="GJ78" s="395"/>
      <c r="GK78" s="395"/>
      <c r="GL78" s="395"/>
      <c r="GM78" s="395"/>
      <c r="GN78" s="395"/>
      <c r="GO78" s="395"/>
      <c r="GP78" s="395"/>
      <c r="GQ78" s="395"/>
      <c r="GR78" s="395"/>
      <c r="GS78" s="395"/>
      <c r="GT78" s="395"/>
      <c r="GU78" s="395"/>
      <c r="GV78" s="395"/>
      <c r="GW78" s="395"/>
      <c r="GX78" s="395"/>
      <c r="GY78" s="395"/>
      <c r="GZ78" s="395"/>
      <c r="HA78" s="395"/>
      <c r="HB78" s="395"/>
      <c r="HC78" s="395"/>
      <c r="HD78" s="395"/>
      <c r="HE78" s="395"/>
      <c r="HF78" s="395"/>
      <c r="HG78" s="395"/>
      <c r="HH78" s="395"/>
      <c r="HI78" s="395"/>
      <c r="HJ78" s="395"/>
      <c r="HK78" s="395"/>
      <c r="HL78" s="395"/>
      <c r="HM78" s="395"/>
      <c r="HN78" s="395"/>
      <c r="HO78" s="395"/>
      <c r="HP78" s="395"/>
      <c r="HQ78" s="395"/>
      <c r="HR78" s="395"/>
      <c r="HS78" s="395"/>
      <c r="HT78" s="395"/>
      <c r="HU78" s="395"/>
      <c r="HV78" s="395"/>
      <c r="HW78" s="395"/>
      <c r="HX78" s="395"/>
      <c r="HY78" s="395"/>
      <c r="HZ78" s="395"/>
      <c r="IA78" s="395"/>
      <c r="IB78" s="395"/>
      <c r="IC78" s="395"/>
      <c r="ID78" s="395"/>
      <c r="IE78" s="395"/>
      <c r="IF78" s="395"/>
      <c r="IG78" s="395"/>
      <c r="IH78" s="395"/>
      <c r="II78" s="395"/>
      <c r="IJ78" s="395"/>
      <c r="IK78" s="395"/>
      <c r="IL78" s="395"/>
      <c r="IM78" s="395"/>
      <c r="IN78" s="395"/>
      <c r="IO78" s="395"/>
      <c r="IP78" s="395"/>
      <c r="IQ78" s="395"/>
      <c r="IR78" s="395"/>
      <c r="IS78" s="395"/>
      <c r="IT78" s="395"/>
      <c r="IU78" s="395"/>
      <c r="IV78" s="395"/>
      <c r="IW78" s="395"/>
      <c r="IX78" s="395"/>
      <c r="IY78" s="395"/>
      <c r="IZ78" s="395"/>
      <c r="JA78" s="395"/>
      <c r="JB78" s="395"/>
      <c r="JC78" s="395"/>
      <c r="JD78" s="395"/>
      <c r="JE78" s="395"/>
      <c r="JF78" s="395"/>
      <c r="JG78" s="395"/>
      <c r="JH78" s="395"/>
      <c r="JI78" s="395"/>
      <c r="JJ78" s="395"/>
      <c r="JK78" s="395"/>
      <c r="JL78" s="395"/>
      <c r="JM78" s="395"/>
      <c r="JN78" s="395"/>
      <c r="JO78" s="395"/>
      <c r="JP78" s="395"/>
      <c r="JQ78" s="395"/>
      <c r="JR78" s="395"/>
      <c r="JS78" s="395"/>
      <c r="JT78" s="395"/>
      <c r="JU78" s="395"/>
      <c r="JV78" s="395"/>
      <c r="JW78" s="395"/>
      <c r="JX78" s="395"/>
      <c r="JY78" s="395"/>
      <c r="JZ78" s="395"/>
      <c r="KA78" s="395"/>
      <c r="KB78" s="395"/>
      <c r="KC78" s="395"/>
      <c r="KD78" s="395"/>
      <c r="KE78" s="395"/>
      <c r="KF78" s="395"/>
      <c r="KG78" s="395"/>
      <c r="KH78" s="395"/>
      <c r="KI78" s="395"/>
      <c r="KJ78" s="395"/>
      <c r="KK78" s="395"/>
      <c r="KL78" s="395"/>
      <c r="KM78" s="395"/>
      <c r="KN78" s="395"/>
      <c r="KO78" s="395"/>
      <c r="KP78" s="395"/>
      <c r="KQ78" s="395"/>
      <c r="KR78" s="395"/>
      <c r="KS78" s="395"/>
      <c r="KT78" s="395"/>
      <c r="KU78" s="395"/>
      <c r="KV78" s="395"/>
      <c r="KW78" s="395"/>
      <c r="KX78" s="395"/>
      <c r="KY78" s="395"/>
      <c r="KZ78" s="395"/>
      <c r="LA78" s="395"/>
      <c r="LB78" s="395"/>
      <c r="LC78" s="395"/>
      <c r="LD78" s="395"/>
      <c r="LE78" s="395"/>
      <c r="LF78" s="395"/>
      <c r="LG78" s="395"/>
      <c r="LH78" s="395"/>
      <c r="LI78" s="395"/>
      <c r="LJ78" s="395"/>
      <c r="LK78" s="395"/>
      <c r="LL78" s="395"/>
      <c r="LM78" s="395"/>
      <c r="LN78" s="395"/>
      <c r="LO78" s="395"/>
      <c r="LP78" s="395"/>
      <c r="LQ78" s="395"/>
      <c r="LR78" s="395"/>
      <c r="LS78" s="395"/>
      <c r="LT78" s="395"/>
      <c r="LU78" s="395"/>
      <c r="LV78" s="395"/>
      <c r="LW78" s="395"/>
      <c r="LX78" s="395"/>
      <c r="LY78" s="395"/>
      <c r="LZ78" s="395"/>
      <c r="MA78" s="395"/>
      <c r="MB78" s="395"/>
      <c r="MC78" s="395"/>
      <c r="MD78" s="395"/>
      <c r="ME78" s="395"/>
      <c r="MF78" s="395"/>
      <c r="MG78" s="395"/>
      <c r="MH78" s="395"/>
      <c r="MI78" s="395"/>
      <c r="MJ78" s="395"/>
      <c r="MK78" s="395"/>
      <c r="ML78" s="395"/>
      <c r="MM78" s="395"/>
      <c r="MN78" s="395"/>
      <c r="MO78" s="395"/>
      <c r="MP78" s="395"/>
      <c r="MQ78" s="395"/>
      <c r="MR78" s="395"/>
      <c r="MS78" s="395"/>
      <c r="MT78" s="395"/>
      <c r="MU78" s="395"/>
      <c r="MV78" s="395"/>
      <c r="MW78" s="395"/>
      <c r="MX78" s="395"/>
      <c r="MY78" s="395"/>
      <c r="MZ78" s="395"/>
      <c r="NA78" s="395"/>
      <c r="NB78" s="395"/>
      <c r="NC78" s="395"/>
      <c r="ND78" s="395"/>
      <c r="NE78" s="395"/>
      <c r="NF78" s="395"/>
      <c r="NG78" s="395"/>
      <c r="NH78" s="395"/>
      <c r="NI78" s="395"/>
      <c r="NJ78" s="395"/>
      <c r="NK78" s="395"/>
      <c r="NL78" s="395"/>
      <c r="NM78" s="395"/>
      <c r="NN78" s="395"/>
      <c r="NO78" s="395"/>
      <c r="NP78" s="395"/>
      <c r="NQ78" s="395"/>
      <c r="NR78" s="395"/>
      <c r="NS78" s="395"/>
      <c r="NT78" s="395"/>
      <c r="NU78" s="395"/>
      <c r="NV78" s="395"/>
      <c r="NW78" s="395"/>
      <c r="NX78" s="395"/>
      <c r="NY78" s="395"/>
      <c r="NZ78" s="395"/>
      <c r="OA78" s="395"/>
      <c r="OB78" s="395"/>
      <c r="OC78" s="395"/>
      <c r="OD78" s="395"/>
      <c r="OE78" s="395"/>
      <c r="OF78" s="395"/>
      <c r="OG78" s="395"/>
      <c r="OH78" s="395"/>
      <c r="OI78" s="395"/>
      <c r="OJ78" s="395"/>
      <c r="OK78" s="395"/>
      <c r="OL78" s="395"/>
      <c r="OM78" s="395"/>
      <c r="ON78" s="395"/>
      <c r="OO78" s="395"/>
      <c r="OP78" s="395"/>
      <c r="OQ78" s="395"/>
      <c r="OR78" s="395"/>
      <c r="OS78" s="395"/>
      <c r="OT78" s="395"/>
      <c r="OU78" s="395"/>
      <c r="OV78" s="395"/>
      <c r="OW78" s="395"/>
      <c r="OX78" s="395"/>
      <c r="OY78" s="395"/>
      <c r="OZ78" s="395"/>
      <c r="PA78" s="395"/>
      <c r="PB78" s="395"/>
      <c r="PC78" s="395"/>
      <c r="PD78" s="395"/>
      <c r="PE78" s="395"/>
      <c r="PF78" s="395"/>
      <c r="PG78" s="395"/>
      <c r="PH78" s="395"/>
      <c r="PI78" s="395"/>
      <c r="PJ78" s="395"/>
      <c r="PK78" s="395"/>
      <c r="PL78" s="395"/>
      <c r="PM78" s="395"/>
      <c r="PN78" s="395"/>
      <c r="PO78" s="395"/>
      <c r="PP78" s="395"/>
      <c r="PQ78" s="395"/>
      <c r="PR78" s="395"/>
      <c r="PS78" s="395"/>
      <c r="PT78" s="395"/>
      <c r="PU78" s="395"/>
      <c r="PV78" s="395"/>
      <c r="PW78" s="395"/>
      <c r="PX78" s="395"/>
      <c r="PY78" s="395"/>
      <c r="PZ78" s="395"/>
      <c r="QA78" s="395"/>
      <c r="QB78" s="395"/>
      <c r="QC78" s="395"/>
      <c r="QD78" s="395"/>
      <c r="QE78" s="395"/>
      <c r="QF78" s="395"/>
      <c r="QG78" s="395"/>
      <c r="QH78" s="395"/>
      <c r="QI78" s="395"/>
      <c r="QJ78" s="395"/>
      <c r="QK78" s="395"/>
      <c r="QL78" s="395"/>
      <c r="QM78" s="395"/>
      <c r="QN78" s="395"/>
      <c r="QO78" s="395"/>
      <c r="QP78" s="395"/>
      <c r="QQ78" s="395"/>
      <c r="QR78" s="395"/>
      <c r="QS78" s="395"/>
      <c r="SG78" s="143">
        <f t="shared" si="12"/>
        <v>0</v>
      </c>
      <c r="SH78" s="143" t="str">
        <f t="shared" si="13"/>
        <v/>
      </c>
      <c r="SI78" s="143">
        <f t="shared" si="14"/>
        <v>0</v>
      </c>
      <c r="SJ78" s="143" t="str">
        <f t="shared" si="15"/>
        <v/>
      </c>
      <c r="SK78" s="143">
        <f t="shared" si="16"/>
        <v>0</v>
      </c>
      <c r="SL78" s="143" t="str">
        <f t="shared" si="17"/>
        <v/>
      </c>
      <c r="SM78" s="143">
        <f t="shared" si="18"/>
        <v>0</v>
      </c>
      <c r="SN78" s="143" t="str">
        <f t="shared" si="19"/>
        <v/>
      </c>
      <c r="SO78" s="143">
        <f t="shared" si="20"/>
        <v>0</v>
      </c>
      <c r="SP78" s="143" t="str">
        <f t="shared" si="21"/>
        <v/>
      </c>
      <c r="SQ78" s="143">
        <f t="shared" si="22"/>
        <v>0</v>
      </c>
      <c r="SR78" s="143" t="str">
        <f t="shared" si="23"/>
        <v/>
      </c>
    </row>
    <row r="79" spans="1:512">
      <c r="A79" s="396"/>
      <c r="B79" s="396"/>
      <c r="C79" s="396"/>
      <c r="D79" s="396"/>
      <c r="E79" s="396"/>
      <c r="F79" s="396"/>
      <c r="G79" s="396"/>
      <c r="H79" s="396"/>
      <c r="I79" s="396"/>
      <c r="J79" s="396"/>
      <c r="K79" s="396"/>
      <c r="L79" s="396"/>
      <c r="M79" s="396"/>
      <c r="N79" s="396"/>
      <c r="O79" s="396"/>
      <c r="P79" s="396"/>
      <c r="Q79" s="396"/>
      <c r="R79" s="396"/>
      <c r="S79" s="396"/>
      <c r="T79" s="396"/>
      <c r="U79" s="396"/>
      <c r="V79" s="396"/>
      <c r="W79" s="396"/>
      <c r="X79" s="396"/>
      <c r="Y79" s="396"/>
      <c r="Z79" s="396"/>
      <c r="AA79" s="396"/>
      <c r="AB79" s="396"/>
      <c r="AC79" s="396"/>
      <c r="AD79" s="396"/>
      <c r="AE79" s="396"/>
      <c r="AF79" s="396"/>
      <c r="AG79" s="396"/>
      <c r="AH79" s="396"/>
      <c r="AI79" s="396"/>
      <c r="AJ79" s="396"/>
      <c r="AK79" s="396"/>
      <c r="AL79" s="396"/>
      <c r="AM79" s="396"/>
      <c r="AN79" s="396"/>
      <c r="AO79" s="396"/>
      <c r="AP79" s="396"/>
      <c r="AQ79" s="396"/>
      <c r="AR79" s="396"/>
      <c r="AS79" s="396"/>
      <c r="AT79" s="396"/>
      <c r="AU79" s="396"/>
      <c r="AV79" s="396"/>
      <c r="AW79" s="396"/>
      <c r="AX79" s="396"/>
      <c r="AY79" s="396"/>
      <c r="AZ79" s="396"/>
      <c r="BA79" s="396"/>
      <c r="BB79" s="396"/>
      <c r="BC79" s="396"/>
      <c r="BD79" s="396"/>
      <c r="BE79" s="396"/>
      <c r="BF79" s="396"/>
      <c r="BG79" s="396"/>
      <c r="BH79" s="396"/>
      <c r="BI79" s="396"/>
      <c r="BJ79" s="396"/>
      <c r="BK79" s="396"/>
      <c r="BL79" s="396"/>
      <c r="BM79" s="396"/>
      <c r="BN79" s="396"/>
      <c r="BO79" s="396"/>
      <c r="BP79" s="396"/>
      <c r="BQ79" s="396"/>
      <c r="BR79" s="396"/>
      <c r="BS79" s="396"/>
      <c r="BT79" s="396"/>
      <c r="BU79" s="396"/>
      <c r="BV79" s="396"/>
      <c r="BW79" s="396"/>
      <c r="BX79" s="396"/>
      <c r="BY79" s="396"/>
      <c r="BZ79" s="396"/>
      <c r="CA79" s="396"/>
      <c r="CB79" s="396"/>
      <c r="CC79" s="396"/>
      <c r="CD79" s="396"/>
      <c r="CE79" s="396"/>
      <c r="CF79" s="396"/>
      <c r="CG79" s="396"/>
      <c r="CH79" s="396"/>
      <c r="CI79" s="396"/>
      <c r="CJ79" s="396"/>
      <c r="CK79" s="396"/>
      <c r="CL79" s="396"/>
      <c r="CM79" s="396"/>
      <c r="CN79" s="396"/>
      <c r="CO79" s="396"/>
      <c r="CP79" s="396"/>
      <c r="CQ79" s="396"/>
      <c r="CR79" s="396"/>
      <c r="CS79" s="396"/>
      <c r="CT79" s="396"/>
      <c r="CU79" s="396"/>
      <c r="CV79" s="396"/>
      <c r="CW79" s="396"/>
      <c r="CX79" s="396"/>
      <c r="CY79" s="396"/>
      <c r="CZ79" s="396"/>
      <c r="DA79" s="396"/>
      <c r="DB79" s="396"/>
      <c r="DC79" s="396"/>
      <c r="DD79" s="396"/>
      <c r="DE79" s="396"/>
      <c r="DF79" s="396"/>
      <c r="DG79" s="396"/>
      <c r="DH79" s="396"/>
      <c r="DI79" s="396"/>
      <c r="DJ79" s="396"/>
      <c r="DK79" s="396"/>
      <c r="ER79" s="396"/>
      <c r="ES79" s="396"/>
      <c r="ET79" s="396"/>
      <c r="EU79" s="396"/>
      <c r="EV79" s="396"/>
      <c r="EW79" s="396"/>
      <c r="EX79" s="396"/>
      <c r="EY79" s="396"/>
      <c r="EZ79" s="396"/>
      <c r="FA79" s="396"/>
      <c r="FB79" s="396"/>
      <c r="FC79" s="396"/>
      <c r="FD79" s="396"/>
      <c r="FE79" s="396"/>
      <c r="FF79" s="396"/>
      <c r="FG79" s="396"/>
      <c r="FH79" s="396"/>
      <c r="FI79" s="396"/>
      <c r="FJ79" s="396"/>
      <c r="FK79" s="396"/>
      <c r="FL79" s="396"/>
      <c r="FM79" s="396"/>
      <c r="FN79" s="396"/>
      <c r="FO79" s="396"/>
      <c r="FP79" s="396"/>
      <c r="FQ79" s="396"/>
      <c r="FR79" s="396"/>
      <c r="FS79" s="396"/>
      <c r="FT79" s="396"/>
      <c r="FU79" s="396"/>
      <c r="FV79" s="396"/>
      <c r="FW79" s="396"/>
      <c r="FX79" s="396"/>
      <c r="FY79" s="396"/>
      <c r="FZ79" s="396"/>
      <c r="GA79" s="396"/>
      <c r="GB79" s="396"/>
      <c r="GC79" s="396"/>
      <c r="GD79" s="396"/>
      <c r="GE79" s="396"/>
      <c r="GF79" s="396"/>
      <c r="GG79" s="396"/>
      <c r="GH79" s="396"/>
      <c r="GI79" s="396"/>
      <c r="GJ79" s="396"/>
      <c r="GK79" s="396"/>
      <c r="GL79" s="396"/>
      <c r="GM79" s="396"/>
      <c r="GN79" s="396"/>
      <c r="GO79" s="396"/>
      <c r="GP79" s="396"/>
      <c r="GQ79" s="396"/>
      <c r="GR79" s="396"/>
      <c r="GS79" s="396"/>
      <c r="GT79" s="396"/>
      <c r="GU79" s="396"/>
      <c r="GV79" s="396"/>
      <c r="GW79" s="396"/>
      <c r="GX79" s="396"/>
      <c r="GY79" s="396"/>
      <c r="GZ79" s="396"/>
      <c r="HA79" s="396"/>
      <c r="HB79" s="396"/>
      <c r="HC79" s="396"/>
      <c r="HD79" s="396"/>
      <c r="HE79" s="396"/>
      <c r="HF79" s="396"/>
      <c r="HG79" s="396"/>
      <c r="HH79" s="396"/>
      <c r="HI79" s="396"/>
      <c r="HJ79" s="396"/>
      <c r="HK79" s="396"/>
      <c r="HL79" s="396"/>
      <c r="HM79" s="396"/>
      <c r="HN79" s="396"/>
      <c r="HO79" s="396"/>
      <c r="HP79" s="396"/>
      <c r="HQ79" s="396"/>
      <c r="HR79" s="396"/>
      <c r="HS79" s="396"/>
      <c r="HT79" s="396"/>
      <c r="HU79" s="396"/>
      <c r="HV79" s="396"/>
      <c r="HW79" s="396"/>
      <c r="HX79" s="396"/>
      <c r="HY79" s="396"/>
      <c r="HZ79" s="396"/>
      <c r="IA79" s="396"/>
      <c r="IB79" s="396"/>
      <c r="IC79" s="396"/>
      <c r="ID79" s="396"/>
      <c r="IE79" s="396"/>
      <c r="IF79" s="396"/>
      <c r="IG79" s="396"/>
      <c r="IH79" s="396"/>
      <c r="II79" s="396"/>
      <c r="IJ79" s="396"/>
      <c r="IK79" s="396"/>
      <c r="IL79" s="396"/>
      <c r="IM79" s="396"/>
      <c r="IN79" s="396"/>
      <c r="IO79" s="396"/>
      <c r="IP79" s="396"/>
      <c r="IQ79" s="396"/>
      <c r="IR79" s="396"/>
      <c r="IS79" s="396"/>
      <c r="IT79" s="396"/>
      <c r="IU79" s="396"/>
      <c r="IV79" s="396"/>
      <c r="IW79" s="396"/>
      <c r="IX79" s="396"/>
      <c r="IY79" s="396"/>
      <c r="IZ79" s="396"/>
      <c r="JA79" s="396"/>
      <c r="JB79" s="396"/>
      <c r="JC79" s="396"/>
      <c r="JD79" s="396"/>
      <c r="JE79" s="396"/>
      <c r="JF79" s="396"/>
      <c r="JG79" s="396"/>
      <c r="JH79" s="396"/>
      <c r="JI79" s="396"/>
      <c r="JJ79" s="396"/>
      <c r="JK79" s="396"/>
      <c r="JL79" s="396"/>
      <c r="JM79" s="396"/>
      <c r="JN79" s="396"/>
      <c r="JO79" s="396"/>
      <c r="JP79" s="396"/>
      <c r="JQ79" s="396"/>
      <c r="JR79" s="396"/>
      <c r="JS79" s="396"/>
      <c r="JT79" s="396"/>
      <c r="JU79" s="396"/>
      <c r="JV79" s="396"/>
      <c r="JW79" s="396"/>
      <c r="JX79" s="396"/>
      <c r="JY79" s="396"/>
      <c r="JZ79" s="396"/>
      <c r="KA79" s="396"/>
      <c r="KB79" s="396"/>
      <c r="KC79" s="396"/>
      <c r="KD79" s="396"/>
      <c r="KE79" s="396"/>
      <c r="KF79" s="396"/>
      <c r="KG79" s="396"/>
      <c r="KH79" s="396"/>
      <c r="KI79" s="396"/>
      <c r="KJ79" s="396"/>
      <c r="KK79" s="396"/>
      <c r="KL79" s="396"/>
      <c r="KM79" s="396"/>
      <c r="KN79" s="396"/>
      <c r="KO79" s="396"/>
      <c r="KP79" s="396"/>
      <c r="KQ79" s="396"/>
      <c r="KR79" s="396"/>
      <c r="KS79" s="396"/>
      <c r="KT79" s="396"/>
      <c r="KU79" s="396"/>
      <c r="KV79" s="396"/>
      <c r="KW79" s="396"/>
      <c r="KX79" s="396"/>
      <c r="KY79" s="396"/>
      <c r="KZ79" s="396"/>
      <c r="LA79" s="396"/>
      <c r="LB79" s="396"/>
      <c r="LC79" s="396"/>
      <c r="LD79" s="396"/>
      <c r="LE79" s="396"/>
      <c r="LF79" s="396"/>
      <c r="LG79" s="396"/>
      <c r="LH79" s="396"/>
      <c r="LI79" s="396"/>
      <c r="LJ79" s="396"/>
      <c r="LK79" s="396"/>
      <c r="LL79" s="396"/>
      <c r="LM79" s="396"/>
      <c r="LN79" s="396"/>
      <c r="LO79" s="396"/>
      <c r="LP79" s="396"/>
      <c r="LQ79" s="396"/>
      <c r="LR79" s="396"/>
      <c r="LS79" s="396"/>
      <c r="LT79" s="396"/>
      <c r="LU79" s="396"/>
      <c r="LV79" s="396"/>
      <c r="LW79" s="396"/>
      <c r="LX79" s="396"/>
      <c r="LY79" s="396"/>
      <c r="LZ79" s="396"/>
      <c r="MA79" s="396"/>
      <c r="MB79" s="396"/>
      <c r="MC79" s="396"/>
      <c r="MD79" s="396"/>
      <c r="ME79" s="396"/>
      <c r="MF79" s="396"/>
      <c r="MG79" s="396"/>
      <c r="MH79" s="396"/>
      <c r="MI79" s="396"/>
      <c r="MJ79" s="396"/>
      <c r="MK79" s="396"/>
      <c r="ML79" s="396"/>
      <c r="MM79" s="396"/>
      <c r="MN79" s="396"/>
      <c r="MO79" s="396"/>
      <c r="MP79" s="396"/>
      <c r="MQ79" s="396"/>
      <c r="MR79" s="396"/>
      <c r="MS79" s="396"/>
      <c r="MT79" s="396"/>
      <c r="MU79" s="396"/>
      <c r="MV79" s="396"/>
      <c r="MW79" s="396"/>
      <c r="MX79" s="396"/>
      <c r="MY79" s="396"/>
      <c r="MZ79" s="396"/>
      <c r="NA79" s="396"/>
      <c r="NB79" s="396"/>
      <c r="NC79" s="396"/>
      <c r="ND79" s="396"/>
      <c r="NE79" s="396"/>
      <c r="NF79" s="396"/>
      <c r="NG79" s="396"/>
      <c r="NH79" s="396"/>
      <c r="NI79" s="396"/>
      <c r="NJ79" s="396"/>
      <c r="NK79" s="396"/>
      <c r="NL79" s="396"/>
      <c r="NM79" s="396"/>
      <c r="NN79" s="396"/>
      <c r="NO79" s="396"/>
      <c r="NP79" s="396"/>
      <c r="NQ79" s="396"/>
      <c r="NR79" s="396"/>
      <c r="NS79" s="396"/>
      <c r="NT79" s="396"/>
      <c r="NU79" s="396"/>
      <c r="NV79" s="396"/>
      <c r="NW79" s="396"/>
      <c r="NX79" s="396"/>
      <c r="NY79" s="396"/>
      <c r="NZ79" s="396"/>
      <c r="OA79" s="396"/>
      <c r="OB79" s="396"/>
      <c r="OC79" s="396"/>
      <c r="OD79" s="396"/>
      <c r="OE79" s="396"/>
      <c r="OF79" s="396"/>
      <c r="OG79" s="396"/>
      <c r="OH79" s="396"/>
      <c r="OI79" s="396"/>
      <c r="OJ79" s="396"/>
      <c r="OK79" s="396"/>
      <c r="OL79" s="396"/>
      <c r="OM79" s="396"/>
      <c r="ON79" s="396"/>
      <c r="OO79" s="396"/>
      <c r="OP79" s="396"/>
      <c r="OQ79" s="396"/>
      <c r="OR79" s="396"/>
      <c r="OS79" s="396"/>
      <c r="OT79" s="396"/>
      <c r="OU79" s="396"/>
      <c r="OV79" s="396"/>
      <c r="OW79" s="396"/>
      <c r="OX79" s="396"/>
      <c r="OY79" s="396"/>
      <c r="OZ79" s="396"/>
      <c r="PA79" s="396"/>
      <c r="PB79" s="396"/>
      <c r="PC79" s="396"/>
      <c r="PD79" s="396"/>
      <c r="PE79" s="396"/>
      <c r="PF79" s="396"/>
      <c r="PG79" s="396"/>
      <c r="PH79" s="396"/>
      <c r="PI79" s="396"/>
      <c r="PJ79" s="396"/>
      <c r="PK79" s="396"/>
      <c r="PL79" s="396"/>
      <c r="PM79" s="396"/>
      <c r="PN79" s="396"/>
      <c r="PO79" s="396"/>
      <c r="PP79" s="396"/>
      <c r="PQ79" s="396"/>
      <c r="PR79" s="396"/>
      <c r="PS79" s="396"/>
      <c r="PT79" s="396"/>
      <c r="PU79" s="396"/>
      <c r="PV79" s="396"/>
      <c r="PW79" s="396"/>
      <c r="PX79" s="396"/>
      <c r="PY79" s="396"/>
      <c r="PZ79" s="396"/>
      <c r="QA79" s="396"/>
      <c r="QB79" s="396"/>
      <c r="QC79" s="396"/>
      <c r="QD79" s="396"/>
      <c r="QE79" s="396"/>
      <c r="QF79" s="396"/>
      <c r="QG79" s="396"/>
      <c r="QH79" s="396"/>
      <c r="QI79" s="396"/>
      <c r="QJ79" s="396"/>
      <c r="QK79" s="396"/>
      <c r="QL79" s="396"/>
      <c r="QM79" s="396"/>
      <c r="QN79" s="396"/>
      <c r="QO79" s="396"/>
      <c r="QP79" s="396"/>
      <c r="QQ79" s="396"/>
      <c r="QR79" s="396"/>
      <c r="QS79" s="396"/>
      <c r="SG79" s="143">
        <f t="shared" si="12"/>
        <v>0</v>
      </c>
      <c r="SH79" s="143" t="str">
        <f t="shared" si="13"/>
        <v/>
      </c>
      <c r="SI79" s="143">
        <f t="shared" si="14"/>
        <v>0</v>
      </c>
      <c r="SJ79" s="143" t="str">
        <f t="shared" si="15"/>
        <v/>
      </c>
      <c r="SK79" s="143">
        <f t="shared" si="16"/>
        <v>0</v>
      </c>
      <c r="SL79" s="143" t="str">
        <f t="shared" si="17"/>
        <v/>
      </c>
      <c r="SM79" s="143">
        <f t="shared" si="18"/>
        <v>0</v>
      </c>
      <c r="SN79" s="143" t="str">
        <f t="shared" si="19"/>
        <v/>
      </c>
      <c r="SO79" s="143">
        <f t="shared" si="20"/>
        <v>0</v>
      </c>
      <c r="SP79" s="143" t="str">
        <f t="shared" si="21"/>
        <v/>
      </c>
      <c r="SQ79" s="143">
        <f t="shared" si="22"/>
        <v>0</v>
      </c>
      <c r="SR79" s="143" t="str">
        <f t="shared" si="23"/>
        <v/>
      </c>
    </row>
    <row r="80" spans="1:512">
      <c r="A80" s="396"/>
      <c r="B80" s="395"/>
      <c r="C80" s="395"/>
      <c r="D80" s="395"/>
      <c r="E80" s="395"/>
      <c r="F80" s="395"/>
      <c r="G80" s="395"/>
      <c r="H80" s="395"/>
      <c r="I80" s="395"/>
      <c r="J80" s="395"/>
      <c r="K80" s="395"/>
      <c r="L80" s="395"/>
      <c r="M80" s="395"/>
      <c r="N80" s="395"/>
      <c r="O80" s="395"/>
      <c r="P80" s="395"/>
      <c r="Q80" s="395"/>
      <c r="R80" s="395"/>
      <c r="S80" s="395"/>
      <c r="T80" s="395"/>
      <c r="U80" s="395"/>
      <c r="V80" s="395"/>
      <c r="W80" s="395"/>
      <c r="X80" s="395"/>
      <c r="Y80" s="395"/>
      <c r="Z80" s="395"/>
      <c r="AA80" s="395"/>
      <c r="AB80" s="395"/>
      <c r="AC80" s="395"/>
      <c r="AD80" s="395"/>
      <c r="AE80" s="395"/>
      <c r="AF80" s="395"/>
      <c r="AG80" s="395"/>
      <c r="AH80" s="395"/>
      <c r="AI80" s="395"/>
      <c r="AJ80" s="395"/>
      <c r="AK80" s="395"/>
      <c r="AL80" s="395"/>
      <c r="AM80" s="395"/>
      <c r="AN80" s="395"/>
      <c r="AO80" s="395"/>
      <c r="AP80" s="395"/>
      <c r="AQ80" s="395"/>
      <c r="AR80" s="395"/>
      <c r="AS80" s="395"/>
      <c r="AT80" s="395"/>
      <c r="AU80" s="395"/>
      <c r="AV80" s="395"/>
      <c r="AW80" s="395"/>
      <c r="AX80" s="395"/>
      <c r="AY80" s="395"/>
      <c r="AZ80" s="395"/>
      <c r="BA80" s="395"/>
      <c r="BB80" s="395"/>
      <c r="BC80" s="395"/>
      <c r="BD80" s="395"/>
      <c r="BE80" s="395"/>
      <c r="BF80" s="395"/>
      <c r="BG80" s="395"/>
      <c r="BH80" s="395"/>
      <c r="BI80" s="395"/>
      <c r="BJ80" s="395"/>
      <c r="BK80" s="395"/>
      <c r="BL80" s="395"/>
      <c r="BM80" s="395"/>
      <c r="BN80" s="395"/>
      <c r="BO80" s="395"/>
      <c r="BP80" s="395"/>
      <c r="BQ80" s="395"/>
      <c r="BR80" s="395"/>
      <c r="BS80" s="395"/>
      <c r="BT80" s="395"/>
      <c r="BU80" s="395"/>
      <c r="BV80" s="395"/>
      <c r="BW80" s="395"/>
      <c r="BX80" s="395"/>
      <c r="BY80" s="395"/>
      <c r="BZ80" s="395"/>
      <c r="CA80" s="395"/>
      <c r="CB80" s="395"/>
      <c r="CC80" s="395"/>
      <c r="CD80" s="395"/>
      <c r="CE80" s="395"/>
      <c r="CF80" s="395"/>
      <c r="CG80" s="395"/>
      <c r="CH80" s="395"/>
      <c r="CI80" s="395"/>
      <c r="CJ80" s="395"/>
      <c r="CK80" s="395"/>
      <c r="CL80" s="395"/>
      <c r="CM80" s="395"/>
      <c r="CN80" s="395"/>
      <c r="CO80" s="395"/>
      <c r="CP80" s="395"/>
      <c r="CQ80" s="395"/>
      <c r="CR80" s="395"/>
      <c r="CS80" s="395"/>
      <c r="CT80" s="395"/>
      <c r="CU80" s="395"/>
      <c r="CV80" s="395"/>
      <c r="CW80" s="395"/>
      <c r="CX80" s="395"/>
      <c r="CY80" s="395"/>
      <c r="CZ80" s="395"/>
      <c r="DA80" s="395"/>
      <c r="DB80" s="395"/>
      <c r="DC80" s="395"/>
      <c r="DD80" s="395"/>
      <c r="DE80" s="395"/>
      <c r="DF80" s="395"/>
      <c r="DG80" s="395"/>
      <c r="DH80" s="395"/>
      <c r="DI80" s="395"/>
      <c r="DJ80" s="395"/>
      <c r="DK80" s="395"/>
      <c r="ER80" s="395"/>
      <c r="ES80" s="395"/>
      <c r="ET80" s="395"/>
      <c r="EU80" s="395"/>
      <c r="EV80" s="395"/>
      <c r="EW80" s="395"/>
      <c r="EX80" s="395"/>
      <c r="EY80" s="395"/>
      <c r="EZ80" s="395"/>
      <c r="FA80" s="395"/>
      <c r="FB80" s="395"/>
      <c r="FC80" s="395"/>
      <c r="FD80" s="395"/>
      <c r="FE80" s="395"/>
      <c r="FF80" s="395"/>
      <c r="FG80" s="395"/>
      <c r="FH80" s="395"/>
      <c r="FI80" s="395"/>
      <c r="FJ80" s="395"/>
      <c r="FK80" s="395"/>
      <c r="FL80" s="395"/>
      <c r="FM80" s="395"/>
      <c r="FN80" s="395"/>
      <c r="FO80" s="395"/>
      <c r="FP80" s="395"/>
      <c r="FQ80" s="395"/>
      <c r="FR80" s="395"/>
      <c r="FS80" s="395"/>
      <c r="FT80" s="395"/>
      <c r="FU80" s="395"/>
      <c r="FV80" s="395"/>
      <c r="FW80" s="395"/>
      <c r="FX80" s="395"/>
      <c r="FY80" s="395"/>
      <c r="FZ80" s="395"/>
      <c r="GA80" s="395"/>
      <c r="GB80" s="395"/>
      <c r="GC80" s="395"/>
      <c r="GD80" s="395"/>
      <c r="GE80" s="395"/>
      <c r="GF80" s="395"/>
      <c r="GG80" s="395"/>
      <c r="GH80" s="395"/>
      <c r="GI80" s="395"/>
      <c r="GJ80" s="395"/>
      <c r="GK80" s="395"/>
      <c r="GL80" s="395"/>
      <c r="GM80" s="395"/>
      <c r="GN80" s="395"/>
      <c r="GO80" s="395"/>
      <c r="GP80" s="395"/>
      <c r="GQ80" s="395"/>
      <c r="GR80" s="395"/>
      <c r="GS80" s="395"/>
      <c r="GT80" s="395"/>
      <c r="GU80" s="395"/>
      <c r="GV80" s="395"/>
      <c r="GW80" s="395"/>
      <c r="GX80" s="395"/>
      <c r="GY80" s="395"/>
      <c r="GZ80" s="395"/>
      <c r="HA80" s="395"/>
      <c r="HB80" s="395"/>
      <c r="HC80" s="395"/>
      <c r="HD80" s="395"/>
      <c r="HE80" s="395"/>
      <c r="HF80" s="395"/>
      <c r="HG80" s="395"/>
      <c r="HH80" s="395"/>
      <c r="HI80" s="395"/>
      <c r="HJ80" s="395"/>
      <c r="HK80" s="395"/>
      <c r="HL80" s="395"/>
      <c r="HM80" s="395"/>
      <c r="HN80" s="395"/>
      <c r="HO80" s="395"/>
      <c r="HP80" s="395"/>
      <c r="HQ80" s="395"/>
      <c r="HR80" s="395"/>
      <c r="HS80" s="395"/>
      <c r="HT80" s="395"/>
      <c r="HU80" s="395"/>
      <c r="HV80" s="395"/>
      <c r="HW80" s="395"/>
      <c r="HX80" s="395"/>
      <c r="HY80" s="395"/>
      <c r="HZ80" s="395"/>
      <c r="IA80" s="395"/>
      <c r="IB80" s="395"/>
      <c r="IC80" s="395"/>
      <c r="ID80" s="395"/>
      <c r="IE80" s="395"/>
      <c r="IF80" s="395"/>
      <c r="IG80" s="395"/>
      <c r="IH80" s="395"/>
      <c r="II80" s="395"/>
      <c r="IJ80" s="395"/>
      <c r="IK80" s="395"/>
      <c r="IL80" s="395"/>
      <c r="IM80" s="395"/>
      <c r="IN80" s="395"/>
      <c r="IO80" s="395"/>
      <c r="IP80" s="395"/>
      <c r="IQ80" s="395"/>
      <c r="IR80" s="395"/>
      <c r="IS80" s="395"/>
      <c r="IT80" s="395"/>
      <c r="IU80" s="395"/>
      <c r="IV80" s="395"/>
      <c r="IW80" s="395"/>
      <c r="IX80" s="395"/>
      <c r="IY80" s="395"/>
      <c r="IZ80" s="395"/>
      <c r="JA80" s="395"/>
      <c r="JB80" s="395"/>
      <c r="JC80" s="395"/>
      <c r="JD80" s="395"/>
      <c r="JE80" s="395"/>
      <c r="JF80" s="395"/>
      <c r="JG80" s="395"/>
      <c r="JH80" s="395"/>
      <c r="JI80" s="395"/>
      <c r="JJ80" s="395"/>
      <c r="JK80" s="395"/>
      <c r="JL80" s="395"/>
      <c r="JM80" s="395"/>
      <c r="JN80" s="395"/>
      <c r="JO80" s="395"/>
      <c r="JP80" s="395"/>
      <c r="JQ80" s="395"/>
      <c r="JR80" s="395"/>
      <c r="JS80" s="395"/>
      <c r="JT80" s="395"/>
      <c r="JU80" s="395"/>
      <c r="JV80" s="395"/>
      <c r="JW80" s="395"/>
      <c r="JX80" s="395"/>
      <c r="JY80" s="395"/>
      <c r="JZ80" s="395"/>
      <c r="KA80" s="395"/>
      <c r="KB80" s="395"/>
      <c r="KC80" s="395"/>
      <c r="KD80" s="395"/>
      <c r="KE80" s="395"/>
      <c r="KF80" s="395"/>
      <c r="KG80" s="395"/>
      <c r="KH80" s="395"/>
      <c r="KI80" s="395"/>
      <c r="KJ80" s="395"/>
      <c r="KK80" s="395"/>
      <c r="KL80" s="395"/>
      <c r="KM80" s="395"/>
      <c r="KN80" s="395"/>
      <c r="KO80" s="395"/>
      <c r="KP80" s="395"/>
      <c r="KQ80" s="395"/>
      <c r="KR80" s="395"/>
      <c r="KS80" s="395"/>
      <c r="KT80" s="395"/>
      <c r="KU80" s="395"/>
      <c r="KV80" s="395"/>
      <c r="KW80" s="395"/>
      <c r="KX80" s="395"/>
      <c r="KY80" s="395"/>
      <c r="KZ80" s="395"/>
      <c r="LA80" s="395"/>
      <c r="LB80" s="395"/>
      <c r="LC80" s="395"/>
      <c r="LD80" s="395"/>
      <c r="LE80" s="395"/>
      <c r="LF80" s="395"/>
      <c r="LG80" s="395"/>
      <c r="LH80" s="395"/>
      <c r="LI80" s="395"/>
      <c r="LJ80" s="395"/>
      <c r="LK80" s="395"/>
      <c r="LL80" s="395"/>
      <c r="LM80" s="395"/>
      <c r="LN80" s="395"/>
      <c r="LO80" s="395"/>
      <c r="LP80" s="395"/>
      <c r="LQ80" s="395"/>
      <c r="LR80" s="395"/>
      <c r="LS80" s="395"/>
      <c r="LT80" s="395"/>
      <c r="LU80" s="395"/>
      <c r="LV80" s="395"/>
      <c r="LW80" s="395"/>
      <c r="LX80" s="395"/>
      <c r="LY80" s="395"/>
      <c r="LZ80" s="395"/>
      <c r="MA80" s="395"/>
      <c r="MB80" s="395"/>
      <c r="MC80" s="395"/>
      <c r="MD80" s="395"/>
      <c r="ME80" s="395"/>
      <c r="MF80" s="395"/>
      <c r="MG80" s="395"/>
      <c r="MH80" s="395"/>
      <c r="MI80" s="395"/>
      <c r="MJ80" s="395"/>
      <c r="MK80" s="395"/>
      <c r="ML80" s="395"/>
      <c r="MM80" s="395"/>
      <c r="MN80" s="395"/>
      <c r="MO80" s="395"/>
      <c r="MP80" s="395"/>
      <c r="MQ80" s="395"/>
      <c r="MR80" s="395"/>
      <c r="MS80" s="395"/>
      <c r="MT80" s="395"/>
      <c r="MU80" s="395"/>
      <c r="MV80" s="395"/>
      <c r="MW80" s="395"/>
      <c r="MX80" s="395"/>
      <c r="MY80" s="395"/>
      <c r="MZ80" s="395"/>
      <c r="NA80" s="395"/>
      <c r="NB80" s="395"/>
      <c r="NC80" s="395"/>
      <c r="ND80" s="395"/>
      <c r="NE80" s="395"/>
      <c r="NF80" s="395"/>
      <c r="NG80" s="395"/>
      <c r="NH80" s="395"/>
      <c r="NI80" s="395"/>
      <c r="NJ80" s="395"/>
      <c r="NK80" s="395"/>
      <c r="NL80" s="395"/>
      <c r="NM80" s="395"/>
      <c r="NN80" s="395"/>
      <c r="NO80" s="395"/>
      <c r="NP80" s="395"/>
      <c r="NQ80" s="395"/>
      <c r="NR80" s="395"/>
      <c r="NS80" s="395"/>
      <c r="NT80" s="395"/>
      <c r="NU80" s="395"/>
      <c r="NV80" s="395"/>
      <c r="NW80" s="395"/>
      <c r="NX80" s="395"/>
      <c r="NY80" s="395"/>
      <c r="NZ80" s="395"/>
      <c r="OA80" s="395"/>
      <c r="OB80" s="395"/>
      <c r="OC80" s="395"/>
      <c r="OD80" s="395"/>
      <c r="OE80" s="395"/>
      <c r="OF80" s="395"/>
      <c r="OG80" s="395"/>
      <c r="OH80" s="395"/>
      <c r="OI80" s="395"/>
      <c r="OJ80" s="395"/>
      <c r="OK80" s="395"/>
      <c r="OL80" s="395"/>
      <c r="OM80" s="395"/>
      <c r="ON80" s="395"/>
      <c r="OO80" s="395"/>
      <c r="OP80" s="395"/>
      <c r="OQ80" s="395"/>
      <c r="OR80" s="395"/>
      <c r="OS80" s="395"/>
      <c r="OT80" s="395"/>
      <c r="OU80" s="395"/>
      <c r="OV80" s="395"/>
      <c r="OW80" s="395"/>
      <c r="OX80" s="395"/>
      <c r="OY80" s="395"/>
      <c r="OZ80" s="395"/>
      <c r="PA80" s="395"/>
      <c r="PB80" s="395"/>
      <c r="PC80" s="395"/>
      <c r="PD80" s="395"/>
      <c r="PE80" s="395"/>
      <c r="PF80" s="395"/>
      <c r="PG80" s="395"/>
      <c r="PH80" s="395"/>
      <c r="PI80" s="395"/>
      <c r="PJ80" s="395"/>
      <c r="PK80" s="395"/>
      <c r="PL80" s="395"/>
      <c r="PM80" s="395"/>
      <c r="PN80" s="395"/>
      <c r="PO80" s="395"/>
      <c r="PP80" s="395"/>
      <c r="PQ80" s="395"/>
      <c r="PR80" s="395"/>
      <c r="PS80" s="395"/>
      <c r="PT80" s="395"/>
      <c r="PU80" s="395"/>
      <c r="PV80" s="395"/>
      <c r="PW80" s="395"/>
      <c r="PX80" s="395"/>
      <c r="PY80" s="395"/>
      <c r="PZ80" s="395"/>
      <c r="QA80" s="395"/>
      <c r="QB80" s="395"/>
      <c r="QC80" s="395"/>
      <c r="QD80" s="395"/>
      <c r="QE80" s="395"/>
      <c r="QF80" s="395"/>
      <c r="QG80" s="395"/>
      <c r="QH80" s="395"/>
      <c r="QI80" s="395"/>
      <c r="QJ80" s="395"/>
      <c r="QK80" s="395"/>
      <c r="QL80" s="395"/>
      <c r="QM80" s="395"/>
      <c r="QN80" s="395"/>
      <c r="QO80" s="395"/>
      <c r="QP80" s="395"/>
      <c r="QQ80" s="395"/>
      <c r="QR80" s="395"/>
      <c r="QS80" s="395"/>
      <c r="SG80" s="143">
        <f t="shared" si="12"/>
        <v>0</v>
      </c>
      <c r="SH80" s="143" t="str">
        <f t="shared" si="13"/>
        <v/>
      </c>
      <c r="SI80" s="143">
        <f t="shared" si="14"/>
        <v>0</v>
      </c>
      <c r="SJ80" s="143" t="str">
        <f t="shared" si="15"/>
        <v/>
      </c>
      <c r="SK80" s="143">
        <f t="shared" si="16"/>
        <v>0</v>
      </c>
      <c r="SL80" s="143" t="str">
        <f t="shared" si="17"/>
        <v/>
      </c>
      <c r="SM80" s="143">
        <f t="shared" si="18"/>
        <v>0</v>
      </c>
      <c r="SN80" s="143" t="str">
        <f t="shared" si="19"/>
        <v/>
      </c>
      <c r="SO80" s="143">
        <f t="shared" si="20"/>
        <v>0</v>
      </c>
      <c r="SP80" s="143" t="str">
        <f t="shared" si="21"/>
        <v/>
      </c>
      <c r="SQ80" s="143">
        <f t="shared" si="22"/>
        <v>0</v>
      </c>
      <c r="SR80" s="143" t="str">
        <f t="shared" si="23"/>
        <v/>
      </c>
    </row>
    <row r="81" spans="1:512">
      <c r="A81" s="396"/>
      <c r="B81" s="396"/>
      <c r="C81" s="396"/>
      <c r="D81" s="396"/>
      <c r="E81" s="396"/>
      <c r="F81" s="396"/>
      <c r="G81" s="396"/>
      <c r="H81" s="396"/>
      <c r="I81" s="396"/>
      <c r="J81" s="396"/>
      <c r="K81" s="396"/>
      <c r="L81" s="396"/>
      <c r="M81" s="396"/>
      <c r="N81" s="396"/>
      <c r="O81" s="396"/>
      <c r="P81" s="396"/>
      <c r="Q81" s="396"/>
      <c r="R81" s="396"/>
      <c r="S81" s="396"/>
      <c r="T81" s="396"/>
      <c r="U81" s="396"/>
      <c r="V81" s="396"/>
      <c r="W81" s="396"/>
      <c r="X81" s="396"/>
      <c r="Y81" s="396"/>
      <c r="Z81" s="396"/>
      <c r="AA81" s="396"/>
      <c r="AB81" s="396"/>
      <c r="AC81" s="396"/>
      <c r="AD81" s="396"/>
      <c r="AE81" s="396"/>
      <c r="AF81" s="396"/>
      <c r="AG81" s="396"/>
      <c r="AH81" s="396"/>
      <c r="AI81" s="396"/>
      <c r="AJ81" s="396"/>
      <c r="AK81" s="396"/>
      <c r="AL81" s="396"/>
      <c r="AM81" s="396"/>
      <c r="AN81" s="396"/>
      <c r="AO81" s="396"/>
      <c r="AP81" s="396"/>
      <c r="AQ81" s="396"/>
      <c r="AR81" s="396"/>
      <c r="AS81" s="396"/>
      <c r="AT81" s="396"/>
      <c r="AU81" s="396"/>
      <c r="AV81" s="396"/>
      <c r="AW81" s="396"/>
      <c r="AX81" s="396"/>
      <c r="AY81" s="396"/>
      <c r="AZ81" s="396"/>
      <c r="BA81" s="396"/>
      <c r="BB81" s="396"/>
      <c r="BC81" s="396"/>
      <c r="BD81" s="396"/>
      <c r="BE81" s="396"/>
      <c r="BF81" s="396"/>
      <c r="BG81" s="396"/>
      <c r="BH81" s="396"/>
      <c r="BI81" s="396"/>
      <c r="BJ81" s="396"/>
      <c r="BK81" s="396"/>
      <c r="BL81" s="396"/>
      <c r="BM81" s="396"/>
      <c r="BN81" s="396"/>
      <c r="BO81" s="396"/>
      <c r="BP81" s="396"/>
      <c r="BQ81" s="396"/>
      <c r="BR81" s="396"/>
      <c r="BS81" s="396"/>
      <c r="BT81" s="396"/>
      <c r="BU81" s="396"/>
      <c r="BV81" s="396"/>
      <c r="BW81" s="396"/>
      <c r="BX81" s="396"/>
      <c r="BY81" s="396"/>
      <c r="BZ81" s="396"/>
      <c r="CA81" s="396"/>
      <c r="CB81" s="396"/>
      <c r="CC81" s="396"/>
      <c r="CD81" s="396"/>
      <c r="CE81" s="396"/>
      <c r="CF81" s="396"/>
      <c r="CG81" s="396"/>
      <c r="CH81" s="396"/>
      <c r="CI81" s="396"/>
      <c r="CJ81" s="396"/>
      <c r="CK81" s="396"/>
      <c r="CL81" s="396"/>
      <c r="CM81" s="396"/>
      <c r="CN81" s="396"/>
      <c r="CO81" s="396"/>
      <c r="CP81" s="396"/>
      <c r="CQ81" s="396"/>
      <c r="CR81" s="396"/>
      <c r="CS81" s="396"/>
      <c r="CT81" s="396"/>
      <c r="CU81" s="396"/>
      <c r="CV81" s="396"/>
      <c r="CW81" s="396"/>
      <c r="CX81" s="396"/>
      <c r="CY81" s="396"/>
      <c r="CZ81" s="396"/>
      <c r="DA81" s="396"/>
      <c r="DB81" s="396"/>
      <c r="DC81" s="396"/>
      <c r="DD81" s="396"/>
      <c r="DE81" s="396"/>
      <c r="DF81" s="396"/>
      <c r="DG81" s="396"/>
      <c r="DH81" s="396"/>
      <c r="DI81" s="396"/>
      <c r="DJ81" s="396"/>
      <c r="DK81" s="396"/>
      <c r="ER81" s="396"/>
      <c r="ES81" s="396"/>
      <c r="ET81" s="396"/>
      <c r="EU81" s="396"/>
      <c r="EV81" s="396"/>
      <c r="EW81" s="396"/>
      <c r="EX81" s="396"/>
      <c r="EY81" s="396"/>
      <c r="EZ81" s="396"/>
      <c r="FA81" s="396"/>
      <c r="FB81" s="396"/>
      <c r="FC81" s="396"/>
      <c r="FD81" s="396"/>
      <c r="FE81" s="396"/>
      <c r="FF81" s="396"/>
      <c r="FG81" s="396"/>
      <c r="FH81" s="396"/>
      <c r="FI81" s="396"/>
      <c r="FJ81" s="396"/>
      <c r="FK81" s="396"/>
      <c r="FL81" s="396"/>
      <c r="FM81" s="396"/>
      <c r="FN81" s="396"/>
      <c r="FO81" s="396"/>
      <c r="FP81" s="396"/>
      <c r="FQ81" s="396"/>
      <c r="FR81" s="396"/>
      <c r="FS81" s="396"/>
      <c r="FT81" s="396"/>
      <c r="FU81" s="396"/>
      <c r="FV81" s="396"/>
      <c r="FW81" s="396"/>
      <c r="FX81" s="396"/>
      <c r="FY81" s="396"/>
      <c r="FZ81" s="396"/>
      <c r="GA81" s="396"/>
      <c r="GB81" s="396"/>
      <c r="GC81" s="396"/>
      <c r="GD81" s="396"/>
      <c r="GE81" s="396"/>
      <c r="GF81" s="396"/>
      <c r="GG81" s="396"/>
      <c r="GH81" s="396"/>
      <c r="GI81" s="396"/>
      <c r="GJ81" s="396"/>
      <c r="GK81" s="396"/>
      <c r="GL81" s="396"/>
      <c r="GM81" s="396"/>
      <c r="GN81" s="396"/>
      <c r="GO81" s="396"/>
      <c r="GP81" s="396"/>
      <c r="GQ81" s="396"/>
      <c r="GR81" s="396"/>
      <c r="GS81" s="396"/>
      <c r="GT81" s="396"/>
      <c r="GU81" s="396"/>
      <c r="GV81" s="396"/>
      <c r="GW81" s="396"/>
      <c r="GX81" s="396"/>
      <c r="GY81" s="396"/>
      <c r="GZ81" s="396"/>
      <c r="HA81" s="396"/>
      <c r="HB81" s="396"/>
      <c r="HC81" s="396"/>
      <c r="HD81" s="396"/>
      <c r="HE81" s="396"/>
      <c r="HF81" s="396"/>
      <c r="HG81" s="396"/>
      <c r="HH81" s="396"/>
      <c r="HI81" s="396"/>
      <c r="HJ81" s="396"/>
      <c r="HK81" s="396"/>
      <c r="HL81" s="396"/>
      <c r="HM81" s="396"/>
      <c r="HN81" s="396"/>
      <c r="HO81" s="396"/>
      <c r="HP81" s="396"/>
      <c r="HQ81" s="396"/>
      <c r="HR81" s="396"/>
      <c r="HS81" s="396"/>
      <c r="HT81" s="396"/>
      <c r="HU81" s="396"/>
      <c r="HV81" s="396"/>
      <c r="HW81" s="396"/>
      <c r="HX81" s="396"/>
      <c r="HY81" s="396"/>
      <c r="HZ81" s="396"/>
      <c r="IA81" s="396"/>
      <c r="IB81" s="396"/>
      <c r="IC81" s="396"/>
      <c r="ID81" s="396"/>
      <c r="IE81" s="396"/>
      <c r="IF81" s="396"/>
      <c r="IG81" s="396"/>
      <c r="IH81" s="396"/>
      <c r="II81" s="396"/>
      <c r="IJ81" s="396"/>
      <c r="IK81" s="396"/>
      <c r="IL81" s="396"/>
      <c r="IM81" s="396"/>
      <c r="IN81" s="396"/>
      <c r="IO81" s="396"/>
      <c r="IP81" s="396"/>
      <c r="IQ81" s="396"/>
      <c r="IR81" s="396"/>
      <c r="IS81" s="396"/>
      <c r="IT81" s="396"/>
      <c r="IU81" s="396"/>
      <c r="IV81" s="396"/>
      <c r="IW81" s="396"/>
      <c r="IX81" s="396"/>
      <c r="IY81" s="396"/>
      <c r="IZ81" s="396"/>
      <c r="JA81" s="396"/>
      <c r="JB81" s="396"/>
      <c r="JC81" s="396"/>
      <c r="JD81" s="396"/>
      <c r="JE81" s="396"/>
      <c r="JF81" s="396"/>
      <c r="JG81" s="396"/>
      <c r="JH81" s="396"/>
      <c r="JI81" s="396"/>
      <c r="JJ81" s="396"/>
      <c r="JK81" s="396"/>
      <c r="JL81" s="396"/>
      <c r="JM81" s="396"/>
      <c r="JN81" s="396"/>
      <c r="JO81" s="396"/>
      <c r="JP81" s="396"/>
      <c r="JQ81" s="396"/>
      <c r="JR81" s="396"/>
      <c r="JS81" s="396"/>
      <c r="JT81" s="396"/>
      <c r="JU81" s="396"/>
      <c r="JV81" s="396"/>
      <c r="JW81" s="396"/>
      <c r="JX81" s="396"/>
      <c r="JY81" s="396"/>
      <c r="JZ81" s="396"/>
      <c r="KA81" s="396"/>
      <c r="KB81" s="396"/>
      <c r="KC81" s="396"/>
      <c r="KD81" s="396"/>
      <c r="KE81" s="396"/>
      <c r="KF81" s="396"/>
      <c r="KG81" s="396"/>
      <c r="KH81" s="396"/>
      <c r="KI81" s="396"/>
      <c r="KJ81" s="396"/>
      <c r="KK81" s="396"/>
      <c r="KL81" s="396"/>
      <c r="KM81" s="396"/>
      <c r="KN81" s="396"/>
      <c r="KO81" s="396"/>
      <c r="KP81" s="396"/>
      <c r="KQ81" s="396"/>
      <c r="KR81" s="396"/>
      <c r="KS81" s="396"/>
      <c r="KT81" s="396"/>
      <c r="KU81" s="396"/>
      <c r="KV81" s="396"/>
      <c r="KW81" s="396"/>
      <c r="KX81" s="396"/>
      <c r="KY81" s="396"/>
      <c r="KZ81" s="396"/>
      <c r="LA81" s="396"/>
      <c r="LB81" s="396"/>
      <c r="LC81" s="396"/>
      <c r="LD81" s="396"/>
      <c r="LE81" s="396"/>
      <c r="LF81" s="396"/>
      <c r="LG81" s="396"/>
      <c r="LH81" s="396"/>
      <c r="LI81" s="396"/>
      <c r="LJ81" s="396"/>
      <c r="LK81" s="396"/>
      <c r="LL81" s="396"/>
      <c r="LM81" s="396"/>
      <c r="LN81" s="396"/>
      <c r="LO81" s="396"/>
      <c r="LP81" s="396"/>
      <c r="LQ81" s="396"/>
      <c r="LR81" s="396"/>
      <c r="LS81" s="396"/>
      <c r="LT81" s="396"/>
      <c r="LU81" s="396"/>
      <c r="LV81" s="396"/>
      <c r="LW81" s="396"/>
      <c r="LX81" s="396"/>
      <c r="LY81" s="396"/>
      <c r="LZ81" s="396"/>
      <c r="MA81" s="396"/>
      <c r="MB81" s="396"/>
      <c r="MC81" s="396"/>
      <c r="MD81" s="396"/>
      <c r="ME81" s="396"/>
      <c r="MF81" s="396"/>
      <c r="MG81" s="396"/>
      <c r="MH81" s="396"/>
      <c r="MI81" s="396"/>
      <c r="MJ81" s="396"/>
      <c r="MK81" s="396"/>
      <c r="ML81" s="396"/>
      <c r="MM81" s="396"/>
      <c r="MN81" s="396"/>
      <c r="MO81" s="396"/>
      <c r="MP81" s="396"/>
      <c r="MQ81" s="396"/>
      <c r="MR81" s="396"/>
      <c r="MS81" s="396"/>
      <c r="MT81" s="396"/>
      <c r="MU81" s="396"/>
      <c r="MV81" s="396"/>
      <c r="MW81" s="396"/>
      <c r="MX81" s="396"/>
      <c r="MY81" s="396"/>
      <c r="MZ81" s="396"/>
      <c r="NA81" s="396"/>
      <c r="NB81" s="396"/>
      <c r="NC81" s="396"/>
      <c r="ND81" s="396"/>
      <c r="NE81" s="396"/>
      <c r="NF81" s="396"/>
      <c r="NG81" s="396"/>
      <c r="NH81" s="396"/>
      <c r="NI81" s="396"/>
      <c r="NJ81" s="396"/>
      <c r="NK81" s="396"/>
      <c r="NL81" s="396"/>
      <c r="NM81" s="396"/>
      <c r="NN81" s="396"/>
      <c r="NO81" s="396"/>
      <c r="NP81" s="396"/>
      <c r="NQ81" s="396"/>
      <c r="NR81" s="396"/>
      <c r="NS81" s="396"/>
      <c r="NT81" s="396"/>
      <c r="NU81" s="396"/>
      <c r="NV81" s="396"/>
      <c r="NW81" s="396"/>
      <c r="NX81" s="396"/>
      <c r="NY81" s="396"/>
      <c r="NZ81" s="396"/>
      <c r="OA81" s="396"/>
      <c r="OB81" s="396"/>
      <c r="OC81" s="396"/>
      <c r="OD81" s="396"/>
      <c r="OE81" s="396"/>
      <c r="OF81" s="396"/>
      <c r="OG81" s="396"/>
      <c r="OH81" s="396"/>
      <c r="OI81" s="396"/>
      <c r="OJ81" s="396"/>
      <c r="OK81" s="396"/>
      <c r="OL81" s="396"/>
      <c r="OM81" s="396"/>
      <c r="ON81" s="396"/>
      <c r="OO81" s="396"/>
      <c r="OP81" s="396"/>
      <c r="OQ81" s="396"/>
      <c r="OR81" s="396"/>
      <c r="OS81" s="396"/>
      <c r="OT81" s="396"/>
      <c r="OU81" s="396"/>
      <c r="OV81" s="396"/>
      <c r="OW81" s="396"/>
      <c r="OX81" s="396"/>
      <c r="OY81" s="396"/>
      <c r="OZ81" s="396"/>
      <c r="PA81" s="396"/>
      <c r="PB81" s="396"/>
      <c r="PC81" s="396"/>
      <c r="PD81" s="396"/>
      <c r="PE81" s="396"/>
      <c r="PF81" s="396"/>
      <c r="PG81" s="396"/>
      <c r="PH81" s="396"/>
      <c r="PI81" s="396"/>
      <c r="PJ81" s="396"/>
      <c r="PK81" s="396"/>
      <c r="PL81" s="396"/>
      <c r="PM81" s="396"/>
      <c r="PN81" s="396"/>
      <c r="PO81" s="396"/>
      <c r="PP81" s="396"/>
      <c r="PQ81" s="396"/>
      <c r="PR81" s="396"/>
      <c r="PS81" s="396"/>
      <c r="PT81" s="396"/>
      <c r="PU81" s="396"/>
      <c r="PV81" s="396"/>
      <c r="PW81" s="396"/>
      <c r="PX81" s="396"/>
      <c r="PY81" s="396"/>
      <c r="PZ81" s="396"/>
      <c r="QA81" s="396"/>
      <c r="QB81" s="396"/>
      <c r="QC81" s="396"/>
      <c r="QD81" s="396"/>
      <c r="QE81" s="396"/>
      <c r="QF81" s="396"/>
      <c r="QG81" s="396"/>
      <c r="QH81" s="396"/>
      <c r="QI81" s="396"/>
      <c r="QJ81" s="396"/>
      <c r="QK81" s="396"/>
      <c r="QL81" s="396"/>
      <c r="QM81" s="396"/>
      <c r="QN81" s="396"/>
      <c r="QO81" s="396"/>
      <c r="QP81" s="396"/>
      <c r="QQ81" s="396"/>
      <c r="QR81" s="396"/>
      <c r="QS81" s="396"/>
      <c r="SG81" s="143">
        <f t="shared" si="12"/>
        <v>0</v>
      </c>
      <c r="SH81" s="143" t="str">
        <f t="shared" si="13"/>
        <v/>
      </c>
      <c r="SI81" s="143">
        <f t="shared" si="14"/>
        <v>0</v>
      </c>
      <c r="SJ81" s="143" t="str">
        <f t="shared" si="15"/>
        <v/>
      </c>
      <c r="SK81" s="143">
        <f t="shared" si="16"/>
        <v>0</v>
      </c>
      <c r="SL81" s="143" t="str">
        <f t="shared" si="17"/>
        <v/>
      </c>
      <c r="SM81" s="143">
        <f t="shared" si="18"/>
        <v>0</v>
      </c>
      <c r="SN81" s="143" t="str">
        <f t="shared" si="19"/>
        <v/>
      </c>
      <c r="SO81" s="143">
        <f t="shared" si="20"/>
        <v>0</v>
      </c>
      <c r="SP81" s="143" t="str">
        <f t="shared" si="21"/>
        <v/>
      </c>
      <c r="SQ81" s="143">
        <f t="shared" si="22"/>
        <v>0</v>
      </c>
      <c r="SR81" s="143" t="str">
        <f t="shared" si="23"/>
        <v/>
      </c>
    </row>
    <row r="82" spans="1:512">
      <c r="A82" s="396"/>
      <c r="B82" s="395"/>
      <c r="C82" s="395"/>
      <c r="D82" s="395"/>
      <c r="E82" s="395"/>
      <c r="F82" s="395"/>
      <c r="G82" s="395"/>
      <c r="H82" s="395"/>
      <c r="I82" s="395"/>
      <c r="J82" s="395"/>
      <c r="K82" s="395"/>
      <c r="L82" s="395"/>
      <c r="M82" s="395"/>
      <c r="N82" s="395"/>
      <c r="O82" s="395"/>
      <c r="P82" s="395"/>
      <c r="Q82" s="395"/>
      <c r="R82" s="395"/>
      <c r="S82" s="395"/>
      <c r="T82" s="395"/>
      <c r="U82" s="395"/>
      <c r="V82" s="395"/>
      <c r="W82" s="395"/>
      <c r="X82" s="395"/>
      <c r="Y82" s="395"/>
      <c r="Z82" s="395"/>
      <c r="AA82" s="395"/>
      <c r="AB82" s="395"/>
      <c r="AC82" s="395"/>
      <c r="AD82" s="395"/>
      <c r="AE82" s="395"/>
      <c r="AF82" s="395"/>
      <c r="AG82" s="395"/>
      <c r="AH82" s="395"/>
      <c r="AI82" s="395"/>
      <c r="AJ82" s="395"/>
      <c r="AK82" s="395"/>
      <c r="AL82" s="395"/>
      <c r="AM82" s="395"/>
      <c r="AN82" s="395"/>
      <c r="AO82" s="395"/>
      <c r="AP82" s="395"/>
      <c r="AQ82" s="395"/>
      <c r="AR82" s="395"/>
      <c r="AS82" s="395"/>
      <c r="AT82" s="395"/>
      <c r="AU82" s="395"/>
      <c r="AV82" s="395"/>
      <c r="AW82" s="395"/>
      <c r="AX82" s="395"/>
      <c r="AY82" s="395"/>
      <c r="AZ82" s="395"/>
      <c r="BA82" s="395"/>
      <c r="BB82" s="395"/>
      <c r="BC82" s="395"/>
      <c r="BD82" s="395"/>
      <c r="BE82" s="395"/>
      <c r="BF82" s="395"/>
      <c r="BG82" s="395"/>
      <c r="BH82" s="395"/>
      <c r="BI82" s="395"/>
      <c r="BJ82" s="395"/>
      <c r="BK82" s="395"/>
      <c r="BL82" s="395"/>
      <c r="BM82" s="395"/>
      <c r="BN82" s="395"/>
      <c r="BO82" s="395"/>
      <c r="BP82" s="395"/>
      <c r="BQ82" s="395"/>
      <c r="BR82" s="395"/>
      <c r="BS82" s="395"/>
      <c r="BT82" s="395"/>
      <c r="BU82" s="395"/>
      <c r="BV82" s="395"/>
      <c r="BW82" s="395"/>
      <c r="BX82" s="395"/>
      <c r="BY82" s="395"/>
      <c r="BZ82" s="395"/>
      <c r="CA82" s="395"/>
      <c r="CB82" s="395"/>
      <c r="CC82" s="395"/>
      <c r="CD82" s="395"/>
      <c r="CE82" s="395"/>
      <c r="CF82" s="395"/>
      <c r="CG82" s="395"/>
      <c r="CH82" s="395"/>
      <c r="CI82" s="395"/>
      <c r="CJ82" s="395"/>
      <c r="CK82" s="395"/>
      <c r="CL82" s="395"/>
      <c r="CM82" s="395"/>
      <c r="CN82" s="395"/>
      <c r="CO82" s="395"/>
      <c r="CP82" s="395"/>
      <c r="CQ82" s="395"/>
      <c r="CR82" s="395"/>
      <c r="CS82" s="395"/>
      <c r="CT82" s="395"/>
      <c r="CU82" s="395"/>
      <c r="CV82" s="395"/>
      <c r="CW82" s="395"/>
      <c r="CX82" s="395"/>
      <c r="CY82" s="395"/>
      <c r="CZ82" s="395"/>
      <c r="DA82" s="395"/>
      <c r="DB82" s="395"/>
      <c r="DC82" s="395"/>
      <c r="DD82" s="395"/>
      <c r="DE82" s="395"/>
      <c r="DF82" s="395"/>
      <c r="DG82" s="395"/>
      <c r="DH82" s="395"/>
      <c r="DI82" s="395"/>
      <c r="DJ82" s="395"/>
      <c r="DK82" s="395"/>
      <c r="ER82" s="395"/>
      <c r="ES82" s="395"/>
      <c r="ET82" s="395"/>
      <c r="EU82" s="395"/>
      <c r="EV82" s="395"/>
      <c r="EW82" s="395"/>
      <c r="EX82" s="395"/>
      <c r="EY82" s="395"/>
      <c r="EZ82" s="395"/>
      <c r="FA82" s="395"/>
      <c r="FB82" s="395"/>
      <c r="FC82" s="395"/>
      <c r="FD82" s="395"/>
      <c r="FE82" s="395"/>
      <c r="FF82" s="395"/>
      <c r="FG82" s="395"/>
      <c r="FH82" s="395"/>
      <c r="FI82" s="395"/>
      <c r="FJ82" s="395"/>
      <c r="FK82" s="395"/>
      <c r="FL82" s="395"/>
      <c r="FM82" s="395"/>
      <c r="FN82" s="395"/>
      <c r="FO82" s="395"/>
      <c r="FP82" s="395"/>
      <c r="FQ82" s="395"/>
      <c r="FR82" s="395"/>
      <c r="FS82" s="395"/>
      <c r="FT82" s="395"/>
      <c r="FU82" s="395"/>
      <c r="FV82" s="395"/>
      <c r="FW82" s="395"/>
      <c r="FX82" s="395"/>
      <c r="FY82" s="395"/>
      <c r="FZ82" s="395"/>
      <c r="GA82" s="395"/>
      <c r="GB82" s="395"/>
      <c r="GC82" s="395"/>
      <c r="GD82" s="395"/>
      <c r="GE82" s="395"/>
      <c r="GF82" s="395"/>
      <c r="GG82" s="395"/>
      <c r="GH82" s="395"/>
      <c r="GI82" s="395"/>
      <c r="GJ82" s="395"/>
      <c r="GK82" s="395"/>
      <c r="GL82" s="395"/>
      <c r="GM82" s="395"/>
      <c r="GN82" s="395"/>
      <c r="GO82" s="395"/>
      <c r="GP82" s="395"/>
      <c r="GQ82" s="395"/>
      <c r="GR82" s="395"/>
      <c r="GS82" s="395"/>
      <c r="GT82" s="395"/>
      <c r="GU82" s="395"/>
      <c r="GV82" s="395"/>
      <c r="GW82" s="395"/>
      <c r="GX82" s="395"/>
      <c r="GY82" s="395"/>
      <c r="GZ82" s="395"/>
      <c r="HA82" s="395"/>
      <c r="HB82" s="395"/>
      <c r="HC82" s="395"/>
      <c r="HD82" s="395"/>
      <c r="HE82" s="395"/>
      <c r="HF82" s="395"/>
      <c r="HG82" s="395"/>
      <c r="HH82" s="395"/>
      <c r="HI82" s="395"/>
      <c r="HJ82" s="395"/>
      <c r="HK82" s="395"/>
      <c r="HL82" s="395"/>
      <c r="HM82" s="395"/>
      <c r="HN82" s="395"/>
      <c r="HO82" s="395"/>
      <c r="HP82" s="395"/>
      <c r="HQ82" s="395"/>
      <c r="HR82" s="395"/>
      <c r="HS82" s="395"/>
      <c r="HT82" s="395"/>
      <c r="HU82" s="395"/>
      <c r="HV82" s="395"/>
      <c r="HW82" s="395"/>
      <c r="HX82" s="395"/>
      <c r="HY82" s="395"/>
      <c r="HZ82" s="395"/>
      <c r="IA82" s="395"/>
      <c r="IB82" s="395"/>
      <c r="IC82" s="395"/>
      <c r="ID82" s="395"/>
      <c r="IE82" s="395"/>
      <c r="IF82" s="395"/>
      <c r="IG82" s="395"/>
      <c r="IH82" s="395"/>
      <c r="II82" s="395"/>
      <c r="IJ82" s="395"/>
      <c r="IK82" s="395"/>
      <c r="IL82" s="395"/>
      <c r="IM82" s="395"/>
      <c r="IN82" s="395"/>
      <c r="IO82" s="395"/>
      <c r="IP82" s="395"/>
      <c r="IQ82" s="395"/>
      <c r="IR82" s="395"/>
      <c r="IS82" s="395"/>
      <c r="IT82" s="395"/>
      <c r="IU82" s="395"/>
      <c r="IV82" s="395"/>
      <c r="IW82" s="395"/>
      <c r="IX82" s="395"/>
      <c r="IY82" s="395"/>
      <c r="IZ82" s="395"/>
      <c r="JA82" s="395"/>
      <c r="JB82" s="395"/>
      <c r="JC82" s="395"/>
      <c r="JD82" s="395"/>
      <c r="JE82" s="395"/>
      <c r="JF82" s="395"/>
      <c r="JG82" s="395"/>
      <c r="JH82" s="395"/>
      <c r="JI82" s="395"/>
      <c r="JJ82" s="395"/>
      <c r="JK82" s="395"/>
      <c r="JL82" s="395"/>
      <c r="JM82" s="395"/>
      <c r="JN82" s="395"/>
      <c r="JO82" s="395"/>
      <c r="JP82" s="395"/>
      <c r="JQ82" s="395"/>
      <c r="JR82" s="395"/>
      <c r="JS82" s="395"/>
      <c r="JT82" s="395"/>
      <c r="JU82" s="395"/>
      <c r="JV82" s="395"/>
      <c r="JW82" s="395"/>
      <c r="JX82" s="395"/>
      <c r="JY82" s="395"/>
      <c r="JZ82" s="395"/>
      <c r="KA82" s="395"/>
      <c r="KB82" s="395"/>
      <c r="KC82" s="395"/>
      <c r="KD82" s="395"/>
      <c r="KE82" s="395"/>
      <c r="KF82" s="395"/>
      <c r="KG82" s="395"/>
      <c r="KH82" s="395"/>
      <c r="KI82" s="395"/>
      <c r="KJ82" s="395"/>
      <c r="KK82" s="395"/>
      <c r="KL82" s="395"/>
      <c r="KM82" s="395"/>
      <c r="KN82" s="395"/>
      <c r="KO82" s="395"/>
      <c r="KP82" s="395"/>
      <c r="KQ82" s="395"/>
      <c r="KR82" s="395"/>
      <c r="KS82" s="395"/>
      <c r="KT82" s="395"/>
      <c r="KU82" s="395"/>
      <c r="KV82" s="395"/>
      <c r="KW82" s="395"/>
      <c r="KX82" s="395"/>
      <c r="KY82" s="395"/>
      <c r="KZ82" s="395"/>
      <c r="LA82" s="395"/>
      <c r="LB82" s="395"/>
      <c r="LC82" s="395"/>
      <c r="LD82" s="395"/>
      <c r="LE82" s="395"/>
      <c r="LF82" s="395"/>
      <c r="LG82" s="395"/>
      <c r="LH82" s="395"/>
      <c r="LI82" s="395"/>
      <c r="LJ82" s="395"/>
      <c r="LK82" s="395"/>
      <c r="LL82" s="395"/>
      <c r="LM82" s="395"/>
      <c r="LN82" s="395"/>
      <c r="LO82" s="395"/>
      <c r="LP82" s="395"/>
      <c r="LQ82" s="395"/>
      <c r="LR82" s="395"/>
      <c r="LS82" s="395"/>
      <c r="LT82" s="395"/>
      <c r="LU82" s="395"/>
      <c r="LV82" s="395"/>
      <c r="LW82" s="395"/>
      <c r="LX82" s="395"/>
      <c r="LY82" s="395"/>
      <c r="LZ82" s="395"/>
      <c r="MA82" s="395"/>
      <c r="MB82" s="395"/>
      <c r="MC82" s="395"/>
      <c r="MD82" s="395"/>
      <c r="ME82" s="395"/>
      <c r="MF82" s="395"/>
      <c r="MG82" s="395"/>
      <c r="MH82" s="395"/>
      <c r="MI82" s="395"/>
      <c r="MJ82" s="395"/>
      <c r="MK82" s="395"/>
      <c r="ML82" s="395"/>
      <c r="MM82" s="395"/>
      <c r="MN82" s="395"/>
      <c r="MO82" s="395"/>
      <c r="MP82" s="395"/>
      <c r="MQ82" s="395"/>
      <c r="MR82" s="395"/>
      <c r="MS82" s="395"/>
      <c r="MT82" s="395"/>
      <c r="MU82" s="395"/>
      <c r="MV82" s="395"/>
      <c r="MW82" s="395"/>
      <c r="MX82" s="395"/>
      <c r="MY82" s="395"/>
      <c r="MZ82" s="395"/>
      <c r="NA82" s="395"/>
      <c r="NB82" s="395"/>
      <c r="NC82" s="395"/>
      <c r="ND82" s="395"/>
      <c r="NE82" s="395"/>
      <c r="NF82" s="395"/>
      <c r="NG82" s="395"/>
      <c r="NH82" s="395"/>
      <c r="NI82" s="395"/>
      <c r="NJ82" s="395"/>
      <c r="NK82" s="395"/>
      <c r="NL82" s="395"/>
      <c r="NM82" s="395"/>
      <c r="NN82" s="395"/>
      <c r="NO82" s="395"/>
      <c r="NP82" s="395"/>
      <c r="NQ82" s="395"/>
      <c r="NR82" s="395"/>
      <c r="NS82" s="395"/>
      <c r="NT82" s="395"/>
      <c r="NU82" s="395"/>
      <c r="NV82" s="395"/>
      <c r="NW82" s="395"/>
      <c r="NX82" s="395"/>
      <c r="NY82" s="395"/>
      <c r="NZ82" s="395"/>
      <c r="OA82" s="395"/>
      <c r="OB82" s="395"/>
      <c r="OC82" s="395"/>
      <c r="OD82" s="395"/>
      <c r="OE82" s="395"/>
      <c r="OF82" s="395"/>
      <c r="OG82" s="395"/>
      <c r="OH82" s="395"/>
      <c r="OI82" s="395"/>
      <c r="OJ82" s="395"/>
      <c r="OK82" s="395"/>
      <c r="OL82" s="395"/>
      <c r="OM82" s="395"/>
      <c r="ON82" s="395"/>
      <c r="OO82" s="395"/>
      <c r="OP82" s="395"/>
      <c r="OQ82" s="395"/>
      <c r="OR82" s="395"/>
      <c r="OS82" s="395"/>
      <c r="OT82" s="395"/>
      <c r="OU82" s="395"/>
      <c r="OV82" s="395"/>
      <c r="OW82" s="395"/>
      <c r="OX82" s="395"/>
      <c r="OY82" s="395"/>
      <c r="OZ82" s="395"/>
      <c r="PA82" s="395"/>
      <c r="PB82" s="395"/>
      <c r="PC82" s="395"/>
      <c r="PD82" s="395"/>
      <c r="PE82" s="395"/>
      <c r="PF82" s="395"/>
      <c r="PG82" s="395"/>
      <c r="PH82" s="395"/>
      <c r="PI82" s="395"/>
      <c r="PJ82" s="395"/>
      <c r="PK82" s="395"/>
      <c r="PL82" s="395"/>
      <c r="PM82" s="395"/>
      <c r="PN82" s="395"/>
      <c r="PO82" s="395"/>
      <c r="PP82" s="395"/>
      <c r="PQ82" s="395"/>
      <c r="PR82" s="395"/>
      <c r="PS82" s="395"/>
      <c r="PT82" s="395"/>
      <c r="PU82" s="395"/>
      <c r="PV82" s="395"/>
      <c r="PW82" s="395"/>
      <c r="PX82" s="395"/>
      <c r="PY82" s="395"/>
      <c r="PZ82" s="395"/>
      <c r="QA82" s="395"/>
      <c r="QB82" s="395"/>
      <c r="QC82" s="395"/>
      <c r="QD82" s="395"/>
      <c r="QE82" s="395"/>
      <c r="QF82" s="395"/>
      <c r="QG82" s="395"/>
      <c r="QH82" s="395"/>
      <c r="QI82" s="395"/>
      <c r="QJ82" s="395"/>
      <c r="QK82" s="395"/>
      <c r="QL82" s="395"/>
      <c r="QM82" s="395"/>
      <c r="QN82" s="395"/>
      <c r="QO82" s="395"/>
      <c r="QP82" s="395"/>
      <c r="QQ82" s="395"/>
      <c r="QR82" s="395"/>
      <c r="QS82" s="395"/>
      <c r="SG82" s="143">
        <f t="shared" si="12"/>
        <v>0</v>
      </c>
      <c r="SH82" s="143" t="str">
        <f t="shared" si="13"/>
        <v/>
      </c>
      <c r="SI82" s="143">
        <f t="shared" si="14"/>
        <v>0</v>
      </c>
      <c r="SJ82" s="143" t="str">
        <f t="shared" si="15"/>
        <v/>
      </c>
      <c r="SK82" s="143">
        <f t="shared" si="16"/>
        <v>0</v>
      </c>
      <c r="SL82" s="143" t="str">
        <f t="shared" si="17"/>
        <v/>
      </c>
      <c r="SM82" s="143">
        <f t="shared" si="18"/>
        <v>0</v>
      </c>
      <c r="SN82" s="143" t="str">
        <f t="shared" si="19"/>
        <v/>
      </c>
      <c r="SO82" s="143">
        <f t="shared" si="20"/>
        <v>0</v>
      </c>
      <c r="SP82" s="143" t="str">
        <f t="shared" si="21"/>
        <v/>
      </c>
      <c r="SQ82" s="143">
        <f t="shared" si="22"/>
        <v>0</v>
      </c>
      <c r="SR82" s="143" t="str">
        <f t="shared" si="23"/>
        <v/>
      </c>
    </row>
    <row r="83" spans="1:512">
      <c r="A83" s="396"/>
      <c r="B83" s="396"/>
      <c r="C83" s="396"/>
      <c r="D83" s="396"/>
      <c r="E83" s="396"/>
      <c r="F83" s="396"/>
      <c r="G83" s="396"/>
      <c r="H83" s="396"/>
      <c r="I83" s="396"/>
      <c r="J83" s="396"/>
      <c r="K83" s="396"/>
      <c r="L83" s="396"/>
      <c r="M83" s="396"/>
      <c r="N83" s="396"/>
      <c r="O83" s="396"/>
      <c r="P83" s="396"/>
      <c r="Q83" s="396"/>
      <c r="R83" s="396"/>
      <c r="S83" s="396"/>
      <c r="T83" s="396"/>
      <c r="U83" s="396"/>
      <c r="V83" s="396"/>
      <c r="W83" s="396"/>
      <c r="X83" s="396"/>
      <c r="Y83" s="396"/>
      <c r="Z83" s="396"/>
      <c r="AA83" s="396"/>
      <c r="AB83" s="396"/>
      <c r="AC83" s="396"/>
      <c r="AD83" s="396"/>
      <c r="AE83" s="396"/>
      <c r="AF83" s="396"/>
      <c r="AG83" s="396"/>
      <c r="AH83" s="396"/>
      <c r="AI83" s="396"/>
      <c r="AJ83" s="396"/>
      <c r="AK83" s="396"/>
      <c r="AL83" s="396"/>
      <c r="AM83" s="396"/>
      <c r="AN83" s="396"/>
      <c r="AO83" s="396"/>
      <c r="AP83" s="396"/>
      <c r="AQ83" s="396"/>
      <c r="AR83" s="396"/>
      <c r="AS83" s="396"/>
      <c r="AT83" s="396"/>
      <c r="AU83" s="396"/>
      <c r="AV83" s="396"/>
      <c r="AW83" s="396"/>
      <c r="AX83" s="396"/>
      <c r="AY83" s="396"/>
      <c r="AZ83" s="396"/>
      <c r="BA83" s="396"/>
      <c r="BB83" s="396"/>
      <c r="BC83" s="396"/>
      <c r="BD83" s="396"/>
      <c r="BE83" s="396"/>
      <c r="BF83" s="396"/>
      <c r="BG83" s="396"/>
      <c r="BH83" s="396"/>
      <c r="BI83" s="396"/>
      <c r="BJ83" s="396"/>
      <c r="BK83" s="396"/>
      <c r="BL83" s="396"/>
      <c r="BM83" s="396"/>
      <c r="BN83" s="396"/>
      <c r="BO83" s="396"/>
      <c r="BP83" s="396"/>
      <c r="BQ83" s="396"/>
      <c r="BR83" s="396"/>
      <c r="BS83" s="396"/>
      <c r="BT83" s="396"/>
      <c r="BU83" s="396"/>
      <c r="BV83" s="396"/>
      <c r="BW83" s="396"/>
      <c r="BX83" s="396"/>
      <c r="BY83" s="396"/>
      <c r="BZ83" s="396"/>
      <c r="CA83" s="396"/>
      <c r="CB83" s="396"/>
      <c r="CC83" s="396"/>
      <c r="CD83" s="396"/>
      <c r="CE83" s="396"/>
      <c r="CF83" s="396"/>
      <c r="CG83" s="396"/>
      <c r="CH83" s="396"/>
      <c r="CI83" s="396"/>
      <c r="CJ83" s="396"/>
      <c r="CK83" s="396"/>
      <c r="CL83" s="396"/>
      <c r="CM83" s="396"/>
      <c r="CN83" s="396"/>
      <c r="CO83" s="396"/>
      <c r="CP83" s="396"/>
      <c r="CQ83" s="396"/>
      <c r="CR83" s="396"/>
      <c r="CS83" s="396"/>
      <c r="CT83" s="396"/>
      <c r="CU83" s="396"/>
      <c r="CV83" s="396"/>
      <c r="CW83" s="396"/>
      <c r="CX83" s="396"/>
      <c r="CY83" s="396"/>
      <c r="CZ83" s="396"/>
      <c r="DA83" s="396"/>
      <c r="DB83" s="396"/>
      <c r="DC83" s="396"/>
      <c r="DD83" s="396"/>
      <c r="DE83" s="396"/>
      <c r="DF83" s="396"/>
      <c r="DG83" s="396"/>
      <c r="DH83" s="396"/>
      <c r="DI83" s="396"/>
      <c r="DJ83" s="396"/>
      <c r="DK83" s="396"/>
      <c r="ER83" s="396"/>
      <c r="ES83" s="396"/>
      <c r="ET83" s="396"/>
      <c r="EU83" s="396"/>
      <c r="EV83" s="396"/>
      <c r="EW83" s="396"/>
      <c r="EX83" s="396"/>
      <c r="EY83" s="396"/>
      <c r="EZ83" s="396"/>
      <c r="FA83" s="396"/>
      <c r="FB83" s="396"/>
      <c r="FC83" s="396"/>
      <c r="FD83" s="396"/>
      <c r="FE83" s="396"/>
      <c r="FF83" s="396"/>
      <c r="FG83" s="396"/>
      <c r="FH83" s="396"/>
      <c r="FI83" s="396"/>
      <c r="FJ83" s="396"/>
      <c r="FK83" s="396"/>
      <c r="FL83" s="396"/>
      <c r="FM83" s="396"/>
      <c r="FN83" s="396"/>
      <c r="FO83" s="396"/>
      <c r="FP83" s="396"/>
      <c r="FQ83" s="396"/>
      <c r="FR83" s="396"/>
      <c r="FS83" s="396"/>
      <c r="FT83" s="396"/>
      <c r="FU83" s="396"/>
      <c r="FV83" s="396"/>
      <c r="FW83" s="396"/>
      <c r="FX83" s="396"/>
      <c r="FY83" s="396"/>
      <c r="FZ83" s="396"/>
      <c r="GA83" s="396"/>
      <c r="GB83" s="396"/>
      <c r="GC83" s="396"/>
      <c r="GD83" s="396"/>
      <c r="GE83" s="396"/>
      <c r="GF83" s="396"/>
      <c r="GG83" s="396"/>
      <c r="GH83" s="396"/>
      <c r="GI83" s="396"/>
      <c r="GJ83" s="396"/>
      <c r="GK83" s="396"/>
      <c r="GL83" s="396"/>
      <c r="GM83" s="396"/>
      <c r="GN83" s="396"/>
      <c r="GO83" s="396"/>
      <c r="GP83" s="396"/>
      <c r="GQ83" s="396"/>
      <c r="GR83" s="396"/>
      <c r="GS83" s="396"/>
      <c r="GT83" s="396"/>
      <c r="GU83" s="396"/>
      <c r="GV83" s="396"/>
      <c r="GW83" s="396"/>
      <c r="GX83" s="396"/>
      <c r="GY83" s="396"/>
      <c r="GZ83" s="396"/>
      <c r="HA83" s="396"/>
      <c r="HB83" s="396"/>
      <c r="HC83" s="396"/>
      <c r="HD83" s="396"/>
      <c r="HE83" s="396"/>
      <c r="HF83" s="396"/>
      <c r="HG83" s="396"/>
      <c r="HH83" s="396"/>
      <c r="HI83" s="396"/>
      <c r="HJ83" s="396"/>
      <c r="HK83" s="396"/>
      <c r="HL83" s="396"/>
      <c r="HM83" s="396"/>
      <c r="HN83" s="396"/>
      <c r="HO83" s="396"/>
      <c r="HP83" s="396"/>
      <c r="HQ83" s="396"/>
      <c r="HR83" s="396"/>
      <c r="HS83" s="396"/>
      <c r="HT83" s="396"/>
      <c r="HU83" s="396"/>
      <c r="HV83" s="396"/>
      <c r="HW83" s="396"/>
      <c r="HX83" s="396"/>
      <c r="HY83" s="396"/>
      <c r="HZ83" s="396"/>
      <c r="IA83" s="396"/>
      <c r="IB83" s="396"/>
      <c r="IC83" s="396"/>
      <c r="ID83" s="396"/>
      <c r="IE83" s="396"/>
      <c r="IF83" s="396"/>
      <c r="IG83" s="396"/>
      <c r="IH83" s="396"/>
      <c r="II83" s="396"/>
      <c r="IJ83" s="396"/>
      <c r="IK83" s="396"/>
      <c r="IL83" s="396"/>
      <c r="IM83" s="396"/>
      <c r="IN83" s="396"/>
      <c r="IO83" s="396"/>
      <c r="IP83" s="396"/>
      <c r="IQ83" s="396"/>
      <c r="IR83" s="396"/>
      <c r="IS83" s="396"/>
      <c r="IT83" s="396"/>
      <c r="IU83" s="396"/>
      <c r="IV83" s="396"/>
      <c r="IW83" s="396"/>
      <c r="IX83" s="396"/>
      <c r="IY83" s="396"/>
      <c r="IZ83" s="396"/>
      <c r="JA83" s="396"/>
      <c r="JB83" s="396"/>
      <c r="JC83" s="396"/>
      <c r="JD83" s="396"/>
      <c r="JE83" s="396"/>
      <c r="JF83" s="396"/>
      <c r="JG83" s="396"/>
      <c r="JH83" s="396"/>
      <c r="JI83" s="396"/>
      <c r="JJ83" s="396"/>
      <c r="JK83" s="396"/>
      <c r="JL83" s="396"/>
      <c r="JM83" s="396"/>
      <c r="JN83" s="396"/>
      <c r="JO83" s="396"/>
      <c r="JP83" s="396"/>
      <c r="JQ83" s="396"/>
      <c r="JR83" s="396"/>
      <c r="JS83" s="396"/>
      <c r="JT83" s="396"/>
      <c r="JU83" s="396"/>
      <c r="JV83" s="396"/>
      <c r="JW83" s="396"/>
      <c r="JX83" s="396"/>
      <c r="JY83" s="396"/>
      <c r="JZ83" s="396"/>
      <c r="KA83" s="396"/>
      <c r="KB83" s="396"/>
      <c r="KC83" s="396"/>
      <c r="KD83" s="396"/>
      <c r="KE83" s="396"/>
      <c r="KF83" s="396"/>
      <c r="KG83" s="396"/>
      <c r="KH83" s="396"/>
      <c r="KI83" s="396"/>
      <c r="KJ83" s="396"/>
      <c r="KK83" s="396"/>
      <c r="KL83" s="396"/>
      <c r="KM83" s="396"/>
      <c r="KN83" s="396"/>
      <c r="KO83" s="396"/>
      <c r="KP83" s="396"/>
      <c r="KQ83" s="396"/>
      <c r="KR83" s="396"/>
      <c r="KS83" s="396"/>
      <c r="KT83" s="396"/>
      <c r="KU83" s="396"/>
      <c r="KV83" s="396"/>
      <c r="KW83" s="396"/>
      <c r="KX83" s="396"/>
      <c r="KY83" s="396"/>
      <c r="KZ83" s="396"/>
      <c r="LA83" s="396"/>
      <c r="LB83" s="396"/>
      <c r="LC83" s="396"/>
      <c r="LD83" s="396"/>
      <c r="LE83" s="396"/>
      <c r="LF83" s="396"/>
      <c r="LG83" s="396"/>
      <c r="LH83" s="396"/>
      <c r="LI83" s="396"/>
      <c r="LJ83" s="396"/>
      <c r="LK83" s="396"/>
      <c r="LL83" s="396"/>
      <c r="LM83" s="396"/>
      <c r="LN83" s="396"/>
      <c r="LO83" s="396"/>
      <c r="LP83" s="396"/>
      <c r="LQ83" s="396"/>
      <c r="LR83" s="396"/>
      <c r="LS83" s="396"/>
      <c r="LT83" s="396"/>
      <c r="LU83" s="396"/>
      <c r="LV83" s="396"/>
      <c r="LW83" s="396"/>
      <c r="LX83" s="396"/>
      <c r="LY83" s="396"/>
      <c r="LZ83" s="396"/>
      <c r="MA83" s="396"/>
      <c r="MB83" s="396"/>
      <c r="MC83" s="396"/>
      <c r="MD83" s="396"/>
      <c r="ME83" s="396"/>
      <c r="MF83" s="396"/>
      <c r="MG83" s="396"/>
      <c r="MH83" s="396"/>
      <c r="MI83" s="396"/>
      <c r="MJ83" s="396"/>
      <c r="MK83" s="396"/>
      <c r="ML83" s="396"/>
      <c r="MM83" s="396"/>
      <c r="MN83" s="396"/>
      <c r="MO83" s="396"/>
      <c r="MP83" s="396"/>
      <c r="MQ83" s="396"/>
      <c r="MR83" s="396"/>
      <c r="MS83" s="396"/>
      <c r="MT83" s="396"/>
      <c r="MU83" s="396"/>
      <c r="MV83" s="396"/>
      <c r="MW83" s="396"/>
      <c r="MX83" s="396"/>
      <c r="MY83" s="396"/>
      <c r="MZ83" s="396"/>
      <c r="NA83" s="396"/>
      <c r="NB83" s="396"/>
      <c r="NC83" s="396"/>
      <c r="ND83" s="396"/>
      <c r="NE83" s="396"/>
      <c r="NF83" s="396"/>
      <c r="NG83" s="396"/>
      <c r="NH83" s="396"/>
      <c r="NI83" s="396"/>
      <c r="NJ83" s="396"/>
      <c r="NK83" s="396"/>
      <c r="NL83" s="396"/>
      <c r="NM83" s="396"/>
      <c r="NN83" s="396"/>
      <c r="NO83" s="396"/>
      <c r="NP83" s="396"/>
      <c r="NQ83" s="396"/>
      <c r="NR83" s="396"/>
      <c r="NS83" s="396"/>
      <c r="NT83" s="396"/>
      <c r="NU83" s="396"/>
      <c r="NV83" s="396"/>
      <c r="NW83" s="396"/>
      <c r="NX83" s="396"/>
      <c r="NY83" s="396"/>
      <c r="NZ83" s="396"/>
      <c r="OA83" s="396"/>
      <c r="OB83" s="396"/>
      <c r="OC83" s="396"/>
      <c r="OD83" s="396"/>
      <c r="OE83" s="396"/>
      <c r="OF83" s="396"/>
      <c r="OG83" s="396"/>
      <c r="OH83" s="396"/>
      <c r="OI83" s="396"/>
      <c r="OJ83" s="396"/>
      <c r="OK83" s="396"/>
      <c r="OL83" s="396"/>
      <c r="OM83" s="396"/>
      <c r="ON83" s="396"/>
      <c r="OO83" s="396"/>
      <c r="OP83" s="396"/>
      <c r="OQ83" s="396"/>
      <c r="OR83" s="396"/>
      <c r="OS83" s="396"/>
      <c r="OT83" s="396"/>
      <c r="OU83" s="396"/>
      <c r="OV83" s="396"/>
      <c r="OW83" s="396"/>
      <c r="OX83" s="396"/>
      <c r="OY83" s="396"/>
      <c r="OZ83" s="396"/>
      <c r="PA83" s="396"/>
      <c r="PB83" s="396"/>
      <c r="PC83" s="396"/>
      <c r="PD83" s="396"/>
      <c r="PE83" s="396"/>
      <c r="PF83" s="396"/>
      <c r="PG83" s="396"/>
      <c r="PH83" s="396"/>
      <c r="PI83" s="396"/>
      <c r="PJ83" s="396"/>
      <c r="PK83" s="396"/>
      <c r="PL83" s="396"/>
      <c r="PM83" s="396"/>
      <c r="PN83" s="396"/>
      <c r="PO83" s="396"/>
      <c r="PP83" s="396"/>
      <c r="PQ83" s="396"/>
      <c r="PR83" s="396"/>
      <c r="PS83" s="396"/>
      <c r="PT83" s="396"/>
      <c r="PU83" s="396"/>
      <c r="PV83" s="396"/>
      <c r="PW83" s="396"/>
      <c r="PX83" s="396"/>
      <c r="PY83" s="396"/>
      <c r="PZ83" s="396"/>
      <c r="QA83" s="396"/>
      <c r="QB83" s="396"/>
      <c r="QC83" s="396"/>
      <c r="QD83" s="396"/>
      <c r="QE83" s="396"/>
      <c r="QF83" s="396"/>
      <c r="QG83" s="396"/>
      <c r="QH83" s="396"/>
      <c r="QI83" s="396"/>
      <c r="QJ83" s="396"/>
      <c r="QK83" s="396"/>
      <c r="QL83" s="396"/>
      <c r="QM83" s="396"/>
      <c r="QN83" s="396"/>
      <c r="QO83" s="396"/>
      <c r="QP83" s="396"/>
      <c r="QQ83" s="396"/>
      <c r="QR83" s="396"/>
      <c r="QS83" s="396"/>
      <c r="SG83" s="143">
        <f t="shared" si="12"/>
        <v>0</v>
      </c>
      <c r="SH83" s="143" t="str">
        <f t="shared" si="13"/>
        <v/>
      </c>
      <c r="SI83" s="143">
        <f t="shared" si="14"/>
        <v>0</v>
      </c>
      <c r="SJ83" s="143" t="str">
        <f t="shared" si="15"/>
        <v/>
      </c>
      <c r="SK83" s="143">
        <f t="shared" si="16"/>
        <v>0</v>
      </c>
      <c r="SL83" s="143" t="str">
        <f t="shared" si="17"/>
        <v/>
      </c>
      <c r="SM83" s="143">
        <f t="shared" si="18"/>
        <v>0</v>
      </c>
      <c r="SN83" s="143" t="str">
        <f t="shared" si="19"/>
        <v/>
      </c>
      <c r="SO83" s="143">
        <f t="shared" si="20"/>
        <v>0</v>
      </c>
      <c r="SP83" s="143" t="str">
        <f t="shared" si="21"/>
        <v/>
      </c>
      <c r="SQ83" s="143">
        <f t="shared" si="22"/>
        <v>0</v>
      </c>
      <c r="SR83" s="143" t="str">
        <f t="shared" si="23"/>
        <v/>
      </c>
    </row>
    <row r="84" spans="1:512">
      <c r="A84" s="396"/>
      <c r="B84" s="395"/>
      <c r="C84" s="395"/>
      <c r="D84" s="395"/>
      <c r="E84" s="395"/>
      <c r="F84" s="395"/>
      <c r="G84" s="395"/>
      <c r="H84" s="395"/>
      <c r="I84" s="395"/>
      <c r="J84" s="395"/>
      <c r="K84" s="395"/>
      <c r="L84" s="395"/>
      <c r="M84" s="395"/>
      <c r="N84" s="395"/>
      <c r="O84" s="395"/>
      <c r="P84" s="395"/>
      <c r="Q84" s="395"/>
      <c r="R84" s="395"/>
      <c r="S84" s="395"/>
      <c r="T84" s="395"/>
      <c r="U84" s="395"/>
      <c r="V84" s="395"/>
      <c r="W84" s="395"/>
      <c r="X84" s="395"/>
      <c r="Y84" s="395"/>
      <c r="Z84" s="395"/>
      <c r="AA84" s="395"/>
      <c r="AB84" s="395"/>
      <c r="AC84" s="395"/>
      <c r="AD84" s="395"/>
      <c r="AE84" s="395"/>
      <c r="AF84" s="395"/>
      <c r="AG84" s="395"/>
      <c r="AH84" s="395"/>
      <c r="AI84" s="395"/>
      <c r="AJ84" s="395"/>
      <c r="AK84" s="395"/>
      <c r="AL84" s="395"/>
      <c r="AM84" s="395"/>
      <c r="AN84" s="395"/>
      <c r="AO84" s="395"/>
      <c r="AP84" s="395"/>
      <c r="AQ84" s="395"/>
      <c r="AR84" s="395"/>
      <c r="AS84" s="395"/>
      <c r="AT84" s="395"/>
      <c r="AU84" s="395"/>
      <c r="AV84" s="395"/>
      <c r="AW84" s="395"/>
      <c r="AX84" s="395"/>
      <c r="AY84" s="395"/>
      <c r="AZ84" s="395"/>
      <c r="BA84" s="395"/>
      <c r="BB84" s="395"/>
      <c r="BC84" s="395"/>
      <c r="BD84" s="395"/>
      <c r="BE84" s="395"/>
      <c r="BF84" s="395"/>
      <c r="BG84" s="395"/>
      <c r="BH84" s="395"/>
      <c r="BI84" s="395"/>
      <c r="BJ84" s="395"/>
      <c r="BK84" s="395"/>
      <c r="BL84" s="395"/>
      <c r="BM84" s="395"/>
      <c r="BN84" s="395"/>
      <c r="BO84" s="395"/>
      <c r="BP84" s="395"/>
      <c r="BQ84" s="395"/>
      <c r="BR84" s="395"/>
      <c r="BS84" s="395"/>
      <c r="BT84" s="395"/>
      <c r="BU84" s="395"/>
      <c r="BV84" s="395"/>
      <c r="BW84" s="395"/>
      <c r="BX84" s="395"/>
      <c r="BY84" s="395"/>
      <c r="BZ84" s="395"/>
      <c r="CA84" s="395"/>
      <c r="CB84" s="395"/>
      <c r="CC84" s="395"/>
      <c r="CD84" s="395"/>
      <c r="CE84" s="395"/>
      <c r="CF84" s="395"/>
      <c r="CG84" s="395"/>
      <c r="CH84" s="395"/>
      <c r="CI84" s="395"/>
      <c r="CJ84" s="395"/>
      <c r="CK84" s="395"/>
      <c r="CL84" s="395"/>
      <c r="CM84" s="395"/>
      <c r="CN84" s="395"/>
      <c r="CO84" s="395"/>
      <c r="CP84" s="395"/>
      <c r="CQ84" s="395"/>
      <c r="CR84" s="395"/>
      <c r="CS84" s="395"/>
      <c r="CT84" s="395"/>
      <c r="CU84" s="395"/>
      <c r="CV84" s="395"/>
      <c r="CW84" s="395"/>
      <c r="CX84" s="395"/>
      <c r="CY84" s="395"/>
      <c r="CZ84" s="395"/>
      <c r="DA84" s="395"/>
      <c r="DB84" s="395"/>
      <c r="DC84" s="395"/>
      <c r="DD84" s="395"/>
      <c r="DE84" s="395"/>
      <c r="DF84" s="395"/>
      <c r="DG84" s="395"/>
      <c r="DH84" s="395"/>
      <c r="DI84" s="395"/>
      <c r="DJ84" s="395"/>
      <c r="DK84" s="395"/>
      <c r="ER84" s="395"/>
      <c r="ES84" s="395"/>
      <c r="ET84" s="395"/>
      <c r="EU84" s="395"/>
      <c r="EV84" s="395"/>
      <c r="EW84" s="395"/>
      <c r="EX84" s="395"/>
      <c r="EY84" s="395"/>
      <c r="EZ84" s="395"/>
      <c r="FA84" s="395"/>
      <c r="FB84" s="395"/>
      <c r="FC84" s="395"/>
      <c r="FD84" s="395"/>
      <c r="FE84" s="395"/>
      <c r="FF84" s="395"/>
      <c r="FG84" s="395"/>
      <c r="FH84" s="395"/>
      <c r="FI84" s="395"/>
      <c r="FJ84" s="395"/>
      <c r="FK84" s="395"/>
      <c r="FL84" s="395"/>
      <c r="FM84" s="395"/>
      <c r="FN84" s="395"/>
      <c r="FO84" s="395"/>
      <c r="FP84" s="395"/>
      <c r="FQ84" s="395"/>
      <c r="FR84" s="395"/>
      <c r="FS84" s="395"/>
      <c r="FT84" s="395"/>
      <c r="FU84" s="395"/>
      <c r="FV84" s="395"/>
      <c r="FW84" s="395"/>
      <c r="FX84" s="395"/>
      <c r="FY84" s="395"/>
      <c r="FZ84" s="395"/>
      <c r="GA84" s="395"/>
      <c r="GB84" s="395"/>
      <c r="GC84" s="395"/>
      <c r="GD84" s="395"/>
      <c r="GE84" s="395"/>
      <c r="GF84" s="395"/>
      <c r="GG84" s="395"/>
      <c r="GH84" s="395"/>
      <c r="GI84" s="395"/>
      <c r="GJ84" s="395"/>
      <c r="GK84" s="395"/>
      <c r="GL84" s="395"/>
      <c r="GM84" s="395"/>
      <c r="GN84" s="395"/>
      <c r="GO84" s="395"/>
      <c r="GP84" s="395"/>
      <c r="GQ84" s="395"/>
      <c r="GR84" s="395"/>
      <c r="GS84" s="395"/>
      <c r="GT84" s="395"/>
      <c r="GU84" s="395"/>
      <c r="GV84" s="395"/>
      <c r="GW84" s="395"/>
      <c r="GX84" s="395"/>
      <c r="GY84" s="395"/>
      <c r="GZ84" s="395"/>
      <c r="HA84" s="395"/>
      <c r="HB84" s="395"/>
      <c r="HC84" s="395"/>
      <c r="HD84" s="395"/>
      <c r="HE84" s="395"/>
      <c r="HF84" s="395"/>
      <c r="HG84" s="395"/>
      <c r="HH84" s="395"/>
      <c r="HI84" s="395"/>
      <c r="HJ84" s="395"/>
      <c r="HK84" s="395"/>
      <c r="HL84" s="395"/>
      <c r="HM84" s="395"/>
      <c r="HN84" s="395"/>
      <c r="HO84" s="395"/>
      <c r="HP84" s="395"/>
      <c r="HQ84" s="395"/>
      <c r="HR84" s="395"/>
      <c r="HS84" s="395"/>
      <c r="HT84" s="395"/>
      <c r="HU84" s="395"/>
      <c r="HV84" s="395"/>
      <c r="HW84" s="395"/>
      <c r="HX84" s="395"/>
      <c r="HY84" s="395"/>
      <c r="HZ84" s="395"/>
      <c r="IA84" s="395"/>
      <c r="IB84" s="395"/>
      <c r="IC84" s="395"/>
      <c r="ID84" s="395"/>
      <c r="IE84" s="395"/>
      <c r="IF84" s="395"/>
      <c r="IG84" s="395"/>
      <c r="IH84" s="395"/>
      <c r="II84" s="395"/>
      <c r="IJ84" s="395"/>
      <c r="IK84" s="395"/>
      <c r="IL84" s="395"/>
      <c r="IM84" s="395"/>
      <c r="IN84" s="395"/>
      <c r="IO84" s="395"/>
      <c r="IP84" s="395"/>
      <c r="IQ84" s="395"/>
      <c r="IR84" s="395"/>
      <c r="IS84" s="395"/>
      <c r="IT84" s="395"/>
      <c r="IU84" s="395"/>
      <c r="IV84" s="395"/>
      <c r="IW84" s="395"/>
      <c r="IX84" s="395"/>
      <c r="IY84" s="395"/>
      <c r="IZ84" s="395"/>
      <c r="JA84" s="395"/>
      <c r="JB84" s="395"/>
      <c r="JC84" s="395"/>
      <c r="JD84" s="395"/>
      <c r="JE84" s="395"/>
      <c r="JF84" s="395"/>
      <c r="JG84" s="395"/>
      <c r="JH84" s="395"/>
      <c r="JI84" s="395"/>
      <c r="JJ84" s="395"/>
      <c r="JK84" s="395"/>
      <c r="JL84" s="395"/>
      <c r="JM84" s="395"/>
      <c r="JN84" s="395"/>
      <c r="JO84" s="395"/>
      <c r="JP84" s="395"/>
      <c r="JQ84" s="395"/>
      <c r="JR84" s="395"/>
      <c r="JS84" s="395"/>
      <c r="JT84" s="395"/>
      <c r="JU84" s="395"/>
      <c r="JV84" s="395"/>
      <c r="JW84" s="395"/>
      <c r="JX84" s="395"/>
      <c r="JY84" s="395"/>
      <c r="JZ84" s="395"/>
      <c r="KA84" s="395"/>
      <c r="KB84" s="395"/>
      <c r="KC84" s="395"/>
      <c r="KD84" s="395"/>
      <c r="KE84" s="395"/>
      <c r="KF84" s="395"/>
      <c r="KG84" s="395"/>
      <c r="KH84" s="395"/>
      <c r="KI84" s="395"/>
      <c r="KJ84" s="395"/>
      <c r="KK84" s="395"/>
      <c r="KL84" s="395"/>
      <c r="KM84" s="395"/>
      <c r="KN84" s="395"/>
      <c r="KO84" s="395"/>
      <c r="KP84" s="395"/>
      <c r="KQ84" s="395"/>
      <c r="KR84" s="395"/>
      <c r="KS84" s="395"/>
      <c r="KT84" s="395"/>
      <c r="KU84" s="395"/>
      <c r="KV84" s="395"/>
      <c r="KW84" s="395"/>
      <c r="KX84" s="395"/>
      <c r="KY84" s="395"/>
      <c r="KZ84" s="395"/>
      <c r="LA84" s="395"/>
      <c r="LB84" s="395"/>
      <c r="LC84" s="395"/>
      <c r="LD84" s="395"/>
      <c r="LE84" s="395"/>
      <c r="LF84" s="395"/>
      <c r="LG84" s="395"/>
      <c r="LH84" s="395"/>
      <c r="LI84" s="395"/>
      <c r="LJ84" s="395"/>
      <c r="LK84" s="395"/>
      <c r="LL84" s="395"/>
      <c r="LM84" s="395"/>
      <c r="LN84" s="395"/>
      <c r="LO84" s="395"/>
      <c r="LP84" s="395"/>
      <c r="LQ84" s="395"/>
      <c r="LR84" s="395"/>
      <c r="LS84" s="395"/>
      <c r="LT84" s="395"/>
      <c r="LU84" s="395"/>
      <c r="LV84" s="395"/>
      <c r="LW84" s="395"/>
      <c r="LX84" s="395"/>
      <c r="LY84" s="395"/>
      <c r="LZ84" s="395"/>
      <c r="MA84" s="395"/>
      <c r="MB84" s="395"/>
      <c r="MC84" s="395"/>
      <c r="MD84" s="395"/>
      <c r="ME84" s="395"/>
      <c r="MF84" s="395"/>
      <c r="MG84" s="395"/>
      <c r="MH84" s="395"/>
      <c r="MI84" s="395"/>
      <c r="MJ84" s="395"/>
      <c r="MK84" s="395"/>
      <c r="ML84" s="395"/>
      <c r="MM84" s="395"/>
      <c r="MN84" s="395"/>
      <c r="MO84" s="395"/>
      <c r="MP84" s="395"/>
      <c r="MQ84" s="395"/>
      <c r="MR84" s="395"/>
      <c r="MS84" s="395"/>
      <c r="MT84" s="395"/>
      <c r="MU84" s="395"/>
      <c r="MV84" s="395"/>
      <c r="MW84" s="395"/>
      <c r="MX84" s="395"/>
      <c r="MY84" s="395"/>
      <c r="MZ84" s="395"/>
      <c r="NA84" s="395"/>
      <c r="NB84" s="395"/>
      <c r="NC84" s="395"/>
      <c r="ND84" s="395"/>
      <c r="NE84" s="395"/>
      <c r="NF84" s="395"/>
      <c r="NG84" s="395"/>
      <c r="NH84" s="395"/>
      <c r="NI84" s="395"/>
      <c r="NJ84" s="395"/>
      <c r="NK84" s="395"/>
      <c r="NL84" s="395"/>
      <c r="NM84" s="395"/>
      <c r="NN84" s="395"/>
      <c r="NO84" s="395"/>
      <c r="NP84" s="395"/>
      <c r="NQ84" s="395"/>
      <c r="NR84" s="395"/>
      <c r="NS84" s="395"/>
      <c r="NT84" s="395"/>
      <c r="NU84" s="395"/>
      <c r="NV84" s="395"/>
      <c r="NW84" s="395"/>
      <c r="NX84" s="395"/>
      <c r="NY84" s="395"/>
      <c r="NZ84" s="395"/>
      <c r="OA84" s="395"/>
      <c r="OB84" s="395"/>
      <c r="OC84" s="395"/>
      <c r="OD84" s="395"/>
      <c r="OE84" s="395"/>
      <c r="OF84" s="395"/>
      <c r="OG84" s="395"/>
      <c r="OH84" s="395"/>
      <c r="OI84" s="395"/>
      <c r="OJ84" s="395"/>
      <c r="OK84" s="395"/>
      <c r="OL84" s="395"/>
      <c r="OM84" s="395"/>
      <c r="ON84" s="395"/>
      <c r="OO84" s="395"/>
      <c r="OP84" s="395"/>
      <c r="OQ84" s="395"/>
      <c r="OR84" s="395"/>
      <c r="OS84" s="395"/>
      <c r="OT84" s="395"/>
      <c r="OU84" s="395"/>
      <c r="OV84" s="395"/>
      <c r="OW84" s="395"/>
      <c r="OX84" s="395"/>
      <c r="OY84" s="395"/>
      <c r="OZ84" s="395"/>
      <c r="PA84" s="395"/>
      <c r="PB84" s="395"/>
      <c r="PC84" s="395"/>
      <c r="PD84" s="395"/>
      <c r="PE84" s="395"/>
      <c r="PF84" s="395"/>
      <c r="PG84" s="395"/>
      <c r="PH84" s="395"/>
      <c r="PI84" s="395"/>
      <c r="PJ84" s="395"/>
      <c r="PK84" s="395"/>
      <c r="PL84" s="395"/>
      <c r="PM84" s="395"/>
      <c r="PN84" s="395"/>
      <c r="PO84" s="395"/>
      <c r="PP84" s="395"/>
      <c r="PQ84" s="395"/>
      <c r="PR84" s="395"/>
      <c r="PS84" s="395"/>
      <c r="PT84" s="395"/>
      <c r="PU84" s="395"/>
      <c r="PV84" s="395"/>
      <c r="PW84" s="395"/>
      <c r="PX84" s="395"/>
      <c r="PY84" s="395"/>
      <c r="PZ84" s="395"/>
      <c r="QA84" s="395"/>
      <c r="QB84" s="395"/>
      <c r="QC84" s="395"/>
      <c r="QD84" s="395"/>
      <c r="QE84" s="395"/>
      <c r="QF84" s="395"/>
      <c r="QG84" s="395"/>
      <c r="QH84" s="395"/>
      <c r="QI84" s="395"/>
      <c r="QJ84" s="395"/>
      <c r="QK84" s="395"/>
      <c r="QL84" s="395"/>
      <c r="QM84" s="395"/>
      <c r="QN84" s="395"/>
      <c r="QO84" s="395"/>
      <c r="QP84" s="395"/>
      <c r="QQ84" s="395"/>
      <c r="QR84" s="395"/>
      <c r="QS84" s="395"/>
      <c r="SG84" s="143">
        <f t="shared" si="12"/>
        <v>0</v>
      </c>
      <c r="SH84" s="143" t="str">
        <f t="shared" si="13"/>
        <v/>
      </c>
      <c r="SI84" s="143">
        <f t="shared" si="14"/>
        <v>0</v>
      </c>
      <c r="SJ84" s="143" t="str">
        <f t="shared" si="15"/>
        <v/>
      </c>
      <c r="SK84" s="143">
        <f t="shared" si="16"/>
        <v>0</v>
      </c>
      <c r="SL84" s="143" t="str">
        <f t="shared" si="17"/>
        <v/>
      </c>
      <c r="SM84" s="143">
        <f t="shared" si="18"/>
        <v>0</v>
      </c>
      <c r="SN84" s="143" t="str">
        <f t="shared" si="19"/>
        <v/>
      </c>
      <c r="SO84" s="143">
        <f t="shared" si="20"/>
        <v>0</v>
      </c>
      <c r="SP84" s="143" t="str">
        <f t="shared" si="21"/>
        <v/>
      </c>
      <c r="SQ84" s="143">
        <f t="shared" si="22"/>
        <v>0</v>
      </c>
      <c r="SR84" s="143" t="str">
        <f t="shared" si="23"/>
        <v/>
      </c>
    </row>
    <row r="85" spans="1:512">
      <c r="A85" s="396"/>
      <c r="B85" s="396"/>
      <c r="C85" s="396"/>
      <c r="D85" s="396"/>
      <c r="E85" s="396"/>
      <c r="F85" s="396"/>
      <c r="G85" s="396"/>
      <c r="H85" s="396"/>
      <c r="I85" s="396"/>
      <c r="J85" s="396"/>
      <c r="K85" s="396"/>
      <c r="L85" s="396"/>
      <c r="M85" s="396"/>
      <c r="N85" s="396"/>
      <c r="O85" s="396"/>
      <c r="P85" s="396"/>
      <c r="Q85" s="396"/>
      <c r="R85" s="396"/>
      <c r="S85" s="396"/>
      <c r="T85" s="396"/>
      <c r="U85" s="396"/>
      <c r="V85" s="396"/>
      <c r="W85" s="396"/>
      <c r="X85" s="396"/>
      <c r="Y85" s="396"/>
      <c r="Z85" s="396"/>
      <c r="AA85" s="396"/>
      <c r="AB85" s="396"/>
      <c r="AC85" s="396"/>
      <c r="AD85" s="396"/>
      <c r="AE85" s="396"/>
      <c r="AF85" s="396"/>
      <c r="AG85" s="396"/>
      <c r="AH85" s="396"/>
      <c r="AI85" s="396"/>
      <c r="AJ85" s="396"/>
      <c r="AK85" s="396"/>
      <c r="AL85" s="396"/>
      <c r="AM85" s="396"/>
      <c r="AN85" s="396"/>
      <c r="AO85" s="396"/>
      <c r="AP85" s="396"/>
      <c r="AQ85" s="396"/>
      <c r="AR85" s="396"/>
      <c r="AS85" s="396"/>
      <c r="AT85" s="396"/>
      <c r="AU85" s="396"/>
      <c r="AV85" s="396"/>
      <c r="AW85" s="396"/>
      <c r="AX85" s="396"/>
      <c r="AY85" s="396"/>
      <c r="AZ85" s="396"/>
      <c r="BA85" s="396"/>
      <c r="BB85" s="396"/>
      <c r="BC85" s="396"/>
      <c r="BD85" s="396"/>
      <c r="BE85" s="396"/>
      <c r="BF85" s="396"/>
      <c r="BG85" s="396"/>
      <c r="BH85" s="396"/>
      <c r="BI85" s="396"/>
      <c r="BJ85" s="396"/>
      <c r="BK85" s="396"/>
      <c r="BL85" s="396"/>
      <c r="BM85" s="396"/>
      <c r="BN85" s="396"/>
      <c r="BO85" s="396"/>
      <c r="BP85" s="396"/>
      <c r="BQ85" s="396"/>
      <c r="BR85" s="396"/>
      <c r="BS85" s="396"/>
      <c r="BT85" s="396"/>
      <c r="BU85" s="396"/>
      <c r="BV85" s="396"/>
      <c r="BW85" s="396"/>
      <c r="BX85" s="396"/>
      <c r="BY85" s="396"/>
      <c r="BZ85" s="396"/>
      <c r="CA85" s="396"/>
      <c r="CB85" s="396"/>
      <c r="CC85" s="396"/>
      <c r="CD85" s="396"/>
      <c r="CE85" s="396"/>
      <c r="CF85" s="396"/>
      <c r="CG85" s="396"/>
      <c r="CH85" s="396"/>
      <c r="CI85" s="396"/>
      <c r="CJ85" s="396"/>
      <c r="CK85" s="396"/>
      <c r="CL85" s="396"/>
      <c r="CM85" s="396"/>
      <c r="CN85" s="396"/>
      <c r="CO85" s="396"/>
      <c r="CP85" s="396"/>
      <c r="CQ85" s="396"/>
      <c r="CR85" s="396"/>
      <c r="CS85" s="396"/>
      <c r="CT85" s="396"/>
      <c r="CU85" s="396"/>
      <c r="CV85" s="396"/>
      <c r="CW85" s="396"/>
      <c r="CX85" s="396"/>
      <c r="CY85" s="396"/>
      <c r="CZ85" s="396"/>
      <c r="DA85" s="396"/>
      <c r="DB85" s="396"/>
      <c r="DC85" s="396"/>
      <c r="DD85" s="396"/>
      <c r="DE85" s="396"/>
      <c r="DF85" s="396"/>
      <c r="DG85" s="396"/>
      <c r="DH85" s="396"/>
      <c r="DI85" s="396"/>
      <c r="DJ85" s="396"/>
      <c r="DK85" s="396"/>
      <c r="ER85" s="396"/>
      <c r="ES85" s="396"/>
      <c r="ET85" s="396"/>
      <c r="EU85" s="396"/>
      <c r="EV85" s="396"/>
      <c r="EW85" s="396"/>
      <c r="EX85" s="396"/>
      <c r="EY85" s="396"/>
      <c r="EZ85" s="396"/>
      <c r="FA85" s="396"/>
      <c r="FB85" s="396"/>
      <c r="FC85" s="396"/>
      <c r="FD85" s="396"/>
      <c r="FE85" s="396"/>
      <c r="FF85" s="396"/>
      <c r="FG85" s="396"/>
      <c r="FH85" s="396"/>
      <c r="FI85" s="396"/>
      <c r="FJ85" s="396"/>
      <c r="FK85" s="396"/>
      <c r="FL85" s="396"/>
      <c r="FM85" s="396"/>
      <c r="FN85" s="396"/>
      <c r="FO85" s="396"/>
      <c r="FP85" s="396"/>
      <c r="FQ85" s="396"/>
      <c r="FR85" s="396"/>
      <c r="FS85" s="396"/>
      <c r="FT85" s="396"/>
      <c r="FU85" s="396"/>
      <c r="FV85" s="396"/>
      <c r="FW85" s="396"/>
      <c r="FX85" s="396"/>
      <c r="FY85" s="396"/>
      <c r="FZ85" s="396"/>
      <c r="GA85" s="396"/>
      <c r="GB85" s="396"/>
      <c r="GC85" s="396"/>
      <c r="GD85" s="396"/>
      <c r="GE85" s="396"/>
      <c r="GF85" s="396"/>
      <c r="GG85" s="396"/>
      <c r="GH85" s="396"/>
      <c r="GI85" s="396"/>
      <c r="GJ85" s="396"/>
      <c r="GK85" s="396"/>
      <c r="GL85" s="396"/>
      <c r="GM85" s="396"/>
      <c r="GN85" s="396"/>
      <c r="GO85" s="396"/>
      <c r="GP85" s="396"/>
      <c r="GQ85" s="396"/>
      <c r="GR85" s="396"/>
      <c r="GS85" s="396"/>
      <c r="GT85" s="396"/>
      <c r="GU85" s="396"/>
      <c r="GV85" s="396"/>
      <c r="GW85" s="396"/>
      <c r="GX85" s="396"/>
      <c r="GY85" s="396"/>
      <c r="GZ85" s="396"/>
      <c r="HA85" s="396"/>
      <c r="HB85" s="396"/>
      <c r="HC85" s="396"/>
      <c r="HD85" s="396"/>
      <c r="HE85" s="396"/>
      <c r="HF85" s="396"/>
      <c r="HG85" s="396"/>
      <c r="HH85" s="396"/>
      <c r="HI85" s="396"/>
      <c r="HJ85" s="396"/>
      <c r="HK85" s="396"/>
      <c r="HL85" s="396"/>
      <c r="HM85" s="396"/>
      <c r="HN85" s="396"/>
      <c r="HO85" s="396"/>
      <c r="HP85" s="396"/>
      <c r="HQ85" s="396"/>
      <c r="HR85" s="396"/>
      <c r="HS85" s="396"/>
      <c r="HT85" s="396"/>
      <c r="HU85" s="396"/>
      <c r="HV85" s="396"/>
      <c r="HW85" s="396"/>
      <c r="HX85" s="396"/>
      <c r="HY85" s="396"/>
      <c r="HZ85" s="396"/>
      <c r="IA85" s="396"/>
      <c r="IB85" s="396"/>
      <c r="IC85" s="396"/>
      <c r="ID85" s="396"/>
      <c r="IE85" s="396"/>
      <c r="IF85" s="396"/>
      <c r="IG85" s="396"/>
      <c r="IH85" s="396"/>
      <c r="II85" s="396"/>
      <c r="IJ85" s="396"/>
      <c r="IK85" s="396"/>
      <c r="IL85" s="396"/>
      <c r="IM85" s="396"/>
      <c r="IN85" s="396"/>
      <c r="IO85" s="396"/>
      <c r="IP85" s="396"/>
      <c r="IQ85" s="396"/>
      <c r="IR85" s="396"/>
      <c r="IS85" s="396"/>
      <c r="IT85" s="396"/>
      <c r="IU85" s="396"/>
      <c r="IV85" s="396"/>
      <c r="IW85" s="396"/>
      <c r="IX85" s="396"/>
      <c r="IY85" s="396"/>
      <c r="IZ85" s="396"/>
      <c r="JA85" s="396"/>
      <c r="JB85" s="396"/>
      <c r="JC85" s="396"/>
      <c r="JD85" s="396"/>
      <c r="JE85" s="396"/>
      <c r="JF85" s="396"/>
      <c r="JG85" s="396"/>
      <c r="JH85" s="396"/>
      <c r="JI85" s="396"/>
      <c r="JJ85" s="396"/>
      <c r="JK85" s="396"/>
      <c r="JL85" s="396"/>
      <c r="JM85" s="396"/>
      <c r="JN85" s="396"/>
      <c r="JO85" s="396"/>
      <c r="JP85" s="396"/>
      <c r="JQ85" s="396"/>
      <c r="JR85" s="396"/>
      <c r="JS85" s="396"/>
      <c r="JT85" s="396"/>
      <c r="JU85" s="396"/>
      <c r="JV85" s="396"/>
      <c r="JW85" s="396"/>
      <c r="JX85" s="396"/>
      <c r="JY85" s="396"/>
      <c r="JZ85" s="396"/>
      <c r="KA85" s="396"/>
      <c r="KB85" s="396"/>
      <c r="KC85" s="396"/>
      <c r="KD85" s="396"/>
      <c r="KE85" s="396"/>
      <c r="KF85" s="396"/>
      <c r="KG85" s="396"/>
      <c r="KH85" s="396"/>
      <c r="KI85" s="396"/>
      <c r="KJ85" s="396"/>
      <c r="KK85" s="396"/>
      <c r="KL85" s="396"/>
      <c r="KM85" s="396"/>
      <c r="KN85" s="396"/>
      <c r="KO85" s="396"/>
      <c r="KP85" s="396"/>
      <c r="KQ85" s="396"/>
      <c r="KR85" s="396"/>
      <c r="KS85" s="396"/>
      <c r="KT85" s="396"/>
      <c r="KU85" s="396"/>
      <c r="KV85" s="396"/>
      <c r="KW85" s="396"/>
      <c r="KX85" s="396"/>
      <c r="KY85" s="396"/>
      <c r="KZ85" s="396"/>
      <c r="LA85" s="396"/>
      <c r="LB85" s="396"/>
      <c r="LC85" s="396"/>
      <c r="LD85" s="396"/>
      <c r="LE85" s="396"/>
      <c r="LF85" s="396"/>
      <c r="LG85" s="396"/>
      <c r="LH85" s="396"/>
      <c r="LI85" s="396"/>
      <c r="LJ85" s="396"/>
      <c r="LK85" s="396"/>
      <c r="LL85" s="396"/>
      <c r="LM85" s="396"/>
      <c r="LN85" s="396"/>
      <c r="LO85" s="396"/>
      <c r="LP85" s="396"/>
      <c r="LQ85" s="396"/>
      <c r="LR85" s="396"/>
      <c r="LS85" s="396"/>
      <c r="LT85" s="396"/>
      <c r="LU85" s="396"/>
      <c r="LV85" s="396"/>
      <c r="LW85" s="396"/>
      <c r="LX85" s="396"/>
      <c r="LY85" s="396"/>
      <c r="LZ85" s="396"/>
      <c r="MA85" s="396"/>
      <c r="MB85" s="396"/>
      <c r="MC85" s="396"/>
      <c r="MD85" s="396"/>
      <c r="ME85" s="396"/>
      <c r="MF85" s="396"/>
      <c r="MG85" s="396"/>
      <c r="MH85" s="396"/>
      <c r="MI85" s="396"/>
      <c r="MJ85" s="396"/>
      <c r="MK85" s="396"/>
      <c r="ML85" s="396"/>
      <c r="MM85" s="396"/>
      <c r="MN85" s="396"/>
      <c r="MO85" s="396"/>
      <c r="MP85" s="396"/>
      <c r="MQ85" s="396"/>
      <c r="MR85" s="396"/>
      <c r="MS85" s="396"/>
      <c r="MT85" s="396"/>
      <c r="MU85" s="396"/>
      <c r="MV85" s="396"/>
      <c r="MW85" s="396"/>
      <c r="MX85" s="396"/>
      <c r="MY85" s="396"/>
      <c r="MZ85" s="396"/>
      <c r="NA85" s="396"/>
      <c r="NB85" s="396"/>
      <c r="NC85" s="396"/>
      <c r="ND85" s="396"/>
      <c r="NE85" s="396"/>
      <c r="NF85" s="396"/>
      <c r="NG85" s="396"/>
      <c r="NH85" s="396"/>
      <c r="NI85" s="396"/>
      <c r="NJ85" s="396"/>
      <c r="NK85" s="396"/>
      <c r="NL85" s="396"/>
      <c r="NM85" s="396"/>
      <c r="NN85" s="396"/>
      <c r="NO85" s="396"/>
      <c r="NP85" s="396"/>
      <c r="NQ85" s="396"/>
      <c r="NR85" s="396"/>
      <c r="NS85" s="396"/>
      <c r="NT85" s="396"/>
      <c r="NU85" s="396"/>
      <c r="NV85" s="396"/>
      <c r="NW85" s="396"/>
      <c r="NX85" s="396"/>
      <c r="NY85" s="396"/>
      <c r="NZ85" s="396"/>
      <c r="OA85" s="396"/>
      <c r="OB85" s="396"/>
      <c r="OC85" s="396"/>
      <c r="OD85" s="396"/>
      <c r="OE85" s="396"/>
      <c r="OF85" s="396"/>
      <c r="OG85" s="396"/>
      <c r="OH85" s="396"/>
      <c r="OI85" s="396"/>
      <c r="OJ85" s="396"/>
      <c r="OK85" s="396"/>
      <c r="OL85" s="396"/>
      <c r="OM85" s="396"/>
      <c r="ON85" s="396"/>
      <c r="OO85" s="396"/>
      <c r="OP85" s="396"/>
      <c r="OQ85" s="396"/>
      <c r="OR85" s="396"/>
      <c r="OS85" s="396"/>
      <c r="OT85" s="396"/>
      <c r="OU85" s="396"/>
      <c r="OV85" s="396"/>
      <c r="OW85" s="396"/>
      <c r="OX85" s="396"/>
      <c r="OY85" s="396"/>
      <c r="OZ85" s="396"/>
      <c r="PA85" s="396"/>
      <c r="PB85" s="396"/>
      <c r="PC85" s="396"/>
      <c r="PD85" s="396"/>
      <c r="PE85" s="396"/>
      <c r="PF85" s="396"/>
      <c r="PG85" s="396"/>
      <c r="PH85" s="396"/>
      <c r="PI85" s="396"/>
      <c r="PJ85" s="396"/>
      <c r="PK85" s="396"/>
      <c r="PL85" s="396"/>
      <c r="PM85" s="396"/>
      <c r="PN85" s="396"/>
      <c r="PO85" s="396"/>
      <c r="PP85" s="396"/>
      <c r="PQ85" s="396"/>
      <c r="PR85" s="396"/>
      <c r="PS85" s="396"/>
      <c r="PT85" s="396"/>
      <c r="PU85" s="396"/>
      <c r="PV85" s="396"/>
      <c r="PW85" s="396"/>
      <c r="PX85" s="396"/>
      <c r="PY85" s="396"/>
      <c r="PZ85" s="396"/>
      <c r="QA85" s="396"/>
      <c r="QB85" s="396"/>
      <c r="QC85" s="396"/>
      <c r="QD85" s="396"/>
      <c r="QE85" s="396"/>
      <c r="QF85" s="396"/>
      <c r="QG85" s="396"/>
      <c r="QH85" s="396"/>
      <c r="QI85" s="396"/>
      <c r="QJ85" s="396"/>
      <c r="QK85" s="396"/>
      <c r="QL85" s="396"/>
      <c r="QM85" s="396"/>
      <c r="QN85" s="396"/>
      <c r="QO85" s="396"/>
      <c r="QP85" s="396"/>
      <c r="QQ85" s="396"/>
      <c r="QR85" s="396"/>
      <c r="QS85" s="396"/>
      <c r="SG85" s="143">
        <f t="shared" si="12"/>
        <v>0</v>
      </c>
      <c r="SH85" s="143" t="str">
        <f t="shared" si="13"/>
        <v/>
      </c>
      <c r="SI85" s="143">
        <f t="shared" si="14"/>
        <v>0</v>
      </c>
      <c r="SJ85" s="143" t="str">
        <f t="shared" si="15"/>
        <v/>
      </c>
      <c r="SK85" s="143">
        <f t="shared" si="16"/>
        <v>0</v>
      </c>
      <c r="SL85" s="143" t="str">
        <f t="shared" si="17"/>
        <v/>
      </c>
      <c r="SM85" s="143">
        <f t="shared" si="18"/>
        <v>0</v>
      </c>
      <c r="SN85" s="143" t="str">
        <f t="shared" si="19"/>
        <v/>
      </c>
      <c r="SO85" s="143">
        <f t="shared" si="20"/>
        <v>0</v>
      </c>
      <c r="SP85" s="143" t="str">
        <f t="shared" si="21"/>
        <v/>
      </c>
      <c r="SQ85" s="143">
        <f t="shared" si="22"/>
        <v>0</v>
      </c>
      <c r="SR85" s="143" t="str">
        <f t="shared" si="23"/>
        <v/>
      </c>
    </row>
    <row r="86" spans="1:512">
      <c r="A86" s="396"/>
      <c r="B86" s="395"/>
      <c r="C86" s="395"/>
      <c r="D86" s="395"/>
      <c r="E86" s="395"/>
      <c r="F86" s="395"/>
      <c r="G86" s="395"/>
      <c r="H86" s="395"/>
      <c r="I86" s="395"/>
      <c r="J86" s="395"/>
      <c r="K86" s="395"/>
      <c r="L86" s="395"/>
      <c r="M86" s="395"/>
      <c r="N86" s="395"/>
      <c r="O86" s="395"/>
      <c r="P86" s="395"/>
      <c r="Q86" s="395"/>
      <c r="R86" s="395"/>
      <c r="S86" s="395"/>
      <c r="T86" s="395"/>
      <c r="U86" s="395"/>
      <c r="V86" s="395"/>
      <c r="W86" s="395"/>
      <c r="X86" s="395"/>
      <c r="Y86" s="395"/>
      <c r="Z86" s="395"/>
      <c r="AA86" s="395"/>
      <c r="AB86" s="395"/>
      <c r="AC86" s="395"/>
      <c r="AD86" s="395"/>
      <c r="AE86" s="395"/>
      <c r="AF86" s="395"/>
      <c r="AG86" s="395"/>
      <c r="AH86" s="395"/>
      <c r="AI86" s="395"/>
      <c r="AJ86" s="395"/>
      <c r="AK86" s="395"/>
      <c r="AL86" s="395"/>
      <c r="AM86" s="395"/>
      <c r="AN86" s="395"/>
      <c r="AO86" s="395"/>
      <c r="AP86" s="395"/>
      <c r="AQ86" s="395"/>
      <c r="AR86" s="395"/>
      <c r="AS86" s="395"/>
      <c r="AT86" s="395"/>
      <c r="AU86" s="395"/>
      <c r="AV86" s="395"/>
      <c r="AW86" s="395"/>
      <c r="AX86" s="395"/>
      <c r="AY86" s="395"/>
      <c r="AZ86" s="395"/>
      <c r="BA86" s="395"/>
      <c r="BB86" s="395"/>
      <c r="BC86" s="395"/>
      <c r="BD86" s="395"/>
      <c r="BE86" s="395"/>
      <c r="BF86" s="395"/>
      <c r="BG86" s="395"/>
      <c r="BH86" s="395"/>
      <c r="BI86" s="395"/>
      <c r="BJ86" s="395"/>
      <c r="BK86" s="395"/>
      <c r="BL86" s="395"/>
      <c r="BM86" s="395"/>
      <c r="BN86" s="395"/>
      <c r="BO86" s="395"/>
      <c r="BP86" s="395"/>
      <c r="BQ86" s="395"/>
      <c r="BR86" s="395"/>
      <c r="BS86" s="395"/>
      <c r="BT86" s="395"/>
      <c r="BU86" s="395"/>
      <c r="BV86" s="395"/>
      <c r="BW86" s="395"/>
      <c r="BX86" s="395"/>
      <c r="BY86" s="395"/>
      <c r="BZ86" s="395"/>
      <c r="CA86" s="395"/>
      <c r="CB86" s="395"/>
      <c r="CC86" s="395"/>
      <c r="CD86" s="395"/>
      <c r="CE86" s="395"/>
      <c r="CF86" s="395"/>
      <c r="CG86" s="395"/>
      <c r="CH86" s="395"/>
      <c r="CI86" s="395"/>
      <c r="CJ86" s="395"/>
      <c r="CK86" s="395"/>
      <c r="CL86" s="395"/>
      <c r="CM86" s="395"/>
      <c r="CN86" s="395"/>
      <c r="CO86" s="395"/>
      <c r="CP86" s="395"/>
      <c r="CQ86" s="395"/>
      <c r="CR86" s="395"/>
      <c r="CS86" s="395"/>
      <c r="CT86" s="395"/>
      <c r="CU86" s="395"/>
      <c r="CV86" s="395"/>
      <c r="CW86" s="395"/>
      <c r="CX86" s="395"/>
      <c r="CY86" s="395"/>
      <c r="CZ86" s="395"/>
      <c r="DA86" s="395"/>
      <c r="DB86" s="395"/>
      <c r="DC86" s="395"/>
      <c r="DD86" s="395"/>
      <c r="DE86" s="395"/>
      <c r="DF86" s="395"/>
      <c r="DG86" s="395"/>
      <c r="DH86" s="395"/>
      <c r="DI86" s="395"/>
      <c r="DJ86" s="395"/>
      <c r="DK86" s="395"/>
      <c r="ER86" s="395"/>
      <c r="ES86" s="395"/>
      <c r="ET86" s="395"/>
      <c r="EU86" s="395"/>
      <c r="EV86" s="395"/>
      <c r="EW86" s="395"/>
      <c r="EX86" s="395"/>
      <c r="EY86" s="395"/>
      <c r="EZ86" s="395"/>
      <c r="FA86" s="395"/>
      <c r="FB86" s="395"/>
      <c r="FC86" s="395"/>
      <c r="FD86" s="395"/>
      <c r="FE86" s="395"/>
      <c r="FF86" s="395"/>
      <c r="FG86" s="395"/>
      <c r="FH86" s="395"/>
      <c r="FI86" s="395"/>
      <c r="FJ86" s="395"/>
      <c r="FK86" s="395"/>
      <c r="FL86" s="395"/>
      <c r="FM86" s="395"/>
      <c r="FN86" s="395"/>
      <c r="FO86" s="395"/>
      <c r="FP86" s="395"/>
      <c r="FQ86" s="395"/>
      <c r="FR86" s="395"/>
      <c r="FS86" s="395"/>
      <c r="FT86" s="395"/>
      <c r="FU86" s="395"/>
      <c r="FV86" s="395"/>
      <c r="FW86" s="395"/>
      <c r="FX86" s="395"/>
      <c r="FY86" s="395"/>
      <c r="FZ86" s="395"/>
      <c r="GA86" s="395"/>
      <c r="GB86" s="395"/>
      <c r="GC86" s="395"/>
      <c r="GD86" s="395"/>
      <c r="GE86" s="395"/>
      <c r="GF86" s="395"/>
      <c r="GG86" s="395"/>
      <c r="GH86" s="395"/>
      <c r="GI86" s="395"/>
      <c r="GJ86" s="395"/>
      <c r="GK86" s="395"/>
      <c r="GL86" s="395"/>
      <c r="GM86" s="395"/>
      <c r="GN86" s="395"/>
      <c r="GO86" s="395"/>
      <c r="GP86" s="395"/>
      <c r="GQ86" s="395"/>
      <c r="GR86" s="395"/>
      <c r="GS86" s="395"/>
      <c r="GT86" s="395"/>
      <c r="GU86" s="395"/>
      <c r="GV86" s="395"/>
      <c r="GW86" s="395"/>
      <c r="GX86" s="395"/>
      <c r="GY86" s="395"/>
      <c r="GZ86" s="395"/>
      <c r="HA86" s="395"/>
      <c r="HB86" s="395"/>
      <c r="HC86" s="395"/>
      <c r="HD86" s="395"/>
      <c r="HE86" s="395"/>
      <c r="HF86" s="395"/>
      <c r="HG86" s="395"/>
      <c r="HH86" s="395"/>
      <c r="HI86" s="395"/>
      <c r="HJ86" s="395"/>
      <c r="HK86" s="395"/>
      <c r="HL86" s="395"/>
      <c r="HM86" s="395"/>
      <c r="HN86" s="395"/>
      <c r="HO86" s="395"/>
      <c r="HP86" s="395"/>
      <c r="HQ86" s="395"/>
      <c r="HR86" s="395"/>
      <c r="HS86" s="395"/>
      <c r="HT86" s="395"/>
      <c r="HU86" s="395"/>
      <c r="HV86" s="395"/>
      <c r="HW86" s="395"/>
      <c r="HX86" s="395"/>
      <c r="HY86" s="395"/>
      <c r="HZ86" s="395"/>
      <c r="IA86" s="395"/>
      <c r="IB86" s="395"/>
      <c r="IC86" s="395"/>
      <c r="ID86" s="395"/>
      <c r="IE86" s="395"/>
      <c r="IF86" s="395"/>
      <c r="IG86" s="395"/>
      <c r="IH86" s="395"/>
      <c r="II86" s="395"/>
      <c r="IJ86" s="395"/>
      <c r="IK86" s="395"/>
      <c r="IL86" s="395"/>
      <c r="IM86" s="395"/>
      <c r="IN86" s="395"/>
      <c r="IO86" s="395"/>
      <c r="IP86" s="395"/>
      <c r="IQ86" s="395"/>
      <c r="IR86" s="395"/>
      <c r="IS86" s="395"/>
      <c r="IT86" s="395"/>
      <c r="IU86" s="395"/>
      <c r="IV86" s="395"/>
      <c r="IW86" s="395"/>
      <c r="IX86" s="395"/>
      <c r="IY86" s="395"/>
      <c r="IZ86" s="395"/>
      <c r="JA86" s="395"/>
      <c r="JB86" s="395"/>
      <c r="JC86" s="395"/>
      <c r="JD86" s="395"/>
      <c r="JE86" s="395"/>
      <c r="JF86" s="395"/>
      <c r="JG86" s="395"/>
      <c r="JH86" s="395"/>
      <c r="JI86" s="395"/>
      <c r="JJ86" s="395"/>
      <c r="JK86" s="395"/>
      <c r="JL86" s="395"/>
      <c r="JM86" s="395"/>
      <c r="JN86" s="395"/>
      <c r="JO86" s="395"/>
      <c r="JP86" s="395"/>
      <c r="JQ86" s="395"/>
      <c r="JR86" s="395"/>
      <c r="JS86" s="395"/>
      <c r="JT86" s="395"/>
      <c r="JU86" s="395"/>
      <c r="JV86" s="395"/>
      <c r="JW86" s="395"/>
      <c r="JX86" s="395"/>
      <c r="JY86" s="395"/>
      <c r="JZ86" s="395"/>
      <c r="KA86" s="395"/>
      <c r="KB86" s="395"/>
      <c r="KC86" s="395"/>
      <c r="KD86" s="395"/>
      <c r="KE86" s="395"/>
      <c r="KF86" s="395"/>
      <c r="KG86" s="395"/>
      <c r="KH86" s="395"/>
      <c r="KI86" s="395"/>
      <c r="KJ86" s="395"/>
      <c r="KK86" s="395"/>
      <c r="KL86" s="395"/>
      <c r="KM86" s="395"/>
      <c r="KN86" s="395"/>
      <c r="KO86" s="395"/>
      <c r="KP86" s="395"/>
      <c r="KQ86" s="395"/>
      <c r="KR86" s="395"/>
      <c r="KS86" s="395"/>
      <c r="KT86" s="395"/>
      <c r="KU86" s="395"/>
      <c r="KV86" s="395"/>
      <c r="KW86" s="395"/>
      <c r="KX86" s="395"/>
      <c r="KY86" s="395"/>
      <c r="KZ86" s="395"/>
      <c r="LA86" s="395"/>
      <c r="LB86" s="395"/>
      <c r="LC86" s="395"/>
      <c r="LD86" s="395"/>
      <c r="LE86" s="395"/>
      <c r="LF86" s="395"/>
      <c r="LG86" s="395"/>
      <c r="LH86" s="395"/>
      <c r="LI86" s="395"/>
      <c r="LJ86" s="395"/>
      <c r="LK86" s="395"/>
      <c r="LL86" s="395"/>
      <c r="LM86" s="395"/>
      <c r="LN86" s="395"/>
      <c r="LO86" s="395"/>
      <c r="LP86" s="395"/>
      <c r="LQ86" s="395"/>
      <c r="LR86" s="395"/>
      <c r="LS86" s="395"/>
      <c r="LT86" s="395"/>
      <c r="LU86" s="395"/>
      <c r="LV86" s="395"/>
      <c r="LW86" s="395"/>
      <c r="LX86" s="395"/>
      <c r="LY86" s="395"/>
      <c r="LZ86" s="395"/>
      <c r="MA86" s="395"/>
      <c r="MB86" s="395"/>
      <c r="MC86" s="395"/>
      <c r="MD86" s="395"/>
      <c r="ME86" s="395"/>
      <c r="MF86" s="395"/>
      <c r="MG86" s="395"/>
      <c r="MH86" s="395"/>
      <c r="MI86" s="395"/>
      <c r="MJ86" s="395"/>
      <c r="MK86" s="395"/>
      <c r="ML86" s="395"/>
      <c r="MM86" s="395"/>
      <c r="MN86" s="395"/>
      <c r="MO86" s="395"/>
      <c r="MP86" s="395"/>
      <c r="MQ86" s="395"/>
      <c r="MR86" s="395"/>
      <c r="MS86" s="395"/>
      <c r="MT86" s="395"/>
      <c r="MU86" s="395"/>
      <c r="MV86" s="395"/>
      <c r="MW86" s="395"/>
      <c r="MX86" s="395"/>
      <c r="MY86" s="395"/>
      <c r="MZ86" s="395"/>
      <c r="NA86" s="395"/>
      <c r="NB86" s="395"/>
      <c r="NC86" s="395"/>
      <c r="ND86" s="395"/>
      <c r="NE86" s="395"/>
      <c r="NF86" s="395"/>
      <c r="NG86" s="395"/>
      <c r="NH86" s="395"/>
      <c r="NI86" s="395"/>
      <c r="NJ86" s="395"/>
      <c r="NK86" s="395"/>
      <c r="NL86" s="395"/>
      <c r="NM86" s="395"/>
      <c r="NN86" s="395"/>
      <c r="NO86" s="395"/>
      <c r="NP86" s="395"/>
      <c r="NQ86" s="395"/>
      <c r="NR86" s="395"/>
      <c r="NS86" s="395"/>
      <c r="NT86" s="395"/>
      <c r="NU86" s="395"/>
      <c r="NV86" s="395"/>
      <c r="NW86" s="395"/>
      <c r="NX86" s="395"/>
      <c r="NY86" s="395"/>
      <c r="NZ86" s="395"/>
      <c r="OA86" s="395"/>
      <c r="OB86" s="395"/>
      <c r="OC86" s="395"/>
      <c r="OD86" s="395"/>
      <c r="OE86" s="395"/>
      <c r="OF86" s="395"/>
      <c r="OG86" s="395"/>
      <c r="OH86" s="395"/>
      <c r="OI86" s="395"/>
      <c r="OJ86" s="395"/>
      <c r="OK86" s="395"/>
      <c r="OL86" s="395"/>
      <c r="OM86" s="395"/>
      <c r="ON86" s="395"/>
      <c r="OO86" s="395"/>
      <c r="OP86" s="395"/>
      <c r="OQ86" s="395"/>
      <c r="OR86" s="395"/>
      <c r="OS86" s="395"/>
      <c r="OT86" s="395"/>
      <c r="OU86" s="395"/>
      <c r="OV86" s="395"/>
      <c r="OW86" s="395"/>
      <c r="OX86" s="395"/>
      <c r="OY86" s="395"/>
      <c r="OZ86" s="395"/>
      <c r="PA86" s="395"/>
      <c r="PB86" s="395"/>
      <c r="PC86" s="395"/>
      <c r="PD86" s="395"/>
      <c r="PE86" s="395"/>
      <c r="PF86" s="395"/>
      <c r="PG86" s="395"/>
      <c r="PH86" s="395"/>
      <c r="PI86" s="395"/>
      <c r="PJ86" s="395"/>
      <c r="PK86" s="395"/>
      <c r="PL86" s="395"/>
      <c r="PM86" s="395"/>
      <c r="PN86" s="395"/>
      <c r="PO86" s="395"/>
      <c r="PP86" s="395"/>
      <c r="PQ86" s="395"/>
      <c r="PR86" s="395"/>
      <c r="PS86" s="395"/>
      <c r="PT86" s="395"/>
      <c r="PU86" s="395"/>
      <c r="PV86" s="395"/>
      <c r="PW86" s="395"/>
      <c r="PX86" s="395"/>
      <c r="PY86" s="395"/>
      <c r="PZ86" s="395"/>
      <c r="QA86" s="395"/>
      <c r="QB86" s="395"/>
      <c r="QC86" s="395"/>
      <c r="QD86" s="395"/>
      <c r="QE86" s="395"/>
      <c r="QF86" s="395"/>
      <c r="QG86" s="395"/>
      <c r="QH86" s="395"/>
      <c r="QI86" s="395"/>
      <c r="QJ86" s="395"/>
      <c r="QK86" s="395"/>
      <c r="QL86" s="395"/>
      <c r="QM86" s="395"/>
      <c r="QN86" s="395"/>
      <c r="QO86" s="395"/>
      <c r="QP86" s="395"/>
      <c r="QQ86" s="395"/>
      <c r="QR86" s="395"/>
      <c r="QS86" s="395"/>
      <c r="SG86" s="143">
        <f t="shared" si="12"/>
        <v>0</v>
      </c>
      <c r="SH86" s="143" t="str">
        <f t="shared" si="13"/>
        <v/>
      </c>
      <c r="SI86" s="143">
        <f t="shared" si="14"/>
        <v>0</v>
      </c>
      <c r="SJ86" s="143" t="str">
        <f t="shared" si="15"/>
        <v/>
      </c>
      <c r="SK86" s="143">
        <f t="shared" si="16"/>
        <v>0</v>
      </c>
      <c r="SL86" s="143" t="str">
        <f t="shared" si="17"/>
        <v/>
      </c>
      <c r="SM86" s="143">
        <f t="shared" si="18"/>
        <v>0</v>
      </c>
      <c r="SN86" s="143" t="str">
        <f t="shared" si="19"/>
        <v/>
      </c>
      <c r="SO86" s="143">
        <f t="shared" si="20"/>
        <v>0</v>
      </c>
      <c r="SP86" s="143" t="str">
        <f t="shared" si="21"/>
        <v/>
      </c>
      <c r="SQ86" s="143">
        <f t="shared" si="22"/>
        <v>0</v>
      </c>
      <c r="SR86" s="143" t="str">
        <f t="shared" si="23"/>
        <v/>
      </c>
    </row>
    <row r="87" spans="1:512">
      <c r="A87" s="396"/>
      <c r="B87" s="396"/>
      <c r="C87" s="396"/>
      <c r="D87" s="396"/>
      <c r="E87" s="396"/>
      <c r="F87" s="396"/>
      <c r="G87" s="396"/>
      <c r="H87" s="396"/>
      <c r="I87" s="396"/>
      <c r="J87" s="396"/>
      <c r="K87" s="396"/>
      <c r="L87" s="396"/>
      <c r="M87" s="396"/>
      <c r="N87" s="396"/>
      <c r="O87" s="396"/>
      <c r="P87" s="396"/>
      <c r="Q87" s="396"/>
      <c r="R87" s="396"/>
      <c r="S87" s="396"/>
      <c r="T87" s="396"/>
      <c r="U87" s="396"/>
      <c r="V87" s="396"/>
      <c r="W87" s="396"/>
      <c r="X87" s="396"/>
      <c r="Y87" s="396"/>
      <c r="Z87" s="396"/>
      <c r="AA87" s="396"/>
      <c r="AB87" s="396"/>
      <c r="AC87" s="396"/>
      <c r="AD87" s="396"/>
      <c r="AE87" s="396"/>
      <c r="AF87" s="396"/>
      <c r="AG87" s="396"/>
      <c r="AH87" s="396"/>
      <c r="AI87" s="396"/>
      <c r="AJ87" s="396"/>
      <c r="AK87" s="396"/>
      <c r="AL87" s="396"/>
      <c r="AM87" s="396"/>
      <c r="AN87" s="396"/>
      <c r="AO87" s="396"/>
      <c r="AP87" s="396"/>
      <c r="AQ87" s="396"/>
      <c r="AR87" s="396"/>
      <c r="AS87" s="396"/>
      <c r="AT87" s="396"/>
      <c r="AU87" s="396"/>
      <c r="AV87" s="396"/>
      <c r="AW87" s="396"/>
      <c r="AX87" s="396"/>
      <c r="AY87" s="396"/>
      <c r="AZ87" s="396"/>
      <c r="BA87" s="396"/>
      <c r="BB87" s="396"/>
      <c r="BC87" s="396"/>
      <c r="BD87" s="396"/>
      <c r="BE87" s="396"/>
      <c r="BF87" s="396"/>
      <c r="BG87" s="396"/>
      <c r="BH87" s="396"/>
      <c r="BI87" s="396"/>
      <c r="BJ87" s="396"/>
      <c r="BK87" s="396"/>
      <c r="BL87" s="396"/>
      <c r="BM87" s="396"/>
      <c r="BN87" s="396"/>
      <c r="BO87" s="396"/>
      <c r="BP87" s="396"/>
      <c r="BQ87" s="396"/>
      <c r="BR87" s="396"/>
      <c r="BS87" s="396"/>
      <c r="BT87" s="396"/>
      <c r="BU87" s="396"/>
      <c r="BV87" s="396"/>
      <c r="BW87" s="396"/>
      <c r="BX87" s="396"/>
      <c r="BY87" s="396"/>
      <c r="BZ87" s="396"/>
      <c r="CA87" s="396"/>
      <c r="CB87" s="396"/>
      <c r="CC87" s="396"/>
      <c r="CD87" s="396"/>
      <c r="CE87" s="396"/>
      <c r="CF87" s="396"/>
      <c r="CG87" s="396"/>
      <c r="CH87" s="396"/>
      <c r="CI87" s="396"/>
      <c r="CJ87" s="396"/>
      <c r="CK87" s="396"/>
      <c r="CL87" s="396"/>
      <c r="CM87" s="396"/>
      <c r="CN87" s="396"/>
      <c r="CO87" s="396"/>
      <c r="CP87" s="396"/>
      <c r="CQ87" s="396"/>
      <c r="CR87" s="396"/>
      <c r="CS87" s="396"/>
      <c r="CT87" s="396"/>
      <c r="CU87" s="396"/>
      <c r="CV87" s="396"/>
      <c r="CW87" s="396"/>
      <c r="CX87" s="396"/>
      <c r="CY87" s="396"/>
      <c r="CZ87" s="396"/>
      <c r="DA87" s="396"/>
      <c r="DB87" s="396"/>
      <c r="DC87" s="396"/>
      <c r="DD87" s="396"/>
      <c r="DE87" s="396"/>
      <c r="DF87" s="396"/>
      <c r="DG87" s="396"/>
      <c r="DH87" s="396"/>
      <c r="DI87" s="396"/>
      <c r="DJ87" s="396"/>
      <c r="DK87" s="396"/>
      <c r="ER87" s="396"/>
      <c r="ES87" s="396"/>
      <c r="ET87" s="396"/>
      <c r="EU87" s="396"/>
      <c r="EV87" s="396"/>
      <c r="EW87" s="396"/>
      <c r="EX87" s="396"/>
      <c r="EY87" s="396"/>
      <c r="EZ87" s="396"/>
      <c r="FA87" s="396"/>
      <c r="FB87" s="396"/>
      <c r="FC87" s="396"/>
      <c r="FD87" s="396"/>
      <c r="FE87" s="396"/>
      <c r="FF87" s="396"/>
      <c r="FG87" s="396"/>
      <c r="FH87" s="396"/>
      <c r="FI87" s="396"/>
      <c r="FJ87" s="396"/>
      <c r="FK87" s="396"/>
      <c r="FL87" s="396"/>
      <c r="FM87" s="396"/>
      <c r="FN87" s="396"/>
      <c r="FO87" s="396"/>
      <c r="FP87" s="396"/>
      <c r="FQ87" s="396"/>
      <c r="FR87" s="396"/>
      <c r="FS87" s="396"/>
      <c r="FT87" s="396"/>
      <c r="FU87" s="396"/>
      <c r="FV87" s="396"/>
      <c r="FW87" s="396"/>
      <c r="FX87" s="396"/>
      <c r="FY87" s="396"/>
      <c r="FZ87" s="396"/>
      <c r="GA87" s="396"/>
      <c r="GB87" s="396"/>
      <c r="GC87" s="396"/>
      <c r="GD87" s="396"/>
      <c r="GE87" s="396"/>
      <c r="GF87" s="396"/>
      <c r="GG87" s="396"/>
      <c r="GH87" s="396"/>
      <c r="GI87" s="396"/>
      <c r="GJ87" s="396"/>
      <c r="GK87" s="396"/>
      <c r="GL87" s="396"/>
      <c r="GM87" s="396"/>
      <c r="GN87" s="396"/>
      <c r="GO87" s="396"/>
      <c r="GP87" s="396"/>
      <c r="GQ87" s="396"/>
      <c r="GR87" s="396"/>
      <c r="GS87" s="396"/>
      <c r="GT87" s="396"/>
      <c r="GU87" s="396"/>
      <c r="GV87" s="396"/>
      <c r="GW87" s="396"/>
      <c r="GX87" s="396"/>
      <c r="GY87" s="396"/>
      <c r="GZ87" s="396"/>
      <c r="HA87" s="396"/>
      <c r="HB87" s="396"/>
      <c r="HC87" s="396"/>
      <c r="HD87" s="396"/>
      <c r="HE87" s="396"/>
      <c r="HF87" s="396"/>
      <c r="HG87" s="396"/>
      <c r="HH87" s="396"/>
      <c r="HI87" s="396"/>
      <c r="HJ87" s="396"/>
      <c r="HK87" s="396"/>
      <c r="HL87" s="396"/>
      <c r="HM87" s="396"/>
      <c r="HN87" s="396"/>
      <c r="HO87" s="396"/>
      <c r="HP87" s="396"/>
      <c r="HQ87" s="396"/>
      <c r="HR87" s="396"/>
      <c r="HS87" s="396"/>
      <c r="HT87" s="396"/>
      <c r="HU87" s="396"/>
      <c r="HV87" s="396"/>
      <c r="HW87" s="396"/>
      <c r="HX87" s="396"/>
      <c r="HY87" s="396"/>
      <c r="HZ87" s="396"/>
      <c r="IA87" s="396"/>
      <c r="IB87" s="396"/>
      <c r="IC87" s="396"/>
      <c r="ID87" s="396"/>
      <c r="IE87" s="396"/>
      <c r="IF87" s="396"/>
      <c r="IG87" s="396"/>
      <c r="IH87" s="396"/>
      <c r="II87" s="396"/>
      <c r="IJ87" s="396"/>
      <c r="IK87" s="396"/>
      <c r="IL87" s="396"/>
      <c r="IM87" s="396"/>
      <c r="IN87" s="396"/>
      <c r="IO87" s="396"/>
      <c r="IP87" s="396"/>
      <c r="IQ87" s="396"/>
      <c r="IR87" s="396"/>
      <c r="IS87" s="396"/>
      <c r="IT87" s="396"/>
      <c r="IU87" s="396"/>
      <c r="IV87" s="396"/>
      <c r="IW87" s="396"/>
      <c r="IX87" s="396"/>
      <c r="IY87" s="396"/>
      <c r="IZ87" s="396"/>
      <c r="JA87" s="396"/>
      <c r="JB87" s="396"/>
      <c r="JC87" s="396"/>
      <c r="JD87" s="396"/>
      <c r="JE87" s="396"/>
      <c r="JF87" s="396"/>
      <c r="JG87" s="396"/>
      <c r="JH87" s="396"/>
      <c r="JI87" s="396"/>
      <c r="JJ87" s="396"/>
      <c r="JK87" s="396"/>
      <c r="JL87" s="396"/>
      <c r="JM87" s="396"/>
      <c r="JN87" s="396"/>
      <c r="JO87" s="396"/>
      <c r="JP87" s="396"/>
      <c r="JQ87" s="396"/>
      <c r="JR87" s="396"/>
      <c r="JS87" s="396"/>
      <c r="JT87" s="396"/>
      <c r="JU87" s="396"/>
      <c r="JV87" s="396"/>
      <c r="JW87" s="396"/>
      <c r="JX87" s="396"/>
      <c r="JY87" s="396"/>
      <c r="JZ87" s="396"/>
      <c r="KA87" s="396"/>
      <c r="KB87" s="396"/>
      <c r="KC87" s="396"/>
      <c r="KD87" s="396"/>
      <c r="KE87" s="396"/>
      <c r="KF87" s="396"/>
      <c r="KG87" s="396"/>
      <c r="KH87" s="396"/>
      <c r="KI87" s="396"/>
      <c r="KJ87" s="396"/>
      <c r="KK87" s="396"/>
      <c r="KL87" s="396"/>
      <c r="KM87" s="396"/>
      <c r="KN87" s="396"/>
      <c r="KO87" s="396"/>
      <c r="KP87" s="396"/>
      <c r="KQ87" s="396"/>
      <c r="KR87" s="396"/>
      <c r="KS87" s="396"/>
      <c r="KT87" s="396"/>
      <c r="KU87" s="396"/>
      <c r="KV87" s="396"/>
      <c r="KW87" s="396"/>
      <c r="KX87" s="396"/>
      <c r="KY87" s="396"/>
      <c r="KZ87" s="396"/>
      <c r="LA87" s="396"/>
      <c r="LB87" s="396"/>
      <c r="LC87" s="396"/>
      <c r="LD87" s="396"/>
      <c r="LE87" s="396"/>
      <c r="LF87" s="396"/>
      <c r="LG87" s="396"/>
      <c r="LH87" s="396"/>
      <c r="LI87" s="396"/>
      <c r="LJ87" s="396"/>
      <c r="LK87" s="396"/>
      <c r="LL87" s="396"/>
      <c r="LM87" s="396"/>
      <c r="LN87" s="396"/>
      <c r="LO87" s="396"/>
      <c r="LP87" s="396"/>
      <c r="LQ87" s="396"/>
      <c r="LR87" s="396"/>
      <c r="LS87" s="396"/>
      <c r="LT87" s="396"/>
      <c r="LU87" s="396"/>
      <c r="LV87" s="396"/>
      <c r="LW87" s="396"/>
      <c r="LX87" s="396"/>
      <c r="LY87" s="396"/>
      <c r="LZ87" s="396"/>
      <c r="MA87" s="396"/>
      <c r="MB87" s="396"/>
      <c r="MC87" s="396"/>
      <c r="MD87" s="396"/>
      <c r="ME87" s="396"/>
      <c r="MF87" s="396"/>
      <c r="MG87" s="396"/>
      <c r="MH87" s="396"/>
      <c r="MI87" s="396"/>
      <c r="MJ87" s="396"/>
      <c r="MK87" s="396"/>
      <c r="ML87" s="396"/>
      <c r="MM87" s="396"/>
      <c r="MN87" s="396"/>
      <c r="MO87" s="396"/>
      <c r="MP87" s="396"/>
      <c r="MQ87" s="396"/>
      <c r="MR87" s="396"/>
      <c r="MS87" s="396"/>
      <c r="MT87" s="396"/>
      <c r="MU87" s="396"/>
      <c r="MV87" s="396"/>
      <c r="MW87" s="396"/>
      <c r="MX87" s="396"/>
      <c r="MY87" s="396"/>
      <c r="MZ87" s="396"/>
      <c r="NA87" s="396"/>
      <c r="NB87" s="396"/>
      <c r="NC87" s="396"/>
      <c r="ND87" s="396"/>
      <c r="NE87" s="396"/>
      <c r="NF87" s="396"/>
      <c r="NG87" s="396"/>
      <c r="NH87" s="396"/>
      <c r="NI87" s="396"/>
      <c r="NJ87" s="396"/>
      <c r="NK87" s="396"/>
      <c r="NL87" s="396"/>
      <c r="NM87" s="396"/>
      <c r="NN87" s="396"/>
      <c r="NO87" s="396"/>
      <c r="NP87" s="396"/>
      <c r="NQ87" s="396"/>
      <c r="NR87" s="396"/>
      <c r="NS87" s="396"/>
      <c r="NT87" s="396"/>
      <c r="NU87" s="396"/>
      <c r="NV87" s="396"/>
      <c r="NW87" s="396"/>
      <c r="NX87" s="396"/>
      <c r="NY87" s="396"/>
      <c r="NZ87" s="396"/>
      <c r="OA87" s="396"/>
      <c r="OB87" s="396"/>
      <c r="OC87" s="396"/>
      <c r="OD87" s="396"/>
      <c r="OE87" s="396"/>
      <c r="OF87" s="396"/>
      <c r="OG87" s="396"/>
      <c r="OH87" s="396"/>
      <c r="OI87" s="396"/>
      <c r="OJ87" s="396"/>
      <c r="OK87" s="396"/>
      <c r="OL87" s="396"/>
      <c r="OM87" s="396"/>
      <c r="ON87" s="396"/>
      <c r="OO87" s="396"/>
      <c r="OP87" s="396"/>
      <c r="OQ87" s="396"/>
      <c r="OR87" s="396"/>
      <c r="OS87" s="396"/>
      <c r="OT87" s="396"/>
      <c r="OU87" s="396"/>
      <c r="OV87" s="396"/>
      <c r="OW87" s="396"/>
      <c r="OX87" s="396"/>
      <c r="OY87" s="396"/>
      <c r="OZ87" s="396"/>
      <c r="PA87" s="396"/>
      <c r="PB87" s="396"/>
      <c r="PC87" s="396"/>
      <c r="PD87" s="396"/>
      <c r="PE87" s="396"/>
      <c r="PF87" s="396"/>
      <c r="PG87" s="396"/>
      <c r="PH87" s="396"/>
      <c r="PI87" s="396"/>
      <c r="PJ87" s="396"/>
      <c r="PK87" s="396"/>
      <c r="PL87" s="396"/>
      <c r="PM87" s="396"/>
      <c r="PN87" s="396"/>
      <c r="PO87" s="396"/>
      <c r="PP87" s="396"/>
      <c r="PQ87" s="396"/>
      <c r="PR87" s="396"/>
      <c r="PS87" s="396"/>
      <c r="PT87" s="396"/>
      <c r="PU87" s="396"/>
      <c r="PV87" s="396"/>
      <c r="PW87" s="396"/>
      <c r="PX87" s="396"/>
      <c r="PY87" s="396"/>
      <c r="PZ87" s="396"/>
      <c r="QA87" s="396"/>
      <c r="QB87" s="396"/>
      <c r="QC87" s="396"/>
      <c r="QD87" s="396"/>
      <c r="QE87" s="396"/>
      <c r="QF87" s="396"/>
      <c r="QG87" s="396"/>
      <c r="QH87" s="396"/>
      <c r="QI87" s="396"/>
      <c r="QJ87" s="396"/>
      <c r="QK87" s="396"/>
      <c r="QL87" s="396"/>
      <c r="QM87" s="396"/>
      <c r="QN87" s="396"/>
      <c r="QO87" s="396"/>
      <c r="QP87" s="396"/>
      <c r="QQ87" s="396"/>
      <c r="QR87" s="396"/>
      <c r="QS87" s="396"/>
      <c r="SG87" s="143">
        <f t="shared" si="12"/>
        <v>0</v>
      </c>
      <c r="SH87" s="143" t="str">
        <f t="shared" si="13"/>
        <v/>
      </c>
      <c r="SI87" s="143">
        <f t="shared" si="14"/>
        <v>0</v>
      </c>
      <c r="SJ87" s="143" t="str">
        <f t="shared" si="15"/>
        <v/>
      </c>
      <c r="SK87" s="143">
        <f t="shared" si="16"/>
        <v>0</v>
      </c>
      <c r="SL87" s="143" t="str">
        <f t="shared" si="17"/>
        <v/>
      </c>
      <c r="SM87" s="143">
        <f t="shared" si="18"/>
        <v>0</v>
      </c>
      <c r="SN87" s="143" t="str">
        <f t="shared" si="19"/>
        <v/>
      </c>
      <c r="SO87" s="143">
        <f t="shared" si="20"/>
        <v>0</v>
      </c>
      <c r="SP87" s="143" t="str">
        <f t="shared" si="21"/>
        <v/>
      </c>
      <c r="SQ87" s="143">
        <f t="shared" si="22"/>
        <v>0</v>
      </c>
      <c r="SR87" s="143" t="str">
        <f t="shared" si="23"/>
        <v/>
      </c>
    </row>
    <row r="88" spans="1:512">
      <c r="A88" s="396"/>
      <c r="B88" s="395"/>
      <c r="C88" s="395"/>
      <c r="D88" s="395"/>
      <c r="E88" s="395"/>
      <c r="F88" s="395"/>
      <c r="G88" s="395"/>
      <c r="H88" s="395"/>
      <c r="I88" s="395"/>
      <c r="J88" s="395"/>
      <c r="K88" s="395"/>
      <c r="L88" s="395"/>
      <c r="M88" s="395"/>
      <c r="N88" s="395"/>
      <c r="O88" s="395"/>
      <c r="P88" s="395"/>
      <c r="Q88" s="395"/>
      <c r="R88" s="395"/>
      <c r="S88" s="395"/>
      <c r="T88" s="395"/>
      <c r="U88" s="395"/>
      <c r="V88" s="395"/>
      <c r="W88" s="395"/>
      <c r="X88" s="395"/>
      <c r="Y88" s="395"/>
      <c r="Z88" s="395"/>
      <c r="AA88" s="395"/>
      <c r="AB88" s="395"/>
      <c r="AC88" s="395"/>
      <c r="AD88" s="395"/>
      <c r="AE88" s="395"/>
      <c r="AF88" s="395"/>
      <c r="AG88" s="395"/>
      <c r="AH88" s="395"/>
      <c r="AI88" s="395"/>
      <c r="AJ88" s="395"/>
      <c r="AK88" s="395"/>
      <c r="AL88" s="395"/>
      <c r="AM88" s="395"/>
      <c r="AN88" s="395"/>
      <c r="AO88" s="395"/>
      <c r="AP88" s="395"/>
      <c r="AQ88" s="395"/>
      <c r="AR88" s="395"/>
      <c r="AS88" s="395"/>
      <c r="AT88" s="395"/>
      <c r="AU88" s="395"/>
      <c r="AV88" s="395"/>
      <c r="AW88" s="395"/>
      <c r="AX88" s="395"/>
      <c r="AY88" s="395"/>
      <c r="AZ88" s="395"/>
      <c r="BA88" s="395"/>
      <c r="BB88" s="395"/>
      <c r="BC88" s="395"/>
      <c r="BD88" s="395"/>
      <c r="BE88" s="395"/>
      <c r="BF88" s="395"/>
      <c r="BG88" s="395"/>
      <c r="BH88" s="395"/>
      <c r="BI88" s="395"/>
      <c r="BJ88" s="395"/>
      <c r="BK88" s="395"/>
      <c r="BL88" s="395"/>
      <c r="BM88" s="395"/>
      <c r="BN88" s="395"/>
      <c r="BO88" s="395"/>
      <c r="BP88" s="395"/>
      <c r="BQ88" s="395"/>
      <c r="BR88" s="395"/>
      <c r="BS88" s="395"/>
      <c r="BT88" s="395"/>
      <c r="BU88" s="395"/>
      <c r="BV88" s="395"/>
      <c r="BW88" s="395"/>
      <c r="BX88" s="395"/>
      <c r="BY88" s="395"/>
      <c r="BZ88" s="395"/>
      <c r="CA88" s="395"/>
      <c r="CB88" s="395"/>
      <c r="CC88" s="395"/>
      <c r="CD88" s="395"/>
      <c r="CE88" s="395"/>
      <c r="CF88" s="395"/>
      <c r="CG88" s="395"/>
      <c r="CH88" s="395"/>
      <c r="CI88" s="395"/>
      <c r="CJ88" s="395"/>
      <c r="CK88" s="395"/>
      <c r="CL88" s="395"/>
      <c r="CM88" s="395"/>
      <c r="CN88" s="395"/>
      <c r="CO88" s="395"/>
      <c r="CP88" s="395"/>
      <c r="CQ88" s="395"/>
      <c r="CR88" s="395"/>
      <c r="CS88" s="395"/>
      <c r="CT88" s="395"/>
      <c r="CU88" s="395"/>
      <c r="CV88" s="395"/>
      <c r="CW88" s="395"/>
      <c r="CX88" s="395"/>
      <c r="CY88" s="395"/>
      <c r="CZ88" s="395"/>
      <c r="DA88" s="395"/>
      <c r="DB88" s="395"/>
      <c r="DC88" s="395"/>
      <c r="DD88" s="395"/>
      <c r="DE88" s="395"/>
      <c r="DF88" s="395"/>
      <c r="DG88" s="395"/>
      <c r="DH88" s="395"/>
      <c r="DI88" s="395"/>
      <c r="DJ88" s="395"/>
      <c r="DK88" s="395"/>
      <c r="ER88" s="395"/>
      <c r="ES88" s="395"/>
      <c r="ET88" s="395"/>
      <c r="EU88" s="395"/>
      <c r="EV88" s="395"/>
      <c r="EW88" s="395"/>
      <c r="EX88" s="395"/>
      <c r="EY88" s="395"/>
      <c r="EZ88" s="395"/>
      <c r="FA88" s="395"/>
      <c r="FB88" s="395"/>
      <c r="FC88" s="395"/>
      <c r="FD88" s="395"/>
      <c r="FE88" s="395"/>
      <c r="FF88" s="395"/>
      <c r="FG88" s="395"/>
      <c r="FH88" s="395"/>
      <c r="FI88" s="395"/>
      <c r="FJ88" s="395"/>
      <c r="FK88" s="395"/>
      <c r="FL88" s="395"/>
      <c r="FM88" s="395"/>
      <c r="FN88" s="395"/>
      <c r="FO88" s="395"/>
      <c r="FP88" s="395"/>
      <c r="FQ88" s="395"/>
      <c r="FR88" s="395"/>
      <c r="FS88" s="395"/>
      <c r="FT88" s="395"/>
      <c r="FU88" s="395"/>
      <c r="FV88" s="395"/>
      <c r="FW88" s="395"/>
      <c r="FX88" s="395"/>
      <c r="FY88" s="395"/>
      <c r="FZ88" s="395"/>
      <c r="GA88" s="395"/>
      <c r="GB88" s="395"/>
      <c r="GC88" s="395"/>
      <c r="GD88" s="395"/>
      <c r="GE88" s="395"/>
      <c r="GF88" s="395"/>
      <c r="GG88" s="395"/>
      <c r="GH88" s="395"/>
      <c r="GI88" s="395"/>
      <c r="GJ88" s="395"/>
      <c r="GK88" s="395"/>
      <c r="GL88" s="395"/>
      <c r="GM88" s="395"/>
      <c r="GN88" s="395"/>
      <c r="GO88" s="395"/>
      <c r="GP88" s="395"/>
      <c r="GQ88" s="395"/>
      <c r="GR88" s="395"/>
      <c r="GS88" s="395"/>
      <c r="GT88" s="395"/>
      <c r="GU88" s="395"/>
      <c r="GV88" s="395"/>
      <c r="GW88" s="395"/>
      <c r="GX88" s="395"/>
      <c r="GY88" s="395"/>
      <c r="GZ88" s="395"/>
      <c r="HA88" s="395"/>
      <c r="HB88" s="395"/>
      <c r="HC88" s="395"/>
      <c r="HD88" s="395"/>
      <c r="HE88" s="395"/>
      <c r="HF88" s="395"/>
      <c r="HG88" s="395"/>
      <c r="HH88" s="395"/>
      <c r="HI88" s="395"/>
      <c r="HJ88" s="395"/>
      <c r="HK88" s="395"/>
      <c r="HL88" s="395"/>
      <c r="HM88" s="395"/>
      <c r="HN88" s="395"/>
      <c r="HO88" s="395"/>
      <c r="HP88" s="395"/>
      <c r="HQ88" s="395"/>
      <c r="HR88" s="395"/>
      <c r="HS88" s="395"/>
      <c r="HT88" s="395"/>
      <c r="HU88" s="395"/>
      <c r="HV88" s="395"/>
      <c r="HW88" s="395"/>
      <c r="HX88" s="395"/>
      <c r="HY88" s="395"/>
      <c r="HZ88" s="395"/>
      <c r="IA88" s="395"/>
      <c r="IB88" s="395"/>
      <c r="IC88" s="395"/>
      <c r="ID88" s="395"/>
      <c r="IE88" s="395"/>
      <c r="IF88" s="395"/>
      <c r="IG88" s="395"/>
      <c r="IH88" s="395"/>
      <c r="II88" s="395"/>
      <c r="IJ88" s="395"/>
      <c r="IK88" s="395"/>
      <c r="IL88" s="395"/>
      <c r="IM88" s="395"/>
      <c r="IN88" s="395"/>
      <c r="IO88" s="395"/>
      <c r="IP88" s="395"/>
      <c r="IQ88" s="395"/>
      <c r="IR88" s="395"/>
      <c r="IS88" s="395"/>
      <c r="IT88" s="395"/>
      <c r="IU88" s="395"/>
      <c r="IV88" s="395"/>
      <c r="IW88" s="395"/>
      <c r="IX88" s="395"/>
      <c r="IY88" s="395"/>
      <c r="IZ88" s="395"/>
      <c r="JA88" s="395"/>
      <c r="JB88" s="395"/>
      <c r="JC88" s="395"/>
      <c r="JD88" s="395"/>
      <c r="JE88" s="395"/>
      <c r="JF88" s="395"/>
      <c r="JG88" s="395"/>
      <c r="JH88" s="395"/>
      <c r="JI88" s="395"/>
      <c r="JJ88" s="395"/>
      <c r="JK88" s="395"/>
      <c r="JL88" s="395"/>
      <c r="JM88" s="395"/>
      <c r="JN88" s="395"/>
      <c r="JO88" s="395"/>
      <c r="JP88" s="395"/>
      <c r="JQ88" s="395"/>
      <c r="JR88" s="395"/>
      <c r="JS88" s="395"/>
      <c r="JT88" s="395"/>
      <c r="JU88" s="395"/>
      <c r="JV88" s="395"/>
      <c r="JW88" s="395"/>
      <c r="JX88" s="395"/>
      <c r="JY88" s="395"/>
      <c r="JZ88" s="395"/>
      <c r="KA88" s="395"/>
      <c r="KB88" s="395"/>
      <c r="KC88" s="395"/>
      <c r="KD88" s="395"/>
      <c r="KE88" s="395"/>
      <c r="KF88" s="395"/>
      <c r="KG88" s="395"/>
      <c r="KH88" s="395"/>
      <c r="KI88" s="395"/>
      <c r="KJ88" s="395"/>
      <c r="KK88" s="395"/>
      <c r="KL88" s="395"/>
      <c r="KM88" s="395"/>
      <c r="KN88" s="395"/>
      <c r="KO88" s="395"/>
      <c r="KP88" s="395"/>
      <c r="KQ88" s="395"/>
      <c r="KR88" s="395"/>
      <c r="KS88" s="395"/>
      <c r="KT88" s="395"/>
      <c r="KU88" s="395"/>
      <c r="KV88" s="395"/>
      <c r="KW88" s="395"/>
      <c r="KX88" s="395"/>
      <c r="KY88" s="395"/>
      <c r="KZ88" s="395"/>
      <c r="LA88" s="395"/>
      <c r="LB88" s="395"/>
      <c r="LC88" s="395"/>
      <c r="LD88" s="395"/>
      <c r="LE88" s="395"/>
      <c r="LF88" s="395"/>
      <c r="LG88" s="395"/>
      <c r="LH88" s="395"/>
      <c r="LI88" s="395"/>
      <c r="LJ88" s="395"/>
      <c r="LK88" s="395"/>
      <c r="LL88" s="395"/>
      <c r="LM88" s="395"/>
      <c r="LN88" s="395"/>
      <c r="LO88" s="395"/>
      <c r="LP88" s="395"/>
      <c r="LQ88" s="395"/>
      <c r="LR88" s="395"/>
      <c r="LS88" s="395"/>
      <c r="LT88" s="395"/>
      <c r="LU88" s="395"/>
      <c r="LV88" s="395"/>
      <c r="LW88" s="395"/>
      <c r="LX88" s="395"/>
      <c r="LY88" s="395"/>
      <c r="LZ88" s="395"/>
      <c r="MA88" s="395"/>
      <c r="MB88" s="395"/>
      <c r="MC88" s="395"/>
      <c r="MD88" s="395"/>
      <c r="ME88" s="395"/>
      <c r="MF88" s="395"/>
      <c r="MG88" s="395"/>
      <c r="MH88" s="395"/>
      <c r="MI88" s="395"/>
      <c r="MJ88" s="395"/>
      <c r="MK88" s="395"/>
      <c r="ML88" s="395"/>
      <c r="MM88" s="395"/>
      <c r="MN88" s="395"/>
      <c r="MO88" s="395"/>
      <c r="MP88" s="395"/>
      <c r="MQ88" s="395"/>
      <c r="MR88" s="395"/>
      <c r="MS88" s="395"/>
      <c r="MT88" s="395"/>
      <c r="MU88" s="395"/>
      <c r="MV88" s="395"/>
      <c r="MW88" s="395"/>
      <c r="MX88" s="395"/>
      <c r="MY88" s="395"/>
      <c r="MZ88" s="395"/>
      <c r="NA88" s="395"/>
      <c r="NB88" s="395"/>
      <c r="NC88" s="395"/>
      <c r="ND88" s="395"/>
      <c r="NE88" s="395"/>
      <c r="NF88" s="395"/>
      <c r="NG88" s="395"/>
      <c r="NH88" s="395"/>
      <c r="NI88" s="395"/>
      <c r="NJ88" s="395"/>
      <c r="NK88" s="395"/>
      <c r="NL88" s="395"/>
      <c r="NM88" s="395"/>
      <c r="NN88" s="395"/>
      <c r="NO88" s="395"/>
      <c r="NP88" s="395"/>
      <c r="NQ88" s="395"/>
      <c r="NR88" s="395"/>
      <c r="NS88" s="395"/>
      <c r="NT88" s="395"/>
      <c r="NU88" s="395"/>
      <c r="NV88" s="395"/>
      <c r="NW88" s="395"/>
      <c r="NX88" s="395"/>
      <c r="NY88" s="395"/>
      <c r="NZ88" s="395"/>
      <c r="OA88" s="395"/>
      <c r="OB88" s="395"/>
      <c r="OC88" s="395"/>
      <c r="OD88" s="395"/>
      <c r="OE88" s="395"/>
      <c r="OF88" s="395"/>
      <c r="OG88" s="395"/>
      <c r="OH88" s="395"/>
      <c r="OI88" s="395"/>
      <c r="OJ88" s="395"/>
      <c r="OK88" s="395"/>
      <c r="OL88" s="395"/>
      <c r="OM88" s="395"/>
      <c r="ON88" s="395"/>
      <c r="OO88" s="395"/>
      <c r="OP88" s="395"/>
      <c r="OQ88" s="395"/>
      <c r="OR88" s="395"/>
      <c r="OS88" s="395"/>
      <c r="OT88" s="395"/>
      <c r="OU88" s="395"/>
      <c r="OV88" s="395"/>
      <c r="OW88" s="395"/>
      <c r="OX88" s="395"/>
      <c r="OY88" s="395"/>
      <c r="OZ88" s="395"/>
      <c r="PA88" s="395"/>
      <c r="PB88" s="395"/>
      <c r="PC88" s="395"/>
      <c r="PD88" s="395"/>
      <c r="PE88" s="395"/>
      <c r="PF88" s="395"/>
      <c r="PG88" s="395"/>
      <c r="PH88" s="395"/>
      <c r="PI88" s="395"/>
      <c r="PJ88" s="395"/>
      <c r="PK88" s="395"/>
      <c r="PL88" s="395"/>
      <c r="PM88" s="395"/>
      <c r="PN88" s="395"/>
      <c r="PO88" s="395"/>
      <c r="PP88" s="395"/>
      <c r="PQ88" s="395"/>
      <c r="PR88" s="395"/>
      <c r="PS88" s="395"/>
      <c r="PT88" s="395"/>
      <c r="PU88" s="395"/>
      <c r="PV88" s="395"/>
      <c r="PW88" s="395"/>
      <c r="PX88" s="395"/>
      <c r="PY88" s="395"/>
      <c r="PZ88" s="395"/>
      <c r="QA88" s="395"/>
      <c r="QB88" s="395"/>
      <c r="QC88" s="395"/>
      <c r="QD88" s="395"/>
      <c r="QE88" s="395"/>
      <c r="QF88" s="395"/>
      <c r="QG88" s="395"/>
      <c r="QH88" s="395"/>
      <c r="QI88" s="395"/>
      <c r="QJ88" s="395"/>
      <c r="QK88" s="395"/>
      <c r="QL88" s="395"/>
      <c r="QM88" s="395"/>
      <c r="QN88" s="395"/>
      <c r="QO88" s="395"/>
      <c r="QP88" s="395"/>
      <c r="QQ88" s="395"/>
      <c r="QR88" s="395"/>
      <c r="QS88" s="395"/>
      <c r="SG88" s="143">
        <f t="shared" si="12"/>
        <v>0</v>
      </c>
      <c r="SH88" s="143" t="str">
        <f t="shared" si="13"/>
        <v/>
      </c>
      <c r="SI88" s="143">
        <f t="shared" si="14"/>
        <v>0</v>
      </c>
      <c r="SJ88" s="143" t="str">
        <f t="shared" si="15"/>
        <v/>
      </c>
      <c r="SK88" s="143">
        <f t="shared" si="16"/>
        <v>0</v>
      </c>
      <c r="SL88" s="143" t="str">
        <f t="shared" si="17"/>
        <v/>
      </c>
      <c r="SM88" s="143">
        <f t="shared" si="18"/>
        <v>0</v>
      </c>
      <c r="SN88" s="143" t="str">
        <f t="shared" si="19"/>
        <v/>
      </c>
      <c r="SO88" s="143">
        <f t="shared" si="20"/>
        <v>0</v>
      </c>
      <c r="SP88" s="143" t="str">
        <f t="shared" si="21"/>
        <v/>
      </c>
      <c r="SQ88" s="143">
        <f t="shared" si="22"/>
        <v>0</v>
      </c>
      <c r="SR88" s="143" t="str">
        <f t="shared" si="23"/>
        <v/>
      </c>
    </row>
    <row r="89" spans="1:512">
      <c r="A89" s="396"/>
      <c r="B89" s="396"/>
      <c r="C89" s="396"/>
      <c r="D89" s="396"/>
      <c r="E89" s="396"/>
      <c r="F89" s="396"/>
      <c r="G89" s="396"/>
      <c r="H89" s="396"/>
      <c r="I89" s="396"/>
      <c r="J89" s="396"/>
      <c r="K89" s="396"/>
      <c r="L89" s="396"/>
      <c r="M89" s="396"/>
      <c r="N89" s="396"/>
      <c r="O89" s="396"/>
      <c r="P89" s="396"/>
      <c r="Q89" s="396"/>
      <c r="R89" s="396"/>
      <c r="S89" s="396"/>
      <c r="T89" s="396"/>
      <c r="U89" s="396"/>
      <c r="V89" s="396"/>
      <c r="W89" s="396"/>
      <c r="X89" s="396"/>
      <c r="Y89" s="396"/>
      <c r="Z89" s="396"/>
      <c r="AA89" s="396"/>
      <c r="AB89" s="396"/>
      <c r="AC89" s="396"/>
      <c r="AD89" s="396"/>
      <c r="AE89" s="396"/>
      <c r="AF89" s="396"/>
      <c r="AG89" s="396"/>
      <c r="AH89" s="396"/>
      <c r="AI89" s="396"/>
      <c r="AJ89" s="396"/>
      <c r="AK89" s="396"/>
      <c r="AL89" s="396"/>
      <c r="AM89" s="396"/>
      <c r="AN89" s="396"/>
      <c r="AO89" s="396"/>
      <c r="AP89" s="396"/>
      <c r="AQ89" s="396"/>
      <c r="AR89" s="396"/>
      <c r="AS89" s="396"/>
      <c r="AT89" s="396"/>
      <c r="AU89" s="396"/>
      <c r="AV89" s="396"/>
      <c r="AW89" s="396"/>
      <c r="AX89" s="396"/>
      <c r="AY89" s="396"/>
      <c r="AZ89" s="396"/>
      <c r="BA89" s="396"/>
      <c r="BB89" s="396"/>
      <c r="BC89" s="396"/>
      <c r="BD89" s="396"/>
      <c r="BE89" s="396"/>
      <c r="BF89" s="396"/>
      <c r="BG89" s="396"/>
      <c r="BH89" s="396"/>
      <c r="BI89" s="396"/>
      <c r="BJ89" s="396"/>
      <c r="BK89" s="396"/>
      <c r="BL89" s="396"/>
      <c r="BM89" s="396"/>
      <c r="BN89" s="396"/>
      <c r="BO89" s="396"/>
      <c r="BP89" s="396"/>
      <c r="BQ89" s="396"/>
      <c r="BR89" s="396"/>
      <c r="BS89" s="396"/>
      <c r="BT89" s="396"/>
      <c r="BU89" s="396"/>
      <c r="BV89" s="396"/>
      <c r="BW89" s="396"/>
      <c r="BX89" s="396"/>
      <c r="BY89" s="396"/>
      <c r="BZ89" s="396"/>
      <c r="CA89" s="396"/>
      <c r="CB89" s="396"/>
      <c r="CC89" s="396"/>
      <c r="CD89" s="396"/>
      <c r="CE89" s="396"/>
      <c r="CF89" s="396"/>
      <c r="CG89" s="396"/>
      <c r="CH89" s="396"/>
      <c r="CI89" s="396"/>
      <c r="CJ89" s="396"/>
      <c r="CK89" s="396"/>
      <c r="CL89" s="396"/>
      <c r="CM89" s="396"/>
      <c r="CN89" s="396"/>
      <c r="CO89" s="396"/>
      <c r="CP89" s="396"/>
      <c r="CQ89" s="396"/>
      <c r="CR89" s="396"/>
      <c r="CS89" s="396"/>
      <c r="CT89" s="396"/>
      <c r="CU89" s="396"/>
      <c r="CV89" s="396"/>
      <c r="CW89" s="396"/>
      <c r="CX89" s="396"/>
      <c r="CY89" s="396"/>
      <c r="CZ89" s="396"/>
      <c r="DA89" s="396"/>
      <c r="DB89" s="396"/>
      <c r="DC89" s="396"/>
      <c r="DD89" s="396"/>
      <c r="DE89" s="396"/>
      <c r="DF89" s="396"/>
      <c r="DG89" s="396"/>
      <c r="DH89" s="396"/>
      <c r="DI89" s="396"/>
      <c r="DJ89" s="396"/>
      <c r="DK89" s="396"/>
      <c r="ER89" s="396"/>
      <c r="ES89" s="396"/>
      <c r="ET89" s="396"/>
      <c r="EU89" s="396"/>
      <c r="EV89" s="396"/>
      <c r="EW89" s="396"/>
      <c r="EX89" s="396"/>
      <c r="EY89" s="396"/>
      <c r="EZ89" s="396"/>
      <c r="FA89" s="396"/>
      <c r="FB89" s="396"/>
      <c r="FC89" s="396"/>
      <c r="FD89" s="396"/>
      <c r="FE89" s="396"/>
      <c r="FF89" s="396"/>
      <c r="FG89" s="396"/>
      <c r="FH89" s="396"/>
      <c r="FI89" s="396"/>
      <c r="FJ89" s="396"/>
      <c r="FK89" s="396"/>
      <c r="FL89" s="396"/>
      <c r="FM89" s="396"/>
      <c r="FN89" s="396"/>
      <c r="FO89" s="396"/>
      <c r="FP89" s="396"/>
      <c r="FQ89" s="396"/>
      <c r="FR89" s="396"/>
      <c r="FS89" s="396"/>
      <c r="FT89" s="396"/>
      <c r="FU89" s="396"/>
      <c r="FV89" s="396"/>
      <c r="FW89" s="396"/>
      <c r="FX89" s="396"/>
      <c r="FY89" s="396"/>
      <c r="FZ89" s="396"/>
      <c r="GA89" s="396"/>
      <c r="GB89" s="396"/>
      <c r="GC89" s="396"/>
      <c r="GD89" s="396"/>
      <c r="GE89" s="396"/>
      <c r="GF89" s="396"/>
      <c r="GG89" s="396"/>
      <c r="GH89" s="396"/>
      <c r="GI89" s="396"/>
      <c r="GJ89" s="396"/>
      <c r="GK89" s="396"/>
      <c r="GL89" s="396"/>
      <c r="GM89" s="396"/>
      <c r="GN89" s="396"/>
      <c r="GO89" s="396"/>
      <c r="GP89" s="396"/>
      <c r="GQ89" s="396"/>
      <c r="GR89" s="396"/>
      <c r="GS89" s="396"/>
      <c r="GT89" s="396"/>
      <c r="GU89" s="396"/>
      <c r="GV89" s="396"/>
      <c r="GW89" s="396"/>
      <c r="GX89" s="396"/>
      <c r="GY89" s="396"/>
      <c r="GZ89" s="396"/>
      <c r="HA89" s="396"/>
      <c r="HB89" s="396"/>
      <c r="HC89" s="396"/>
      <c r="HD89" s="396"/>
      <c r="HE89" s="396"/>
      <c r="HF89" s="396"/>
      <c r="HG89" s="396"/>
      <c r="HH89" s="396"/>
      <c r="HI89" s="396"/>
      <c r="HJ89" s="396"/>
      <c r="HK89" s="396"/>
      <c r="HL89" s="396"/>
      <c r="HM89" s="396"/>
      <c r="HN89" s="396"/>
      <c r="HO89" s="396"/>
      <c r="HP89" s="396"/>
      <c r="HQ89" s="396"/>
      <c r="HR89" s="396"/>
      <c r="HS89" s="396"/>
      <c r="HT89" s="396"/>
      <c r="HU89" s="396"/>
      <c r="HV89" s="396"/>
      <c r="HW89" s="396"/>
      <c r="HX89" s="396"/>
      <c r="HY89" s="396"/>
      <c r="HZ89" s="396"/>
      <c r="IA89" s="396"/>
      <c r="IB89" s="396"/>
      <c r="IC89" s="396"/>
      <c r="ID89" s="396"/>
      <c r="IE89" s="396"/>
      <c r="IF89" s="396"/>
      <c r="IG89" s="396"/>
      <c r="IH89" s="396"/>
      <c r="II89" s="396"/>
      <c r="IJ89" s="396"/>
      <c r="IK89" s="396"/>
      <c r="IL89" s="396"/>
      <c r="IM89" s="396"/>
      <c r="IN89" s="396"/>
      <c r="IO89" s="396"/>
      <c r="IP89" s="396"/>
      <c r="IQ89" s="396"/>
      <c r="IR89" s="396"/>
      <c r="IS89" s="396"/>
      <c r="IT89" s="396"/>
      <c r="IU89" s="396"/>
      <c r="IV89" s="396"/>
      <c r="IW89" s="396"/>
      <c r="IX89" s="396"/>
      <c r="IY89" s="396"/>
      <c r="IZ89" s="396"/>
      <c r="JA89" s="396"/>
      <c r="JB89" s="396"/>
      <c r="JC89" s="396"/>
      <c r="JD89" s="396"/>
      <c r="JE89" s="396"/>
      <c r="JF89" s="396"/>
      <c r="JG89" s="396"/>
      <c r="JH89" s="396"/>
      <c r="JI89" s="396"/>
      <c r="JJ89" s="396"/>
      <c r="JK89" s="396"/>
      <c r="JL89" s="396"/>
      <c r="JM89" s="396"/>
      <c r="JN89" s="396"/>
      <c r="JO89" s="396"/>
      <c r="JP89" s="396"/>
      <c r="JQ89" s="396"/>
      <c r="JR89" s="396"/>
      <c r="JS89" s="396"/>
      <c r="JT89" s="396"/>
      <c r="JU89" s="396"/>
      <c r="JV89" s="396"/>
      <c r="JW89" s="396"/>
      <c r="JX89" s="396"/>
      <c r="JY89" s="396"/>
      <c r="JZ89" s="396"/>
      <c r="KA89" s="396"/>
      <c r="KB89" s="396"/>
      <c r="KC89" s="396"/>
      <c r="KD89" s="396"/>
      <c r="KE89" s="396"/>
      <c r="KF89" s="396"/>
      <c r="KG89" s="396"/>
      <c r="KH89" s="396"/>
      <c r="KI89" s="396"/>
      <c r="KJ89" s="396"/>
      <c r="KK89" s="396"/>
      <c r="KL89" s="396"/>
      <c r="KM89" s="396"/>
      <c r="KN89" s="396"/>
      <c r="KO89" s="396"/>
      <c r="KP89" s="396"/>
      <c r="KQ89" s="396"/>
      <c r="KR89" s="396"/>
      <c r="KS89" s="396"/>
      <c r="KT89" s="396"/>
      <c r="KU89" s="396"/>
      <c r="KV89" s="396"/>
      <c r="KW89" s="396"/>
      <c r="KX89" s="396"/>
      <c r="KY89" s="396"/>
      <c r="KZ89" s="396"/>
      <c r="LA89" s="396"/>
      <c r="LB89" s="396"/>
      <c r="LC89" s="396"/>
      <c r="LD89" s="396"/>
      <c r="LE89" s="396"/>
      <c r="LF89" s="396"/>
      <c r="LG89" s="396"/>
      <c r="LH89" s="396"/>
      <c r="LI89" s="396"/>
      <c r="LJ89" s="396"/>
      <c r="LK89" s="396"/>
      <c r="LL89" s="396"/>
      <c r="LM89" s="396"/>
      <c r="LN89" s="396"/>
      <c r="LO89" s="396"/>
      <c r="LP89" s="396"/>
      <c r="LQ89" s="396"/>
      <c r="LR89" s="396"/>
      <c r="LS89" s="396"/>
      <c r="LT89" s="396"/>
      <c r="LU89" s="396"/>
      <c r="LV89" s="396"/>
      <c r="LW89" s="396"/>
      <c r="LX89" s="396"/>
      <c r="LY89" s="396"/>
      <c r="LZ89" s="396"/>
      <c r="MA89" s="396"/>
      <c r="MB89" s="396"/>
      <c r="MC89" s="396"/>
      <c r="MD89" s="396"/>
      <c r="ME89" s="396"/>
      <c r="MF89" s="396"/>
      <c r="MG89" s="396"/>
      <c r="MH89" s="396"/>
      <c r="MI89" s="396"/>
      <c r="MJ89" s="396"/>
      <c r="MK89" s="396"/>
      <c r="ML89" s="396"/>
      <c r="MM89" s="396"/>
      <c r="MN89" s="396"/>
      <c r="MO89" s="396"/>
      <c r="MP89" s="396"/>
      <c r="MQ89" s="396"/>
      <c r="MR89" s="396"/>
      <c r="MS89" s="396"/>
      <c r="MT89" s="396"/>
      <c r="MU89" s="396"/>
      <c r="MV89" s="396"/>
      <c r="MW89" s="396"/>
      <c r="MX89" s="396"/>
      <c r="MY89" s="396"/>
      <c r="MZ89" s="396"/>
      <c r="NA89" s="396"/>
      <c r="NB89" s="396"/>
      <c r="NC89" s="396"/>
      <c r="ND89" s="396"/>
      <c r="NE89" s="396"/>
      <c r="NF89" s="396"/>
      <c r="NG89" s="396"/>
      <c r="NH89" s="396"/>
      <c r="NI89" s="396"/>
      <c r="NJ89" s="396"/>
      <c r="NK89" s="396"/>
      <c r="NL89" s="396"/>
      <c r="NM89" s="396"/>
      <c r="NN89" s="396"/>
      <c r="NO89" s="396"/>
      <c r="NP89" s="396"/>
      <c r="NQ89" s="396"/>
      <c r="NR89" s="396"/>
      <c r="NS89" s="396"/>
      <c r="NT89" s="396"/>
      <c r="NU89" s="396"/>
      <c r="NV89" s="396"/>
      <c r="NW89" s="396"/>
      <c r="NX89" s="396"/>
      <c r="NY89" s="396"/>
      <c r="NZ89" s="396"/>
      <c r="OA89" s="396"/>
      <c r="OB89" s="396"/>
      <c r="OC89" s="396"/>
      <c r="OD89" s="396"/>
      <c r="OE89" s="396"/>
      <c r="OF89" s="396"/>
      <c r="OG89" s="396"/>
      <c r="OH89" s="396"/>
      <c r="OI89" s="396"/>
      <c r="OJ89" s="396"/>
      <c r="OK89" s="396"/>
      <c r="OL89" s="396"/>
      <c r="OM89" s="396"/>
      <c r="ON89" s="396"/>
      <c r="OO89" s="396"/>
      <c r="OP89" s="396"/>
      <c r="OQ89" s="396"/>
      <c r="OR89" s="396"/>
      <c r="OS89" s="396"/>
      <c r="OT89" s="396"/>
      <c r="OU89" s="396"/>
      <c r="OV89" s="396"/>
      <c r="OW89" s="396"/>
      <c r="OX89" s="396"/>
      <c r="OY89" s="396"/>
      <c r="OZ89" s="396"/>
      <c r="PA89" s="396"/>
      <c r="PB89" s="396"/>
      <c r="PC89" s="396"/>
      <c r="PD89" s="396"/>
      <c r="PE89" s="396"/>
      <c r="PF89" s="396"/>
      <c r="PG89" s="396"/>
      <c r="PH89" s="396"/>
      <c r="PI89" s="396"/>
      <c r="PJ89" s="396"/>
      <c r="PK89" s="396"/>
      <c r="PL89" s="396"/>
      <c r="PM89" s="396"/>
      <c r="PN89" s="396"/>
      <c r="PO89" s="396"/>
      <c r="PP89" s="396"/>
      <c r="PQ89" s="396"/>
      <c r="PR89" s="396"/>
      <c r="PS89" s="396"/>
      <c r="PT89" s="396"/>
      <c r="PU89" s="396"/>
      <c r="PV89" s="396"/>
      <c r="PW89" s="396"/>
      <c r="PX89" s="396"/>
      <c r="PY89" s="396"/>
      <c r="PZ89" s="396"/>
      <c r="QA89" s="396"/>
      <c r="QB89" s="396"/>
      <c r="QC89" s="396"/>
      <c r="QD89" s="396"/>
      <c r="QE89" s="396"/>
      <c r="QF89" s="396"/>
      <c r="QG89" s="396"/>
      <c r="QH89" s="396"/>
      <c r="QI89" s="396"/>
      <c r="QJ89" s="396"/>
      <c r="QK89" s="396"/>
      <c r="QL89" s="396"/>
      <c r="QM89" s="396"/>
      <c r="QN89" s="396"/>
      <c r="QO89" s="396"/>
      <c r="QP89" s="396"/>
      <c r="QQ89" s="396"/>
      <c r="QR89" s="396"/>
      <c r="QS89" s="396"/>
      <c r="SG89" s="143">
        <f t="shared" si="12"/>
        <v>0</v>
      </c>
      <c r="SH89" s="143" t="str">
        <f t="shared" si="13"/>
        <v/>
      </c>
      <c r="SI89" s="143">
        <f t="shared" si="14"/>
        <v>0</v>
      </c>
      <c r="SJ89" s="143" t="str">
        <f t="shared" si="15"/>
        <v/>
      </c>
      <c r="SK89" s="143">
        <f t="shared" si="16"/>
        <v>0</v>
      </c>
      <c r="SL89" s="143" t="str">
        <f t="shared" si="17"/>
        <v/>
      </c>
      <c r="SM89" s="143">
        <f t="shared" si="18"/>
        <v>0</v>
      </c>
      <c r="SN89" s="143" t="str">
        <f t="shared" si="19"/>
        <v/>
      </c>
      <c r="SO89" s="143">
        <f t="shared" si="20"/>
        <v>0</v>
      </c>
      <c r="SP89" s="143" t="str">
        <f t="shared" si="21"/>
        <v/>
      </c>
      <c r="SQ89" s="143">
        <f t="shared" si="22"/>
        <v>0</v>
      </c>
      <c r="SR89" s="143" t="str">
        <f t="shared" si="23"/>
        <v/>
      </c>
    </row>
    <row r="90" spans="1:512">
      <c r="A90" s="396"/>
      <c r="B90" s="395"/>
      <c r="C90" s="395"/>
      <c r="D90" s="395"/>
      <c r="E90" s="395"/>
      <c r="F90" s="395"/>
      <c r="G90" s="395"/>
      <c r="H90" s="395"/>
      <c r="I90" s="395"/>
      <c r="J90" s="395"/>
      <c r="K90" s="395"/>
      <c r="L90" s="395"/>
      <c r="M90" s="395"/>
      <c r="N90" s="395"/>
      <c r="O90" s="395"/>
      <c r="P90" s="395"/>
      <c r="Q90" s="395"/>
      <c r="R90" s="395"/>
      <c r="S90" s="395"/>
      <c r="T90" s="395"/>
      <c r="U90" s="395"/>
      <c r="V90" s="395"/>
      <c r="W90" s="395"/>
      <c r="X90" s="395"/>
      <c r="Y90" s="395"/>
      <c r="Z90" s="395"/>
      <c r="AA90" s="395"/>
      <c r="AB90" s="395"/>
      <c r="AC90" s="395"/>
      <c r="AD90" s="395"/>
      <c r="AE90" s="395"/>
      <c r="AF90" s="395"/>
      <c r="AG90" s="395"/>
      <c r="AH90" s="395"/>
      <c r="AI90" s="395"/>
      <c r="AJ90" s="395"/>
      <c r="AK90" s="395"/>
      <c r="AL90" s="395"/>
      <c r="AM90" s="395"/>
      <c r="AN90" s="395"/>
      <c r="AO90" s="395"/>
      <c r="AP90" s="395"/>
      <c r="AQ90" s="395"/>
      <c r="AR90" s="395"/>
      <c r="AS90" s="395"/>
      <c r="AT90" s="395"/>
      <c r="AU90" s="395"/>
      <c r="AV90" s="395"/>
      <c r="AW90" s="395"/>
      <c r="AX90" s="395"/>
      <c r="AY90" s="395"/>
      <c r="AZ90" s="395"/>
      <c r="BA90" s="395"/>
      <c r="BB90" s="395"/>
      <c r="BC90" s="395"/>
      <c r="BD90" s="395"/>
      <c r="BE90" s="395"/>
      <c r="BF90" s="395"/>
      <c r="BG90" s="395"/>
      <c r="BH90" s="395"/>
      <c r="BI90" s="395"/>
      <c r="BJ90" s="395"/>
      <c r="BK90" s="395"/>
      <c r="BL90" s="395"/>
      <c r="BM90" s="395"/>
      <c r="BN90" s="395"/>
      <c r="BO90" s="395"/>
      <c r="BP90" s="395"/>
      <c r="BQ90" s="395"/>
      <c r="BR90" s="395"/>
      <c r="BS90" s="395"/>
      <c r="BT90" s="395"/>
      <c r="BU90" s="395"/>
      <c r="BV90" s="395"/>
      <c r="BW90" s="395"/>
      <c r="BX90" s="395"/>
      <c r="BY90" s="395"/>
      <c r="BZ90" s="395"/>
      <c r="CA90" s="395"/>
      <c r="CB90" s="395"/>
      <c r="CC90" s="395"/>
      <c r="CD90" s="395"/>
      <c r="CE90" s="395"/>
      <c r="CF90" s="395"/>
      <c r="CG90" s="395"/>
      <c r="CH90" s="395"/>
      <c r="CI90" s="395"/>
      <c r="CJ90" s="395"/>
      <c r="CK90" s="395"/>
      <c r="CL90" s="395"/>
      <c r="CM90" s="395"/>
      <c r="CN90" s="395"/>
      <c r="CO90" s="395"/>
      <c r="CP90" s="395"/>
      <c r="CQ90" s="395"/>
      <c r="CR90" s="395"/>
      <c r="CS90" s="395"/>
      <c r="CT90" s="395"/>
      <c r="CU90" s="395"/>
      <c r="CV90" s="395"/>
      <c r="CW90" s="395"/>
      <c r="CX90" s="395"/>
      <c r="CY90" s="395"/>
      <c r="CZ90" s="395"/>
      <c r="DA90" s="395"/>
      <c r="DB90" s="395"/>
      <c r="DC90" s="395"/>
      <c r="DD90" s="395"/>
      <c r="DE90" s="395"/>
      <c r="DF90" s="395"/>
      <c r="DG90" s="395"/>
      <c r="DH90" s="395"/>
      <c r="DI90" s="395"/>
      <c r="DJ90" s="395"/>
      <c r="DK90" s="395"/>
      <c r="ER90" s="395"/>
      <c r="ES90" s="395"/>
      <c r="ET90" s="395"/>
      <c r="EU90" s="395"/>
      <c r="EV90" s="395"/>
      <c r="EW90" s="395"/>
      <c r="EX90" s="395"/>
      <c r="EY90" s="395"/>
      <c r="EZ90" s="395"/>
      <c r="FA90" s="395"/>
      <c r="FB90" s="395"/>
      <c r="FC90" s="395"/>
      <c r="FD90" s="395"/>
      <c r="FE90" s="395"/>
      <c r="FF90" s="395"/>
      <c r="FG90" s="395"/>
      <c r="FH90" s="395"/>
      <c r="FI90" s="395"/>
      <c r="FJ90" s="395"/>
      <c r="FK90" s="395"/>
      <c r="FL90" s="395"/>
      <c r="FM90" s="395"/>
      <c r="FN90" s="395"/>
      <c r="FO90" s="395"/>
      <c r="FP90" s="395"/>
      <c r="FQ90" s="395"/>
      <c r="FR90" s="395"/>
      <c r="FS90" s="395"/>
      <c r="FT90" s="395"/>
      <c r="FU90" s="395"/>
      <c r="FV90" s="395"/>
      <c r="FW90" s="395"/>
      <c r="FX90" s="395"/>
      <c r="FY90" s="395"/>
      <c r="FZ90" s="395"/>
      <c r="GA90" s="395"/>
      <c r="GB90" s="395"/>
      <c r="GC90" s="395"/>
      <c r="GD90" s="395"/>
      <c r="GE90" s="395"/>
      <c r="GF90" s="395"/>
      <c r="GG90" s="395"/>
      <c r="GH90" s="395"/>
      <c r="GI90" s="395"/>
      <c r="GJ90" s="395"/>
      <c r="GK90" s="395"/>
      <c r="GL90" s="395"/>
      <c r="GM90" s="395"/>
      <c r="GN90" s="395"/>
      <c r="GO90" s="395"/>
      <c r="GP90" s="395"/>
      <c r="GQ90" s="395"/>
      <c r="GR90" s="395"/>
      <c r="GS90" s="395"/>
      <c r="GT90" s="395"/>
      <c r="GU90" s="395"/>
      <c r="GV90" s="395"/>
      <c r="GW90" s="395"/>
      <c r="GX90" s="395"/>
      <c r="GY90" s="395"/>
      <c r="GZ90" s="395"/>
      <c r="HA90" s="395"/>
      <c r="HB90" s="395"/>
      <c r="HC90" s="395"/>
      <c r="HD90" s="395"/>
      <c r="HE90" s="395"/>
      <c r="HF90" s="395"/>
      <c r="HG90" s="395"/>
      <c r="HH90" s="395"/>
      <c r="HI90" s="395"/>
      <c r="HJ90" s="395"/>
      <c r="HK90" s="395"/>
      <c r="HL90" s="395"/>
      <c r="HM90" s="395"/>
      <c r="HN90" s="395"/>
      <c r="HO90" s="395"/>
      <c r="HP90" s="395"/>
      <c r="HQ90" s="395"/>
      <c r="HR90" s="395"/>
      <c r="HS90" s="395"/>
      <c r="HT90" s="395"/>
      <c r="HU90" s="395"/>
      <c r="HV90" s="395"/>
      <c r="HW90" s="395"/>
      <c r="HX90" s="395"/>
      <c r="HY90" s="395"/>
      <c r="HZ90" s="395"/>
      <c r="IA90" s="395"/>
      <c r="IB90" s="395"/>
      <c r="IC90" s="395"/>
      <c r="ID90" s="395"/>
      <c r="IE90" s="395"/>
      <c r="IF90" s="395"/>
      <c r="IG90" s="395"/>
      <c r="IH90" s="395"/>
      <c r="II90" s="395"/>
      <c r="IJ90" s="395"/>
      <c r="IK90" s="395"/>
      <c r="IL90" s="395"/>
      <c r="IM90" s="395"/>
      <c r="IN90" s="395"/>
      <c r="IO90" s="395"/>
      <c r="IP90" s="395"/>
      <c r="IQ90" s="395"/>
      <c r="IR90" s="395"/>
      <c r="IS90" s="395"/>
      <c r="IT90" s="395"/>
      <c r="IU90" s="395"/>
      <c r="IV90" s="395"/>
      <c r="IW90" s="395"/>
      <c r="IX90" s="395"/>
      <c r="IY90" s="395"/>
      <c r="IZ90" s="395"/>
      <c r="JA90" s="395"/>
      <c r="JB90" s="395"/>
      <c r="JC90" s="395"/>
      <c r="JD90" s="395"/>
      <c r="JE90" s="395"/>
      <c r="JF90" s="395"/>
      <c r="JG90" s="395"/>
      <c r="JH90" s="395"/>
      <c r="JI90" s="395"/>
      <c r="JJ90" s="395"/>
      <c r="JK90" s="395"/>
      <c r="JL90" s="395"/>
      <c r="JM90" s="395"/>
      <c r="JN90" s="395"/>
      <c r="JO90" s="395"/>
      <c r="JP90" s="395"/>
      <c r="JQ90" s="395"/>
      <c r="JR90" s="395"/>
      <c r="JS90" s="395"/>
      <c r="JT90" s="395"/>
      <c r="JU90" s="395"/>
      <c r="JV90" s="395"/>
      <c r="JW90" s="395"/>
      <c r="JX90" s="395"/>
      <c r="JY90" s="395"/>
      <c r="JZ90" s="395"/>
      <c r="KA90" s="395"/>
      <c r="KB90" s="395"/>
      <c r="KC90" s="395"/>
      <c r="KD90" s="395"/>
      <c r="KE90" s="395"/>
      <c r="KF90" s="395"/>
      <c r="KG90" s="395"/>
      <c r="KH90" s="395"/>
      <c r="KI90" s="395"/>
      <c r="KJ90" s="395"/>
      <c r="KK90" s="395"/>
      <c r="KL90" s="395"/>
      <c r="KM90" s="395"/>
      <c r="KN90" s="395"/>
      <c r="KO90" s="395"/>
      <c r="KP90" s="395"/>
      <c r="KQ90" s="395"/>
      <c r="KR90" s="395"/>
      <c r="KS90" s="395"/>
      <c r="KT90" s="395"/>
      <c r="KU90" s="395"/>
      <c r="KV90" s="395"/>
      <c r="KW90" s="395"/>
      <c r="KX90" s="395"/>
      <c r="KY90" s="395"/>
      <c r="KZ90" s="395"/>
      <c r="LA90" s="395"/>
      <c r="LB90" s="395"/>
      <c r="LC90" s="395"/>
      <c r="LD90" s="395"/>
      <c r="LE90" s="395"/>
      <c r="LF90" s="395"/>
      <c r="LG90" s="395"/>
      <c r="LH90" s="395"/>
      <c r="LI90" s="395"/>
      <c r="LJ90" s="395"/>
      <c r="LK90" s="395"/>
      <c r="LL90" s="395"/>
      <c r="LM90" s="395"/>
      <c r="LN90" s="395"/>
      <c r="LO90" s="395"/>
      <c r="LP90" s="395"/>
      <c r="LQ90" s="395"/>
      <c r="LR90" s="395"/>
      <c r="LS90" s="395"/>
      <c r="LT90" s="395"/>
      <c r="LU90" s="395"/>
      <c r="LV90" s="395"/>
      <c r="LW90" s="395"/>
      <c r="LX90" s="395"/>
      <c r="LY90" s="395"/>
      <c r="LZ90" s="395"/>
      <c r="MA90" s="395"/>
      <c r="MB90" s="395"/>
      <c r="MC90" s="395"/>
      <c r="MD90" s="395"/>
      <c r="ME90" s="395"/>
      <c r="MF90" s="395"/>
      <c r="MG90" s="395"/>
      <c r="MH90" s="395"/>
      <c r="MI90" s="395"/>
      <c r="MJ90" s="395"/>
      <c r="MK90" s="395"/>
      <c r="ML90" s="395"/>
      <c r="MM90" s="395"/>
      <c r="MN90" s="395"/>
      <c r="MO90" s="395"/>
      <c r="MP90" s="395"/>
      <c r="MQ90" s="395"/>
      <c r="MR90" s="395"/>
      <c r="MS90" s="395"/>
      <c r="MT90" s="395"/>
      <c r="MU90" s="395"/>
      <c r="MV90" s="395"/>
      <c r="MW90" s="395"/>
      <c r="MX90" s="395"/>
      <c r="MY90" s="395"/>
      <c r="MZ90" s="395"/>
      <c r="NA90" s="395"/>
      <c r="NB90" s="395"/>
      <c r="NC90" s="395"/>
      <c r="ND90" s="395"/>
      <c r="NE90" s="395"/>
      <c r="NF90" s="395"/>
      <c r="NG90" s="395"/>
      <c r="NH90" s="395"/>
      <c r="NI90" s="395"/>
      <c r="NJ90" s="395"/>
      <c r="NK90" s="395"/>
      <c r="NL90" s="395"/>
      <c r="NM90" s="395"/>
      <c r="NN90" s="395"/>
      <c r="NO90" s="395"/>
      <c r="NP90" s="395"/>
      <c r="NQ90" s="395"/>
      <c r="NR90" s="395"/>
      <c r="NS90" s="395"/>
      <c r="NT90" s="395"/>
      <c r="NU90" s="395"/>
      <c r="NV90" s="395"/>
      <c r="NW90" s="395"/>
      <c r="NX90" s="395"/>
      <c r="NY90" s="395"/>
      <c r="NZ90" s="395"/>
      <c r="OA90" s="395"/>
      <c r="OB90" s="395"/>
      <c r="OC90" s="395"/>
      <c r="OD90" s="395"/>
      <c r="OE90" s="395"/>
      <c r="OF90" s="395"/>
      <c r="OG90" s="395"/>
      <c r="OH90" s="395"/>
      <c r="OI90" s="395"/>
      <c r="OJ90" s="395"/>
      <c r="OK90" s="395"/>
      <c r="OL90" s="395"/>
      <c r="OM90" s="395"/>
      <c r="ON90" s="395"/>
      <c r="OO90" s="395"/>
      <c r="OP90" s="395"/>
      <c r="OQ90" s="395"/>
      <c r="OR90" s="395"/>
      <c r="OS90" s="395"/>
      <c r="OT90" s="395"/>
      <c r="OU90" s="395"/>
      <c r="OV90" s="395"/>
      <c r="OW90" s="395"/>
      <c r="OX90" s="395"/>
      <c r="OY90" s="395"/>
      <c r="OZ90" s="395"/>
      <c r="PA90" s="395"/>
      <c r="PB90" s="395"/>
      <c r="PC90" s="395"/>
      <c r="PD90" s="395"/>
      <c r="PE90" s="395"/>
      <c r="PF90" s="395"/>
      <c r="PG90" s="395"/>
      <c r="PH90" s="395"/>
      <c r="PI90" s="395"/>
      <c r="PJ90" s="395"/>
      <c r="PK90" s="395"/>
      <c r="PL90" s="395"/>
      <c r="PM90" s="395"/>
      <c r="PN90" s="395"/>
      <c r="PO90" s="395"/>
      <c r="PP90" s="395"/>
      <c r="PQ90" s="395"/>
      <c r="PR90" s="395"/>
      <c r="PS90" s="395"/>
      <c r="PT90" s="395"/>
      <c r="PU90" s="395"/>
      <c r="PV90" s="395"/>
      <c r="PW90" s="395"/>
      <c r="PX90" s="395"/>
      <c r="PY90" s="395"/>
      <c r="PZ90" s="395"/>
      <c r="QA90" s="395"/>
      <c r="QB90" s="395"/>
      <c r="QC90" s="395"/>
      <c r="QD90" s="395"/>
      <c r="QE90" s="395"/>
      <c r="QF90" s="395"/>
      <c r="QG90" s="395"/>
      <c r="QH90" s="395"/>
      <c r="QI90" s="395"/>
      <c r="QJ90" s="395"/>
      <c r="QK90" s="395"/>
      <c r="QL90" s="395"/>
      <c r="QM90" s="395"/>
      <c r="QN90" s="395"/>
      <c r="QO90" s="395"/>
      <c r="QP90" s="395"/>
      <c r="QQ90" s="395"/>
      <c r="QR90" s="395"/>
      <c r="QS90" s="395"/>
      <c r="SG90" s="143">
        <f t="shared" si="12"/>
        <v>0</v>
      </c>
      <c r="SH90" s="143" t="str">
        <f t="shared" si="13"/>
        <v/>
      </c>
      <c r="SI90" s="143">
        <f t="shared" si="14"/>
        <v>0</v>
      </c>
      <c r="SJ90" s="143" t="str">
        <f t="shared" si="15"/>
        <v/>
      </c>
      <c r="SK90" s="143">
        <f t="shared" si="16"/>
        <v>0</v>
      </c>
      <c r="SL90" s="143" t="str">
        <f t="shared" si="17"/>
        <v/>
      </c>
      <c r="SM90" s="143">
        <f t="shared" si="18"/>
        <v>0</v>
      </c>
      <c r="SN90" s="143" t="str">
        <f t="shared" si="19"/>
        <v/>
      </c>
      <c r="SO90" s="143">
        <f t="shared" si="20"/>
        <v>0</v>
      </c>
      <c r="SP90" s="143" t="str">
        <f t="shared" si="21"/>
        <v/>
      </c>
      <c r="SQ90" s="143">
        <f t="shared" si="22"/>
        <v>0</v>
      </c>
      <c r="SR90" s="143" t="str">
        <f t="shared" si="23"/>
        <v/>
      </c>
    </row>
    <row r="91" spans="1:512">
      <c r="A91" s="396"/>
      <c r="B91" s="396"/>
      <c r="C91" s="396"/>
      <c r="D91" s="396"/>
      <c r="E91" s="396"/>
      <c r="F91" s="396"/>
      <c r="G91" s="396"/>
      <c r="H91" s="396"/>
      <c r="I91" s="396"/>
      <c r="J91" s="396"/>
      <c r="K91" s="396"/>
      <c r="L91" s="396"/>
      <c r="M91" s="396"/>
      <c r="N91" s="396"/>
      <c r="O91" s="396"/>
      <c r="P91" s="396"/>
      <c r="Q91" s="396"/>
      <c r="R91" s="396"/>
      <c r="S91" s="396"/>
      <c r="T91" s="396"/>
      <c r="U91" s="396"/>
      <c r="V91" s="396"/>
      <c r="W91" s="396"/>
      <c r="X91" s="396"/>
      <c r="Y91" s="396"/>
      <c r="Z91" s="396"/>
      <c r="AA91" s="396"/>
      <c r="AB91" s="396"/>
      <c r="AC91" s="396"/>
      <c r="AD91" s="396"/>
      <c r="AE91" s="396"/>
      <c r="AF91" s="396"/>
      <c r="AG91" s="396"/>
      <c r="AH91" s="396"/>
      <c r="AI91" s="396"/>
      <c r="AJ91" s="396"/>
      <c r="AK91" s="396"/>
      <c r="AL91" s="396"/>
      <c r="AM91" s="396"/>
      <c r="AN91" s="396"/>
      <c r="AO91" s="396"/>
      <c r="AP91" s="396"/>
      <c r="AQ91" s="396"/>
      <c r="AR91" s="396"/>
      <c r="AS91" s="396"/>
      <c r="AT91" s="396"/>
      <c r="AU91" s="396"/>
      <c r="AV91" s="396"/>
      <c r="AW91" s="396"/>
      <c r="AX91" s="396"/>
      <c r="AY91" s="396"/>
      <c r="AZ91" s="396"/>
      <c r="BA91" s="396"/>
      <c r="BB91" s="396"/>
      <c r="BC91" s="396"/>
      <c r="BD91" s="396"/>
      <c r="BE91" s="396"/>
      <c r="BF91" s="396"/>
      <c r="BG91" s="396"/>
      <c r="BH91" s="396"/>
      <c r="BI91" s="396"/>
      <c r="BJ91" s="396"/>
      <c r="BK91" s="396"/>
      <c r="BL91" s="396"/>
      <c r="BM91" s="396"/>
      <c r="BN91" s="396"/>
      <c r="BO91" s="396"/>
      <c r="BP91" s="396"/>
      <c r="BQ91" s="396"/>
      <c r="BR91" s="396"/>
      <c r="BS91" s="396"/>
      <c r="BT91" s="396"/>
      <c r="BU91" s="396"/>
      <c r="BV91" s="396"/>
      <c r="BW91" s="396"/>
      <c r="BX91" s="396"/>
      <c r="BY91" s="396"/>
      <c r="BZ91" s="396"/>
      <c r="CA91" s="396"/>
      <c r="CB91" s="396"/>
      <c r="CC91" s="396"/>
      <c r="CD91" s="396"/>
      <c r="CE91" s="396"/>
      <c r="CF91" s="396"/>
      <c r="CG91" s="396"/>
      <c r="CH91" s="396"/>
      <c r="CI91" s="396"/>
      <c r="CJ91" s="396"/>
      <c r="CK91" s="396"/>
      <c r="CL91" s="396"/>
      <c r="CM91" s="396"/>
      <c r="CN91" s="396"/>
      <c r="CO91" s="396"/>
      <c r="CP91" s="396"/>
      <c r="CQ91" s="396"/>
      <c r="CR91" s="396"/>
      <c r="CS91" s="396"/>
      <c r="CT91" s="396"/>
      <c r="CU91" s="396"/>
      <c r="CV91" s="396"/>
      <c r="CW91" s="396"/>
      <c r="CX91" s="396"/>
      <c r="CY91" s="396"/>
      <c r="CZ91" s="396"/>
      <c r="DA91" s="396"/>
      <c r="DB91" s="396"/>
      <c r="DC91" s="396"/>
      <c r="DD91" s="396"/>
      <c r="DE91" s="396"/>
      <c r="DF91" s="396"/>
      <c r="DG91" s="396"/>
      <c r="DH91" s="396"/>
      <c r="DI91" s="396"/>
      <c r="DJ91" s="396"/>
      <c r="DK91" s="396"/>
      <c r="ER91" s="396"/>
      <c r="ES91" s="396"/>
      <c r="ET91" s="396"/>
      <c r="EU91" s="396"/>
      <c r="EV91" s="396"/>
      <c r="EW91" s="396"/>
      <c r="EX91" s="396"/>
      <c r="EY91" s="396"/>
      <c r="EZ91" s="396"/>
      <c r="FA91" s="396"/>
      <c r="FB91" s="396"/>
      <c r="FC91" s="396"/>
      <c r="FD91" s="396"/>
      <c r="FE91" s="396"/>
      <c r="FF91" s="396"/>
      <c r="FG91" s="396"/>
      <c r="FH91" s="396"/>
      <c r="FI91" s="396"/>
      <c r="FJ91" s="396"/>
      <c r="FK91" s="396"/>
      <c r="FL91" s="396"/>
      <c r="FM91" s="396"/>
      <c r="FN91" s="396"/>
      <c r="FO91" s="396"/>
      <c r="FP91" s="396"/>
      <c r="FQ91" s="396"/>
      <c r="FR91" s="396"/>
      <c r="FS91" s="396"/>
      <c r="FT91" s="396"/>
      <c r="FU91" s="396"/>
      <c r="FV91" s="396"/>
      <c r="FW91" s="396"/>
      <c r="FX91" s="396"/>
      <c r="FY91" s="396"/>
      <c r="FZ91" s="396"/>
      <c r="GA91" s="396"/>
      <c r="GB91" s="396"/>
      <c r="GC91" s="396"/>
      <c r="GD91" s="396"/>
      <c r="GE91" s="396"/>
      <c r="GF91" s="396"/>
      <c r="GG91" s="396"/>
      <c r="GH91" s="396"/>
      <c r="GI91" s="396"/>
      <c r="GJ91" s="396"/>
      <c r="GK91" s="396"/>
      <c r="GL91" s="396"/>
      <c r="GM91" s="396"/>
      <c r="GN91" s="396"/>
      <c r="GO91" s="396"/>
      <c r="GP91" s="396"/>
      <c r="GQ91" s="396"/>
      <c r="GR91" s="396"/>
      <c r="GS91" s="396"/>
      <c r="GT91" s="396"/>
      <c r="GU91" s="396"/>
      <c r="GV91" s="396"/>
      <c r="GW91" s="396"/>
      <c r="GX91" s="396"/>
      <c r="GY91" s="396"/>
      <c r="GZ91" s="396"/>
      <c r="HA91" s="396"/>
      <c r="HB91" s="396"/>
      <c r="HC91" s="396"/>
      <c r="HD91" s="396"/>
      <c r="HE91" s="396"/>
      <c r="HF91" s="396"/>
      <c r="HG91" s="396"/>
      <c r="HH91" s="396"/>
      <c r="HI91" s="396"/>
      <c r="HJ91" s="396"/>
      <c r="HK91" s="396"/>
      <c r="HL91" s="396"/>
      <c r="HM91" s="396"/>
      <c r="HN91" s="396"/>
      <c r="HO91" s="396"/>
      <c r="HP91" s="396"/>
      <c r="HQ91" s="396"/>
      <c r="HR91" s="396"/>
      <c r="HS91" s="396"/>
      <c r="HT91" s="396"/>
      <c r="HU91" s="396"/>
      <c r="HV91" s="396"/>
      <c r="HW91" s="396"/>
      <c r="HX91" s="396"/>
      <c r="HY91" s="396"/>
      <c r="HZ91" s="396"/>
      <c r="IA91" s="396"/>
      <c r="IB91" s="396"/>
      <c r="IC91" s="396"/>
      <c r="ID91" s="396"/>
      <c r="IE91" s="396"/>
      <c r="IF91" s="396"/>
      <c r="IG91" s="396"/>
      <c r="IH91" s="396"/>
      <c r="II91" s="396"/>
      <c r="IJ91" s="396"/>
      <c r="IK91" s="396"/>
      <c r="IL91" s="396"/>
      <c r="IM91" s="396"/>
      <c r="IN91" s="396"/>
      <c r="IO91" s="396"/>
      <c r="IP91" s="396"/>
      <c r="IQ91" s="396"/>
      <c r="IR91" s="396"/>
      <c r="IS91" s="396"/>
      <c r="IT91" s="396"/>
      <c r="IU91" s="396"/>
      <c r="IV91" s="396"/>
      <c r="IW91" s="396"/>
      <c r="IX91" s="396"/>
      <c r="IY91" s="396"/>
      <c r="IZ91" s="396"/>
      <c r="JA91" s="396"/>
      <c r="JB91" s="396"/>
      <c r="JC91" s="396"/>
      <c r="JD91" s="396"/>
      <c r="JE91" s="396"/>
      <c r="JF91" s="396"/>
      <c r="JG91" s="396"/>
      <c r="JH91" s="396"/>
      <c r="JI91" s="396"/>
      <c r="JJ91" s="396"/>
      <c r="JK91" s="396"/>
      <c r="JL91" s="396"/>
      <c r="JM91" s="396"/>
      <c r="JN91" s="396"/>
      <c r="JO91" s="396"/>
      <c r="JP91" s="396"/>
      <c r="JQ91" s="396"/>
      <c r="JR91" s="396"/>
      <c r="JS91" s="396"/>
      <c r="JT91" s="396"/>
      <c r="JU91" s="396"/>
      <c r="JV91" s="396"/>
      <c r="JW91" s="396"/>
      <c r="JX91" s="396"/>
      <c r="JY91" s="396"/>
      <c r="JZ91" s="396"/>
      <c r="KA91" s="396"/>
      <c r="KB91" s="396"/>
      <c r="KC91" s="396"/>
      <c r="KD91" s="396"/>
      <c r="KE91" s="396"/>
      <c r="KF91" s="396"/>
      <c r="KG91" s="396"/>
      <c r="KH91" s="396"/>
      <c r="KI91" s="396"/>
      <c r="KJ91" s="396"/>
      <c r="KK91" s="396"/>
      <c r="KL91" s="396"/>
      <c r="KM91" s="396"/>
      <c r="KN91" s="396"/>
      <c r="KO91" s="396"/>
      <c r="KP91" s="396"/>
      <c r="KQ91" s="396"/>
      <c r="KR91" s="396"/>
      <c r="KS91" s="396"/>
      <c r="KT91" s="396"/>
      <c r="KU91" s="396"/>
      <c r="KV91" s="396"/>
      <c r="KW91" s="396"/>
      <c r="KX91" s="396"/>
      <c r="KY91" s="396"/>
      <c r="KZ91" s="396"/>
      <c r="LA91" s="396"/>
      <c r="LB91" s="396"/>
      <c r="LC91" s="396"/>
      <c r="LD91" s="396"/>
      <c r="LE91" s="396"/>
      <c r="LF91" s="396"/>
      <c r="LG91" s="396"/>
      <c r="LH91" s="396"/>
      <c r="LI91" s="396"/>
      <c r="LJ91" s="396"/>
      <c r="LK91" s="396"/>
      <c r="LL91" s="396"/>
      <c r="LM91" s="396"/>
      <c r="LN91" s="396"/>
      <c r="LO91" s="396"/>
      <c r="LP91" s="396"/>
      <c r="LQ91" s="396"/>
      <c r="LR91" s="396"/>
      <c r="LS91" s="396"/>
      <c r="LT91" s="396"/>
      <c r="LU91" s="396"/>
      <c r="LV91" s="396"/>
      <c r="LW91" s="396"/>
      <c r="LX91" s="396"/>
      <c r="LY91" s="396"/>
      <c r="LZ91" s="396"/>
      <c r="MA91" s="396"/>
      <c r="MB91" s="396"/>
      <c r="MC91" s="396"/>
      <c r="MD91" s="396"/>
      <c r="ME91" s="396"/>
      <c r="MF91" s="396"/>
      <c r="MG91" s="396"/>
      <c r="MH91" s="396"/>
      <c r="MI91" s="396"/>
      <c r="MJ91" s="396"/>
      <c r="MK91" s="396"/>
      <c r="ML91" s="396"/>
      <c r="MM91" s="396"/>
      <c r="MN91" s="396"/>
      <c r="MO91" s="396"/>
      <c r="MP91" s="396"/>
      <c r="MQ91" s="396"/>
      <c r="MR91" s="396"/>
      <c r="MS91" s="396"/>
      <c r="MT91" s="396"/>
      <c r="MU91" s="396"/>
      <c r="MV91" s="396"/>
      <c r="MW91" s="396"/>
      <c r="MX91" s="396"/>
      <c r="MY91" s="396"/>
      <c r="MZ91" s="396"/>
      <c r="NA91" s="396"/>
      <c r="NB91" s="396"/>
      <c r="NC91" s="396"/>
      <c r="ND91" s="396"/>
      <c r="NE91" s="396"/>
      <c r="NF91" s="396"/>
      <c r="NG91" s="396"/>
      <c r="NH91" s="396"/>
      <c r="NI91" s="396"/>
      <c r="NJ91" s="396"/>
      <c r="NK91" s="396"/>
      <c r="NL91" s="396"/>
      <c r="NM91" s="396"/>
      <c r="NN91" s="396"/>
      <c r="NO91" s="396"/>
      <c r="NP91" s="396"/>
      <c r="NQ91" s="396"/>
      <c r="NR91" s="396"/>
      <c r="NS91" s="396"/>
      <c r="NT91" s="396"/>
      <c r="NU91" s="396"/>
      <c r="NV91" s="396"/>
      <c r="NW91" s="396"/>
      <c r="NX91" s="396"/>
      <c r="NY91" s="396"/>
      <c r="NZ91" s="396"/>
      <c r="OA91" s="396"/>
      <c r="OB91" s="396"/>
      <c r="OC91" s="396"/>
      <c r="OD91" s="396"/>
      <c r="OE91" s="396"/>
      <c r="OF91" s="396"/>
      <c r="OG91" s="396"/>
      <c r="OH91" s="396"/>
      <c r="OI91" s="396"/>
      <c r="OJ91" s="396"/>
      <c r="OK91" s="396"/>
      <c r="OL91" s="396"/>
      <c r="OM91" s="396"/>
      <c r="ON91" s="396"/>
      <c r="OO91" s="396"/>
      <c r="OP91" s="396"/>
      <c r="OQ91" s="396"/>
      <c r="OR91" s="396"/>
      <c r="OS91" s="396"/>
      <c r="OT91" s="396"/>
      <c r="OU91" s="396"/>
      <c r="OV91" s="396"/>
      <c r="OW91" s="396"/>
      <c r="OX91" s="396"/>
      <c r="OY91" s="396"/>
      <c r="OZ91" s="396"/>
      <c r="PA91" s="396"/>
      <c r="PB91" s="396"/>
      <c r="PC91" s="396"/>
      <c r="PD91" s="396"/>
      <c r="PE91" s="396"/>
      <c r="PF91" s="396"/>
      <c r="PG91" s="396"/>
      <c r="PH91" s="396"/>
      <c r="PI91" s="396"/>
      <c r="PJ91" s="396"/>
      <c r="PK91" s="396"/>
      <c r="PL91" s="396"/>
      <c r="PM91" s="396"/>
      <c r="PN91" s="396"/>
      <c r="PO91" s="396"/>
      <c r="PP91" s="396"/>
      <c r="PQ91" s="396"/>
      <c r="PR91" s="396"/>
      <c r="PS91" s="396"/>
      <c r="PT91" s="396"/>
      <c r="PU91" s="396"/>
      <c r="PV91" s="396"/>
      <c r="PW91" s="396"/>
      <c r="PX91" s="396"/>
      <c r="PY91" s="396"/>
      <c r="PZ91" s="396"/>
      <c r="QA91" s="396"/>
      <c r="QB91" s="396"/>
      <c r="QC91" s="396"/>
      <c r="QD91" s="396"/>
      <c r="QE91" s="396"/>
      <c r="QF91" s="396"/>
      <c r="QG91" s="396"/>
      <c r="QH91" s="396"/>
      <c r="QI91" s="396"/>
      <c r="QJ91" s="396"/>
      <c r="QK91" s="396"/>
      <c r="QL91" s="396"/>
      <c r="QM91" s="396"/>
      <c r="QN91" s="396"/>
      <c r="QO91" s="396"/>
      <c r="QP91" s="396"/>
      <c r="QQ91" s="396"/>
      <c r="QR91" s="396"/>
      <c r="QS91" s="396"/>
      <c r="SG91" s="143">
        <f t="shared" si="12"/>
        <v>0</v>
      </c>
      <c r="SH91" s="143" t="str">
        <f t="shared" si="13"/>
        <v/>
      </c>
      <c r="SI91" s="143">
        <f t="shared" si="14"/>
        <v>0</v>
      </c>
      <c r="SJ91" s="143" t="str">
        <f t="shared" si="15"/>
        <v/>
      </c>
      <c r="SK91" s="143">
        <f t="shared" si="16"/>
        <v>0</v>
      </c>
      <c r="SL91" s="143" t="str">
        <f t="shared" si="17"/>
        <v/>
      </c>
      <c r="SM91" s="143">
        <f t="shared" si="18"/>
        <v>0</v>
      </c>
      <c r="SN91" s="143" t="str">
        <f t="shared" si="19"/>
        <v/>
      </c>
      <c r="SO91" s="143">
        <f t="shared" si="20"/>
        <v>0</v>
      </c>
      <c r="SP91" s="143" t="str">
        <f t="shared" si="21"/>
        <v/>
      </c>
      <c r="SQ91" s="143">
        <f t="shared" si="22"/>
        <v>0</v>
      </c>
      <c r="SR91" s="143" t="str">
        <f t="shared" si="23"/>
        <v/>
      </c>
    </row>
    <row r="92" spans="1:512">
      <c r="SG92" s="143">
        <f t="shared" si="12"/>
        <v>0</v>
      </c>
      <c r="SH92" s="143" t="str">
        <f t="shared" si="13"/>
        <v/>
      </c>
      <c r="SI92" s="143">
        <f t="shared" si="14"/>
        <v>0</v>
      </c>
      <c r="SJ92" s="143" t="str">
        <f t="shared" si="15"/>
        <v/>
      </c>
      <c r="SK92" s="143">
        <f t="shared" si="16"/>
        <v>0</v>
      </c>
      <c r="SL92" s="143" t="str">
        <f t="shared" si="17"/>
        <v/>
      </c>
      <c r="SM92" s="143">
        <f t="shared" si="18"/>
        <v>0</v>
      </c>
      <c r="SN92" s="143" t="str">
        <f t="shared" si="19"/>
        <v/>
      </c>
      <c r="SO92" s="143">
        <f t="shared" si="20"/>
        <v>0</v>
      </c>
      <c r="SP92" s="143" t="str">
        <f t="shared" si="21"/>
        <v/>
      </c>
      <c r="SQ92" s="143">
        <f t="shared" si="22"/>
        <v>0</v>
      </c>
      <c r="SR92" s="143" t="str">
        <f t="shared" si="23"/>
        <v/>
      </c>
    </row>
    <row r="93" spans="1:512" hidden="1">
      <c r="SG93" s="143">
        <f t="shared" si="12"/>
        <v>0</v>
      </c>
      <c r="SH93" s="143" t="str">
        <f t="shared" si="13"/>
        <v/>
      </c>
      <c r="SI93" s="143">
        <f t="shared" si="14"/>
        <v>0</v>
      </c>
      <c r="SJ93" s="143" t="str">
        <f t="shared" si="15"/>
        <v/>
      </c>
      <c r="SK93" s="143">
        <f t="shared" si="16"/>
        <v>0</v>
      </c>
      <c r="SL93" s="143" t="str">
        <f t="shared" si="17"/>
        <v/>
      </c>
      <c r="SM93" s="143">
        <f t="shared" si="18"/>
        <v>0</v>
      </c>
      <c r="SN93" s="143" t="str">
        <f t="shared" si="19"/>
        <v/>
      </c>
      <c r="SO93" s="143">
        <f t="shared" si="20"/>
        <v>0</v>
      </c>
      <c r="SP93" s="143" t="str">
        <f t="shared" si="21"/>
        <v/>
      </c>
      <c r="SQ93" s="143">
        <f t="shared" si="22"/>
        <v>0</v>
      </c>
      <c r="SR93" s="143" t="str">
        <f t="shared" si="23"/>
        <v/>
      </c>
    </row>
    <row r="94" spans="1:512" hidden="1">
      <c r="SG94" s="143">
        <f t="shared" si="12"/>
        <v>0</v>
      </c>
      <c r="SH94" s="143" t="str">
        <f t="shared" si="13"/>
        <v/>
      </c>
      <c r="SI94" s="143">
        <f t="shared" si="14"/>
        <v>0</v>
      </c>
      <c r="SJ94" s="143" t="str">
        <f t="shared" si="15"/>
        <v/>
      </c>
      <c r="SK94" s="143">
        <f t="shared" si="16"/>
        <v>0</v>
      </c>
      <c r="SL94" s="143" t="str">
        <f t="shared" si="17"/>
        <v/>
      </c>
      <c r="SM94" s="143">
        <f t="shared" si="18"/>
        <v>0</v>
      </c>
      <c r="SN94" s="143" t="str">
        <f t="shared" si="19"/>
        <v/>
      </c>
      <c r="SO94" s="143">
        <f t="shared" si="20"/>
        <v>0</v>
      </c>
      <c r="SP94" s="143" t="str">
        <f t="shared" si="21"/>
        <v/>
      </c>
      <c r="SQ94" s="143">
        <f t="shared" si="22"/>
        <v>0</v>
      </c>
      <c r="SR94" s="143" t="str">
        <f t="shared" si="23"/>
        <v/>
      </c>
    </row>
    <row r="95" spans="1:512" hidden="1">
      <c r="SG95" s="143">
        <f t="shared" si="12"/>
        <v>0</v>
      </c>
      <c r="SH95" s="143" t="str">
        <f t="shared" si="13"/>
        <v/>
      </c>
      <c r="SI95" s="143">
        <f t="shared" si="14"/>
        <v>0</v>
      </c>
      <c r="SJ95" s="143" t="str">
        <f t="shared" si="15"/>
        <v/>
      </c>
      <c r="SK95" s="143">
        <f t="shared" si="16"/>
        <v>0</v>
      </c>
      <c r="SL95" s="143" t="str">
        <f t="shared" si="17"/>
        <v/>
      </c>
      <c r="SM95" s="143">
        <f t="shared" si="18"/>
        <v>0</v>
      </c>
      <c r="SN95" s="143" t="str">
        <f t="shared" si="19"/>
        <v/>
      </c>
      <c r="SO95" s="143">
        <f t="shared" si="20"/>
        <v>0</v>
      </c>
      <c r="SP95" s="143" t="str">
        <f t="shared" si="21"/>
        <v/>
      </c>
      <c r="SQ95" s="143">
        <f t="shared" si="22"/>
        <v>0</v>
      </c>
      <c r="SR95" s="143" t="str">
        <f t="shared" si="23"/>
        <v/>
      </c>
    </row>
    <row r="96" spans="1:512" hidden="1">
      <c r="SG96" s="143">
        <f t="shared" si="12"/>
        <v>0</v>
      </c>
      <c r="SH96" s="143" t="str">
        <f t="shared" si="13"/>
        <v/>
      </c>
      <c r="SI96" s="143">
        <f t="shared" si="14"/>
        <v>0</v>
      </c>
      <c r="SJ96" s="143" t="str">
        <f t="shared" si="15"/>
        <v/>
      </c>
      <c r="SK96" s="143">
        <f t="shared" si="16"/>
        <v>0</v>
      </c>
      <c r="SL96" s="143" t="str">
        <f t="shared" si="17"/>
        <v/>
      </c>
      <c r="SM96" s="143">
        <f t="shared" si="18"/>
        <v>0</v>
      </c>
      <c r="SN96" s="143" t="str">
        <f t="shared" si="19"/>
        <v/>
      </c>
      <c r="SO96" s="143">
        <f t="shared" si="20"/>
        <v>0</v>
      </c>
      <c r="SP96" s="143" t="str">
        <f t="shared" si="21"/>
        <v/>
      </c>
      <c r="SQ96" s="143">
        <f t="shared" si="22"/>
        <v>0</v>
      </c>
      <c r="SR96" s="143" t="str">
        <f t="shared" si="23"/>
        <v/>
      </c>
    </row>
    <row r="97" spans="501:512" hidden="1">
      <c r="SG97" s="143">
        <f t="shared" si="12"/>
        <v>0</v>
      </c>
      <c r="SH97" s="143" t="str">
        <f t="shared" si="13"/>
        <v/>
      </c>
      <c r="SI97" s="143">
        <f t="shared" si="14"/>
        <v>0</v>
      </c>
      <c r="SJ97" s="143" t="str">
        <f t="shared" si="15"/>
        <v/>
      </c>
      <c r="SK97" s="143">
        <f t="shared" si="16"/>
        <v>0</v>
      </c>
      <c r="SL97" s="143" t="str">
        <f t="shared" si="17"/>
        <v/>
      </c>
      <c r="SM97" s="143">
        <f t="shared" si="18"/>
        <v>0</v>
      </c>
      <c r="SN97" s="143" t="str">
        <f t="shared" si="19"/>
        <v/>
      </c>
      <c r="SO97" s="143">
        <f t="shared" si="20"/>
        <v>0</v>
      </c>
      <c r="SP97" s="143" t="str">
        <f t="shared" si="21"/>
        <v/>
      </c>
      <c r="SQ97" s="143">
        <f t="shared" si="22"/>
        <v>0</v>
      </c>
      <c r="SR97" s="143" t="str">
        <f t="shared" si="23"/>
        <v/>
      </c>
    </row>
    <row r="98" spans="501:512" hidden="1">
      <c r="SG98" s="143">
        <f t="shared" si="12"/>
        <v>0</v>
      </c>
      <c r="SH98" s="143" t="str">
        <f t="shared" si="13"/>
        <v/>
      </c>
      <c r="SI98" s="143">
        <f t="shared" si="14"/>
        <v>0</v>
      </c>
      <c r="SJ98" s="143" t="str">
        <f t="shared" si="15"/>
        <v/>
      </c>
      <c r="SK98" s="143">
        <f t="shared" si="16"/>
        <v>0</v>
      </c>
      <c r="SL98" s="143" t="str">
        <f t="shared" si="17"/>
        <v/>
      </c>
      <c r="SM98" s="143">
        <f t="shared" si="18"/>
        <v>0</v>
      </c>
      <c r="SN98" s="143" t="str">
        <f t="shared" si="19"/>
        <v/>
      </c>
      <c r="SO98" s="143">
        <f t="shared" si="20"/>
        <v>0</v>
      </c>
      <c r="SP98" s="143" t="str">
        <f t="shared" si="21"/>
        <v/>
      </c>
      <c r="SQ98" s="143">
        <f t="shared" si="22"/>
        <v>0</v>
      </c>
      <c r="SR98" s="143" t="str">
        <f t="shared" si="23"/>
        <v/>
      </c>
    </row>
    <row r="99" spans="501:512" hidden="1">
      <c r="SG99" s="143">
        <f t="shared" si="12"/>
        <v>0</v>
      </c>
      <c r="SH99" s="143" t="str">
        <f t="shared" si="13"/>
        <v/>
      </c>
      <c r="SI99" s="143">
        <f t="shared" si="14"/>
        <v>0</v>
      </c>
      <c r="SJ99" s="143" t="str">
        <f t="shared" si="15"/>
        <v/>
      </c>
      <c r="SK99" s="143">
        <f t="shared" si="16"/>
        <v>0</v>
      </c>
      <c r="SL99" s="143" t="str">
        <f t="shared" si="17"/>
        <v/>
      </c>
      <c r="SM99" s="143">
        <f t="shared" si="18"/>
        <v>0</v>
      </c>
      <c r="SN99" s="143" t="str">
        <f t="shared" si="19"/>
        <v/>
      </c>
      <c r="SO99" s="143">
        <f t="shared" si="20"/>
        <v>0</v>
      </c>
      <c r="SP99" s="143" t="str">
        <f t="shared" si="21"/>
        <v/>
      </c>
      <c r="SQ99" s="143">
        <f t="shared" si="22"/>
        <v>0</v>
      </c>
      <c r="SR99" s="143" t="str">
        <f t="shared" si="23"/>
        <v/>
      </c>
    </row>
    <row r="100" spans="501:512" hidden="1">
      <c r="SG100" s="143">
        <f t="shared" si="12"/>
        <v>0</v>
      </c>
      <c r="SH100" s="143" t="str">
        <f t="shared" si="13"/>
        <v/>
      </c>
      <c r="SI100" s="143">
        <f t="shared" si="14"/>
        <v>0</v>
      </c>
      <c r="SJ100" s="143" t="str">
        <f t="shared" si="15"/>
        <v/>
      </c>
      <c r="SK100" s="143">
        <f t="shared" si="16"/>
        <v>0</v>
      </c>
      <c r="SL100" s="143" t="str">
        <f t="shared" si="17"/>
        <v/>
      </c>
      <c r="SM100" s="143">
        <f t="shared" si="18"/>
        <v>0</v>
      </c>
      <c r="SN100" s="143" t="str">
        <f t="shared" si="19"/>
        <v/>
      </c>
      <c r="SO100" s="143">
        <f t="shared" si="20"/>
        <v>0</v>
      </c>
      <c r="SP100" s="143" t="str">
        <f t="shared" si="21"/>
        <v/>
      </c>
      <c r="SQ100" s="143">
        <f t="shared" si="22"/>
        <v>0</v>
      </c>
      <c r="SR100" s="143" t="str">
        <f t="shared" si="23"/>
        <v/>
      </c>
    </row>
    <row r="101" spans="501:512" hidden="1">
      <c r="SG101" s="143">
        <f t="shared" si="12"/>
        <v>0</v>
      </c>
      <c r="SH101" s="143" t="str">
        <f t="shared" si="13"/>
        <v/>
      </c>
      <c r="SI101" s="143">
        <f t="shared" si="14"/>
        <v>0</v>
      </c>
      <c r="SJ101" s="143" t="str">
        <f t="shared" si="15"/>
        <v/>
      </c>
      <c r="SK101" s="143">
        <f t="shared" si="16"/>
        <v>0</v>
      </c>
      <c r="SL101" s="143" t="str">
        <f t="shared" si="17"/>
        <v/>
      </c>
      <c r="SM101" s="143">
        <f t="shared" si="18"/>
        <v>0</v>
      </c>
      <c r="SN101" s="143" t="str">
        <f t="shared" si="19"/>
        <v/>
      </c>
      <c r="SO101" s="143">
        <f t="shared" si="20"/>
        <v>0</v>
      </c>
      <c r="SP101" s="143" t="str">
        <f t="shared" si="21"/>
        <v/>
      </c>
      <c r="SQ101" s="143">
        <f t="shared" si="22"/>
        <v>0</v>
      </c>
      <c r="SR101" s="143" t="str">
        <f t="shared" si="23"/>
        <v/>
      </c>
    </row>
    <row r="102" spans="501:512" hidden="1">
      <c r="SG102" s="143">
        <f t="shared" si="12"/>
        <v>0</v>
      </c>
      <c r="SH102" s="143" t="str">
        <f t="shared" si="13"/>
        <v/>
      </c>
      <c r="SI102" s="143">
        <f t="shared" si="14"/>
        <v>0</v>
      </c>
      <c r="SJ102" s="143" t="str">
        <f t="shared" si="15"/>
        <v/>
      </c>
      <c r="SK102" s="143">
        <f t="shared" si="16"/>
        <v>0</v>
      </c>
      <c r="SL102" s="143" t="str">
        <f t="shared" si="17"/>
        <v/>
      </c>
      <c r="SM102" s="143">
        <f t="shared" si="18"/>
        <v>0</v>
      </c>
      <c r="SN102" s="143" t="str">
        <f t="shared" si="19"/>
        <v/>
      </c>
      <c r="SO102" s="143">
        <f t="shared" si="20"/>
        <v>0</v>
      </c>
      <c r="SP102" s="143" t="str">
        <f t="shared" si="21"/>
        <v/>
      </c>
      <c r="SQ102" s="143">
        <f t="shared" si="22"/>
        <v>0</v>
      </c>
      <c r="SR102" s="143" t="str">
        <f t="shared" si="23"/>
        <v/>
      </c>
    </row>
    <row r="103" spans="501:512" hidden="1">
      <c r="SG103" s="143">
        <f t="shared" si="12"/>
        <v>0</v>
      </c>
      <c r="SH103" s="143" t="str">
        <f t="shared" si="13"/>
        <v/>
      </c>
      <c r="SI103" s="143">
        <f t="shared" si="14"/>
        <v>0</v>
      </c>
      <c r="SJ103" s="143" t="str">
        <f t="shared" si="15"/>
        <v/>
      </c>
      <c r="SK103" s="143">
        <f t="shared" si="16"/>
        <v>0</v>
      </c>
      <c r="SL103" s="143" t="str">
        <f t="shared" si="17"/>
        <v/>
      </c>
      <c r="SM103" s="143">
        <f t="shared" si="18"/>
        <v>0</v>
      </c>
      <c r="SN103" s="143" t="str">
        <f t="shared" si="19"/>
        <v/>
      </c>
      <c r="SO103" s="143">
        <f t="shared" si="20"/>
        <v>0</v>
      </c>
      <c r="SP103" s="143" t="str">
        <f t="shared" si="21"/>
        <v/>
      </c>
      <c r="SQ103" s="143">
        <f t="shared" si="22"/>
        <v>0</v>
      </c>
      <c r="SR103" s="143" t="str">
        <f t="shared" si="23"/>
        <v/>
      </c>
    </row>
    <row r="104" spans="501:512" hidden="1">
      <c r="SG104" s="143">
        <f t="shared" si="12"/>
        <v>0</v>
      </c>
      <c r="SH104" s="143" t="str">
        <f t="shared" si="13"/>
        <v/>
      </c>
      <c r="SI104" s="143">
        <f t="shared" si="14"/>
        <v>0</v>
      </c>
      <c r="SJ104" s="143" t="str">
        <f t="shared" si="15"/>
        <v/>
      </c>
      <c r="SK104" s="143">
        <f t="shared" si="16"/>
        <v>0</v>
      </c>
      <c r="SL104" s="143" t="str">
        <f t="shared" si="17"/>
        <v/>
      </c>
      <c r="SM104" s="143">
        <f t="shared" si="18"/>
        <v>0</v>
      </c>
      <c r="SN104" s="143" t="str">
        <f t="shared" si="19"/>
        <v/>
      </c>
      <c r="SO104" s="143">
        <f t="shared" si="20"/>
        <v>0</v>
      </c>
      <c r="SP104" s="143" t="str">
        <f t="shared" si="21"/>
        <v/>
      </c>
      <c r="SQ104" s="143">
        <f t="shared" si="22"/>
        <v>0</v>
      </c>
      <c r="SR104" s="143" t="str">
        <f t="shared" si="23"/>
        <v/>
      </c>
    </row>
    <row r="105" spans="501:512" hidden="1">
      <c r="SG105" s="143">
        <f t="shared" si="12"/>
        <v>0</v>
      </c>
      <c r="SH105" s="143" t="str">
        <f t="shared" si="13"/>
        <v/>
      </c>
      <c r="SI105" s="143">
        <f t="shared" si="14"/>
        <v>0</v>
      </c>
      <c r="SJ105" s="143" t="str">
        <f t="shared" si="15"/>
        <v/>
      </c>
      <c r="SK105" s="143">
        <f t="shared" si="16"/>
        <v>0</v>
      </c>
      <c r="SL105" s="143" t="str">
        <f t="shared" si="17"/>
        <v/>
      </c>
      <c r="SM105" s="143">
        <f t="shared" si="18"/>
        <v>0</v>
      </c>
      <c r="SN105" s="143" t="str">
        <f t="shared" si="19"/>
        <v/>
      </c>
      <c r="SO105" s="143">
        <f t="shared" si="20"/>
        <v>0</v>
      </c>
      <c r="SP105" s="143" t="str">
        <f t="shared" si="21"/>
        <v/>
      </c>
      <c r="SQ105" s="143">
        <f t="shared" si="22"/>
        <v>0</v>
      </c>
      <c r="SR105" s="143" t="str">
        <f t="shared" si="23"/>
        <v/>
      </c>
    </row>
    <row r="106" spans="501:512" hidden="1">
      <c r="SG106" s="143">
        <f t="shared" si="12"/>
        <v>0</v>
      </c>
      <c r="SH106" s="143" t="str">
        <f t="shared" si="13"/>
        <v/>
      </c>
      <c r="SI106" s="143">
        <f t="shared" si="14"/>
        <v>0</v>
      </c>
      <c r="SJ106" s="143" t="str">
        <f t="shared" si="15"/>
        <v/>
      </c>
      <c r="SK106" s="143">
        <f t="shared" si="16"/>
        <v>0</v>
      </c>
      <c r="SL106" s="143" t="str">
        <f t="shared" si="17"/>
        <v/>
      </c>
      <c r="SM106" s="143">
        <f t="shared" si="18"/>
        <v>0</v>
      </c>
      <c r="SN106" s="143" t="str">
        <f t="shared" si="19"/>
        <v/>
      </c>
      <c r="SO106" s="143">
        <f t="shared" si="20"/>
        <v>0</v>
      </c>
      <c r="SP106" s="143" t="str">
        <f t="shared" si="21"/>
        <v/>
      </c>
      <c r="SQ106" s="143">
        <f t="shared" si="22"/>
        <v>0</v>
      </c>
      <c r="SR106" s="143" t="str">
        <f t="shared" si="23"/>
        <v/>
      </c>
    </row>
    <row r="107" spans="501:512" hidden="1">
      <c r="SG107" s="143">
        <f t="shared" si="12"/>
        <v>0</v>
      </c>
      <c r="SH107" s="143" t="str">
        <f t="shared" si="13"/>
        <v/>
      </c>
      <c r="SI107" s="143">
        <f t="shared" si="14"/>
        <v>0</v>
      </c>
      <c r="SJ107" s="143" t="str">
        <f t="shared" si="15"/>
        <v/>
      </c>
      <c r="SK107" s="143">
        <f t="shared" si="16"/>
        <v>0</v>
      </c>
      <c r="SL107" s="143" t="str">
        <f t="shared" si="17"/>
        <v/>
      </c>
      <c r="SM107" s="143">
        <f t="shared" si="18"/>
        <v>0</v>
      </c>
      <c r="SN107" s="143" t="str">
        <f t="shared" si="19"/>
        <v/>
      </c>
      <c r="SO107" s="143">
        <f t="shared" si="20"/>
        <v>0</v>
      </c>
      <c r="SP107" s="143" t="str">
        <f t="shared" si="21"/>
        <v/>
      </c>
      <c r="SQ107" s="143">
        <f t="shared" si="22"/>
        <v>0</v>
      </c>
      <c r="SR107" s="143" t="str">
        <f t="shared" si="23"/>
        <v/>
      </c>
    </row>
    <row r="108" spans="501:512" hidden="1">
      <c r="SG108" s="143">
        <f t="shared" si="12"/>
        <v>0</v>
      </c>
      <c r="SH108" s="143" t="str">
        <f t="shared" si="13"/>
        <v/>
      </c>
      <c r="SI108" s="143">
        <f t="shared" si="14"/>
        <v>0</v>
      </c>
      <c r="SJ108" s="143" t="str">
        <f t="shared" si="15"/>
        <v/>
      </c>
      <c r="SK108" s="143">
        <f t="shared" si="16"/>
        <v>0</v>
      </c>
      <c r="SL108" s="143" t="str">
        <f t="shared" si="17"/>
        <v/>
      </c>
      <c r="SM108" s="143">
        <f t="shared" si="18"/>
        <v>0</v>
      </c>
      <c r="SN108" s="143" t="str">
        <f t="shared" si="19"/>
        <v/>
      </c>
      <c r="SO108" s="143">
        <f t="shared" si="20"/>
        <v>0</v>
      </c>
      <c r="SP108" s="143" t="str">
        <f t="shared" si="21"/>
        <v/>
      </c>
      <c r="SQ108" s="143">
        <f t="shared" si="22"/>
        <v>0</v>
      </c>
      <c r="SR108" s="143" t="str">
        <f t="shared" si="23"/>
        <v/>
      </c>
    </row>
    <row r="109" spans="501:512" hidden="1">
      <c r="SG109" s="143">
        <f t="shared" si="12"/>
        <v>0</v>
      </c>
      <c r="SH109" s="143" t="str">
        <f t="shared" si="13"/>
        <v/>
      </c>
      <c r="SI109" s="143">
        <f t="shared" si="14"/>
        <v>0</v>
      </c>
      <c r="SJ109" s="143" t="str">
        <f t="shared" si="15"/>
        <v/>
      </c>
      <c r="SK109" s="143">
        <f t="shared" si="16"/>
        <v>0</v>
      </c>
      <c r="SL109" s="143" t="str">
        <f t="shared" si="17"/>
        <v/>
      </c>
      <c r="SM109" s="143">
        <f t="shared" si="18"/>
        <v>0</v>
      </c>
      <c r="SN109" s="143" t="str">
        <f t="shared" si="19"/>
        <v/>
      </c>
      <c r="SO109" s="143">
        <f t="shared" si="20"/>
        <v>0</v>
      </c>
      <c r="SP109" s="143" t="str">
        <f t="shared" si="21"/>
        <v/>
      </c>
      <c r="SQ109" s="143">
        <f t="shared" si="22"/>
        <v>0</v>
      </c>
      <c r="SR109" s="143" t="str">
        <f t="shared" si="23"/>
        <v/>
      </c>
    </row>
    <row r="110" spans="501:512" hidden="1">
      <c r="SG110" s="143">
        <f t="shared" si="12"/>
        <v>0</v>
      </c>
      <c r="SH110" s="143" t="str">
        <f t="shared" si="13"/>
        <v/>
      </c>
      <c r="SI110" s="143">
        <f t="shared" si="14"/>
        <v>0</v>
      </c>
      <c r="SJ110" s="143" t="str">
        <f t="shared" si="15"/>
        <v/>
      </c>
      <c r="SK110" s="143">
        <f t="shared" si="16"/>
        <v>0</v>
      </c>
      <c r="SL110" s="143" t="str">
        <f t="shared" si="17"/>
        <v/>
      </c>
      <c r="SM110" s="143">
        <f t="shared" si="18"/>
        <v>0</v>
      </c>
      <c r="SN110" s="143" t="str">
        <f t="shared" si="19"/>
        <v/>
      </c>
      <c r="SO110" s="143">
        <f t="shared" si="20"/>
        <v>0</v>
      </c>
      <c r="SP110" s="143" t="str">
        <f t="shared" si="21"/>
        <v/>
      </c>
      <c r="SQ110" s="143">
        <f t="shared" si="22"/>
        <v>0</v>
      </c>
      <c r="SR110" s="143" t="str">
        <f t="shared" si="23"/>
        <v/>
      </c>
    </row>
    <row r="111" spans="501:512" hidden="1">
      <c r="SG111" s="143">
        <f t="shared" si="12"/>
        <v>0</v>
      </c>
      <c r="SH111" s="143" t="str">
        <f t="shared" si="13"/>
        <v/>
      </c>
      <c r="SI111" s="143">
        <f t="shared" si="14"/>
        <v>0</v>
      </c>
      <c r="SJ111" s="143" t="str">
        <f t="shared" si="15"/>
        <v/>
      </c>
      <c r="SK111" s="143">
        <f t="shared" si="16"/>
        <v>0</v>
      </c>
      <c r="SL111" s="143" t="str">
        <f t="shared" si="17"/>
        <v/>
      </c>
      <c r="SM111" s="143">
        <f t="shared" si="18"/>
        <v>0</v>
      </c>
      <c r="SN111" s="143" t="str">
        <f t="shared" si="19"/>
        <v/>
      </c>
      <c r="SO111" s="143">
        <f t="shared" si="20"/>
        <v>0</v>
      </c>
      <c r="SP111" s="143" t="str">
        <f t="shared" si="21"/>
        <v/>
      </c>
      <c r="SQ111" s="143">
        <f t="shared" si="22"/>
        <v>0</v>
      </c>
      <c r="SR111" s="143" t="str">
        <f t="shared" si="23"/>
        <v/>
      </c>
    </row>
    <row r="112" spans="501:512" hidden="1">
      <c r="SG112" s="143">
        <f t="shared" si="12"/>
        <v>0</v>
      </c>
      <c r="SH112" s="143" t="str">
        <f t="shared" si="13"/>
        <v/>
      </c>
      <c r="SI112" s="143">
        <f t="shared" si="14"/>
        <v>0</v>
      </c>
      <c r="SJ112" s="143" t="str">
        <f t="shared" si="15"/>
        <v/>
      </c>
      <c r="SK112" s="143">
        <f t="shared" si="16"/>
        <v>0</v>
      </c>
      <c r="SL112" s="143" t="str">
        <f t="shared" si="17"/>
        <v/>
      </c>
      <c r="SM112" s="143">
        <f t="shared" si="18"/>
        <v>0</v>
      </c>
      <c r="SN112" s="143" t="str">
        <f t="shared" si="19"/>
        <v/>
      </c>
      <c r="SO112" s="143">
        <f t="shared" si="20"/>
        <v>0</v>
      </c>
      <c r="SP112" s="143" t="str">
        <f t="shared" si="21"/>
        <v/>
      </c>
      <c r="SQ112" s="143">
        <f t="shared" si="22"/>
        <v>0</v>
      </c>
      <c r="SR112" s="143" t="str">
        <f t="shared" si="23"/>
        <v/>
      </c>
    </row>
    <row r="113" spans="501:512" hidden="1">
      <c r="SG113" s="143">
        <f t="shared" si="12"/>
        <v>0</v>
      </c>
      <c r="SH113" s="143" t="str">
        <f t="shared" si="13"/>
        <v/>
      </c>
      <c r="SI113" s="143">
        <f t="shared" si="14"/>
        <v>0</v>
      </c>
      <c r="SJ113" s="143" t="str">
        <f t="shared" si="15"/>
        <v/>
      </c>
      <c r="SK113" s="143">
        <f t="shared" si="16"/>
        <v>0</v>
      </c>
      <c r="SL113" s="143" t="str">
        <f t="shared" si="17"/>
        <v/>
      </c>
      <c r="SM113" s="143">
        <f t="shared" si="18"/>
        <v>0</v>
      </c>
      <c r="SN113" s="143" t="str">
        <f t="shared" si="19"/>
        <v/>
      </c>
      <c r="SO113" s="143">
        <f t="shared" si="20"/>
        <v>0</v>
      </c>
      <c r="SP113" s="143" t="str">
        <f t="shared" si="21"/>
        <v/>
      </c>
      <c r="SQ113" s="143">
        <f t="shared" si="22"/>
        <v>0</v>
      </c>
      <c r="SR113" s="143" t="str">
        <f t="shared" si="23"/>
        <v/>
      </c>
    </row>
    <row r="114" spans="501:512" hidden="1">
      <c r="SG114" s="143">
        <f t="shared" si="12"/>
        <v>0</v>
      </c>
      <c r="SH114" s="143" t="str">
        <f t="shared" si="13"/>
        <v/>
      </c>
      <c r="SI114" s="143">
        <f t="shared" si="14"/>
        <v>0</v>
      </c>
      <c r="SJ114" s="143" t="str">
        <f t="shared" si="15"/>
        <v/>
      </c>
      <c r="SK114" s="143">
        <f t="shared" si="16"/>
        <v>0</v>
      </c>
      <c r="SL114" s="143" t="str">
        <f t="shared" si="17"/>
        <v/>
      </c>
      <c r="SM114" s="143">
        <f t="shared" si="18"/>
        <v>0</v>
      </c>
      <c r="SN114" s="143" t="str">
        <f t="shared" si="19"/>
        <v/>
      </c>
      <c r="SO114" s="143">
        <f t="shared" si="20"/>
        <v>0</v>
      </c>
      <c r="SP114" s="143" t="str">
        <f t="shared" si="21"/>
        <v/>
      </c>
      <c r="SQ114" s="143">
        <f t="shared" si="22"/>
        <v>0</v>
      </c>
      <c r="SR114" s="143" t="str">
        <f t="shared" si="23"/>
        <v/>
      </c>
    </row>
    <row r="115" spans="501:512" hidden="1">
      <c r="SG115" s="143">
        <f t="shared" si="12"/>
        <v>0</v>
      </c>
      <c r="SH115" s="143" t="str">
        <f t="shared" si="13"/>
        <v/>
      </c>
      <c r="SI115" s="143">
        <f t="shared" si="14"/>
        <v>0</v>
      </c>
      <c r="SJ115" s="143" t="str">
        <f t="shared" si="15"/>
        <v/>
      </c>
      <c r="SK115" s="143">
        <f t="shared" si="16"/>
        <v>0</v>
      </c>
      <c r="SL115" s="143" t="str">
        <f t="shared" si="17"/>
        <v/>
      </c>
      <c r="SM115" s="143">
        <f t="shared" si="18"/>
        <v>0</v>
      </c>
      <c r="SN115" s="143" t="str">
        <f t="shared" si="19"/>
        <v/>
      </c>
      <c r="SO115" s="143">
        <f t="shared" si="20"/>
        <v>0</v>
      </c>
      <c r="SP115" s="143" t="str">
        <f t="shared" si="21"/>
        <v/>
      </c>
      <c r="SQ115" s="143">
        <f t="shared" si="22"/>
        <v>0</v>
      </c>
      <c r="SR115" s="143" t="str">
        <f t="shared" si="23"/>
        <v/>
      </c>
    </row>
    <row r="116" spans="501:512" hidden="1">
      <c r="SG116" s="143">
        <f t="shared" si="12"/>
        <v>0</v>
      </c>
      <c r="SH116" s="143" t="str">
        <f t="shared" si="13"/>
        <v/>
      </c>
      <c r="SI116" s="143">
        <f t="shared" si="14"/>
        <v>0</v>
      </c>
      <c r="SJ116" s="143" t="str">
        <f t="shared" si="15"/>
        <v/>
      </c>
      <c r="SK116" s="143">
        <f t="shared" si="16"/>
        <v>0</v>
      </c>
      <c r="SL116" s="143" t="str">
        <f t="shared" si="17"/>
        <v/>
      </c>
      <c r="SM116" s="143">
        <f t="shared" si="18"/>
        <v>0</v>
      </c>
      <c r="SN116" s="143" t="str">
        <f t="shared" si="19"/>
        <v/>
      </c>
      <c r="SO116" s="143">
        <f t="shared" si="20"/>
        <v>0</v>
      </c>
      <c r="SP116" s="143" t="str">
        <f t="shared" si="21"/>
        <v/>
      </c>
      <c r="SQ116" s="143">
        <f t="shared" si="22"/>
        <v>0</v>
      </c>
      <c r="SR116" s="143" t="str">
        <f t="shared" si="23"/>
        <v/>
      </c>
    </row>
    <row r="117" spans="501:512" hidden="1">
      <c r="SG117" s="143">
        <f t="shared" si="12"/>
        <v>0</v>
      </c>
      <c r="SH117" s="143" t="str">
        <f t="shared" si="13"/>
        <v/>
      </c>
      <c r="SI117" s="143">
        <f t="shared" si="14"/>
        <v>0</v>
      </c>
      <c r="SJ117" s="143" t="str">
        <f t="shared" si="15"/>
        <v/>
      </c>
      <c r="SK117" s="143">
        <f t="shared" si="16"/>
        <v>0</v>
      </c>
      <c r="SL117" s="143" t="str">
        <f t="shared" si="17"/>
        <v/>
      </c>
      <c r="SM117" s="143">
        <f t="shared" si="18"/>
        <v>0</v>
      </c>
      <c r="SN117" s="143" t="str">
        <f t="shared" si="19"/>
        <v/>
      </c>
      <c r="SO117" s="143">
        <f t="shared" si="20"/>
        <v>0</v>
      </c>
      <c r="SP117" s="143" t="str">
        <f t="shared" si="21"/>
        <v/>
      </c>
      <c r="SQ117" s="143">
        <f t="shared" si="22"/>
        <v>0</v>
      </c>
      <c r="SR117" s="143" t="str">
        <f t="shared" si="23"/>
        <v/>
      </c>
    </row>
    <row r="118" spans="501:512" hidden="1">
      <c r="SG118" s="143">
        <f t="shared" si="12"/>
        <v>0</v>
      </c>
      <c r="SH118" s="143" t="str">
        <f t="shared" si="13"/>
        <v/>
      </c>
      <c r="SI118" s="143">
        <f t="shared" si="14"/>
        <v>0</v>
      </c>
      <c r="SJ118" s="143" t="str">
        <f t="shared" si="15"/>
        <v/>
      </c>
      <c r="SK118" s="143">
        <f t="shared" si="16"/>
        <v>0</v>
      </c>
      <c r="SL118" s="143" t="str">
        <f t="shared" si="17"/>
        <v/>
      </c>
      <c r="SM118" s="143">
        <f t="shared" si="18"/>
        <v>0</v>
      </c>
      <c r="SN118" s="143" t="str">
        <f t="shared" si="19"/>
        <v/>
      </c>
      <c r="SO118" s="143">
        <f t="shared" si="20"/>
        <v>0</v>
      </c>
      <c r="SP118" s="143" t="str">
        <f t="shared" si="21"/>
        <v/>
      </c>
      <c r="SQ118" s="143">
        <f t="shared" si="22"/>
        <v>0</v>
      </c>
      <c r="SR118" s="143" t="str">
        <f t="shared" si="23"/>
        <v/>
      </c>
    </row>
    <row r="119" spans="501:512" hidden="1">
      <c r="SG119" s="143">
        <f t="shared" si="12"/>
        <v>0</v>
      </c>
      <c r="SH119" s="143" t="str">
        <f t="shared" si="13"/>
        <v/>
      </c>
      <c r="SI119" s="143">
        <f t="shared" si="14"/>
        <v>0</v>
      </c>
      <c r="SJ119" s="143" t="str">
        <f t="shared" si="15"/>
        <v/>
      </c>
      <c r="SK119" s="143">
        <f t="shared" si="16"/>
        <v>0</v>
      </c>
      <c r="SL119" s="143" t="str">
        <f t="shared" si="17"/>
        <v/>
      </c>
      <c r="SM119" s="143">
        <f t="shared" si="18"/>
        <v>0</v>
      </c>
      <c r="SN119" s="143" t="str">
        <f t="shared" si="19"/>
        <v/>
      </c>
      <c r="SO119" s="143">
        <f t="shared" si="20"/>
        <v>0</v>
      </c>
      <c r="SP119" s="143" t="str">
        <f t="shared" si="21"/>
        <v/>
      </c>
      <c r="SQ119" s="143">
        <f t="shared" si="22"/>
        <v>0</v>
      </c>
      <c r="SR119" s="143" t="str">
        <f t="shared" si="23"/>
        <v/>
      </c>
    </row>
    <row r="120" spans="501:512" hidden="1">
      <c r="SG120" s="143">
        <f t="shared" si="12"/>
        <v>0</v>
      </c>
      <c r="SH120" s="143" t="str">
        <f t="shared" si="13"/>
        <v/>
      </c>
      <c r="SI120" s="143">
        <f t="shared" si="14"/>
        <v>0</v>
      </c>
      <c r="SJ120" s="143" t="str">
        <f t="shared" si="15"/>
        <v/>
      </c>
      <c r="SK120" s="143">
        <f t="shared" si="16"/>
        <v>0</v>
      </c>
      <c r="SL120" s="143" t="str">
        <f t="shared" si="17"/>
        <v/>
      </c>
      <c r="SM120" s="143">
        <f t="shared" si="18"/>
        <v>0</v>
      </c>
      <c r="SN120" s="143" t="str">
        <f t="shared" si="19"/>
        <v/>
      </c>
      <c r="SO120" s="143">
        <f t="shared" si="20"/>
        <v>0</v>
      </c>
      <c r="SP120" s="143" t="str">
        <f t="shared" si="21"/>
        <v/>
      </c>
      <c r="SQ120" s="143">
        <f t="shared" si="22"/>
        <v>0</v>
      </c>
      <c r="SR120" s="143" t="str">
        <f t="shared" si="23"/>
        <v/>
      </c>
    </row>
    <row r="121" spans="501:512" hidden="1">
      <c r="SG121" s="143">
        <f t="shared" si="12"/>
        <v>0</v>
      </c>
      <c r="SH121" s="143" t="str">
        <f t="shared" si="13"/>
        <v/>
      </c>
      <c r="SI121" s="143">
        <f t="shared" si="14"/>
        <v>0</v>
      </c>
      <c r="SJ121" s="143" t="str">
        <f t="shared" si="15"/>
        <v/>
      </c>
      <c r="SK121" s="143">
        <f t="shared" si="16"/>
        <v>0</v>
      </c>
      <c r="SL121" s="143" t="str">
        <f t="shared" si="17"/>
        <v/>
      </c>
      <c r="SM121" s="143">
        <f t="shared" si="18"/>
        <v>0</v>
      </c>
      <c r="SN121" s="143" t="str">
        <f t="shared" si="19"/>
        <v/>
      </c>
      <c r="SO121" s="143">
        <f t="shared" si="20"/>
        <v>0</v>
      </c>
      <c r="SP121" s="143" t="str">
        <f t="shared" si="21"/>
        <v/>
      </c>
      <c r="SQ121" s="143">
        <f t="shared" si="22"/>
        <v>0</v>
      </c>
      <c r="SR121" s="143" t="str">
        <f t="shared" si="23"/>
        <v/>
      </c>
    </row>
    <row r="122" spans="501:512" hidden="1">
      <c r="SG122" s="143">
        <f t="shared" si="12"/>
        <v>0</v>
      </c>
      <c r="SH122" s="143" t="str">
        <f t="shared" si="13"/>
        <v/>
      </c>
      <c r="SI122" s="143">
        <f t="shared" si="14"/>
        <v>0</v>
      </c>
      <c r="SJ122" s="143" t="str">
        <f t="shared" si="15"/>
        <v/>
      </c>
      <c r="SK122" s="143">
        <f t="shared" si="16"/>
        <v>0</v>
      </c>
      <c r="SL122" s="143" t="str">
        <f t="shared" si="17"/>
        <v/>
      </c>
      <c r="SM122" s="143">
        <f t="shared" si="18"/>
        <v>0</v>
      </c>
      <c r="SN122" s="143" t="str">
        <f t="shared" si="19"/>
        <v/>
      </c>
      <c r="SO122" s="143">
        <f t="shared" si="20"/>
        <v>0</v>
      </c>
      <c r="SP122" s="143" t="str">
        <f t="shared" si="21"/>
        <v/>
      </c>
      <c r="SQ122" s="143">
        <f t="shared" si="22"/>
        <v>0</v>
      </c>
      <c r="SR122" s="143" t="str">
        <f t="shared" si="23"/>
        <v/>
      </c>
    </row>
    <row r="123" spans="501:512" hidden="1">
      <c r="SG123" s="143">
        <f t="shared" si="12"/>
        <v>0</v>
      </c>
      <c r="SH123" s="143" t="str">
        <f t="shared" si="13"/>
        <v/>
      </c>
      <c r="SI123" s="143">
        <f t="shared" si="14"/>
        <v>0</v>
      </c>
      <c r="SJ123" s="143" t="str">
        <f t="shared" si="15"/>
        <v/>
      </c>
      <c r="SK123" s="143">
        <f t="shared" si="16"/>
        <v>0</v>
      </c>
      <c r="SL123" s="143" t="str">
        <f t="shared" si="17"/>
        <v/>
      </c>
      <c r="SM123" s="143">
        <f t="shared" si="18"/>
        <v>0</v>
      </c>
      <c r="SN123" s="143" t="str">
        <f t="shared" si="19"/>
        <v/>
      </c>
      <c r="SO123" s="143">
        <f t="shared" si="20"/>
        <v>0</v>
      </c>
      <c r="SP123" s="143" t="str">
        <f t="shared" si="21"/>
        <v/>
      </c>
      <c r="SQ123" s="143">
        <f t="shared" si="22"/>
        <v>0</v>
      </c>
      <c r="SR123" s="143" t="str">
        <f t="shared" si="23"/>
        <v/>
      </c>
    </row>
    <row r="124" spans="501:512" hidden="1">
      <c r="SG124" s="143">
        <f t="shared" si="12"/>
        <v>0</v>
      </c>
      <c r="SH124" s="143" t="str">
        <f t="shared" si="13"/>
        <v/>
      </c>
      <c r="SI124" s="143">
        <f t="shared" si="14"/>
        <v>0</v>
      </c>
      <c r="SJ124" s="143" t="str">
        <f t="shared" si="15"/>
        <v/>
      </c>
      <c r="SK124" s="143">
        <f t="shared" si="16"/>
        <v>0</v>
      </c>
      <c r="SL124" s="143" t="str">
        <f t="shared" si="17"/>
        <v/>
      </c>
      <c r="SM124" s="143">
        <f t="shared" si="18"/>
        <v>0</v>
      </c>
      <c r="SN124" s="143" t="str">
        <f t="shared" si="19"/>
        <v/>
      </c>
      <c r="SO124" s="143">
        <f t="shared" si="20"/>
        <v>0</v>
      </c>
      <c r="SP124" s="143" t="str">
        <f t="shared" si="21"/>
        <v/>
      </c>
      <c r="SQ124" s="143">
        <f t="shared" si="22"/>
        <v>0</v>
      </c>
      <c r="SR124" s="143" t="str">
        <f t="shared" si="23"/>
        <v/>
      </c>
    </row>
    <row r="125" spans="501:512" hidden="1">
      <c r="SG125" s="143">
        <f t="shared" si="12"/>
        <v>0</v>
      </c>
      <c r="SH125" s="143" t="str">
        <f t="shared" si="13"/>
        <v/>
      </c>
      <c r="SI125" s="143">
        <f t="shared" si="14"/>
        <v>0</v>
      </c>
      <c r="SJ125" s="143" t="str">
        <f t="shared" si="15"/>
        <v/>
      </c>
      <c r="SK125" s="143">
        <f t="shared" si="16"/>
        <v>0</v>
      </c>
      <c r="SL125" s="143" t="str">
        <f t="shared" si="17"/>
        <v/>
      </c>
      <c r="SM125" s="143">
        <f t="shared" si="18"/>
        <v>0</v>
      </c>
      <c r="SN125" s="143" t="str">
        <f t="shared" si="19"/>
        <v/>
      </c>
      <c r="SO125" s="143">
        <f t="shared" si="20"/>
        <v>0</v>
      </c>
      <c r="SP125" s="143" t="str">
        <f t="shared" si="21"/>
        <v/>
      </c>
      <c r="SQ125" s="143">
        <f t="shared" si="22"/>
        <v>0</v>
      </c>
      <c r="SR125" s="143" t="str">
        <f t="shared" si="23"/>
        <v/>
      </c>
    </row>
    <row r="126" spans="501:512" hidden="1">
      <c r="SG126" s="143">
        <f t="shared" si="12"/>
        <v>0</v>
      </c>
      <c r="SH126" s="143" t="str">
        <f t="shared" si="13"/>
        <v/>
      </c>
      <c r="SI126" s="143">
        <f t="shared" si="14"/>
        <v>0</v>
      </c>
      <c r="SJ126" s="143" t="str">
        <f t="shared" si="15"/>
        <v/>
      </c>
      <c r="SK126" s="143">
        <f t="shared" si="16"/>
        <v>0</v>
      </c>
      <c r="SL126" s="143" t="str">
        <f t="shared" si="17"/>
        <v/>
      </c>
      <c r="SM126" s="143">
        <f t="shared" si="18"/>
        <v>0</v>
      </c>
      <c r="SN126" s="143" t="str">
        <f t="shared" si="19"/>
        <v/>
      </c>
      <c r="SO126" s="143">
        <f t="shared" si="20"/>
        <v>0</v>
      </c>
      <c r="SP126" s="143" t="str">
        <f t="shared" si="21"/>
        <v/>
      </c>
      <c r="SQ126" s="143">
        <f t="shared" si="22"/>
        <v>0</v>
      </c>
      <c r="SR126" s="143" t="str">
        <f t="shared" si="23"/>
        <v/>
      </c>
    </row>
    <row r="127" spans="501:512" hidden="1">
      <c r="SG127" s="143">
        <f t="shared" si="12"/>
        <v>0</v>
      </c>
      <c r="SH127" s="143" t="str">
        <f t="shared" si="13"/>
        <v/>
      </c>
      <c r="SI127" s="143">
        <f t="shared" si="14"/>
        <v>0</v>
      </c>
      <c r="SJ127" s="143" t="str">
        <f t="shared" si="15"/>
        <v/>
      </c>
      <c r="SK127" s="143">
        <f t="shared" si="16"/>
        <v>0</v>
      </c>
      <c r="SL127" s="143" t="str">
        <f t="shared" si="17"/>
        <v/>
      </c>
      <c r="SM127" s="143">
        <f t="shared" si="18"/>
        <v>0</v>
      </c>
      <c r="SN127" s="143" t="str">
        <f t="shared" si="19"/>
        <v/>
      </c>
      <c r="SO127" s="143">
        <f t="shared" si="20"/>
        <v>0</v>
      </c>
      <c r="SP127" s="143" t="str">
        <f t="shared" si="21"/>
        <v/>
      </c>
      <c r="SQ127" s="143">
        <f t="shared" si="22"/>
        <v>0</v>
      </c>
      <c r="SR127" s="143" t="str">
        <f t="shared" si="23"/>
        <v/>
      </c>
    </row>
    <row r="128" spans="501:512" hidden="1">
      <c r="SG128" s="143">
        <f t="shared" si="12"/>
        <v>0</v>
      </c>
      <c r="SH128" s="143" t="str">
        <f t="shared" si="13"/>
        <v/>
      </c>
      <c r="SI128" s="143">
        <f t="shared" si="14"/>
        <v>0</v>
      </c>
      <c r="SJ128" s="143" t="str">
        <f t="shared" si="15"/>
        <v/>
      </c>
      <c r="SK128" s="143">
        <f t="shared" si="16"/>
        <v>0</v>
      </c>
      <c r="SL128" s="143" t="str">
        <f t="shared" si="17"/>
        <v/>
      </c>
      <c r="SM128" s="143">
        <f t="shared" si="18"/>
        <v>0</v>
      </c>
      <c r="SN128" s="143" t="str">
        <f t="shared" si="19"/>
        <v/>
      </c>
      <c r="SO128" s="143">
        <f t="shared" si="20"/>
        <v>0</v>
      </c>
      <c r="SP128" s="143" t="str">
        <f t="shared" si="21"/>
        <v/>
      </c>
      <c r="SQ128" s="143">
        <f t="shared" si="22"/>
        <v>0</v>
      </c>
      <c r="SR128" s="143" t="str">
        <f t="shared" si="23"/>
        <v/>
      </c>
    </row>
    <row r="129" spans="501:512" hidden="1">
      <c r="SG129" s="143">
        <f t="shared" si="12"/>
        <v>0</v>
      </c>
      <c r="SH129" s="143" t="str">
        <f t="shared" si="13"/>
        <v/>
      </c>
      <c r="SI129" s="143">
        <f t="shared" si="14"/>
        <v>0</v>
      </c>
      <c r="SJ129" s="143" t="str">
        <f t="shared" si="15"/>
        <v/>
      </c>
      <c r="SK129" s="143">
        <f t="shared" si="16"/>
        <v>0</v>
      </c>
      <c r="SL129" s="143" t="str">
        <f t="shared" si="17"/>
        <v/>
      </c>
      <c r="SM129" s="143">
        <f t="shared" si="18"/>
        <v>0</v>
      </c>
      <c r="SN129" s="143" t="str">
        <f t="shared" si="19"/>
        <v/>
      </c>
      <c r="SO129" s="143">
        <f t="shared" si="20"/>
        <v>0</v>
      </c>
      <c r="SP129" s="143" t="str">
        <f t="shared" si="21"/>
        <v/>
      </c>
      <c r="SQ129" s="143">
        <f t="shared" si="22"/>
        <v>0</v>
      </c>
      <c r="SR129" s="143" t="str">
        <f t="shared" si="23"/>
        <v/>
      </c>
    </row>
    <row r="130" spans="501:512" hidden="1">
      <c r="SG130" s="143">
        <f t="shared" si="12"/>
        <v>0</v>
      </c>
      <c r="SH130" s="143" t="str">
        <f t="shared" si="13"/>
        <v/>
      </c>
      <c r="SI130" s="143">
        <f t="shared" si="14"/>
        <v>0</v>
      </c>
      <c r="SJ130" s="143" t="str">
        <f t="shared" si="15"/>
        <v/>
      </c>
      <c r="SK130" s="143">
        <f t="shared" si="16"/>
        <v>0</v>
      </c>
      <c r="SL130" s="143" t="str">
        <f t="shared" si="17"/>
        <v/>
      </c>
      <c r="SM130" s="143">
        <f t="shared" si="18"/>
        <v>0</v>
      </c>
      <c r="SN130" s="143" t="str">
        <f t="shared" si="19"/>
        <v/>
      </c>
      <c r="SO130" s="143">
        <f t="shared" si="20"/>
        <v>0</v>
      </c>
      <c r="SP130" s="143" t="str">
        <f t="shared" si="21"/>
        <v/>
      </c>
      <c r="SQ130" s="143">
        <f t="shared" si="22"/>
        <v>0</v>
      </c>
      <c r="SR130" s="143" t="str">
        <f t="shared" si="23"/>
        <v/>
      </c>
    </row>
    <row r="131" spans="501:512" hidden="1">
      <c r="SG131" s="143">
        <f t="shared" ref="SG131:SG194" si="24">AP131-SUM(QY131)</f>
        <v>0</v>
      </c>
      <c r="SH131" s="143" t="str">
        <f t="shared" ref="SH131:SH194" si="25">IF(SG131&lt;0,$D131&amp;",","")</f>
        <v/>
      </c>
      <c r="SI131" s="143">
        <f t="shared" ref="SI131:SI194" si="26">BY131-SUM(RE131)</f>
        <v>0</v>
      </c>
      <c r="SJ131" s="143" t="str">
        <f t="shared" ref="SJ131:SJ194" si="27">IF(SI131&lt;0,$D131&amp;",","")</f>
        <v/>
      </c>
      <c r="SK131" s="143">
        <f t="shared" ref="SK131:SK194" si="28">DH131-SUM(RK131)</f>
        <v>0</v>
      </c>
      <c r="SL131" s="143" t="str">
        <f t="shared" ref="SL131:SL194" si="29">IF(SK131&lt;0,$D131&amp;",","")</f>
        <v/>
      </c>
      <c r="SM131" s="143">
        <f t="shared" ref="SM131:SM194" si="30">EQ131-SUM(RQ131)</f>
        <v>0</v>
      </c>
      <c r="SN131" s="143" t="str">
        <f t="shared" ref="SN131:SN194" si="31">IF(SM131&lt;0,$D131&amp;",","")</f>
        <v/>
      </c>
      <c r="SO131" s="143">
        <f t="shared" ref="SO131:SO194" si="32">SUM(ER131:FG131,FI131:FX131)-SUM(RW131)</f>
        <v>0</v>
      </c>
      <c r="SP131" s="143" t="str">
        <f t="shared" ref="SP131:SP194" si="33">IF(SO131&lt;0,$D131&amp;",","")</f>
        <v/>
      </c>
      <c r="SQ131" s="143">
        <f t="shared" ref="SQ131:SQ194" si="34">HH131-SUM(SC131)</f>
        <v>0</v>
      </c>
      <c r="SR131" s="143" t="str">
        <f t="shared" ref="SR131:SR194" si="35">IF(SQ131&lt;0,$D131&amp;",","")</f>
        <v/>
      </c>
    </row>
    <row r="132" spans="501:512" hidden="1">
      <c r="SG132" s="143">
        <f t="shared" si="24"/>
        <v>0</v>
      </c>
      <c r="SH132" s="143" t="str">
        <f t="shared" si="25"/>
        <v/>
      </c>
      <c r="SI132" s="143">
        <f t="shared" si="26"/>
        <v>0</v>
      </c>
      <c r="SJ132" s="143" t="str">
        <f t="shared" si="27"/>
        <v/>
      </c>
      <c r="SK132" s="143">
        <f t="shared" si="28"/>
        <v>0</v>
      </c>
      <c r="SL132" s="143" t="str">
        <f t="shared" si="29"/>
        <v/>
      </c>
      <c r="SM132" s="143">
        <f t="shared" si="30"/>
        <v>0</v>
      </c>
      <c r="SN132" s="143" t="str">
        <f t="shared" si="31"/>
        <v/>
      </c>
      <c r="SO132" s="143">
        <f t="shared" si="32"/>
        <v>0</v>
      </c>
      <c r="SP132" s="143" t="str">
        <f t="shared" si="33"/>
        <v/>
      </c>
      <c r="SQ132" s="143">
        <f t="shared" si="34"/>
        <v>0</v>
      </c>
      <c r="SR132" s="143" t="str">
        <f t="shared" si="35"/>
        <v/>
      </c>
    </row>
    <row r="133" spans="501:512" hidden="1">
      <c r="SG133" s="143">
        <f t="shared" si="24"/>
        <v>0</v>
      </c>
      <c r="SH133" s="143" t="str">
        <f t="shared" si="25"/>
        <v/>
      </c>
      <c r="SI133" s="143">
        <f t="shared" si="26"/>
        <v>0</v>
      </c>
      <c r="SJ133" s="143" t="str">
        <f t="shared" si="27"/>
        <v/>
      </c>
      <c r="SK133" s="143">
        <f t="shared" si="28"/>
        <v>0</v>
      </c>
      <c r="SL133" s="143" t="str">
        <f t="shared" si="29"/>
        <v/>
      </c>
      <c r="SM133" s="143">
        <f t="shared" si="30"/>
        <v>0</v>
      </c>
      <c r="SN133" s="143" t="str">
        <f t="shared" si="31"/>
        <v/>
      </c>
      <c r="SO133" s="143">
        <f t="shared" si="32"/>
        <v>0</v>
      </c>
      <c r="SP133" s="143" t="str">
        <f t="shared" si="33"/>
        <v/>
      </c>
      <c r="SQ133" s="143">
        <f t="shared" si="34"/>
        <v>0</v>
      </c>
      <c r="SR133" s="143" t="str">
        <f t="shared" si="35"/>
        <v/>
      </c>
    </row>
    <row r="134" spans="501:512" hidden="1">
      <c r="SG134" s="143">
        <f t="shared" si="24"/>
        <v>0</v>
      </c>
      <c r="SH134" s="143" t="str">
        <f t="shared" si="25"/>
        <v/>
      </c>
      <c r="SI134" s="143">
        <f t="shared" si="26"/>
        <v>0</v>
      </c>
      <c r="SJ134" s="143" t="str">
        <f t="shared" si="27"/>
        <v/>
      </c>
      <c r="SK134" s="143">
        <f t="shared" si="28"/>
        <v>0</v>
      </c>
      <c r="SL134" s="143" t="str">
        <f t="shared" si="29"/>
        <v/>
      </c>
      <c r="SM134" s="143">
        <f t="shared" si="30"/>
        <v>0</v>
      </c>
      <c r="SN134" s="143" t="str">
        <f t="shared" si="31"/>
        <v/>
      </c>
      <c r="SO134" s="143">
        <f t="shared" si="32"/>
        <v>0</v>
      </c>
      <c r="SP134" s="143" t="str">
        <f t="shared" si="33"/>
        <v/>
      </c>
      <c r="SQ134" s="143">
        <f t="shared" si="34"/>
        <v>0</v>
      </c>
      <c r="SR134" s="143" t="str">
        <f t="shared" si="35"/>
        <v/>
      </c>
    </row>
    <row r="135" spans="501:512" hidden="1">
      <c r="SG135" s="143">
        <f t="shared" si="24"/>
        <v>0</v>
      </c>
      <c r="SH135" s="143" t="str">
        <f t="shared" si="25"/>
        <v/>
      </c>
      <c r="SI135" s="143">
        <f t="shared" si="26"/>
        <v>0</v>
      </c>
      <c r="SJ135" s="143" t="str">
        <f t="shared" si="27"/>
        <v/>
      </c>
      <c r="SK135" s="143">
        <f t="shared" si="28"/>
        <v>0</v>
      </c>
      <c r="SL135" s="143" t="str">
        <f t="shared" si="29"/>
        <v/>
      </c>
      <c r="SM135" s="143">
        <f t="shared" si="30"/>
        <v>0</v>
      </c>
      <c r="SN135" s="143" t="str">
        <f t="shared" si="31"/>
        <v/>
      </c>
      <c r="SO135" s="143">
        <f t="shared" si="32"/>
        <v>0</v>
      </c>
      <c r="SP135" s="143" t="str">
        <f t="shared" si="33"/>
        <v/>
      </c>
      <c r="SQ135" s="143">
        <f t="shared" si="34"/>
        <v>0</v>
      </c>
      <c r="SR135" s="143" t="str">
        <f t="shared" si="35"/>
        <v/>
      </c>
    </row>
    <row r="136" spans="501:512" hidden="1">
      <c r="SG136" s="143">
        <f t="shared" si="24"/>
        <v>0</v>
      </c>
      <c r="SH136" s="143" t="str">
        <f t="shared" si="25"/>
        <v/>
      </c>
      <c r="SI136" s="143">
        <f t="shared" si="26"/>
        <v>0</v>
      </c>
      <c r="SJ136" s="143" t="str">
        <f t="shared" si="27"/>
        <v/>
      </c>
      <c r="SK136" s="143">
        <f t="shared" si="28"/>
        <v>0</v>
      </c>
      <c r="SL136" s="143" t="str">
        <f t="shared" si="29"/>
        <v/>
      </c>
      <c r="SM136" s="143">
        <f t="shared" si="30"/>
        <v>0</v>
      </c>
      <c r="SN136" s="143" t="str">
        <f t="shared" si="31"/>
        <v/>
      </c>
      <c r="SO136" s="143">
        <f t="shared" si="32"/>
        <v>0</v>
      </c>
      <c r="SP136" s="143" t="str">
        <f t="shared" si="33"/>
        <v/>
      </c>
      <c r="SQ136" s="143">
        <f t="shared" si="34"/>
        <v>0</v>
      </c>
      <c r="SR136" s="143" t="str">
        <f t="shared" si="35"/>
        <v/>
      </c>
    </row>
    <row r="137" spans="501:512" hidden="1">
      <c r="SG137" s="143">
        <f t="shared" si="24"/>
        <v>0</v>
      </c>
      <c r="SH137" s="143" t="str">
        <f t="shared" si="25"/>
        <v/>
      </c>
      <c r="SI137" s="143">
        <f t="shared" si="26"/>
        <v>0</v>
      </c>
      <c r="SJ137" s="143" t="str">
        <f t="shared" si="27"/>
        <v/>
      </c>
      <c r="SK137" s="143">
        <f t="shared" si="28"/>
        <v>0</v>
      </c>
      <c r="SL137" s="143" t="str">
        <f t="shared" si="29"/>
        <v/>
      </c>
      <c r="SM137" s="143">
        <f t="shared" si="30"/>
        <v>0</v>
      </c>
      <c r="SN137" s="143" t="str">
        <f t="shared" si="31"/>
        <v/>
      </c>
      <c r="SO137" s="143">
        <f t="shared" si="32"/>
        <v>0</v>
      </c>
      <c r="SP137" s="143" t="str">
        <f t="shared" si="33"/>
        <v/>
      </c>
      <c r="SQ137" s="143">
        <f t="shared" si="34"/>
        <v>0</v>
      </c>
      <c r="SR137" s="143" t="str">
        <f t="shared" si="35"/>
        <v/>
      </c>
    </row>
    <row r="138" spans="501:512" hidden="1">
      <c r="SG138" s="143">
        <f t="shared" si="24"/>
        <v>0</v>
      </c>
      <c r="SH138" s="143" t="str">
        <f t="shared" si="25"/>
        <v/>
      </c>
      <c r="SI138" s="143">
        <f t="shared" si="26"/>
        <v>0</v>
      </c>
      <c r="SJ138" s="143" t="str">
        <f t="shared" si="27"/>
        <v/>
      </c>
      <c r="SK138" s="143">
        <f t="shared" si="28"/>
        <v>0</v>
      </c>
      <c r="SL138" s="143" t="str">
        <f t="shared" si="29"/>
        <v/>
      </c>
      <c r="SM138" s="143">
        <f t="shared" si="30"/>
        <v>0</v>
      </c>
      <c r="SN138" s="143" t="str">
        <f t="shared" si="31"/>
        <v/>
      </c>
      <c r="SO138" s="143">
        <f t="shared" si="32"/>
        <v>0</v>
      </c>
      <c r="SP138" s="143" t="str">
        <f t="shared" si="33"/>
        <v/>
      </c>
      <c r="SQ138" s="143">
        <f t="shared" si="34"/>
        <v>0</v>
      </c>
      <c r="SR138" s="143" t="str">
        <f t="shared" si="35"/>
        <v/>
      </c>
    </row>
    <row r="139" spans="501:512" hidden="1">
      <c r="SG139" s="143">
        <f t="shared" si="24"/>
        <v>0</v>
      </c>
      <c r="SH139" s="143" t="str">
        <f t="shared" si="25"/>
        <v/>
      </c>
      <c r="SI139" s="143">
        <f t="shared" si="26"/>
        <v>0</v>
      </c>
      <c r="SJ139" s="143" t="str">
        <f t="shared" si="27"/>
        <v/>
      </c>
      <c r="SK139" s="143">
        <f t="shared" si="28"/>
        <v>0</v>
      </c>
      <c r="SL139" s="143" t="str">
        <f t="shared" si="29"/>
        <v/>
      </c>
      <c r="SM139" s="143">
        <f t="shared" si="30"/>
        <v>0</v>
      </c>
      <c r="SN139" s="143" t="str">
        <f t="shared" si="31"/>
        <v/>
      </c>
      <c r="SO139" s="143">
        <f t="shared" si="32"/>
        <v>0</v>
      </c>
      <c r="SP139" s="143" t="str">
        <f t="shared" si="33"/>
        <v/>
      </c>
      <c r="SQ139" s="143">
        <f t="shared" si="34"/>
        <v>0</v>
      </c>
      <c r="SR139" s="143" t="str">
        <f t="shared" si="35"/>
        <v/>
      </c>
    </row>
    <row r="140" spans="501:512" hidden="1">
      <c r="SG140" s="143">
        <f t="shared" si="24"/>
        <v>0</v>
      </c>
      <c r="SH140" s="143" t="str">
        <f t="shared" si="25"/>
        <v/>
      </c>
      <c r="SI140" s="143">
        <f t="shared" si="26"/>
        <v>0</v>
      </c>
      <c r="SJ140" s="143" t="str">
        <f t="shared" si="27"/>
        <v/>
      </c>
      <c r="SK140" s="143">
        <f t="shared" si="28"/>
        <v>0</v>
      </c>
      <c r="SL140" s="143" t="str">
        <f t="shared" si="29"/>
        <v/>
      </c>
      <c r="SM140" s="143">
        <f t="shared" si="30"/>
        <v>0</v>
      </c>
      <c r="SN140" s="143" t="str">
        <f t="shared" si="31"/>
        <v/>
      </c>
      <c r="SO140" s="143">
        <f t="shared" si="32"/>
        <v>0</v>
      </c>
      <c r="SP140" s="143" t="str">
        <f t="shared" si="33"/>
        <v/>
      </c>
      <c r="SQ140" s="143">
        <f t="shared" si="34"/>
        <v>0</v>
      </c>
      <c r="SR140" s="143" t="str">
        <f t="shared" si="35"/>
        <v/>
      </c>
    </row>
    <row r="141" spans="501:512" hidden="1">
      <c r="SG141" s="143">
        <f t="shared" si="24"/>
        <v>0</v>
      </c>
      <c r="SH141" s="143" t="str">
        <f t="shared" si="25"/>
        <v/>
      </c>
      <c r="SI141" s="143">
        <f t="shared" si="26"/>
        <v>0</v>
      </c>
      <c r="SJ141" s="143" t="str">
        <f t="shared" si="27"/>
        <v/>
      </c>
      <c r="SK141" s="143">
        <f t="shared" si="28"/>
        <v>0</v>
      </c>
      <c r="SL141" s="143" t="str">
        <f t="shared" si="29"/>
        <v/>
      </c>
      <c r="SM141" s="143">
        <f t="shared" si="30"/>
        <v>0</v>
      </c>
      <c r="SN141" s="143" t="str">
        <f t="shared" si="31"/>
        <v/>
      </c>
      <c r="SO141" s="143">
        <f t="shared" si="32"/>
        <v>0</v>
      </c>
      <c r="SP141" s="143" t="str">
        <f t="shared" si="33"/>
        <v/>
      </c>
      <c r="SQ141" s="143">
        <f t="shared" si="34"/>
        <v>0</v>
      </c>
      <c r="SR141" s="143" t="str">
        <f t="shared" si="35"/>
        <v/>
      </c>
    </row>
    <row r="142" spans="501:512" hidden="1">
      <c r="SG142" s="143">
        <f t="shared" si="24"/>
        <v>0</v>
      </c>
      <c r="SH142" s="143" t="str">
        <f t="shared" si="25"/>
        <v/>
      </c>
      <c r="SI142" s="143">
        <f t="shared" si="26"/>
        <v>0</v>
      </c>
      <c r="SJ142" s="143" t="str">
        <f t="shared" si="27"/>
        <v/>
      </c>
      <c r="SK142" s="143">
        <f t="shared" si="28"/>
        <v>0</v>
      </c>
      <c r="SL142" s="143" t="str">
        <f t="shared" si="29"/>
        <v/>
      </c>
      <c r="SM142" s="143">
        <f t="shared" si="30"/>
        <v>0</v>
      </c>
      <c r="SN142" s="143" t="str">
        <f t="shared" si="31"/>
        <v/>
      </c>
      <c r="SO142" s="143">
        <f t="shared" si="32"/>
        <v>0</v>
      </c>
      <c r="SP142" s="143" t="str">
        <f t="shared" si="33"/>
        <v/>
      </c>
      <c r="SQ142" s="143">
        <f t="shared" si="34"/>
        <v>0</v>
      </c>
      <c r="SR142" s="143" t="str">
        <f t="shared" si="35"/>
        <v/>
      </c>
    </row>
    <row r="143" spans="501:512" hidden="1">
      <c r="SG143" s="143">
        <f t="shared" si="24"/>
        <v>0</v>
      </c>
      <c r="SH143" s="143" t="str">
        <f t="shared" si="25"/>
        <v/>
      </c>
      <c r="SI143" s="143">
        <f t="shared" si="26"/>
        <v>0</v>
      </c>
      <c r="SJ143" s="143" t="str">
        <f t="shared" si="27"/>
        <v/>
      </c>
      <c r="SK143" s="143">
        <f t="shared" si="28"/>
        <v>0</v>
      </c>
      <c r="SL143" s="143" t="str">
        <f t="shared" si="29"/>
        <v/>
      </c>
      <c r="SM143" s="143">
        <f t="shared" si="30"/>
        <v>0</v>
      </c>
      <c r="SN143" s="143" t="str">
        <f t="shared" si="31"/>
        <v/>
      </c>
      <c r="SO143" s="143">
        <f t="shared" si="32"/>
        <v>0</v>
      </c>
      <c r="SP143" s="143" t="str">
        <f t="shared" si="33"/>
        <v/>
      </c>
      <c r="SQ143" s="143">
        <f t="shared" si="34"/>
        <v>0</v>
      </c>
      <c r="SR143" s="143" t="str">
        <f t="shared" si="35"/>
        <v/>
      </c>
    </row>
    <row r="144" spans="501:512" hidden="1">
      <c r="SG144" s="143">
        <f t="shared" si="24"/>
        <v>0</v>
      </c>
      <c r="SH144" s="143" t="str">
        <f t="shared" si="25"/>
        <v/>
      </c>
      <c r="SI144" s="143">
        <f t="shared" si="26"/>
        <v>0</v>
      </c>
      <c r="SJ144" s="143" t="str">
        <f t="shared" si="27"/>
        <v/>
      </c>
      <c r="SK144" s="143">
        <f t="shared" si="28"/>
        <v>0</v>
      </c>
      <c r="SL144" s="143" t="str">
        <f t="shared" si="29"/>
        <v/>
      </c>
      <c r="SM144" s="143">
        <f t="shared" si="30"/>
        <v>0</v>
      </c>
      <c r="SN144" s="143" t="str">
        <f t="shared" si="31"/>
        <v/>
      </c>
      <c r="SO144" s="143">
        <f t="shared" si="32"/>
        <v>0</v>
      </c>
      <c r="SP144" s="143" t="str">
        <f t="shared" si="33"/>
        <v/>
      </c>
      <c r="SQ144" s="143">
        <f t="shared" si="34"/>
        <v>0</v>
      </c>
      <c r="SR144" s="143" t="str">
        <f t="shared" si="35"/>
        <v/>
      </c>
    </row>
    <row r="145" spans="501:512" hidden="1">
      <c r="SG145" s="143">
        <f t="shared" si="24"/>
        <v>0</v>
      </c>
      <c r="SH145" s="143" t="str">
        <f t="shared" si="25"/>
        <v/>
      </c>
      <c r="SI145" s="143">
        <f t="shared" si="26"/>
        <v>0</v>
      </c>
      <c r="SJ145" s="143" t="str">
        <f t="shared" si="27"/>
        <v/>
      </c>
      <c r="SK145" s="143">
        <f t="shared" si="28"/>
        <v>0</v>
      </c>
      <c r="SL145" s="143" t="str">
        <f t="shared" si="29"/>
        <v/>
      </c>
      <c r="SM145" s="143">
        <f t="shared" si="30"/>
        <v>0</v>
      </c>
      <c r="SN145" s="143" t="str">
        <f t="shared" si="31"/>
        <v/>
      </c>
      <c r="SO145" s="143">
        <f t="shared" si="32"/>
        <v>0</v>
      </c>
      <c r="SP145" s="143" t="str">
        <f t="shared" si="33"/>
        <v/>
      </c>
      <c r="SQ145" s="143">
        <f t="shared" si="34"/>
        <v>0</v>
      </c>
      <c r="SR145" s="143" t="str">
        <f t="shared" si="35"/>
        <v/>
      </c>
    </row>
    <row r="146" spans="501:512" hidden="1">
      <c r="SG146" s="143">
        <f t="shared" si="24"/>
        <v>0</v>
      </c>
      <c r="SH146" s="143" t="str">
        <f t="shared" si="25"/>
        <v/>
      </c>
      <c r="SI146" s="143">
        <f t="shared" si="26"/>
        <v>0</v>
      </c>
      <c r="SJ146" s="143" t="str">
        <f t="shared" si="27"/>
        <v/>
      </c>
      <c r="SK146" s="143">
        <f t="shared" si="28"/>
        <v>0</v>
      </c>
      <c r="SL146" s="143" t="str">
        <f t="shared" si="29"/>
        <v/>
      </c>
      <c r="SM146" s="143">
        <f t="shared" si="30"/>
        <v>0</v>
      </c>
      <c r="SN146" s="143" t="str">
        <f t="shared" si="31"/>
        <v/>
      </c>
      <c r="SO146" s="143">
        <f t="shared" si="32"/>
        <v>0</v>
      </c>
      <c r="SP146" s="143" t="str">
        <f t="shared" si="33"/>
        <v/>
      </c>
      <c r="SQ146" s="143">
        <f t="shared" si="34"/>
        <v>0</v>
      </c>
      <c r="SR146" s="143" t="str">
        <f t="shared" si="35"/>
        <v/>
      </c>
    </row>
    <row r="147" spans="501:512" hidden="1">
      <c r="SG147" s="143">
        <f t="shared" si="24"/>
        <v>0</v>
      </c>
      <c r="SH147" s="143" t="str">
        <f t="shared" si="25"/>
        <v/>
      </c>
      <c r="SI147" s="143">
        <f t="shared" si="26"/>
        <v>0</v>
      </c>
      <c r="SJ147" s="143" t="str">
        <f t="shared" si="27"/>
        <v/>
      </c>
      <c r="SK147" s="143">
        <f t="shared" si="28"/>
        <v>0</v>
      </c>
      <c r="SL147" s="143" t="str">
        <f t="shared" si="29"/>
        <v/>
      </c>
      <c r="SM147" s="143">
        <f t="shared" si="30"/>
        <v>0</v>
      </c>
      <c r="SN147" s="143" t="str">
        <f t="shared" si="31"/>
        <v/>
      </c>
      <c r="SO147" s="143">
        <f t="shared" si="32"/>
        <v>0</v>
      </c>
      <c r="SP147" s="143" t="str">
        <f t="shared" si="33"/>
        <v/>
      </c>
      <c r="SQ147" s="143">
        <f t="shared" si="34"/>
        <v>0</v>
      </c>
      <c r="SR147" s="143" t="str">
        <f t="shared" si="35"/>
        <v/>
      </c>
    </row>
    <row r="148" spans="501:512" hidden="1">
      <c r="SG148" s="143">
        <f t="shared" si="24"/>
        <v>0</v>
      </c>
      <c r="SH148" s="143" t="str">
        <f t="shared" si="25"/>
        <v/>
      </c>
      <c r="SI148" s="143">
        <f t="shared" si="26"/>
        <v>0</v>
      </c>
      <c r="SJ148" s="143" t="str">
        <f t="shared" si="27"/>
        <v/>
      </c>
      <c r="SK148" s="143">
        <f t="shared" si="28"/>
        <v>0</v>
      </c>
      <c r="SL148" s="143" t="str">
        <f t="shared" si="29"/>
        <v/>
      </c>
      <c r="SM148" s="143">
        <f t="shared" si="30"/>
        <v>0</v>
      </c>
      <c r="SN148" s="143" t="str">
        <f t="shared" si="31"/>
        <v/>
      </c>
      <c r="SO148" s="143">
        <f t="shared" si="32"/>
        <v>0</v>
      </c>
      <c r="SP148" s="143" t="str">
        <f t="shared" si="33"/>
        <v/>
      </c>
      <c r="SQ148" s="143">
        <f t="shared" si="34"/>
        <v>0</v>
      </c>
      <c r="SR148" s="143" t="str">
        <f t="shared" si="35"/>
        <v/>
      </c>
    </row>
    <row r="149" spans="501:512" hidden="1">
      <c r="SG149" s="143">
        <f t="shared" si="24"/>
        <v>0</v>
      </c>
      <c r="SH149" s="143" t="str">
        <f t="shared" si="25"/>
        <v/>
      </c>
      <c r="SI149" s="143">
        <f t="shared" si="26"/>
        <v>0</v>
      </c>
      <c r="SJ149" s="143" t="str">
        <f t="shared" si="27"/>
        <v/>
      </c>
      <c r="SK149" s="143">
        <f t="shared" si="28"/>
        <v>0</v>
      </c>
      <c r="SL149" s="143" t="str">
        <f t="shared" si="29"/>
        <v/>
      </c>
      <c r="SM149" s="143">
        <f t="shared" si="30"/>
        <v>0</v>
      </c>
      <c r="SN149" s="143" t="str">
        <f t="shared" si="31"/>
        <v/>
      </c>
      <c r="SO149" s="143">
        <f t="shared" si="32"/>
        <v>0</v>
      </c>
      <c r="SP149" s="143" t="str">
        <f t="shared" si="33"/>
        <v/>
      </c>
      <c r="SQ149" s="143">
        <f t="shared" si="34"/>
        <v>0</v>
      </c>
      <c r="SR149" s="143" t="str">
        <f t="shared" si="35"/>
        <v/>
      </c>
    </row>
    <row r="150" spans="501:512" hidden="1">
      <c r="SG150" s="143">
        <f t="shared" si="24"/>
        <v>0</v>
      </c>
      <c r="SH150" s="143" t="str">
        <f t="shared" si="25"/>
        <v/>
      </c>
      <c r="SI150" s="143">
        <f t="shared" si="26"/>
        <v>0</v>
      </c>
      <c r="SJ150" s="143" t="str">
        <f t="shared" si="27"/>
        <v/>
      </c>
      <c r="SK150" s="143">
        <f t="shared" si="28"/>
        <v>0</v>
      </c>
      <c r="SL150" s="143" t="str">
        <f t="shared" si="29"/>
        <v/>
      </c>
      <c r="SM150" s="143">
        <f t="shared" si="30"/>
        <v>0</v>
      </c>
      <c r="SN150" s="143" t="str">
        <f t="shared" si="31"/>
        <v/>
      </c>
      <c r="SO150" s="143">
        <f t="shared" si="32"/>
        <v>0</v>
      </c>
      <c r="SP150" s="143" t="str">
        <f t="shared" si="33"/>
        <v/>
      </c>
      <c r="SQ150" s="143">
        <f t="shared" si="34"/>
        <v>0</v>
      </c>
      <c r="SR150" s="143" t="str">
        <f t="shared" si="35"/>
        <v/>
      </c>
    </row>
    <row r="151" spans="501:512" hidden="1">
      <c r="SG151" s="143">
        <f t="shared" si="24"/>
        <v>0</v>
      </c>
      <c r="SH151" s="143" t="str">
        <f t="shared" si="25"/>
        <v/>
      </c>
      <c r="SI151" s="143">
        <f t="shared" si="26"/>
        <v>0</v>
      </c>
      <c r="SJ151" s="143" t="str">
        <f t="shared" si="27"/>
        <v/>
      </c>
      <c r="SK151" s="143">
        <f t="shared" si="28"/>
        <v>0</v>
      </c>
      <c r="SL151" s="143" t="str">
        <f t="shared" si="29"/>
        <v/>
      </c>
      <c r="SM151" s="143">
        <f t="shared" si="30"/>
        <v>0</v>
      </c>
      <c r="SN151" s="143" t="str">
        <f t="shared" si="31"/>
        <v/>
      </c>
      <c r="SO151" s="143">
        <f t="shared" si="32"/>
        <v>0</v>
      </c>
      <c r="SP151" s="143" t="str">
        <f t="shared" si="33"/>
        <v/>
      </c>
      <c r="SQ151" s="143">
        <f t="shared" si="34"/>
        <v>0</v>
      </c>
      <c r="SR151" s="143" t="str">
        <f t="shared" si="35"/>
        <v/>
      </c>
    </row>
    <row r="152" spans="501:512" hidden="1">
      <c r="SG152" s="143">
        <f t="shared" si="24"/>
        <v>0</v>
      </c>
      <c r="SH152" s="143" t="str">
        <f t="shared" si="25"/>
        <v/>
      </c>
      <c r="SI152" s="143">
        <f t="shared" si="26"/>
        <v>0</v>
      </c>
      <c r="SJ152" s="143" t="str">
        <f t="shared" si="27"/>
        <v/>
      </c>
      <c r="SK152" s="143">
        <f t="shared" si="28"/>
        <v>0</v>
      </c>
      <c r="SL152" s="143" t="str">
        <f t="shared" si="29"/>
        <v/>
      </c>
      <c r="SM152" s="143">
        <f t="shared" si="30"/>
        <v>0</v>
      </c>
      <c r="SN152" s="143" t="str">
        <f t="shared" si="31"/>
        <v/>
      </c>
      <c r="SO152" s="143">
        <f t="shared" si="32"/>
        <v>0</v>
      </c>
      <c r="SP152" s="143" t="str">
        <f t="shared" si="33"/>
        <v/>
      </c>
      <c r="SQ152" s="143">
        <f t="shared" si="34"/>
        <v>0</v>
      </c>
      <c r="SR152" s="143" t="str">
        <f t="shared" si="35"/>
        <v/>
      </c>
    </row>
    <row r="153" spans="501:512" hidden="1">
      <c r="SG153" s="143">
        <f t="shared" si="24"/>
        <v>0</v>
      </c>
      <c r="SH153" s="143" t="str">
        <f t="shared" si="25"/>
        <v/>
      </c>
      <c r="SI153" s="143">
        <f t="shared" si="26"/>
        <v>0</v>
      </c>
      <c r="SJ153" s="143" t="str">
        <f t="shared" si="27"/>
        <v/>
      </c>
      <c r="SK153" s="143">
        <f t="shared" si="28"/>
        <v>0</v>
      </c>
      <c r="SL153" s="143" t="str">
        <f t="shared" si="29"/>
        <v/>
      </c>
      <c r="SM153" s="143">
        <f t="shared" si="30"/>
        <v>0</v>
      </c>
      <c r="SN153" s="143" t="str">
        <f t="shared" si="31"/>
        <v/>
      </c>
      <c r="SO153" s="143">
        <f t="shared" si="32"/>
        <v>0</v>
      </c>
      <c r="SP153" s="143" t="str">
        <f t="shared" si="33"/>
        <v/>
      </c>
      <c r="SQ153" s="143">
        <f t="shared" si="34"/>
        <v>0</v>
      </c>
      <c r="SR153" s="143" t="str">
        <f t="shared" si="35"/>
        <v/>
      </c>
    </row>
    <row r="154" spans="501:512" hidden="1">
      <c r="SG154" s="143">
        <f t="shared" si="24"/>
        <v>0</v>
      </c>
      <c r="SH154" s="143" t="str">
        <f t="shared" si="25"/>
        <v/>
      </c>
      <c r="SI154" s="143">
        <f t="shared" si="26"/>
        <v>0</v>
      </c>
      <c r="SJ154" s="143" t="str">
        <f t="shared" si="27"/>
        <v/>
      </c>
      <c r="SK154" s="143">
        <f t="shared" si="28"/>
        <v>0</v>
      </c>
      <c r="SL154" s="143" t="str">
        <f t="shared" si="29"/>
        <v/>
      </c>
      <c r="SM154" s="143">
        <f t="shared" si="30"/>
        <v>0</v>
      </c>
      <c r="SN154" s="143" t="str">
        <f t="shared" si="31"/>
        <v/>
      </c>
      <c r="SO154" s="143">
        <f t="shared" si="32"/>
        <v>0</v>
      </c>
      <c r="SP154" s="143" t="str">
        <f t="shared" si="33"/>
        <v/>
      </c>
      <c r="SQ154" s="143">
        <f t="shared" si="34"/>
        <v>0</v>
      </c>
      <c r="SR154" s="143" t="str">
        <f t="shared" si="35"/>
        <v/>
      </c>
    </row>
    <row r="155" spans="501:512" hidden="1">
      <c r="SG155" s="143">
        <f t="shared" si="24"/>
        <v>0</v>
      </c>
      <c r="SH155" s="143" t="str">
        <f t="shared" si="25"/>
        <v/>
      </c>
      <c r="SI155" s="143">
        <f t="shared" si="26"/>
        <v>0</v>
      </c>
      <c r="SJ155" s="143" t="str">
        <f t="shared" si="27"/>
        <v/>
      </c>
      <c r="SK155" s="143">
        <f t="shared" si="28"/>
        <v>0</v>
      </c>
      <c r="SL155" s="143" t="str">
        <f t="shared" si="29"/>
        <v/>
      </c>
      <c r="SM155" s="143">
        <f t="shared" si="30"/>
        <v>0</v>
      </c>
      <c r="SN155" s="143" t="str">
        <f t="shared" si="31"/>
        <v/>
      </c>
      <c r="SO155" s="143">
        <f t="shared" si="32"/>
        <v>0</v>
      </c>
      <c r="SP155" s="143" t="str">
        <f t="shared" si="33"/>
        <v/>
      </c>
      <c r="SQ155" s="143">
        <f t="shared" si="34"/>
        <v>0</v>
      </c>
      <c r="SR155" s="143" t="str">
        <f t="shared" si="35"/>
        <v/>
      </c>
    </row>
    <row r="156" spans="501:512" hidden="1">
      <c r="SG156" s="143">
        <f t="shared" si="24"/>
        <v>0</v>
      </c>
      <c r="SH156" s="143" t="str">
        <f t="shared" si="25"/>
        <v/>
      </c>
      <c r="SI156" s="143">
        <f t="shared" si="26"/>
        <v>0</v>
      </c>
      <c r="SJ156" s="143" t="str">
        <f t="shared" si="27"/>
        <v/>
      </c>
      <c r="SK156" s="143">
        <f t="shared" si="28"/>
        <v>0</v>
      </c>
      <c r="SL156" s="143" t="str">
        <f t="shared" si="29"/>
        <v/>
      </c>
      <c r="SM156" s="143">
        <f t="shared" si="30"/>
        <v>0</v>
      </c>
      <c r="SN156" s="143" t="str">
        <f t="shared" si="31"/>
        <v/>
      </c>
      <c r="SO156" s="143">
        <f t="shared" si="32"/>
        <v>0</v>
      </c>
      <c r="SP156" s="143" t="str">
        <f t="shared" si="33"/>
        <v/>
      </c>
      <c r="SQ156" s="143">
        <f t="shared" si="34"/>
        <v>0</v>
      </c>
      <c r="SR156" s="143" t="str">
        <f t="shared" si="35"/>
        <v/>
      </c>
    </row>
    <row r="157" spans="501:512" hidden="1">
      <c r="SG157" s="143">
        <f t="shared" si="24"/>
        <v>0</v>
      </c>
      <c r="SH157" s="143" t="str">
        <f t="shared" si="25"/>
        <v/>
      </c>
      <c r="SI157" s="143">
        <f t="shared" si="26"/>
        <v>0</v>
      </c>
      <c r="SJ157" s="143" t="str">
        <f t="shared" si="27"/>
        <v/>
      </c>
      <c r="SK157" s="143">
        <f t="shared" si="28"/>
        <v>0</v>
      </c>
      <c r="SL157" s="143" t="str">
        <f t="shared" si="29"/>
        <v/>
      </c>
      <c r="SM157" s="143">
        <f t="shared" si="30"/>
        <v>0</v>
      </c>
      <c r="SN157" s="143" t="str">
        <f t="shared" si="31"/>
        <v/>
      </c>
      <c r="SO157" s="143">
        <f t="shared" si="32"/>
        <v>0</v>
      </c>
      <c r="SP157" s="143" t="str">
        <f t="shared" si="33"/>
        <v/>
      </c>
      <c r="SQ157" s="143">
        <f t="shared" si="34"/>
        <v>0</v>
      </c>
      <c r="SR157" s="143" t="str">
        <f t="shared" si="35"/>
        <v/>
      </c>
    </row>
    <row r="158" spans="501:512" hidden="1">
      <c r="SG158" s="143">
        <f t="shared" si="24"/>
        <v>0</v>
      </c>
      <c r="SH158" s="143" t="str">
        <f t="shared" si="25"/>
        <v/>
      </c>
      <c r="SI158" s="143">
        <f t="shared" si="26"/>
        <v>0</v>
      </c>
      <c r="SJ158" s="143" t="str">
        <f t="shared" si="27"/>
        <v/>
      </c>
      <c r="SK158" s="143">
        <f t="shared" si="28"/>
        <v>0</v>
      </c>
      <c r="SL158" s="143" t="str">
        <f t="shared" si="29"/>
        <v/>
      </c>
      <c r="SM158" s="143">
        <f t="shared" si="30"/>
        <v>0</v>
      </c>
      <c r="SN158" s="143" t="str">
        <f t="shared" si="31"/>
        <v/>
      </c>
      <c r="SO158" s="143">
        <f t="shared" si="32"/>
        <v>0</v>
      </c>
      <c r="SP158" s="143" t="str">
        <f t="shared" si="33"/>
        <v/>
      </c>
      <c r="SQ158" s="143">
        <f t="shared" si="34"/>
        <v>0</v>
      </c>
      <c r="SR158" s="143" t="str">
        <f t="shared" si="35"/>
        <v/>
      </c>
    </row>
    <row r="159" spans="501:512" hidden="1">
      <c r="SG159" s="143">
        <f t="shared" si="24"/>
        <v>0</v>
      </c>
      <c r="SH159" s="143" t="str">
        <f t="shared" si="25"/>
        <v/>
      </c>
      <c r="SI159" s="143">
        <f t="shared" si="26"/>
        <v>0</v>
      </c>
      <c r="SJ159" s="143" t="str">
        <f t="shared" si="27"/>
        <v/>
      </c>
      <c r="SK159" s="143">
        <f t="shared" si="28"/>
        <v>0</v>
      </c>
      <c r="SL159" s="143" t="str">
        <f t="shared" si="29"/>
        <v/>
      </c>
      <c r="SM159" s="143">
        <f t="shared" si="30"/>
        <v>0</v>
      </c>
      <c r="SN159" s="143" t="str">
        <f t="shared" si="31"/>
        <v/>
      </c>
      <c r="SO159" s="143">
        <f t="shared" si="32"/>
        <v>0</v>
      </c>
      <c r="SP159" s="143" t="str">
        <f t="shared" si="33"/>
        <v/>
      </c>
      <c r="SQ159" s="143">
        <f t="shared" si="34"/>
        <v>0</v>
      </c>
      <c r="SR159" s="143" t="str">
        <f t="shared" si="35"/>
        <v/>
      </c>
    </row>
    <row r="160" spans="501:512" hidden="1">
      <c r="SG160" s="143">
        <f t="shared" si="24"/>
        <v>0</v>
      </c>
      <c r="SH160" s="143" t="str">
        <f t="shared" si="25"/>
        <v/>
      </c>
      <c r="SI160" s="143">
        <f t="shared" si="26"/>
        <v>0</v>
      </c>
      <c r="SJ160" s="143" t="str">
        <f t="shared" si="27"/>
        <v/>
      </c>
      <c r="SK160" s="143">
        <f t="shared" si="28"/>
        <v>0</v>
      </c>
      <c r="SL160" s="143" t="str">
        <f t="shared" si="29"/>
        <v/>
      </c>
      <c r="SM160" s="143">
        <f t="shared" si="30"/>
        <v>0</v>
      </c>
      <c r="SN160" s="143" t="str">
        <f t="shared" si="31"/>
        <v/>
      </c>
      <c r="SO160" s="143">
        <f t="shared" si="32"/>
        <v>0</v>
      </c>
      <c r="SP160" s="143" t="str">
        <f t="shared" si="33"/>
        <v/>
      </c>
      <c r="SQ160" s="143">
        <f t="shared" si="34"/>
        <v>0</v>
      </c>
      <c r="SR160" s="143" t="str">
        <f t="shared" si="35"/>
        <v/>
      </c>
    </row>
    <row r="161" spans="501:512" hidden="1">
      <c r="SG161" s="143">
        <f t="shared" si="24"/>
        <v>0</v>
      </c>
      <c r="SH161" s="143" t="str">
        <f t="shared" si="25"/>
        <v/>
      </c>
      <c r="SI161" s="143">
        <f t="shared" si="26"/>
        <v>0</v>
      </c>
      <c r="SJ161" s="143" t="str">
        <f t="shared" si="27"/>
        <v/>
      </c>
      <c r="SK161" s="143">
        <f t="shared" si="28"/>
        <v>0</v>
      </c>
      <c r="SL161" s="143" t="str">
        <f t="shared" si="29"/>
        <v/>
      </c>
      <c r="SM161" s="143">
        <f t="shared" si="30"/>
        <v>0</v>
      </c>
      <c r="SN161" s="143" t="str">
        <f t="shared" si="31"/>
        <v/>
      </c>
      <c r="SO161" s="143">
        <f t="shared" si="32"/>
        <v>0</v>
      </c>
      <c r="SP161" s="143" t="str">
        <f t="shared" si="33"/>
        <v/>
      </c>
      <c r="SQ161" s="143">
        <f t="shared" si="34"/>
        <v>0</v>
      </c>
      <c r="SR161" s="143" t="str">
        <f t="shared" si="35"/>
        <v/>
      </c>
    </row>
    <row r="162" spans="501:512" hidden="1">
      <c r="SG162" s="143">
        <f t="shared" si="24"/>
        <v>0</v>
      </c>
      <c r="SH162" s="143" t="str">
        <f t="shared" si="25"/>
        <v/>
      </c>
      <c r="SI162" s="143">
        <f t="shared" si="26"/>
        <v>0</v>
      </c>
      <c r="SJ162" s="143" t="str">
        <f t="shared" si="27"/>
        <v/>
      </c>
      <c r="SK162" s="143">
        <f t="shared" si="28"/>
        <v>0</v>
      </c>
      <c r="SL162" s="143" t="str">
        <f t="shared" si="29"/>
        <v/>
      </c>
      <c r="SM162" s="143">
        <f t="shared" si="30"/>
        <v>0</v>
      </c>
      <c r="SN162" s="143" t="str">
        <f t="shared" si="31"/>
        <v/>
      </c>
      <c r="SO162" s="143">
        <f t="shared" si="32"/>
        <v>0</v>
      </c>
      <c r="SP162" s="143" t="str">
        <f t="shared" si="33"/>
        <v/>
      </c>
      <c r="SQ162" s="143">
        <f t="shared" si="34"/>
        <v>0</v>
      </c>
      <c r="SR162" s="143" t="str">
        <f t="shared" si="35"/>
        <v/>
      </c>
    </row>
    <row r="163" spans="501:512" hidden="1">
      <c r="SG163" s="143">
        <f t="shared" si="24"/>
        <v>0</v>
      </c>
      <c r="SH163" s="143" t="str">
        <f t="shared" si="25"/>
        <v/>
      </c>
      <c r="SI163" s="143">
        <f t="shared" si="26"/>
        <v>0</v>
      </c>
      <c r="SJ163" s="143" t="str">
        <f t="shared" si="27"/>
        <v/>
      </c>
      <c r="SK163" s="143">
        <f t="shared" si="28"/>
        <v>0</v>
      </c>
      <c r="SL163" s="143" t="str">
        <f t="shared" si="29"/>
        <v/>
      </c>
      <c r="SM163" s="143">
        <f t="shared" si="30"/>
        <v>0</v>
      </c>
      <c r="SN163" s="143" t="str">
        <f t="shared" si="31"/>
        <v/>
      </c>
      <c r="SO163" s="143">
        <f t="shared" si="32"/>
        <v>0</v>
      </c>
      <c r="SP163" s="143" t="str">
        <f t="shared" si="33"/>
        <v/>
      </c>
      <c r="SQ163" s="143">
        <f t="shared" si="34"/>
        <v>0</v>
      </c>
      <c r="SR163" s="143" t="str">
        <f t="shared" si="35"/>
        <v/>
      </c>
    </row>
    <row r="164" spans="501:512" hidden="1">
      <c r="SG164" s="143">
        <f t="shared" si="24"/>
        <v>0</v>
      </c>
      <c r="SH164" s="143" t="str">
        <f t="shared" si="25"/>
        <v/>
      </c>
      <c r="SI164" s="143">
        <f t="shared" si="26"/>
        <v>0</v>
      </c>
      <c r="SJ164" s="143" t="str">
        <f t="shared" si="27"/>
        <v/>
      </c>
      <c r="SK164" s="143">
        <f t="shared" si="28"/>
        <v>0</v>
      </c>
      <c r="SL164" s="143" t="str">
        <f t="shared" si="29"/>
        <v/>
      </c>
      <c r="SM164" s="143">
        <f t="shared" si="30"/>
        <v>0</v>
      </c>
      <c r="SN164" s="143" t="str">
        <f t="shared" si="31"/>
        <v/>
      </c>
      <c r="SO164" s="143">
        <f t="shared" si="32"/>
        <v>0</v>
      </c>
      <c r="SP164" s="143" t="str">
        <f t="shared" si="33"/>
        <v/>
      </c>
      <c r="SQ164" s="143">
        <f t="shared" si="34"/>
        <v>0</v>
      </c>
      <c r="SR164" s="143" t="str">
        <f t="shared" si="35"/>
        <v/>
      </c>
    </row>
    <row r="165" spans="501:512" hidden="1">
      <c r="SG165" s="143">
        <f t="shared" si="24"/>
        <v>0</v>
      </c>
      <c r="SH165" s="143" t="str">
        <f t="shared" si="25"/>
        <v/>
      </c>
      <c r="SI165" s="143">
        <f t="shared" si="26"/>
        <v>0</v>
      </c>
      <c r="SJ165" s="143" t="str">
        <f t="shared" si="27"/>
        <v/>
      </c>
      <c r="SK165" s="143">
        <f t="shared" si="28"/>
        <v>0</v>
      </c>
      <c r="SL165" s="143" t="str">
        <f t="shared" si="29"/>
        <v/>
      </c>
      <c r="SM165" s="143">
        <f t="shared" si="30"/>
        <v>0</v>
      </c>
      <c r="SN165" s="143" t="str">
        <f t="shared" si="31"/>
        <v/>
      </c>
      <c r="SO165" s="143">
        <f t="shared" si="32"/>
        <v>0</v>
      </c>
      <c r="SP165" s="143" t="str">
        <f t="shared" si="33"/>
        <v/>
      </c>
      <c r="SQ165" s="143">
        <f t="shared" si="34"/>
        <v>0</v>
      </c>
      <c r="SR165" s="143" t="str">
        <f t="shared" si="35"/>
        <v/>
      </c>
    </row>
    <row r="166" spans="501:512" hidden="1">
      <c r="SG166" s="143">
        <f t="shared" si="24"/>
        <v>0</v>
      </c>
      <c r="SH166" s="143" t="str">
        <f t="shared" si="25"/>
        <v/>
      </c>
      <c r="SI166" s="143">
        <f t="shared" si="26"/>
        <v>0</v>
      </c>
      <c r="SJ166" s="143" t="str">
        <f t="shared" si="27"/>
        <v/>
      </c>
      <c r="SK166" s="143">
        <f t="shared" si="28"/>
        <v>0</v>
      </c>
      <c r="SL166" s="143" t="str">
        <f t="shared" si="29"/>
        <v/>
      </c>
      <c r="SM166" s="143">
        <f t="shared" si="30"/>
        <v>0</v>
      </c>
      <c r="SN166" s="143" t="str">
        <f t="shared" si="31"/>
        <v/>
      </c>
      <c r="SO166" s="143">
        <f t="shared" si="32"/>
        <v>0</v>
      </c>
      <c r="SP166" s="143" t="str">
        <f t="shared" si="33"/>
        <v/>
      </c>
      <c r="SQ166" s="143">
        <f t="shared" si="34"/>
        <v>0</v>
      </c>
      <c r="SR166" s="143" t="str">
        <f t="shared" si="35"/>
        <v/>
      </c>
    </row>
    <row r="167" spans="501:512" hidden="1">
      <c r="SG167" s="143">
        <f t="shared" si="24"/>
        <v>0</v>
      </c>
      <c r="SH167" s="143" t="str">
        <f t="shared" si="25"/>
        <v/>
      </c>
      <c r="SI167" s="143">
        <f t="shared" si="26"/>
        <v>0</v>
      </c>
      <c r="SJ167" s="143" t="str">
        <f t="shared" si="27"/>
        <v/>
      </c>
      <c r="SK167" s="143">
        <f t="shared" si="28"/>
        <v>0</v>
      </c>
      <c r="SL167" s="143" t="str">
        <f t="shared" si="29"/>
        <v/>
      </c>
      <c r="SM167" s="143">
        <f t="shared" si="30"/>
        <v>0</v>
      </c>
      <c r="SN167" s="143" t="str">
        <f t="shared" si="31"/>
        <v/>
      </c>
      <c r="SO167" s="143">
        <f t="shared" si="32"/>
        <v>0</v>
      </c>
      <c r="SP167" s="143" t="str">
        <f t="shared" si="33"/>
        <v/>
      </c>
      <c r="SQ167" s="143">
        <f t="shared" si="34"/>
        <v>0</v>
      </c>
      <c r="SR167" s="143" t="str">
        <f t="shared" si="35"/>
        <v/>
      </c>
    </row>
    <row r="168" spans="501:512" hidden="1">
      <c r="SG168" s="143">
        <f t="shared" si="24"/>
        <v>0</v>
      </c>
      <c r="SH168" s="143" t="str">
        <f t="shared" si="25"/>
        <v/>
      </c>
      <c r="SI168" s="143">
        <f t="shared" si="26"/>
        <v>0</v>
      </c>
      <c r="SJ168" s="143" t="str">
        <f t="shared" si="27"/>
        <v/>
      </c>
      <c r="SK168" s="143">
        <f t="shared" si="28"/>
        <v>0</v>
      </c>
      <c r="SL168" s="143" t="str">
        <f t="shared" si="29"/>
        <v/>
      </c>
      <c r="SM168" s="143">
        <f t="shared" si="30"/>
        <v>0</v>
      </c>
      <c r="SN168" s="143" t="str">
        <f t="shared" si="31"/>
        <v/>
      </c>
      <c r="SO168" s="143">
        <f t="shared" si="32"/>
        <v>0</v>
      </c>
      <c r="SP168" s="143" t="str">
        <f t="shared" si="33"/>
        <v/>
      </c>
      <c r="SQ168" s="143">
        <f t="shared" si="34"/>
        <v>0</v>
      </c>
      <c r="SR168" s="143" t="str">
        <f t="shared" si="35"/>
        <v/>
      </c>
    </row>
    <row r="169" spans="501:512" hidden="1">
      <c r="SG169" s="143">
        <f t="shared" si="24"/>
        <v>0</v>
      </c>
      <c r="SH169" s="143" t="str">
        <f t="shared" si="25"/>
        <v/>
      </c>
      <c r="SI169" s="143">
        <f t="shared" si="26"/>
        <v>0</v>
      </c>
      <c r="SJ169" s="143" t="str">
        <f t="shared" si="27"/>
        <v/>
      </c>
      <c r="SK169" s="143">
        <f t="shared" si="28"/>
        <v>0</v>
      </c>
      <c r="SL169" s="143" t="str">
        <f t="shared" si="29"/>
        <v/>
      </c>
      <c r="SM169" s="143">
        <f t="shared" si="30"/>
        <v>0</v>
      </c>
      <c r="SN169" s="143" t="str">
        <f t="shared" si="31"/>
        <v/>
      </c>
      <c r="SO169" s="143">
        <f t="shared" si="32"/>
        <v>0</v>
      </c>
      <c r="SP169" s="143" t="str">
        <f t="shared" si="33"/>
        <v/>
      </c>
      <c r="SQ169" s="143">
        <f t="shared" si="34"/>
        <v>0</v>
      </c>
      <c r="SR169" s="143" t="str">
        <f t="shared" si="35"/>
        <v/>
      </c>
    </row>
    <row r="170" spans="501:512" hidden="1">
      <c r="SG170" s="143">
        <f t="shared" si="24"/>
        <v>0</v>
      </c>
      <c r="SH170" s="143" t="str">
        <f t="shared" si="25"/>
        <v/>
      </c>
      <c r="SI170" s="143">
        <f t="shared" si="26"/>
        <v>0</v>
      </c>
      <c r="SJ170" s="143" t="str">
        <f t="shared" si="27"/>
        <v/>
      </c>
      <c r="SK170" s="143">
        <f t="shared" si="28"/>
        <v>0</v>
      </c>
      <c r="SL170" s="143" t="str">
        <f t="shared" si="29"/>
        <v/>
      </c>
      <c r="SM170" s="143">
        <f t="shared" si="30"/>
        <v>0</v>
      </c>
      <c r="SN170" s="143" t="str">
        <f t="shared" si="31"/>
        <v/>
      </c>
      <c r="SO170" s="143">
        <f t="shared" si="32"/>
        <v>0</v>
      </c>
      <c r="SP170" s="143" t="str">
        <f t="shared" si="33"/>
        <v/>
      </c>
      <c r="SQ170" s="143">
        <f t="shared" si="34"/>
        <v>0</v>
      </c>
      <c r="SR170" s="143" t="str">
        <f t="shared" si="35"/>
        <v/>
      </c>
    </row>
    <row r="171" spans="501:512" hidden="1">
      <c r="SG171" s="143">
        <f t="shared" si="24"/>
        <v>0</v>
      </c>
      <c r="SH171" s="143" t="str">
        <f t="shared" si="25"/>
        <v/>
      </c>
      <c r="SI171" s="143">
        <f t="shared" si="26"/>
        <v>0</v>
      </c>
      <c r="SJ171" s="143" t="str">
        <f t="shared" si="27"/>
        <v/>
      </c>
      <c r="SK171" s="143">
        <f t="shared" si="28"/>
        <v>0</v>
      </c>
      <c r="SL171" s="143" t="str">
        <f t="shared" si="29"/>
        <v/>
      </c>
      <c r="SM171" s="143">
        <f t="shared" si="30"/>
        <v>0</v>
      </c>
      <c r="SN171" s="143" t="str">
        <f t="shared" si="31"/>
        <v/>
      </c>
      <c r="SO171" s="143">
        <f t="shared" si="32"/>
        <v>0</v>
      </c>
      <c r="SP171" s="143" t="str">
        <f t="shared" si="33"/>
        <v/>
      </c>
      <c r="SQ171" s="143">
        <f t="shared" si="34"/>
        <v>0</v>
      </c>
      <c r="SR171" s="143" t="str">
        <f t="shared" si="35"/>
        <v/>
      </c>
    </row>
    <row r="172" spans="501:512" hidden="1">
      <c r="SG172" s="143">
        <f t="shared" si="24"/>
        <v>0</v>
      </c>
      <c r="SH172" s="143" t="str">
        <f t="shared" si="25"/>
        <v/>
      </c>
      <c r="SI172" s="143">
        <f t="shared" si="26"/>
        <v>0</v>
      </c>
      <c r="SJ172" s="143" t="str">
        <f t="shared" si="27"/>
        <v/>
      </c>
      <c r="SK172" s="143">
        <f t="shared" si="28"/>
        <v>0</v>
      </c>
      <c r="SL172" s="143" t="str">
        <f t="shared" si="29"/>
        <v/>
      </c>
      <c r="SM172" s="143">
        <f t="shared" si="30"/>
        <v>0</v>
      </c>
      <c r="SN172" s="143" t="str">
        <f t="shared" si="31"/>
        <v/>
      </c>
      <c r="SO172" s="143">
        <f t="shared" si="32"/>
        <v>0</v>
      </c>
      <c r="SP172" s="143" t="str">
        <f t="shared" si="33"/>
        <v/>
      </c>
      <c r="SQ172" s="143">
        <f t="shared" si="34"/>
        <v>0</v>
      </c>
      <c r="SR172" s="143" t="str">
        <f t="shared" si="35"/>
        <v/>
      </c>
    </row>
    <row r="173" spans="501:512" hidden="1">
      <c r="SG173" s="143">
        <f t="shared" si="24"/>
        <v>0</v>
      </c>
      <c r="SH173" s="143" t="str">
        <f t="shared" si="25"/>
        <v/>
      </c>
      <c r="SI173" s="143">
        <f t="shared" si="26"/>
        <v>0</v>
      </c>
      <c r="SJ173" s="143" t="str">
        <f t="shared" si="27"/>
        <v/>
      </c>
      <c r="SK173" s="143">
        <f t="shared" si="28"/>
        <v>0</v>
      </c>
      <c r="SL173" s="143" t="str">
        <f t="shared" si="29"/>
        <v/>
      </c>
      <c r="SM173" s="143">
        <f t="shared" si="30"/>
        <v>0</v>
      </c>
      <c r="SN173" s="143" t="str">
        <f t="shared" si="31"/>
        <v/>
      </c>
      <c r="SO173" s="143">
        <f t="shared" si="32"/>
        <v>0</v>
      </c>
      <c r="SP173" s="143" t="str">
        <f t="shared" si="33"/>
        <v/>
      </c>
      <c r="SQ173" s="143">
        <f t="shared" si="34"/>
        <v>0</v>
      </c>
      <c r="SR173" s="143" t="str">
        <f t="shared" si="35"/>
        <v/>
      </c>
    </row>
    <row r="174" spans="501:512" hidden="1">
      <c r="SG174" s="143">
        <f t="shared" si="24"/>
        <v>0</v>
      </c>
      <c r="SH174" s="143" t="str">
        <f t="shared" si="25"/>
        <v/>
      </c>
      <c r="SI174" s="143">
        <f t="shared" si="26"/>
        <v>0</v>
      </c>
      <c r="SJ174" s="143" t="str">
        <f t="shared" si="27"/>
        <v/>
      </c>
      <c r="SK174" s="143">
        <f t="shared" si="28"/>
        <v>0</v>
      </c>
      <c r="SL174" s="143" t="str">
        <f t="shared" si="29"/>
        <v/>
      </c>
      <c r="SM174" s="143">
        <f t="shared" si="30"/>
        <v>0</v>
      </c>
      <c r="SN174" s="143" t="str">
        <f t="shared" si="31"/>
        <v/>
      </c>
      <c r="SO174" s="143">
        <f t="shared" si="32"/>
        <v>0</v>
      </c>
      <c r="SP174" s="143" t="str">
        <f t="shared" si="33"/>
        <v/>
      </c>
      <c r="SQ174" s="143">
        <f t="shared" si="34"/>
        <v>0</v>
      </c>
      <c r="SR174" s="143" t="str">
        <f t="shared" si="35"/>
        <v/>
      </c>
    </row>
    <row r="175" spans="501:512" hidden="1">
      <c r="SG175" s="143">
        <f t="shared" si="24"/>
        <v>0</v>
      </c>
      <c r="SH175" s="143" t="str">
        <f t="shared" si="25"/>
        <v/>
      </c>
      <c r="SI175" s="143">
        <f t="shared" si="26"/>
        <v>0</v>
      </c>
      <c r="SJ175" s="143" t="str">
        <f t="shared" si="27"/>
        <v/>
      </c>
      <c r="SK175" s="143">
        <f t="shared" si="28"/>
        <v>0</v>
      </c>
      <c r="SL175" s="143" t="str">
        <f t="shared" si="29"/>
        <v/>
      </c>
      <c r="SM175" s="143">
        <f t="shared" si="30"/>
        <v>0</v>
      </c>
      <c r="SN175" s="143" t="str">
        <f t="shared" si="31"/>
        <v/>
      </c>
      <c r="SO175" s="143">
        <f t="shared" si="32"/>
        <v>0</v>
      </c>
      <c r="SP175" s="143" t="str">
        <f t="shared" si="33"/>
        <v/>
      </c>
      <c r="SQ175" s="143">
        <f t="shared" si="34"/>
        <v>0</v>
      </c>
      <c r="SR175" s="143" t="str">
        <f t="shared" si="35"/>
        <v/>
      </c>
    </row>
    <row r="176" spans="501:512" hidden="1">
      <c r="SG176" s="143">
        <f t="shared" si="24"/>
        <v>0</v>
      </c>
      <c r="SH176" s="143" t="str">
        <f t="shared" si="25"/>
        <v/>
      </c>
      <c r="SI176" s="143">
        <f t="shared" si="26"/>
        <v>0</v>
      </c>
      <c r="SJ176" s="143" t="str">
        <f t="shared" si="27"/>
        <v/>
      </c>
      <c r="SK176" s="143">
        <f t="shared" si="28"/>
        <v>0</v>
      </c>
      <c r="SL176" s="143" t="str">
        <f t="shared" si="29"/>
        <v/>
      </c>
      <c r="SM176" s="143">
        <f t="shared" si="30"/>
        <v>0</v>
      </c>
      <c r="SN176" s="143" t="str">
        <f t="shared" si="31"/>
        <v/>
      </c>
      <c r="SO176" s="143">
        <f t="shared" si="32"/>
        <v>0</v>
      </c>
      <c r="SP176" s="143" t="str">
        <f t="shared" si="33"/>
        <v/>
      </c>
      <c r="SQ176" s="143">
        <f t="shared" si="34"/>
        <v>0</v>
      </c>
      <c r="SR176" s="143" t="str">
        <f t="shared" si="35"/>
        <v/>
      </c>
    </row>
    <row r="177" spans="501:512" hidden="1">
      <c r="SG177" s="143">
        <f t="shared" si="24"/>
        <v>0</v>
      </c>
      <c r="SH177" s="143" t="str">
        <f t="shared" si="25"/>
        <v/>
      </c>
      <c r="SI177" s="143">
        <f t="shared" si="26"/>
        <v>0</v>
      </c>
      <c r="SJ177" s="143" t="str">
        <f t="shared" si="27"/>
        <v/>
      </c>
      <c r="SK177" s="143">
        <f t="shared" si="28"/>
        <v>0</v>
      </c>
      <c r="SL177" s="143" t="str">
        <f t="shared" si="29"/>
        <v/>
      </c>
      <c r="SM177" s="143">
        <f t="shared" si="30"/>
        <v>0</v>
      </c>
      <c r="SN177" s="143" t="str">
        <f t="shared" si="31"/>
        <v/>
      </c>
      <c r="SO177" s="143">
        <f t="shared" si="32"/>
        <v>0</v>
      </c>
      <c r="SP177" s="143" t="str">
        <f t="shared" si="33"/>
        <v/>
      </c>
      <c r="SQ177" s="143">
        <f t="shared" si="34"/>
        <v>0</v>
      </c>
      <c r="SR177" s="143" t="str">
        <f t="shared" si="35"/>
        <v/>
      </c>
    </row>
    <row r="178" spans="501:512" hidden="1">
      <c r="SG178" s="143">
        <f t="shared" si="24"/>
        <v>0</v>
      </c>
      <c r="SH178" s="143" t="str">
        <f t="shared" si="25"/>
        <v/>
      </c>
      <c r="SI178" s="143">
        <f t="shared" si="26"/>
        <v>0</v>
      </c>
      <c r="SJ178" s="143" t="str">
        <f t="shared" si="27"/>
        <v/>
      </c>
      <c r="SK178" s="143">
        <f t="shared" si="28"/>
        <v>0</v>
      </c>
      <c r="SL178" s="143" t="str">
        <f t="shared" si="29"/>
        <v/>
      </c>
      <c r="SM178" s="143">
        <f t="shared" si="30"/>
        <v>0</v>
      </c>
      <c r="SN178" s="143" t="str">
        <f t="shared" si="31"/>
        <v/>
      </c>
      <c r="SO178" s="143">
        <f t="shared" si="32"/>
        <v>0</v>
      </c>
      <c r="SP178" s="143" t="str">
        <f t="shared" si="33"/>
        <v/>
      </c>
      <c r="SQ178" s="143">
        <f t="shared" si="34"/>
        <v>0</v>
      </c>
      <c r="SR178" s="143" t="str">
        <f t="shared" si="35"/>
        <v/>
      </c>
    </row>
    <row r="179" spans="501:512" hidden="1">
      <c r="SG179" s="143">
        <f t="shared" si="24"/>
        <v>0</v>
      </c>
      <c r="SH179" s="143" t="str">
        <f t="shared" si="25"/>
        <v/>
      </c>
      <c r="SI179" s="143">
        <f t="shared" si="26"/>
        <v>0</v>
      </c>
      <c r="SJ179" s="143" t="str">
        <f t="shared" si="27"/>
        <v/>
      </c>
      <c r="SK179" s="143">
        <f t="shared" si="28"/>
        <v>0</v>
      </c>
      <c r="SL179" s="143" t="str">
        <f t="shared" si="29"/>
        <v/>
      </c>
      <c r="SM179" s="143">
        <f t="shared" si="30"/>
        <v>0</v>
      </c>
      <c r="SN179" s="143" t="str">
        <f t="shared" si="31"/>
        <v/>
      </c>
      <c r="SO179" s="143">
        <f t="shared" si="32"/>
        <v>0</v>
      </c>
      <c r="SP179" s="143" t="str">
        <f t="shared" si="33"/>
        <v/>
      </c>
      <c r="SQ179" s="143">
        <f t="shared" si="34"/>
        <v>0</v>
      </c>
      <c r="SR179" s="143" t="str">
        <f t="shared" si="35"/>
        <v/>
      </c>
    </row>
    <row r="180" spans="501:512" hidden="1">
      <c r="SG180" s="143">
        <f t="shared" si="24"/>
        <v>0</v>
      </c>
      <c r="SH180" s="143" t="str">
        <f t="shared" si="25"/>
        <v/>
      </c>
      <c r="SI180" s="143">
        <f t="shared" si="26"/>
        <v>0</v>
      </c>
      <c r="SJ180" s="143" t="str">
        <f t="shared" si="27"/>
        <v/>
      </c>
      <c r="SK180" s="143">
        <f t="shared" si="28"/>
        <v>0</v>
      </c>
      <c r="SL180" s="143" t="str">
        <f t="shared" si="29"/>
        <v/>
      </c>
      <c r="SM180" s="143">
        <f t="shared" si="30"/>
        <v>0</v>
      </c>
      <c r="SN180" s="143" t="str">
        <f t="shared" si="31"/>
        <v/>
      </c>
      <c r="SO180" s="143">
        <f t="shared" si="32"/>
        <v>0</v>
      </c>
      <c r="SP180" s="143" t="str">
        <f t="shared" si="33"/>
        <v/>
      </c>
      <c r="SQ180" s="143">
        <f t="shared" si="34"/>
        <v>0</v>
      </c>
      <c r="SR180" s="143" t="str">
        <f t="shared" si="35"/>
        <v/>
      </c>
    </row>
    <row r="181" spans="501:512" hidden="1">
      <c r="SG181" s="143">
        <f t="shared" si="24"/>
        <v>0</v>
      </c>
      <c r="SH181" s="143" t="str">
        <f t="shared" si="25"/>
        <v/>
      </c>
      <c r="SI181" s="143">
        <f t="shared" si="26"/>
        <v>0</v>
      </c>
      <c r="SJ181" s="143" t="str">
        <f t="shared" si="27"/>
        <v/>
      </c>
      <c r="SK181" s="143">
        <f t="shared" si="28"/>
        <v>0</v>
      </c>
      <c r="SL181" s="143" t="str">
        <f t="shared" si="29"/>
        <v/>
      </c>
      <c r="SM181" s="143">
        <f t="shared" si="30"/>
        <v>0</v>
      </c>
      <c r="SN181" s="143" t="str">
        <f t="shared" si="31"/>
        <v/>
      </c>
      <c r="SO181" s="143">
        <f t="shared" si="32"/>
        <v>0</v>
      </c>
      <c r="SP181" s="143" t="str">
        <f t="shared" si="33"/>
        <v/>
      </c>
      <c r="SQ181" s="143">
        <f t="shared" si="34"/>
        <v>0</v>
      </c>
      <c r="SR181" s="143" t="str">
        <f t="shared" si="35"/>
        <v/>
      </c>
    </row>
    <row r="182" spans="501:512" hidden="1">
      <c r="SG182" s="143">
        <f t="shared" si="24"/>
        <v>0</v>
      </c>
      <c r="SH182" s="143" t="str">
        <f t="shared" si="25"/>
        <v/>
      </c>
      <c r="SI182" s="143">
        <f t="shared" si="26"/>
        <v>0</v>
      </c>
      <c r="SJ182" s="143" t="str">
        <f t="shared" si="27"/>
        <v/>
      </c>
      <c r="SK182" s="143">
        <f t="shared" si="28"/>
        <v>0</v>
      </c>
      <c r="SL182" s="143" t="str">
        <f t="shared" si="29"/>
        <v/>
      </c>
      <c r="SM182" s="143">
        <f t="shared" si="30"/>
        <v>0</v>
      </c>
      <c r="SN182" s="143" t="str">
        <f t="shared" si="31"/>
        <v/>
      </c>
      <c r="SO182" s="143">
        <f t="shared" si="32"/>
        <v>0</v>
      </c>
      <c r="SP182" s="143" t="str">
        <f t="shared" si="33"/>
        <v/>
      </c>
      <c r="SQ182" s="143">
        <f t="shared" si="34"/>
        <v>0</v>
      </c>
      <c r="SR182" s="143" t="str">
        <f t="shared" si="35"/>
        <v/>
      </c>
    </row>
    <row r="183" spans="501:512" hidden="1">
      <c r="SG183" s="143">
        <f t="shared" si="24"/>
        <v>0</v>
      </c>
      <c r="SH183" s="143" t="str">
        <f t="shared" si="25"/>
        <v/>
      </c>
      <c r="SI183" s="143">
        <f t="shared" si="26"/>
        <v>0</v>
      </c>
      <c r="SJ183" s="143" t="str">
        <f t="shared" si="27"/>
        <v/>
      </c>
      <c r="SK183" s="143">
        <f t="shared" si="28"/>
        <v>0</v>
      </c>
      <c r="SL183" s="143" t="str">
        <f t="shared" si="29"/>
        <v/>
      </c>
      <c r="SM183" s="143">
        <f t="shared" si="30"/>
        <v>0</v>
      </c>
      <c r="SN183" s="143" t="str">
        <f t="shared" si="31"/>
        <v/>
      </c>
      <c r="SO183" s="143">
        <f t="shared" si="32"/>
        <v>0</v>
      </c>
      <c r="SP183" s="143" t="str">
        <f t="shared" si="33"/>
        <v/>
      </c>
      <c r="SQ183" s="143">
        <f t="shared" si="34"/>
        <v>0</v>
      </c>
      <c r="SR183" s="143" t="str">
        <f t="shared" si="35"/>
        <v/>
      </c>
    </row>
    <row r="184" spans="501:512" hidden="1">
      <c r="SG184" s="143">
        <f t="shared" si="24"/>
        <v>0</v>
      </c>
      <c r="SH184" s="143" t="str">
        <f t="shared" si="25"/>
        <v/>
      </c>
      <c r="SI184" s="143">
        <f t="shared" si="26"/>
        <v>0</v>
      </c>
      <c r="SJ184" s="143" t="str">
        <f t="shared" si="27"/>
        <v/>
      </c>
      <c r="SK184" s="143">
        <f t="shared" si="28"/>
        <v>0</v>
      </c>
      <c r="SL184" s="143" t="str">
        <f t="shared" si="29"/>
        <v/>
      </c>
      <c r="SM184" s="143">
        <f t="shared" si="30"/>
        <v>0</v>
      </c>
      <c r="SN184" s="143" t="str">
        <f t="shared" si="31"/>
        <v/>
      </c>
      <c r="SO184" s="143">
        <f t="shared" si="32"/>
        <v>0</v>
      </c>
      <c r="SP184" s="143" t="str">
        <f t="shared" si="33"/>
        <v/>
      </c>
      <c r="SQ184" s="143">
        <f t="shared" si="34"/>
        <v>0</v>
      </c>
      <c r="SR184" s="143" t="str">
        <f t="shared" si="35"/>
        <v/>
      </c>
    </row>
    <row r="185" spans="501:512" hidden="1">
      <c r="SG185" s="143">
        <f t="shared" si="24"/>
        <v>0</v>
      </c>
      <c r="SH185" s="143" t="str">
        <f t="shared" si="25"/>
        <v/>
      </c>
      <c r="SI185" s="143">
        <f t="shared" si="26"/>
        <v>0</v>
      </c>
      <c r="SJ185" s="143" t="str">
        <f t="shared" si="27"/>
        <v/>
      </c>
      <c r="SK185" s="143">
        <f t="shared" si="28"/>
        <v>0</v>
      </c>
      <c r="SL185" s="143" t="str">
        <f t="shared" si="29"/>
        <v/>
      </c>
      <c r="SM185" s="143">
        <f t="shared" si="30"/>
        <v>0</v>
      </c>
      <c r="SN185" s="143" t="str">
        <f t="shared" si="31"/>
        <v/>
      </c>
      <c r="SO185" s="143">
        <f t="shared" si="32"/>
        <v>0</v>
      </c>
      <c r="SP185" s="143" t="str">
        <f t="shared" si="33"/>
        <v/>
      </c>
      <c r="SQ185" s="143">
        <f t="shared" si="34"/>
        <v>0</v>
      </c>
      <c r="SR185" s="143" t="str">
        <f t="shared" si="35"/>
        <v/>
      </c>
    </row>
    <row r="186" spans="501:512" hidden="1">
      <c r="SG186" s="143">
        <f t="shared" si="24"/>
        <v>0</v>
      </c>
      <c r="SH186" s="143" t="str">
        <f t="shared" si="25"/>
        <v/>
      </c>
      <c r="SI186" s="143">
        <f t="shared" si="26"/>
        <v>0</v>
      </c>
      <c r="SJ186" s="143" t="str">
        <f t="shared" si="27"/>
        <v/>
      </c>
      <c r="SK186" s="143">
        <f t="shared" si="28"/>
        <v>0</v>
      </c>
      <c r="SL186" s="143" t="str">
        <f t="shared" si="29"/>
        <v/>
      </c>
      <c r="SM186" s="143">
        <f t="shared" si="30"/>
        <v>0</v>
      </c>
      <c r="SN186" s="143" t="str">
        <f t="shared" si="31"/>
        <v/>
      </c>
      <c r="SO186" s="143">
        <f t="shared" si="32"/>
        <v>0</v>
      </c>
      <c r="SP186" s="143" t="str">
        <f t="shared" si="33"/>
        <v/>
      </c>
      <c r="SQ186" s="143">
        <f t="shared" si="34"/>
        <v>0</v>
      </c>
      <c r="SR186" s="143" t="str">
        <f t="shared" si="35"/>
        <v/>
      </c>
    </row>
    <row r="187" spans="501:512" hidden="1">
      <c r="SG187" s="143">
        <f t="shared" si="24"/>
        <v>0</v>
      </c>
      <c r="SH187" s="143" t="str">
        <f t="shared" si="25"/>
        <v/>
      </c>
      <c r="SI187" s="143">
        <f t="shared" si="26"/>
        <v>0</v>
      </c>
      <c r="SJ187" s="143" t="str">
        <f t="shared" si="27"/>
        <v/>
      </c>
      <c r="SK187" s="143">
        <f t="shared" si="28"/>
        <v>0</v>
      </c>
      <c r="SL187" s="143" t="str">
        <f t="shared" si="29"/>
        <v/>
      </c>
      <c r="SM187" s="143">
        <f t="shared" si="30"/>
        <v>0</v>
      </c>
      <c r="SN187" s="143" t="str">
        <f t="shared" si="31"/>
        <v/>
      </c>
      <c r="SO187" s="143">
        <f t="shared" si="32"/>
        <v>0</v>
      </c>
      <c r="SP187" s="143" t="str">
        <f t="shared" si="33"/>
        <v/>
      </c>
      <c r="SQ187" s="143">
        <f t="shared" si="34"/>
        <v>0</v>
      </c>
      <c r="SR187" s="143" t="str">
        <f t="shared" si="35"/>
        <v/>
      </c>
    </row>
    <row r="188" spans="501:512" hidden="1">
      <c r="SG188" s="143">
        <f t="shared" si="24"/>
        <v>0</v>
      </c>
      <c r="SH188" s="143" t="str">
        <f t="shared" si="25"/>
        <v/>
      </c>
      <c r="SI188" s="143">
        <f t="shared" si="26"/>
        <v>0</v>
      </c>
      <c r="SJ188" s="143" t="str">
        <f t="shared" si="27"/>
        <v/>
      </c>
      <c r="SK188" s="143">
        <f t="shared" si="28"/>
        <v>0</v>
      </c>
      <c r="SL188" s="143" t="str">
        <f t="shared" si="29"/>
        <v/>
      </c>
      <c r="SM188" s="143">
        <f t="shared" si="30"/>
        <v>0</v>
      </c>
      <c r="SN188" s="143" t="str">
        <f t="shared" si="31"/>
        <v/>
      </c>
      <c r="SO188" s="143">
        <f t="shared" si="32"/>
        <v>0</v>
      </c>
      <c r="SP188" s="143" t="str">
        <f t="shared" si="33"/>
        <v/>
      </c>
      <c r="SQ188" s="143">
        <f t="shared" si="34"/>
        <v>0</v>
      </c>
      <c r="SR188" s="143" t="str">
        <f t="shared" si="35"/>
        <v/>
      </c>
    </row>
    <row r="189" spans="501:512" hidden="1">
      <c r="SG189" s="143">
        <f t="shared" si="24"/>
        <v>0</v>
      </c>
      <c r="SH189" s="143" t="str">
        <f t="shared" si="25"/>
        <v/>
      </c>
      <c r="SI189" s="143">
        <f t="shared" si="26"/>
        <v>0</v>
      </c>
      <c r="SJ189" s="143" t="str">
        <f t="shared" si="27"/>
        <v/>
      </c>
      <c r="SK189" s="143">
        <f t="shared" si="28"/>
        <v>0</v>
      </c>
      <c r="SL189" s="143" t="str">
        <f t="shared" si="29"/>
        <v/>
      </c>
      <c r="SM189" s="143">
        <f t="shared" si="30"/>
        <v>0</v>
      </c>
      <c r="SN189" s="143" t="str">
        <f t="shared" si="31"/>
        <v/>
      </c>
      <c r="SO189" s="143">
        <f t="shared" si="32"/>
        <v>0</v>
      </c>
      <c r="SP189" s="143" t="str">
        <f t="shared" si="33"/>
        <v/>
      </c>
      <c r="SQ189" s="143">
        <f t="shared" si="34"/>
        <v>0</v>
      </c>
      <c r="SR189" s="143" t="str">
        <f t="shared" si="35"/>
        <v/>
      </c>
    </row>
    <row r="190" spans="501:512" hidden="1">
      <c r="SG190" s="143">
        <f t="shared" si="24"/>
        <v>0</v>
      </c>
      <c r="SH190" s="143" t="str">
        <f t="shared" si="25"/>
        <v/>
      </c>
      <c r="SI190" s="143">
        <f t="shared" si="26"/>
        <v>0</v>
      </c>
      <c r="SJ190" s="143" t="str">
        <f t="shared" si="27"/>
        <v/>
      </c>
      <c r="SK190" s="143">
        <f t="shared" si="28"/>
        <v>0</v>
      </c>
      <c r="SL190" s="143" t="str">
        <f t="shared" si="29"/>
        <v/>
      </c>
      <c r="SM190" s="143">
        <f t="shared" si="30"/>
        <v>0</v>
      </c>
      <c r="SN190" s="143" t="str">
        <f t="shared" si="31"/>
        <v/>
      </c>
      <c r="SO190" s="143">
        <f t="shared" si="32"/>
        <v>0</v>
      </c>
      <c r="SP190" s="143" t="str">
        <f t="shared" si="33"/>
        <v/>
      </c>
      <c r="SQ190" s="143">
        <f t="shared" si="34"/>
        <v>0</v>
      </c>
      <c r="SR190" s="143" t="str">
        <f t="shared" si="35"/>
        <v/>
      </c>
    </row>
    <row r="191" spans="501:512" hidden="1">
      <c r="SG191" s="143">
        <f t="shared" si="24"/>
        <v>0</v>
      </c>
      <c r="SH191" s="143" t="str">
        <f t="shared" si="25"/>
        <v/>
      </c>
      <c r="SI191" s="143">
        <f t="shared" si="26"/>
        <v>0</v>
      </c>
      <c r="SJ191" s="143" t="str">
        <f t="shared" si="27"/>
        <v/>
      </c>
      <c r="SK191" s="143">
        <f t="shared" si="28"/>
        <v>0</v>
      </c>
      <c r="SL191" s="143" t="str">
        <f t="shared" si="29"/>
        <v/>
      </c>
      <c r="SM191" s="143">
        <f t="shared" si="30"/>
        <v>0</v>
      </c>
      <c r="SN191" s="143" t="str">
        <f t="shared" si="31"/>
        <v/>
      </c>
      <c r="SO191" s="143">
        <f t="shared" si="32"/>
        <v>0</v>
      </c>
      <c r="SP191" s="143" t="str">
        <f t="shared" si="33"/>
        <v/>
      </c>
      <c r="SQ191" s="143">
        <f t="shared" si="34"/>
        <v>0</v>
      </c>
      <c r="SR191" s="143" t="str">
        <f t="shared" si="35"/>
        <v/>
      </c>
    </row>
    <row r="192" spans="501:512" hidden="1">
      <c r="SG192" s="143">
        <f t="shared" si="24"/>
        <v>0</v>
      </c>
      <c r="SH192" s="143" t="str">
        <f t="shared" si="25"/>
        <v/>
      </c>
      <c r="SI192" s="143">
        <f t="shared" si="26"/>
        <v>0</v>
      </c>
      <c r="SJ192" s="143" t="str">
        <f t="shared" si="27"/>
        <v/>
      </c>
      <c r="SK192" s="143">
        <f t="shared" si="28"/>
        <v>0</v>
      </c>
      <c r="SL192" s="143" t="str">
        <f t="shared" si="29"/>
        <v/>
      </c>
      <c r="SM192" s="143">
        <f t="shared" si="30"/>
        <v>0</v>
      </c>
      <c r="SN192" s="143" t="str">
        <f t="shared" si="31"/>
        <v/>
      </c>
      <c r="SO192" s="143">
        <f t="shared" si="32"/>
        <v>0</v>
      </c>
      <c r="SP192" s="143" t="str">
        <f t="shared" si="33"/>
        <v/>
      </c>
      <c r="SQ192" s="143">
        <f t="shared" si="34"/>
        <v>0</v>
      </c>
      <c r="SR192" s="143" t="str">
        <f t="shared" si="35"/>
        <v/>
      </c>
    </row>
    <row r="193" spans="501:512" hidden="1">
      <c r="SG193" s="143">
        <f t="shared" si="24"/>
        <v>0</v>
      </c>
      <c r="SH193" s="143" t="str">
        <f t="shared" si="25"/>
        <v/>
      </c>
      <c r="SI193" s="143">
        <f t="shared" si="26"/>
        <v>0</v>
      </c>
      <c r="SJ193" s="143" t="str">
        <f t="shared" si="27"/>
        <v/>
      </c>
      <c r="SK193" s="143">
        <f t="shared" si="28"/>
        <v>0</v>
      </c>
      <c r="SL193" s="143" t="str">
        <f t="shared" si="29"/>
        <v/>
      </c>
      <c r="SM193" s="143">
        <f t="shared" si="30"/>
        <v>0</v>
      </c>
      <c r="SN193" s="143" t="str">
        <f t="shared" si="31"/>
        <v/>
      </c>
      <c r="SO193" s="143">
        <f t="shared" si="32"/>
        <v>0</v>
      </c>
      <c r="SP193" s="143" t="str">
        <f t="shared" si="33"/>
        <v/>
      </c>
      <c r="SQ193" s="143">
        <f t="shared" si="34"/>
        <v>0</v>
      </c>
      <c r="SR193" s="143" t="str">
        <f t="shared" si="35"/>
        <v/>
      </c>
    </row>
    <row r="194" spans="501:512" hidden="1">
      <c r="SG194" s="143">
        <f t="shared" si="24"/>
        <v>0</v>
      </c>
      <c r="SH194" s="143" t="str">
        <f t="shared" si="25"/>
        <v/>
      </c>
      <c r="SI194" s="143">
        <f t="shared" si="26"/>
        <v>0</v>
      </c>
      <c r="SJ194" s="143" t="str">
        <f t="shared" si="27"/>
        <v/>
      </c>
      <c r="SK194" s="143">
        <f t="shared" si="28"/>
        <v>0</v>
      </c>
      <c r="SL194" s="143" t="str">
        <f t="shared" si="29"/>
        <v/>
      </c>
      <c r="SM194" s="143">
        <f t="shared" si="30"/>
        <v>0</v>
      </c>
      <c r="SN194" s="143" t="str">
        <f t="shared" si="31"/>
        <v/>
      </c>
      <c r="SO194" s="143">
        <f t="shared" si="32"/>
        <v>0</v>
      </c>
      <c r="SP194" s="143" t="str">
        <f t="shared" si="33"/>
        <v/>
      </c>
      <c r="SQ194" s="143">
        <f t="shared" si="34"/>
        <v>0</v>
      </c>
      <c r="SR194" s="143" t="str">
        <f t="shared" si="35"/>
        <v/>
      </c>
    </row>
    <row r="195" spans="501:512" hidden="1">
      <c r="SG195" s="143">
        <f t="shared" ref="SG195:SG258" si="36">AP195-SUM(QY195)</f>
        <v>0</v>
      </c>
      <c r="SH195" s="143" t="str">
        <f t="shared" ref="SH195:SH258" si="37">IF(SG195&lt;0,$D195&amp;",","")</f>
        <v/>
      </c>
      <c r="SI195" s="143">
        <f t="shared" ref="SI195:SI258" si="38">BY195-SUM(RE195)</f>
        <v>0</v>
      </c>
      <c r="SJ195" s="143" t="str">
        <f t="shared" ref="SJ195:SJ258" si="39">IF(SI195&lt;0,$D195&amp;",","")</f>
        <v/>
      </c>
      <c r="SK195" s="143">
        <f t="shared" ref="SK195:SK258" si="40">DH195-SUM(RK195)</f>
        <v>0</v>
      </c>
      <c r="SL195" s="143" t="str">
        <f t="shared" ref="SL195:SL258" si="41">IF(SK195&lt;0,$D195&amp;",","")</f>
        <v/>
      </c>
      <c r="SM195" s="143">
        <f t="shared" ref="SM195:SM258" si="42">EQ195-SUM(RQ195)</f>
        <v>0</v>
      </c>
      <c r="SN195" s="143" t="str">
        <f t="shared" ref="SN195:SN258" si="43">IF(SM195&lt;0,$D195&amp;",","")</f>
        <v/>
      </c>
      <c r="SO195" s="143">
        <f t="shared" ref="SO195:SO258" si="44">SUM(ER195:FG195,FI195:FX195)-SUM(RW195)</f>
        <v>0</v>
      </c>
      <c r="SP195" s="143" t="str">
        <f t="shared" ref="SP195:SP258" si="45">IF(SO195&lt;0,$D195&amp;",","")</f>
        <v/>
      </c>
      <c r="SQ195" s="143">
        <f t="shared" ref="SQ195:SQ258" si="46">HH195-SUM(SC195)</f>
        <v>0</v>
      </c>
      <c r="SR195" s="143" t="str">
        <f t="shared" ref="SR195:SR258" si="47">IF(SQ195&lt;0,$D195&amp;",","")</f>
        <v/>
      </c>
    </row>
    <row r="196" spans="501:512" hidden="1">
      <c r="SG196" s="143">
        <f t="shared" si="36"/>
        <v>0</v>
      </c>
      <c r="SH196" s="143" t="str">
        <f t="shared" si="37"/>
        <v/>
      </c>
      <c r="SI196" s="143">
        <f t="shared" si="38"/>
        <v>0</v>
      </c>
      <c r="SJ196" s="143" t="str">
        <f t="shared" si="39"/>
        <v/>
      </c>
      <c r="SK196" s="143">
        <f t="shared" si="40"/>
        <v>0</v>
      </c>
      <c r="SL196" s="143" t="str">
        <f t="shared" si="41"/>
        <v/>
      </c>
      <c r="SM196" s="143">
        <f t="shared" si="42"/>
        <v>0</v>
      </c>
      <c r="SN196" s="143" t="str">
        <f t="shared" si="43"/>
        <v/>
      </c>
      <c r="SO196" s="143">
        <f t="shared" si="44"/>
        <v>0</v>
      </c>
      <c r="SP196" s="143" t="str">
        <f t="shared" si="45"/>
        <v/>
      </c>
      <c r="SQ196" s="143">
        <f t="shared" si="46"/>
        <v>0</v>
      </c>
      <c r="SR196" s="143" t="str">
        <f t="shared" si="47"/>
        <v/>
      </c>
    </row>
    <row r="197" spans="501:512" hidden="1">
      <c r="SG197" s="143">
        <f t="shared" si="36"/>
        <v>0</v>
      </c>
      <c r="SH197" s="143" t="str">
        <f t="shared" si="37"/>
        <v/>
      </c>
      <c r="SI197" s="143">
        <f t="shared" si="38"/>
        <v>0</v>
      </c>
      <c r="SJ197" s="143" t="str">
        <f t="shared" si="39"/>
        <v/>
      </c>
      <c r="SK197" s="143">
        <f t="shared" si="40"/>
        <v>0</v>
      </c>
      <c r="SL197" s="143" t="str">
        <f t="shared" si="41"/>
        <v/>
      </c>
      <c r="SM197" s="143">
        <f t="shared" si="42"/>
        <v>0</v>
      </c>
      <c r="SN197" s="143" t="str">
        <f t="shared" si="43"/>
        <v/>
      </c>
      <c r="SO197" s="143">
        <f t="shared" si="44"/>
        <v>0</v>
      </c>
      <c r="SP197" s="143" t="str">
        <f t="shared" si="45"/>
        <v/>
      </c>
      <c r="SQ197" s="143">
        <f t="shared" si="46"/>
        <v>0</v>
      </c>
      <c r="SR197" s="143" t="str">
        <f t="shared" si="47"/>
        <v/>
      </c>
    </row>
    <row r="198" spans="501:512" hidden="1">
      <c r="SG198" s="143">
        <f t="shared" si="36"/>
        <v>0</v>
      </c>
      <c r="SH198" s="143" t="str">
        <f t="shared" si="37"/>
        <v/>
      </c>
      <c r="SI198" s="143">
        <f t="shared" si="38"/>
        <v>0</v>
      </c>
      <c r="SJ198" s="143" t="str">
        <f t="shared" si="39"/>
        <v/>
      </c>
      <c r="SK198" s="143">
        <f t="shared" si="40"/>
        <v>0</v>
      </c>
      <c r="SL198" s="143" t="str">
        <f t="shared" si="41"/>
        <v/>
      </c>
      <c r="SM198" s="143">
        <f t="shared" si="42"/>
        <v>0</v>
      </c>
      <c r="SN198" s="143" t="str">
        <f t="shared" si="43"/>
        <v/>
      </c>
      <c r="SO198" s="143">
        <f t="shared" si="44"/>
        <v>0</v>
      </c>
      <c r="SP198" s="143" t="str">
        <f t="shared" si="45"/>
        <v/>
      </c>
      <c r="SQ198" s="143">
        <f t="shared" si="46"/>
        <v>0</v>
      </c>
      <c r="SR198" s="143" t="str">
        <f t="shared" si="47"/>
        <v/>
      </c>
    </row>
    <row r="199" spans="501:512" hidden="1">
      <c r="SG199" s="143">
        <f t="shared" si="36"/>
        <v>0</v>
      </c>
      <c r="SH199" s="143" t="str">
        <f t="shared" si="37"/>
        <v/>
      </c>
      <c r="SI199" s="143">
        <f t="shared" si="38"/>
        <v>0</v>
      </c>
      <c r="SJ199" s="143" t="str">
        <f t="shared" si="39"/>
        <v/>
      </c>
      <c r="SK199" s="143">
        <f t="shared" si="40"/>
        <v>0</v>
      </c>
      <c r="SL199" s="143" t="str">
        <f t="shared" si="41"/>
        <v/>
      </c>
      <c r="SM199" s="143">
        <f t="shared" si="42"/>
        <v>0</v>
      </c>
      <c r="SN199" s="143" t="str">
        <f t="shared" si="43"/>
        <v/>
      </c>
      <c r="SO199" s="143">
        <f t="shared" si="44"/>
        <v>0</v>
      </c>
      <c r="SP199" s="143" t="str">
        <f t="shared" si="45"/>
        <v/>
      </c>
      <c r="SQ199" s="143">
        <f t="shared" si="46"/>
        <v>0</v>
      </c>
      <c r="SR199" s="143" t="str">
        <f t="shared" si="47"/>
        <v/>
      </c>
    </row>
    <row r="200" spans="501:512" hidden="1">
      <c r="SG200" s="143">
        <f t="shared" si="36"/>
        <v>0</v>
      </c>
      <c r="SH200" s="143" t="str">
        <f t="shared" si="37"/>
        <v/>
      </c>
      <c r="SI200" s="143">
        <f t="shared" si="38"/>
        <v>0</v>
      </c>
      <c r="SJ200" s="143" t="str">
        <f t="shared" si="39"/>
        <v/>
      </c>
      <c r="SK200" s="143">
        <f t="shared" si="40"/>
        <v>0</v>
      </c>
      <c r="SL200" s="143" t="str">
        <f t="shared" si="41"/>
        <v/>
      </c>
      <c r="SM200" s="143">
        <f t="shared" si="42"/>
        <v>0</v>
      </c>
      <c r="SN200" s="143" t="str">
        <f t="shared" si="43"/>
        <v/>
      </c>
      <c r="SO200" s="143">
        <f t="shared" si="44"/>
        <v>0</v>
      </c>
      <c r="SP200" s="143" t="str">
        <f t="shared" si="45"/>
        <v/>
      </c>
      <c r="SQ200" s="143">
        <f t="shared" si="46"/>
        <v>0</v>
      </c>
      <c r="SR200" s="143" t="str">
        <f t="shared" si="47"/>
        <v/>
      </c>
    </row>
    <row r="201" spans="501:512" hidden="1">
      <c r="SG201" s="143">
        <f t="shared" si="36"/>
        <v>0</v>
      </c>
      <c r="SH201" s="143" t="str">
        <f t="shared" si="37"/>
        <v/>
      </c>
      <c r="SI201" s="143">
        <f t="shared" si="38"/>
        <v>0</v>
      </c>
      <c r="SJ201" s="143" t="str">
        <f t="shared" si="39"/>
        <v/>
      </c>
      <c r="SK201" s="143">
        <f t="shared" si="40"/>
        <v>0</v>
      </c>
      <c r="SL201" s="143" t="str">
        <f t="shared" si="41"/>
        <v/>
      </c>
      <c r="SM201" s="143">
        <f t="shared" si="42"/>
        <v>0</v>
      </c>
      <c r="SN201" s="143" t="str">
        <f t="shared" si="43"/>
        <v/>
      </c>
      <c r="SO201" s="143">
        <f t="shared" si="44"/>
        <v>0</v>
      </c>
      <c r="SP201" s="143" t="str">
        <f t="shared" si="45"/>
        <v/>
      </c>
      <c r="SQ201" s="143">
        <f t="shared" si="46"/>
        <v>0</v>
      </c>
      <c r="SR201" s="143" t="str">
        <f t="shared" si="47"/>
        <v/>
      </c>
    </row>
    <row r="202" spans="501:512" hidden="1">
      <c r="SG202" s="143">
        <f t="shared" si="36"/>
        <v>0</v>
      </c>
      <c r="SH202" s="143" t="str">
        <f t="shared" si="37"/>
        <v/>
      </c>
      <c r="SI202" s="143">
        <f t="shared" si="38"/>
        <v>0</v>
      </c>
      <c r="SJ202" s="143" t="str">
        <f t="shared" si="39"/>
        <v/>
      </c>
      <c r="SK202" s="143">
        <f t="shared" si="40"/>
        <v>0</v>
      </c>
      <c r="SL202" s="143" t="str">
        <f t="shared" si="41"/>
        <v/>
      </c>
      <c r="SM202" s="143">
        <f t="shared" si="42"/>
        <v>0</v>
      </c>
      <c r="SN202" s="143" t="str">
        <f t="shared" si="43"/>
        <v/>
      </c>
      <c r="SO202" s="143">
        <f t="shared" si="44"/>
        <v>0</v>
      </c>
      <c r="SP202" s="143" t="str">
        <f t="shared" si="45"/>
        <v/>
      </c>
      <c r="SQ202" s="143">
        <f t="shared" si="46"/>
        <v>0</v>
      </c>
      <c r="SR202" s="143" t="str">
        <f t="shared" si="47"/>
        <v/>
      </c>
    </row>
    <row r="203" spans="501:512" hidden="1">
      <c r="SG203" s="143">
        <f t="shared" si="36"/>
        <v>0</v>
      </c>
      <c r="SH203" s="143" t="str">
        <f t="shared" si="37"/>
        <v/>
      </c>
      <c r="SI203" s="143">
        <f t="shared" si="38"/>
        <v>0</v>
      </c>
      <c r="SJ203" s="143" t="str">
        <f t="shared" si="39"/>
        <v/>
      </c>
      <c r="SK203" s="143">
        <f t="shared" si="40"/>
        <v>0</v>
      </c>
      <c r="SL203" s="143" t="str">
        <f t="shared" si="41"/>
        <v/>
      </c>
      <c r="SM203" s="143">
        <f t="shared" si="42"/>
        <v>0</v>
      </c>
      <c r="SN203" s="143" t="str">
        <f t="shared" si="43"/>
        <v/>
      </c>
      <c r="SO203" s="143">
        <f t="shared" si="44"/>
        <v>0</v>
      </c>
      <c r="SP203" s="143" t="str">
        <f t="shared" si="45"/>
        <v/>
      </c>
      <c r="SQ203" s="143">
        <f t="shared" si="46"/>
        <v>0</v>
      </c>
      <c r="SR203" s="143" t="str">
        <f t="shared" si="47"/>
        <v/>
      </c>
    </row>
    <row r="204" spans="501:512" hidden="1">
      <c r="SG204" s="143">
        <f t="shared" si="36"/>
        <v>0</v>
      </c>
      <c r="SH204" s="143" t="str">
        <f t="shared" si="37"/>
        <v/>
      </c>
      <c r="SI204" s="143">
        <f t="shared" si="38"/>
        <v>0</v>
      </c>
      <c r="SJ204" s="143" t="str">
        <f t="shared" si="39"/>
        <v/>
      </c>
      <c r="SK204" s="143">
        <f t="shared" si="40"/>
        <v>0</v>
      </c>
      <c r="SL204" s="143" t="str">
        <f t="shared" si="41"/>
        <v/>
      </c>
      <c r="SM204" s="143">
        <f t="shared" si="42"/>
        <v>0</v>
      </c>
      <c r="SN204" s="143" t="str">
        <f t="shared" si="43"/>
        <v/>
      </c>
      <c r="SO204" s="143">
        <f t="shared" si="44"/>
        <v>0</v>
      </c>
      <c r="SP204" s="143" t="str">
        <f t="shared" si="45"/>
        <v/>
      </c>
      <c r="SQ204" s="143">
        <f t="shared" si="46"/>
        <v>0</v>
      </c>
      <c r="SR204" s="143" t="str">
        <f t="shared" si="47"/>
        <v/>
      </c>
    </row>
    <row r="205" spans="501:512" hidden="1">
      <c r="SG205" s="143">
        <f t="shared" si="36"/>
        <v>0</v>
      </c>
      <c r="SH205" s="143" t="str">
        <f t="shared" si="37"/>
        <v/>
      </c>
      <c r="SI205" s="143">
        <f t="shared" si="38"/>
        <v>0</v>
      </c>
      <c r="SJ205" s="143" t="str">
        <f t="shared" si="39"/>
        <v/>
      </c>
      <c r="SK205" s="143">
        <f t="shared" si="40"/>
        <v>0</v>
      </c>
      <c r="SL205" s="143" t="str">
        <f t="shared" si="41"/>
        <v/>
      </c>
      <c r="SM205" s="143">
        <f t="shared" si="42"/>
        <v>0</v>
      </c>
      <c r="SN205" s="143" t="str">
        <f t="shared" si="43"/>
        <v/>
      </c>
      <c r="SO205" s="143">
        <f t="shared" si="44"/>
        <v>0</v>
      </c>
      <c r="SP205" s="143" t="str">
        <f t="shared" si="45"/>
        <v/>
      </c>
      <c r="SQ205" s="143">
        <f t="shared" si="46"/>
        <v>0</v>
      </c>
      <c r="SR205" s="143" t="str">
        <f t="shared" si="47"/>
        <v/>
      </c>
    </row>
    <row r="206" spans="501:512" hidden="1">
      <c r="SG206" s="143">
        <f t="shared" si="36"/>
        <v>0</v>
      </c>
      <c r="SH206" s="143" t="str">
        <f t="shared" si="37"/>
        <v/>
      </c>
      <c r="SI206" s="143">
        <f t="shared" si="38"/>
        <v>0</v>
      </c>
      <c r="SJ206" s="143" t="str">
        <f t="shared" si="39"/>
        <v/>
      </c>
      <c r="SK206" s="143">
        <f t="shared" si="40"/>
        <v>0</v>
      </c>
      <c r="SL206" s="143" t="str">
        <f t="shared" si="41"/>
        <v/>
      </c>
      <c r="SM206" s="143">
        <f t="shared" si="42"/>
        <v>0</v>
      </c>
      <c r="SN206" s="143" t="str">
        <f t="shared" si="43"/>
        <v/>
      </c>
      <c r="SO206" s="143">
        <f t="shared" si="44"/>
        <v>0</v>
      </c>
      <c r="SP206" s="143" t="str">
        <f t="shared" si="45"/>
        <v/>
      </c>
      <c r="SQ206" s="143">
        <f t="shared" si="46"/>
        <v>0</v>
      </c>
      <c r="SR206" s="143" t="str">
        <f t="shared" si="47"/>
        <v/>
      </c>
    </row>
    <row r="207" spans="501:512" hidden="1">
      <c r="SG207" s="143">
        <f t="shared" si="36"/>
        <v>0</v>
      </c>
      <c r="SH207" s="143" t="str">
        <f t="shared" si="37"/>
        <v/>
      </c>
      <c r="SI207" s="143">
        <f t="shared" si="38"/>
        <v>0</v>
      </c>
      <c r="SJ207" s="143" t="str">
        <f t="shared" si="39"/>
        <v/>
      </c>
      <c r="SK207" s="143">
        <f t="shared" si="40"/>
        <v>0</v>
      </c>
      <c r="SL207" s="143" t="str">
        <f t="shared" si="41"/>
        <v/>
      </c>
      <c r="SM207" s="143">
        <f t="shared" si="42"/>
        <v>0</v>
      </c>
      <c r="SN207" s="143" t="str">
        <f t="shared" si="43"/>
        <v/>
      </c>
      <c r="SO207" s="143">
        <f t="shared" si="44"/>
        <v>0</v>
      </c>
      <c r="SP207" s="143" t="str">
        <f t="shared" si="45"/>
        <v/>
      </c>
      <c r="SQ207" s="143">
        <f t="shared" si="46"/>
        <v>0</v>
      </c>
      <c r="SR207" s="143" t="str">
        <f t="shared" si="47"/>
        <v/>
      </c>
    </row>
    <row r="208" spans="501:512" hidden="1">
      <c r="SG208" s="143">
        <f t="shared" si="36"/>
        <v>0</v>
      </c>
      <c r="SH208" s="143" t="str">
        <f t="shared" si="37"/>
        <v/>
      </c>
      <c r="SI208" s="143">
        <f t="shared" si="38"/>
        <v>0</v>
      </c>
      <c r="SJ208" s="143" t="str">
        <f t="shared" si="39"/>
        <v/>
      </c>
      <c r="SK208" s="143">
        <f t="shared" si="40"/>
        <v>0</v>
      </c>
      <c r="SL208" s="143" t="str">
        <f t="shared" si="41"/>
        <v/>
      </c>
      <c r="SM208" s="143">
        <f t="shared" si="42"/>
        <v>0</v>
      </c>
      <c r="SN208" s="143" t="str">
        <f t="shared" si="43"/>
        <v/>
      </c>
      <c r="SO208" s="143">
        <f t="shared" si="44"/>
        <v>0</v>
      </c>
      <c r="SP208" s="143" t="str">
        <f t="shared" si="45"/>
        <v/>
      </c>
      <c r="SQ208" s="143">
        <f t="shared" si="46"/>
        <v>0</v>
      </c>
      <c r="SR208" s="143" t="str">
        <f t="shared" si="47"/>
        <v/>
      </c>
    </row>
    <row r="209" spans="501:512" hidden="1">
      <c r="SG209" s="143">
        <f t="shared" si="36"/>
        <v>0</v>
      </c>
      <c r="SH209" s="143" t="str">
        <f t="shared" si="37"/>
        <v/>
      </c>
      <c r="SI209" s="143">
        <f t="shared" si="38"/>
        <v>0</v>
      </c>
      <c r="SJ209" s="143" t="str">
        <f t="shared" si="39"/>
        <v/>
      </c>
      <c r="SK209" s="143">
        <f t="shared" si="40"/>
        <v>0</v>
      </c>
      <c r="SL209" s="143" t="str">
        <f t="shared" si="41"/>
        <v/>
      </c>
      <c r="SM209" s="143">
        <f t="shared" si="42"/>
        <v>0</v>
      </c>
      <c r="SN209" s="143" t="str">
        <f t="shared" si="43"/>
        <v/>
      </c>
      <c r="SO209" s="143">
        <f t="shared" si="44"/>
        <v>0</v>
      </c>
      <c r="SP209" s="143" t="str">
        <f t="shared" si="45"/>
        <v/>
      </c>
      <c r="SQ209" s="143">
        <f t="shared" si="46"/>
        <v>0</v>
      </c>
      <c r="SR209" s="143" t="str">
        <f t="shared" si="47"/>
        <v/>
      </c>
    </row>
    <row r="210" spans="501:512" hidden="1">
      <c r="SG210" s="143">
        <f t="shared" si="36"/>
        <v>0</v>
      </c>
      <c r="SH210" s="143" t="str">
        <f t="shared" si="37"/>
        <v/>
      </c>
      <c r="SI210" s="143">
        <f t="shared" si="38"/>
        <v>0</v>
      </c>
      <c r="SJ210" s="143" t="str">
        <f t="shared" si="39"/>
        <v/>
      </c>
      <c r="SK210" s="143">
        <f t="shared" si="40"/>
        <v>0</v>
      </c>
      <c r="SL210" s="143" t="str">
        <f t="shared" si="41"/>
        <v/>
      </c>
      <c r="SM210" s="143">
        <f t="shared" si="42"/>
        <v>0</v>
      </c>
      <c r="SN210" s="143" t="str">
        <f t="shared" si="43"/>
        <v/>
      </c>
      <c r="SO210" s="143">
        <f t="shared" si="44"/>
        <v>0</v>
      </c>
      <c r="SP210" s="143" t="str">
        <f t="shared" si="45"/>
        <v/>
      </c>
      <c r="SQ210" s="143">
        <f t="shared" si="46"/>
        <v>0</v>
      </c>
      <c r="SR210" s="143" t="str">
        <f t="shared" si="47"/>
        <v/>
      </c>
    </row>
    <row r="211" spans="501:512" hidden="1">
      <c r="SG211" s="143">
        <f t="shared" si="36"/>
        <v>0</v>
      </c>
      <c r="SH211" s="143" t="str">
        <f t="shared" si="37"/>
        <v/>
      </c>
      <c r="SI211" s="143">
        <f t="shared" si="38"/>
        <v>0</v>
      </c>
      <c r="SJ211" s="143" t="str">
        <f t="shared" si="39"/>
        <v/>
      </c>
      <c r="SK211" s="143">
        <f t="shared" si="40"/>
        <v>0</v>
      </c>
      <c r="SL211" s="143" t="str">
        <f t="shared" si="41"/>
        <v/>
      </c>
      <c r="SM211" s="143">
        <f t="shared" si="42"/>
        <v>0</v>
      </c>
      <c r="SN211" s="143" t="str">
        <f t="shared" si="43"/>
        <v/>
      </c>
      <c r="SO211" s="143">
        <f t="shared" si="44"/>
        <v>0</v>
      </c>
      <c r="SP211" s="143" t="str">
        <f t="shared" si="45"/>
        <v/>
      </c>
      <c r="SQ211" s="143">
        <f t="shared" si="46"/>
        <v>0</v>
      </c>
      <c r="SR211" s="143" t="str">
        <f t="shared" si="47"/>
        <v/>
      </c>
    </row>
    <row r="212" spans="501:512" hidden="1">
      <c r="SG212" s="143">
        <f t="shared" si="36"/>
        <v>0</v>
      </c>
      <c r="SH212" s="143" t="str">
        <f t="shared" si="37"/>
        <v/>
      </c>
      <c r="SI212" s="143">
        <f t="shared" si="38"/>
        <v>0</v>
      </c>
      <c r="SJ212" s="143" t="str">
        <f t="shared" si="39"/>
        <v/>
      </c>
      <c r="SK212" s="143">
        <f t="shared" si="40"/>
        <v>0</v>
      </c>
      <c r="SL212" s="143" t="str">
        <f t="shared" si="41"/>
        <v/>
      </c>
      <c r="SM212" s="143">
        <f t="shared" si="42"/>
        <v>0</v>
      </c>
      <c r="SN212" s="143" t="str">
        <f t="shared" si="43"/>
        <v/>
      </c>
      <c r="SO212" s="143">
        <f t="shared" si="44"/>
        <v>0</v>
      </c>
      <c r="SP212" s="143" t="str">
        <f t="shared" si="45"/>
        <v/>
      </c>
      <c r="SQ212" s="143">
        <f t="shared" si="46"/>
        <v>0</v>
      </c>
      <c r="SR212" s="143" t="str">
        <f t="shared" si="47"/>
        <v/>
      </c>
    </row>
    <row r="213" spans="501:512" hidden="1">
      <c r="SG213" s="143">
        <f t="shared" si="36"/>
        <v>0</v>
      </c>
      <c r="SH213" s="143" t="str">
        <f t="shared" si="37"/>
        <v/>
      </c>
      <c r="SI213" s="143">
        <f t="shared" si="38"/>
        <v>0</v>
      </c>
      <c r="SJ213" s="143" t="str">
        <f t="shared" si="39"/>
        <v/>
      </c>
      <c r="SK213" s="143">
        <f t="shared" si="40"/>
        <v>0</v>
      </c>
      <c r="SL213" s="143" t="str">
        <f t="shared" si="41"/>
        <v/>
      </c>
      <c r="SM213" s="143">
        <f t="shared" si="42"/>
        <v>0</v>
      </c>
      <c r="SN213" s="143" t="str">
        <f t="shared" si="43"/>
        <v/>
      </c>
      <c r="SO213" s="143">
        <f t="shared" si="44"/>
        <v>0</v>
      </c>
      <c r="SP213" s="143" t="str">
        <f t="shared" si="45"/>
        <v/>
      </c>
      <c r="SQ213" s="143">
        <f t="shared" si="46"/>
        <v>0</v>
      </c>
      <c r="SR213" s="143" t="str">
        <f t="shared" si="47"/>
        <v/>
      </c>
    </row>
    <row r="214" spans="501:512" hidden="1">
      <c r="SG214" s="143">
        <f t="shared" si="36"/>
        <v>0</v>
      </c>
      <c r="SH214" s="143" t="str">
        <f t="shared" si="37"/>
        <v/>
      </c>
      <c r="SI214" s="143">
        <f t="shared" si="38"/>
        <v>0</v>
      </c>
      <c r="SJ214" s="143" t="str">
        <f t="shared" si="39"/>
        <v/>
      </c>
      <c r="SK214" s="143">
        <f t="shared" si="40"/>
        <v>0</v>
      </c>
      <c r="SL214" s="143" t="str">
        <f t="shared" si="41"/>
        <v/>
      </c>
      <c r="SM214" s="143">
        <f t="shared" si="42"/>
        <v>0</v>
      </c>
      <c r="SN214" s="143" t="str">
        <f t="shared" si="43"/>
        <v/>
      </c>
      <c r="SO214" s="143">
        <f t="shared" si="44"/>
        <v>0</v>
      </c>
      <c r="SP214" s="143" t="str">
        <f t="shared" si="45"/>
        <v/>
      </c>
      <c r="SQ214" s="143">
        <f t="shared" si="46"/>
        <v>0</v>
      </c>
      <c r="SR214" s="143" t="str">
        <f t="shared" si="47"/>
        <v/>
      </c>
    </row>
    <row r="215" spans="501:512" hidden="1">
      <c r="SG215" s="143">
        <f t="shared" si="36"/>
        <v>0</v>
      </c>
      <c r="SH215" s="143" t="str">
        <f t="shared" si="37"/>
        <v/>
      </c>
      <c r="SI215" s="143">
        <f t="shared" si="38"/>
        <v>0</v>
      </c>
      <c r="SJ215" s="143" t="str">
        <f t="shared" si="39"/>
        <v/>
      </c>
      <c r="SK215" s="143">
        <f t="shared" si="40"/>
        <v>0</v>
      </c>
      <c r="SL215" s="143" t="str">
        <f t="shared" si="41"/>
        <v/>
      </c>
      <c r="SM215" s="143">
        <f t="shared" si="42"/>
        <v>0</v>
      </c>
      <c r="SN215" s="143" t="str">
        <f t="shared" si="43"/>
        <v/>
      </c>
      <c r="SO215" s="143">
        <f t="shared" si="44"/>
        <v>0</v>
      </c>
      <c r="SP215" s="143" t="str">
        <f t="shared" si="45"/>
        <v/>
      </c>
      <c r="SQ215" s="143">
        <f t="shared" si="46"/>
        <v>0</v>
      </c>
      <c r="SR215" s="143" t="str">
        <f t="shared" si="47"/>
        <v/>
      </c>
    </row>
    <row r="216" spans="501:512" hidden="1">
      <c r="SG216" s="143">
        <f t="shared" si="36"/>
        <v>0</v>
      </c>
      <c r="SH216" s="143" t="str">
        <f t="shared" si="37"/>
        <v/>
      </c>
      <c r="SI216" s="143">
        <f t="shared" si="38"/>
        <v>0</v>
      </c>
      <c r="SJ216" s="143" t="str">
        <f t="shared" si="39"/>
        <v/>
      </c>
      <c r="SK216" s="143">
        <f t="shared" si="40"/>
        <v>0</v>
      </c>
      <c r="SL216" s="143" t="str">
        <f t="shared" si="41"/>
        <v/>
      </c>
      <c r="SM216" s="143">
        <f t="shared" si="42"/>
        <v>0</v>
      </c>
      <c r="SN216" s="143" t="str">
        <f t="shared" si="43"/>
        <v/>
      </c>
      <c r="SO216" s="143">
        <f t="shared" si="44"/>
        <v>0</v>
      </c>
      <c r="SP216" s="143" t="str">
        <f t="shared" si="45"/>
        <v/>
      </c>
      <c r="SQ216" s="143">
        <f t="shared" si="46"/>
        <v>0</v>
      </c>
      <c r="SR216" s="143" t="str">
        <f t="shared" si="47"/>
        <v/>
      </c>
    </row>
    <row r="217" spans="501:512" hidden="1">
      <c r="SG217" s="143">
        <f t="shared" si="36"/>
        <v>0</v>
      </c>
      <c r="SH217" s="143" t="str">
        <f t="shared" si="37"/>
        <v/>
      </c>
      <c r="SI217" s="143">
        <f t="shared" si="38"/>
        <v>0</v>
      </c>
      <c r="SJ217" s="143" t="str">
        <f t="shared" si="39"/>
        <v/>
      </c>
      <c r="SK217" s="143">
        <f t="shared" si="40"/>
        <v>0</v>
      </c>
      <c r="SL217" s="143" t="str">
        <f t="shared" si="41"/>
        <v/>
      </c>
      <c r="SM217" s="143">
        <f t="shared" si="42"/>
        <v>0</v>
      </c>
      <c r="SN217" s="143" t="str">
        <f t="shared" si="43"/>
        <v/>
      </c>
      <c r="SO217" s="143">
        <f t="shared" si="44"/>
        <v>0</v>
      </c>
      <c r="SP217" s="143" t="str">
        <f t="shared" si="45"/>
        <v/>
      </c>
      <c r="SQ217" s="143">
        <f t="shared" si="46"/>
        <v>0</v>
      </c>
      <c r="SR217" s="143" t="str">
        <f t="shared" si="47"/>
        <v/>
      </c>
    </row>
    <row r="218" spans="501:512" hidden="1">
      <c r="SG218" s="143">
        <f t="shared" si="36"/>
        <v>0</v>
      </c>
      <c r="SH218" s="143" t="str">
        <f t="shared" si="37"/>
        <v/>
      </c>
      <c r="SI218" s="143">
        <f t="shared" si="38"/>
        <v>0</v>
      </c>
      <c r="SJ218" s="143" t="str">
        <f t="shared" si="39"/>
        <v/>
      </c>
      <c r="SK218" s="143">
        <f t="shared" si="40"/>
        <v>0</v>
      </c>
      <c r="SL218" s="143" t="str">
        <f t="shared" si="41"/>
        <v/>
      </c>
      <c r="SM218" s="143">
        <f t="shared" si="42"/>
        <v>0</v>
      </c>
      <c r="SN218" s="143" t="str">
        <f t="shared" si="43"/>
        <v/>
      </c>
      <c r="SO218" s="143">
        <f t="shared" si="44"/>
        <v>0</v>
      </c>
      <c r="SP218" s="143" t="str">
        <f t="shared" si="45"/>
        <v/>
      </c>
      <c r="SQ218" s="143">
        <f t="shared" si="46"/>
        <v>0</v>
      </c>
      <c r="SR218" s="143" t="str">
        <f t="shared" si="47"/>
        <v/>
      </c>
    </row>
    <row r="219" spans="501:512" hidden="1">
      <c r="SG219" s="143">
        <f t="shared" si="36"/>
        <v>0</v>
      </c>
      <c r="SH219" s="143" t="str">
        <f t="shared" si="37"/>
        <v/>
      </c>
      <c r="SI219" s="143">
        <f t="shared" si="38"/>
        <v>0</v>
      </c>
      <c r="SJ219" s="143" t="str">
        <f t="shared" si="39"/>
        <v/>
      </c>
      <c r="SK219" s="143">
        <f t="shared" si="40"/>
        <v>0</v>
      </c>
      <c r="SL219" s="143" t="str">
        <f t="shared" si="41"/>
        <v/>
      </c>
      <c r="SM219" s="143">
        <f t="shared" si="42"/>
        <v>0</v>
      </c>
      <c r="SN219" s="143" t="str">
        <f t="shared" si="43"/>
        <v/>
      </c>
      <c r="SO219" s="143">
        <f t="shared" si="44"/>
        <v>0</v>
      </c>
      <c r="SP219" s="143" t="str">
        <f t="shared" si="45"/>
        <v/>
      </c>
      <c r="SQ219" s="143">
        <f t="shared" si="46"/>
        <v>0</v>
      </c>
      <c r="SR219" s="143" t="str">
        <f t="shared" si="47"/>
        <v/>
      </c>
    </row>
    <row r="220" spans="501:512" hidden="1">
      <c r="SG220" s="143">
        <f t="shared" si="36"/>
        <v>0</v>
      </c>
      <c r="SH220" s="143" t="str">
        <f t="shared" si="37"/>
        <v/>
      </c>
      <c r="SI220" s="143">
        <f t="shared" si="38"/>
        <v>0</v>
      </c>
      <c r="SJ220" s="143" t="str">
        <f t="shared" si="39"/>
        <v/>
      </c>
      <c r="SK220" s="143">
        <f t="shared" si="40"/>
        <v>0</v>
      </c>
      <c r="SL220" s="143" t="str">
        <f t="shared" si="41"/>
        <v/>
      </c>
      <c r="SM220" s="143">
        <f t="shared" si="42"/>
        <v>0</v>
      </c>
      <c r="SN220" s="143" t="str">
        <f t="shared" si="43"/>
        <v/>
      </c>
      <c r="SO220" s="143">
        <f t="shared" si="44"/>
        <v>0</v>
      </c>
      <c r="SP220" s="143" t="str">
        <f t="shared" si="45"/>
        <v/>
      </c>
      <c r="SQ220" s="143">
        <f t="shared" si="46"/>
        <v>0</v>
      </c>
      <c r="SR220" s="143" t="str">
        <f t="shared" si="47"/>
        <v/>
      </c>
    </row>
    <row r="221" spans="501:512" hidden="1">
      <c r="SG221" s="143">
        <f t="shared" si="36"/>
        <v>0</v>
      </c>
      <c r="SH221" s="143" t="str">
        <f t="shared" si="37"/>
        <v/>
      </c>
      <c r="SI221" s="143">
        <f t="shared" si="38"/>
        <v>0</v>
      </c>
      <c r="SJ221" s="143" t="str">
        <f t="shared" si="39"/>
        <v/>
      </c>
      <c r="SK221" s="143">
        <f t="shared" si="40"/>
        <v>0</v>
      </c>
      <c r="SL221" s="143" t="str">
        <f t="shared" si="41"/>
        <v/>
      </c>
      <c r="SM221" s="143">
        <f t="shared" si="42"/>
        <v>0</v>
      </c>
      <c r="SN221" s="143" t="str">
        <f t="shared" si="43"/>
        <v/>
      </c>
      <c r="SO221" s="143">
        <f t="shared" si="44"/>
        <v>0</v>
      </c>
      <c r="SP221" s="143" t="str">
        <f t="shared" si="45"/>
        <v/>
      </c>
      <c r="SQ221" s="143">
        <f t="shared" si="46"/>
        <v>0</v>
      </c>
      <c r="SR221" s="143" t="str">
        <f t="shared" si="47"/>
        <v/>
      </c>
    </row>
    <row r="222" spans="501:512" hidden="1">
      <c r="SG222" s="143">
        <f t="shared" si="36"/>
        <v>0</v>
      </c>
      <c r="SH222" s="143" t="str">
        <f t="shared" si="37"/>
        <v/>
      </c>
      <c r="SI222" s="143">
        <f t="shared" si="38"/>
        <v>0</v>
      </c>
      <c r="SJ222" s="143" t="str">
        <f t="shared" si="39"/>
        <v/>
      </c>
      <c r="SK222" s="143">
        <f t="shared" si="40"/>
        <v>0</v>
      </c>
      <c r="SL222" s="143" t="str">
        <f t="shared" si="41"/>
        <v/>
      </c>
      <c r="SM222" s="143">
        <f t="shared" si="42"/>
        <v>0</v>
      </c>
      <c r="SN222" s="143" t="str">
        <f t="shared" si="43"/>
        <v/>
      </c>
      <c r="SO222" s="143">
        <f t="shared" si="44"/>
        <v>0</v>
      </c>
      <c r="SP222" s="143" t="str">
        <f t="shared" si="45"/>
        <v/>
      </c>
      <c r="SQ222" s="143">
        <f t="shared" si="46"/>
        <v>0</v>
      </c>
      <c r="SR222" s="143" t="str">
        <f t="shared" si="47"/>
        <v/>
      </c>
    </row>
    <row r="223" spans="501:512" hidden="1">
      <c r="SG223" s="143">
        <f t="shared" si="36"/>
        <v>0</v>
      </c>
      <c r="SH223" s="143" t="str">
        <f t="shared" si="37"/>
        <v/>
      </c>
      <c r="SI223" s="143">
        <f t="shared" si="38"/>
        <v>0</v>
      </c>
      <c r="SJ223" s="143" t="str">
        <f t="shared" si="39"/>
        <v/>
      </c>
      <c r="SK223" s="143">
        <f t="shared" si="40"/>
        <v>0</v>
      </c>
      <c r="SL223" s="143" t="str">
        <f t="shared" si="41"/>
        <v/>
      </c>
      <c r="SM223" s="143">
        <f t="shared" si="42"/>
        <v>0</v>
      </c>
      <c r="SN223" s="143" t="str">
        <f t="shared" si="43"/>
        <v/>
      </c>
      <c r="SO223" s="143">
        <f t="shared" si="44"/>
        <v>0</v>
      </c>
      <c r="SP223" s="143" t="str">
        <f t="shared" si="45"/>
        <v/>
      </c>
      <c r="SQ223" s="143">
        <f t="shared" si="46"/>
        <v>0</v>
      </c>
      <c r="SR223" s="143" t="str">
        <f t="shared" si="47"/>
        <v/>
      </c>
    </row>
    <row r="224" spans="501:512" hidden="1">
      <c r="SG224" s="143">
        <f t="shared" si="36"/>
        <v>0</v>
      </c>
      <c r="SH224" s="143" t="str">
        <f t="shared" si="37"/>
        <v/>
      </c>
      <c r="SI224" s="143">
        <f t="shared" si="38"/>
        <v>0</v>
      </c>
      <c r="SJ224" s="143" t="str">
        <f t="shared" si="39"/>
        <v/>
      </c>
      <c r="SK224" s="143">
        <f t="shared" si="40"/>
        <v>0</v>
      </c>
      <c r="SL224" s="143" t="str">
        <f t="shared" si="41"/>
        <v/>
      </c>
      <c r="SM224" s="143">
        <f t="shared" si="42"/>
        <v>0</v>
      </c>
      <c r="SN224" s="143" t="str">
        <f t="shared" si="43"/>
        <v/>
      </c>
      <c r="SO224" s="143">
        <f t="shared" si="44"/>
        <v>0</v>
      </c>
      <c r="SP224" s="143" t="str">
        <f t="shared" si="45"/>
        <v/>
      </c>
      <c r="SQ224" s="143">
        <f t="shared" si="46"/>
        <v>0</v>
      </c>
      <c r="SR224" s="143" t="str">
        <f t="shared" si="47"/>
        <v/>
      </c>
    </row>
    <row r="225" spans="501:512" hidden="1">
      <c r="SG225" s="143">
        <f t="shared" si="36"/>
        <v>0</v>
      </c>
      <c r="SH225" s="143" t="str">
        <f t="shared" si="37"/>
        <v/>
      </c>
      <c r="SI225" s="143">
        <f t="shared" si="38"/>
        <v>0</v>
      </c>
      <c r="SJ225" s="143" t="str">
        <f t="shared" si="39"/>
        <v/>
      </c>
      <c r="SK225" s="143">
        <f t="shared" si="40"/>
        <v>0</v>
      </c>
      <c r="SL225" s="143" t="str">
        <f t="shared" si="41"/>
        <v/>
      </c>
      <c r="SM225" s="143">
        <f t="shared" si="42"/>
        <v>0</v>
      </c>
      <c r="SN225" s="143" t="str">
        <f t="shared" si="43"/>
        <v/>
      </c>
      <c r="SO225" s="143">
        <f t="shared" si="44"/>
        <v>0</v>
      </c>
      <c r="SP225" s="143" t="str">
        <f t="shared" si="45"/>
        <v/>
      </c>
      <c r="SQ225" s="143">
        <f t="shared" si="46"/>
        <v>0</v>
      </c>
      <c r="SR225" s="143" t="str">
        <f t="shared" si="47"/>
        <v/>
      </c>
    </row>
    <row r="226" spans="501:512" hidden="1">
      <c r="SG226" s="143">
        <f t="shared" si="36"/>
        <v>0</v>
      </c>
      <c r="SH226" s="143" t="str">
        <f t="shared" si="37"/>
        <v/>
      </c>
      <c r="SI226" s="143">
        <f t="shared" si="38"/>
        <v>0</v>
      </c>
      <c r="SJ226" s="143" t="str">
        <f t="shared" si="39"/>
        <v/>
      </c>
      <c r="SK226" s="143">
        <f t="shared" si="40"/>
        <v>0</v>
      </c>
      <c r="SL226" s="143" t="str">
        <f t="shared" si="41"/>
        <v/>
      </c>
      <c r="SM226" s="143">
        <f t="shared" si="42"/>
        <v>0</v>
      </c>
      <c r="SN226" s="143" t="str">
        <f t="shared" si="43"/>
        <v/>
      </c>
      <c r="SO226" s="143">
        <f t="shared" si="44"/>
        <v>0</v>
      </c>
      <c r="SP226" s="143" t="str">
        <f t="shared" si="45"/>
        <v/>
      </c>
      <c r="SQ226" s="143">
        <f t="shared" si="46"/>
        <v>0</v>
      </c>
      <c r="SR226" s="143" t="str">
        <f t="shared" si="47"/>
        <v/>
      </c>
    </row>
    <row r="227" spans="501:512" hidden="1">
      <c r="SG227" s="143">
        <f t="shared" si="36"/>
        <v>0</v>
      </c>
      <c r="SH227" s="143" t="str">
        <f t="shared" si="37"/>
        <v/>
      </c>
      <c r="SI227" s="143">
        <f t="shared" si="38"/>
        <v>0</v>
      </c>
      <c r="SJ227" s="143" t="str">
        <f t="shared" si="39"/>
        <v/>
      </c>
      <c r="SK227" s="143">
        <f t="shared" si="40"/>
        <v>0</v>
      </c>
      <c r="SL227" s="143" t="str">
        <f t="shared" si="41"/>
        <v/>
      </c>
      <c r="SM227" s="143">
        <f t="shared" si="42"/>
        <v>0</v>
      </c>
      <c r="SN227" s="143" t="str">
        <f t="shared" si="43"/>
        <v/>
      </c>
      <c r="SO227" s="143">
        <f t="shared" si="44"/>
        <v>0</v>
      </c>
      <c r="SP227" s="143" t="str">
        <f t="shared" si="45"/>
        <v/>
      </c>
      <c r="SQ227" s="143">
        <f t="shared" si="46"/>
        <v>0</v>
      </c>
      <c r="SR227" s="143" t="str">
        <f t="shared" si="47"/>
        <v/>
      </c>
    </row>
    <row r="228" spans="501:512" hidden="1">
      <c r="SG228" s="143">
        <f t="shared" si="36"/>
        <v>0</v>
      </c>
      <c r="SH228" s="143" t="str">
        <f t="shared" si="37"/>
        <v/>
      </c>
      <c r="SI228" s="143">
        <f t="shared" si="38"/>
        <v>0</v>
      </c>
      <c r="SJ228" s="143" t="str">
        <f t="shared" si="39"/>
        <v/>
      </c>
      <c r="SK228" s="143">
        <f t="shared" si="40"/>
        <v>0</v>
      </c>
      <c r="SL228" s="143" t="str">
        <f t="shared" si="41"/>
        <v/>
      </c>
      <c r="SM228" s="143">
        <f t="shared" si="42"/>
        <v>0</v>
      </c>
      <c r="SN228" s="143" t="str">
        <f t="shared" si="43"/>
        <v/>
      </c>
      <c r="SO228" s="143">
        <f t="shared" si="44"/>
        <v>0</v>
      </c>
      <c r="SP228" s="143" t="str">
        <f t="shared" si="45"/>
        <v/>
      </c>
      <c r="SQ228" s="143">
        <f t="shared" si="46"/>
        <v>0</v>
      </c>
      <c r="SR228" s="143" t="str">
        <f t="shared" si="47"/>
        <v/>
      </c>
    </row>
    <row r="229" spans="501:512" hidden="1">
      <c r="SG229" s="143">
        <f t="shared" si="36"/>
        <v>0</v>
      </c>
      <c r="SH229" s="143" t="str">
        <f t="shared" si="37"/>
        <v/>
      </c>
      <c r="SI229" s="143">
        <f t="shared" si="38"/>
        <v>0</v>
      </c>
      <c r="SJ229" s="143" t="str">
        <f t="shared" si="39"/>
        <v/>
      </c>
      <c r="SK229" s="143">
        <f t="shared" si="40"/>
        <v>0</v>
      </c>
      <c r="SL229" s="143" t="str">
        <f t="shared" si="41"/>
        <v/>
      </c>
      <c r="SM229" s="143">
        <f t="shared" si="42"/>
        <v>0</v>
      </c>
      <c r="SN229" s="143" t="str">
        <f t="shared" si="43"/>
        <v/>
      </c>
      <c r="SO229" s="143">
        <f t="shared" si="44"/>
        <v>0</v>
      </c>
      <c r="SP229" s="143" t="str">
        <f t="shared" si="45"/>
        <v/>
      </c>
      <c r="SQ229" s="143">
        <f t="shared" si="46"/>
        <v>0</v>
      </c>
      <c r="SR229" s="143" t="str">
        <f t="shared" si="47"/>
        <v/>
      </c>
    </row>
    <row r="230" spans="501:512" hidden="1">
      <c r="SG230" s="143">
        <f t="shared" si="36"/>
        <v>0</v>
      </c>
      <c r="SH230" s="143" t="str">
        <f t="shared" si="37"/>
        <v/>
      </c>
      <c r="SI230" s="143">
        <f t="shared" si="38"/>
        <v>0</v>
      </c>
      <c r="SJ230" s="143" t="str">
        <f t="shared" si="39"/>
        <v/>
      </c>
      <c r="SK230" s="143">
        <f t="shared" si="40"/>
        <v>0</v>
      </c>
      <c r="SL230" s="143" t="str">
        <f t="shared" si="41"/>
        <v/>
      </c>
      <c r="SM230" s="143">
        <f t="shared" si="42"/>
        <v>0</v>
      </c>
      <c r="SN230" s="143" t="str">
        <f t="shared" si="43"/>
        <v/>
      </c>
      <c r="SO230" s="143">
        <f t="shared" si="44"/>
        <v>0</v>
      </c>
      <c r="SP230" s="143" t="str">
        <f t="shared" si="45"/>
        <v/>
      </c>
      <c r="SQ230" s="143">
        <f t="shared" si="46"/>
        <v>0</v>
      </c>
      <c r="SR230" s="143" t="str">
        <f t="shared" si="47"/>
        <v/>
      </c>
    </row>
    <row r="231" spans="501:512" hidden="1">
      <c r="SG231" s="143">
        <f t="shared" si="36"/>
        <v>0</v>
      </c>
      <c r="SH231" s="143" t="str">
        <f t="shared" si="37"/>
        <v/>
      </c>
      <c r="SI231" s="143">
        <f t="shared" si="38"/>
        <v>0</v>
      </c>
      <c r="SJ231" s="143" t="str">
        <f t="shared" si="39"/>
        <v/>
      </c>
      <c r="SK231" s="143">
        <f t="shared" si="40"/>
        <v>0</v>
      </c>
      <c r="SL231" s="143" t="str">
        <f t="shared" si="41"/>
        <v/>
      </c>
      <c r="SM231" s="143">
        <f t="shared" si="42"/>
        <v>0</v>
      </c>
      <c r="SN231" s="143" t="str">
        <f t="shared" si="43"/>
        <v/>
      </c>
      <c r="SO231" s="143">
        <f t="shared" si="44"/>
        <v>0</v>
      </c>
      <c r="SP231" s="143" t="str">
        <f t="shared" si="45"/>
        <v/>
      </c>
      <c r="SQ231" s="143">
        <f t="shared" si="46"/>
        <v>0</v>
      </c>
      <c r="SR231" s="143" t="str">
        <f t="shared" si="47"/>
        <v/>
      </c>
    </row>
    <row r="232" spans="501:512" hidden="1">
      <c r="SG232" s="143">
        <f t="shared" si="36"/>
        <v>0</v>
      </c>
      <c r="SH232" s="143" t="str">
        <f t="shared" si="37"/>
        <v/>
      </c>
      <c r="SI232" s="143">
        <f t="shared" si="38"/>
        <v>0</v>
      </c>
      <c r="SJ232" s="143" t="str">
        <f t="shared" si="39"/>
        <v/>
      </c>
      <c r="SK232" s="143">
        <f t="shared" si="40"/>
        <v>0</v>
      </c>
      <c r="SL232" s="143" t="str">
        <f t="shared" si="41"/>
        <v/>
      </c>
      <c r="SM232" s="143">
        <f t="shared" si="42"/>
        <v>0</v>
      </c>
      <c r="SN232" s="143" t="str">
        <f t="shared" si="43"/>
        <v/>
      </c>
      <c r="SO232" s="143">
        <f t="shared" si="44"/>
        <v>0</v>
      </c>
      <c r="SP232" s="143" t="str">
        <f t="shared" si="45"/>
        <v/>
      </c>
      <c r="SQ232" s="143">
        <f t="shared" si="46"/>
        <v>0</v>
      </c>
      <c r="SR232" s="143" t="str">
        <f t="shared" si="47"/>
        <v/>
      </c>
    </row>
    <row r="233" spans="501:512" hidden="1">
      <c r="SG233" s="143">
        <f t="shared" si="36"/>
        <v>0</v>
      </c>
      <c r="SH233" s="143" t="str">
        <f t="shared" si="37"/>
        <v/>
      </c>
      <c r="SI233" s="143">
        <f t="shared" si="38"/>
        <v>0</v>
      </c>
      <c r="SJ233" s="143" t="str">
        <f t="shared" si="39"/>
        <v/>
      </c>
      <c r="SK233" s="143">
        <f t="shared" si="40"/>
        <v>0</v>
      </c>
      <c r="SL233" s="143" t="str">
        <f t="shared" si="41"/>
        <v/>
      </c>
      <c r="SM233" s="143">
        <f t="shared" si="42"/>
        <v>0</v>
      </c>
      <c r="SN233" s="143" t="str">
        <f t="shared" si="43"/>
        <v/>
      </c>
      <c r="SO233" s="143">
        <f t="shared" si="44"/>
        <v>0</v>
      </c>
      <c r="SP233" s="143" t="str">
        <f t="shared" si="45"/>
        <v/>
      </c>
      <c r="SQ233" s="143">
        <f t="shared" si="46"/>
        <v>0</v>
      </c>
      <c r="SR233" s="143" t="str">
        <f t="shared" si="47"/>
        <v/>
      </c>
    </row>
    <row r="234" spans="501:512" hidden="1">
      <c r="SG234" s="143">
        <f t="shared" si="36"/>
        <v>0</v>
      </c>
      <c r="SH234" s="143" t="str">
        <f t="shared" si="37"/>
        <v/>
      </c>
      <c r="SI234" s="143">
        <f t="shared" si="38"/>
        <v>0</v>
      </c>
      <c r="SJ234" s="143" t="str">
        <f t="shared" si="39"/>
        <v/>
      </c>
      <c r="SK234" s="143">
        <f t="shared" si="40"/>
        <v>0</v>
      </c>
      <c r="SL234" s="143" t="str">
        <f t="shared" si="41"/>
        <v/>
      </c>
      <c r="SM234" s="143">
        <f t="shared" si="42"/>
        <v>0</v>
      </c>
      <c r="SN234" s="143" t="str">
        <f t="shared" si="43"/>
        <v/>
      </c>
      <c r="SO234" s="143">
        <f t="shared" si="44"/>
        <v>0</v>
      </c>
      <c r="SP234" s="143" t="str">
        <f t="shared" si="45"/>
        <v/>
      </c>
      <c r="SQ234" s="143">
        <f t="shared" si="46"/>
        <v>0</v>
      </c>
      <c r="SR234" s="143" t="str">
        <f t="shared" si="47"/>
        <v/>
      </c>
    </row>
    <row r="235" spans="501:512" hidden="1">
      <c r="SG235" s="143">
        <f t="shared" si="36"/>
        <v>0</v>
      </c>
      <c r="SH235" s="143" t="str">
        <f t="shared" si="37"/>
        <v/>
      </c>
      <c r="SI235" s="143">
        <f t="shared" si="38"/>
        <v>0</v>
      </c>
      <c r="SJ235" s="143" t="str">
        <f t="shared" si="39"/>
        <v/>
      </c>
      <c r="SK235" s="143">
        <f t="shared" si="40"/>
        <v>0</v>
      </c>
      <c r="SL235" s="143" t="str">
        <f t="shared" si="41"/>
        <v/>
      </c>
      <c r="SM235" s="143">
        <f t="shared" si="42"/>
        <v>0</v>
      </c>
      <c r="SN235" s="143" t="str">
        <f t="shared" si="43"/>
        <v/>
      </c>
      <c r="SO235" s="143">
        <f t="shared" si="44"/>
        <v>0</v>
      </c>
      <c r="SP235" s="143" t="str">
        <f t="shared" si="45"/>
        <v/>
      </c>
      <c r="SQ235" s="143">
        <f t="shared" si="46"/>
        <v>0</v>
      </c>
      <c r="SR235" s="143" t="str">
        <f t="shared" si="47"/>
        <v/>
      </c>
    </row>
    <row r="236" spans="501:512" hidden="1">
      <c r="SG236" s="143">
        <f t="shared" si="36"/>
        <v>0</v>
      </c>
      <c r="SH236" s="143" t="str">
        <f t="shared" si="37"/>
        <v/>
      </c>
      <c r="SI236" s="143">
        <f t="shared" si="38"/>
        <v>0</v>
      </c>
      <c r="SJ236" s="143" t="str">
        <f t="shared" si="39"/>
        <v/>
      </c>
      <c r="SK236" s="143">
        <f t="shared" si="40"/>
        <v>0</v>
      </c>
      <c r="SL236" s="143" t="str">
        <f t="shared" si="41"/>
        <v/>
      </c>
      <c r="SM236" s="143">
        <f t="shared" si="42"/>
        <v>0</v>
      </c>
      <c r="SN236" s="143" t="str">
        <f t="shared" si="43"/>
        <v/>
      </c>
      <c r="SO236" s="143">
        <f t="shared" si="44"/>
        <v>0</v>
      </c>
      <c r="SP236" s="143" t="str">
        <f t="shared" si="45"/>
        <v/>
      </c>
      <c r="SQ236" s="143">
        <f t="shared" si="46"/>
        <v>0</v>
      </c>
      <c r="SR236" s="143" t="str">
        <f t="shared" si="47"/>
        <v/>
      </c>
    </row>
    <row r="237" spans="501:512" hidden="1">
      <c r="SG237" s="143">
        <f t="shared" si="36"/>
        <v>0</v>
      </c>
      <c r="SH237" s="143" t="str">
        <f t="shared" si="37"/>
        <v/>
      </c>
      <c r="SI237" s="143">
        <f t="shared" si="38"/>
        <v>0</v>
      </c>
      <c r="SJ237" s="143" t="str">
        <f t="shared" si="39"/>
        <v/>
      </c>
      <c r="SK237" s="143">
        <f t="shared" si="40"/>
        <v>0</v>
      </c>
      <c r="SL237" s="143" t="str">
        <f t="shared" si="41"/>
        <v/>
      </c>
      <c r="SM237" s="143">
        <f t="shared" si="42"/>
        <v>0</v>
      </c>
      <c r="SN237" s="143" t="str">
        <f t="shared" si="43"/>
        <v/>
      </c>
      <c r="SO237" s="143">
        <f t="shared" si="44"/>
        <v>0</v>
      </c>
      <c r="SP237" s="143" t="str">
        <f t="shared" si="45"/>
        <v/>
      </c>
      <c r="SQ237" s="143">
        <f t="shared" si="46"/>
        <v>0</v>
      </c>
      <c r="SR237" s="143" t="str">
        <f t="shared" si="47"/>
        <v/>
      </c>
    </row>
    <row r="238" spans="501:512" hidden="1">
      <c r="SG238" s="143">
        <f t="shared" si="36"/>
        <v>0</v>
      </c>
      <c r="SH238" s="143" t="str">
        <f t="shared" si="37"/>
        <v/>
      </c>
      <c r="SI238" s="143">
        <f t="shared" si="38"/>
        <v>0</v>
      </c>
      <c r="SJ238" s="143" t="str">
        <f t="shared" si="39"/>
        <v/>
      </c>
      <c r="SK238" s="143">
        <f t="shared" si="40"/>
        <v>0</v>
      </c>
      <c r="SL238" s="143" t="str">
        <f t="shared" si="41"/>
        <v/>
      </c>
      <c r="SM238" s="143">
        <f t="shared" si="42"/>
        <v>0</v>
      </c>
      <c r="SN238" s="143" t="str">
        <f t="shared" si="43"/>
        <v/>
      </c>
      <c r="SO238" s="143">
        <f t="shared" si="44"/>
        <v>0</v>
      </c>
      <c r="SP238" s="143" t="str">
        <f t="shared" si="45"/>
        <v/>
      </c>
      <c r="SQ238" s="143">
        <f t="shared" si="46"/>
        <v>0</v>
      </c>
      <c r="SR238" s="143" t="str">
        <f t="shared" si="47"/>
        <v/>
      </c>
    </row>
    <row r="239" spans="501:512" hidden="1">
      <c r="SG239" s="143">
        <f t="shared" si="36"/>
        <v>0</v>
      </c>
      <c r="SH239" s="143" t="str">
        <f t="shared" si="37"/>
        <v/>
      </c>
      <c r="SI239" s="143">
        <f t="shared" si="38"/>
        <v>0</v>
      </c>
      <c r="SJ239" s="143" t="str">
        <f t="shared" si="39"/>
        <v/>
      </c>
      <c r="SK239" s="143">
        <f t="shared" si="40"/>
        <v>0</v>
      </c>
      <c r="SL239" s="143" t="str">
        <f t="shared" si="41"/>
        <v/>
      </c>
      <c r="SM239" s="143">
        <f t="shared" si="42"/>
        <v>0</v>
      </c>
      <c r="SN239" s="143" t="str">
        <f t="shared" si="43"/>
        <v/>
      </c>
      <c r="SO239" s="143">
        <f t="shared" si="44"/>
        <v>0</v>
      </c>
      <c r="SP239" s="143" t="str">
        <f t="shared" si="45"/>
        <v/>
      </c>
      <c r="SQ239" s="143">
        <f t="shared" si="46"/>
        <v>0</v>
      </c>
      <c r="SR239" s="143" t="str">
        <f t="shared" si="47"/>
        <v/>
      </c>
    </row>
    <row r="240" spans="501:512" hidden="1">
      <c r="SG240" s="143">
        <f t="shared" si="36"/>
        <v>0</v>
      </c>
      <c r="SH240" s="143" t="str">
        <f t="shared" si="37"/>
        <v/>
      </c>
      <c r="SI240" s="143">
        <f t="shared" si="38"/>
        <v>0</v>
      </c>
      <c r="SJ240" s="143" t="str">
        <f t="shared" si="39"/>
        <v/>
      </c>
      <c r="SK240" s="143">
        <f t="shared" si="40"/>
        <v>0</v>
      </c>
      <c r="SL240" s="143" t="str">
        <f t="shared" si="41"/>
        <v/>
      </c>
      <c r="SM240" s="143">
        <f t="shared" si="42"/>
        <v>0</v>
      </c>
      <c r="SN240" s="143" t="str">
        <f t="shared" si="43"/>
        <v/>
      </c>
      <c r="SO240" s="143">
        <f t="shared" si="44"/>
        <v>0</v>
      </c>
      <c r="SP240" s="143" t="str">
        <f t="shared" si="45"/>
        <v/>
      </c>
      <c r="SQ240" s="143">
        <f t="shared" si="46"/>
        <v>0</v>
      </c>
      <c r="SR240" s="143" t="str">
        <f t="shared" si="47"/>
        <v/>
      </c>
    </row>
    <row r="241" spans="501:512" hidden="1">
      <c r="SG241" s="143">
        <f t="shared" si="36"/>
        <v>0</v>
      </c>
      <c r="SH241" s="143" t="str">
        <f t="shared" si="37"/>
        <v/>
      </c>
      <c r="SI241" s="143">
        <f t="shared" si="38"/>
        <v>0</v>
      </c>
      <c r="SJ241" s="143" t="str">
        <f t="shared" si="39"/>
        <v/>
      </c>
      <c r="SK241" s="143">
        <f t="shared" si="40"/>
        <v>0</v>
      </c>
      <c r="SL241" s="143" t="str">
        <f t="shared" si="41"/>
        <v/>
      </c>
      <c r="SM241" s="143">
        <f t="shared" si="42"/>
        <v>0</v>
      </c>
      <c r="SN241" s="143" t="str">
        <f t="shared" si="43"/>
        <v/>
      </c>
      <c r="SO241" s="143">
        <f t="shared" si="44"/>
        <v>0</v>
      </c>
      <c r="SP241" s="143" t="str">
        <f t="shared" si="45"/>
        <v/>
      </c>
      <c r="SQ241" s="143">
        <f t="shared" si="46"/>
        <v>0</v>
      </c>
      <c r="SR241" s="143" t="str">
        <f t="shared" si="47"/>
        <v/>
      </c>
    </row>
    <row r="242" spans="501:512" hidden="1">
      <c r="SG242" s="143">
        <f t="shared" si="36"/>
        <v>0</v>
      </c>
      <c r="SH242" s="143" t="str">
        <f t="shared" si="37"/>
        <v/>
      </c>
      <c r="SI242" s="143">
        <f t="shared" si="38"/>
        <v>0</v>
      </c>
      <c r="SJ242" s="143" t="str">
        <f t="shared" si="39"/>
        <v/>
      </c>
      <c r="SK242" s="143">
        <f t="shared" si="40"/>
        <v>0</v>
      </c>
      <c r="SL242" s="143" t="str">
        <f t="shared" si="41"/>
        <v/>
      </c>
      <c r="SM242" s="143">
        <f t="shared" si="42"/>
        <v>0</v>
      </c>
      <c r="SN242" s="143" t="str">
        <f t="shared" si="43"/>
        <v/>
      </c>
      <c r="SO242" s="143">
        <f t="shared" si="44"/>
        <v>0</v>
      </c>
      <c r="SP242" s="143" t="str">
        <f t="shared" si="45"/>
        <v/>
      </c>
      <c r="SQ242" s="143">
        <f t="shared" si="46"/>
        <v>0</v>
      </c>
      <c r="SR242" s="143" t="str">
        <f t="shared" si="47"/>
        <v/>
      </c>
    </row>
    <row r="243" spans="501:512" hidden="1">
      <c r="SG243" s="143">
        <f t="shared" si="36"/>
        <v>0</v>
      </c>
      <c r="SH243" s="143" t="str">
        <f t="shared" si="37"/>
        <v/>
      </c>
      <c r="SI243" s="143">
        <f t="shared" si="38"/>
        <v>0</v>
      </c>
      <c r="SJ243" s="143" t="str">
        <f t="shared" si="39"/>
        <v/>
      </c>
      <c r="SK243" s="143">
        <f t="shared" si="40"/>
        <v>0</v>
      </c>
      <c r="SL243" s="143" t="str">
        <f t="shared" si="41"/>
        <v/>
      </c>
      <c r="SM243" s="143">
        <f t="shared" si="42"/>
        <v>0</v>
      </c>
      <c r="SN243" s="143" t="str">
        <f t="shared" si="43"/>
        <v/>
      </c>
      <c r="SO243" s="143">
        <f t="shared" si="44"/>
        <v>0</v>
      </c>
      <c r="SP243" s="143" t="str">
        <f t="shared" si="45"/>
        <v/>
      </c>
      <c r="SQ243" s="143">
        <f t="shared" si="46"/>
        <v>0</v>
      </c>
      <c r="SR243" s="143" t="str">
        <f t="shared" si="47"/>
        <v/>
      </c>
    </row>
    <row r="244" spans="501:512" hidden="1">
      <c r="SG244" s="143">
        <f t="shared" si="36"/>
        <v>0</v>
      </c>
      <c r="SH244" s="143" t="str">
        <f t="shared" si="37"/>
        <v/>
      </c>
      <c r="SI244" s="143">
        <f t="shared" si="38"/>
        <v>0</v>
      </c>
      <c r="SJ244" s="143" t="str">
        <f t="shared" si="39"/>
        <v/>
      </c>
      <c r="SK244" s="143">
        <f t="shared" si="40"/>
        <v>0</v>
      </c>
      <c r="SL244" s="143" t="str">
        <f t="shared" si="41"/>
        <v/>
      </c>
      <c r="SM244" s="143">
        <f t="shared" si="42"/>
        <v>0</v>
      </c>
      <c r="SN244" s="143" t="str">
        <f t="shared" si="43"/>
        <v/>
      </c>
      <c r="SO244" s="143">
        <f t="shared" si="44"/>
        <v>0</v>
      </c>
      <c r="SP244" s="143" t="str">
        <f t="shared" si="45"/>
        <v/>
      </c>
      <c r="SQ244" s="143">
        <f t="shared" si="46"/>
        <v>0</v>
      </c>
      <c r="SR244" s="143" t="str">
        <f t="shared" si="47"/>
        <v/>
      </c>
    </row>
    <row r="245" spans="501:512" hidden="1">
      <c r="SG245" s="143">
        <f t="shared" si="36"/>
        <v>0</v>
      </c>
      <c r="SH245" s="143" t="str">
        <f t="shared" si="37"/>
        <v/>
      </c>
      <c r="SI245" s="143">
        <f t="shared" si="38"/>
        <v>0</v>
      </c>
      <c r="SJ245" s="143" t="str">
        <f t="shared" si="39"/>
        <v/>
      </c>
      <c r="SK245" s="143">
        <f t="shared" si="40"/>
        <v>0</v>
      </c>
      <c r="SL245" s="143" t="str">
        <f t="shared" si="41"/>
        <v/>
      </c>
      <c r="SM245" s="143">
        <f t="shared" si="42"/>
        <v>0</v>
      </c>
      <c r="SN245" s="143" t="str">
        <f t="shared" si="43"/>
        <v/>
      </c>
      <c r="SO245" s="143">
        <f t="shared" si="44"/>
        <v>0</v>
      </c>
      <c r="SP245" s="143" t="str">
        <f t="shared" si="45"/>
        <v/>
      </c>
      <c r="SQ245" s="143">
        <f t="shared" si="46"/>
        <v>0</v>
      </c>
      <c r="SR245" s="143" t="str">
        <f t="shared" si="47"/>
        <v/>
      </c>
    </row>
    <row r="246" spans="501:512" hidden="1">
      <c r="SG246" s="143">
        <f t="shared" si="36"/>
        <v>0</v>
      </c>
      <c r="SH246" s="143" t="str">
        <f t="shared" si="37"/>
        <v/>
      </c>
      <c r="SI246" s="143">
        <f t="shared" si="38"/>
        <v>0</v>
      </c>
      <c r="SJ246" s="143" t="str">
        <f t="shared" si="39"/>
        <v/>
      </c>
      <c r="SK246" s="143">
        <f t="shared" si="40"/>
        <v>0</v>
      </c>
      <c r="SL246" s="143" t="str">
        <f t="shared" si="41"/>
        <v/>
      </c>
      <c r="SM246" s="143">
        <f t="shared" si="42"/>
        <v>0</v>
      </c>
      <c r="SN246" s="143" t="str">
        <f t="shared" si="43"/>
        <v/>
      </c>
      <c r="SO246" s="143">
        <f t="shared" si="44"/>
        <v>0</v>
      </c>
      <c r="SP246" s="143" t="str">
        <f t="shared" si="45"/>
        <v/>
      </c>
      <c r="SQ246" s="143">
        <f t="shared" si="46"/>
        <v>0</v>
      </c>
      <c r="SR246" s="143" t="str">
        <f t="shared" si="47"/>
        <v/>
      </c>
    </row>
    <row r="247" spans="501:512" hidden="1">
      <c r="SG247" s="143">
        <f t="shared" si="36"/>
        <v>0</v>
      </c>
      <c r="SH247" s="143" t="str">
        <f t="shared" si="37"/>
        <v/>
      </c>
      <c r="SI247" s="143">
        <f t="shared" si="38"/>
        <v>0</v>
      </c>
      <c r="SJ247" s="143" t="str">
        <f t="shared" si="39"/>
        <v/>
      </c>
      <c r="SK247" s="143">
        <f t="shared" si="40"/>
        <v>0</v>
      </c>
      <c r="SL247" s="143" t="str">
        <f t="shared" si="41"/>
        <v/>
      </c>
      <c r="SM247" s="143">
        <f t="shared" si="42"/>
        <v>0</v>
      </c>
      <c r="SN247" s="143" t="str">
        <f t="shared" si="43"/>
        <v/>
      </c>
      <c r="SO247" s="143">
        <f t="shared" si="44"/>
        <v>0</v>
      </c>
      <c r="SP247" s="143" t="str">
        <f t="shared" si="45"/>
        <v/>
      </c>
      <c r="SQ247" s="143">
        <f t="shared" si="46"/>
        <v>0</v>
      </c>
      <c r="SR247" s="143" t="str">
        <f t="shared" si="47"/>
        <v/>
      </c>
    </row>
    <row r="248" spans="501:512" hidden="1">
      <c r="SG248" s="143">
        <f t="shared" si="36"/>
        <v>0</v>
      </c>
      <c r="SH248" s="143" t="str">
        <f t="shared" si="37"/>
        <v/>
      </c>
      <c r="SI248" s="143">
        <f t="shared" si="38"/>
        <v>0</v>
      </c>
      <c r="SJ248" s="143" t="str">
        <f t="shared" si="39"/>
        <v/>
      </c>
      <c r="SK248" s="143">
        <f t="shared" si="40"/>
        <v>0</v>
      </c>
      <c r="SL248" s="143" t="str">
        <f t="shared" si="41"/>
        <v/>
      </c>
      <c r="SM248" s="143">
        <f t="shared" si="42"/>
        <v>0</v>
      </c>
      <c r="SN248" s="143" t="str">
        <f t="shared" si="43"/>
        <v/>
      </c>
      <c r="SO248" s="143">
        <f t="shared" si="44"/>
        <v>0</v>
      </c>
      <c r="SP248" s="143" t="str">
        <f t="shared" si="45"/>
        <v/>
      </c>
      <c r="SQ248" s="143">
        <f t="shared" si="46"/>
        <v>0</v>
      </c>
      <c r="SR248" s="143" t="str">
        <f t="shared" si="47"/>
        <v/>
      </c>
    </row>
    <row r="249" spans="501:512" hidden="1">
      <c r="SG249" s="143">
        <f t="shared" si="36"/>
        <v>0</v>
      </c>
      <c r="SH249" s="143" t="str">
        <f t="shared" si="37"/>
        <v/>
      </c>
      <c r="SI249" s="143">
        <f t="shared" si="38"/>
        <v>0</v>
      </c>
      <c r="SJ249" s="143" t="str">
        <f t="shared" si="39"/>
        <v/>
      </c>
      <c r="SK249" s="143">
        <f t="shared" si="40"/>
        <v>0</v>
      </c>
      <c r="SL249" s="143" t="str">
        <f t="shared" si="41"/>
        <v/>
      </c>
      <c r="SM249" s="143">
        <f t="shared" si="42"/>
        <v>0</v>
      </c>
      <c r="SN249" s="143" t="str">
        <f t="shared" si="43"/>
        <v/>
      </c>
      <c r="SO249" s="143">
        <f t="shared" si="44"/>
        <v>0</v>
      </c>
      <c r="SP249" s="143" t="str">
        <f t="shared" si="45"/>
        <v/>
      </c>
      <c r="SQ249" s="143">
        <f t="shared" si="46"/>
        <v>0</v>
      </c>
      <c r="SR249" s="143" t="str">
        <f t="shared" si="47"/>
        <v/>
      </c>
    </row>
    <row r="250" spans="501:512" hidden="1">
      <c r="SG250" s="143">
        <f t="shared" si="36"/>
        <v>0</v>
      </c>
      <c r="SH250" s="143" t="str">
        <f t="shared" si="37"/>
        <v/>
      </c>
      <c r="SI250" s="143">
        <f t="shared" si="38"/>
        <v>0</v>
      </c>
      <c r="SJ250" s="143" t="str">
        <f t="shared" si="39"/>
        <v/>
      </c>
      <c r="SK250" s="143">
        <f t="shared" si="40"/>
        <v>0</v>
      </c>
      <c r="SL250" s="143" t="str">
        <f t="shared" si="41"/>
        <v/>
      </c>
      <c r="SM250" s="143">
        <f t="shared" si="42"/>
        <v>0</v>
      </c>
      <c r="SN250" s="143" t="str">
        <f t="shared" si="43"/>
        <v/>
      </c>
      <c r="SO250" s="143">
        <f t="shared" si="44"/>
        <v>0</v>
      </c>
      <c r="SP250" s="143" t="str">
        <f t="shared" si="45"/>
        <v/>
      </c>
      <c r="SQ250" s="143">
        <f t="shared" si="46"/>
        <v>0</v>
      </c>
      <c r="SR250" s="143" t="str">
        <f t="shared" si="47"/>
        <v/>
      </c>
    </row>
    <row r="251" spans="501:512" hidden="1">
      <c r="SG251" s="143">
        <f t="shared" si="36"/>
        <v>0</v>
      </c>
      <c r="SH251" s="143" t="str">
        <f t="shared" si="37"/>
        <v/>
      </c>
      <c r="SI251" s="143">
        <f t="shared" si="38"/>
        <v>0</v>
      </c>
      <c r="SJ251" s="143" t="str">
        <f t="shared" si="39"/>
        <v/>
      </c>
      <c r="SK251" s="143">
        <f t="shared" si="40"/>
        <v>0</v>
      </c>
      <c r="SL251" s="143" t="str">
        <f t="shared" si="41"/>
        <v/>
      </c>
      <c r="SM251" s="143">
        <f t="shared" si="42"/>
        <v>0</v>
      </c>
      <c r="SN251" s="143" t="str">
        <f t="shared" si="43"/>
        <v/>
      </c>
      <c r="SO251" s="143">
        <f t="shared" si="44"/>
        <v>0</v>
      </c>
      <c r="SP251" s="143" t="str">
        <f t="shared" si="45"/>
        <v/>
      </c>
      <c r="SQ251" s="143">
        <f t="shared" si="46"/>
        <v>0</v>
      </c>
      <c r="SR251" s="143" t="str">
        <f t="shared" si="47"/>
        <v/>
      </c>
    </row>
    <row r="252" spans="501:512" hidden="1">
      <c r="SG252" s="143">
        <f t="shared" si="36"/>
        <v>0</v>
      </c>
      <c r="SH252" s="143" t="str">
        <f t="shared" si="37"/>
        <v/>
      </c>
      <c r="SI252" s="143">
        <f t="shared" si="38"/>
        <v>0</v>
      </c>
      <c r="SJ252" s="143" t="str">
        <f t="shared" si="39"/>
        <v/>
      </c>
      <c r="SK252" s="143">
        <f t="shared" si="40"/>
        <v>0</v>
      </c>
      <c r="SL252" s="143" t="str">
        <f t="shared" si="41"/>
        <v/>
      </c>
      <c r="SM252" s="143">
        <f t="shared" si="42"/>
        <v>0</v>
      </c>
      <c r="SN252" s="143" t="str">
        <f t="shared" si="43"/>
        <v/>
      </c>
      <c r="SO252" s="143">
        <f t="shared" si="44"/>
        <v>0</v>
      </c>
      <c r="SP252" s="143" t="str">
        <f t="shared" si="45"/>
        <v/>
      </c>
      <c r="SQ252" s="143">
        <f t="shared" si="46"/>
        <v>0</v>
      </c>
      <c r="SR252" s="143" t="str">
        <f t="shared" si="47"/>
        <v/>
      </c>
    </row>
    <row r="253" spans="501:512" hidden="1">
      <c r="SG253" s="143">
        <f t="shared" si="36"/>
        <v>0</v>
      </c>
      <c r="SH253" s="143" t="str">
        <f t="shared" si="37"/>
        <v/>
      </c>
      <c r="SI253" s="143">
        <f t="shared" si="38"/>
        <v>0</v>
      </c>
      <c r="SJ253" s="143" t="str">
        <f t="shared" si="39"/>
        <v/>
      </c>
      <c r="SK253" s="143">
        <f t="shared" si="40"/>
        <v>0</v>
      </c>
      <c r="SL253" s="143" t="str">
        <f t="shared" si="41"/>
        <v/>
      </c>
      <c r="SM253" s="143">
        <f t="shared" si="42"/>
        <v>0</v>
      </c>
      <c r="SN253" s="143" t="str">
        <f t="shared" si="43"/>
        <v/>
      </c>
      <c r="SO253" s="143">
        <f t="shared" si="44"/>
        <v>0</v>
      </c>
      <c r="SP253" s="143" t="str">
        <f t="shared" si="45"/>
        <v/>
      </c>
      <c r="SQ253" s="143">
        <f t="shared" si="46"/>
        <v>0</v>
      </c>
      <c r="SR253" s="143" t="str">
        <f t="shared" si="47"/>
        <v/>
      </c>
    </row>
    <row r="254" spans="501:512" hidden="1">
      <c r="SG254" s="143">
        <f t="shared" si="36"/>
        <v>0</v>
      </c>
      <c r="SH254" s="143" t="str">
        <f t="shared" si="37"/>
        <v/>
      </c>
      <c r="SI254" s="143">
        <f t="shared" si="38"/>
        <v>0</v>
      </c>
      <c r="SJ254" s="143" t="str">
        <f t="shared" si="39"/>
        <v/>
      </c>
      <c r="SK254" s="143">
        <f t="shared" si="40"/>
        <v>0</v>
      </c>
      <c r="SL254" s="143" t="str">
        <f t="shared" si="41"/>
        <v/>
      </c>
      <c r="SM254" s="143">
        <f t="shared" si="42"/>
        <v>0</v>
      </c>
      <c r="SN254" s="143" t="str">
        <f t="shared" si="43"/>
        <v/>
      </c>
      <c r="SO254" s="143">
        <f t="shared" si="44"/>
        <v>0</v>
      </c>
      <c r="SP254" s="143" t="str">
        <f t="shared" si="45"/>
        <v/>
      </c>
      <c r="SQ254" s="143">
        <f t="shared" si="46"/>
        <v>0</v>
      </c>
      <c r="SR254" s="143" t="str">
        <f t="shared" si="47"/>
        <v/>
      </c>
    </row>
    <row r="255" spans="501:512" hidden="1">
      <c r="SG255" s="143">
        <f t="shared" si="36"/>
        <v>0</v>
      </c>
      <c r="SH255" s="143" t="str">
        <f t="shared" si="37"/>
        <v/>
      </c>
      <c r="SI255" s="143">
        <f t="shared" si="38"/>
        <v>0</v>
      </c>
      <c r="SJ255" s="143" t="str">
        <f t="shared" si="39"/>
        <v/>
      </c>
      <c r="SK255" s="143">
        <f t="shared" si="40"/>
        <v>0</v>
      </c>
      <c r="SL255" s="143" t="str">
        <f t="shared" si="41"/>
        <v/>
      </c>
      <c r="SM255" s="143">
        <f t="shared" si="42"/>
        <v>0</v>
      </c>
      <c r="SN255" s="143" t="str">
        <f t="shared" si="43"/>
        <v/>
      </c>
      <c r="SO255" s="143">
        <f t="shared" si="44"/>
        <v>0</v>
      </c>
      <c r="SP255" s="143" t="str">
        <f t="shared" si="45"/>
        <v/>
      </c>
      <c r="SQ255" s="143">
        <f t="shared" si="46"/>
        <v>0</v>
      </c>
      <c r="SR255" s="143" t="str">
        <f t="shared" si="47"/>
        <v/>
      </c>
    </row>
    <row r="256" spans="501:512" hidden="1">
      <c r="SG256" s="143">
        <f t="shared" si="36"/>
        <v>0</v>
      </c>
      <c r="SH256" s="143" t="str">
        <f t="shared" si="37"/>
        <v/>
      </c>
      <c r="SI256" s="143">
        <f t="shared" si="38"/>
        <v>0</v>
      </c>
      <c r="SJ256" s="143" t="str">
        <f t="shared" si="39"/>
        <v/>
      </c>
      <c r="SK256" s="143">
        <f t="shared" si="40"/>
        <v>0</v>
      </c>
      <c r="SL256" s="143" t="str">
        <f t="shared" si="41"/>
        <v/>
      </c>
      <c r="SM256" s="143">
        <f t="shared" si="42"/>
        <v>0</v>
      </c>
      <c r="SN256" s="143" t="str">
        <f t="shared" si="43"/>
        <v/>
      </c>
      <c r="SO256" s="143">
        <f t="shared" si="44"/>
        <v>0</v>
      </c>
      <c r="SP256" s="143" t="str">
        <f t="shared" si="45"/>
        <v/>
      </c>
      <c r="SQ256" s="143">
        <f t="shared" si="46"/>
        <v>0</v>
      </c>
      <c r="SR256" s="143" t="str">
        <f t="shared" si="47"/>
        <v/>
      </c>
    </row>
    <row r="257" spans="501:512" hidden="1">
      <c r="SG257" s="143">
        <f t="shared" si="36"/>
        <v>0</v>
      </c>
      <c r="SH257" s="143" t="str">
        <f t="shared" si="37"/>
        <v/>
      </c>
      <c r="SI257" s="143">
        <f t="shared" si="38"/>
        <v>0</v>
      </c>
      <c r="SJ257" s="143" t="str">
        <f t="shared" si="39"/>
        <v/>
      </c>
      <c r="SK257" s="143">
        <f t="shared" si="40"/>
        <v>0</v>
      </c>
      <c r="SL257" s="143" t="str">
        <f t="shared" si="41"/>
        <v/>
      </c>
      <c r="SM257" s="143">
        <f t="shared" si="42"/>
        <v>0</v>
      </c>
      <c r="SN257" s="143" t="str">
        <f t="shared" si="43"/>
        <v/>
      </c>
      <c r="SO257" s="143">
        <f t="shared" si="44"/>
        <v>0</v>
      </c>
      <c r="SP257" s="143" t="str">
        <f t="shared" si="45"/>
        <v/>
      </c>
      <c r="SQ257" s="143">
        <f t="shared" si="46"/>
        <v>0</v>
      </c>
      <c r="SR257" s="143" t="str">
        <f t="shared" si="47"/>
        <v/>
      </c>
    </row>
    <row r="258" spans="501:512" hidden="1">
      <c r="SG258" s="143">
        <f t="shared" si="36"/>
        <v>0</v>
      </c>
      <c r="SH258" s="143" t="str">
        <f t="shared" si="37"/>
        <v/>
      </c>
      <c r="SI258" s="143">
        <f t="shared" si="38"/>
        <v>0</v>
      </c>
      <c r="SJ258" s="143" t="str">
        <f t="shared" si="39"/>
        <v/>
      </c>
      <c r="SK258" s="143">
        <f t="shared" si="40"/>
        <v>0</v>
      </c>
      <c r="SL258" s="143" t="str">
        <f t="shared" si="41"/>
        <v/>
      </c>
      <c r="SM258" s="143">
        <f t="shared" si="42"/>
        <v>0</v>
      </c>
      <c r="SN258" s="143" t="str">
        <f t="shared" si="43"/>
        <v/>
      </c>
      <c r="SO258" s="143">
        <f t="shared" si="44"/>
        <v>0</v>
      </c>
      <c r="SP258" s="143" t="str">
        <f t="shared" si="45"/>
        <v/>
      </c>
      <c r="SQ258" s="143">
        <f t="shared" si="46"/>
        <v>0</v>
      </c>
      <c r="SR258" s="143" t="str">
        <f t="shared" si="47"/>
        <v/>
      </c>
    </row>
    <row r="259" spans="501:512" hidden="1">
      <c r="SG259" s="143">
        <f t="shared" ref="SG259:SG322" si="48">AP259-SUM(QY259)</f>
        <v>0</v>
      </c>
      <c r="SH259" s="143" t="str">
        <f t="shared" ref="SH259:SH322" si="49">IF(SG259&lt;0,$D259&amp;",","")</f>
        <v/>
      </c>
      <c r="SI259" s="143">
        <f t="shared" ref="SI259:SI322" si="50">BY259-SUM(RE259)</f>
        <v>0</v>
      </c>
      <c r="SJ259" s="143" t="str">
        <f t="shared" ref="SJ259:SJ322" si="51">IF(SI259&lt;0,$D259&amp;",","")</f>
        <v/>
      </c>
      <c r="SK259" s="143">
        <f t="shared" ref="SK259:SK322" si="52">DH259-SUM(RK259)</f>
        <v>0</v>
      </c>
      <c r="SL259" s="143" t="str">
        <f t="shared" ref="SL259:SL322" si="53">IF(SK259&lt;0,$D259&amp;",","")</f>
        <v/>
      </c>
      <c r="SM259" s="143">
        <f t="shared" ref="SM259:SM322" si="54">EQ259-SUM(RQ259)</f>
        <v>0</v>
      </c>
      <c r="SN259" s="143" t="str">
        <f t="shared" ref="SN259:SN322" si="55">IF(SM259&lt;0,$D259&amp;",","")</f>
        <v/>
      </c>
      <c r="SO259" s="143">
        <f t="shared" ref="SO259:SO322" si="56">SUM(ER259:FG259,FI259:FX259)-SUM(RW259)</f>
        <v>0</v>
      </c>
      <c r="SP259" s="143" t="str">
        <f t="shared" ref="SP259:SP322" si="57">IF(SO259&lt;0,$D259&amp;",","")</f>
        <v/>
      </c>
      <c r="SQ259" s="143">
        <f t="shared" ref="SQ259:SQ322" si="58">HH259-SUM(SC259)</f>
        <v>0</v>
      </c>
      <c r="SR259" s="143" t="str">
        <f t="shared" ref="SR259:SR322" si="59">IF(SQ259&lt;0,$D259&amp;",","")</f>
        <v/>
      </c>
    </row>
    <row r="260" spans="501:512" hidden="1">
      <c r="SG260" s="143">
        <f t="shared" si="48"/>
        <v>0</v>
      </c>
      <c r="SH260" s="143" t="str">
        <f t="shared" si="49"/>
        <v/>
      </c>
      <c r="SI260" s="143">
        <f t="shared" si="50"/>
        <v>0</v>
      </c>
      <c r="SJ260" s="143" t="str">
        <f t="shared" si="51"/>
        <v/>
      </c>
      <c r="SK260" s="143">
        <f t="shared" si="52"/>
        <v>0</v>
      </c>
      <c r="SL260" s="143" t="str">
        <f t="shared" si="53"/>
        <v/>
      </c>
      <c r="SM260" s="143">
        <f t="shared" si="54"/>
        <v>0</v>
      </c>
      <c r="SN260" s="143" t="str">
        <f t="shared" si="55"/>
        <v/>
      </c>
      <c r="SO260" s="143">
        <f t="shared" si="56"/>
        <v>0</v>
      </c>
      <c r="SP260" s="143" t="str">
        <f t="shared" si="57"/>
        <v/>
      </c>
      <c r="SQ260" s="143">
        <f t="shared" si="58"/>
        <v>0</v>
      </c>
      <c r="SR260" s="143" t="str">
        <f t="shared" si="59"/>
        <v/>
      </c>
    </row>
    <row r="261" spans="501:512" hidden="1">
      <c r="SG261" s="143">
        <f t="shared" si="48"/>
        <v>0</v>
      </c>
      <c r="SH261" s="143" t="str">
        <f t="shared" si="49"/>
        <v/>
      </c>
      <c r="SI261" s="143">
        <f t="shared" si="50"/>
        <v>0</v>
      </c>
      <c r="SJ261" s="143" t="str">
        <f t="shared" si="51"/>
        <v/>
      </c>
      <c r="SK261" s="143">
        <f t="shared" si="52"/>
        <v>0</v>
      </c>
      <c r="SL261" s="143" t="str">
        <f t="shared" si="53"/>
        <v/>
      </c>
      <c r="SM261" s="143">
        <f t="shared" si="54"/>
        <v>0</v>
      </c>
      <c r="SN261" s="143" t="str">
        <f t="shared" si="55"/>
        <v/>
      </c>
      <c r="SO261" s="143">
        <f t="shared" si="56"/>
        <v>0</v>
      </c>
      <c r="SP261" s="143" t="str">
        <f t="shared" si="57"/>
        <v/>
      </c>
      <c r="SQ261" s="143">
        <f t="shared" si="58"/>
        <v>0</v>
      </c>
      <c r="SR261" s="143" t="str">
        <f t="shared" si="59"/>
        <v/>
      </c>
    </row>
    <row r="262" spans="501:512" hidden="1">
      <c r="SG262" s="143">
        <f t="shared" si="48"/>
        <v>0</v>
      </c>
      <c r="SH262" s="143" t="str">
        <f t="shared" si="49"/>
        <v/>
      </c>
      <c r="SI262" s="143">
        <f t="shared" si="50"/>
        <v>0</v>
      </c>
      <c r="SJ262" s="143" t="str">
        <f t="shared" si="51"/>
        <v/>
      </c>
      <c r="SK262" s="143">
        <f t="shared" si="52"/>
        <v>0</v>
      </c>
      <c r="SL262" s="143" t="str">
        <f t="shared" si="53"/>
        <v/>
      </c>
      <c r="SM262" s="143">
        <f t="shared" si="54"/>
        <v>0</v>
      </c>
      <c r="SN262" s="143" t="str">
        <f t="shared" si="55"/>
        <v/>
      </c>
      <c r="SO262" s="143">
        <f t="shared" si="56"/>
        <v>0</v>
      </c>
      <c r="SP262" s="143" t="str">
        <f t="shared" si="57"/>
        <v/>
      </c>
      <c r="SQ262" s="143">
        <f t="shared" si="58"/>
        <v>0</v>
      </c>
      <c r="SR262" s="143" t="str">
        <f t="shared" si="59"/>
        <v/>
      </c>
    </row>
    <row r="263" spans="501:512" hidden="1">
      <c r="SG263" s="143">
        <f t="shared" si="48"/>
        <v>0</v>
      </c>
      <c r="SH263" s="143" t="str">
        <f t="shared" si="49"/>
        <v/>
      </c>
      <c r="SI263" s="143">
        <f t="shared" si="50"/>
        <v>0</v>
      </c>
      <c r="SJ263" s="143" t="str">
        <f t="shared" si="51"/>
        <v/>
      </c>
      <c r="SK263" s="143">
        <f t="shared" si="52"/>
        <v>0</v>
      </c>
      <c r="SL263" s="143" t="str">
        <f t="shared" si="53"/>
        <v/>
      </c>
      <c r="SM263" s="143">
        <f t="shared" si="54"/>
        <v>0</v>
      </c>
      <c r="SN263" s="143" t="str">
        <f t="shared" si="55"/>
        <v/>
      </c>
      <c r="SO263" s="143">
        <f t="shared" si="56"/>
        <v>0</v>
      </c>
      <c r="SP263" s="143" t="str">
        <f t="shared" si="57"/>
        <v/>
      </c>
      <c r="SQ263" s="143">
        <f t="shared" si="58"/>
        <v>0</v>
      </c>
      <c r="SR263" s="143" t="str">
        <f t="shared" si="59"/>
        <v/>
      </c>
    </row>
    <row r="264" spans="501:512" hidden="1">
      <c r="SG264" s="143">
        <f t="shared" si="48"/>
        <v>0</v>
      </c>
      <c r="SH264" s="143" t="str">
        <f t="shared" si="49"/>
        <v/>
      </c>
      <c r="SI264" s="143">
        <f t="shared" si="50"/>
        <v>0</v>
      </c>
      <c r="SJ264" s="143" t="str">
        <f t="shared" si="51"/>
        <v/>
      </c>
      <c r="SK264" s="143">
        <f t="shared" si="52"/>
        <v>0</v>
      </c>
      <c r="SL264" s="143" t="str">
        <f t="shared" si="53"/>
        <v/>
      </c>
      <c r="SM264" s="143">
        <f t="shared" si="54"/>
        <v>0</v>
      </c>
      <c r="SN264" s="143" t="str">
        <f t="shared" si="55"/>
        <v/>
      </c>
      <c r="SO264" s="143">
        <f t="shared" si="56"/>
        <v>0</v>
      </c>
      <c r="SP264" s="143" t="str">
        <f t="shared" si="57"/>
        <v/>
      </c>
      <c r="SQ264" s="143">
        <f t="shared" si="58"/>
        <v>0</v>
      </c>
      <c r="SR264" s="143" t="str">
        <f t="shared" si="59"/>
        <v/>
      </c>
    </row>
    <row r="265" spans="501:512" hidden="1">
      <c r="SG265" s="143">
        <f t="shared" si="48"/>
        <v>0</v>
      </c>
      <c r="SH265" s="143" t="str">
        <f t="shared" si="49"/>
        <v/>
      </c>
      <c r="SI265" s="143">
        <f t="shared" si="50"/>
        <v>0</v>
      </c>
      <c r="SJ265" s="143" t="str">
        <f t="shared" si="51"/>
        <v/>
      </c>
      <c r="SK265" s="143">
        <f t="shared" si="52"/>
        <v>0</v>
      </c>
      <c r="SL265" s="143" t="str">
        <f t="shared" si="53"/>
        <v/>
      </c>
      <c r="SM265" s="143">
        <f t="shared" si="54"/>
        <v>0</v>
      </c>
      <c r="SN265" s="143" t="str">
        <f t="shared" si="55"/>
        <v/>
      </c>
      <c r="SO265" s="143">
        <f t="shared" si="56"/>
        <v>0</v>
      </c>
      <c r="SP265" s="143" t="str">
        <f t="shared" si="57"/>
        <v/>
      </c>
      <c r="SQ265" s="143">
        <f t="shared" si="58"/>
        <v>0</v>
      </c>
      <c r="SR265" s="143" t="str">
        <f t="shared" si="59"/>
        <v/>
      </c>
    </row>
    <row r="266" spans="501:512" hidden="1">
      <c r="SG266" s="143">
        <f t="shared" si="48"/>
        <v>0</v>
      </c>
      <c r="SH266" s="143" t="str">
        <f t="shared" si="49"/>
        <v/>
      </c>
      <c r="SI266" s="143">
        <f t="shared" si="50"/>
        <v>0</v>
      </c>
      <c r="SJ266" s="143" t="str">
        <f t="shared" si="51"/>
        <v/>
      </c>
      <c r="SK266" s="143">
        <f t="shared" si="52"/>
        <v>0</v>
      </c>
      <c r="SL266" s="143" t="str">
        <f t="shared" si="53"/>
        <v/>
      </c>
      <c r="SM266" s="143">
        <f t="shared" si="54"/>
        <v>0</v>
      </c>
      <c r="SN266" s="143" t="str">
        <f t="shared" si="55"/>
        <v/>
      </c>
      <c r="SO266" s="143">
        <f t="shared" si="56"/>
        <v>0</v>
      </c>
      <c r="SP266" s="143" t="str">
        <f t="shared" si="57"/>
        <v/>
      </c>
      <c r="SQ266" s="143">
        <f t="shared" si="58"/>
        <v>0</v>
      </c>
      <c r="SR266" s="143" t="str">
        <f t="shared" si="59"/>
        <v/>
      </c>
    </row>
    <row r="267" spans="501:512" hidden="1">
      <c r="SG267" s="143">
        <f t="shared" si="48"/>
        <v>0</v>
      </c>
      <c r="SH267" s="143" t="str">
        <f t="shared" si="49"/>
        <v/>
      </c>
      <c r="SI267" s="143">
        <f t="shared" si="50"/>
        <v>0</v>
      </c>
      <c r="SJ267" s="143" t="str">
        <f t="shared" si="51"/>
        <v/>
      </c>
      <c r="SK267" s="143">
        <f t="shared" si="52"/>
        <v>0</v>
      </c>
      <c r="SL267" s="143" t="str">
        <f t="shared" si="53"/>
        <v/>
      </c>
      <c r="SM267" s="143">
        <f t="shared" si="54"/>
        <v>0</v>
      </c>
      <c r="SN267" s="143" t="str">
        <f t="shared" si="55"/>
        <v/>
      </c>
      <c r="SO267" s="143">
        <f t="shared" si="56"/>
        <v>0</v>
      </c>
      <c r="SP267" s="143" t="str">
        <f t="shared" si="57"/>
        <v/>
      </c>
      <c r="SQ267" s="143">
        <f t="shared" si="58"/>
        <v>0</v>
      </c>
      <c r="SR267" s="143" t="str">
        <f t="shared" si="59"/>
        <v/>
      </c>
    </row>
    <row r="268" spans="501:512" hidden="1">
      <c r="SG268" s="143">
        <f t="shared" si="48"/>
        <v>0</v>
      </c>
      <c r="SH268" s="143" t="str">
        <f t="shared" si="49"/>
        <v/>
      </c>
      <c r="SI268" s="143">
        <f t="shared" si="50"/>
        <v>0</v>
      </c>
      <c r="SJ268" s="143" t="str">
        <f t="shared" si="51"/>
        <v/>
      </c>
      <c r="SK268" s="143">
        <f t="shared" si="52"/>
        <v>0</v>
      </c>
      <c r="SL268" s="143" t="str">
        <f t="shared" si="53"/>
        <v/>
      </c>
      <c r="SM268" s="143">
        <f t="shared" si="54"/>
        <v>0</v>
      </c>
      <c r="SN268" s="143" t="str">
        <f t="shared" si="55"/>
        <v/>
      </c>
      <c r="SO268" s="143">
        <f t="shared" si="56"/>
        <v>0</v>
      </c>
      <c r="SP268" s="143" t="str">
        <f t="shared" si="57"/>
        <v/>
      </c>
      <c r="SQ268" s="143">
        <f t="shared" si="58"/>
        <v>0</v>
      </c>
      <c r="SR268" s="143" t="str">
        <f t="shared" si="59"/>
        <v/>
      </c>
    </row>
    <row r="269" spans="501:512" hidden="1">
      <c r="SG269" s="143">
        <f t="shared" si="48"/>
        <v>0</v>
      </c>
      <c r="SH269" s="143" t="str">
        <f t="shared" si="49"/>
        <v/>
      </c>
      <c r="SI269" s="143">
        <f t="shared" si="50"/>
        <v>0</v>
      </c>
      <c r="SJ269" s="143" t="str">
        <f t="shared" si="51"/>
        <v/>
      </c>
      <c r="SK269" s="143">
        <f t="shared" si="52"/>
        <v>0</v>
      </c>
      <c r="SL269" s="143" t="str">
        <f t="shared" si="53"/>
        <v/>
      </c>
      <c r="SM269" s="143">
        <f t="shared" si="54"/>
        <v>0</v>
      </c>
      <c r="SN269" s="143" t="str">
        <f t="shared" si="55"/>
        <v/>
      </c>
      <c r="SO269" s="143">
        <f t="shared" si="56"/>
        <v>0</v>
      </c>
      <c r="SP269" s="143" t="str">
        <f t="shared" si="57"/>
        <v/>
      </c>
      <c r="SQ269" s="143">
        <f t="shared" si="58"/>
        <v>0</v>
      </c>
      <c r="SR269" s="143" t="str">
        <f t="shared" si="59"/>
        <v/>
      </c>
    </row>
    <row r="270" spans="501:512" hidden="1">
      <c r="SG270" s="143">
        <f t="shared" si="48"/>
        <v>0</v>
      </c>
      <c r="SH270" s="143" t="str">
        <f t="shared" si="49"/>
        <v/>
      </c>
      <c r="SI270" s="143">
        <f t="shared" si="50"/>
        <v>0</v>
      </c>
      <c r="SJ270" s="143" t="str">
        <f t="shared" si="51"/>
        <v/>
      </c>
      <c r="SK270" s="143">
        <f t="shared" si="52"/>
        <v>0</v>
      </c>
      <c r="SL270" s="143" t="str">
        <f t="shared" si="53"/>
        <v/>
      </c>
      <c r="SM270" s="143">
        <f t="shared" si="54"/>
        <v>0</v>
      </c>
      <c r="SN270" s="143" t="str">
        <f t="shared" si="55"/>
        <v/>
      </c>
      <c r="SO270" s="143">
        <f t="shared" si="56"/>
        <v>0</v>
      </c>
      <c r="SP270" s="143" t="str">
        <f t="shared" si="57"/>
        <v/>
      </c>
      <c r="SQ270" s="143">
        <f t="shared" si="58"/>
        <v>0</v>
      </c>
      <c r="SR270" s="143" t="str">
        <f t="shared" si="59"/>
        <v/>
      </c>
    </row>
    <row r="271" spans="501:512" hidden="1">
      <c r="SG271" s="143">
        <f t="shared" si="48"/>
        <v>0</v>
      </c>
      <c r="SH271" s="143" t="str">
        <f t="shared" si="49"/>
        <v/>
      </c>
      <c r="SI271" s="143">
        <f t="shared" si="50"/>
        <v>0</v>
      </c>
      <c r="SJ271" s="143" t="str">
        <f t="shared" si="51"/>
        <v/>
      </c>
      <c r="SK271" s="143">
        <f t="shared" si="52"/>
        <v>0</v>
      </c>
      <c r="SL271" s="143" t="str">
        <f t="shared" si="53"/>
        <v/>
      </c>
      <c r="SM271" s="143">
        <f t="shared" si="54"/>
        <v>0</v>
      </c>
      <c r="SN271" s="143" t="str">
        <f t="shared" si="55"/>
        <v/>
      </c>
      <c r="SO271" s="143">
        <f t="shared" si="56"/>
        <v>0</v>
      </c>
      <c r="SP271" s="143" t="str">
        <f t="shared" si="57"/>
        <v/>
      </c>
      <c r="SQ271" s="143">
        <f t="shared" si="58"/>
        <v>0</v>
      </c>
      <c r="SR271" s="143" t="str">
        <f t="shared" si="59"/>
        <v/>
      </c>
    </row>
    <row r="272" spans="501:512" hidden="1">
      <c r="SG272" s="143">
        <f t="shared" si="48"/>
        <v>0</v>
      </c>
      <c r="SH272" s="143" t="str">
        <f t="shared" si="49"/>
        <v/>
      </c>
      <c r="SI272" s="143">
        <f t="shared" si="50"/>
        <v>0</v>
      </c>
      <c r="SJ272" s="143" t="str">
        <f t="shared" si="51"/>
        <v/>
      </c>
      <c r="SK272" s="143">
        <f t="shared" si="52"/>
        <v>0</v>
      </c>
      <c r="SL272" s="143" t="str">
        <f t="shared" si="53"/>
        <v/>
      </c>
      <c r="SM272" s="143">
        <f t="shared" si="54"/>
        <v>0</v>
      </c>
      <c r="SN272" s="143" t="str">
        <f t="shared" si="55"/>
        <v/>
      </c>
      <c r="SO272" s="143">
        <f t="shared" si="56"/>
        <v>0</v>
      </c>
      <c r="SP272" s="143" t="str">
        <f t="shared" si="57"/>
        <v/>
      </c>
      <c r="SQ272" s="143">
        <f t="shared" si="58"/>
        <v>0</v>
      </c>
      <c r="SR272" s="143" t="str">
        <f t="shared" si="59"/>
        <v/>
      </c>
    </row>
    <row r="273" spans="501:512" hidden="1">
      <c r="SG273" s="143">
        <f t="shared" si="48"/>
        <v>0</v>
      </c>
      <c r="SH273" s="143" t="str">
        <f t="shared" si="49"/>
        <v/>
      </c>
      <c r="SI273" s="143">
        <f t="shared" si="50"/>
        <v>0</v>
      </c>
      <c r="SJ273" s="143" t="str">
        <f t="shared" si="51"/>
        <v/>
      </c>
      <c r="SK273" s="143">
        <f t="shared" si="52"/>
        <v>0</v>
      </c>
      <c r="SL273" s="143" t="str">
        <f t="shared" si="53"/>
        <v/>
      </c>
      <c r="SM273" s="143">
        <f t="shared" si="54"/>
        <v>0</v>
      </c>
      <c r="SN273" s="143" t="str">
        <f t="shared" si="55"/>
        <v/>
      </c>
      <c r="SO273" s="143">
        <f t="shared" si="56"/>
        <v>0</v>
      </c>
      <c r="SP273" s="143" t="str">
        <f t="shared" si="57"/>
        <v/>
      </c>
      <c r="SQ273" s="143">
        <f t="shared" si="58"/>
        <v>0</v>
      </c>
      <c r="SR273" s="143" t="str">
        <f t="shared" si="59"/>
        <v/>
      </c>
    </row>
    <row r="274" spans="501:512" hidden="1">
      <c r="SG274" s="143">
        <f t="shared" si="48"/>
        <v>0</v>
      </c>
      <c r="SH274" s="143" t="str">
        <f t="shared" si="49"/>
        <v/>
      </c>
      <c r="SI274" s="143">
        <f t="shared" si="50"/>
        <v>0</v>
      </c>
      <c r="SJ274" s="143" t="str">
        <f t="shared" si="51"/>
        <v/>
      </c>
      <c r="SK274" s="143">
        <f t="shared" si="52"/>
        <v>0</v>
      </c>
      <c r="SL274" s="143" t="str">
        <f t="shared" si="53"/>
        <v/>
      </c>
      <c r="SM274" s="143">
        <f t="shared" si="54"/>
        <v>0</v>
      </c>
      <c r="SN274" s="143" t="str">
        <f t="shared" si="55"/>
        <v/>
      </c>
      <c r="SO274" s="143">
        <f t="shared" si="56"/>
        <v>0</v>
      </c>
      <c r="SP274" s="143" t="str">
        <f t="shared" si="57"/>
        <v/>
      </c>
      <c r="SQ274" s="143">
        <f t="shared" si="58"/>
        <v>0</v>
      </c>
      <c r="SR274" s="143" t="str">
        <f t="shared" si="59"/>
        <v/>
      </c>
    </row>
    <row r="275" spans="501:512" hidden="1">
      <c r="SG275" s="143">
        <f t="shared" si="48"/>
        <v>0</v>
      </c>
      <c r="SH275" s="143" t="str">
        <f t="shared" si="49"/>
        <v/>
      </c>
      <c r="SI275" s="143">
        <f t="shared" si="50"/>
        <v>0</v>
      </c>
      <c r="SJ275" s="143" t="str">
        <f t="shared" si="51"/>
        <v/>
      </c>
      <c r="SK275" s="143">
        <f t="shared" si="52"/>
        <v>0</v>
      </c>
      <c r="SL275" s="143" t="str">
        <f t="shared" si="53"/>
        <v/>
      </c>
      <c r="SM275" s="143">
        <f t="shared" si="54"/>
        <v>0</v>
      </c>
      <c r="SN275" s="143" t="str">
        <f t="shared" si="55"/>
        <v/>
      </c>
      <c r="SO275" s="143">
        <f t="shared" si="56"/>
        <v>0</v>
      </c>
      <c r="SP275" s="143" t="str">
        <f t="shared" si="57"/>
        <v/>
      </c>
      <c r="SQ275" s="143">
        <f t="shared" si="58"/>
        <v>0</v>
      </c>
      <c r="SR275" s="143" t="str">
        <f t="shared" si="59"/>
        <v/>
      </c>
    </row>
    <row r="276" spans="501:512" hidden="1">
      <c r="SG276" s="143">
        <f t="shared" si="48"/>
        <v>0</v>
      </c>
      <c r="SH276" s="143" t="str">
        <f t="shared" si="49"/>
        <v/>
      </c>
      <c r="SI276" s="143">
        <f t="shared" si="50"/>
        <v>0</v>
      </c>
      <c r="SJ276" s="143" t="str">
        <f t="shared" si="51"/>
        <v/>
      </c>
      <c r="SK276" s="143">
        <f t="shared" si="52"/>
        <v>0</v>
      </c>
      <c r="SL276" s="143" t="str">
        <f t="shared" si="53"/>
        <v/>
      </c>
      <c r="SM276" s="143">
        <f t="shared" si="54"/>
        <v>0</v>
      </c>
      <c r="SN276" s="143" t="str">
        <f t="shared" si="55"/>
        <v/>
      </c>
      <c r="SO276" s="143">
        <f t="shared" si="56"/>
        <v>0</v>
      </c>
      <c r="SP276" s="143" t="str">
        <f t="shared" si="57"/>
        <v/>
      </c>
      <c r="SQ276" s="143">
        <f t="shared" si="58"/>
        <v>0</v>
      </c>
      <c r="SR276" s="143" t="str">
        <f t="shared" si="59"/>
        <v/>
      </c>
    </row>
    <row r="277" spans="501:512" hidden="1">
      <c r="SG277" s="143">
        <f t="shared" si="48"/>
        <v>0</v>
      </c>
      <c r="SH277" s="143" t="str">
        <f t="shared" si="49"/>
        <v/>
      </c>
      <c r="SI277" s="143">
        <f t="shared" si="50"/>
        <v>0</v>
      </c>
      <c r="SJ277" s="143" t="str">
        <f t="shared" si="51"/>
        <v/>
      </c>
      <c r="SK277" s="143">
        <f t="shared" si="52"/>
        <v>0</v>
      </c>
      <c r="SL277" s="143" t="str">
        <f t="shared" si="53"/>
        <v/>
      </c>
      <c r="SM277" s="143">
        <f t="shared" si="54"/>
        <v>0</v>
      </c>
      <c r="SN277" s="143" t="str">
        <f t="shared" si="55"/>
        <v/>
      </c>
      <c r="SO277" s="143">
        <f t="shared" si="56"/>
        <v>0</v>
      </c>
      <c r="SP277" s="143" t="str">
        <f t="shared" si="57"/>
        <v/>
      </c>
      <c r="SQ277" s="143">
        <f t="shared" si="58"/>
        <v>0</v>
      </c>
      <c r="SR277" s="143" t="str">
        <f t="shared" si="59"/>
        <v/>
      </c>
    </row>
    <row r="278" spans="501:512" hidden="1">
      <c r="SG278" s="143">
        <f t="shared" si="48"/>
        <v>0</v>
      </c>
      <c r="SH278" s="143" t="str">
        <f t="shared" si="49"/>
        <v/>
      </c>
      <c r="SI278" s="143">
        <f t="shared" si="50"/>
        <v>0</v>
      </c>
      <c r="SJ278" s="143" t="str">
        <f t="shared" si="51"/>
        <v/>
      </c>
      <c r="SK278" s="143">
        <f t="shared" si="52"/>
        <v>0</v>
      </c>
      <c r="SL278" s="143" t="str">
        <f t="shared" si="53"/>
        <v/>
      </c>
      <c r="SM278" s="143">
        <f t="shared" si="54"/>
        <v>0</v>
      </c>
      <c r="SN278" s="143" t="str">
        <f t="shared" si="55"/>
        <v/>
      </c>
      <c r="SO278" s="143">
        <f t="shared" si="56"/>
        <v>0</v>
      </c>
      <c r="SP278" s="143" t="str">
        <f t="shared" si="57"/>
        <v/>
      </c>
      <c r="SQ278" s="143">
        <f t="shared" si="58"/>
        <v>0</v>
      </c>
      <c r="SR278" s="143" t="str">
        <f t="shared" si="59"/>
        <v/>
      </c>
    </row>
    <row r="279" spans="501:512" hidden="1">
      <c r="SG279" s="143">
        <f t="shared" si="48"/>
        <v>0</v>
      </c>
      <c r="SH279" s="143" t="str">
        <f t="shared" si="49"/>
        <v/>
      </c>
      <c r="SI279" s="143">
        <f t="shared" si="50"/>
        <v>0</v>
      </c>
      <c r="SJ279" s="143" t="str">
        <f t="shared" si="51"/>
        <v/>
      </c>
      <c r="SK279" s="143">
        <f t="shared" si="52"/>
        <v>0</v>
      </c>
      <c r="SL279" s="143" t="str">
        <f t="shared" si="53"/>
        <v/>
      </c>
      <c r="SM279" s="143">
        <f t="shared" si="54"/>
        <v>0</v>
      </c>
      <c r="SN279" s="143" t="str">
        <f t="shared" si="55"/>
        <v/>
      </c>
      <c r="SO279" s="143">
        <f t="shared" si="56"/>
        <v>0</v>
      </c>
      <c r="SP279" s="143" t="str">
        <f t="shared" si="57"/>
        <v/>
      </c>
      <c r="SQ279" s="143">
        <f t="shared" si="58"/>
        <v>0</v>
      </c>
      <c r="SR279" s="143" t="str">
        <f t="shared" si="59"/>
        <v/>
      </c>
    </row>
    <row r="280" spans="501:512" hidden="1">
      <c r="SG280" s="143">
        <f t="shared" si="48"/>
        <v>0</v>
      </c>
      <c r="SH280" s="143" t="str">
        <f t="shared" si="49"/>
        <v/>
      </c>
      <c r="SI280" s="143">
        <f t="shared" si="50"/>
        <v>0</v>
      </c>
      <c r="SJ280" s="143" t="str">
        <f t="shared" si="51"/>
        <v/>
      </c>
      <c r="SK280" s="143">
        <f t="shared" si="52"/>
        <v>0</v>
      </c>
      <c r="SL280" s="143" t="str">
        <f t="shared" si="53"/>
        <v/>
      </c>
      <c r="SM280" s="143">
        <f t="shared" si="54"/>
        <v>0</v>
      </c>
      <c r="SN280" s="143" t="str">
        <f t="shared" si="55"/>
        <v/>
      </c>
      <c r="SO280" s="143">
        <f t="shared" si="56"/>
        <v>0</v>
      </c>
      <c r="SP280" s="143" t="str">
        <f t="shared" si="57"/>
        <v/>
      </c>
      <c r="SQ280" s="143">
        <f t="shared" si="58"/>
        <v>0</v>
      </c>
      <c r="SR280" s="143" t="str">
        <f t="shared" si="59"/>
        <v/>
      </c>
    </row>
    <row r="281" spans="501:512" hidden="1">
      <c r="SG281" s="143">
        <f t="shared" si="48"/>
        <v>0</v>
      </c>
      <c r="SH281" s="143" t="str">
        <f t="shared" si="49"/>
        <v/>
      </c>
      <c r="SI281" s="143">
        <f t="shared" si="50"/>
        <v>0</v>
      </c>
      <c r="SJ281" s="143" t="str">
        <f t="shared" si="51"/>
        <v/>
      </c>
      <c r="SK281" s="143">
        <f t="shared" si="52"/>
        <v>0</v>
      </c>
      <c r="SL281" s="143" t="str">
        <f t="shared" si="53"/>
        <v/>
      </c>
      <c r="SM281" s="143">
        <f t="shared" si="54"/>
        <v>0</v>
      </c>
      <c r="SN281" s="143" t="str">
        <f t="shared" si="55"/>
        <v/>
      </c>
      <c r="SO281" s="143">
        <f t="shared" si="56"/>
        <v>0</v>
      </c>
      <c r="SP281" s="143" t="str">
        <f t="shared" si="57"/>
        <v/>
      </c>
      <c r="SQ281" s="143">
        <f t="shared" si="58"/>
        <v>0</v>
      </c>
      <c r="SR281" s="143" t="str">
        <f t="shared" si="59"/>
        <v/>
      </c>
    </row>
    <row r="282" spans="501:512" hidden="1">
      <c r="SG282" s="143">
        <f t="shared" si="48"/>
        <v>0</v>
      </c>
      <c r="SH282" s="143" t="str">
        <f t="shared" si="49"/>
        <v/>
      </c>
      <c r="SI282" s="143">
        <f t="shared" si="50"/>
        <v>0</v>
      </c>
      <c r="SJ282" s="143" t="str">
        <f t="shared" si="51"/>
        <v/>
      </c>
      <c r="SK282" s="143">
        <f t="shared" si="52"/>
        <v>0</v>
      </c>
      <c r="SL282" s="143" t="str">
        <f t="shared" si="53"/>
        <v/>
      </c>
      <c r="SM282" s="143">
        <f t="shared" si="54"/>
        <v>0</v>
      </c>
      <c r="SN282" s="143" t="str">
        <f t="shared" si="55"/>
        <v/>
      </c>
      <c r="SO282" s="143">
        <f t="shared" si="56"/>
        <v>0</v>
      </c>
      <c r="SP282" s="143" t="str">
        <f t="shared" si="57"/>
        <v/>
      </c>
      <c r="SQ282" s="143">
        <f t="shared" si="58"/>
        <v>0</v>
      </c>
      <c r="SR282" s="143" t="str">
        <f t="shared" si="59"/>
        <v/>
      </c>
    </row>
    <row r="283" spans="501:512" hidden="1">
      <c r="SG283" s="143">
        <f t="shared" si="48"/>
        <v>0</v>
      </c>
      <c r="SH283" s="143" t="str">
        <f t="shared" si="49"/>
        <v/>
      </c>
      <c r="SI283" s="143">
        <f t="shared" si="50"/>
        <v>0</v>
      </c>
      <c r="SJ283" s="143" t="str">
        <f t="shared" si="51"/>
        <v/>
      </c>
      <c r="SK283" s="143">
        <f t="shared" si="52"/>
        <v>0</v>
      </c>
      <c r="SL283" s="143" t="str">
        <f t="shared" si="53"/>
        <v/>
      </c>
      <c r="SM283" s="143">
        <f t="shared" si="54"/>
        <v>0</v>
      </c>
      <c r="SN283" s="143" t="str">
        <f t="shared" si="55"/>
        <v/>
      </c>
      <c r="SO283" s="143">
        <f t="shared" si="56"/>
        <v>0</v>
      </c>
      <c r="SP283" s="143" t="str">
        <f t="shared" si="57"/>
        <v/>
      </c>
      <c r="SQ283" s="143">
        <f t="shared" si="58"/>
        <v>0</v>
      </c>
      <c r="SR283" s="143" t="str">
        <f t="shared" si="59"/>
        <v/>
      </c>
    </row>
    <row r="284" spans="501:512" hidden="1">
      <c r="SG284" s="143">
        <f t="shared" si="48"/>
        <v>0</v>
      </c>
      <c r="SH284" s="143" t="str">
        <f t="shared" si="49"/>
        <v/>
      </c>
      <c r="SI284" s="143">
        <f t="shared" si="50"/>
        <v>0</v>
      </c>
      <c r="SJ284" s="143" t="str">
        <f t="shared" si="51"/>
        <v/>
      </c>
      <c r="SK284" s="143">
        <f t="shared" si="52"/>
        <v>0</v>
      </c>
      <c r="SL284" s="143" t="str">
        <f t="shared" si="53"/>
        <v/>
      </c>
      <c r="SM284" s="143">
        <f t="shared" si="54"/>
        <v>0</v>
      </c>
      <c r="SN284" s="143" t="str">
        <f t="shared" si="55"/>
        <v/>
      </c>
      <c r="SO284" s="143">
        <f t="shared" si="56"/>
        <v>0</v>
      </c>
      <c r="SP284" s="143" t="str">
        <f t="shared" si="57"/>
        <v/>
      </c>
      <c r="SQ284" s="143">
        <f t="shared" si="58"/>
        <v>0</v>
      </c>
      <c r="SR284" s="143" t="str">
        <f t="shared" si="59"/>
        <v/>
      </c>
    </row>
    <row r="285" spans="501:512" hidden="1">
      <c r="SG285" s="143">
        <f t="shared" si="48"/>
        <v>0</v>
      </c>
      <c r="SH285" s="143" t="str">
        <f t="shared" si="49"/>
        <v/>
      </c>
      <c r="SI285" s="143">
        <f t="shared" si="50"/>
        <v>0</v>
      </c>
      <c r="SJ285" s="143" t="str">
        <f t="shared" si="51"/>
        <v/>
      </c>
      <c r="SK285" s="143">
        <f t="shared" si="52"/>
        <v>0</v>
      </c>
      <c r="SL285" s="143" t="str">
        <f t="shared" si="53"/>
        <v/>
      </c>
      <c r="SM285" s="143">
        <f t="shared" si="54"/>
        <v>0</v>
      </c>
      <c r="SN285" s="143" t="str">
        <f t="shared" si="55"/>
        <v/>
      </c>
      <c r="SO285" s="143">
        <f t="shared" si="56"/>
        <v>0</v>
      </c>
      <c r="SP285" s="143" t="str">
        <f t="shared" si="57"/>
        <v/>
      </c>
      <c r="SQ285" s="143">
        <f t="shared" si="58"/>
        <v>0</v>
      </c>
      <c r="SR285" s="143" t="str">
        <f t="shared" si="59"/>
        <v/>
      </c>
    </row>
    <row r="286" spans="501:512" hidden="1">
      <c r="SG286" s="143">
        <f t="shared" si="48"/>
        <v>0</v>
      </c>
      <c r="SH286" s="143" t="str">
        <f t="shared" si="49"/>
        <v/>
      </c>
      <c r="SI286" s="143">
        <f t="shared" si="50"/>
        <v>0</v>
      </c>
      <c r="SJ286" s="143" t="str">
        <f t="shared" si="51"/>
        <v/>
      </c>
      <c r="SK286" s="143">
        <f t="shared" si="52"/>
        <v>0</v>
      </c>
      <c r="SL286" s="143" t="str">
        <f t="shared" si="53"/>
        <v/>
      </c>
      <c r="SM286" s="143">
        <f t="shared" si="54"/>
        <v>0</v>
      </c>
      <c r="SN286" s="143" t="str">
        <f t="shared" si="55"/>
        <v/>
      </c>
      <c r="SO286" s="143">
        <f t="shared" si="56"/>
        <v>0</v>
      </c>
      <c r="SP286" s="143" t="str">
        <f t="shared" si="57"/>
        <v/>
      </c>
      <c r="SQ286" s="143">
        <f t="shared" si="58"/>
        <v>0</v>
      </c>
      <c r="SR286" s="143" t="str">
        <f t="shared" si="59"/>
        <v/>
      </c>
    </row>
    <row r="287" spans="501:512" hidden="1">
      <c r="SG287" s="143">
        <f t="shared" si="48"/>
        <v>0</v>
      </c>
      <c r="SH287" s="143" t="str">
        <f t="shared" si="49"/>
        <v/>
      </c>
      <c r="SI287" s="143">
        <f t="shared" si="50"/>
        <v>0</v>
      </c>
      <c r="SJ287" s="143" t="str">
        <f t="shared" si="51"/>
        <v/>
      </c>
      <c r="SK287" s="143">
        <f t="shared" si="52"/>
        <v>0</v>
      </c>
      <c r="SL287" s="143" t="str">
        <f t="shared" si="53"/>
        <v/>
      </c>
      <c r="SM287" s="143">
        <f t="shared" si="54"/>
        <v>0</v>
      </c>
      <c r="SN287" s="143" t="str">
        <f t="shared" si="55"/>
        <v/>
      </c>
      <c r="SO287" s="143">
        <f t="shared" si="56"/>
        <v>0</v>
      </c>
      <c r="SP287" s="143" t="str">
        <f t="shared" si="57"/>
        <v/>
      </c>
      <c r="SQ287" s="143">
        <f t="shared" si="58"/>
        <v>0</v>
      </c>
      <c r="SR287" s="143" t="str">
        <f t="shared" si="59"/>
        <v/>
      </c>
    </row>
    <row r="288" spans="501:512" hidden="1">
      <c r="SG288" s="143">
        <f t="shared" si="48"/>
        <v>0</v>
      </c>
      <c r="SH288" s="143" t="str">
        <f t="shared" si="49"/>
        <v/>
      </c>
      <c r="SI288" s="143">
        <f t="shared" si="50"/>
        <v>0</v>
      </c>
      <c r="SJ288" s="143" t="str">
        <f t="shared" si="51"/>
        <v/>
      </c>
      <c r="SK288" s="143">
        <f t="shared" si="52"/>
        <v>0</v>
      </c>
      <c r="SL288" s="143" t="str">
        <f t="shared" si="53"/>
        <v/>
      </c>
      <c r="SM288" s="143">
        <f t="shared" si="54"/>
        <v>0</v>
      </c>
      <c r="SN288" s="143" t="str">
        <f t="shared" si="55"/>
        <v/>
      </c>
      <c r="SO288" s="143">
        <f t="shared" si="56"/>
        <v>0</v>
      </c>
      <c r="SP288" s="143" t="str">
        <f t="shared" si="57"/>
        <v/>
      </c>
      <c r="SQ288" s="143">
        <f t="shared" si="58"/>
        <v>0</v>
      </c>
      <c r="SR288" s="143" t="str">
        <f t="shared" si="59"/>
        <v/>
      </c>
    </row>
    <row r="289" spans="501:512" hidden="1">
      <c r="SG289" s="143">
        <f t="shared" si="48"/>
        <v>0</v>
      </c>
      <c r="SH289" s="143" t="str">
        <f t="shared" si="49"/>
        <v/>
      </c>
      <c r="SI289" s="143">
        <f t="shared" si="50"/>
        <v>0</v>
      </c>
      <c r="SJ289" s="143" t="str">
        <f t="shared" si="51"/>
        <v/>
      </c>
      <c r="SK289" s="143">
        <f t="shared" si="52"/>
        <v>0</v>
      </c>
      <c r="SL289" s="143" t="str">
        <f t="shared" si="53"/>
        <v/>
      </c>
      <c r="SM289" s="143">
        <f t="shared" si="54"/>
        <v>0</v>
      </c>
      <c r="SN289" s="143" t="str">
        <f t="shared" si="55"/>
        <v/>
      </c>
      <c r="SO289" s="143">
        <f t="shared" si="56"/>
        <v>0</v>
      </c>
      <c r="SP289" s="143" t="str">
        <f t="shared" si="57"/>
        <v/>
      </c>
      <c r="SQ289" s="143">
        <f t="shared" si="58"/>
        <v>0</v>
      </c>
      <c r="SR289" s="143" t="str">
        <f t="shared" si="59"/>
        <v/>
      </c>
    </row>
    <row r="290" spans="501:512" hidden="1">
      <c r="SG290" s="143">
        <f t="shared" si="48"/>
        <v>0</v>
      </c>
      <c r="SH290" s="143" t="str">
        <f t="shared" si="49"/>
        <v/>
      </c>
      <c r="SI290" s="143">
        <f t="shared" si="50"/>
        <v>0</v>
      </c>
      <c r="SJ290" s="143" t="str">
        <f t="shared" si="51"/>
        <v/>
      </c>
      <c r="SK290" s="143">
        <f t="shared" si="52"/>
        <v>0</v>
      </c>
      <c r="SL290" s="143" t="str">
        <f t="shared" si="53"/>
        <v/>
      </c>
      <c r="SM290" s="143">
        <f t="shared" si="54"/>
        <v>0</v>
      </c>
      <c r="SN290" s="143" t="str">
        <f t="shared" si="55"/>
        <v/>
      </c>
      <c r="SO290" s="143">
        <f t="shared" si="56"/>
        <v>0</v>
      </c>
      <c r="SP290" s="143" t="str">
        <f t="shared" si="57"/>
        <v/>
      </c>
      <c r="SQ290" s="143">
        <f t="shared" si="58"/>
        <v>0</v>
      </c>
      <c r="SR290" s="143" t="str">
        <f t="shared" si="59"/>
        <v/>
      </c>
    </row>
    <row r="291" spans="501:512" hidden="1">
      <c r="SG291" s="143">
        <f t="shared" si="48"/>
        <v>0</v>
      </c>
      <c r="SH291" s="143" t="str">
        <f t="shared" si="49"/>
        <v/>
      </c>
      <c r="SI291" s="143">
        <f t="shared" si="50"/>
        <v>0</v>
      </c>
      <c r="SJ291" s="143" t="str">
        <f t="shared" si="51"/>
        <v/>
      </c>
      <c r="SK291" s="143">
        <f t="shared" si="52"/>
        <v>0</v>
      </c>
      <c r="SL291" s="143" t="str">
        <f t="shared" si="53"/>
        <v/>
      </c>
      <c r="SM291" s="143">
        <f t="shared" si="54"/>
        <v>0</v>
      </c>
      <c r="SN291" s="143" t="str">
        <f t="shared" si="55"/>
        <v/>
      </c>
      <c r="SO291" s="143">
        <f t="shared" si="56"/>
        <v>0</v>
      </c>
      <c r="SP291" s="143" t="str">
        <f t="shared" si="57"/>
        <v/>
      </c>
      <c r="SQ291" s="143">
        <f t="shared" si="58"/>
        <v>0</v>
      </c>
      <c r="SR291" s="143" t="str">
        <f t="shared" si="59"/>
        <v/>
      </c>
    </row>
    <row r="292" spans="501:512" hidden="1">
      <c r="SG292" s="143">
        <f t="shared" si="48"/>
        <v>0</v>
      </c>
      <c r="SH292" s="143" t="str">
        <f t="shared" si="49"/>
        <v/>
      </c>
      <c r="SI292" s="143">
        <f t="shared" si="50"/>
        <v>0</v>
      </c>
      <c r="SJ292" s="143" t="str">
        <f t="shared" si="51"/>
        <v/>
      </c>
      <c r="SK292" s="143">
        <f t="shared" si="52"/>
        <v>0</v>
      </c>
      <c r="SL292" s="143" t="str">
        <f t="shared" si="53"/>
        <v/>
      </c>
      <c r="SM292" s="143">
        <f t="shared" si="54"/>
        <v>0</v>
      </c>
      <c r="SN292" s="143" t="str">
        <f t="shared" si="55"/>
        <v/>
      </c>
      <c r="SO292" s="143">
        <f t="shared" si="56"/>
        <v>0</v>
      </c>
      <c r="SP292" s="143" t="str">
        <f t="shared" si="57"/>
        <v/>
      </c>
      <c r="SQ292" s="143">
        <f t="shared" si="58"/>
        <v>0</v>
      </c>
      <c r="SR292" s="143" t="str">
        <f t="shared" si="59"/>
        <v/>
      </c>
    </row>
    <row r="293" spans="501:512" hidden="1">
      <c r="SG293" s="143">
        <f t="shared" si="48"/>
        <v>0</v>
      </c>
      <c r="SH293" s="143" t="str">
        <f t="shared" si="49"/>
        <v/>
      </c>
      <c r="SI293" s="143">
        <f t="shared" si="50"/>
        <v>0</v>
      </c>
      <c r="SJ293" s="143" t="str">
        <f t="shared" si="51"/>
        <v/>
      </c>
      <c r="SK293" s="143">
        <f t="shared" si="52"/>
        <v>0</v>
      </c>
      <c r="SL293" s="143" t="str">
        <f t="shared" si="53"/>
        <v/>
      </c>
      <c r="SM293" s="143">
        <f t="shared" si="54"/>
        <v>0</v>
      </c>
      <c r="SN293" s="143" t="str">
        <f t="shared" si="55"/>
        <v/>
      </c>
      <c r="SO293" s="143">
        <f t="shared" si="56"/>
        <v>0</v>
      </c>
      <c r="SP293" s="143" t="str">
        <f t="shared" si="57"/>
        <v/>
      </c>
      <c r="SQ293" s="143">
        <f t="shared" si="58"/>
        <v>0</v>
      </c>
      <c r="SR293" s="143" t="str">
        <f t="shared" si="59"/>
        <v/>
      </c>
    </row>
    <row r="294" spans="501:512" hidden="1">
      <c r="SG294" s="143">
        <f t="shared" si="48"/>
        <v>0</v>
      </c>
      <c r="SH294" s="143" t="str">
        <f t="shared" si="49"/>
        <v/>
      </c>
      <c r="SI294" s="143">
        <f t="shared" si="50"/>
        <v>0</v>
      </c>
      <c r="SJ294" s="143" t="str">
        <f t="shared" si="51"/>
        <v/>
      </c>
      <c r="SK294" s="143">
        <f t="shared" si="52"/>
        <v>0</v>
      </c>
      <c r="SL294" s="143" t="str">
        <f t="shared" si="53"/>
        <v/>
      </c>
      <c r="SM294" s="143">
        <f t="shared" si="54"/>
        <v>0</v>
      </c>
      <c r="SN294" s="143" t="str">
        <f t="shared" si="55"/>
        <v/>
      </c>
      <c r="SO294" s="143">
        <f t="shared" si="56"/>
        <v>0</v>
      </c>
      <c r="SP294" s="143" t="str">
        <f t="shared" si="57"/>
        <v/>
      </c>
      <c r="SQ294" s="143">
        <f t="shared" si="58"/>
        <v>0</v>
      </c>
      <c r="SR294" s="143" t="str">
        <f t="shared" si="59"/>
        <v/>
      </c>
    </row>
    <row r="295" spans="501:512" hidden="1">
      <c r="SG295" s="143">
        <f t="shared" si="48"/>
        <v>0</v>
      </c>
      <c r="SH295" s="143" t="str">
        <f t="shared" si="49"/>
        <v/>
      </c>
      <c r="SI295" s="143">
        <f t="shared" si="50"/>
        <v>0</v>
      </c>
      <c r="SJ295" s="143" t="str">
        <f t="shared" si="51"/>
        <v/>
      </c>
      <c r="SK295" s="143">
        <f t="shared" si="52"/>
        <v>0</v>
      </c>
      <c r="SL295" s="143" t="str">
        <f t="shared" si="53"/>
        <v/>
      </c>
      <c r="SM295" s="143">
        <f t="shared" si="54"/>
        <v>0</v>
      </c>
      <c r="SN295" s="143" t="str">
        <f t="shared" si="55"/>
        <v/>
      </c>
      <c r="SO295" s="143">
        <f t="shared" si="56"/>
        <v>0</v>
      </c>
      <c r="SP295" s="143" t="str">
        <f t="shared" si="57"/>
        <v/>
      </c>
      <c r="SQ295" s="143">
        <f t="shared" si="58"/>
        <v>0</v>
      </c>
      <c r="SR295" s="143" t="str">
        <f t="shared" si="59"/>
        <v/>
      </c>
    </row>
    <row r="296" spans="501:512" hidden="1">
      <c r="SG296" s="143">
        <f t="shared" si="48"/>
        <v>0</v>
      </c>
      <c r="SH296" s="143" t="str">
        <f t="shared" si="49"/>
        <v/>
      </c>
      <c r="SI296" s="143">
        <f t="shared" si="50"/>
        <v>0</v>
      </c>
      <c r="SJ296" s="143" t="str">
        <f t="shared" si="51"/>
        <v/>
      </c>
      <c r="SK296" s="143">
        <f t="shared" si="52"/>
        <v>0</v>
      </c>
      <c r="SL296" s="143" t="str">
        <f t="shared" si="53"/>
        <v/>
      </c>
      <c r="SM296" s="143">
        <f t="shared" si="54"/>
        <v>0</v>
      </c>
      <c r="SN296" s="143" t="str">
        <f t="shared" si="55"/>
        <v/>
      </c>
      <c r="SO296" s="143">
        <f t="shared" si="56"/>
        <v>0</v>
      </c>
      <c r="SP296" s="143" t="str">
        <f t="shared" si="57"/>
        <v/>
      </c>
      <c r="SQ296" s="143">
        <f t="shared" si="58"/>
        <v>0</v>
      </c>
      <c r="SR296" s="143" t="str">
        <f t="shared" si="59"/>
        <v/>
      </c>
    </row>
    <row r="297" spans="501:512" hidden="1">
      <c r="SG297" s="143">
        <f t="shared" si="48"/>
        <v>0</v>
      </c>
      <c r="SH297" s="143" t="str">
        <f t="shared" si="49"/>
        <v/>
      </c>
      <c r="SI297" s="143">
        <f t="shared" si="50"/>
        <v>0</v>
      </c>
      <c r="SJ297" s="143" t="str">
        <f t="shared" si="51"/>
        <v/>
      </c>
      <c r="SK297" s="143">
        <f t="shared" si="52"/>
        <v>0</v>
      </c>
      <c r="SL297" s="143" t="str">
        <f t="shared" si="53"/>
        <v/>
      </c>
      <c r="SM297" s="143">
        <f t="shared" si="54"/>
        <v>0</v>
      </c>
      <c r="SN297" s="143" t="str">
        <f t="shared" si="55"/>
        <v/>
      </c>
      <c r="SO297" s="143">
        <f t="shared" si="56"/>
        <v>0</v>
      </c>
      <c r="SP297" s="143" t="str">
        <f t="shared" si="57"/>
        <v/>
      </c>
      <c r="SQ297" s="143">
        <f t="shared" si="58"/>
        <v>0</v>
      </c>
      <c r="SR297" s="143" t="str">
        <f t="shared" si="59"/>
        <v/>
      </c>
    </row>
    <row r="298" spans="501:512" hidden="1">
      <c r="SG298" s="143">
        <f t="shared" si="48"/>
        <v>0</v>
      </c>
      <c r="SH298" s="143" t="str">
        <f t="shared" si="49"/>
        <v/>
      </c>
      <c r="SI298" s="143">
        <f t="shared" si="50"/>
        <v>0</v>
      </c>
      <c r="SJ298" s="143" t="str">
        <f t="shared" si="51"/>
        <v/>
      </c>
      <c r="SK298" s="143">
        <f t="shared" si="52"/>
        <v>0</v>
      </c>
      <c r="SL298" s="143" t="str">
        <f t="shared" si="53"/>
        <v/>
      </c>
      <c r="SM298" s="143">
        <f t="shared" si="54"/>
        <v>0</v>
      </c>
      <c r="SN298" s="143" t="str">
        <f t="shared" si="55"/>
        <v/>
      </c>
      <c r="SO298" s="143">
        <f t="shared" si="56"/>
        <v>0</v>
      </c>
      <c r="SP298" s="143" t="str">
        <f t="shared" si="57"/>
        <v/>
      </c>
      <c r="SQ298" s="143">
        <f t="shared" si="58"/>
        <v>0</v>
      </c>
      <c r="SR298" s="143" t="str">
        <f t="shared" si="59"/>
        <v/>
      </c>
    </row>
    <row r="299" spans="501:512" hidden="1">
      <c r="SG299" s="143">
        <f t="shared" si="48"/>
        <v>0</v>
      </c>
      <c r="SH299" s="143" t="str">
        <f t="shared" si="49"/>
        <v/>
      </c>
      <c r="SI299" s="143">
        <f t="shared" si="50"/>
        <v>0</v>
      </c>
      <c r="SJ299" s="143" t="str">
        <f t="shared" si="51"/>
        <v/>
      </c>
      <c r="SK299" s="143">
        <f t="shared" si="52"/>
        <v>0</v>
      </c>
      <c r="SL299" s="143" t="str">
        <f t="shared" si="53"/>
        <v/>
      </c>
      <c r="SM299" s="143">
        <f t="shared" si="54"/>
        <v>0</v>
      </c>
      <c r="SN299" s="143" t="str">
        <f t="shared" si="55"/>
        <v/>
      </c>
      <c r="SO299" s="143">
        <f t="shared" si="56"/>
        <v>0</v>
      </c>
      <c r="SP299" s="143" t="str">
        <f t="shared" si="57"/>
        <v/>
      </c>
      <c r="SQ299" s="143">
        <f t="shared" si="58"/>
        <v>0</v>
      </c>
      <c r="SR299" s="143" t="str">
        <f t="shared" si="59"/>
        <v/>
      </c>
    </row>
    <row r="300" spans="501:512" hidden="1">
      <c r="SG300" s="143">
        <f t="shared" si="48"/>
        <v>0</v>
      </c>
      <c r="SH300" s="143" t="str">
        <f t="shared" si="49"/>
        <v/>
      </c>
      <c r="SI300" s="143">
        <f t="shared" si="50"/>
        <v>0</v>
      </c>
      <c r="SJ300" s="143" t="str">
        <f t="shared" si="51"/>
        <v/>
      </c>
      <c r="SK300" s="143">
        <f t="shared" si="52"/>
        <v>0</v>
      </c>
      <c r="SL300" s="143" t="str">
        <f t="shared" si="53"/>
        <v/>
      </c>
      <c r="SM300" s="143">
        <f t="shared" si="54"/>
        <v>0</v>
      </c>
      <c r="SN300" s="143" t="str">
        <f t="shared" si="55"/>
        <v/>
      </c>
      <c r="SO300" s="143">
        <f t="shared" si="56"/>
        <v>0</v>
      </c>
      <c r="SP300" s="143" t="str">
        <f t="shared" si="57"/>
        <v/>
      </c>
      <c r="SQ300" s="143">
        <f t="shared" si="58"/>
        <v>0</v>
      </c>
      <c r="SR300" s="143" t="str">
        <f t="shared" si="59"/>
        <v/>
      </c>
    </row>
    <row r="301" spans="501:512" hidden="1">
      <c r="SG301" s="143">
        <f t="shared" si="48"/>
        <v>0</v>
      </c>
      <c r="SH301" s="143" t="str">
        <f t="shared" si="49"/>
        <v/>
      </c>
      <c r="SI301" s="143">
        <f t="shared" si="50"/>
        <v>0</v>
      </c>
      <c r="SJ301" s="143" t="str">
        <f t="shared" si="51"/>
        <v/>
      </c>
      <c r="SK301" s="143">
        <f t="shared" si="52"/>
        <v>0</v>
      </c>
      <c r="SL301" s="143" t="str">
        <f t="shared" si="53"/>
        <v/>
      </c>
      <c r="SM301" s="143">
        <f t="shared" si="54"/>
        <v>0</v>
      </c>
      <c r="SN301" s="143" t="str">
        <f t="shared" si="55"/>
        <v/>
      </c>
      <c r="SO301" s="143">
        <f t="shared" si="56"/>
        <v>0</v>
      </c>
      <c r="SP301" s="143" t="str">
        <f t="shared" si="57"/>
        <v/>
      </c>
      <c r="SQ301" s="143">
        <f t="shared" si="58"/>
        <v>0</v>
      </c>
      <c r="SR301" s="143" t="str">
        <f t="shared" si="59"/>
        <v/>
      </c>
    </row>
    <row r="302" spans="501:512" hidden="1">
      <c r="SG302" s="143">
        <f t="shared" si="48"/>
        <v>0</v>
      </c>
      <c r="SH302" s="143" t="str">
        <f t="shared" si="49"/>
        <v/>
      </c>
      <c r="SI302" s="143">
        <f t="shared" si="50"/>
        <v>0</v>
      </c>
      <c r="SJ302" s="143" t="str">
        <f t="shared" si="51"/>
        <v/>
      </c>
      <c r="SK302" s="143">
        <f t="shared" si="52"/>
        <v>0</v>
      </c>
      <c r="SL302" s="143" t="str">
        <f t="shared" si="53"/>
        <v/>
      </c>
      <c r="SM302" s="143">
        <f t="shared" si="54"/>
        <v>0</v>
      </c>
      <c r="SN302" s="143" t="str">
        <f t="shared" si="55"/>
        <v/>
      </c>
      <c r="SO302" s="143">
        <f t="shared" si="56"/>
        <v>0</v>
      </c>
      <c r="SP302" s="143" t="str">
        <f t="shared" si="57"/>
        <v/>
      </c>
      <c r="SQ302" s="143">
        <f t="shared" si="58"/>
        <v>0</v>
      </c>
      <c r="SR302" s="143" t="str">
        <f t="shared" si="59"/>
        <v/>
      </c>
    </row>
    <row r="303" spans="501:512" hidden="1">
      <c r="SG303" s="143">
        <f t="shared" si="48"/>
        <v>0</v>
      </c>
      <c r="SH303" s="143" t="str">
        <f t="shared" si="49"/>
        <v/>
      </c>
      <c r="SI303" s="143">
        <f t="shared" si="50"/>
        <v>0</v>
      </c>
      <c r="SJ303" s="143" t="str">
        <f t="shared" si="51"/>
        <v/>
      </c>
      <c r="SK303" s="143">
        <f t="shared" si="52"/>
        <v>0</v>
      </c>
      <c r="SL303" s="143" t="str">
        <f t="shared" si="53"/>
        <v/>
      </c>
      <c r="SM303" s="143">
        <f t="shared" si="54"/>
        <v>0</v>
      </c>
      <c r="SN303" s="143" t="str">
        <f t="shared" si="55"/>
        <v/>
      </c>
      <c r="SO303" s="143">
        <f t="shared" si="56"/>
        <v>0</v>
      </c>
      <c r="SP303" s="143" t="str">
        <f t="shared" si="57"/>
        <v/>
      </c>
      <c r="SQ303" s="143">
        <f t="shared" si="58"/>
        <v>0</v>
      </c>
      <c r="SR303" s="143" t="str">
        <f t="shared" si="59"/>
        <v/>
      </c>
    </row>
    <row r="304" spans="501:512" hidden="1">
      <c r="SG304" s="143">
        <f t="shared" si="48"/>
        <v>0</v>
      </c>
      <c r="SH304" s="143" t="str">
        <f t="shared" si="49"/>
        <v/>
      </c>
      <c r="SI304" s="143">
        <f t="shared" si="50"/>
        <v>0</v>
      </c>
      <c r="SJ304" s="143" t="str">
        <f t="shared" si="51"/>
        <v/>
      </c>
      <c r="SK304" s="143">
        <f t="shared" si="52"/>
        <v>0</v>
      </c>
      <c r="SL304" s="143" t="str">
        <f t="shared" si="53"/>
        <v/>
      </c>
      <c r="SM304" s="143">
        <f t="shared" si="54"/>
        <v>0</v>
      </c>
      <c r="SN304" s="143" t="str">
        <f t="shared" si="55"/>
        <v/>
      </c>
      <c r="SO304" s="143">
        <f t="shared" si="56"/>
        <v>0</v>
      </c>
      <c r="SP304" s="143" t="str">
        <f t="shared" si="57"/>
        <v/>
      </c>
      <c r="SQ304" s="143">
        <f t="shared" si="58"/>
        <v>0</v>
      </c>
      <c r="SR304" s="143" t="str">
        <f t="shared" si="59"/>
        <v/>
      </c>
    </row>
    <row r="305" spans="501:512" hidden="1">
      <c r="SG305" s="143">
        <f t="shared" si="48"/>
        <v>0</v>
      </c>
      <c r="SH305" s="143" t="str">
        <f t="shared" si="49"/>
        <v/>
      </c>
      <c r="SI305" s="143">
        <f t="shared" si="50"/>
        <v>0</v>
      </c>
      <c r="SJ305" s="143" t="str">
        <f t="shared" si="51"/>
        <v/>
      </c>
      <c r="SK305" s="143">
        <f t="shared" si="52"/>
        <v>0</v>
      </c>
      <c r="SL305" s="143" t="str">
        <f t="shared" si="53"/>
        <v/>
      </c>
      <c r="SM305" s="143">
        <f t="shared" si="54"/>
        <v>0</v>
      </c>
      <c r="SN305" s="143" t="str">
        <f t="shared" si="55"/>
        <v/>
      </c>
      <c r="SO305" s="143">
        <f t="shared" si="56"/>
        <v>0</v>
      </c>
      <c r="SP305" s="143" t="str">
        <f t="shared" si="57"/>
        <v/>
      </c>
      <c r="SQ305" s="143">
        <f t="shared" si="58"/>
        <v>0</v>
      </c>
      <c r="SR305" s="143" t="str">
        <f t="shared" si="59"/>
        <v/>
      </c>
    </row>
    <row r="306" spans="501:512" hidden="1">
      <c r="SG306" s="143">
        <f t="shared" si="48"/>
        <v>0</v>
      </c>
      <c r="SH306" s="143" t="str">
        <f t="shared" si="49"/>
        <v/>
      </c>
      <c r="SI306" s="143">
        <f t="shared" si="50"/>
        <v>0</v>
      </c>
      <c r="SJ306" s="143" t="str">
        <f t="shared" si="51"/>
        <v/>
      </c>
      <c r="SK306" s="143">
        <f t="shared" si="52"/>
        <v>0</v>
      </c>
      <c r="SL306" s="143" t="str">
        <f t="shared" si="53"/>
        <v/>
      </c>
      <c r="SM306" s="143">
        <f t="shared" si="54"/>
        <v>0</v>
      </c>
      <c r="SN306" s="143" t="str">
        <f t="shared" si="55"/>
        <v/>
      </c>
      <c r="SO306" s="143">
        <f t="shared" si="56"/>
        <v>0</v>
      </c>
      <c r="SP306" s="143" t="str">
        <f t="shared" si="57"/>
        <v/>
      </c>
      <c r="SQ306" s="143">
        <f t="shared" si="58"/>
        <v>0</v>
      </c>
      <c r="SR306" s="143" t="str">
        <f t="shared" si="59"/>
        <v/>
      </c>
    </row>
    <row r="307" spans="501:512" hidden="1">
      <c r="SG307" s="143">
        <f t="shared" si="48"/>
        <v>0</v>
      </c>
      <c r="SH307" s="143" t="str">
        <f t="shared" si="49"/>
        <v/>
      </c>
      <c r="SI307" s="143">
        <f t="shared" si="50"/>
        <v>0</v>
      </c>
      <c r="SJ307" s="143" t="str">
        <f t="shared" si="51"/>
        <v/>
      </c>
      <c r="SK307" s="143">
        <f t="shared" si="52"/>
        <v>0</v>
      </c>
      <c r="SL307" s="143" t="str">
        <f t="shared" si="53"/>
        <v/>
      </c>
      <c r="SM307" s="143">
        <f t="shared" si="54"/>
        <v>0</v>
      </c>
      <c r="SN307" s="143" t="str">
        <f t="shared" si="55"/>
        <v/>
      </c>
      <c r="SO307" s="143">
        <f t="shared" si="56"/>
        <v>0</v>
      </c>
      <c r="SP307" s="143" t="str">
        <f t="shared" si="57"/>
        <v/>
      </c>
      <c r="SQ307" s="143">
        <f t="shared" si="58"/>
        <v>0</v>
      </c>
      <c r="SR307" s="143" t="str">
        <f t="shared" si="59"/>
        <v/>
      </c>
    </row>
    <row r="308" spans="501:512" hidden="1">
      <c r="SG308" s="143">
        <f t="shared" si="48"/>
        <v>0</v>
      </c>
      <c r="SH308" s="143" t="str">
        <f t="shared" si="49"/>
        <v/>
      </c>
      <c r="SI308" s="143">
        <f t="shared" si="50"/>
        <v>0</v>
      </c>
      <c r="SJ308" s="143" t="str">
        <f t="shared" si="51"/>
        <v/>
      </c>
      <c r="SK308" s="143">
        <f t="shared" si="52"/>
        <v>0</v>
      </c>
      <c r="SL308" s="143" t="str">
        <f t="shared" si="53"/>
        <v/>
      </c>
      <c r="SM308" s="143">
        <f t="shared" si="54"/>
        <v>0</v>
      </c>
      <c r="SN308" s="143" t="str">
        <f t="shared" si="55"/>
        <v/>
      </c>
      <c r="SO308" s="143">
        <f t="shared" si="56"/>
        <v>0</v>
      </c>
      <c r="SP308" s="143" t="str">
        <f t="shared" si="57"/>
        <v/>
      </c>
      <c r="SQ308" s="143">
        <f t="shared" si="58"/>
        <v>0</v>
      </c>
      <c r="SR308" s="143" t="str">
        <f t="shared" si="59"/>
        <v/>
      </c>
    </row>
    <row r="309" spans="501:512" hidden="1">
      <c r="SG309" s="143">
        <f t="shared" si="48"/>
        <v>0</v>
      </c>
      <c r="SH309" s="143" t="str">
        <f t="shared" si="49"/>
        <v/>
      </c>
      <c r="SI309" s="143">
        <f t="shared" si="50"/>
        <v>0</v>
      </c>
      <c r="SJ309" s="143" t="str">
        <f t="shared" si="51"/>
        <v/>
      </c>
      <c r="SK309" s="143">
        <f t="shared" si="52"/>
        <v>0</v>
      </c>
      <c r="SL309" s="143" t="str">
        <f t="shared" si="53"/>
        <v/>
      </c>
      <c r="SM309" s="143">
        <f t="shared" si="54"/>
        <v>0</v>
      </c>
      <c r="SN309" s="143" t="str">
        <f t="shared" si="55"/>
        <v/>
      </c>
      <c r="SO309" s="143">
        <f t="shared" si="56"/>
        <v>0</v>
      </c>
      <c r="SP309" s="143" t="str">
        <f t="shared" si="57"/>
        <v/>
      </c>
      <c r="SQ309" s="143">
        <f t="shared" si="58"/>
        <v>0</v>
      </c>
      <c r="SR309" s="143" t="str">
        <f t="shared" si="59"/>
        <v/>
      </c>
    </row>
    <row r="310" spans="501:512" hidden="1">
      <c r="SG310" s="143">
        <f t="shared" si="48"/>
        <v>0</v>
      </c>
      <c r="SH310" s="143" t="str">
        <f t="shared" si="49"/>
        <v/>
      </c>
      <c r="SI310" s="143">
        <f t="shared" si="50"/>
        <v>0</v>
      </c>
      <c r="SJ310" s="143" t="str">
        <f t="shared" si="51"/>
        <v/>
      </c>
      <c r="SK310" s="143">
        <f t="shared" si="52"/>
        <v>0</v>
      </c>
      <c r="SL310" s="143" t="str">
        <f t="shared" si="53"/>
        <v/>
      </c>
      <c r="SM310" s="143">
        <f t="shared" si="54"/>
        <v>0</v>
      </c>
      <c r="SN310" s="143" t="str">
        <f t="shared" si="55"/>
        <v/>
      </c>
      <c r="SO310" s="143">
        <f t="shared" si="56"/>
        <v>0</v>
      </c>
      <c r="SP310" s="143" t="str">
        <f t="shared" si="57"/>
        <v/>
      </c>
      <c r="SQ310" s="143">
        <f t="shared" si="58"/>
        <v>0</v>
      </c>
      <c r="SR310" s="143" t="str">
        <f t="shared" si="59"/>
        <v/>
      </c>
    </row>
    <row r="311" spans="501:512" hidden="1">
      <c r="SG311" s="143">
        <f t="shared" si="48"/>
        <v>0</v>
      </c>
      <c r="SH311" s="143" t="str">
        <f t="shared" si="49"/>
        <v/>
      </c>
      <c r="SI311" s="143">
        <f t="shared" si="50"/>
        <v>0</v>
      </c>
      <c r="SJ311" s="143" t="str">
        <f t="shared" si="51"/>
        <v/>
      </c>
      <c r="SK311" s="143">
        <f t="shared" si="52"/>
        <v>0</v>
      </c>
      <c r="SL311" s="143" t="str">
        <f t="shared" si="53"/>
        <v/>
      </c>
      <c r="SM311" s="143">
        <f t="shared" si="54"/>
        <v>0</v>
      </c>
      <c r="SN311" s="143" t="str">
        <f t="shared" si="55"/>
        <v/>
      </c>
      <c r="SO311" s="143">
        <f t="shared" si="56"/>
        <v>0</v>
      </c>
      <c r="SP311" s="143" t="str">
        <f t="shared" si="57"/>
        <v/>
      </c>
      <c r="SQ311" s="143">
        <f t="shared" si="58"/>
        <v>0</v>
      </c>
      <c r="SR311" s="143" t="str">
        <f t="shared" si="59"/>
        <v/>
      </c>
    </row>
    <row r="312" spans="501:512" hidden="1">
      <c r="SG312" s="143">
        <f t="shared" si="48"/>
        <v>0</v>
      </c>
      <c r="SH312" s="143" t="str">
        <f t="shared" si="49"/>
        <v/>
      </c>
      <c r="SI312" s="143">
        <f t="shared" si="50"/>
        <v>0</v>
      </c>
      <c r="SJ312" s="143" t="str">
        <f t="shared" si="51"/>
        <v/>
      </c>
      <c r="SK312" s="143">
        <f t="shared" si="52"/>
        <v>0</v>
      </c>
      <c r="SL312" s="143" t="str">
        <f t="shared" si="53"/>
        <v/>
      </c>
      <c r="SM312" s="143">
        <f t="shared" si="54"/>
        <v>0</v>
      </c>
      <c r="SN312" s="143" t="str">
        <f t="shared" si="55"/>
        <v/>
      </c>
      <c r="SO312" s="143">
        <f t="shared" si="56"/>
        <v>0</v>
      </c>
      <c r="SP312" s="143" t="str">
        <f t="shared" si="57"/>
        <v/>
      </c>
      <c r="SQ312" s="143">
        <f t="shared" si="58"/>
        <v>0</v>
      </c>
      <c r="SR312" s="143" t="str">
        <f t="shared" si="59"/>
        <v/>
      </c>
    </row>
    <row r="313" spans="501:512" hidden="1">
      <c r="SG313" s="143">
        <f t="shared" si="48"/>
        <v>0</v>
      </c>
      <c r="SH313" s="143" t="str">
        <f t="shared" si="49"/>
        <v/>
      </c>
      <c r="SI313" s="143">
        <f t="shared" si="50"/>
        <v>0</v>
      </c>
      <c r="SJ313" s="143" t="str">
        <f t="shared" si="51"/>
        <v/>
      </c>
      <c r="SK313" s="143">
        <f t="shared" si="52"/>
        <v>0</v>
      </c>
      <c r="SL313" s="143" t="str">
        <f t="shared" si="53"/>
        <v/>
      </c>
      <c r="SM313" s="143">
        <f t="shared" si="54"/>
        <v>0</v>
      </c>
      <c r="SN313" s="143" t="str">
        <f t="shared" si="55"/>
        <v/>
      </c>
      <c r="SO313" s="143">
        <f t="shared" si="56"/>
        <v>0</v>
      </c>
      <c r="SP313" s="143" t="str">
        <f t="shared" si="57"/>
        <v/>
      </c>
      <c r="SQ313" s="143">
        <f t="shared" si="58"/>
        <v>0</v>
      </c>
      <c r="SR313" s="143" t="str">
        <f t="shared" si="59"/>
        <v/>
      </c>
    </row>
    <row r="314" spans="501:512" hidden="1">
      <c r="SG314" s="143">
        <f t="shared" si="48"/>
        <v>0</v>
      </c>
      <c r="SH314" s="143" t="str">
        <f t="shared" si="49"/>
        <v/>
      </c>
      <c r="SI314" s="143">
        <f t="shared" si="50"/>
        <v>0</v>
      </c>
      <c r="SJ314" s="143" t="str">
        <f t="shared" si="51"/>
        <v/>
      </c>
      <c r="SK314" s="143">
        <f t="shared" si="52"/>
        <v>0</v>
      </c>
      <c r="SL314" s="143" t="str">
        <f t="shared" si="53"/>
        <v/>
      </c>
      <c r="SM314" s="143">
        <f t="shared" si="54"/>
        <v>0</v>
      </c>
      <c r="SN314" s="143" t="str">
        <f t="shared" si="55"/>
        <v/>
      </c>
      <c r="SO314" s="143">
        <f t="shared" si="56"/>
        <v>0</v>
      </c>
      <c r="SP314" s="143" t="str">
        <f t="shared" si="57"/>
        <v/>
      </c>
      <c r="SQ314" s="143">
        <f t="shared" si="58"/>
        <v>0</v>
      </c>
      <c r="SR314" s="143" t="str">
        <f t="shared" si="59"/>
        <v/>
      </c>
    </row>
    <row r="315" spans="501:512" hidden="1">
      <c r="SG315" s="143">
        <f t="shared" si="48"/>
        <v>0</v>
      </c>
      <c r="SH315" s="143" t="str">
        <f t="shared" si="49"/>
        <v/>
      </c>
      <c r="SI315" s="143">
        <f t="shared" si="50"/>
        <v>0</v>
      </c>
      <c r="SJ315" s="143" t="str">
        <f t="shared" si="51"/>
        <v/>
      </c>
      <c r="SK315" s="143">
        <f t="shared" si="52"/>
        <v>0</v>
      </c>
      <c r="SL315" s="143" t="str">
        <f t="shared" si="53"/>
        <v/>
      </c>
      <c r="SM315" s="143">
        <f t="shared" si="54"/>
        <v>0</v>
      </c>
      <c r="SN315" s="143" t="str">
        <f t="shared" si="55"/>
        <v/>
      </c>
      <c r="SO315" s="143">
        <f t="shared" si="56"/>
        <v>0</v>
      </c>
      <c r="SP315" s="143" t="str">
        <f t="shared" si="57"/>
        <v/>
      </c>
      <c r="SQ315" s="143">
        <f t="shared" si="58"/>
        <v>0</v>
      </c>
      <c r="SR315" s="143" t="str">
        <f t="shared" si="59"/>
        <v/>
      </c>
    </row>
    <row r="316" spans="501:512" hidden="1">
      <c r="SG316" s="143">
        <f t="shared" si="48"/>
        <v>0</v>
      </c>
      <c r="SH316" s="143" t="str">
        <f t="shared" si="49"/>
        <v/>
      </c>
      <c r="SI316" s="143">
        <f t="shared" si="50"/>
        <v>0</v>
      </c>
      <c r="SJ316" s="143" t="str">
        <f t="shared" si="51"/>
        <v/>
      </c>
      <c r="SK316" s="143">
        <f t="shared" si="52"/>
        <v>0</v>
      </c>
      <c r="SL316" s="143" t="str">
        <f t="shared" si="53"/>
        <v/>
      </c>
      <c r="SM316" s="143">
        <f t="shared" si="54"/>
        <v>0</v>
      </c>
      <c r="SN316" s="143" t="str">
        <f t="shared" si="55"/>
        <v/>
      </c>
      <c r="SO316" s="143">
        <f t="shared" si="56"/>
        <v>0</v>
      </c>
      <c r="SP316" s="143" t="str">
        <f t="shared" si="57"/>
        <v/>
      </c>
      <c r="SQ316" s="143">
        <f t="shared" si="58"/>
        <v>0</v>
      </c>
      <c r="SR316" s="143" t="str">
        <f t="shared" si="59"/>
        <v/>
      </c>
    </row>
    <row r="317" spans="501:512" hidden="1">
      <c r="SG317" s="143">
        <f t="shared" si="48"/>
        <v>0</v>
      </c>
      <c r="SH317" s="143" t="str">
        <f t="shared" si="49"/>
        <v/>
      </c>
      <c r="SI317" s="143">
        <f t="shared" si="50"/>
        <v>0</v>
      </c>
      <c r="SJ317" s="143" t="str">
        <f t="shared" si="51"/>
        <v/>
      </c>
      <c r="SK317" s="143">
        <f t="shared" si="52"/>
        <v>0</v>
      </c>
      <c r="SL317" s="143" t="str">
        <f t="shared" si="53"/>
        <v/>
      </c>
      <c r="SM317" s="143">
        <f t="shared" si="54"/>
        <v>0</v>
      </c>
      <c r="SN317" s="143" t="str">
        <f t="shared" si="55"/>
        <v/>
      </c>
      <c r="SO317" s="143">
        <f t="shared" si="56"/>
        <v>0</v>
      </c>
      <c r="SP317" s="143" t="str">
        <f t="shared" si="57"/>
        <v/>
      </c>
      <c r="SQ317" s="143">
        <f t="shared" si="58"/>
        <v>0</v>
      </c>
      <c r="SR317" s="143" t="str">
        <f t="shared" si="59"/>
        <v/>
      </c>
    </row>
    <row r="318" spans="501:512" hidden="1">
      <c r="SG318" s="143">
        <f t="shared" si="48"/>
        <v>0</v>
      </c>
      <c r="SH318" s="143" t="str">
        <f t="shared" si="49"/>
        <v/>
      </c>
      <c r="SI318" s="143">
        <f t="shared" si="50"/>
        <v>0</v>
      </c>
      <c r="SJ318" s="143" t="str">
        <f t="shared" si="51"/>
        <v/>
      </c>
      <c r="SK318" s="143">
        <f t="shared" si="52"/>
        <v>0</v>
      </c>
      <c r="SL318" s="143" t="str">
        <f t="shared" si="53"/>
        <v/>
      </c>
      <c r="SM318" s="143">
        <f t="shared" si="54"/>
        <v>0</v>
      </c>
      <c r="SN318" s="143" t="str">
        <f t="shared" si="55"/>
        <v/>
      </c>
      <c r="SO318" s="143">
        <f t="shared" si="56"/>
        <v>0</v>
      </c>
      <c r="SP318" s="143" t="str">
        <f t="shared" si="57"/>
        <v/>
      </c>
      <c r="SQ318" s="143">
        <f t="shared" si="58"/>
        <v>0</v>
      </c>
      <c r="SR318" s="143" t="str">
        <f t="shared" si="59"/>
        <v/>
      </c>
    </row>
    <row r="319" spans="501:512" hidden="1">
      <c r="SG319" s="143">
        <f t="shared" si="48"/>
        <v>0</v>
      </c>
      <c r="SH319" s="143" t="str">
        <f t="shared" si="49"/>
        <v/>
      </c>
      <c r="SI319" s="143">
        <f t="shared" si="50"/>
        <v>0</v>
      </c>
      <c r="SJ319" s="143" t="str">
        <f t="shared" si="51"/>
        <v/>
      </c>
      <c r="SK319" s="143">
        <f t="shared" si="52"/>
        <v>0</v>
      </c>
      <c r="SL319" s="143" t="str">
        <f t="shared" si="53"/>
        <v/>
      </c>
      <c r="SM319" s="143">
        <f t="shared" si="54"/>
        <v>0</v>
      </c>
      <c r="SN319" s="143" t="str">
        <f t="shared" si="55"/>
        <v/>
      </c>
      <c r="SO319" s="143">
        <f t="shared" si="56"/>
        <v>0</v>
      </c>
      <c r="SP319" s="143" t="str">
        <f t="shared" si="57"/>
        <v/>
      </c>
      <c r="SQ319" s="143">
        <f t="shared" si="58"/>
        <v>0</v>
      </c>
      <c r="SR319" s="143" t="str">
        <f t="shared" si="59"/>
        <v/>
      </c>
    </row>
    <row r="320" spans="501:512" hidden="1">
      <c r="SG320" s="143">
        <f t="shared" si="48"/>
        <v>0</v>
      </c>
      <c r="SH320" s="143" t="str">
        <f t="shared" si="49"/>
        <v/>
      </c>
      <c r="SI320" s="143">
        <f t="shared" si="50"/>
        <v>0</v>
      </c>
      <c r="SJ320" s="143" t="str">
        <f t="shared" si="51"/>
        <v/>
      </c>
      <c r="SK320" s="143">
        <f t="shared" si="52"/>
        <v>0</v>
      </c>
      <c r="SL320" s="143" t="str">
        <f t="shared" si="53"/>
        <v/>
      </c>
      <c r="SM320" s="143">
        <f t="shared" si="54"/>
        <v>0</v>
      </c>
      <c r="SN320" s="143" t="str">
        <f t="shared" si="55"/>
        <v/>
      </c>
      <c r="SO320" s="143">
        <f t="shared" si="56"/>
        <v>0</v>
      </c>
      <c r="SP320" s="143" t="str">
        <f t="shared" si="57"/>
        <v/>
      </c>
      <c r="SQ320" s="143">
        <f t="shared" si="58"/>
        <v>0</v>
      </c>
      <c r="SR320" s="143" t="str">
        <f t="shared" si="59"/>
        <v/>
      </c>
    </row>
    <row r="321" spans="501:512" hidden="1">
      <c r="SG321" s="143">
        <f t="shared" si="48"/>
        <v>0</v>
      </c>
      <c r="SH321" s="143" t="str">
        <f t="shared" si="49"/>
        <v/>
      </c>
      <c r="SI321" s="143">
        <f t="shared" si="50"/>
        <v>0</v>
      </c>
      <c r="SJ321" s="143" t="str">
        <f t="shared" si="51"/>
        <v/>
      </c>
      <c r="SK321" s="143">
        <f t="shared" si="52"/>
        <v>0</v>
      </c>
      <c r="SL321" s="143" t="str">
        <f t="shared" si="53"/>
        <v/>
      </c>
      <c r="SM321" s="143">
        <f t="shared" si="54"/>
        <v>0</v>
      </c>
      <c r="SN321" s="143" t="str">
        <f t="shared" si="55"/>
        <v/>
      </c>
      <c r="SO321" s="143">
        <f t="shared" si="56"/>
        <v>0</v>
      </c>
      <c r="SP321" s="143" t="str">
        <f t="shared" si="57"/>
        <v/>
      </c>
      <c r="SQ321" s="143">
        <f t="shared" si="58"/>
        <v>0</v>
      </c>
      <c r="SR321" s="143" t="str">
        <f t="shared" si="59"/>
        <v/>
      </c>
    </row>
    <row r="322" spans="501:512" hidden="1">
      <c r="SG322" s="143">
        <f t="shared" si="48"/>
        <v>0</v>
      </c>
      <c r="SH322" s="143" t="str">
        <f t="shared" si="49"/>
        <v/>
      </c>
      <c r="SI322" s="143">
        <f t="shared" si="50"/>
        <v>0</v>
      </c>
      <c r="SJ322" s="143" t="str">
        <f t="shared" si="51"/>
        <v/>
      </c>
      <c r="SK322" s="143">
        <f t="shared" si="52"/>
        <v>0</v>
      </c>
      <c r="SL322" s="143" t="str">
        <f t="shared" si="53"/>
        <v/>
      </c>
      <c r="SM322" s="143">
        <f t="shared" si="54"/>
        <v>0</v>
      </c>
      <c r="SN322" s="143" t="str">
        <f t="shared" si="55"/>
        <v/>
      </c>
      <c r="SO322" s="143">
        <f t="shared" si="56"/>
        <v>0</v>
      </c>
      <c r="SP322" s="143" t="str">
        <f t="shared" si="57"/>
        <v/>
      </c>
      <c r="SQ322" s="143">
        <f t="shared" si="58"/>
        <v>0</v>
      </c>
      <c r="SR322" s="143" t="str">
        <f t="shared" si="59"/>
        <v/>
      </c>
    </row>
    <row r="323" spans="501:512" hidden="1">
      <c r="SG323" s="143">
        <f t="shared" ref="SG323:SG349" si="60">AP323-SUM(QY323)</f>
        <v>0</v>
      </c>
      <c r="SH323" s="143" t="str">
        <f t="shared" ref="SH323:SH349" si="61">IF(SG323&lt;0,$D323&amp;",","")</f>
        <v/>
      </c>
      <c r="SI323" s="143">
        <f t="shared" ref="SI323:SI349" si="62">BY323-SUM(RE323)</f>
        <v>0</v>
      </c>
      <c r="SJ323" s="143" t="str">
        <f t="shared" ref="SJ323:SJ349" si="63">IF(SI323&lt;0,$D323&amp;",","")</f>
        <v/>
      </c>
      <c r="SK323" s="143">
        <f t="shared" ref="SK323:SK349" si="64">DH323-SUM(RK323)</f>
        <v>0</v>
      </c>
      <c r="SL323" s="143" t="str">
        <f t="shared" ref="SL323:SL349" si="65">IF(SK323&lt;0,$D323&amp;",","")</f>
        <v/>
      </c>
      <c r="SM323" s="143">
        <f t="shared" ref="SM323:SM349" si="66">EQ323-SUM(RQ323)</f>
        <v>0</v>
      </c>
      <c r="SN323" s="143" t="str">
        <f t="shared" ref="SN323:SN349" si="67">IF(SM323&lt;0,$D323&amp;",","")</f>
        <v/>
      </c>
      <c r="SO323" s="143">
        <f t="shared" ref="SO323:SO349" si="68">SUM(ER323:FG323,FI323:FX323)-SUM(RW323)</f>
        <v>0</v>
      </c>
      <c r="SP323" s="143" t="str">
        <f t="shared" ref="SP323:SP349" si="69">IF(SO323&lt;0,$D323&amp;",","")</f>
        <v/>
      </c>
      <c r="SQ323" s="143">
        <f t="shared" ref="SQ323:SQ349" si="70">HH323-SUM(SC323)</f>
        <v>0</v>
      </c>
      <c r="SR323" s="143" t="str">
        <f t="shared" ref="SR323:SR349" si="71">IF(SQ323&lt;0,$D323&amp;",","")</f>
        <v/>
      </c>
    </row>
    <row r="324" spans="501:512" hidden="1">
      <c r="SG324" s="143">
        <f t="shared" si="60"/>
        <v>0</v>
      </c>
      <c r="SH324" s="143" t="str">
        <f t="shared" si="61"/>
        <v/>
      </c>
      <c r="SI324" s="143">
        <f t="shared" si="62"/>
        <v>0</v>
      </c>
      <c r="SJ324" s="143" t="str">
        <f t="shared" si="63"/>
        <v/>
      </c>
      <c r="SK324" s="143">
        <f t="shared" si="64"/>
        <v>0</v>
      </c>
      <c r="SL324" s="143" t="str">
        <f t="shared" si="65"/>
        <v/>
      </c>
      <c r="SM324" s="143">
        <f t="shared" si="66"/>
        <v>0</v>
      </c>
      <c r="SN324" s="143" t="str">
        <f t="shared" si="67"/>
        <v/>
      </c>
      <c r="SO324" s="143">
        <f t="shared" si="68"/>
        <v>0</v>
      </c>
      <c r="SP324" s="143" t="str">
        <f t="shared" si="69"/>
        <v/>
      </c>
      <c r="SQ324" s="143">
        <f t="shared" si="70"/>
        <v>0</v>
      </c>
      <c r="SR324" s="143" t="str">
        <f t="shared" si="71"/>
        <v/>
      </c>
    </row>
    <row r="325" spans="501:512" hidden="1">
      <c r="SG325" s="143">
        <f t="shared" si="60"/>
        <v>0</v>
      </c>
      <c r="SH325" s="143" t="str">
        <f t="shared" si="61"/>
        <v/>
      </c>
      <c r="SI325" s="143">
        <f t="shared" si="62"/>
        <v>0</v>
      </c>
      <c r="SJ325" s="143" t="str">
        <f t="shared" si="63"/>
        <v/>
      </c>
      <c r="SK325" s="143">
        <f t="shared" si="64"/>
        <v>0</v>
      </c>
      <c r="SL325" s="143" t="str">
        <f t="shared" si="65"/>
        <v/>
      </c>
      <c r="SM325" s="143">
        <f t="shared" si="66"/>
        <v>0</v>
      </c>
      <c r="SN325" s="143" t="str">
        <f t="shared" si="67"/>
        <v/>
      </c>
      <c r="SO325" s="143">
        <f t="shared" si="68"/>
        <v>0</v>
      </c>
      <c r="SP325" s="143" t="str">
        <f t="shared" si="69"/>
        <v/>
      </c>
      <c r="SQ325" s="143">
        <f t="shared" si="70"/>
        <v>0</v>
      </c>
      <c r="SR325" s="143" t="str">
        <f t="shared" si="71"/>
        <v/>
      </c>
    </row>
    <row r="326" spans="501:512" hidden="1">
      <c r="SG326" s="143">
        <f t="shared" si="60"/>
        <v>0</v>
      </c>
      <c r="SH326" s="143" t="str">
        <f t="shared" si="61"/>
        <v/>
      </c>
      <c r="SI326" s="143">
        <f t="shared" si="62"/>
        <v>0</v>
      </c>
      <c r="SJ326" s="143" t="str">
        <f t="shared" si="63"/>
        <v/>
      </c>
      <c r="SK326" s="143">
        <f t="shared" si="64"/>
        <v>0</v>
      </c>
      <c r="SL326" s="143" t="str">
        <f t="shared" si="65"/>
        <v/>
      </c>
      <c r="SM326" s="143">
        <f t="shared" si="66"/>
        <v>0</v>
      </c>
      <c r="SN326" s="143" t="str">
        <f t="shared" si="67"/>
        <v/>
      </c>
      <c r="SO326" s="143">
        <f t="shared" si="68"/>
        <v>0</v>
      </c>
      <c r="SP326" s="143" t="str">
        <f t="shared" si="69"/>
        <v/>
      </c>
      <c r="SQ326" s="143">
        <f t="shared" si="70"/>
        <v>0</v>
      </c>
      <c r="SR326" s="143" t="str">
        <f t="shared" si="71"/>
        <v/>
      </c>
    </row>
    <row r="327" spans="501:512" hidden="1">
      <c r="SG327" s="143">
        <f t="shared" si="60"/>
        <v>0</v>
      </c>
      <c r="SH327" s="143" t="str">
        <f t="shared" si="61"/>
        <v/>
      </c>
      <c r="SI327" s="143">
        <f t="shared" si="62"/>
        <v>0</v>
      </c>
      <c r="SJ327" s="143" t="str">
        <f t="shared" si="63"/>
        <v/>
      </c>
      <c r="SK327" s="143">
        <f t="shared" si="64"/>
        <v>0</v>
      </c>
      <c r="SL327" s="143" t="str">
        <f t="shared" si="65"/>
        <v/>
      </c>
      <c r="SM327" s="143">
        <f t="shared" si="66"/>
        <v>0</v>
      </c>
      <c r="SN327" s="143" t="str">
        <f t="shared" si="67"/>
        <v/>
      </c>
      <c r="SO327" s="143">
        <f t="shared" si="68"/>
        <v>0</v>
      </c>
      <c r="SP327" s="143" t="str">
        <f t="shared" si="69"/>
        <v/>
      </c>
      <c r="SQ327" s="143">
        <f t="shared" si="70"/>
        <v>0</v>
      </c>
      <c r="SR327" s="143" t="str">
        <f t="shared" si="71"/>
        <v/>
      </c>
    </row>
    <row r="328" spans="501:512" hidden="1">
      <c r="SG328" s="143">
        <f t="shared" si="60"/>
        <v>0</v>
      </c>
      <c r="SH328" s="143" t="str">
        <f t="shared" si="61"/>
        <v/>
      </c>
      <c r="SI328" s="143">
        <f t="shared" si="62"/>
        <v>0</v>
      </c>
      <c r="SJ328" s="143" t="str">
        <f t="shared" si="63"/>
        <v/>
      </c>
      <c r="SK328" s="143">
        <f t="shared" si="64"/>
        <v>0</v>
      </c>
      <c r="SL328" s="143" t="str">
        <f t="shared" si="65"/>
        <v/>
      </c>
      <c r="SM328" s="143">
        <f t="shared" si="66"/>
        <v>0</v>
      </c>
      <c r="SN328" s="143" t="str">
        <f t="shared" si="67"/>
        <v/>
      </c>
      <c r="SO328" s="143">
        <f t="shared" si="68"/>
        <v>0</v>
      </c>
      <c r="SP328" s="143" t="str">
        <f t="shared" si="69"/>
        <v/>
      </c>
      <c r="SQ328" s="143">
        <f t="shared" si="70"/>
        <v>0</v>
      </c>
      <c r="SR328" s="143" t="str">
        <f t="shared" si="71"/>
        <v/>
      </c>
    </row>
    <row r="329" spans="501:512" hidden="1">
      <c r="SG329" s="143">
        <f t="shared" si="60"/>
        <v>0</v>
      </c>
      <c r="SH329" s="143" t="str">
        <f t="shared" si="61"/>
        <v/>
      </c>
      <c r="SI329" s="143">
        <f t="shared" si="62"/>
        <v>0</v>
      </c>
      <c r="SJ329" s="143" t="str">
        <f t="shared" si="63"/>
        <v/>
      </c>
      <c r="SK329" s="143">
        <f t="shared" si="64"/>
        <v>0</v>
      </c>
      <c r="SL329" s="143" t="str">
        <f t="shared" si="65"/>
        <v/>
      </c>
      <c r="SM329" s="143">
        <f t="shared" si="66"/>
        <v>0</v>
      </c>
      <c r="SN329" s="143" t="str">
        <f t="shared" si="67"/>
        <v/>
      </c>
      <c r="SO329" s="143">
        <f t="shared" si="68"/>
        <v>0</v>
      </c>
      <c r="SP329" s="143" t="str">
        <f t="shared" si="69"/>
        <v/>
      </c>
      <c r="SQ329" s="143">
        <f t="shared" si="70"/>
        <v>0</v>
      </c>
      <c r="SR329" s="143" t="str">
        <f t="shared" si="71"/>
        <v/>
      </c>
    </row>
    <row r="330" spans="501:512" hidden="1">
      <c r="SG330" s="143">
        <f t="shared" si="60"/>
        <v>0</v>
      </c>
      <c r="SH330" s="143" t="str">
        <f t="shared" si="61"/>
        <v/>
      </c>
      <c r="SI330" s="143">
        <f t="shared" si="62"/>
        <v>0</v>
      </c>
      <c r="SJ330" s="143" t="str">
        <f t="shared" si="63"/>
        <v/>
      </c>
      <c r="SK330" s="143">
        <f t="shared" si="64"/>
        <v>0</v>
      </c>
      <c r="SL330" s="143" t="str">
        <f t="shared" si="65"/>
        <v/>
      </c>
      <c r="SM330" s="143">
        <f t="shared" si="66"/>
        <v>0</v>
      </c>
      <c r="SN330" s="143" t="str">
        <f t="shared" si="67"/>
        <v/>
      </c>
      <c r="SO330" s="143">
        <f t="shared" si="68"/>
        <v>0</v>
      </c>
      <c r="SP330" s="143" t="str">
        <f t="shared" si="69"/>
        <v/>
      </c>
      <c r="SQ330" s="143">
        <f t="shared" si="70"/>
        <v>0</v>
      </c>
      <c r="SR330" s="143" t="str">
        <f t="shared" si="71"/>
        <v/>
      </c>
    </row>
    <row r="331" spans="501:512" hidden="1">
      <c r="SG331" s="143">
        <f t="shared" si="60"/>
        <v>0</v>
      </c>
      <c r="SH331" s="143" t="str">
        <f t="shared" si="61"/>
        <v/>
      </c>
      <c r="SI331" s="143">
        <f t="shared" si="62"/>
        <v>0</v>
      </c>
      <c r="SJ331" s="143" t="str">
        <f t="shared" si="63"/>
        <v/>
      </c>
      <c r="SK331" s="143">
        <f t="shared" si="64"/>
        <v>0</v>
      </c>
      <c r="SL331" s="143" t="str">
        <f t="shared" si="65"/>
        <v/>
      </c>
      <c r="SM331" s="143">
        <f t="shared" si="66"/>
        <v>0</v>
      </c>
      <c r="SN331" s="143" t="str">
        <f t="shared" si="67"/>
        <v/>
      </c>
      <c r="SO331" s="143">
        <f t="shared" si="68"/>
        <v>0</v>
      </c>
      <c r="SP331" s="143" t="str">
        <f t="shared" si="69"/>
        <v/>
      </c>
      <c r="SQ331" s="143">
        <f t="shared" si="70"/>
        <v>0</v>
      </c>
      <c r="SR331" s="143" t="str">
        <f t="shared" si="71"/>
        <v/>
      </c>
    </row>
    <row r="332" spans="501:512" hidden="1">
      <c r="SG332" s="143">
        <f t="shared" si="60"/>
        <v>0</v>
      </c>
      <c r="SH332" s="143" t="str">
        <f t="shared" si="61"/>
        <v/>
      </c>
      <c r="SI332" s="143">
        <f t="shared" si="62"/>
        <v>0</v>
      </c>
      <c r="SJ332" s="143" t="str">
        <f t="shared" si="63"/>
        <v/>
      </c>
      <c r="SK332" s="143">
        <f t="shared" si="64"/>
        <v>0</v>
      </c>
      <c r="SL332" s="143" t="str">
        <f t="shared" si="65"/>
        <v/>
      </c>
      <c r="SM332" s="143">
        <f t="shared" si="66"/>
        <v>0</v>
      </c>
      <c r="SN332" s="143" t="str">
        <f t="shared" si="67"/>
        <v/>
      </c>
      <c r="SO332" s="143">
        <f t="shared" si="68"/>
        <v>0</v>
      </c>
      <c r="SP332" s="143" t="str">
        <f t="shared" si="69"/>
        <v/>
      </c>
      <c r="SQ332" s="143">
        <f t="shared" si="70"/>
        <v>0</v>
      </c>
      <c r="SR332" s="143" t="str">
        <f t="shared" si="71"/>
        <v/>
      </c>
    </row>
    <row r="333" spans="501:512" hidden="1">
      <c r="SG333" s="143">
        <f t="shared" si="60"/>
        <v>0</v>
      </c>
      <c r="SH333" s="143" t="str">
        <f t="shared" si="61"/>
        <v/>
      </c>
      <c r="SI333" s="143">
        <f t="shared" si="62"/>
        <v>0</v>
      </c>
      <c r="SJ333" s="143" t="str">
        <f t="shared" si="63"/>
        <v/>
      </c>
      <c r="SK333" s="143">
        <f t="shared" si="64"/>
        <v>0</v>
      </c>
      <c r="SL333" s="143" t="str">
        <f t="shared" si="65"/>
        <v/>
      </c>
      <c r="SM333" s="143">
        <f t="shared" si="66"/>
        <v>0</v>
      </c>
      <c r="SN333" s="143" t="str">
        <f t="shared" si="67"/>
        <v/>
      </c>
      <c r="SO333" s="143">
        <f t="shared" si="68"/>
        <v>0</v>
      </c>
      <c r="SP333" s="143" t="str">
        <f t="shared" si="69"/>
        <v/>
      </c>
      <c r="SQ333" s="143">
        <f t="shared" si="70"/>
        <v>0</v>
      </c>
      <c r="SR333" s="143" t="str">
        <f t="shared" si="71"/>
        <v/>
      </c>
    </row>
    <row r="334" spans="501:512" hidden="1">
      <c r="SG334" s="143">
        <f t="shared" si="60"/>
        <v>0</v>
      </c>
      <c r="SH334" s="143" t="str">
        <f t="shared" si="61"/>
        <v/>
      </c>
      <c r="SI334" s="143">
        <f t="shared" si="62"/>
        <v>0</v>
      </c>
      <c r="SJ334" s="143" t="str">
        <f t="shared" si="63"/>
        <v/>
      </c>
      <c r="SK334" s="143">
        <f t="shared" si="64"/>
        <v>0</v>
      </c>
      <c r="SL334" s="143" t="str">
        <f t="shared" si="65"/>
        <v/>
      </c>
      <c r="SM334" s="143">
        <f t="shared" si="66"/>
        <v>0</v>
      </c>
      <c r="SN334" s="143" t="str">
        <f t="shared" si="67"/>
        <v/>
      </c>
      <c r="SO334" s="143">
        <f t="shared" si="68"/>
        <v>0</v>
      </c>
      <c r="SP334" s="143" t="str">
        <f t="shared" si="69"/>
        <v/>
      </c>
      <c r="SQ334" s="143">
        <f t="shared" si="70"/>
        <v>0</v>
      </c>
      <c r="SR334" s="143" t="str">
        <f t="shared" si="71"/>
        <v/>
      </c>
    </row>
    <row r="335" spans="501:512" hidden="1">
      <c r="SG335" s="143">
        <f t="shared" si="60"/>
        <v>0</v>
      </c>
      <c r="SH335" s="143" t="str">
        <f t="shared" si="61"/>
        <v/>
      </c>
      <c r="SI335" s="143">
        <f t="shared" si="62"/>
        <v>0</v>
      </c>
      <c r="SJ335" s="143" t="str">
        <f t="shared" si="63"/>
        <v/>
      </c>
      <c r="SK335" s="143">
        <f t="shared" si="64"/>
        <v>0</v>
      </c>
      <c r="SL335" s="143" t="str">
        <f t="shared" si="65"/>
        <v/>
      </c>
      <c r="SM335" s="143">
        <f t="shared" si="66"/>
        <v>0</v>
      </c>
      <c r="SN335" s="143" t="str">
        <f t="shared" si="67"/>
        <v/>
      </c>
      <c r="SO335" s="143">
        <f t="shared" si="68"/>
        <v>0</v>
      </c>
      <c r="SP335" s="143" t="str">
        <f t="shared" si="69"/>
        <v/>
      </c>
      <c r="SQ335" s="143">
        <f t="shared" si="70"/>
        <v>0</v>
      </c>
      <c r="SR335" s="143" t="str">
        <f t="shared" si="71"/>
        <v/>
      </c>
    </row>
    <row r="336" spans="501:512" hidden="1">
      <c r="SG336" s="143">
        <f t="shared" si="60"/>
        <v>0</v>
      </c>
      <c r="SH336" s="143" t="str">
        <f t="shared" si="61"/>
        <v/>
      </c>
      <c r="SI336" s="143">
        <f t="shared" si="62"/>
        <v>0</v>
      </c>
      <c r="SJ336" s="143" t="str">
        <f t="shared" si="63"/>
        <v/>
      </c>
      <c r="SK336" s="143">
        <f t="shared" si="64"/>
        <v>0</v>
      </c>
      <c r="SL336" s="143" t="str">
        <f t="shared" si="65"/>
        <v/>
      </c>
      <c r="SM336" s="143">
        <f t="shared" si="66"/>
        <v>0</v>
      </c>
      <c r="SN336" s="143" t="str">
        <f t="shared" si="67"/>
        <v/>
      </c>
      <c r="SO336" s="143">
        <f t="shared" si="68"/>
        <v>0</v>
      </c>
      <c r="SP336" s="143" t="str">
        <f t="shared" si="69"/>
        <v/>
      </c>
      <c r="SQ336" s="143">
        <f t="shared" si="70"/>
        <v>0</v>
      </c>
      <c r="SR336" s="143" t="str">
        <f t="shared" si="71"/>
        <v/>
      </c>
    </row>
    <row r="337" spans="1:512" hidden="1">
      <c r="SG337" s="143">
        <f t="shared" si="60"/>
        <v>0</v>
      </c>
      <c r="SH337" s="143" t="str">
        <f t="shared" si="61"/>
        <v/>
      </c>
      <c r="SI337" s="143">
        <f t="shared" si="62"/>
        <v>0</v>
      </c>
      <c r="SJ337" s="143" t="str">
        <f t="shared" si="63"/>
        <v/>
      </c>
      <c r="SK337" s="143">
        <f t="shared" si="64"/>
        <v>0</v>
      </c>
      <c r="SL337" s="143" t="str">
        <f t="shared" si="65"/>
        <v/>
      </c>
      <c r="SM337" s="143">
        <f t="shared" si="66"/>
        <v>0</v>
      </c>
      <c r="SN337" s="143" t="str">
        <f t="shared" si="67"/>
        <v/>
      </c>
      <c r="SO337" s="143">
        <f t="shared" si="68"/>
        <v>0</v>
      </c>
      <c r="SP337" s="143" t="str">
        <f t="shared" si="69"/>
        <v/>
      </c>
      <c r="SQ337" s="143">
        <f t="shared" si="70"/>
        <v>0</v>
      </c>
      <c r="SR337" s="143" t="str">
        <f t="shared" si="71"/>
        <v/>
      </c>
    </row>
    <row r="338" spans="1:512" hidden="1">
      <c r="SG338" s="143">
        <f t="shared" si="60"/>
        <v>0</v>
      </c>
      <c r="SH338" s="143" t="str">
        <f t="shared" si="61"/>
        <v/>
      </c>
      <c r="SI338" s="143">
        <f t="shared" si="62"/>
        <v>0</v>
      </c>
      <c r="SJ338" s="143" t="str">
        <f t="shared" si="63"/>
        <v/>
      </c>
      <c r="SK338" s="143">
        <f t="shared" si="64"/>
        <v>0</v>
      </c>
      <c r="SL338" s="143" t="str">
        <f t="shared" si="65"/>
        <v/>
      </c>
      <c r="SM338" s="143">
        <f t="shared" si="66"/>
        <v>0</v>
      </c>
      <c r="SN338" s="143" t="str">
        <f t="shared" si="67"/>
        <v/>
      </c>
      <c r="SO338" s="143">
        <f t="shared" si="68"/>
        <v>0</v>
      </c>
      <c r="SP338" s="143" t="str">
        <f t="shared" si="69"/>
        <v/>
      </c>
      <c r="SQ338" s="143">
        <f t="shared" si="70"/>
        <v>0</v>
      </c>
      <c r="SR338" s="143" t="str">
        <f t="shared" si="71"/>
        <v/>
      </c>
    </row>
    <row r="339" spans="1:512" hidden="1">
      <c r="SG339" s="143">
        <f t="shared" si="60"/>
        <v>0</v>
      </c>
      <c r="SH339" s="143" t="str">
        <f t="shared" si="61"/>
        <v/>
      </c>
      <c r="SI339" s="143">
        <f t="shared" si="62"/>
        <v>0</v>
      </c>
      <c r="SJ339" s="143" t="str">
        <f t="shared" si="63"/>
        <v/>
      </c>
      <c r="SK339" s="143">
        <f t="shared" si="64"/>
        <v>0</v>
      </c>
      <c r="SL339" s="143" t="str">
        <f t="shared" si="65"/>
        <v/>
      </c>
      <c r="SM339" s="143">
        <f t="shared" si="66"/>
        <v>0</v>
      </c>
      <c r="SN339" s="143" t="str">
        <f t="shared" si="67"/>
        <v/>
      </c>
      <c r="SO339" s="143">
        <f t="shared" si="68"/>
        <v>0</v>
      </c>
      <c r="SP339" s="143" t="str">
        <f t="shared" si="69"/>
        <v/>
      </c>
      <c r="SQ339" s="143">
        <f t="shared" si="70"/>
        <v>0</v>
      </c>
      <c r="SR339" s="143" t="str">
        <f t="shared" si="71"/>
        <v/>
      </c>
    </row>
    <row r="340" spans="1:512" hidden="1">
      <c r="SG340" s="143">
        <f t="shared" si="60"/>
        <v>0</v>
      </c>
      <c r="SH340" s="143" t="str">
        <f t="shared" si="61"/>
        <v/>
      </c>
      <c r="SI340" s="143">
        <f t="shared" si="62"/>
        <v>0</v>
      </c>
      <c r="SJ340" s="143" t="str">
        <f t="shared" si="63"/>
        <v/>
      </c>
      <c r="SK340" s="143">
        <f t="shared" si="64"/>
        <v>0</v>
      </c>
      <c r="SL340" s="143" t="str">
        <f t="shared" si="65"/>
        <v/>
      </c>
      <c r="SM340" s="143">
        <f t="shared" si="66"/>
        <v>0</v>
      </c>
      <c r="SN340" s="143" t="str">
        <f t="shared" si="67"/>
        <v/>
      </c>
      <c r="SO340" s="143">
        <f t="shared" si="68"/>
        <v>0</v>
      </c>
      <c r="SP340" s="143" t="str">
        <f t="shared" si="69"/>
        <v/>
      </c>
      <c r="SQ340" s="143">
        <f t="shared" si="70"/>
        <v>0</v>
      </c>
      <c r="SR340" s="143" t="str">
        <f t="shared" si="71"/>
        <v/>
      </c>
    </row>
    <row r="341" spans="1:512" hidden="1">
      <c r="SG341" s="143">
        <f t="shared" si="60"/>
        <v>0</v>
      </c>
      <c r="SH341" s="143" t="str">
        <f t="shared" si="61"/>
        <v/>
      </c>
      <c r="SI341" s="143">
        <f t="shared" si="62"/>
        <v>0</v>
      </c>
      <c r="SJ341" s="143" t="str">
        <f t="shared" si="63"/>
        <v/>
      </c>
      <c r="SK341" s="143">
        <f t="shared" si="64"/>
        <v>0</v>
      </c>
      <c r="SL341" s="143" t="str">
        <f t="shared" si="65"/>
        <v/>
      </c>
      <c r="SM341" s="143">
        <f t="shared" si="66"/>
        <v>0</v>
      </c>
      <c r="SN341" s="143" t="str">
        <f t="shared" si="67"/>
        <v/>
      </c>
      <c r="SO341" s="143">
        <f t="shared" si="68"/>
        <v>0</v>
      </c>
      <c r="SP341" s="143" t="str">
        <f t="shared" si="69"/>
        <v/>
      </c>
      <c r="SQ341" s="143">
        <f t="shared" si="70"/>
        <v>0</v>
      </c>
      <c r="SR341" s="143" t="str">
        <f t="shared" si="71"/>
        <v/>
      </c>
    </row>
    <row r="342" spans="1:512" hidden="1">
      <c r="SG342" s="143">
        <f t="shared" si="60"/>
        <v>0</v>
      </c>
      <c r="SH342" s="143" t="str">
        <f t="shared" si="61"/>
        <v/>
      </c>
      <c r="SI342" s="143">
        <f t="shared" si="62"/>
        <v>0</v>
      </c>
      <c r="SJ342" s="143" t="str">
        <f t="shared" si="63"/>
        <v/>
      </c>
      <c r="SK342" s="143">
        <f t="shared" si="64"/>
        <v>0</v>
      </c>
      <c r="SL342" s="143" t="str">
        <f t="shared" si="65"/>
        <v/>
      </c>
      <c r="SM342" s="143">
        <f t="shared" si="66"/>
        <v>0</v>
      </c>
      <c r="SN342" s="143" t="str">
        <f t="shared" si="67"/>
        <v/>
      </c>
      <c r="SO342" s="143">
        <f t="shared" si="68"/>
        <v>0</v>
      </c>
      <c r="SP342" s="143" t="str">
        <f t="shared" si="69"/>
        <v/>
      </c>
      <c r="SQ342" s="143">
        <f t="shared" si="70"/>
        <v>0</v>
      </c>
      <c r="SR342" s="143" t="str">
        <f t="shared" si="71"/>
        <v/>
      </c>
    </row>
    <row r="343" spans="1:512" hidden="1">
      <c r="SG343" s="143">
        <f t="shared" si="60"/>
        <v>0</v>
      </c>
      <c r="SH343" s="143" t="str">
        <f t="shared" si="61"/>
        <v/>
      </c>
      <c r="SI343" s="143">
        <f t="shared" si="62"/>
        <v>0</v>
      </c>
      <c r="SJ343" s="143" t="str">
        <f t="shared" si="63"/>
        <v/>
      </c>
      <c r="SK343" s="143">
        <f t="shared" si="64"/>
        <v>0</v>
      </c>
      <c r="SL343" s="143" t="str">
        <f t="shared" si="65"/>
        <v/>
      </c>
      <c r="SM343" s="143">
        <f t="shared" si="66"/>
        <v>0</v>
      </c>
      <c r="SN343" s="143" t="str">
        <f t="shared" si="67"/>
        <v/>
      </c>
      <c r="SO343" s="143">
        <f t="shared" si="68"/>
        <v>0</v>
      </c>
      <c r="SP343" s="143" t="str">
        <f t="shared" si="69"/>
        <v/>
      </c>
      <c r="SQ343" s="143">
        <f t="shared" si="70"/>
        <v>0</v>
      </c>
      <c r="SR343" s="143" t="str">
        <f t="shared" si="71"/>
        <v/>
      </c>
    </row>
    <row r="344" spans="1:512" hidden="1">
      <c r="SG344" s="143">
        <f t="shared" si="60"/>
        <v>0</v>
      </c>
      <c r="SH344" s="143" t="str">
        <f t="shared" si="61"/>
        <v/>
      </c>
      <c r="SI344" s="143">
        <f t="shared" si="62"/>
        <v>0</v>
      </c>
      <c r="SJ344" s="143" t="str">
        <f t="shared" si="63"/>
        <v/>
      </c>
      <c r="SK344" s="143">
        <f t="shared" si="64"/>
        <v>0</v>
      </c>
      <c r="SL344" s="143" t="str">
        <f t="shared" si="65"/>
        <v/>
      </c>
      <c r="SM344" s="143">
        <f t="shared" si="66"/>
        <v>0</v>
      </c>
      <c r="SN344" s="143" t="str">
        <f t="shared" si="67"/>
        <v/>
      </c>
      <c r="SO344" s="143">
        <f t="shared" si="68"/>
        <v>0</v>
      </c>
      <c r="SP344" s="143" t="str">
        <f t="shared" si="69"/>
        <v/>
      </c>
      <c r="SQ344" s="143">
        <f t="shared" si="70"/>
        <v>0</v>
      </c>
      <c r="SR344" s="143" t="str">
        <f t="shared" si="71"/>
        <v/>
      </c>
    </row>
    <row r="345" spans="1:512" hidden="1">
      <c r="SG345" s="143">
        <f t="shared" si="60"/>
        <v>0</v>
      </c>
      <c r="SH345" s="143" t="str">
        <f t="shared" si="61"/>
        <v/>
      </c>
      <c r="SI345" s="143">
        <f t="shared" si="62"/>
        <v>0</v>
      </c>
      <c r="SJ345" s="143" t="str">
        <f t="shared" si="63"/>
        <v/>
      </c>
      <c r="SK345" s="143">
        <f t="shared" si="64"/>
        <v>0</v>
      </c>
      <c r="SL345" s="143" t="str">
        <f t="shared" si="65"/>
        <v/>
      </c>
      <c r="SM345" s="143">
        <f t="shared" si="66"/>
        <v>0</v>
      </c>
      <c r="SN345" s="143" t="str">
        <f t="shared" si="67"/>
        <v/>
      </c>
      <c r="SO345" s="143">
        <f t="shared" si="68"/>
        <v>0</v>
      </c>
      <c r="SP345" s="143" t="str">
        <f t="shared" si="69"/>
        <v/>
      </c>
      <c r="SQ345" s="143">
        <f t="shared" si="70"/>
        <v>0</v>
      </c>
      <c r="SR345" s="143" t="str">
        <f t="shared" si="71"/>
        <v/>
      </c>
    </row>
    <row r="346" spans="1:512" hidden="1">
      <c r="SG346" s="143">
        <f t="shared" si="60"/>
        <v>0</v>
      </c>
      <c r="SH346" s="143" t="str">
        <f t="shared" si="61"/>
        <v/>
      </c>
      <c r="SI346" s="143">
        <f t="shared" si="62"/>
        <v>0</v>
      </c>
      <c r="SJ346" s="143" t="str">
        <f t="shared" si="63"/>
        <v/>
      </c>
      <c r="SK346" s="143">
        <f t="shared" si="64"/>
        <v>0</v>
      </c>
      <c r="SL346" s="143" t="str">
        <f t="shared" si="65"/>
        <v/>
      </c>
      <c r="SM346" s="143">
        <f t="shared" si="66"/>
        <v>0</v>
      </c>
      <c r="SN346" s="143" t="str">
        <f t="shared" si="67"/>
        <v/>
      </c>
      <c r="SO346" s="143">
        <f t="shared" si="68"/>
        <v>0</v>
      </c>
      <c r="SP346" s="143" t="str">
        <f t="shared" si="69"/>
        <v/>
      </c>
      <c r="SQ346" s="143">
        <f t="shared" si="70"/>
        <v>0</v>
      </c>
      <c r="SR346" s="143" t="str">
        <f t="shared" si="71"/>
        <v/>
      </c>
    </row>
    <row r="347" spans="1:512" hidden="1">
      <c r="SG347" s="143">
        <f t="shared" si="60"/>
        <v>0</v>
      </c>
      <c r="SH347" s="143" t="str">
        <f t="shared" si="61"/>
        <v/>
      </c>
      <c r="SI347" s="143">
        <f t="shared" si="62"/>
        <v>0</v>
      </c>
      <c r="SJ347" s="143" t="str">
        <f t="shared" si="63"/>
        <v/>
      </c>
      <c r="SK347" s="143">
        <f t="shared" si="64"/>
        <v>0</v>
      </c>
      <c r="SL347" s="143" t="str">
        <f t="shared" si="65"/>
        <v/>
      </c>
      <c r="SM347" s="143">
        <f t="shared" si="66"/>
        <v>0</v>
      </c>
      <c r="SN347" s="143" t="str">
        <f t="shared" si="67"/>
        <v/>
      </c>
      <c r="SO347" s="143">
        <f t="shared" si="68"/>
        <v>0</v>
      </c>
      <c r="SP347" s="143" t="str">
        <f t="shared" si="69"/>
        <v/>
      </c>
      <c r="SQ347" s="143">
        <f t="shared" si="70"/>
        <v>0</v>
      </c>
      <c r="SR347" s="143" t="str">
        <f t="shared" si="71"/>
        <v/>
      </c>
    </row>
    <row r="348" spans="1:512" hidden="1">
      <c r="SG348" s="143">
        <f t="shared" si="60"/>
        <v>0</v>
      </c>
      <c r="SH348" s="143" t="str">
        <f t="shared" si="61"/>
        <v/>
      </c>
      <c r="SI348" s="143">
        <f t="shared" si="62"/>
        <v>0</v>
      </c>
      <c r="SJ348" s="143" t="str">
        <f t="shared" si="63"/>
        <v/>
      </c>
      <c r="SK348" s="143">
        <f t="shared" si="64"/>
        <v>0</v>
      </c>
      <c r="SL348" s="143" t="str">
        <f t="shared" si="65"/>
        <v/>
      </c>
      <c r="SM348" s="143">
        <f t="shared" si="66"/>
        <v>0</v>
      </c>
      <c r="SN348" s="143" t="str">
        <f t="shared" si="67"/>
        <v/>
      </c>
      <c r="SO348" s="143">
        <f t="shared" si="68"/>
        <v>0</v>
      </c>
      <c r="SP348" s="143" t="str">
        <f t="shared" si="69"/>
        <v/>
      </c>
      <c r="SQ348" s="143">
        <f t="shared" si="70"/>
        <v>0</v>
      </c>
      <c r="SR348" s="143" t="str">
        <f t="shared" si="71"/>
        <v/>
      </c>
    </row>
    <row r="349" spans="1:512">
      <c r="SG349" s="143">
        <f t="shared" si="60"/>
        <v>0</v>
      </c>
      <c r="SH349" s="143" t="str">
        <f t="shared" si="61"/>
        <v/>
      </c>
      <c r="SI349" s="143">
        <f t="shared" si="62"/>
        <v>0</v>
      </c>
      <c r="SJ349" s="143" t="str">
        <f t="shared" si="63"/>
        <v/>
      </c>
      <c r="SK349" s="143">
        <f t="shared" si="64"/>
        <v>0</v>
      </c>
      <c r="SL349" s="143" t="str">
        <f t="shared" si="65"/>
        <v/>
      </c>
      <c r="SM349" s="143">
        <f t="shared" si="66"/>
        <v>0</v>
      </c>
      <c r="SN349" s="143" t="str">
        <f t="shared" si="67"/>
        <v/>
      </c>
      <c r="SO349" s="143">
        <f t="shared" si="68"/>
        <v>0</v>
      </c>
      <c r="SP349" s="143" t="str">
        <f t="shared" si="69"/>
        <v/>
      </c>
      <c r="SQ349" s="143">
        <f t="shared" si="70"/>
        <v>0</v>
      </c>
      <c r="SR349" s="143" t="str">
        <f t="shared" si="71"/>
        <v/>
      </c>
    </row>
    <row r="350" spans="1:512">
      <c r="A350" s="340">
        <f>A2</f>
        <v>0</v>
      </c>
      <c r="B350" s="340" t="s">
        <v>1587</v>
      </c>
      <c r="C350" s="340" t="s">
        <v>1587</v>
      </c>
      <c r="D350" s="340" t="s">
        <v>1587</v>
      </c>
      <c r="E350" s="340">
        <v>11111</v>
      </c>
      <c r="F350" s="340" t="s">
        <v>66</v>
      </c>
      <c r="G350" s="340">
        <f>SUM(G2:G349)</f>
        <v>0</v>
      </c>
      <c r="H350" s="340">
        <f t="shared" ref="H350:BS350" si="72">SUM(H2:H349)</f>
        <v>0</v>
      </c>
      <c r="I350" s="340">
        <f t="shared" si="72"/>
        <v>0</v>
      </c>
      <c r="J350" s="340">
        <f t="shared" si="72"/>
        <v>0</v>
      </c>
      <c r="K350" s="340">
        <f t="shared" si="72"/>
        <v>0</v>
      </c>
      <c r="L350" s="340">
        <f t="shared" si="72"/>
        <v>0</v>
      </c>
      <c r="M350" s="340">
        <f t="shared" si="72"/>
        <v>0</v>
      </c>
      <c r="N350" s="340">
        <f t="shared" si="72"/>
        <v>0</v>
      </c>
      <c r="O350" s="340">
        <f t="shared" si="72"/>
        <v>0</v>
      </c>
      <c r="P350" s="340">
        <f t="shared" si="72"/>
        <v>0</v>
      </c>
      <c r="Q350" s="340">
        <f t="shared" si="72"/>
        <v>0</v>
      </c>
      <c r="R350" s="340">
        <f t="shared" si="72"/>
        <v>0</v>
      </c>
      <c r="S350" s="340">
        <f t="shared" si="72"/>
        <v>0</v>
      </c>
      <c r="T350" s="340">
        <f t="shared" si="72"/>
        <v>0</v>
      </c>
      <c r="U350" s="340">
        <f t="shared" si="72"/>
        <v>0</v>
      </c>
      <c r="V350" s="340">
        <f t="shared" si="72"/>
        <v>0</v>
      </c>
      <c r="W350" s="340">
        <f t="shared" si="72"/>
        <v>0</v>
      </c>
      <c r="X350" s="340">
        <f t="shared" si="72"/>
        <v>0</v>
      </c>
      <c r="Y350" s="340">
        <f t="shared" si="72"/>
        <v>0</v>
      </c>
      <c r="Z350" s="340">
        <f t="shared" si="72"/>
        <v>0</v>
      </c>
      <c r="AA350" s="340">
        <f t="shared" si="72"/>
        <v>0</v>
      </c>
      <c r="AB350" s="340">
        <f t="shared" si="72"/>
        <v>0</v>
      </c>
      <c r="AC350" s="340">
        <f t="shared" si="72"/>
        <v>0</v>
      </c>
      <c r="AD350" s="340">
        <f t="shared" si="72"/>
        <v>0</v>
      </c>
      <c r="AE350" s="340">
        <f t="shared" si="72"/>
        <v>0</v>
      </c>
      <c r="AF350" s="340">
        <f t="shared" si="72"/>
        <v>0</v>
      </c>
      <c r="AG350" s="340">
        <f t="shared" si="72"/>
        <v>0</v>
      </c>
      <c r="AH350" s="340">
        <f t="shared" si="72"/>
        <v>0</v>
      </c>
      <c r="AI350" s="340">
        <f t="shared" si="72"/>
        <v>0</v>
      </c>
      <c r="AJ350" s="340">
        <f t="shared" si="72"/>
        <v>0</v>
      </c>
      <c r="AK350" s="340">
        <f t="shared" si="72"/>
        <v>0</v>
      </c>
      <c r="AL350" s="340">
        <f t="shared" si="72"/>
        <v>0</v>
      </c>
      <c r="AM350" s="340">
        <f t="shared" si="72"/>
        <v>0</v>
      </c>
      <c r="AN350" s="340">
        <f t="shared" si="72"/>
        <v>0</v>
      </c>
      <c r="AO350" s="340">
        <f t="shared" si="72"/>
        <v>0</v>
      </c>
      <c r="AP350" s="340">
        <f t="shared" si="72"/>
        <v>0</v>
      </c>
      <c r="AQ350" s="340">
        <f t="shared" si="72"/>
        <v>0</v>
      </c>
      <c r="AR350" s="340">
        <f t="shared" si="72"/>
        <v>0</v>
      </c>
      <c r="AS350" s="340">
        <f t="shared" si="72"/>
        <v>0</v>
      </c>
      <c r="AT350" s="340">
        <f t="shared" si="72"/>
        <v>0</v>
      </c>
      <c r="AU350" s="340">
        <f t="shared" si="72"/>
        <v>0</v>
      </c>
      <c r="AV350" s="340">
        <f t="shared" si="72"/>
        <v>0</v>
      </c>
      <c r="AW350" s="340">
        <f t="shared" si="72"/>
        <v>0</v>
      </c>
      <c r="AX350" s="340">
        <f t="shared" si="72"/>
        <v>0</v>
      </c>
      <c r="AY350" s="340">
        <f t="shared" si="72"/>
        <v>0</v>
      </c>
      <c r="AZ350" s="340">
        <f t="shared" si="72"/>
        <v>0</v>
      </c>
      <c r="BA350" s="340">
        <f t="shared" si="72"/>
        <v>0</v>
      </c>
      <c r="BB350" s="340">
        <f t="shared" si="72"/>
        <v>0</v>
      </c>
      <c r="BC350" s="340">
        <f t="shared" si="72"/>
        <v>0</v>
      </c>
      <c r="BD350" s="340">
        <f t="shared" si="72"/>
        <v>0</v>
      </c>
      <c r="BE350" s="340">
        <f t="shared" si="72"/>
        <v>0</v>
      </c>
      <c r="BF350" s="340">
        <f t="shared" si="72"/>
        <v>0</v>
      </c>
      <c r="BG350" s="340">
        <f t="shared" si="72"/>
        <v>0</v>
      </c>
      <c r="BH350" s="340">
        <f t="shared" si="72"/>
        <v>0</v>
      </c>
      <c r="BI350" s="340">
        <f t="shared" si="72"/>
        <v>0</v>
      </c>
      <c r="BJ350" s="340">
        <f t="shared" si="72"/>
        <v>0</v>
      </c>
      <c r="BK350" s="340">
        <f t="shared" si="72"/>
        <v>0</v>
      </c>
      <c r="BL350" s="340">
        <f t="shared" si="72"/>
        <v>0</v>
      </c>
      <c r="BM350" s="340">
        <f t="shared" si="72"/>
        <v>0</v>
      </c>
      <c r="BN350" s="340">
        <f t="shared" si="72"/>
        <v>0</v>
      </c>
      <c r="BO350" s="340">
        <f t="shared" si="72"/>
        <v>0</v>
      </c>
      <c r="BP350" s="340">
        <f t="shared" si="72"/>
        <v>0</v>
      </c>
      <c r="BQ350" s="340">
        <f t="shared" si="72"/>
        <v>0</v>
      </c>
      <c r="BR350" s="340">
        <f t="shared" si="72"/>
        <v>0</v>
      </c>
      <c r="BS350" s="340">
        <f t="shared" si="72"/>
        <v>0</v>
      </c>
      <c r="BT350" s="340">
        <f t="shared" ref="BT350:EE350" si="73">SUM(BT2:BT349)</f>
        <v>0</v>
      </c>
      <c r="BU350" s="340">
        <f t="shared" si="73"/>
        <v>0</v>
      </c>
      <c r="BV350" s="340">
        <f t="shared" si="73"/>
        <v>0</v>
      </c>
      <c r="BW350" s="340">
        <f t="shared" si="73"/>
        <v>0</v>
      </c>
      <c r="BX350" s="340">
        <f t="shared" si="73"/>
        <v>0</v>
      </c>
      <c r="BY350" s="340">
        <f t="shared" si="73"/>
        <v>0</v>
      </c>
      <c r="BZ350" s="340">
        <f t="shared" si="73"/>
        <v>0</v>
      </c>
      <c r="CA350" s="340">
        <f t="shared" si="73"/>
        <v>0</v>
      </c>
      <c r="CB350" s="340">
        <f t="shared" si="73"/>
        <v>0</v>
      </c>
      <c r="CC350" s="340">
        <f t="shared" si="73"/>
        <v>0</v>
      </c>
      <c r="CD350" s="340">
        <f t="shared" si="73"/>
        <v>0</v>
      </c>
      <c r="CE350" s="340">
        <f t="shared" si="73"/>
        <v>0</v>
      </c>
      <c r="CF350" s="340">
        <f t="shared" si="73"/>
        <v>0</v>
      </c>
      <c r="CG350" s="340">
        <f t="shared" si="73"/>
        <v>0</v>
      </c>
      <c r="CH350" s="340">
        <f t="shared" si="73"/>
        <v>0</v>
      </c>
      <c r="CI350" s="340">
        <f t="shared" si="73"/>
        <v>0</v>
      </c>
      <c r="CJ350" s="340">
        <f t="shared" si="73"/>
        <v>0</v>
      </c>
      <c r="CK350" s="340">
        <f t="shared" si="73"/>
        <v>0</v>
      </c>
      <c r="CL350" s="340">
        <f t="shared" si="73"/>
        <v>0</v>
      </c>
      <c r="CM350" s="340">
        <f t="shared" si="73"/>
        <v>0</v>
      </c>
      <c r="CN350" s="340">
        <f t="shared" si="73"/>
        <v>0</v>
      </c>
      <c r="CO350" s="340">
        <f t="shared" si="73"/>
        <v>0</v>
      </c>
      <c r="CP350" s="340">
        <f t="shared" si="73"/>
        <v>0</v>
      </c>
      <c r="CQ350" s="340">
        <f t="shared" si="73"/>
        <v>0</v>
      </c>
      <c r="CR350" s="340">
        <f t="shared" si="73"/>
        <v>0</v>
      </c>
      <c r="CS350" s="340">
        <f t="shared" si="73"/>
        <v>0</v>
      </c>
      <c r="CT350" s="340">
        <f t="shared" si="73"/>
        <v>0</v>
      </c>
      <c r="CU350" s="340">
        <f t="shared" si="73"/>
        <v>0</v>
      </c>
      <c r="CV350" s="340">
        <f t="shared" si="73"/>
        <v>0</v>
      </c>
      <c r="CW350" s="340">
        <f t="shared" si="73"/>
        <v>0</v>
      </c>
      <c r="CX350" s="340">
        <f t="shared" si="73"/>
        <v>0</v>
      </c>
      <c r="CY350" s="340">
        <f t="shared" si="73"/>
        <v>0</v>
      </c>
      <c r="CZ350" s="340">
        <f t="shared" si="73"/>
        <v>0</v>
      </c>
      <c r="DA350" s="340">
        <f t="shared" si="73"/>
        <v>0</v>
      </c>
      <c r="DB350" s="340">
        <f t="shared" si="73"/>
        <v>0</v>
      </c>
      <c r="DC350" s="340">
        <f t="shared" si="73"/>
        <v>0</v>
      </c>
      <c r="DD350" s="340">
        <f t="shared" si="73"/>
        <v>0</v>
      </c>
      <c r="DE350" s="340">
        <f t="shared" si="73"/>
        <v>0</v>
      </c>
      <c r="DF350" s="340">
        <f t="shared" si="73"/>
        <v>0</v>
      </c>
      <c r="DG350" s="340">
        <f t="shared" si="73"/>
        <v>0</v>
      </c>
      <c r="DH350" s="340">
        <f t="shared" si="73"/>
        <v>0</v>
      </c>
      <c r="DI350" s="340">
        <f t="shared" si="73"/>
        <v>0</v>
      </c>
      <c r="DJ350" s="340">
        <f t="shared" si="73"/>
        <v>0</v>
      </c>
      <c r="DK350" s="340">
        <f t="shared" si="73"/>
        <v>0</v>
      </c>
      <c r="DL350" s="340">
        <f t="shared" si="73"/>
        <v>0</v>
      </c>
      <c r="DM350" s="340">
        <f t="shared" si="73"/>
        <v>0</v>
      </c>
      <c r="DN350" s="340">
        <f t="shared" si="73"/>
        <v>0</v>
      </c>
      <c r="DO350" s="340">
        <f t="shared" si="73"/>
        <v>0</v>
      </c>
      <c r="DP350" s="340">
        <f t="shared" si="73"/>
        <v>0</v>
      </c>
      <c r="DQ350" s="340">
        <f t="shared" si="73"/>
        <v>0</v>
      </c>
      <c r="DR350" s="340">
        <f t="shared" si="73"/>
        <v>0</v>
      </c>
      <c r="DS350" s="340">
        <f t="shared" si="73"/>
        <v>0</v>
      </c>
      <c r="DT350" s="340">
        <f t="shared" si="73"/>
        <v>0</v>
      </c>
      <c r="DU350" s="340">
        <f t="shared" si="73"/>
        <v>0</v>
      </c>
      <c r="DV350" s="340">
        <f t="shared" si="73"/>
        <v>0</v>
      </c>
      <c r="DW350" s="340">
        <f t="shared" si="73"/>
        <v>0</v>
      </c>
      <c r="DX350" s="340">
        <f t="shared" si="73"/>
        <v>0</v>
      </c>
      <c r="DY350" s="340">
        <f t="shared" si="73"/>
        <v>0</v>
      </c>
      <c r="DZ350" s="340">
        <f t="shared" si="73"/>
        <v>0</v>
      </c>
      <c r="EA350" s="340">
        <f t="shared" si="73"/>
        <v>0</v>
      </c>
      <c r="EB350" s="340">
        <f t="shared" si="73"/>
        <v>0</v>
      </c>
      <c r="EC350" s="340">
        <f t="shared" si="73"/>
        <v>0</v>
      </c>
      <c r="ED350" s="340">
        <f t="shared" si="73"/>
        <v>0</v>
      </c>
      <c r="EE350" s="340">
        <f t="shared" si="73"/>
        <v>0</v>
      </c>
      <c r="EF350" s="340">
        <f t="shared" ref="EF350:GQ350" si="74">SUM(EF2:EF349)</f>
        <v>0</v>
      </c>
      <c r="EG350" s="340">
        <f t="shared" si="74"/>
        <v>0</v>
      </c>
      <c r="EH350" s="340">
        <f t="shared" si="74"/>
        <v>0</v>
      </c>
      <c r="EI350" s="340">
        <f t="shared" si="74"/>
        <v>0</v>
      </c>
      <c r="EJ350" s="340">
        <f t="shared" si="74"/>
        <v>0</v>
      </c>
      <c r="EK350" s="340">
        <f t="shared" si="74"/>
        <v>0</v>
      </c>
      <c r="EL350" s="340">
        <f t="shared" si="74"/>
        <v>0</v>
      </c>
      <c r="EM350" s="340">
        <f t="shared" si="74"/>
        <v>0</v>
      </c>
      <c r="EN350" s="340">
        <f t="shared" si="74"/>
        <v>0</v>
      </c>
      <c r="EO350" s="340">
        <f t="shared" si="74"/>
        <v>0</v>
      </c>
      <c r="EP350" s="340">
        <f t="shared" si="74"/>
        <v>0</v>
      </c>
      <c r="EQ350" s="340">
        <f t="shared" si="74"/>
        <v>0</v>
      </c>
      <c r="ER350" s="340">
        <f t="shared" si="74"/>
        <v>0</v>
      </c>
      <c r="ES350" s="340">
        <f t="shared" si="74"/>
        <v>0</v>
      </c>
      <c r="ET350" s="340">
        <f t="shared" si="74"/>
        <v>0</v>
      </c>
      <c r="EU350" s="340">
        <f t="shared" si="74"/>
        <v>0</v>
      </c>
      <c r="EV350" s="340">
        <f t="shared" si="74"/>
        <v>0</v>
      </c>
      <c r="EW350" s="340">
        <f t="shared" si="74"/>
        <v>0</v>
      </c>
      <c r="EX350" s="340">
        <f t="shared" si="74"/>
        <v>0</v>
      </c>
      <c r="EY350" s="340">
        <f t="shared" si="74"/>
        <v>0</v>
      </c>
      <c r="EZ350" s="340">
        <f t="shared" si="74"/>
        <v>0</v>
      </c>
      <c r="FA350" s="340">
        <f t="shared" si="74"/>
        <v>0</v>
      </c>
      <c r="FB350" s="340">
        <f t="shared" si="74"/>
        <v>0</v>
      </c>
      <c r="FC350" s="340">
        <f t="shared" si="74"/>
        <v>0</v>
      </c>
      <c r="FD350" s="340">
        <f t="shared" si="74"/>
        <v>0</v>
      </c>
      <c r="FE350" s="340">
        <f t="shared" si="74"/>
        <v>0</v>
      </c>
      <c r="FF350" s="340">
        <f t="shared" si="74"/>
        <v>0</v>
      </c>
      <c r="FG350" s="340">
        <f t="shared" si="74"/>
        <v>0</v>
      </c>
      <c r="FH350" s="340">
        <f t="shared" si="74"/>
        <v>0</v>
      </c>
      <c r="FI350" s="340">
        <f t="shared" si="74"/>
        <v>0</v>
      </c>
      <c r="FJ350" s="340">
        <f t="shared" si="74"/>
        <v>0</v>
      </c>
      <c r="FK350" s="340">
        <f t="shared" si="74"/>
        <v>0</v>
      </c>
      <c r="FL350" s="340">
        <f t="shared" si="74"/>
        <v>0</v>
      </c>
      <c r="FM350" s="340">
        <f t="shared" si="74"/>
        <v>0</v>
      </c>
      <c r="FN350" s="340">
        <f t="shared" si="74"/>
        <v>0</v>
      </c>
      <c r="FO350" s="340">
        <f t="shared" si="74"/>
        <v>0</v>
      </c>
      <c r="FP350" s="340">
        <f t="shared" si="74"/>
        <v>0</v>
      </c>
      <c r="FQ350" s="340">
        <f t="shared" si="74"/>
        <v>0</v>
      </c>
      <c r="FR350" s="340">
        <f t="shared" si="74"/>
        <v>0</v>
      </c>
      <c r="FS350" s="340">
        <f t="shared" si="74"/>
        <v>0</v>
      </c>
      <c r="FT350" s="340">
        <f t="shared" si="74"/>
        <v>0</v>
      </c>
      <c r="FU350" s="340">
        <f t="shared" si="74"/>
        <v>0</v>
      </c>
      <c r="FV350" s="340">
        <f t="shared" si="74"/>
        <v>0</v>
      </c>
      <c r="FW350" s="340">
        <f t="shared" si="74"/>
        <v>0</v>
      </c>
      <c r="FX350" s="340">
        <f t="shared" si="74"/>
        <v>0</v>
      </c>
      <c r="FY350" s="340">
        <f t="shared" si="74"/>
        <v>0</v>
      </c>
      <c r="FZ350" s="340">
        <f t="shared" si="74"/>
        <v>0</v>
      </c>
      <c r="GA350" s="340">
        <f t="shared" si="74"/>
        <v>0</v>
      </c>
      <c r="GB350" s="340">
        <f t="shared" si="74"/>
        <v>0</v>
      </c>
      <c r="GC350" s="340">
        <f t="shared" si="74"/>
        <v>0</v>
      </c>
      <c r="GD350" s="340">
        <f t="shared" si="74"/>
        <v>0</v>
      </c>
      <c r="GE350" s="340">
        <f t="shared" si="74"/>
        <v>0</v>
      </c>
      <c r="GF350" s="340">
        <f t="shared" si="74"/>
        <v>0</v>
      </c>
      <c r="GG350" s="340">
        <f t="shared" si="74"/>
        <v>0</v>
      </c>
      <c r="GH350" s="340">
        <f t="shared" si="74"/>
        <v>0</v>
      </c>
      <c r="GI350" s="340">
        <f t="shared" si="74"/>
        <v>0</v>
      </c>
      <c r="GJ350" s="340">
        <f t="shared" si="74"/>
        <v>0</v>
      </c>
      <c r="GK350" s="340">
        <f t="shared" si="74"/>
        <v>0</v>
      </c>
      <c r="GL350" s="340">
        <f t="shared" si="74"/>
        <v>0</v>
      </c>
      <c r="GM350" s="340">
        <f t="shared" si="74"/>
        <v>0</v>
      </c>
      <c r="GN350" s="340">
        <f t="shared" si="74"/>
        <v>0</v>
      </c>
      <c r="GO350" s="340">
        <f t="shared" si="74"/>
        <v>0</v>
      </c>
      <c r="GP350" s="340">
        <f t="shared" si="74"/>
        <v>0</v>
      </c>
      <c r="GQ350" s="340">
        <f t="shared" si="74"/>
        <v>0</v>
      </c>
      <c r="GR350" s="340">
        <f t="shared" ref="GR350:JC350" si="75">SUM(GR2:GR349)</f>
        <v>0</v>
      </c>
      <c r="GS350" s="340">
        <f t="shared" si="75"/>
        <v>0</v>
      </c>
      <c r="GT350" s="340">
        <f t="shared" si="75"/>
        <v>0</v>
      </c>
      <c r="GU350" s="340">
        <f t="shared" si="75"/>
        <v>0</v>
      </c>
      <c r="GV350" s="340">
        <f t="shared" si="75"/>
        <v>0</v>
      </c>
      <c r="GW350" s="340">
        <f t="shared" si="75"/>
        <v>0</v>
      </c>
      <c r="GX350" s="340">
        <f t="shared" si="75"/>
        <v>0</v>
      </c>
      <c r="GY350" s="340">
        <f t="shared" si="75"/>
        <v>0</v>
      </c>
      <c r="GZ350" s="340">
        <f t="shared" si="75"/>
        <v>0</v>
      </c>
      <c r="HA350" s="340">
        <f t="shared" si="75"/>
        <v>0</v>
      </c>
      <c r="HB350" s="340">
        <f t="shared" si="75"/>
        <v>0</v>
      </c>
      <c r="HC350" s="340">
        <f t="shared" si="75"/>
        <v>0</v>
      </c>
      <c r="HD350" s="340">
        <f t="shared" si="75"/>
        <v>0</v>
      </c>
      <c r="HE350" s="340">
        <f t="shared" si="75"/>
        <v>0</v>
      </c>
      <c r="HF350" s="340">
        <f t="shared" si="75"/>
        <v>0</v>
      </c>
      <c r="HG350" s="340">
        <f t="shared" si="75"/>
        <v>0</v>
      </c>
      <c r="HH350" s="340">
        <f t="shared" si="75"/>
        <v>0</v>
      </c>
      <c r="HI350" s="340">
        <f t="shared" si="75"/>
        <v>0</v>
      </c>
      <c r="HJ350" s="340">
        <f t="shared" si="75"/>
        <v>0</v>
      </c>
      <c r="HK350" s="340">
        <f t="shared" si="75"/>
        <v>0</v>
      </c>
      <c r="HL350" s="340">
        <f t="shared" si="75"/>
        <v>0</v>
      </c>
      <c r="HM350" s="340">
        <f t="shared" si="75"/>
        <v>0</v>
      </c>
      <c r="HN350" s="340">
        <f t="shared" si="75"/>
        <v>0</v>
      </c>
      <c r="HO350" s="340">
        <f t="shared" si="75"/>
        <v>0</v>
      </c>
      <c r="HP350" s="340">
        <f t="shared" si="75"/>
        <v>0</v>
      </c>
      <c r="HQ350" s="340">
        <f t="shared" si="75"/>
        <v>0</v>
      </c>
      <c r="HR350" s="340">
        <f t="shared" si="75"/>
        <v>0</v>
      </c>
      <c r="HS350" s="340">
        <f t="shared" si="75"/>
        <v>0</v>
      </c>
      <c r="HT350" s="340">
        <f t="shared" si="75"/>
        <v>0</v>
      </c>
      <c r="HU350" s="340">
        <f t="shared" si="75"/>
        <v>0</v>
      </c>
      <c r="HV350" s="340">
        <f t="shared" si="75"/>
        <v>0</v>
      </c>
      <c r="HW350" s="340">
        <f t="shared" si="75"/>
        <v>0</v>
      </c>
      <c r="HX350" s="340">
        <f t="shared" si="75"/>
        <v>0</v>
      </c>
      <c r="HY350" s="340">
        <f t="shared" si="75"/>
        <v>0</v>
      </c>
      <c r="HZ350" s="340">
        <f t="shared" si="75"/>
        <v>0</v>
      </c>
      <c r="IA350" s="340">
        <f t="shared" si="75"/>
        <v>0</v>
      </c>
      <c r="IB350" s="340">
        <f t="shared" si="75"/>
        <v>0</v>
      </c>
      <c r="IC350" s="340">
        <f t="shared" si="75"/>
        <v>0</v>
      </c>
      <c r="ID350" s="340">
        <f t="shared" si="75"/>
        <v>0</v>
      </c>
      <c r="IE350" s="340">
        <f t="shared" si="75"/>
        <v>0</v>
      </c>
      <c r="IF350" s="340">
        <f t="shared" si="75"/>
        <v>0</v>
      </c>
      <c r="IG350" s="340">
        <f t="shared" si="75"/>
        <v>0</v>
      </c>
      <c r="IH350" s="340">
        <f t="shared" si="75"/>
        <v>0</v>
      </c>
      <c r="II350" s="340">
        <f t="shared" si="75"/>
        <v>0</v>
      </c>
      <c r="IJ350" s="340">
        <f t="shared" si="75"/>
        <v>0</v>
      </c>
      <c r="IK350" s="340">
        <f t="shared" si="75"/>
        <v>0</v>
      </c>
      <c r="IL350" s="340">
        <f t="shared" si="75"/>
        <v>0</v>
      </c>
      <c r="IM350" s="340">
        <f t="shared" si="75"/>
        <v>0</v>
      </c>
      <c r="IN350" s="340">
        <f t="shared" si="75"/>
        <v>0</v>
      </c>
      <c r="IO350" s="340">
        <f t="shared" si="75"/>
        <v>0</v>
      </c>
      <c r="IP350" s="340">
        <f t="shared" si="75"/>
        <v>0</v>
      </c>
      <c r="IQ350" s="340">
        <f t="shared" si="75"/>
        <v>0</v>
      </c>
      <c r="IR350" s="340">
        <f t="shared" si="75"/>
        <v>0</v>
      </c>
      <c r="IS350" s="340">
        <f t="shared" si="75"/>
        <v>0</v>
      </c>
      <c r="IT350" s="340">
        <f t="shared" si="75"/>
        <v>0</v>
      </c>
      <c r="IU350" s="340">
        <f t="shared" si="75"/>
        <v>0</v>
      </c>
      <c r="IV350" s="340">
        <f t="shared" si="75"/>
        <v>0</v>
      </c>
      <c r="IW350" s="340">
        <f t="shared" si="75"/>
        <v>0</v>
      </c>
      <c r="IX350" s="340">
        <f t="shared" si="75"/>
        <v>0</v>
      </c>
      <c r="IY350" s="340">
        <f t="shared" si="75"/>
        <v>0</v>
      </c>
      <c r="IZ350" s="340">
        <f t="shared" si="75"/>
        <v>0</v>
      </c>
      <c r="JA350" s="340">
        <f t="shared" si="75"/>
        <v>0</v>
      </c>
      <c r="JB350" s="340">
        <f t="shared" si="75"/>
        <v>0</v>
      </c>
      <c r="JC350" s="340">
        <f t="shared" si="75"/>
        <v>0</v>
      </c>
      <c r="JD350" s="340">
        <f t="shared" ref="JD350:LO350" si="76">SUM(JD2:JD349)</f>
        <v>0</v>
      </c>
      <c r="JE350" s="340">
        <f t="shared" si="76"/>
        <v>0</v>
      </c>
      <c r="JF350" s="340">
        <f t="shared" si="76"/>
        <v>0</v>
      </c>
      <c r="JG350" s="340">
        <f t="shared" si="76"/>
        <v>0</v>
      </c>
      <c r="JH350" s="340">
        <f t="shared" si="76"/>
        <v>0</v>
      </c>
      <c r="JI350" s="340">
        <f t="shared" si="76"/>
        <v>0</v>
      </c>
      <c r="JJ350" s="340">
        <f t="shared" si="76"/>
        <v>0</v>
      </c>
      <c r="JK350" s="340">
        <f t="shared" si="76"/>
        <v>0</v>
      </c>
      <c r="JL350" s="340">
        <f t="shared" si="76"/>
        <v>0</v>
      </c>
      <c r="JM350" s="340">
        <f t="shared" si="76"/>
        <v>0</v>
      </c>
      <c r="JN350" s="340">
        <f t="shared" si="76"/>
        <v>0</v>
      </c>
      <c r="JO350" s="340">
        <f t="shared" si="76"/>
        <v>0</v>
      </c>
      <c r="JP350" s="340">
        <f t="shared" si="76"/>
        <v>0</v>
      </c>
      <c r="JQ350" s="340">
        <f t="shared" si="76"/>
        <v>0</v>
      </c>
      <c r="JR350" s="340">
        <f t="shared" si="76"/>
        <v>0</v>
      </c>
      <c r="JS350" s="340">
        <f t="shared" si="76"/>
        <v>0</v>
      </c>
      <c r="JT350" s="340">
        <f t="shared" si="76"/>
        <v>0</v>
      </c>
      <c r="JU350" s="340">
        <f t="shared" si="76"/>
        <v>0</v>
      </c>
      <c r="JV350" s="340">
        <f t="shared" si="76"/>
        <v>0</v>
      </c>
      <c r="JW350" s="340">
        <f t="shared" si="76"/>
        <v>0</v>
      </c>
      <c r="JX350" s="340">
        <f t="shared" si="76"/>
        <v>0</v>
      </c>
      <c r="JY350" s="340">
        <f t="shared" si="76"/>
        <v>0</v>
      </c>
      <c r="JZ350" s="340">
        <f t="shared" si="76"/>
        <v>0</v>
      </c>
      <c r="KA350" s="340">
        <f t="shared" si="76"/>
        <v>0</v>
      </c>
      <c r="KB350" s="340">
        <f t="shared" si="76"/>
        <v>0</v>
      </c>
      <c r="KC350" s="340">
        <f t="shared" si="76"/>
        <v>0</v>
      </c>
      <c r="KD350" s="340">
        <f t="shared" si="76"/>
        <v>0</v>
      </c>
      <c r="KE350" s="340">
        <f t="shared" si="76"/>
        <v>0</v>
      </c>
      <c r="KF350" s="340">
        <f t="shared" si="76"/>
        <v>0</v>
      </c>
      <c r="KG350" s="340">
        <f t="shared" si="76"/>
        <v>0</v>
      </c>
      <c r="KH350" s="340">
        <f t="shared" si="76"/>
        <v>0</v>
      </c>
      <c r="KI350" s="340">
        <f t="shared" si="76"/>
        <v>0</v>
      </c>
      <c r="KJ350" s="340">
        <f t="shared" si="76"/>
        <v>0</v>
      </c>
      <c r="KK350" s="340">
        <f t="shared" si="76"/>
        <v>0</v>
      </c>
      <c r="KL350" s="340">
        <f t="shared" si="76"/>
        <v>0</v>
      </c>
      <c r="KM350" s="340">
        <f t="shared" si="76"/>
        <v>0</v>
      </c>
      <c r="KN350" s="340">
        <f t="shared" si="76"/>
        <v>0</v>
      </c>
      <c r="KO350" s="340">
        <f t="shared" si="76"/>
        <v>0</v>
      </c>
      <c r="KP350" s="340">
        <f t="shared" si="76"/>
        <v>0</v>
      </c>
      <c r="KQ350" s="340">
        <f t="shared" si="76"/>
        <v>0</v>
      </c>
      <c r="KR350" s="340">
        <f t="shared" si="76"/>
        <v>0</v>
      </c>
      <c r="KS350" s="340">
        <f t="shared" si="76"/>
        <v>0</v>
      </c>
      <c r="KT350" s="340">
        <f t="shared" si="76"/>
        <v>0</v>
      </c>
      <c r="KU350" s="340">
        <f t="shared" si="76"/>
        <v>0</v>
      </c>
      <c r="KV350" s="340">
        <f t="shared" si="76"/>
        <v>0</v>
      </c>
      <c r="KW350" s="340">
        <f t="shared" si="76"/>
        <v>0</v>
      </c>
      <c r="KX350" s="340">
        <f t="shared" si="76"/>
        <v>0</v>
      </c>
      <c r="KY350" s="340">
        <f t="shared" si="76"/>
        <v>0</v>
      </c>
      <c r="KZ350" s="340">
        <f t="shared" si="76"/>
        <v>0</v>
      </c>
      <c r="LA350" s="340">
        <f t="shared" si="76"/>
        <v>0</v>
      </c>
      <c r="LB350" s="340">
        <f t="shared" si="76"/>
        <v>0</v>
      </c>
      <c r="LC350" s="340">
        <f t="shared" si="76"/>
        <v>0</v>
      </c>
      <c r="LD350" s="340">
        <f t="shared" si="76"/>
        <v>0</v>
      </c>
      <c r="LE350" s="340">
        <f t="shared" si="76"/>
        <v>0</v>
      </c>
      <c r="LF350" s="340">
        <f t="shared" si="76"/>
        <v>0</v>
      </c>
      <c r="LG350" s="340">
        <f t="shared" si="76"/>
        <v>0</v>
      </c>
      <c r="LH350" s="340">
        <f t="shared" si="76"/>
        <v>0</v>
      </c>
      <c r="LI350" s="340">
        <f t="shared" si="76"/>
        <v>0</v>
      </c>
      <c r="LJ350" s="340">
        <f t="shared" si="76"/>
        <v>0</v>
      </c>
      <c r="LK350" s="340">
        <f t="shared" si="76"/>
        <v>0</v>
      </c>
      <c r="LL350" s="340">
        <f t="shared" si="76"/>
        <v>0</v>
      </c>
      <c r="LM350" s="340">
        <f t="shared" si="76"/>
        <v>0</v>
      </c>
      <c r="LN350" s="340">
        <f t="shared" si="76"/>
        <v>0</v>
      </c>
      <c r="LO350" s="340">
        <f t="shared" si="76"/>
        <v>0</v>
      </c>
      <c r="LP350" s="340">
        <f t="shared" ref="LP350:OA350" si="77">SUM(LP2:LP349)</f>
        <v>0</v>
      </c>
      <c r="LQ350" s="340">
        <f t="shared" si="77"/>
        <v>0</v>
      </c>
      <c r="LR350" s="340">
        <f t="shared" si="77"/>
        <v>0</v>
      </c>
      <c r="LS350" s="340">
        <f t="shared" si="77"/>
        <v>0</v>
      </c>
      <c r="LT350" s="340">
        <f t="shared" si="77"/>
        <v>0</v>
      </c>
      <c r="LU350" s="340">
        <f t="shared" si="77"/>
        <v>0</v>
      </c>
      <c r="LV350" s="340">
        <f t="shared" si="77"/>
        <v>0</v>
      </c>
      <c r="LW350" s="340">
        <f t="shared" si="77"/>
        <v>0</v>
      </c>
      <c r="LX350" s="340">
        <f t="shared" si="77"/>
        <v>0</v>
      </c>
      <c r="LY350" s="340">
        <f t="shared" si="77"/>
        <v>0</v>
      </c>
      <c r="LZ350" s="340">
        <f t="shared" si="77"/>
        <v>0</v>
      </c>
      <c r="MA350" s="340">
        <f t="shared" si="77"/>
        <v>0</v>
      </c>
      <c r="MB350" s="340">
        <f t="shared" si="77"/>
        <v>0</v>
      </c>
      <c r="MC350" s="340">
        <f t="shared" si="77"/>
        <v>0</v>
      </c>
      <c r="MD350" s="340">
        <f t="shared" si="77"/>
        <v>0</v>
      </c>
      <c r="ME350" s="340">
        <f t="shared" si="77"/>
        <v>0</v>
      </c>
      <c r="MF350" s="340">
        <f t="shared" si="77"/>
        <v>0</v>
      </c>
      <c r="MG350" s="340">
        <f t="shared" si="77"/>
        <v>0</v>
      </c>
      <c r="MH350" s="340">
        <f t="shared" si="77"/>
        <v>0</v>
      </c>
      <c r="MI350" s="340">
        <f t="shared" si="77"/>
        <v>0</v>
      </c>
      <c r="MJ350" s="340">
        <f t="shared" si="77"/>
        <v>0</v>
      </c>
      <c r="MK350" s="340">
        <f t="shared" si="77"/>
        <v>0</v>
      </c>
      <c r="ML350" s="340">
        <f t="shared" si="77"/>
        <v>0</v>
      </c>
      <c r="MM350" s="340">
        <f t="shared" si="77"/>
        <v>0</v>
      </c>
      <c r="MN350" s="340">
        <f t="shared" si="77"/>
        <v>0</v>
      </c>
      <c r="MO350" s="340">
        <f t="shared" si="77"/>
        <v>0</v>
      </c>
      <c r="MP350" s="340">
        <f t="shared" si="77"/>
        <v>0</v>
      </c>
      <c r="MQ350" s="340">
        <f t="shared" si="77"/>
        <v>0</v>
      </c>
      <c r="MR350" s="340">
        <f t="shared" si="77"/>
        <v>0</v>
      </c>
      <c r="MS350" s="340">
        <f t="shared" si="77"/>
        <v>0</v>
      </c>
      <c r="MT350" s="340">
        <f t="shared" si="77"/>
        <v>0</v>
      </c>
      <c r="MU350" s="340">
        <f t="shared" si="77"/>
        <v>0</v>
      </c>
      <c r="MV350" s="340">
        <f t="shared" si="77"/>
        <v>0</v>
      </c>
      <c r="MW350" s="340">
        <f t="shared" si="77"/>
        <v>0</v>
      </c>
      <c r="MX350" s="340">
        <f t="shared" si="77"/>
        <v>0</v>
      </c>
      <c r="MY350" s="340">
        <f t="shared" si="77"/>
        <v>0</v>
      </c>
      <c r="MZ350" s="340">
        <f t="shared" si="77"/>
        <v>0</v>
      </c>
      <c r="NA350" s="340">
        <f t="shared" si="77"/>
        <v>0</v>
      </c>
      <c r="NB350" s="340">
        <f t="shared" si="77"/>
        <v>0</v>
      </c>
      <c r="NC350" s="340">
        <f t="shared" si="77"/>
        <v>0</v>
      </c>
      <c r="ND350" s="340">
        <f t="shared" si="77"/>
        <v>0</v>
      </c>
      <c r="NE350" s="340">
        <f t="shared" si="77"/>
        <v>0</v>
      </c>
      <c r="NF350" s="340">
        <f t="shared" si="77"/>
        <v>0</v>
      </c>
      <c r="NG350" s="340">
        <f t="shared" si="77"/>
        <v>0</v>
      </c>
      <c r="NH350" s="340">
        <f t="shared" si="77"/>
        <v>0</v>
      </c>
      <c r="NI350" s="340">
        <f t="shared" si="77"/>
        <v>0</v>
      </c>
      <c r="NJ350" s="340">
        <f t="shared" si="77"/>
        <v>0</v>
      </c>
      <c r="NK350" s="340">
        <f t="shared" si="77"/>
        <v>0</v>
      </c>
      <c r="NL350" s="340">
        <f t="shared" si="77"/>
        <v>0</v>
      </c>
      <c r="NM350" s="340">
        <f t="shared" si="77"/>
        <v>0</v>
      </c>
      <c r="NN350" s="340">
        <f t="shared" si="77"/>
        <v>0</v>
      </c>
      <c r="NO350" s="340">
        <f t="shared" si="77"/>
        <v>0</v>
      </c>
      <c r="NP350" s="340">
        <f t="shared" si="77"/>
        <v>0</v>
      </c>
      <c r="NQ350" s="340">
        <f t="shared" si="77"/>
        <v>0</v>
      </c>
      <c r="NR350" s="340">
        <f t="shared" si="77"/>
        <v>0</v>
      </c>
      <c r="NS350" s="340">
        <f t="shared" si="77"/>
        <v>0</v>
      </c>
      <c r="NT350" s="340">
        <f t="shared" si="77"/>
        <v>0</v>
      </c>
      <c r="NU350" s="340">
        <f t="shared" si="77"/>
        <v>0</v>
      </c>
      <c r="NV350" s="340">
        <f t="shared" si="77"/>
        <v>0</v>
      </c>
      <c r="NW350" s="340">
        <f t="shared" si="77"/>
        <v>0</v>
      </c>
      <c r="NX350" s="340">
        <f t="shared" si="77"/>
        <v>0</v>
      </c>
      <c r="NY350" s="340">
        <f t="shared" si="77"/>
        <v>0</v>
      </c>
      <c r="NZ350" s="340">
        <f t="shared" si="77"/>
        <v>0</v>
      </c>
      <c r="OA350" s="340">
        <f t="shared" si="77"/>
        <v>0</v>
      </c>
      <c r="OB350" s="340">
        <f t="shared" ref="OB350:QM350" si="78">SUM(OB2:OB349)</f>
        <v>0</v>
      </c>
      <c r="OC350" s="340">
        <f t="shared" si="78"/>
        <v>0</v>
      </c>
      <c r="OD350" s="340">
        <f t="shared" si="78"/>
        <v>0</v>
      </c>
      <c r="OE350" s="340">
        <f t="shared" si="78"/>
        <v>0</v>
      </c>
      <c r="OF350" s="340">
        <f t="shared" si="78"/>
        <v>0</v>
      </c>
      <c r="OG350" s="340">
        <f t="shared" si="78"/>
        <v>0</v>
      </c>
      <c r="OH350" s="340">
        <f t="shared" si="78"/>
        <v>0</v>
      </c>
      <c r="OI350" s="340">
        <f t="shared" si="78"/>
        <v>0</v>
      </c>
      <c r="OJ350" s="340">
        <f t="shared" si="78"/>
        <v>0</v>
      </c>
      <c r="OK350" s="340">
        <f t="shared" si="78"/>
        <v>0</v>
      </c>
      <c r="OL350" s="340">
        <f t="shared" si="78"/>
        <v>0</v>
      </c>
      <c r="OM350" s="340">
        <f t="shared" si="78"/>
        <v>0</v>
      </c>
      <c r="ON350" s="340">
        <f t="shared" si="78"/>
        <v>0</v>
      </c>
      <c r="OO350" s="340">
        <f t="shared" si="78"/>
        <v>0</v>
      </c>
      <c r="OP350" s="340">
        <f t="shared" si="78"/>
        <v>0</v>
      </c>
      <c r="OQ350" s="340">
        <f t="shared" si="78"/>
        <v>0</v>
      </c>
      <c r="OR350" s="340">
        <f t="shared" si="78"/>
        <v>0</v>
      </c>
      <c r="OS350" s="340">
        <f t="shared" si="78"/>
        <v>0</v>
      </c>
      <c r="OT350" s="340">
        <f t="shared" si="78"/>
        <v>0</v>
      </c>
      <c r="OU350" s="340">
        <f t="shared" si="78"/>
        <v>0</v>
      </c>
      <c r="OV350" s="340">
        <f t="shared" si="78"/>
        <v>0</v>
      </c>
      <c r="OW350" s="340">
        <f t="shared" si="78"/>
        <v>0</v>
      </c>
      <c r="OX350" s="340">
        <f t="shared" si="78"/>
        <v>0</v>
      </c>
      <c r="OY350" s="340">
        <f t="shared" si="78"/>
        <v>0</v>
      </c>
      <c r="OZ350" s="340">
        <f t="shared" si="78"/>
        <v>0</v>
      </c>
      <c r="PA350" s="340">
        <f t="shared" si="78"/>
        <v>0</v>
      </c>
      <c r="PB350" s="340">
        <f t="shared" si="78"/>
        <v>0</v>
      </c>
      <c r="PC350" s="340">
        <f t="shared" si="78"/>
        <v>0</v>
      </c>
      <c r="PD350" s="340">
        <f t="shared" si="78"/>
        <v>0</v>
      </c>
      <c r="PE350" s="340">
        <f t="shared" si="78"/>
        <v>0</v>
      </c>
      <c r="PF350" s="340">
        <f t="shared" si="78"/>
        <v>0</v>
      </c>
      <c r="PG350" s="340">
        <f t="shared" si="78"/>
        <v>0</v>
      </c>
      <c r="PH350" s="340">
        <f t="shared" si="78"/>
        <v>0</v>
      </c>
      <c r="PI350" s="340">
        <f t="shared" si="78"/>
        <v>0</v>
      </c>
      <c r="PJ350" s="340">
        <f t="shared" si="78"/>
        <v>0</v>
      </c>
      <c r="PK350" s="340">
        <f t="shared" si="78"/>
        <v>0</v>
      </c>
      <c r="PL350" s="340">
        <f t="shared" si="78"/>
        <v>0</v>
      </c>
      <c r="PM350" s="340">
        <f t="shared" si="78"/>
        <v>0</v>
      </c>
      <c r="PN350" s="340">
        <f t="shared" si="78"/>
        <v>0</v>
      </c>
      <c r="PO350" s="340">
        <f t="shared" si="78"/>
        <v>0</v>
      </c>
      <c r="PP350" s="340">
        <f t="shared" si="78"/>
        <v>0</v>
      </c>
      <c r="PQ350" s="340">
        <f t="shared" si="78"/>
        <v>0</v>
      </c>
      <c r="PR350" s="340">
        <f t="shared" si="78"/>
        <v>0</v>
      </c>
      <c r="PS350" s="340">
        <f t="shared" si="78"/>
        <v>0</v>
      </c>
      <c r="PT350" s="340">
        <f t="shared" si="78"/>
        <v>0</v>
      </c>
      <c r="PU350" s="340">
        <f t="shared" si="78"/>
        <v>0</v>
      </c>
      <c r="PV350" s="340">
        <f t="shared" si="78"/>
        <v>0</v>
      </c>
      <c r="PW350" s="340">
        <f t="shared" si="78"/>
        <v>0</v>
      </c>
      <c r="PX350" s="340">
        <f t="shared" si="78"/>
        <v>0</v>
      </c>
      <c r="PY350" s="340">
        <f t="shared" si="78"/>
        <v>0</v>
      </c>
      <c r="PZ350" s="340">
        <f t="shared" si="78"/>
        <v>0</v>
      </c>
      <c r="QA350" s="340">
        <f t="shared" si="78"/>
        <v>0</v>
      </c>
      <c r="QB350" s="340">
        <f t="shared" si="78"/>
        <v>0</v>
      </c>
      <c r="QC350" s="340">
        <f t="shared" si="78"/>
        <v>0</v>
      </c>
      <c r="QD350" s="340">
        <f t="shared" si="78"/>
        <v>0</v>
      </c>
      <c r="QE350" s="340">
        <f t="shared" si="78"/>
        <v>0</v>
      </c>
      <c r="QF350" s="340">
        <f t="shared" si="78"/>
        <v>0</v>
      </c>
      <c r="QG350" s="340">
        <f t="shared" si="78"/>
        <v>0</v>
      </c>
      <c r="QH350" s="340">
        <f t="shared" si="78"/>
        <v>0</v>
      </c>
      <c r="QI350" s="340">
        <f t="shared" si="78"/>
        <v>0</v>
      </c>
      <c r="QJ350" s="340">
        <f t="shared" si="78"/>
        <v>0</v>
      </c>
      <c r="QK350" s="340">
        <f t="shared" si="78"/>
        <v>0</v>
      </c>
      <c r="QL350" s="340">
        <f t="shared" si="78"/>
        <v>0</v>
      </c>
      <c r="QM350" s="340">
        <f t="shared" si="78"/>
        <v>0</v>
      </c>
      <c r="QN350" s="340">
        <f t="shared" ref="QN350:SC350" si="79">SUM(QN2:QN349)</f>
        <v>0</v>
      </c>
      <c r="QO350" s="340">
        <f t="shared" si="79"/>
        <v>0</v>
      </c>
      <c r="QP350" s="340">
        <f t="shared" si="79"/>
        <v>0</v>
      </c>
      <c r="QQ350" s="340">
        <f t="shared" si="79"/>
        <v>0</v>
      </c>
      <c r="QR350" s="340">
        <f t="shared" si="79"/>
        <v>0</v>
      </c>
      <c r="QS350" s="340">
        <f t="shared" si="79"/>
        <v>0</v>
      </c>
      <c r="QT350" s="340">
        <f t="shared" si="79"/>
        <v>0</v>
      </c>
      <c r="QU350" s="340">
        <f t="shared" si="79"/>
        <v>0</v>
      </c>
      <c r="QV350" s="340">
        <f t="shared" si="79"/>
        <v>0</v>
      </c>
      <c r="QW350" s="340">
        <f t="shared" si="79"/>
        <v>0</v>
      </c>
      <c r="QX350" s="340">
        <f t="shared" si="79"/>
        <v>0</v>
      </c>
      <c r="QY350" s="340">
        <f t="shared" si="79"/>
        <v>0</v>
      </c>
      <c r="QZ350" s="340">
        <f t="shared" si="79"/>
        <v>0</v>
      </c>
      <c r="RA350" s="340">
        <f t="shared" si="79"/>
        <v>0</v>
      </c>
      <c r="RB350" s="340">
        <f t="shared" si="79"/>
        <v>0</v>
      </c>
      <c r="RC350" s="340">
        <f t="shared" si="79"/>
        <v>0</v>
      </c>
      <c r="RD350" s="340">
        <f t="shared" si="79"/>
        <v>0</v>
      </c>
      <c r="RE350" s="340">
        <f t="shared" si="79"/>
        <v>0</v>
      </c>
      <c r="RF350" s="340">
        <f t="shared" si="79"/>
        <v>0</v>
      </c>
      <c r="RG350" s="340">
        <f t="shared" si="79"/>
        <v>0</v>
      </c>
      <c r="RH350" s="340">
        <f t="shared" si="79"/>
        <v>0</v>
      </c>
      <c r="RI350" s="340">
        <f t="shared" si="79"/>
        <v>0</v>
      </c>
      <c r="RJ350" s="340">
        <f t="shared" si="79"/>
        <v>0</v>
      </c>
      <c r="RK350" s="340">
        <f t="shared" si="79"/>
        <v>0</v>
      </c>
      <c r="RL350" s="340">
        <f t="shared" si="79"/>
        <v>0</v>
      </c>
      <c r="RM350" s="340">
        <f t="shared" si="79"/>
        <v>0</v>
      </c>
      <c r="RN350" s="340">
        <f t="shared" si="79"/>
        <v>0</v>
      </c>
      <c r="RO350" s="340">
        <f t="shared" si="79"/>
        <v>0</v>
      </c>
      <c r="RP350" s="340">
        <f t="shared" si="79"/>
        <v>0</v>
      </c>
      <c r="RQ350" s="340">
        <f t="shared" si="79"/>
        <v>0</v>
      </c>
      <c r="RR350" s="340">
        <f t="shared" si="79"/>
        <v>0</v>
      </c>
      <c r="RS350" s="340">
        <f t="shared" si="79"/>
        <v>0</v>
      </c>
      <c r="RT350" s="340">
        <f t="shared" si="79"/>
        <v>0</v>
      </c>
      <c r="RU350" s="340">
        <f t="shared" si="79"/>
        <v>0</v>
      </c>
      <c r="RV350" s="340">
        <f t="shared" si="79"/>
        <v>0</v>
      </c>
      <c r="RW350" s="340">
        <f t="shared" si="79"/>
        <v>0</v>
      </c>
      <c r="RX350" s="340">
        <f t="shared" si="79"/>
        <v>0</v>
      </c>
      <c r="RY350" s="340">
        <f t="shared" si="79"/>
        <v>0</v>
      </c>
      <c r="RZ350" s="340">
        <f t="shared" si="79"/>
        <v>0</v>
      </c>
      <c r="SA350" s="340">
        <f t="shared" si="79"/>
        <v>0</v>
      </c>
      <c r="SB350" s="340">
        <f t="shared" si="79"/>
        <v>0</v>
      </c>
      <c r="SC350" s="340">
        <f t="shared" si="79"/>
        <v>0</v>
      </c>
      <c r="SD350" s="340">
        <v>1</v>
      </c>
      <c r="SE350" s="340">
        <v>1</v>
      </c>
      <c r="SF350" s="340">
        <v>1</v>
      </c>
    </row>
  </sheetData>
  <phoneticPr fontId="37" type="noConversion"/>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00B050"/>
  </sheetPr>
  <dimension ref="A1:AL350"/>
  <sheetViews>
    <sheetView showGridLines="0" workbookViewId="0">
      <pane ySplit="1" topLeftCell="A2" activePane="bottomLeft" state="frozen"/>
      <selection activeCell="Q20" sqref="Q20"/>
      <selection pane="bottomLeft" activeCell="Q20" sqref="Q20"/>
    </sheetView>
  </sheetViews>
  <sheetFormatPr defaultColWidth="9.140625" defaultRowHeight="15"/>
  <cols>
    <col min="1" max="1" width="3.85546875" style="143" bestFit="1" customWidth="1"/>
    <col min="2" max="4" width="19.28515625" style="143" bestFit="1" customWidth="1"/>
    <col min="5" max="5" width="6" style="143" bestFit="1" customWidth="1"/>
    <col min="6" max="6" width="4.5703125" style="143" bestFit="1" customWidth="1"/>
    <col min="7" max="17" width="3.85546875" style="143" bestFit="1" customWidth="1"/>
    <col min="18" max="20" width="3.85546875" style="143" customWidth="1"/>
    <col min="21" max="31" width="3.85546875" style="143" bestFit="1" customWidth="1"/>
    <col min="32" max="34" width="3.85546875" style="143" customWidth="1"/>
    <col min="35" max="38" width="3.85546875" style="143" bestFit="1" customWidth="1"/>
    <col min="39" max="39" width="19.5703125" style="143" customWidth="1"/>
    <col min="40" max="16384" width="9.140625" style="143"/>
  </cols>
  <sheetData>
    <row r="1" spans="1:38" s="539" customFormat="1" ht="165">
      <c r="A1" s="512" t="s">
        <v>140</v>
      </c>
      <c r="B1" s="512" t="s">
        <v>141</v>
      </c>
      <c r="C1" s="512" t="s">
        <v>211</v>
      </c>
      <c r="D1" s="512" t="s">
        <v>212</v>
      </c>
      <c r="E1" s="512" t="s">
        <v>213</v>
      </c>
      <c r="F1" s="512" t="s">
        <v>65</v>
      </c>
      <c r="G1" s="512" t="s">
        <v>1049</v>
      </c>
      <c r="H1" s="512" t="s">
        <v>1050</v>
      </c>
      <c r="I1" s="512" t="s">
        <v>1051</v>
      </c>
      <c r="J1" s="512" t="s">
        <v>1052</v>
      </c>
      <c r="K1" s="512" t="s">
        <v>1053</v>
      </c>
      <c r="L1" s="512" t="s">
        <v>1054</v>
      </c>
      <c r="M1" s="512" t="s">
        <v>1055</v>
      </c>
      <c r="N1" s="512" t="s">
        <v>1056</v>
      </c>
      <c r="O1" s="512" t="s">
        <v>1057</v>
      </c>
      <c r="P1" s="512" t="s">
        <v>1058</v>
      </c>
      <c r="Q1" s="512" t="s">
        <v>1059</v>
      </c>
      <c r="R1" s="512" t="s">
        <v>1973</v>
      </c>
      <c r="S1" s="512" t="s">
        <v>1974</v>
      </c>
      <c r="T1" s="512" t="s">
        <v>1975</v>
      </c>
      <c r="U1" s="512" t="s">
        <v>1976</v>
      </c>
      <c r="V1" s="512" t="s">
        <v>1060</v>
      </c>
      <c r="W1" s="512" t="s">
        <v>1061</v>
      </c>
      <c r="X1" s="512" t="s">
        <v>1062</v>
      </c>
      <c r="Y1" s="512" t="s">
        <v>1063</v>
      </c>
      <c r="Z1" s="512" t="s">
        <v>1064</v>
      </c>
      <c r="AA1" s="512" t="s">
        <v>1065</v>
      </c>
      <c r="AB1" s="512" t="s">
        <v>1066</v>
      </c>
      <c r="AC1" s="512" t="s">
        <v>1067</v>
      </c>
      <c r="AD1" s="512" t="s">
        <v>1068</v>
      </c>
      <c r="AE1" s="512" t="s">
        <v>1069</v>
      </c>
      <c r="AF1" s="512" t="s">
        <v>1977</v>
      </c>
      <c r="AG1" s="512" t="s">
        <v>1978</v>
      </c>
      <c r="AH1" s="512" t="s">
        <v>1979</v>
      </c>
      <c r="AI1" s="512" t="s">
        <v>1980</v>
      </c>
      <c r="AJ1" s="512" t="s">
        <v>259</v>
      </c>
      <c r="AK1" s="512" t="s">
        <v>260</v>
      </c>
      <c r="AL1" s="513" t="s">
        <v>261</v>
      </c>
    </row>
    <row r="2" spans="1:38">
      <c r="A2" s="395"/>
      <c r="B2" s="395"/>
      <c r="C2" s="395"/>
      <c r="D2" s="395"/>
      <c r="E2" s="395"/>
      <c r="F2" s="395"/>
      <c r="G2" s="395"/>
      <c r="H2" s="395"/>
      <c r="I2" s="395"/>
      <c r="J2" s="395"/>
      <c r="K2" s="395"/>
      <c r="L2" s="395"/>
      <c r="M2" s="395"/>
      <c r="N2" s="395"/>
      <c r="O2" s="395"/>
      <c r="P2" s="395"/>
      <c r="Q2" s="395"/>
      <c r="R2" s="395"/>
      <c r="S2" s="395"/>
      <c r="T2" s="395"/>
      <c r="U2" s="395"/>
      <c r="V2" s="395"/>
      <c r="W2" s="395"/>
      <c r="X2" s="395"/>
      <c r="Y2" s="395"/>
      <c r="Z2" s="395"/>
      <c r="AA2" s="395"/>
      <c r="AB2" s="395"/>
      <c r="AC2" s="395"/>
      <c r="AD2" s="395"/>
      <c r="AE2" s="395"/>
      <c r="AF2" s="395"/>
      <c r="AG2" s="395"/>
      <c r="AH2" s="395"/>
      <c r="AI2" s="395"/>
      <c r="AJ2" s="395"/>
      <c r="AK2" s="395"/>
      <c r="AL2" s="395"/>
    </row>
    <row r="3" spans="1:38">
      <c r="A3" s="396"/>
      <c r="B3" s="396"/>
      <c r="C3" s="396"/>
      <c r="D3" s="396"/>
      <c r="E3" s="396"/>
      <c r="F3" s="396"/>
      <c r="G3" s="396"/>
      <c r="H3" s="396"/>
      <c r="I3" s="396"/>
      <c r="J3" s="396"/>
      <c r="K3" s="396"/>
      <c r="L3" s="396"/>
      <c r="M3" s="396"/>
      <c r="N3" s="396"/>
      <c r="O3" s="396"/>
      <c r="P3" s="396"/>
      <c r="Q3" s="396"/>
      <c r="R3" s="396"/>
      <c r="S3" s="396"/>
      <c r="T3" s="396"/>
      <c r="U3" s="396"/>
      <c r="V3" s="396"/>
      <c r="W3" s="396"/>
      <c r="X3" s="396"/>
      <c r="Y3" s="396"/>
      <c r="Z3" s="396"/>
      <c r="AA3" s="396"/>
      <c r="AB3" s="396"/>
      <c r="AC3" s="396"/>
      <c r="AD3" s="396"/>
      <c r="AE3" s="396"/>
      <c r="AF3" s="396"/>
      <c r="AG3" s="396"/>
      <c r="AH3" s="396"/>
      <c r="AI3" s="396"/>
      <c r="AJ3" s="396"/>
      <c r="AK3" s="396"/>
      <c r="AL3" s="396"/>
    </row>
    <row r="4" spans="1:38">
      <c r="A4" s="395"/>
      <c r="B4" s="395"/>
      <c r="C4" s="395"/>
      <c r="D4" s="395"/>
      <c r="E4" s="395"/>
      <c r="F4" s="395"/>
      <c r="G4" s="395"/>
      <c r="H4" s="395"/>
      <c r="I4" s="395"/>
      <c r="J4" s="395"/>
      <c r="K4" s="395"/>
      <c r="L4" s="395"/>
      <c r="M4" s="395"/>
      <c r="N4" s="395"/>
      <c r="O4" s="395"/>
      <c r="P4" s="395"/>
      <c r="Q4" s="395"/>
      <c r="R4" s="395"/>
      <c r="S4" s="395"/>
      <c r="T4" s="395"/>
      <c r="U4" s="395"/>
      <c r="V4" s="395"/>
      <c r="W4" s="395"/>
      <c r="X4" s="395"/>
      <c r="Y4" s="395"/>
      <c r="Z4" s="395"/>
      <c r="AA4" s="395"/>
      <c r="AB4" s="395"/>
      <c r="AC4" s="395"/>
      <c r="AD4" s="395"/>
      <c r="AE4" s="395"/>
      <c r="AF4" s="395"/>
      <c r="AG4" s="395"/>
      <c r="AH4" s="395"/>
      <c r="AI4" s="395"/>
      <c r="AJ4" s="395"/>
      <c r="AK4" s="395"/>
      <c r="AL4" s="395"/>
    </row>
    <row r="5" spans="1:38">
      <c r="A5" s="396"/>
      <c r="B5" s="396"/>
      <c r="C5" s="396"/>
      <c r="D5" s="396"/>
      <c r="E5" s="396"/>
      <c r="F5" s="396"/>
      <c r="G5" s="396"/>
      <c r="H5" s="396"/>
      <c r="I5" s="396"/>
      <c r="J5" s="396"/>
      <c r="K5" s="396"/>
      <c r="L5" s="396"/>
      <c r="M5" s="396"/>
      <c r="N5" s="396"/>
      <c r="O5" s="396"/>
      <c r="P5" s="396"/>
      <c r="Q5" s="396"/>
      <c r="R5" s="396"/>
      <c r="S5" s="396"/>
      <c r="T5" s="396"/>
      <c r="U5" s="396"/>
      <c r="V5" s="396"/>
      <c r="W5" s="396"/>
      <c r="X5" s="396"/>
      <c r="Y5" s="396"/>
      <c r="Z5" s="396"/>
      <c r="AA5" s="396"/>
      <c r="AB5" s="396"/>
      <c r="AC5" s="396"/>
      <c r="AD5" s="396"/>
      <c r="AE5" s="396"/>
      <c r="AF5" s="396"/>
      <c r="AG5" s="396"/>
      <c r="AH5" s="396"/>
      <c r="AI5" s="396"/>
      <c r="AJ5" s="396"/>
      <c r="AK5" s="396"/>
      <c r="AL5" s="396"/>
    </row>
    <row r="6" spans="1:38">
      <c r="A6" s="395"/>
      <c r="B6" s="395"/>
      <c r="C6" s="395"/>
      <c r="D6" s="395"/>
      <c r="E6" s="395"/>
      <c r="F6" s="395"/>
      <c r="G6" s="395"/>
      <c r="H6" s="395"/>
      <c r="I6" s="395"/>
      <c r="J6" s="395"/>
      <c r="K6" s="395"/>
      <c r="L6" s="395"/>
      <c r="M6" s="395"/>
      <c r="N6" s="395"/>
      <c r="O6" s="395"/>
      <c r="P6" s="395"/>
      <c r="Q6" s="395"/>
      <c r="R6" s="395"/>
      <c r="S6" s="395"/>
      <c r="T6" s="395"/>
      <c r="U6" s="395"/>
      <c r="V6" s="395"/>
      <c r="W6" s="395"/>
      <c r="X6" s="395"/>
      <c r="Y6" s="395"/>
      <c r="Z6" s="395"/>
      <c r="AA6" s="395"/>
      <c r="AB6" s="395"/>
      <c r="AC6" s="395"/>
      <c r="AD6" s="395"/>
      <c r="AE6" s="395"/>
      <c r="AF6" s="395"/>
      <c r="AG6" s="395"/>
      <c r="AH6" s="395"/>
      <c r="AI6" s="395"/>
      <c r="AJ6" s="395"/>
      <c r="AK6" s="395"/>
      <c r="AL6" s="395"/>
    </row>
    <row r="7" spans="1:38">
      <c r="A7" s="396"/>
      <c r="B7" s="396"/>
      <c r="C7" s="396"/>
      <c r="D7" s="396"/>
      <c r="E7" s="396"/>
      <c r="F7" s="396"/>
      <c r="G7" s="396"/>
      <c r="H7" s="396"/>
      <c r="I7" s="396"/>
      <c r="J7" s="396"/>
      <c r="K7" s="396"/>
      <c r="L7" s="396"/>
      <c r="M7" s="396"/>
      <c r="N7" s="396"/>
      <c r="O7" s="396"/>
      <c r="P7" s="396"/>
      <c r="Q7" s="396"/>
      <c r="R7" s="396"/>
      <c r="S7" s="396"/>
      <c r="T7" s="396"/>
      <c r="U7" s="396"/>
      <c r="V7" s="396"/>
      <c r="W7" s="396"/>
      <c r="X7" s="396"/>
      <c r="Y7" s="396"/>
      <c r="Z7" s="396"/>
      <c r="AA7" s="396"/>
      <c r="AB7" s="396"/>
      <c r="AC7" s="396"/>
      <c r="AD7" s="396"/>
      <c r="AE7" s="396"/>
      <c r="AF7" s="396"/>
      <c r="AG7" s="396"/>
      <c r="AH7" s="396"/>
      <c r="AI7" s="396"/>
      <c r="AJ7" s="396"/>
      <c r="AK7" s="396"/>
      <c r="AL7" s="396"/>
    </row>
    <row r="8" spans="1:38">
      <c r="A8" s="395"/>
      <c r="B8" s="395"/>
      <c r="C8" s="395"/>
      <c r="D8" s="395"/>
      <c r="E8" s="395"/>
      <c r="F8" s="395"/>
      <c r="G8" s="395"/>
      <c r="H8" s="395"/>
      <c r="I8" s="395"/>
      <c r="J8" s="395"/>
      <c r="K8" s="395"/>
      <c r="L8" s="395"/>
      <c r="M8" s="395"/>
      <c r="N8" s="395"/>
      <c r="O8" s="395"/>
      <c r="P8" s="395"/>
      <c r="Q8" s="395"/>
      <c r="R8" s="395"/>
      <c r="S8" s="395"/>
      <c r="T8" s="395"/>
      <c r="U8" s="395"/>
      <c r="V8" s="395"/>
      <c r="W8" s="395"/>
      <c r="X8" s="395"/>
      <c r="Y8" s="395"/>
      <c r="Z8" s="395"/>
      <c r="AA8" s="395"/>
      <c r="AB8" s="395"/>
      <c r="AC8" s="395"/>
      <c r="AD8" s="395"/>
      <c r="AE8" s="395"/>
      <c r="AF8" s="395"/>
      <c r="AG8" s="395"/>
      <c r="AH8" s="395"/>
      <c r="AI8" s="395"/>
      <c r="AJ8" s="395"/>
      <c r="AK8" s="395"/>
      <c r="AL8" s="395"/>
    </row>
    <row r="9" spans="1:38">
      <c r="A9" s="396"/>
      <c r="B9" s="396"/>
      <c r="C9" s="396"/>
      <c r="D9" s="396"/>
      <c r="E9" s="396"/>
      <c r="F9" s="396"/>
      <c r="G9" s="396"/>
      <c r="H9" s="396"/>
      <c r="I9" s="396"/>
      <c r="J9" s="396"/>
      <c r="K9" s="396"/>
      <c r="L9" s="396"/>
      <c r="M9" s="396"/>
      <c r="N9" s="396"/>
      <c r="O9" s="396"/>
      <c r="P9" s="396"/>
      <c r="Q9" s="396"/>
      <c r="R9" s="396"/>
      <c r="S9" s="396"/>
      <c r="T9" s="396"/>
      <c r="U9" s="396"/>
      <c r="V9" s="396"/>
      <c r="W9" s="396"/>
      <c r="X9" s="396"/>
      <c r="Y9" s="396"/>
      <c r="Z9" s="396"/>
      <c r="AA9" s="396"/>
      <c r="AB9" s="396"/>
      <c r="AC9" s="396"/>
      <c r="AD9" s="396"/>
      <c r="AE9" s="396"/>
      <c r="AF9" s="396"/>
      <c r="AG9" s="396"/>
      <c r="AH9" s="396"/>
      <c r="AI9" s="396"/>
      <c r="AJ9" s="396"/>
      <c r="AK9" s="396"/>
      <c r="AL9" s="396"/>
    </row>
    <row r="10" spans="1:38">
      <c r="A10" s="395"/>
      <c r="B10" s="395"/>
      <c r="C10" s="395"/>
      <c r="D10" s="395"/>
      <c r="E10" s="395"/>
      <c r="F10" s="395"/>
      <c r="G10" s="395"/>
      <c r="H10" s="395"/>
      <c r="I10" s="395"/>
      <c r="J10" s="395"/>
      <c r="K10" s="395"/>
      <c r="L10" s="395"/>
      <c r="M10" s="395"/>
      <c r="N10" s="395"/>
      <c r="O10" s="395"/>
      <c r="P10" s="395"/>
      <c r="Q10" s="395"/>
      <c r="R10" s="395"/>
      <c r="S10" s="395"/>
      <c r="T10" s="395"/>
      <c r="U10" s="395"/>
      <c r="V10" s="395"/>
      <c r="W10" s="395"/>
      <c r="X10" s="395"/>
      <c r="Y10" s="395"/>
      <c r="Z10" s="395"/>
      <c r="AA10" s="395"/>
      <c r="AB10" s="395"/>
      <c r="AC10" s="395"/>
      <c r="AD10" s="395"/>
      <c r="AE10" s="395"/>
      <c r="AF10" s="395"/>
      <c r="AG10" s="395"/>
      <c r="AH10" s="395"/>
      <c r="AI10" s="395"/>
      <c r="AJ10" s="395"/>
      <c r="AK10" s="395"/>
      <c r="AL10" s="395"/>
    </row>
    <row r="11" spans="1:38">
      <c r="A11" s="396"/>
      <c r="B11" s="396"/>
      <c r="C11" s="396"/>
      <c r="D11" s="396"/>
      <c r="E11" s="396"/>
      <c r="F11" s="396"/>
      <c r="G11" s="396"/>
      <c r="H11" s="396"/>
      <c r="I11" s="396"/>
      <c r="J11" s="396"/>
      <c r="K11" s="396"/>
      <c r="L11" s="396"/>
      <c r="M11" s="396"/>
      <c r="N11" s="396"/>
      <c r="O11" s="396"/>
      <c r="P11" s="396"/>
      <c r="Q11" s="396"/>
      <c r="R11" s="396"/>
      <c r="S11" s="396"/>
      <c r="T11" s="396"/>
      <c r="U11" s="396"/>
      <c r="V11" s="396"/>
      <c r="W11" s="396"/>
      <c r="X11" s="396"/>
      <c r="Y11" s="396"/>
      <c r="Z11" s="396"/>
      <c r="AA11" s="396"/>
      <c r="AB11" s="396"/>
      <c r="AC11" s="396"/>
      <c r="AD11" s="396"/>
      <c r="AE11" s="396"/>
      <c r="AF11" s="396"/>
      <c r="AG11" s="396"/>
      <c r="AH11" s="396"/>
      <c r="AI11" s="396"/>
      <c r="AJ11" s="396"/>
      <c r="AK11" s="396"/>
      <c r="AL11" s="396"/>
    </row>
    <row r="12" spans="1:38">
      <c r="A12" s="395"/>
      <c r="B12" s="395"/>
      <c r="C12" s="395"/>
      <c r="D12" s="395"/>
      <c r="E12" s="395"/>
      <c r="F12" s="395"/>
      <c r="G12" s="395"/>
      <c r="H12" s="395"/>
      <c r="I12" s="395"/>
      <c r="J12" s="395"/>
      <c r="K12" s="395"/>
      <c r="L12" s="395"/>
      <c r="M12" s="395"/>
      <c r="N12" s="395"/>
      <c r="O12" s="395"/>
      <c r="P12" s="395"/>
      <c r="Q12" s="395"/>
      <c r="R12" s="395"/>
      <c r="S12" s="395"/>
      <c r="T12" s="395"/>
      <c r="U12" s="395"/>
      <c r="V12" s="395"/>
      <c r="W12" s="395"/>
      <c r="X12" s="395"/>
      <c r="Y12" s="395"/>
      <c r="Z12" s="395"/>
      <c r="AA12" s="395"/>
      <c r="AB12" s="395"/>
      <c r="AC12" s="395"/>
      <c r="AD12" s="395"/>
      <c r="AE12" s="395"/>
      <c r="AF12" s="395"/>
      <c r="AG12" s="395"/>
      <c r="AH12" s="395"/>
      <c r="AI12" s="395"/>
      <c r="AJ12" s="395"/>
      <c r="AK12" s="395"/>
      <c r="AL12" s="395"/>
    </row>
    <row r="13" spans="1:38">
      <c r="A13" s="396"/>
      <c r="B13" s="396"/>
      <c r="C13" s="396"/>
      <c r="D13" s="396"/>
      <c r="E13" s="396"/>
      <c r="F13" s="396"/>
      <c r="G13" s="396"/>
      <c r="H13" s="396"/>
      <c r="I13" s="396"/>
      <c r="J13" s="396"/>
      <c r="K13" s="396"/>
      <c r="L13" s="396"/>
      <c r="M13" s="396"/>
      <c r="N13" s="396"/>
      <c r="O13" s="396"/>
      <c r="P13" s="396"/>
      <c r="Q13" s="396"/>
      <c r="R13" s="396"/>
      <c r="S13" s="396"/>
      <c r="T13" s="396"/>
      <c r="U13" s="396"/>
      <c r="V13" s="396"/>
      <c r="W13" s="396"/>
      <c r="X13" s="396"/>
      <c r="Y13" s="396"/>
      <c r="Z13" s="396"/>
      <c r="AA13" s="396"/>
      <c r="AB13" s="396"/>
      <c r="AC13" s="396"/>
      <c r="AD13" s="396"/>
      <c r="AE13" s="396"/>
      <c r="AF13" s="396"/>
      <c r="AG13" s="396"/>
      <c r="AH13" s="396"/>
      <c r="AI13" s="396"/>
      <c r="AJ13" s="396"/>
      <c r="AK13" s="396"/>
      <c r="AL13" s="396"/>
    </row>
    <row r="14" spans="1:38">
      <c r="A14" s="395"/>
      <c r="B14" s="395"/>
      <c r="C14" s="395"/>
      <c r="D14" s="395"/>
      <c r="E14" s="395"/>
      <c r="F14" s="395"/>
      <c r="G14" s="395"/>
      <c r="H14" s="395"/>
      <c r="I14" s="395"/>
      <c r="J14" s="395"/>
      <c r="K14" s="395"/>
      <c r="L14" s="395"/>
      <c r="M14" s="395"/>
      <c r="N14" s="395"/>
      <c r="O14" s="395"/>
      <c r="P14" s="395"/>
      <c r="Q14" s="395"/>
      <c r="R14" s="395"/>
      <c r="S14" s="395"/>
      <c r="T14" s="395"/>
      <c r="U14" s="395"/>
      <c r="V14" s="395"/>
      <c r="W14" s="395"/>
      <c r="X14" s="395"/>
      <c r="Y14" s="395"/>
      <c r="Z14" s="395"/>
      <c r="AA14" s="395"/>
      <c r="AB14" s="395"/>
      <c r="AC14" s="395"/>
      <c r="AD14" s="395"/>
      <c r="AE14" s="395"/>
      <c r="AF14" s="395"/>
      <c r="AG14" s="395"/>
      <c r="AH14" s="395"/>
      <c r="AI14" s="395"/>
      <c r="AJ14" s="395"/>
      <c r="AK14" s="395"/>
      <c r="AL14" s="395"/>
    </row>
    <row r="15" spans="1:38">
      <c r="A15" s="396"/>
      <c r="B15" s="396"/>
      <c r="C15" s="396"/>
      <c r="D15" s="396"/>
      <c r="E15" s="396"/>
      <c r="F15" s="396"/>
      <c r="G15" s="396"/>
      <c r="H15" s="396"/>
      <c r="I15" s="396"/>
      <c r="J15" s="396"/>
      <c r="K15" s="396"/>
      <c r="L15" s="396"/>
      <c r="M15" s="396"/>
      <c r="N15" s="396"/>
      <c r="O15" s="396"/>
      <c r="P15" s="396"/>
      <c r="Q15" s="396"/>
      <c r="R15" s="396"/>
      <c r="S15" s="396"/>
      <c r="T15" s="396"/>
      <c r="U15" s="396"/>
      <c r="V15" s="396"/>
      <c r="W15" s="396"/>
      <c r="X15" s="396"/>
      <c r="Y15" s="396"/>
      <c r="Z15" s="396"/>
      <c r="AA15" s="396"/>
      <c r="AB15" s="396"/>
      <c r="AC15" s="396"/>
      <c r="AD15" s="396"/>
      <c r="AE15" s="396"/>
      <c r="AF15" s="396"/>
      <c r="AG15" s="396"/>
      <c r="AH15" s="396"/>
      <c r="AI15" s="396"/>
      <c r="AJ15" s="396"/>
      <c r="AK15" s="396"/>
      <c r="AL15" s="396"/>
    </row>
    <row r="16" spans="1:38">
      <c r="A16" s="395"/>
      <c r="B16" s="395"/>
      <c r="C16" s="395"/>
      <c r="D16" s="395"/>
      <c r="E16" s="395"/>
      <c r="F16" s="395"/>
      <c r="G16" s="395"/>
      <c r="H16" s="395"/>
      <c r="I16" s="395"/>
      <c r="J16" s="395"/>
      <c r="K16" s="395"/>
      <c r="L16" s="395"/>
      <c r="M16" s="395"/>
      <c r="N16" s="395"/>
      <c r="O16" s="395"/>
      <c r="P16" s="395"/>
      <c r="Q16" s="395"/>
      <c r="R16" s="395"/>
      <c r="S16" s="395"/>
      <c r="T16" s="395"/>
      <c r="U16" s="395"/>
      <c r="V16" s="395"/>
      <c r="W16" s="395"/>
      <c r="X16" s="395"/>
      <c r="Y16" s="395"/>
      <c r="Z16" s="395"/>
      <c r="AA16" s="395"/>
      <c r="AB16" s="395"/>
      <c r="AC16" s="395"/>
      <c r="AD16" s="395"/>
      <c r="AE16" s="395"/>
      <c r="AF16" s="395"/>
      <c r="AG16" s="395"/>
      <c r="AH16" s="395"/>
      <c r="AI16" s="395"/>
      <c r="AJ16" s="395"/>
      <c r="AK16" s="395"/>
      <c r="AL16" s="395"/>
    </row>
    <row r="17" spans="1:38">
      <c r="A17" s="396"/>
      <c r="B17" s="396"/>
      <c r="C17" s="396"/>
      <c r="D17" s="396"/>
      <c r="E17" s="396"/>
      <c r="F17" s="396"/>
      <c r="G17" s="396"/>
      <c r="H17" s="396"/>
      <c r="I17" s="396"/>
      <c r="J17" s="396"/>
      <c r="K17" s="396"/>
      <c r="L17" s="396"/>
      <c r="M17" s="396"/>
      <c r="N17" s="396"/>
      <c r="O17" s="396"/>
      <c r="P17" s="396"/>
      <c r="Q17" s="396"/>
      <c r="R17" s="396"/>
      <c r="S17" s="396"/>
      <c r="T17" s="396"/>
      <c r="U17" s="396"/>
      <c r="V17" s="396"/>
      <c r="W17" s="396"/>
      <c r="X17" s="396"/>
      <c r="Y17" s="396"/>
      <c r="Z17" s="396"/>
      <c r="AA17" s="396"/>
      <c r="AB17" s="396"/>
      <c r="AC17" s="396"/>
      <c r="AD17" s="396"/>
      <c r="AE17" s="396"/>
      <c r="AF17" s="396"/>
      <c r="AG17" s="396"/>
      <c r="AH17" s="396"/>
      <c r="AI17" s="396"/>
      <c r="AJ17" s="396"/>
      <c r="AK17" s="396"/>
      <c r="AL17" s="396"/>
    </row>
    <row r="18" spans="1:38">
      <c r="A18" s="395"/>
      <c r="B18" s="395"/>
      <c r="C18" s="395"/>
      <c r="D18" s="395"/>
      <c r="E18" s="395"/>
      <c r="F18" s="395"/>
      <c r="G18" s="395"/>
      <c r="H18" s="395"/>
      <c r="I18" s="395"/>
      <c r="J18" s="395"/>
      <c r="K18" s="395"/>
      <c r="L18" s="395"/>
      <c r="M18" s="395"/>
      <c r="N18" s="395"/>
      <c r="O18" s="395"/>
      <c r="P18" s="395"/>
      <c r="Q18" s="395"/>
      <c r="R18" s="395"/>
      <c r="S18" s="395"/>
      <c r="T18" s="395"/>
      <c r="U18" s="395"/>
      <c r="V18" s="395"/>
      <c r="W18" s="395"/>
      <c r="X18" s="395"/>
      <c r="Y18" s="395"/>
      <c r="Z18" s="395"/>
      <c r="AA18" s="395"/>
      <c r="AB18" s="395"/>
      <c r="AC18" s="395"/>
      <c r="AD18" s="395"/>
      <c r="AE18" s="395"/>
      <c r="AF18" s="395"/>
      <c r="AG18" s="395"/>
      <c r="AH18" s="395"/>
      <c r="AI18" s="395"/>
      <c r="AJ18" s="395"/>
      <c r="AK18" s="395"/>
      <c r="AL18" s="395"/>
    </row>
    <row r="19" spans="1:38">
      <c r="A19" s="396"/>
      <c r="B19" s="396"/>
      <c r="C19" s="396"/>
      <c r="D19" s="396"/>
      <c r="E19" s="396"/>
      <c r="F19" s="396"/>
      <c r="G19" s="396"/>
      <c r="H19" s="396"/>
      <c r="I19" s="396"/>
      <c r="J19" s="396"/>
      <c r="K19" s="396"/>
      <c r="L19" s="396"/>
      <c r="M19" s="396"/>
      <c r="N19" s="396"/>
      <c r="O19" s="396"/>
      <c r="P19" s="396"/>
      <c r="Q19" s="396"/>
      <c r="R19" s="396"/>
      <c r="S19" s="396"/>
      <c r="T19" s="396"/>
      <c r="U19" s="396"/>
      <c r="V19" s="396"/>
      <c r="W19" s="396"/>
      <c r="X19" s="396"/>
      <c r="Y19" s="396"/>
      <c r="Z19" s="396"/>
      <c r="AA19" s="396"/>
      <c r="AB19" s="396"/>
      <c r="AC19" s="396"/>
      <c r="AD19" s="396"/>
      <c r="AE19" s="396"/>
      <c r="AF19" s="396"/>
      <c r="AG19" s="396"/>
      <c r="AH19" s="396"/>
      <c r="AI19" s="396"/>
      <c r="AJ19" s="396"/>
      <c r="AK19" s="396"/>
      <c r="AL19" s="396"/>
    </row>
    <row r="20" spans="1:38">
      <c r="A20" s="395"/>
      <c r="B20" s="395"/>
      <c r="C20" s="395"/>
      <c r="D20" s="395"/>
      <c r="E20" s="395"/>
      <c r="F20" s="395"/>
      <c r="G20" s="395"/>
      <c r="H20" s="395"/>
      <c r="I20" s="395"/>
      <c r="J20" s="395"/>
      <c r="K20" s="395"/>
      <c r="L20" s="395"/>
      <c r="M20" s="395"/>
      <c r="N20" s="395"/>
      <c r="O20" s="395"/>
      <c r="P20" s="395"/>
      <c r="Q20" s="395"/>
      <c r="R20" s="395"/>
      <c r="S20" s="395"/>
      <c r="T20" s="395"/>
      <c r="U20" s="395"/>
      <c r="V20" s="395"/>
      <c r="W20" s="395"/>
      <c r="X20" s="395"/>
      <c r="Y20" s="395"/>
      <c r="Z20" s="395"/>
      <c r="AA20" s="395"/>
      <c r="AB20" s="395"/>
      <c r="AC20" s="395"/>
      <c r="AD20" s="395"/>
      <c r="AE20" s="395"/>
      <c r="AF20" s="395"/>
      <c r="AG20" s="395"/>
      <c r="AH20" s="395"/>
      <c r="AI20" s="395"/>
      <c r="AJ20" s="395"/>
      <c r="AK20" s="395"/>
      <c r="AL20" s="395"/>
    </row>
    <row r="21" spans="1:38">
      <c r="A21" s="396"/>
      <c r="B21" s="396"/>
      <c r="C21" s="396"/>
      <c r="D21" s="396"/>
      <c r="E21" s="396"/>
      <c r="F21" s="396"/>
      <c r="G21" s="396"/>
      <c r="H21" s="396"/>
      <c r="I21" s="396"/>
      <c r="J21" s="396"/>
      <c r="K21" s="396"/>
      <c r="L21" s="396"/>
      <c r="M21" s="396"/>
      <c r="N21" s="396"/>
      <c r="O21" s="396"/>
      <c r="P21" s="396"/>
      <c r="Q21" s="396"/>
      <c r="R21" s="396"/>
      <c r="S21" s="396"/>
      <c r="T21" s="396"/>
      <c r="U21" s="396"/>
      <c r="V21" s="396"/>
      <c r="W21" s="396"/>
      <c r="X21" s="396"/>
      <c r="Y21" s="396"/>
      <c r="Z21" s="396"/>
      <c r="AA21" s="396"/>
      <c r="AB21" s="396"/>
      <c r="AC21" s="396"/>
      <c r="AD21" s="396"/>
      <c r="AE21" s="396"/>
      <c r="AF21" s="396"/>
      <c r="AG21" s="396"/>
      <c r="AH21" s="396"/>
      <c r="AI21" s="396"/>
      <c r="AJ21" s="396"/>
      <c r="AK21" s="396"/>
      <c r="AL21" s="396"/>
    </row>
    <row r="22" spans="1:38">
      <c r="A22" s="395"/>
      <c r="B22" s="395"/>
      <c r="C22" s="395"/>
      <c r="D22" s="395"/>
      <c r="E22" s="395"/>
      <c r="F22" s="395"/>
      <c r="G22" s="395"/>
      <c r="H22" s="395"/>
      <c r="I22" s="395"/>
      <c r="J22" s="395"/>
      <c r="K22" s="395"/>
      <c r="L22" s="395"/>
      <c r="M22" s="395"/>
      <c r="N22" s="395"/>
      <c r="O22" s="395"/>
      <c r="P22" s="395"/>
      <c r="Q22" s="395"/>
      <c r="R22" s="395"/>
      <c r="S22" s="395"/>
      <c r="T22" s="395"/>
      <c r="U22" s="395"/>
      <c r="V22" s="395"/>
      <c r="W22" s="395"/>
      <c r="X22" s="395"/>
      <c r="Y22" s="395"/>
      <c r="Z22" s="395"/>
      <c r="AA22" s="395"/>
      <c r="AB22" s="395"/>
      <c r="AC22" s="395"/>
      <c r="AD22" s="395"/>
      <c r="AE22" s="395"/>
      <c r="AF22" s="395"/>
      <c r="AG22" s="395"/>
      <c r="AH22" s="395"/>
      <c r="AI22" s="395"/>
      <c r="AJ22" s="395"/>
      <c r="AK22" s="395"/>
      <c r="AL22" s="395"/>
    </row>
    <row r="23" spans="1:38">
      <c r="A23" s="396"/>
      <c r="B23" s="396"/>
      <c r="C23" s="396"/>
      <c r="D23" s="396"/>
      <c r="E23" s="396"/>
      <c r="F23" s="396"/>
      <c r="G23" s="396"/>
      <c r="H23" s="396"/>
      <c r="I23" s="396"/>
      <c r="J23" s="396"/>
      <c r="K23" s="396"/>
      <c r="L23" s="396"/>
      <c r="M23" s="396"/>
      <c r="N23" s="396"/>
      <c r="O23" s="396"/>
      <c r="P23" s="396"/>
      <c r="Q23" s="396"/>
      <c r="R23" s="396"/>
      <c r="S23" s="396"/>
      <c r="T23" s="396"/>
      <c r="U23" s="396"/>
      <c r="V23" s="396"/>
      <c r="W23" s="396"/>
      <c r="X23" s="396"/>
      <c r="Y23" s="396"/>
      <c r="Z23" s="396"/>
      <c r="AA23" s="396"/>
      <c r="AB23" s="396"/>
      <c r="AC23" s="396"/>
      <c r="AD23" s="396"/>
      <c r="AE23" s="396"/>
      <c r="AF23" s="396"/>
      <c r="AG23" s="396"/>
      <c r="AH23" s="396"/>
      <c r="AI23" s="396"/>
      <c r="AJ23" s="396"/>
      <c r="AK23" s="396"/>
      <c r="AL23" s="396"/>
    </row>
    <row r="24" spans="1:38">
      <c r="A24" s="395"/>
      <c r="B24" s="395"/>
      <c r="C24" s="395"/>
      <c r="D24" s="395"/>
      <c r="E24" s="395"/>
      <c r="F24" s="395"/>
      <c r="G24" s="395"/>
      <c r="H24" s="395"/>
      <c r="I24" s="395"/>
      <c r="J24" s="395"/>
      <c r="K24" s="395"/>
      <c r="L24" s="395"/>
      <c r="M24" s="395"/>
      <c r="N24" s="395"/>
      <c r="O24" s="395"/>
      <c r="P24" s="395"/>
      <c r="Q24" s="395"/>
      <c r="R24" s="395"/>
      <c r="S24" s="395"/>
      <c r="T24" s="395"/>
      <c r="U24" s="395"/>
      <c r="V24" s="395"/>
      <c r="W24" s="395"/>
      <c r="X24" s="395"/>
      <c r="Y24" s="395"/>
      <c r="Z24" s="395"/>
      <c r="AA24" s="395"/>
      <c r="AB24" s="395"/>
      <c r="AC24" s="395"/>
      <c r="AD24" s="395"/>
      <c r="AE24" s="395"/>
      <c r="AF24" s="395"/>
      <c r="AG24" s="395"/>
      <c r="AH24" s="395"/>
      <c r="AI24" s="395"/>
      <c r="AJ24" s="395"/>
      <c r="AK24" s="395"/>
      <c r="AL24" s="395"/>
    </row>
    <row r="25" spans="1:38">
      <c r="A25" s="396"/>
      <c r="B25" s="396"/>
      <c r="C25" s="396"/>
      <c r="D25" s="396"/>
      <c r="E25" s="396"/>
      <c r="F25" s="396"/>
      <c r="G25" s="396"/>
      <c r="H25" s="396"/>
      <c r="I25" s="396"/>
      <c r="J25" s="396"/>
      <c r="K25" s="396"/>
      <c r="L25" s="396"/>
      <c r="M25" s="396"/>
      <c r="N25" s="396"/>
      <c r="O25" s="396"/>
      <c r="P25" s="396"/>
      <c r="Q25" s="396"/>
      <c r="R25" s="396"/>
      <c r="S25" s="396"/>
      <c r="T25" s="396"/>
      <c r="U25" s="396"/>
      <c r="V25" s="396"/>
      <c r="W25" s="396"/>
      <c r="X25" s="396"/>
      <c r="Y25" s="396"/>
      <c r="Z25" s="396"/>
      <c r="AA25" s="396"/>
      <c r="AB25" s="396"/>
      <c r="AC25" s="396"/>
      <c r="AD25" s="396"/>
      <c r="AE25" s="396"/>
      <c r="AF25" s="396"/>
      <c r="AG25" s="396"/>
      <c r="AH25" s="396"/>
      <c r="AI25" s="396"/>
      <c r="AJ25" s="396"/>
      <c r="AK25" s="396"/>
      <c r="AL25" s="396"/>
    </row>
    <row r="26" spans="1:38">
      <c r="A26" s="395"/>
      <c r="B26" s="395"/>
      <c r="C26" s="395"/>
      <c r="D26" s="395"/>
      <c r="E26" s="395"/>
      <c r="F26" s="395"/>
      <c r="G26" s="395"/>
      <c r="H26" s="395"/>
      <c r="I26" s="395"/>
      <c r="J26" s="395"/>
      <c r="K26" s="395"/>
      <c r="L26" s="395"/>
      <c r="M26" s="395"/>
      <c r="N26" s="395"/>
      <c r="O26" s="395"/>
      <c r="P26" s="395"/>
      <c r="Q26" s="395"/>
      <c r="R26" s="395"/>
      <c r="S26" s="395"/>
      <c r="T26" s="395"/>
      <c r="U26" s="395"/>
      <c r="V26" s="395"/>
      <c r="W26" s="395"/>
      <c r="X26" s="395"/>
      <c r="Y26" s="395"/>
      <c r="Z26" s="395"/>
      <c r="AA26" s="395"/>
      <c r="AB26" s="395"/>
      <c r="AC26" s="395"/>
      <c r="AD26" s="395"/>
      <c r="AE26" s="395"/>
      <c r="AF26" s="395"/>
      <c r="AG26" s="395"/>
      <c r="AH26" s="395"/>
      <c r="AI26" s="395"/>
      <c r="AJ26" s="395"/>
      <c r="AK26" s="395"/>
      <c r="AL26" s="395"/>
    </row>
    <row r="27" spans="1:38">
      <c r="A27" s="396"/>
      <c r="B27" s="396"/>
      <c r="C27" s="396"/>
      <c r="D27" s="396"/>
      <c r="E27" s="396"/>
      <c r="F27" s="396"/>
      <c r="G27" s="396"/>
      <c r="H27" s="396"/>
      <c r="I27" s="396"/>
      <c r="J27" s="396"/>
      <c r="K27" s="396"/>
      <c r="L27" s="396"/>
      <c r="M27" s="396"/>
      <c r="N27" s="396"/>
      <c r="O27" s="396"/>
      <c r="P27" s="396"/>
      <c r="Q27" s="396"/>
      <c r="R27" s="396"/>
      <c r="S27" s="396"/>
      <c r="T27" s="396"/>
      <c r="U27" s="396"/>
      <c r="V27" s="396"/>
      <c r="W27" s="396"/>
      <c r="X27" s="396"/>
      <c r="Y27" s="396"/>
      <c r="Z27" s="396"/>
      <c r="AA27" s="396"/>
      <c r="AB27" s="396"/>
      <c r="AC27" s="396"/>
      <c r="AD27" s="396"/>
      <c r="AE27" s="396"/>
      <c r="AF27" s="396"/>
      <c r="AG27" s="396"/>
      <c r="AH27" s="396"/>
      <c r="AI27" s="396"/>
      <c r="AJ27" s="396"/>
      <c r="AK27" s="396"/>
      <c r="AL27" s="396"/>
    </row>
    <row r="28" spans="1:38">
      <c r="A28" s="395"/>
      <c r="B28" s="395"/>
      <c r="C28" s="395"/>
      <c r="D28" s="395"/>
      <c r="E28" s="395"/>
      <c r="F28" s="395"/>
      <c r="G28" s="395"/>
      <c r="H28" s="395"/>
      <c r="I28" s="395"/>
      <c r="J28" s="395"/>
      <c r="K28" s="395"/>
      <c r="L28" s="395"/>
      <c r="M28" s="395"/>
      <c r="N28" s="395"/>
      <c r="O28" s="395"/>
      <c r="P28" s="395"/>
      <c r="Q28" s="395"/>
      <c r="R28" s="395"/>
      <c r="S28" s="395"/>
      <c r="T28" s="395"/>
      <c r="U28" s="395"/>
      <c r="V28" s="395"/>
      <c r="W28" s="395"/>
      <c r="X28" s="395"/>
      <c r="Y28" s="395"/>
      <c r="Z28" s="395"/>
      <c r="AA28" s="395"/>
      <c r="AB28" s="395"/>
      <c r="AC28" s="395"/>
      <c r="AD28" s="395"/>
      <c r="AE28" s="395"/>
      <c r="AF28" s="395"/>
      <c r="AG28" s="395"/>
      <c r="AH28" s="395"/>
      <c r="AI28" s="395"/>
      <c r="AJ28" s="395"/>
      <c r="AK28" s="395"/>
      <c r="AL28" s="395"/>
    </row>
    <row r="29" spans="1:38">
      <c r="A29" s="396"/>
      <c r="B29" s="396"/>
      <c r="C29" s="396"/>
      <c r="D29" s="396"/>
      <c r="E29" s="396"/>
      <c r="F29" s="396"/>
      <c r="G29" s="396"/>
      <c r="H29" s="396"/>
      <c r="I29" s="396"/>
      <c r="J29" s="396"/>
      <c r="K29" s="396"/>
      <c r="L29" s="396"/>
      <c r="M29" s="396"/>
      <c r="N29" s="396"/>
      <c r="O29" s="396"/>
      <c r="P29" s="396"/>
      <c r="Q29" s="396"/>
      <c r="R29" s="396"/>
      <c r="S29" s="396"/>
      <c r="T29" s="396"/>
      <c r="U29" s="396"/>
      <c r="V29" s="396"/>
      <c r="W29" s="396"/>
      <c r="X29" s="396"/>
      <c r="Y29" s="396"/>
      <c r="Z29" s="396"/>
      <c r="AA29" s="396"/>
      <c r="AB29" s="396"/>
      <c r="AC29" s="396"/>
      <c r="AD29" s="396"/>
      <c r="AE29" s="396"/>
      <c r="AF29" s="396"/>
      <c r="AG29" s="396"/>
      <c r="AH29" s="396"/>
      <c r="AI29" s="396"/>
      <c r="AJ29" s="396"/>
      <c r="AK29" s="396"/>
      <c r="AL29" s="396"/>
    </row>
    <row r="30" spans="1:38">
      <c r="A30" s="395"/>
      <c r="B30" s="395"/>
      <c r="C30" s="395"/>
      <c r="D30" s="395"/>
      <c r="E30" s="395"/>
      <c r="F30" s="395"/>
      <c r="G30" s="395"/>
      <c r="H30" s="395"/>
      <c r="I30" s="395"/>
      <c r="J30" s="395"/>
      <c r="K30" s="395"/>
      <c r="L30" s="395"/>
      <c r="M30" s="395"/>
      <c r="N30" s="395"/>
      <c r="O30" s="395"/>
      <c r="P30" s="395"/>
      <c r="Q30" s="395"/>
      <c r="R30" s="395"/>
      <c r="S30" s="395"/>
      <c r="T30" s="395"/>
      <c r="U30" s="395"/>
      <c r="V30" s="395"/>
      <c r="W30" s="395"/>
      <c r="X30" s="395"/>
      <c r="Y30" s="395"/>
      <c r="Z30" s="395"/>
      <c r="AA30" s="395"/>
      <c r="AB30" s="395"/>
      <c r="AC30" s="395"/>
      <c r="AD30" s="395"/>
      <c r="AE30" s="395"/>
      <c r="AF30" s="395"/>
      <c r="AG30" s="395"/>
      <c r="AH30" s="395"/>
      <c r="AI30" s="395"/>
      <c r="AJ30" s="395"/>
      <c r="AK30" s="395"/>
      <c r="AL30" s="395"/>
    </row>
    <row r="31" spans="1:38">
      <c r="A31" s="396"/>
      <c r="B31" s="396"/>
      <c r="C31" s="396"/>
      <c r="D31" s="396"/>
      <c r="E31" s="396"/>
      <c r="F31" s="396"/>
      <c r="G31" s="396"/>
      <c r="H31" s="396"/>
      <c r="I31" s="396"/>
      <c r="J31" s="396"/>
      <c r="K31" s="396"/>
      <c r="L31" s="396"/>
      <c r="M31" s="396"/>
      <c r="N31" s="396"/>
      <c r="O31" s="396"/>
      <c r="P31" s="396"/>
      <c r="Q31" s="396"/>
      <c r="R31" s="396"/>
      <c r="S31" s="396"/>
      <c r="T31" s="396"/>
      <c r="U31" s="396"/>
      <c r="V31" s="396"/>
      <c r="W31" s="396"/>
      <c r="X31" s="396"/>
      <c r="Y31" s="396"/>
      <c r="Z31" s="396"/>
      <c r="AA31" s="396"/>
      <c r="AB31" s="396"/>
      <c r="AC31" s="396"/>
      <c r="AD31" s="396"/>
      <c r="AE31" s="396"/>
      <c r="AF31" s="396"/>
      <c r="AG31" s="396"/>
      <c r="AH31" s="396"/>
      <c r="AI31" s="396"/>
      <c r="AJ31" s="396"/>
      <c r="AK31" s="396"/>
      <c r="AL31" s="396"/>
    </row>
    <row r="32" spans="1:38">
      <c r="A32" s="395"/>
      <c r="B32" s="395"/>
      <c r="C32" s="395"/>
      <c r="D32" s="395"/>
      <c r="E32" s="395"/>
      <c r="F32" s="395"/>
      <c r="G32" s="395"/>
      <c r="H32" s="395"/>
      <c r="I32" s="395"/>
      <c r="J32" s="395"/>
      <c r="K32" s="395"/>
      <c r="L32" s="395"/>
      <c r="M32" s="395"/>
      <c r="N32" s="395"/>
      <c r="O32" s="395"/>
      <c r="P32" s="395"/>
      <c r="Q32" s="395"/>
      <c r="R32" s="395"/>
      <c r="S32" s="395"/>
      <c r="T32" s="395"/>
      <c r="U32" s="395"/>
      <c r="V32" s="395"/>
      <c r="W32" s="395"/>
      <c r="X32" s="395"/>
      <c r="Y32" s="395"/>
      <c r="Z32" s="395"/>
      <c r="AA32" s="395"/>
      <c r="AB32" s="395"/>
      <c r="AC32" s="395"/>
      <c r="AD32" s="395"/>
      <c r="AE32" s="395"/>
      <c r="AF32" s="395"/>
      <c r="AG32" s="395"/>
      <c r="AH32" s="395"/>
      <c r="AI32" s="395"/>
      <c r="AJ32" s="395"/>
      <c r="AK32" s="395"/>
      <c r="AL32" s="395"/>
    </row>
    <row r="33" spans="1:38">
      <c r="A33" s="396"/>
      <c r="B33" s="396"/>
      <c r="C33" s="396"/>
      <c r="D33" s="396"/>
      <c r="E33" s="396"/>
      <c r="F33" s="396"/>
      <c r="G33" s="396"/>
      <c r="H33" s="396"/>
      <c r="I33" s="396"/>
      <c r="J33" s="396"/>
      <c r="K33" s="396"/>
      <c r="L33" s="396"/>
      <c r="M33" s="396"/>
      <c r="N33" s="396"/>
      <c r="O33" s="396"/>
      <c r="P33" s="396"/>
      <c r="Q33" s="396"/>
      <c r="R33" s="396"/>
      <c r="S33" s="396"/>
      <c r="T33" s="396"/>
      <c r="U33" s="396"/>
      <c r="V33" s="396"/>
      <c r="W33" s="396"/>
      <c r="X33" s="396"/>
      <c r="Y33" s="396"/>
      <c r="Z33" s="396"/>
      <c r="AA33" s="396"/>
      <c r="AB33" s="396"/>
      <c r="AC33" s="396"/>
      <c r="AD33" s="396"/>
      <c r="AE33" s="396"/>
      <c r="AF33" s="396"/>
      <c r="AG33" s="396"/>
      <c r="AH33" s="396"/>
      <c r="AI33" s="396"/>
      <c r="AJ33" s="396"/>
      <c r="AK33" s="396"/>
      <c r="AL33" s="396"/>
    </row>
    <row r="34" spans="1:38">
      <c r="A34" s="395"/>
      <c r="B34" s="395"/>
      <c r="C34" s="395"/>
      <c r="D34" s="395"/>
      <c r="E34" s="395"/>
      <c r="F34" s="395"/>
      <c r="G34" s="395"/>
      <c r="H34" s="395"/>
      <c r="I34" s="395"/>
      <c r="J34" s="395"/>
      <c r="K34" s="395"/>
      <c r="L34" s="395"/>
      <c r="M34" s="395"/>
      <c r="N34" s="395"/>
      <c r="O34" s="395"/>
      <c r="P34" s="395"/>
      <c r="Q34" s="395"/>
      <c r="R34" s="395"/>
      <c r="S34" s="395"/>
      <c r="T34" s="395"/>
      <c r="U34" s="395"/>
      <c r="V34" s="395"/>
      <c r="W34" s="395"/>
      <c r="X34" s="395"/>
      <c r="Y34" s="395"/>
      <c r="Z34" s="395"/>
      <c r="AA34" s="395"/>
      <c r="AB34" s="395"/>
      <c r="AC34" s="395"/>
      <c r="AD34" s="395"/>
      <c r="AE34" s="395"/>
      <c r="AF34" s="395"/>
      <c r="AG34" s="395"/>
      <c r="AH34" s="395"/>
      <c r="AI34" s="395"/>
      <c r="AJ34" s="395"/>
      <c r="AK34" s="395"/>
      <c r="AL34" s="395"/>
    </row>
    <row r="35" spans="1:38">
      <c r="A35" s="396"/>
      <c r="B35" s="396"/>
      <c r="C35" s="396"/>
      <c r="D35" s="396"/>
      <c r="E35" s="396"/>
      <c r="F35" s="396"/>
      <c r="G35" s="396"/>
      <c r="H35" s="396"/>
      <c r="I35" s="396"/>
      <c r="J35" s="396"/>
      <c r="K35" s="396"/>
      <c r="L35" s="396"/>
      <c r="M35" s="396"/>
      <c r="N35" s="396"/>
      <c r="O35" s="396"/>
      <c r="P35" s="396"/>
      <c r="Q35" s="396"/>
      <c r="R35" s="396"/>
      <c r="S35" s="396"/>
      <c r="T35" s="396"/>
      <c r="U35" s="396"/>
      <c r="V35" s="396"/>
      <c r="W35" s="396"/>
      <c r="X35" s="396"/>
      <c r="Y35" s="396"/>
      <c r="Z35" s="396"/>
      <c r="AA35" s="396"/>
      <c r="AB35" s="396"/>
      <c r="AC35" s="396"/>
      <c r="AD35" s="396"/>
      <c r="AE35" s="396"/>
      <c r="AF35" s="396"/>
      <c r="AG35" s="396"/>
      <c r="AH35" s="396"/>
      <c r="AI35" s="396"/>
      <c r="AJ35" s="396"/>
      <c r="AK35" s="396"/>
      <c r="AL35" s="396"/>
    </row>
    <row r="36" spans="1:38">
      <c r="A36" s="395"/>
      <c r="B36" s="395"/>
      <c r="C36" s="395"/>
      <c r="D36" s="395"/>
      <c r="E36" s="395"/>
      <c r="F36" s="395"/>
      <c r="G36" s="395"/>
      <c r="H36" s="395"/>
      <c r="I36" s="395"/>
      <c r="J36" s="395"/>
      <c r="K36" s="395"/>
      <c r="L36" s="395"/>
      <c r="M36" s="395"/>
      <c r="N36" s="395"/>
      <c r="O36" s="395"/>
      <c r="P36" s="395"/>
      <c r="Q36" s="395"/>
      <c r="R36" s="395"/>
      <c r="S36" s="395"/>
      <c r="T36" s="395"/>
      <c r="U36" s="395"/>
      <c r="V36" s="395"/>
      <c r="W36" s="395"/>
      <c r="X36" s="395"/>
      <c r="Y36" s="395"/>
      <c r="Z36" s="395"/>
      <c r="AA36" s="395"/>
      <c r="AB36" s="395"/>
      <c r="AC36" s="395"/>
      <c r="AD36" s="395"/>
      <c r="AE36" s="395"/>
      <c r="AF36" s="395"/>
      <c r="AG36" s="395"/>
      <c r="AH36" s="395"/>
      <c r="AI36" s="395"/>
      <c r="AJ36" s="395"/>
      <c r="AK36" s="395"/>
      <c r="AL36" s="395"/>
    </row>
    <row r="37" spans="1:38">
      <c r="A37" s="396"/>
      <c r="B37" s="396"/>
      <c r="C37" s="396"/>
      <c r="D37" s="396"/>
      <c r="E37" s="396"/>
      <c r="F37" s="396"/>
      <c r="G37" s="396"/>
      <c r="H37" s="396"/>
      <c r="I37" s="396"/>
      <c r="J37" s="396"/>
      <c r="K37" s="396"/>
      <c r="L37" s="396"/>
      <c r="M37" s="396"/>
      <c r="N37" s="396"/>
      <c r="O37" s="396"/>
      <c r="P37" s="396"/>
      <c r="Q37" s="396"/>
      <c r="R37" s="396"/>
      <c r="S37" s="396"/>
      <c r="T37" s="396"/>
      <c r="U37" s="396"/>
      <c r="V37" s="396"/>
      <c r="W37" s="396"/>
      <c r="X37" s="396"/>
      <c r="Y37" s="396"/>
      <c r="Z37" s="396"/>
      <c r="AA37" s="396"/>
      <c r="AB37" s="396"/>
      <c r="AC37" s="396"/>
      <c r="AD37" s="396"/>
      <c r="AE37" s="396"/>
      <c r="AF37" s="396"/>
      <c r="AG37" s="396"/>
      <c r="AH37" s="396"/>
      <c r="AI37" s="396"/>
      <c r="AJ37" s="396"/>
      <c r="AK37" s="396"/>
      <c r="AL37" s="396"/>
    </row>
    <row r="38" spans="1:38">
      <c r="A38" s="395"/>
      <c r="B38" s="395"/>
      <c r="C38" s="395"/>
      <c r="D38" s="395"/>
      <c r="E38" s="395"/>
      <c r="F38" s="395"/>
      <c r="G38" s="395"/>
      <c r="H38" s="395"/>
      <c r="I38" s="395"/>
      <c r="J38" s="395"/>
      <c r="K38" s="395"/>
      <c r="L38" s="395"/>
      <c r="M38" s="395"/>
      <c r="N38" s="395"/>
      <c r="O38" s="395"/>
      <c r="P38" s="395"/>
      <c r="Q38" s="395"/>
      <c r="R38" s="395"/>
      <c r="S38" s="395"/>
      <c r="T38" s="395"/>
      <c r="U38" s="395"/>
      <c r="V38" s="395"/>
      <c r="W38" s="395"/>
      <c r="X38" s="395"/>
      <c r="Y38" s="395"/>
      <c r="Z38" s="395"/>
      <c r="AA38" s="395"/>
      <c r="AB38" s="395"/>
      <c r="AC38" s="395"/>
      <c r="AD38" s="395"/>
      <c r="AE38" s="395"/>
      <c r="AF38" s="395"/>
      <c r="AG38" s="395"/>
      <c r="AH38" s="395"/>
      <c r="AI38" s="395"/>
      <c r="AJ38" s="395"/>
      <c r="AK38" s="395"/>
      <c r="AL38" s="395"/>
    </row>
    <row r="39" spans="1:38">
      <c r="A39" s="396"/>
      <c r="B39" s="396"/>
      <c r="C39" s="396"/>
      <c r="D39" s="396"/>
      <c r="E39" s="396"/>
      <c r="F39" s="396"/>
      <c r="G39" s="396"/>
      <c r="H39" s="396"/>
      <c r="I39" s="396"/>
      <c r="J39" s="396"/>
      <c r="K39" s="396"/>
      <c r="L39" s="396"/>
      <c r="M39" s="396"/>
      <c r="N39" s="396"/>
      <c r="O39" s="396"/>
      <c r="P39" s="396"/>
      <c r="Q39" s="396"/>
      <c r="R39" s="396"/>
      <c r="S39" s="396"/>
      <c r="T39" s="396"/>
      <c r="U39" s="396"/>
      <c r="V39" s="396"/>
      <c r="W39" s="396"/>
      <c r="X39" s="396"/>
      <c r="Y39" s="396"/>
      <c r="Z39" s="396"/>
      <c r="AA39" s="396"/>
      <c r="AB39" s="396"/>
      <c r="AC39" s="396"/>
      <c r="AD39" s="396"/>
      <c r="AE39" s="396"/>
      <c r="AF39" s="396"/>
      <c r="AG39" s="396"/>
      <c r="AH39" s="396"/>
      <c r="AI39" s="396"/>
      <c r="AJ39" s="396"/>
      <c r="AK39" s="396"/>
      <c r="AL39" s="396"/>
    </row>
    <row r="40" spans="1:38">
      <c r="A40" s="395"/>
      <c r="B40" s="395"/>
      <c r="C40" s="395"/>
      <c r="D40" s="395"/>
      <c r="E40" s="395"/>
      <c r="F40" s="395"/>
      <c r="G40" s="395"/>
      <c r="H40" s="395"/>
      <c r="I40" s="395"/>
      <c r="J40" s="395"/>
      <c r="K40" s="395"/>
      <c r="L40" s="395"/>
      <c r="M40" s="395"/>
      <c r="N40" s="395"/>
      <c r="O40" s="395"/>
      <c r="P40" s="395"/>
      <c r="Q40" s="395"/>
      <c r="R40" s="395"/>
      <c r="S40" s="395"/>
      <c r="T40" s="395"/>
      <c r="U40" s="395"/>
      <c r="V40" s="395"/>
      <c r="W40" s="395"/>
      <c r="X40" s="395"/>
      <c r="Y40" s="395"/>
      <c r="Z40" s="395"/>
      <c r="AA40" s="395"/>
      <c r="AB40" s="395"/>
      <c r="AC40" s="395"/>
      <c r="AD40" s="395"/>
      <c r="AE40" s="395"/>
      <c r="AF40" s="395"/>
      <c r="AG40" s="395"/>
      <c r="AH40" s="395"/>
      <c r="AI40" s="395"/>
      <c r="AJ40" s="395"/>
      <c r="AK40" s="395"/>
      <c r="AL40" s="395"/>
    </row>
    <row r="41" spans="1:38">
      <c r="A41" s="396"/>
      <c r="B41" s="396"/>
      <c r="C41" s="396"/>
      <c r="D41" s="396"/>
      <c r="E41" s="396"/>
      <c r="F41" s="396"/>
      <c r="G41" s="396"/>
      <c r="H41" s="396"/>
      <c r="I41" s="396"/>
      <c r="J41" s="396"/>
      <c r="K41" s="396"/>
      <c r="L41" s="396"/>
      <c r="M41" s="396"/>
      <c r="N41" s="396"/>
      <c r="O41" s="396"/>
      <c r="P41" s="396"/>
      <c r="Q41" s="396"/>
      <c r="R41" s="396"/>
      <c r="S41" s="396"/>
      <c r="T41" s="396"/>
      <c r="U41" s="396"/>
      <c r="V41" s="396"/>
      <c r="W41" s="396"/>
      <c r="X41" s="396"/>
      <c r="Y41" s="396"/>
      <c r="Z41" s="396"/>
      <c r="AA41" s="396"/>
      <c r="AB41" s="396"/>
      <c r="AC41" s="396"/>
      <c r="AD41" s="396"/>
      <c r="AE41" s="396"/>
      <c r="AF41" s="396"/>
      <c r="AG41" s="396"/>
      <c r="AH41" s="396"/>
      <c r="AI41" s="396"/>
      <c r="AJ41" s="396"/>
      <c r="AK41" s="396"/>
      <c r="AL41" s="396"/>
    </row>
    <row r="42" spans="1:38">
      <c r="A42" s="395"/>
      <c r="B42" s="395"/>
      <c r="C42" s="395"/>
      <c r="D42" s="395"/>
      <c r="E42" s="395"/>
      <c r="F42" s="395"/>
      <c r="G42" s="395"/>
      <c r="H42" s="395"/>
      <c r="I42" s="395"/>
      <c r="J42" s="395"/>
      <c r="K42" s="395"/>
      <c r="L42" s="395"/>
      <c r="M42" s="395"/>
      <c r="N42" s="395"/>
      <c r="O42" s="395"/>
      <c r="P42" s="395"/>
      <c r="Q42" s="395"/>
      <c r="R42" s="395"/>
      <c r="S42" s="395"/>
      <c r="T42" s="395"/>
      <c r="U42" s="395"/>
      <c r="V42" s="395"/>
      <c r="W42" s="395"/>
      <c r="X42" s="395"/>
      <c r="Y42" s="395"/>
      <c r="Z42" s="395"/>
      <c r="AA42" s="395"/>
      <c r="AB42" s="395"/>
      <c r="AC42" s="395"/>
      <c r="AD42" s="395"/>
      <c r="AE42" s="395"/>
      <c r="AF42" s="395"/>
      <c r="AG42" s="395"/>
      <c r="AH42" s="395"/>
      <c r="AI42" s="395"/>
      <c r="AJ42" s="395"/>
      <c r="AK42" s="395"/>
      <c r="AL42" s="395"/>
    </row>
    <row r="43" spans="1:38">
      <c r="A43" s="396"/>
      <c r="B43" s="396"/>
      <c r="C43" s="396"/>
      <c r="D43" s="396"/>
      <c r="E43" s="396"/>
      <c r="F43" s="396"/>
      <c r="G43" s="396"/>
      <c r="H43" s="396"/>
      <c r="I43" s="396"/>
      <c r="J43" s="396"/>
      <c r="K43" s="396"/>
      <c r="L43" s="396"/>
      <c r="M43" s="396"/>
      <c r="N43" s="396"/>
      <c r="O43" s="396"/>
      <c r="P43" s="396"/>
      <c r="Q43" s="396"/>
      <c r="R43" s="396"/>
      <c r="S43" s="396"/>
      <c r="T43" s="396"/>
      <c r="U43" s="396"/>
      <c r="V43" s="396"/>
      <c r="W43" s="396"/>
      <c r="X43" s="396"/>
      <c r="Y43" s="396"/>
      <c r="Z43" s="396"/>
      <c r="AA43" s="396"/>
      <c r="AB43" s="396"/>
      <c r="AC43" s="396"/>
      <c r="AD43" s="396"/>
      <c r="AE43" s="396"/>
      <c r="AF43" s="396"/>
      <c r="AG43" s="396"/>
      <c r="AH43" s="396"/>
      <c r="AI43" s="396"/>
      <c r="AJ43" s="396"/>
      <c r="AK43" s="396"/>
      <c r="AL43" s="396"/>
    </row>
    <row r="44" spans="1:38">
      <c r="A44" s="395"/>
      <c r="B44" s="395"/>
      <c r="C44" s="395"/>
      <c r="D44" s="395"/>
      <c r="E44" s="395"/>
      <c r="F44" s="395"/>
      <c r="G44" s="395"/>
      <c r="H44" s="395"/>
      <c r="I44" s="395"/>
      <c r="J44" s="395"/>
      <c r="K44" s="395"/>
      <c r="L44" s="395"/>
      <c r="M44" s="395"/>
      <c r="N44" s="395"/>
      <c r="O44" s="395"/>
      <c r="P44" s="395"/>
      <c r="Q44" s="395"/>
      <c r="R44" s="395"/>
      <c r="S44" s="395"/>
      <c r="T44" s="395"/>
      <c r="U44" s="395"/>
      <c r="V44" s="395"/>
      <c r="W44" s="395"/>
      <c r="X44" s="395"/>
      <c r="Y44" s="395"/>
      <c r="Z44" s="395"/>
      <c r="AA44" s="395"/>
      <c r="AB44" s="395"/>
      <c r="AC44" s="395"/>
      <c r="AD44" s="395"/>
      <c r="AE44" s="395"/>
      <c r="AF44" s="395"/>
      <c r="AG44" s="395"/>
      <c r="AH44" s="395"/>
      <c r="AI44" s="395"/>
      <c r="AJ44" s="395"/>
      <c r="AK44" s="395"/>
      <c r="AL44" s="395"/>
    </row>
    <row r="45" spans="1:38">
      <c r="A45" s="396"/>
      <c r="B45" s="396"/>
      <c r="C45" s="396"/>
      <c r="D45" s="396"/>
      <c r="E45" s="396"/>
      <c r="F45" s="396"/>
      <c r="G45" s="396"/>
      <c r="H45" s="396"/>
      <c r="I45" s="396"/>
      <c r="J45" s="396"/>
      <c r="K45" s="396"/>
      <c r="L45" s="396"/>
      <c r="M45" s="396"/>
      <c r="N45" s="396"/>
      <c r="O45" s="396"/>
      <c r="P45" s="396"/>
      <c r="Q45" s="396"/>
      <c r="R45" s="396"/>
      <c r="S45" s="396"/>
      <c r="T45" s="396"/>
      <c r="U45" s="396"/>
      <c r="V45" s="396"/>
      <c r="W45" s="396"/>
      <c r="X45" s="396"/>
      <c r="Y45" s="396"/>
      <c r="Z45" s="396"/>
      <c r="AA45" s="396"/>
      <c r="AB45" s="396"/>
      <c r="AC45" s="396"/>
      <c r="AD45" s="396"/>
      <c r="AE45" s="396"/>
      <c r="AF45" s="396"/>
      <c r="AG45" s="396"/>
      <c r="AH45" s="396"/>
      <c r="AI45" s="396"/>
      <c r="AJ45" s="396"/>
      <c r="AK45" s="396"/>
      <c r="AL45" s="396"/>
    </row>
    <row r="46" spans="1:38">
      <c r="A46" s="395"/>
      <c r="B46" s="395"/>
      <c r="C46" s="395"/>
      <c r="D46" s="395"/>
      <c r="E46" s="395"/>
      <c r="F46" s="395"/>
      <c r="G46" s="395"/>
      <c r="H46" s="395"/>
      <c r="I46" s="395"/>
      <c r="J46" s="395"/>
      <c r="K46" s="395"/>
      <c r="L46" s="395"/>
      <c r="M46" s="395"/>
      <c r="N46" s="395"/>
      <c r="O46" s="395"/>
      <c r="P46" s="395"/>
      <c r="Q46" s="395"/>
      <c r="R46" s="395"/>
      <c r="S46" s="395"/>
      <c r="T46" s="395"/>
      <c r="U46" s="395"/>
      <c r="V46" s="395"/>
      <c r="W46" s="395"/>
      <c r="X46" s="395"/>
      <c r="Y46" s="395"/>
      <c r="Z46" s="395"/>
      <c r="AA46" s="395"/>
      <c r="AB46" s="395"/>
      <c r="AC46" s="395"/>
      <c r="AD46" s="395"/>
      <c r="AE46" s="395"/>
      <c r="AF46" s="395"/>
      <c r="AG46" s="395"/>
      <c r="AH46" s="395"/>
      <c r="AI46" s="395"/>
      <c r="AJ46" s="395"/>
      <c r="AK46" s="395"/>
      <c r="AL46" s="395"/>
    </row>
    <row r="47" spans="1:38">
      <c r="A47" s="396"/>
      <c r="B47" s="396"/>
      <c r="C47" s="396"/>
      <c r="D47" s="396"/>
      <c r="E47" s="396"/>
      <c r="F47" s="396"/>
      <c r="G47" s="396"/>
      <c r="H47" s="396"/>
      <c r="I47" s="396"/>
      <c r="J47" s="396"/>
      <c r="K47" s="396"/>
      <c r="L47" s="396"/>
      <c r="M47" s="396"/>
      <c r="N47" s="396"/>
      <c r="O47" s="396"/>
      <c r="P47" s="396"/>
      <c r="Q47" s="396"/>
      <c r="R47" s="396"/>
      <c r="S47" s="396"/>
      <c r="T47" s="396"/>
      <c r="U47" s="396"/>
      <c r="V47" s="396"/>
      <c r="W47" s="396"/>
      <c r="X47" s="396"/>
      <c r="Y47" s="396"/>
      <c r="Z47" s="396"/>
      <c r="AA47" s="396"/>
      <c r="AB47" s="396"/>
      <c r="AC47" s="396"/>
      <c r="AD47" s="396"/>
      <c r="AE47" s="396"/>
      <c r="AF47" s="396"/>
      <c r="AG47" s="396"/>
      <c r="AH47" s="396"/>
      <c r="AI47" s="396"/>
      <c r="AJ47" s="396"/>
      <c r="AK47" s="396"/>
      <c r="AL47" s="396"/>
    </row>
    <row r="48" spans="1:38">
      <c r="A48" s="395"/>
      <c r="B48" s="395"/>
      <c r="C48" s="395"/>
      <c r="D48" s="395"/>
      <c r="E48" s="395"/>
      <c r="F48" s="395"/>
      <c r="G48" s="395"/>
      <c r="H48" s="395"/>
      <c r="I48" s="395"/>
      <c r="J48" s="395"/>
      <c r="K48" s="395"/>
      <c r="L48" s="395"/>
      <c r="M48" s="395"/>
      <c r="N48" s="395"/>
      <c r="O48" s="395"/>
      <c r="P48" s="395"/>
      <c r="Q48" s="395"/>
      <c r="R48" s="395"/>
      <c r="S48" s="395"/>
      <c r="T48" s="395"/>
      <c r="U48" s="395"/>
      <c r="V48" s="395"/>
      <c r="W48" s="395"/>
      <c r="X48" s="395"/>
      <c r="Y48" s="395"/>
      <c r="Z48" s="395"/>
      <c r="AA48" s="395"/>
      <c r="AB48" s="395"/>
      <c r="AC48" s="395"/>
      <c r="AD48" s="395"/>
      <c r="AE48" s="395"/>
      <c r="AF48" s="395"/>
      <c r="AG48" s="395"/>
      <c r="AH48" s="395"/>
      <c r="AI48" s="395"/>
      <c r="AJ48" s="395"/>
      <c r="AK48" s="395"/>
      <c r="AL48" s="395"/>
    </row>
    <row r="49" spans="1:38">
      <c r="A49" s="396"/>
      <c r="B49" s="396"/>
      <c r="C49" s="396"/>
      <c r="D49" s="396"/>
      <c r="E49" s="396"/>
      <c r="F49" s="396"/>
      <c r="G49" s="396"/>
      <c r="H49" s="396"/>
      <c r="I49" s="396"/>
      <c r="J49" s="396"/>
      <c r="K49" s="396"/>
      <c r="L49" s="396"/>
      <c r="M49" s="396"/>
      <c r="N49" s="396"/>
      <c r="O49" s="396"/>
      <c r="P49" s="396"/>
      <c r="Q49" s="396"/>
      <c r="R49" s="396"/>
      <c r="S49" s="396"/>
      <c r="T49" s="396"/>
      <c r="U49" s="396"/>
      <c r="V49" s="396"/>
      <c r="W49" s="396"/>
      <c r="X49" s="396"/>
      <c r="Y49" s="396"/>
      <c r="Z49" s="396"/>
      <c r="AA49" s="396"/>
      <c r="AB49" s="396"/>
      <c r="AC49" s="396"/>
      <c r="AD49" s="396"/>
      <c r="AE49" s="396"/>
      <c r="AF49" s="396"/>
      <c r="AG49" s="396"/>
      <c r="AH49" s="396"/>
      <c r="AI49" s="396"/>
      <c r="AJ49" s="396"/>
      <c r="AK49" s="396"/>
      <c r="AL49" s="396"/>
    </row>
    <row r="50" spans="1:38">
      <c r="A50" s="395"/>
      <c r="B50" s="395"/>
      <c r="C50" s="395"/>
      <c r="D50" s="395"/>
      <c r="E50" s="395"/>
      <c r="F50" s="395"/>
      <c r="G50" s="395"/>
      <c r="H50" s="395"/>
      <c r="I50" s="395"/>
      <c r="J50" s="395"/>
      <c r="K50" s="395"/>
      <c r="L50" s="395"/>
      <c r="M50" s="395"/>
      <c r="N50" s="395"/>
      <c r="O50" s="395"/>
      <c r="P50" s="395"/>
      <c r="Q50" s="395"/>
      <c r="R50" s="395"/>
      <c r="S50" s="395"/>
      <c r="T50" s="395"/>
      <c r="U50" s="395"/>
      <c r="V50" s="395"/>
      <c r="W50" s="395"/>
      <c r="X50" s="395"/>
      <c r="Y50" s="395"/>
      <c r="Z50" s="395"/>
      <c r="AA50" s="395"/>
      <c r="AB50" s="395"/>
      <c r="AC50" s="395"/>
      <c r="AD50" s="395"/>
      <c r="AE50" s="395"/>
      <c r="AF50" s="395"/>
      <c r="AG50" s="395"/>
      <c r="AH50" s="395"/>
      <c r="AI50" s="395"/>
      <c r="AJ50" s="395"/>
      <c r="AK50" s="395"/>
      <c r="AL50" s="395"/>
    </row>
    <row r="51" spans="1:38">
      <c r="A51" s="396"/>
      <c r="B51" s="396"/>
      <c r="C51" s="396"/>
      <c r="D51" s="396"/>
      <c r="E51" s="396"/>
      <c r="F51" s="396"/>
      <c r="G51" s="396"/>
      <c r="H51" s="396"/>
      <c r="I51" s="396"/>
      <c r="J51" s="396"/>
      <c r="K51" s="396"/>
      <c r="L51" s="396"/>
      <c r="M51" s="396"/>
      <c r="N51" s="396"/>
      <c r="O51" s="396"/>
      <c r="P51" s="396"/>
      <c r="Q51" s="396"/>
      <c r="R51" s="396"/>
      <c r="S51" s="396"/>
      <c r="T51" s="396"/>
      <c r="U51" s="396"/>
      <c r="V51" s="396"/>
      <c r="W51" s="396"/>
      <c r="X51" s="396"/>
      <c r="Y51" s="396"/>
      <c r="Z51" s="396"/>
      <c r="AA51" s="396"/>
      <c r="AB51" s="396"/>
      <c r="AC51" s="396"/>
      <c r="AD51" s="396"/>
      <c r="AE51" s="396"/>
      <c r="AF51" s="396"/>
      <c r="AG51" s="396"/>
      <c r="AH51" s="396"/>
      <c r="AI51" s="396"/>
      <c r="AJ51" s="396"/>
      <c r="AK51" s="396"/>
      <c r="AL51" s="396"/>
    </row>
    <row r="52" spans="1:38">
      <c r="A52" s="395"/>
      <c r="B52" s="395"/>
      <c r="C52" s="395"/>
      <c r="D52" s="395"/>
      <c r="E52" s="395"/>
      <c r="F52" s="395"/>
      <c r="G52" s="395"/>
      <c r="H52" s="395"/>
      <c r="I52" s="395"/>
      <c r="J52" s="395"/>
      <c r="K52" s="395"/>
      <c r="L52" s="395"/>
      <c r="M52" s="395"/>
      <c r="N52" s="395"/>
      <c r="O52" s="395"/>
      <c r="P52" s="395"/>
      <c r="Q52" s="395"/>
      <c r="R52" s="395"/>
      <c r="S52" s="395"/>
      <c r="T52" s="395"/>
      <c r="U52" s="395"/>
      <c r="V52" s="395"/>
      <c r="W52" s="395"/>
      <c r="X52" s="395"/>
      <c r="Y52" s="395"/>
      <c r="Z52" s="395"/>
      <c r="AA52" s="395"/>
      <c r="AB52" s="395"/>
      <c r="AC52" s="395"/>
      <c r="AD52" s="395"/>
      <c r="AE52" s="395"/>
      <c r="AF52" s="395"/>
      <c r="AG52" s="395"/>
      <c r="AH52" s="395"/>
      <c r="AI52" s="395"/>
      <c r="AJ52" s="395"/>
      <c r="AK52" s="395"/>
      <c r="AL52" s="395"/>
    </row>
    <row r="53" spans="1:38">
      <c r="A53" s="396"/>
      <c r="B53" s="396"/>
      <c r="C53" s="396"/>
      <c r="D53" s="396"/>
      <c r="E53" s="396"/>
      <c r="F53" s="396"/>
      <c r="G53" s="396"/>
      <c r="H53" s="396"/>
      <c r="I53" s="396"/>
      <c r="J53" s="396"/>
      <c r="K53" s="396"/>
      <c r="L53" s="396"/>
      <c r="M53" s="396"/>
      <c r="N53" s="396"/>
      <c r="O53" s="396"/>
      <c r="P53" s="396"/>
      <c r="Q53" s="396"/>
      <c r="R53" s="396"/>
      <c r="S53" s="396"/>
      <c r="T53" s="396"/>
      <c r="U53" s="396"/>
      <c r="V53" s="396"/>
      <c r="W53" s="396"/>
      <c r="X53" s="396"/>
      <c r="Y53" s="396"/>
      <c r="Z53" s="396"/>
      <c r="AA53" s="396"/>
      <c r="AB53" s="396"/>
      <c r="AC53" s="396"/>
      <c r="AD53" s="396"/>
      <c r="AE53" s="396"/>
      <c r="AF53" s="396"/>
      <c r="AG53" s="396"/>
      <c r="AH53" s="396"/>
      <c r="AI53" s="396"/>
      <c r="AJ53" s="396"/>
      <c r="AK53" s="396"/>
      <c r="AL53" s="396"/>
    </row>
    <row r="54" spans="1:38">
      <c r="A54" s="395"/>
      <c r="B54" s="395"/>
      <c r="C54" s="395"/>
      <c r="D54" s="395"/>
      <c r="E54" s="395"/>
      <c r="F54" s="395"/>
      <c r="G54" s="395"/>
      <c r="H54" s="395"/>
      <c r="I54" s="395"/>
      <c r="J54" s="395"/>
      <c r="K54" s="395"/>
      <c r="L54" s="395"/>
      <c r="M54" s="395"/>
      <c r="N54" s="395"/>
      <c r="O54" s="395"/>
      <c r="P54" s="395"/>
      <c r="Q54" s="395"/>
      <c r="R54" s="395"/>
      <c r="S54" s="395"/>
      <c r="T54" s="395"/>
      <c r="U54" s="395"/>
      <c r="V54" s="395"/>
      <c r="W54" s="395"/>
      <c r="X54" s="395"/>
      <c r="Y54" s="395"/>
      <c r="Z54" s="395"/>
      <c r="AA54" s="395"/>
      <c r="AB54" s="395"/>
      <c r="AC54" s="395"/>
      <c r="AD54" s="395"/>
      <c r="AE54" s="395"/>
      <c r="AF54" s="395"/>
      <c r="AG54" s="395"/>
      <c r="AH54" s="395"/>
      <c r="AI54" s="395"/>
      <c r="AJ54" s="395"/>
      <c r="AK54" s="395"/>
      <c r="AL54" s="395"/>
    </row>
    <row r="55" spans="1:38">
      <c r="A55" s="396"/>
      <c r="B55" s="396"/>
      <c r="C55" s="396"/>
      <c r="D55" s="396"/>
      <c r="E55" s="396"/>
      <c r="F55" s="396"/>
      <c r="G55" s="396"/>
      <c r="H55" s="396"/>
      <c r="I55" s="396"/>
      <c r="J55" s="396"/>
      <c r="K55" s="396"/>
      <c r="L55" s="396"/>
      <c r="M55" s="396"/>
      <c r="N55" s="396"/>
      <c r="O55" s="396"/>
      <c r="P55" s="396"/>
      <c r="Q55" s="396"/>
      <c r="R55" s="396"/>
      <c r="S55" s="396"/>
      <c r="T55" s="396"/>
      <c r="U55" s="396"/>
      <c r="V55" s="396"/>
      <c r="W55" s="396"/>
      <c r="X55" s="396"/>
      <c r="Y55" s="396"/>
      <c r="Z55" s="396"/>
      <c r="AA55" s="396"/>
      <c r="AB55" s="396"/>
      <c r="AC55" s="396"/>
      <c r="AD55" s="396"/>
      <c r="AE55" s="396"/>
      <c r="AF55" s="396"/>
      <c r="AG55" s="396"/>
      <c r="AH55" s="396"/>
      <c r="AI55" s="396"/>
      <c r="AJ55" s="396"/>
      <c r="AK55" s="396"/>
      <c r="AL55" s="396"/>
    </row>
    <row r="56" spans="1:38">
      <c r="A56" s="395"/>
      <c r="B56" s="395"/>
      <c r="C56" s="395"/>
      <c r="D56" s="395"/>
      <c r="E56" s="395"/>
      <c r="F56" s="395"/>
      <c r="G56" s="395"/>
      <c r="H56" s="395"/>
      <c r="I56" s="395"/>
      <c r="J56" s="395"/>
      <c r="K56" s="395"/>
      <c r="L56" s="395"/>
      <c r="M56" s="395"/>
      <c r="N56" s="395"/>
      <c r="O56" s="395"/>
      <c r="P56" s="395"/>
      <c r="Q56" s="395"/>
      <c r="R56" s="395"/>
      <c r="S56" s="395"/>
      <c r="T56" s="395"/>
      <c r="U56" s="395"/>
      <c r="V56" s="395"/>
      <c r="W56" s="395"/>
      <c r="X56" s="395"/>
      <c r="Y56" s="395"/>
      <c r="Z56" s="395"/>
      <c r="AA56" s="395"/>
      <c r="AB56" s="395"/>
      <c r="AC56" s="395"/>
      <c r="AD56" s="395"/>
      <c r="AE56" s="395"/>
      <c r="AF56" s="395"/>
      <c r="AG56" s="395"/>
      <c r="AH56" s="395"/>
      <c r="AI56" s="395"/>
      <c r="AJ56" s="395"/>
      <c r="AK56" s="395"/>
      <c r="AL56" s="395"/>
    </row>
    <row r="57" spans="1:38">
      <c r="A57" s="396"/>
      <c r="B57" s="396"/>
      <c r="C57" s="396"/>
      <c r="D57" s="396"/>
      <c r="E57" s="396"/>
      <c r="F57" s="396"/>
      <c r="G57" s="396"/>
      <c r="H57" s="396"/>
      <c r="I57" s="396"/>
      <c r="J57" s="396"/>
      <c r="K57" s="396"/>
      <c r="L57" s="396"/>
      <c r="M57" s="396"/>
      <c r="N57" s="396"/>
      <c r="O57" s="396"/>
      <c r="P57" s="396"/>
      <c r="Q57" s="396"/>
      <c r="R57" s="396"/>
      <c r="S57" s="396"/>
      <c r="T57" s="396"/>
      <c r="U57" s="396"/>
      <c r="V57" s="396"/>
      <c r="W57" s="396"/>
      <c r="X57" s="396"/>
      <c r="Y57" s="396"/>
      <c r="Z57" s="396"/>
      <c r="AA57" s="396"/>
      <c r="AB57" s="396"/>
      <c r="AC57" s="396"/>
      <c r="AD57" s="396"/>
      <c r="AE57" s="396"/>
      <c r="AF57" s="396"/>
      <c r="AG57" s="396"/>
      <c r="AH57" s="396"/>
      <c r="AI57" s="396"/>
      <c r="AJ57" s="396"/>
      <c r="AK57" s="396"/>
      <c r="AL57" s="396"/>
    </row>
    <row r="58" spans="1:38">
      <c r="A58" s="395"/>
      <c r="B58" s="395"/>
      <c r="C58" s="395"/>
      <c r="D58" s="395"/>
      <c r="E58" s="395"/>
      <c r="F58" s="395"/>
      <c r="G58" s="395"/>
      <c r="H58" s="395"/>
      <c r="I58" s="395"/>
      <c r="J58" s="395"/>
      <c r="K58" s="395"/>
      <c r="L58" s="395"/>
      <c r="M58" s="395"/>
      <c r="N58" s="395"/>
      <c r="O58" s="395"/>
      <c r="P58" s="395"/>
      <c r="Q58" s="395"/>
      <c r="R58" s="395"/>
      <c r="S58" s="395"/>
      <c r="T58" s="395"/>
      <c r="U58" s="395"/>
      <c r="V58" s="395"/>
      <c r="W58" s="395"/>
      <c r="X58" s="395"/>
      <c r="Y58" s="395"/>
      <c r="Z58" s="395"/>
      <c r="AA58" s="395"/>
      <c r="AB58" s="395"/>
      <c r="AC58" s="395"/>
      <c r="AD58" s="395"/>
      <c r="AE58" s="395"/>
      <c r="AF58" s="395"/>
      <c r="AG58" s="395"/>
      <c r="AH58" s="395"/>
      <c r="AI58" s="395"/>
      <c r="AJ58" s="395"/>
      <c r="AK58" s="395"/>
      <c r="AL58" s="395"/>
    </row>
    <row r="59" spans="1:38">
      <c r="A59" s="396"/>
      <c r="B59" s="396"/>
      <c r="C59" s="396"/>
      <c r="D59" s="396"/>
      <c r="E59" s="396"/>
      <c r="F59" s="396"/>
      <c r="G59" s="396"/>
      <c r="H59" s="396"/>
      <c r="I59" s="396"/>
      <c r="J59" s="396"/>
      <c r="K59" s="396"/>
      <c r="L59" s="396"/>
      <c r="M59" s="396"/>
      <c r="N59" s="396"/>
      <c r="O59" s="396"/>
      <c r="P59" s="396"/>
      <c r="Q59" s="396"/>
      <c r="R59" s="396"/>
      <c r="S59" s="396"/>
      <c r="T59" s="396"/>
      <c r="U59" s="396"/>
      <c r="V59" s="396"/>
      <c r="W59" s="396"/>
      <c r="X59" s="396"/>
      <c r="Y59" s="396"/>
      <c r="Z59" s="396"/>
      <c r="AA59" s="396"/>
      <c r="AB59" s="396"/>
      <c r="AC59" s="396"/>
      <c r="AD59" s="396"/>
      <c r="AE59" s="396"/>
      <c r="AF59" s="396"/>
      <c r="AG59" s="396"/>
      <c r="AH59" s="396"/>
      <c r="AI59" s="396"/>
      <c r="AJ59" s="396"/>
      <c r="AK59" s="396"/>
      <c r="AL59" s="396"/>
    </row>
    <row r="60" spans="1:38">
      <c r="A60" s="395"/>
      <c r="B60" s="395"/>
      <c r="C60" s="395"/>
      <c r="D60" s="395"/>
      <c r="E60" s="395"/>
      <c r="F60" s="395"/>
      <c r="G60" s="395"/>
      <c r="H60" s="395"/>
      <c r="I60" s="395"/>
      <c r="J60" s="395"/>
      <c r="K60" s="395"/>
      <c r="L60" s="395"/>
      <c r="M60" s="395"/>
      <c r="N60" s="395"/>
      <c r="O60" s="395"/>
      <c r="P60" s="395"/>
      <c r="Q60" s="395"/>
      <c r="R60" s="395"/>
      <c r="S60" s="395"/>
      <c r="T60" s="395"/>
      <c r="U60" s="395"/>
      <c r="V60" s="395"/>
      <c r="W60" s="395"/>
      <c r="X60" s="395"/>
      <c r="Y60" s="395"/>
      <c r="Z60" s="395"/>
      <c r="AA60" s="395"/>
      <c r="AB60" s="395"/>
      <c r="AC60" s="395"/>
      <c r="AD60" s="395"/>
      <c r="AE60" s="395"/>
      <c r="AF60" s="395"/>
      <c r="AG60" s="395"/>
      <c r="AH60" s="395"/>
      <c r="AI60" s="395"/>
      <c r="AJ60" s="395"/>
      <c r="AK60" s="395"/>
      <c r="AL60" s="395"/>
    </row>
    <row r="61" spans="1:38">
      <c r="A61" s="396"/>
      <c r="B61" s="396"/>
      <c r="C61" s="396"/>
      <c r="D61" s="396"/>
      <c r="E61" s="396"/>
      <c r="F61" s="396"/>
      <c r="G61" s="396"/>
      <c r="H61" s="396"/>
      <c r="I61" s="396"/>
      <c r="J61" s="396"/>
      <c r="K61" s="396"/>
      <c r="L61" s="396"/>
      <c r="M61" s="396"/>
      <c r="N61" s="396"/>
      <c r="O61" s="396"/>
      <c r="P61" s="396"/>
      <c r="Q61" s="396"/>
      <c r="R61" s="396"/>
      <c r="S61" s="396"/>
      <c r="T61" s="396"/>
      <c r="U61" s="396"/>
      <c r="V61" s="396"/>
      <c r="W61" s="396"/>
      <c r="X61" s="396"/>
      <c r="Y61" s="396"/>
      <c r="Z61" s="396"/>
      <c r="AA61" s="396"/>
      <c r="AB61" s="396"/>
      <c r="AC61" s="396"/>
      <c r="AD61" s="396"/>
      <c r="AE61" s="396"/>
      <c r="AF61" s="396"/>
      <c r="AG61" s="396"/>
      <c r="AH61" s="396"/>
      <c r="AI61" s="396"/>
      <c r="AJ61" s="396"/>
      <c r="AK61" s="396"/>
      <c r="AL61" s="396"/>
    </row>
    <row r="62" spans="1:38">
      <c r="A62" s="395"/>
      <c r="B62" s="395"/>
      <c r="C62" s="395"/>
      <c r="D62" s="395"/>
      <c r="E62" s="395"/>
      <c r="F62" s="395"/>
      <c r="G62" s="395"/>
      <c r="H62" s="395"/>
      <c r="I62" s="395"/>
      <c r="J62" s="395"/>
      <c r="K62" s="395"/>
      <c r="L62" s="395"/>
      <c r="M62" s="395"/>
      <c r="N62" s="395"/>
      <c r="O62" s="395"/>
      <c r="P62" s="395"/>
      <c r="Q62" s="395"/>
      <c r="R62" s="395"/>
      <c r="S62" s="395"/>
      <c r="T62" s="395"/>
      <c r="U62" s="395"/>
      <c r="V62" s="395"/>
      <c r="W62" s="395"/>
      <c r="X62" s="395"/>
      <c r="Y62" s="395"/>
      <c r="Z62" s="395"/>
      <c r="AA62" s="395"/>
      <c r="AB62" s="395"/>
      <c r="AC62" s="395"/>
      <c r="AD62" s="395"/>
      <c r="AE62" s="395"/>
      <c r="AF62" s="395"/>
      <c r="AG62" s="395"/>
      <c r="AH62" s="395"/>
      <c r="AI62" s="395"/>
      <c r="AJ62" s="395"/>
      <c r="AK62" s="395"/>
      <c r="AL62" s="395"/>
    </row>
    <row r="63" spans="1:38">
      <c r="A63" s="396"/>
      <c r="B63" s="396"/>
      <c r="C63" s="396"/>
      <c r="D63" s="396"/>
      <c r="E63" s="396"/>
      <c r="F63" s="396"/>
      <c r="G63" s="396"/>
      <c r="H63" s="396"/>
      <c r="I63" s="396"/>
      <c r="J63" s="396"/>
      <c r="K63" s="396"/>
      <c r="L63" s="396"/>
      <c r="M63" s="396"/>
      <c r="N63" s="396"/>
      <c r="O63" s="396"/>
      <c r="P63" s="396"/>
      <c r="Q63" s="396"/>
      <c r="R63" s="396"/>
      <c r="S63" s="396"/>
      <c r="T63" s="396"/>
      <c r="U63" s="396"/>
      <c r="V63" s="396"/>
      <c r="W63" s="396"/>
      <c r="X63" s="396"/>
      <c r="Y63" s="396"/>
      <c r="Z63" s="396"/>
      <c r="AA63" s="396"/>
      <c r="AB63" s="396"/>
      <c r="AC63" s="396"/>
      <c r="AD63" s="396"/>
      <c r="AE63" s="396"/>
      <c r="AF63" s="396"/>
      <c r="AG63" s="396"/>
      <c r="AH63" s="396"/>
      <c r="AI63" s="396"/>
      <c r="AJ63" s="396"/>
      <c r="AK63" s="396"/>
      <c r="AL63" s="396"/>
    </row>
    <row r="64" spans="1:38">
      <c r="A64" s="395"/>
      <c r="B64" s="395"/>
      <c r="C64" s="395"/>
      <c r="D64" s="395"/>
      <c r="E64" s="395"/>
      <c r="F64" s="395"/>
      <c r="G64" s="395"/>
      <c r="H64" s="395"/>
      <c r="I64" s="395"/>
      <c r="J64" s="395"/>
      <c r="K64" s="395"/>
      <c r="L64" s="395"/>
      <c r="M64" s="395"/>
      <c r="N64" s="395"/>
      <c r="O64" s="395"/>
      <c r="P64" s="395"/>
      <c r="Q64" s="395"/>
      <c r="R64" s="395"/>
      <c r="S64" s="395"/>
      <c r="T64" s="395"/>
      <c r="U64" s="395"/>
      <c r="V64" s="395"/>
      <c r="W64" s="395"/>
      <c r="X64" s="395"/>
      <c r="Y64" s="395"/>
      <c r="Z64" s="395"/>
      <c r="AA64" s="395"/>
      <c r="AB64" s="395"/>
      <c r="AC64" s="395"/>
      <c r="AD64" s="395"/>
      <c r="AE64" s="395"/>
      <c r="AF64" s="395"/>
      <c r="AG64" s="395"/>
      <c r="AH64" s="395"/>
      <c r="AI64" s="395"/>
      <c r="AJ64" s="395"/>
      <c r="AK64" s="395"/>
      <c r="AL64" s="395"/>
    </row>
    <row r="65" spans="1:38">
      <c r="A65" s="396"/>
      <c r="B65" s="396"/>
      <c r="C65" s="396"/>
      <c r="D65" s="396"/>
      <c r="E65" s="396"/>
      <c r="F65" s="396"/>
      <c r="G65" s="396"/>
      <c r="H65" s="396"/>
      <c r="I65" s="396"/>
      <c r="J65" s="396"/>
      <c r="K65" s="396"/>
      <c r="L65" s="396"/>
      <c r="M65" s="396"/>
      <c r="N65" s="396"/>
      <c r="O65" s="396"/>
      <c r="P65" s="396"/>
      <c r="Q65" s="396"/>
      <c r="R65" s="396"/>
      <c r="S65" s="396"/>
      <c r="T65" s="396"/>
      <c r="U65" s="396"/>
      <c r="V65" s="396"/>
      <c r="W65" s="396"/>
      <c r="X65" s="396"/>
      <c r="Y65" s="396"/>
      <c r="Z65" s="396"/>
      <c r="AA65" s="396"/>
      <c r="AB65" s="396"/>
      <c r="AC65" s="396"/>
      <c r="AD65" s="396"/>
      <c r="AE65" s="396"/>
      <c r="AF65" s="396"/>
      <c r="AG65" s="396"/>
      <c r="AH65" s="396"/>
      <c r="AI65" s="396"/>
      <c r="AJ65" s="396"/>
      <c r="AK65" s="396"/>
      <c r="AL65" s="396"/>
    </row>
    <row r="66" spans="1:38">
      <c r="A66" s="395"/>
      <c r="B66" s="395"/>
      <c r="C66" s="395"/>
      <c r="D66" s="395"/>
      <c r="E66" s="395"/>
      <c r="F66" s="395"/>
      <c r="G66" s="395"/>
      <c r="H66" s="395"/>
      <c r="I66" s="395"/>
      <c r="J66" s="395"/>
      <c r="K66" s="395"/>
      <c r="L66" s="395"/>
      <c r="M66" s="395"/>
      <c r="N66" s="395"/>
      <c r="O66" s="395"/>
      <c r="P66" s="395"/>
      <c r="Q66" s="395"/>
      <c r="R66" s="395"/>
      <c r="S66" s="395"/>
      <c r="T66" s="395"/>
      <c r="U66" s="395"/>
      <c r="V66" s="395"/>
      <c r="W66" s="395"/>
      <c r="X66" s="395"/>
      <c r="Y66" s="395"/>
      <c r="Z66" s="395"/>
      <c r="AA66" s="395"/>
      <c r="AB66" s="395"/>
      <c r="AC66" s="395"/>
      <c r="AD66" s="395"/>
      <c r="AE66" s="395"/>
      <c r="AF66" s="395"/>
      <c r="AG66" s="395"/>
      <c r="AH66" s="395"/>
      <c r="AI66" s="395"/>
      <c r="AJ66" s="395"/>
      <c r="AK66" s="395"/>
      <c r="AL66" s="395"/>
    </row>
    <row r="67" spans="1:38">
      <c r="A67" s="396"/>
      <c r="B67" s="396"/>
      <c r="C67" s="396"/>
      <c r="D67" s="396"/>
      <c r="E67" s="396"/>
      <c r="F67" s="396"/>
      <c r="G67" s="396"/>
      <c r="H67" s="396"/>
      <c r="I67" s="396"/>
      <c r="J67" s="396"/>
      <c r="K67" s="396"/>
      <c r="L67" s="396"/>
      <c r="M67" s="396"/>
      <c r="N67" s="396"/>
      <c r="O67" s="396"/>
      <c r="P67" s="396"/>
      <c r="Q67" s="396"/>
      <c r="R67" s="396"/>
      <c r="S67" s="396"/>
      <c r="T67" s="396"/>
      <c r="U67" s="396"/>
      <c r="V67" s="396"/>
      <c r="W67" s="396"/>
      <c r="X67" s="396"/>
      <c r="Y67" s="396"/>
      <c r="Z67" s="396"/>
      <c r="AA67" s="396"/>
      <c r="AB67" s="396"/>
      <c r="AC67" s="396"/>
      <c r="AD67" s="396"/>
      <c r="AE67" s="396"/>
      <c r="AF67" s="396"/>
      <c r="AG67" s="396"/>
      <c r="AH67" s="396"/>
      <c r="AI67" s="396"/>
      <c r="AJ67" s="396"/>
      <c r="AK67" s="396"/>
      <c r="AL67" s="396"/>
    </row>
    <row r="68" spans="1:38">
      <c r="A68" s="395"/>
      <c r="B68" s="395"/>
      <c r="C68" s="395"/>
      <c r="D68" s="395"/>
      <c r="E68" s="395"/>
      <c r="F68" s="395"/>
      <c r="G68" s="395"/>
      <c r="H68" s="395"/>
      <c r="I68" s="395"/>
      <c r="J68" s="395"/>
      <c r="K68" s="395"/>
      <c r="L68" s="395"/>
      <c r="M68" s="395"/>
      <c r="N68" s="395"/>
      <c r="O68" s="395"/>
      <c r="P68" s="395"/>
      <c r="Q68" s="395"/>
      <c r="R68" s="395"/>
      <c r="S68" s="395"/>
      <c r="T68" s="395"/>
      <c r="U68" s="395"/>
      <c r="V68" s="395"/>
      <c r="W68" s="395"/>
      <c r="X68" s="395"/>
      <c r="Y68" s="395"/>
      <c r="Z68" s="395"/>
      <c r="AA68" s="395"/>
      <c r="AB68" s="395"/>
      <c r="AC68" s="395"/>
      <c r="AD68" s="395"/>
      <c r="AE68" s="395"/>
      <c r="AF68" s="395"/>
      <c r="AG68" s="395"/>
      <c r="AH68" s="395"/>
      <c r="AI68" s="395"/>
      <c r="AJ68" s="395"/>
      <c r="AK68" s="395"/>
      <c r="AL68" s="395"/>
    </row>
    <row r="69" spans="1:38">
      <c r="A69" s="396"/>
      <c r="B69" s="396"/>
      <c r="C69" s="396"/>
      <c r="D69" s="396"/>
      <c r="E69" s="396"/>
      <c r="F69" s="396"/>
      <c r="G69" s="396"/>
      <c r="H69" s="396"/>
      <c r="I69" s="396"/>
      <c r="J69" s="396"/>
      <c r="K69" s="396"/>
      <c r="L69" s="396"/>
      <c r="M69" s="396"/>
      <c r="N69" s="396"/>
      <c r="O69" s="396"/>
      <c r="P69" s="396"/>
      <c r="Q69" s="396"/>
      <c r="R69" s="396"/>
      <c r="S69" s="396"/>
      <c r="T69" s="396"/>
      <c r="U69" s="396"/>
      <c r="V69" s="396"/>
      <c r="W69" s="396"/>
      <c r="X69" s="396"/>
      <c r="Y69" s="396"/>
      <c r="Z69" s="396"/>
      <c r="AA69" s="396"/>
      <c r="AB69" s="396"/>
      <c r="AC69" s="396"/>
      <c r="AD69" s="396"/>
      <c r="AE69" s="396"/>
      <c r="AF69" s="396"/>
      <c r="AG69" s="396"/>
      <c r="AH69" s="396"/>
      <c r="AI69" s="396"/>
      <c r="AJ69" s="396"/>
      <c r="AK69" s="396"/>
      <c r="AL69" s="396"/>
    </row>
    <row r="70" spans="1:38">
      <c r="A70" s="395"/>
      <c r="B70" s="395"/>
      <c r="C70" s="395"/>
      <c r="D70" s="395"/>
      <c r="E70" s="395"/>
      <c r="F70" s="395"/>
      <c r="G70" s="395"/>
      <c r="H70" s="395"/>
      <c r="I70" s="395"/>
      <c r="J70" s="395"/>
      <c r="K70" s="395"/>
      <c r="L70" s="395"/>
      <c r="M70" s="395"/>
      <c r="N70" s="395"/>
      <c r="O70" s="395"/>
      <c r="P70" s="395"/>
      <c r="Q70" s="395"/>
      <c r="R70" s="395"/>
      <c r="S70" s="395"/>
      <c r="T70" s="395"/>
      <c r="U70" s="395"/>
      <c r="V70" s="395"/>
      <c r="W70" s="395"/>
      <c r="X70" s="395"/>
      <c r="Y70" s="395"/>
      <c r="Z70" s="395"/>
      <c r="AA70" s="395"/>
      <c r="AB70" s="395"/>
      <c r="AC70" s="395"/>
      <c r="AD70" s="395"/>
      <c r="AE70" s="395"/>
      <c r="AF70" s="395"/>
      <c r="AG70" s="395"/>
      <c r="AH70" s="395"/>
      <c r="AI70" s="395"/>
      <c r="AJ70" s="395"/>
      <c r="AK70" s="395"/>
      <c r="AL70" s="395"/>
    </row>
    <row r="71" spans="1:38">
      <c r="A71" s="396"/>
      <c r="B71" s="396"/>
      <c r="C71" s="396"/>
      <c r="D71" s="396"/>
      <c r="E71" s="396"/>
      <c r="F71" s="396"/>
      <c r="G71" s="396"/>
      <c r="H71" s="396"/>
      <c r="I71" s="396"/>
      <c r="J71" s="396"/>
      <c r="K71" s="396"/>
      <c r="L71" s="396"/>
      <c r="M71" s="396"/>
      <c r="N71" s="396"/>
      <c r="O71" s="396"/>
      <c r="P71" s="396"/>
      <c r="Q71" s="396"/>
      <c r="R71" s="396"/>
      <c r="S71" s="396"/>
      <c r="T71" s="396"/>
      <c r="U71" s="396"/>
      <c r="V71" s="396"/>
      <c r="W71" s="396"/>
      <c r="X71" s="396"/>
      <c r="Y71" s="396"/>
      <c r="Z71" s="396"/>
      <c r="AA71" s="396"/>
      <c r="AB71" s="396"/>
      <c r="AC71" s="396"/>
      <c r="AD71" s="396"/>
      <c r="AE71" s="396"/>
      <c r="AF71" s="396"/>
      <c r="AG71" s="396"/>
      <c r="AH71" s="396"/>
      <c r="AI71" s="396"/>
      <c r="AJ71" s="396"/>
      <c r="AK71" s="396"/>
      <c r="AL71" s="396"/>
    </row>
    <row r="72" spans="1:38">
      <c r="A72" s="395"/>
      <c r="B72" s="395"/>
      <c r="C72" s="395"/>
      <c r="D72" s="395"/>
      <c r="E72" s="395"/>
      <c r="F72" s="395"/>
      <c r="G72" s="395"/>
      <c r="H72" s="395"/>
      <c r="I72" s="395"/>
      <c r="J72" s="395"/>
      <c r="K72" s="395"/>
      <c r="L72" s="395"/>
      <c r="M72" s="395"/>
      <c r="N72" s="395"/>
      <c r="O72" s="395"/>
      <c r="P72" s="395"/>
      <c r="Q72" s="395"/>
      <c r="R72" s="395"/>
      <c r="S72" s="395"/>
      <c r="T72" s="395"/>
      <c r="U72" s="395"/>
      <c r="V72" s="395"/>
      <c r="W72" s="395"/>
      <c r="X72" s="395"/>
      <c r="Y72" s="395"/>
      <c r="Z72" s="395"/>
      <c r="AA72" s="395"/>
      <c r="AB72" s="395"/>
      <c r="AC72" s="395"/>
      <c r="AD72" s="395"/>
      <c r="AE72" s="395"/>
      <c r="AF72" s="395"/>
      <c r="AG72" s="395"/>
      <c r="AH72" s="395"/>
      <c r="AI72" s="395"/>
      <c r="AJ72" s="395"/>
      <c r="AK72" s="395"/>
      <c r="AL72" s="395"/>
    </row>
    <row r="73" spans="1:38">
      <c r="A73" s="396"/>
      <c r="B73" s="396"/>
      <c r="C73" s="396"/>
      <c r="D73" s="396"/>
      <c r="E73" s="396"/>
      <c r="F73" s="396"/>
      <c r="G73" s="396"/>
      <c r="H73" s="396"/>
      <c r="I73" s="396"/>
      <c r="J73" s="396"/>
      <c r="K73" s="396"/>
      <c r="L73" s="396"/>
      <c r="M73" s="396"/>
      <c r="N73" s="396"/>
      <c r="O73" s="396"/>
      <c r="P73" s="396"/>
      <c r="Q73" s="396"/>
      <c r="R73" s="396"/>
      <c r="S73" s="396"/>
      <c r="T73" s="396"/>
      <c r="U73" s="396"/>
      <c r="V73" s="396"/>
      <c r="W73" s="396"/>
      <c r="X73" s="396"/>
      <c r="Y73" s="396"/>
      <c r="Z73" s="396"/>
      <c r="AA73" s="396"/>
      <c r="AB73" s="396"/>
      <c r="AC73" s="396"/>
      <c r="AD73" s="396"/>
      <c r="AE73" s="396"/>
      <c r="AF73" s="396"/>
      <c r="AG73" s="396"/>
      <c r="AH73" s="396"/>
      <c r="AI73" s="396"/>
      <c r="AJ73" s="396"/>
      <c r="AK73" s="396"/>
      <c r="AL73" s="396"/>
    </row>
    <row r="74" spans="1:38">
      <c r="A74" s="395"/>
      <c r="B74" s="395"/>
      <c r="C74" s="395"/>
      <c r="D74" s="395"/>
      <c r="E74" s="395"/>
      <c r="F74" s="395"/>
      <c r="G74" s="395"/>
      <c r="H74" s="395"/>
      <c r="I74" s="395"/>
      <c r="J74" s="395"/>
      <c r="K74" s="395"/>
      <c r="L74" s="395"/>
      <c r="M74" s="395"/>
      <c r="N74" s="395"/>
      <c r="O74" s="395"/>
      <c r="P74" s="395"/>
      <c r="Q74" s="395"/>
      <c r="R74" s="395"/>
      <c r="S74" s="395"/>
      <c r="T74" s="395"/>
      <c r="U74" s="395"/>
      <c r="V74" s="395"/>
      <c r="W74" s="395"/>
      <c r="X74" s="395"/>
      <c r="Y74" s="395"/>
      <c r="Z74" s="395"/>
      <c r="AA74" s="395"/>
      <c r="AB74" s="395"/>
      <c r="AC74" s="395"/>
      <c r="AD74" s="395"/>
      <c r="AE74" s="395"/>
      <c r="AF74" s="395"/>
      <c r="AG74" s="395"/>
      <c r="AH74" s="395"/>
      <c r="AI74" s="395"/>
      <c r="AJ74" s="395"/>
      <c r="AK74" s="395"/>
      <c r="AL74" s="395"/>
    </row>
    <row r="75" spans="1:38">
      <c r="A75" s="396"/>
      <c r="B75" s="396"/>
      <c r="C75" s="396"/>
      <c r="D75" s="396"/>
      <c r="E75" s="396"/>
      <c r="F75" s="396"/>
      <c r="G75" s="396"/>
      <c r="H75" s="396"/>
      <c r="I75" s="396"/>
      <c r="J75" s="396"/>
      <c r="K75" s="396"/>
      <c r="L75" s="396"/>
      <c r="M75" s="396"/>
      <c r="N75" s="396"/>
      <c r="O75" s="396"/>
      <c r="P75" s="396"/>
      <c r="Q75" s="396"/>
      <c r="R75" s="396"/>
      <c r="S75" s="396"/>
      <c r="T75" s="396"/>
      <c r="U75" s="396"/>
      <c r="V75" s="396"/>
      <c r="W75" s="396"/>
      <c r="X75" s="396"/>
      <c r="Y75" s="396"/>
      <c r="Z75" s="396"/>
      <c r="AA75" s="396"/>
      <c r="AB75" s="396"/>
      <c r="AC75" s="396"/>
      <c r="AD75" s="396"/>
      <c r="AE75" s="396"/>
      <c r="AF75" s="396"/>
      <c r="AG75" s="396"/>
      <c r="AH75" s="396"/>
      <c r="AI75" s="396"/>
      <c r="AJ75" s="396"/>
      <c r="AK75" s="396"/>
      <c r="AL75" s="396"/>
    </row>
    <row r="76" spans="1:38">
      <c r="A76" s="395"/>
      <c r="B76" s="395"/>
      <c r="C76" s="395"/>
      <c r="D76" s="395"/>
      <c r="E76" s="395"/>
      <c r="F76" s="395"/>
      <c r="G76" s="395"/>
      <c r="H76" s="395"/>
      <c r="I76" s="395"/>
      <c r="J76" s="395"/>
      <c r="K76" s="395"/>
      <c r="L76" s="395"/>
      <c r="M76" s="395"/>
      <c r="N76" s="395"/>
      <c r="O76" s="395"/>
      <c r="P76" s="395"/>
      <c r="Q76" s="395"/>
      <c r="R76" s="395"/>
      <c r="S76" s="395"/>
      <c r="T76" s="395"/>
      <c r="U76" s="395"/>
      <c r="V76" s="395"/>
      <c r="W76" s="395"/>
      <c r="X76" s="395"/>
      <c r="Y76" s="395"/>
      <c r="Z76" s="395"/>
      <c r="AA76" s="395"/>
      <c r="AB76" s="395"/>
      <c r="AC76" s="395"/>
      <c r="AD76" s="395"/>
      <c r="AE76" s="395"/>
      <c r="AF76" s="395"/>
      <c r="AG76" s="395"/>
      <c r="AH76" s="395"/>
      <c r="AI76" s="395"/>
      <c r="AJ76" s="395"/>
      <c r="AK76" s="395"/>
      <c r="AL76" s="395"/>
    </row>
    <row r="77" spans="1:38">
      <c r="A77" s="396"/>
      <c r="B77" s="396"/>
      <c r="C77" s="396"/>
      <c r="D77" s="396"/>
      <c r="E77" s="396"/>
      <c r="F77" s="396"/>
      <c r="G77" s="396"/>
      <c r="H77" s="396"/>
      <c r="I77" s="396"/>
      <c r="J77" s="396"/>
      <c r="K77" s="396"/>
      <c r="L77" s="396"/>
      <c r="M77" s="396"/>
      <c r="N77" s="396"/>
      <c r="O77" s="396"/>
      <c r="P77" s="396"/>
      <c r="Q77" s="396"/>
      <c r="R77" s="396"/>
      <c r="S77" s="396"/>
      <c r="T77" s="396"/>
      <c r="U77" s="396"/>
      <c r="V77" s="396"/>
      <c r="W77" s="396"/>
      <c r="X77" s="396"/>
      <c r="Y77" s="396"/>
      <c r="Z77" s="396"/>
      <c r="AA77" s="396"/>
      <c r="AB77" s="396"/>
      <c r="AC77" s="396"/>
      <c r="AD77" s="396"/>
      <c r="AE77" s="396"/>
      <c r="AF77" s="396"/>
      <c r="AG77" s="396"/>
      <c r="AH77" s="396"/>
      <c r="AI77" s="396"/>
      <c r="AJ77" s="396"/>
      <c r="AK77" s="396"/>
      <c r="AL77" s="396"/>
    </row>
    <row r="78" spans="1:38">
      <c r="A78" s="395"/>
      <c r="B78" s="395"/>
      <c r="C78" s="395"/>
      <c r="D78" s="395"/>
      <c r="E78" s="395"/>
      <c r="F78" s="395"/>
      <c r="G78" s="395"/>
      <c r="H78" s="395"/>
      <c r="I78" s="395"/>
      <c r="J78" s="395"/>
      <c r="K78" s="395"/>
      <c r="L78" s="395"/>
      <c r="M78" s="395"/>
      <c r="N78" s="395"/>
      <c r="O78" s="395"/>
      <c r="P78" s="395"/>
      <c r="Q78" s="395"/>
      <c r="R78" s="395"/>
      <c r="S78" s="395"/>
      <c r="T78" s="395"/>
      <c r="U78" s="395"/>
      <c r="V78" s="395"/>
      <c r="W78" s="395"/>
      <c r="X78" s="395"/>
      <c r="Y78" s="395"/>
      <c r="Z78" s="395"/>
      <c r="AA78" s="395"/>
      <c r="AB78" s="395"/>
      <c r="AC78" s="395"/>
      <c r="AD78" s="395"/>
      <c r="AE78" s="395"/>
      <c r="AF78" s="395"/>
      <c r="AG78" s="395"/>
      <c r="AH78" s="395"/>
      <c r="AI78" s="395"/>
      <c r="AJ78" s="395"/>
      <c r="AK78" s="395"/>
      <c r="AL78" s="395"/>
    </row>
    <row r="79" spans="1:38">
      <c r="A79" s="396"/>
      <c r="B79" s="396"/>
      <c r="C79" s="396"/>
      <c r="D79" s="396"/>
      <c r="E79" s="396"/>
      <c r="F79" s="396"/>
      <c r="G79" s="396"/>
      <c r="H79" s="396"/>
      <c r="I79" s="396"/>
      <c r="J79" s="396"/>
      <c r="K79" s="396"/>
      <c r="L79" s="396"/>
      <c r="M79" s="396"/>
      <c r="N79" s="396"/>
      <c r="O79" s="396"/>
      <c r="P79" s="396"/>
      <c r="Q79" s="396"/>
      <c r="R79" s="396"/>
      <c r="S79" s="396"/>
      <c r="T79" s="396"/>
      <c r="U79" s="396"/>
      <c r="V79" s="396"/>
      <c r="W79" s="396"/>
      <c r="X79" s="396"/>
      <c r="Y79" s="396"/>
      <c r="Z79" s="396"/>
      <c r="AA79" s="396"/>
      <c r="AB79" s="396"/>
      <c r="AC79" s="396"/>
      <c r="AD79" s="396"/>
      <c r="AE79" s="396"/>
      <c r="AF79" s="396"/>
      <c r="AG79" s="396"/>
      <c r="AH79" s="396"/>
      <c r="AI79" s="396"/>
      <c r="AJ79" s="396"/>
      <c r="AK79" s="396"/>
      <c r="AL79" s="396"/>
    </row>
    <row r="80" spans="1:38">
      <c r="A80" s="395"/>
      <c r="B80" s="395"/>
      <c r="C80" s="395"/>
      <c r="D80" s="395"/>
      <c r="E80" s="395"/>
      <c r="F80" s="395"/>
      <c r="G80" s="395"/>
      <c r="H80" s="395"/>
      <c r="I80" s="395"/>
      <c r="J80" s="395"/>
      <c r="K80" s="395"/>
      <c r="L80" s="395"/>
      <c r="M80" s="395"/>
      <c r="N80" s="395"/>
      <c r="O80" s="395"/>
      <c r="P80" s="395"/>
      <c r="Q80" s="395"/>
      <c r="R80" s="395"/>
      <c r="S80" s="395"/>
      <c r="T80" s="395"/>
      <c r="U80" s="395"/>
      <c r="V80" s="395"/>
      <c r="W80" s="395"/>
      <c r="X80" s="395"/>
      <c r="Y80" s="395"/>
      <c r="Z80" s="395"/>
      <c r="AA80" s="395"/>
      <c r="AB80" s="395"/>
      <c r="AC80" s="395"/>
      <c r="AD80" s="395"/>
      <c r="AE80" s="395"/>
      <c r="AF80" s="395"/>
      <c r="AG80" s="395"/>
      <c r="AH80" s="395"/>
      <c r="AI80" s="395"/>
      <c r="AJ80" s="395"/>
      <c r="AK80" s="395"/>
      <c r="AL80" s="395"/>
    </row>
    <row r="81" spans="1:38">
      <c r="A81" s="396"/>
      <c r="B81" s="396"/>
      <c r="C81" s="396"/>
      <c r="D81" s="396"/>
      <c r="E81" s="396"/>
      <c r="F81" s="396"/>
      <c r="G81" s="396"/>
      <c r="H81" s="396"/>
      <c r="I81" s="396"/>
      <c r="J81" s="396"/>
      <c r="K81" s="396"/>
      <c r="L81" s="396"/>
      <c r="M81" s="396"/>
      <c r="N81" s="396"/>
      <c r="O81" s="396"/>
      <c r="P81" s="396"/>
      <c r="Q81" s="396"/>
      <c r="R81" s="396"/>
      <c r="S81" s="396"/>
      <c r="T81" s="396"/>
      <c r="U81" s="396"/>
      <c r="V81" s="396"/>
      <c r="W81" s="396"/>
      <c r="X81" s="396"/>
      <c r="Y81" s="396"/>
      <c r="Z81" s="396"/>
      <c r="AA81" s="396"/>
      <c r="AB81" s="396"/>
      <c r="AC81" s="396"/>
      <c r="AD81" s="396"/>
      <c r="AE81" s="396"/>
      <c r="AF81" s="396"/>
      <c r="AG81" s="396"/>
      <c r="AH81" s="396"/>
      <c r="AI81" s="396"/>
      <c r="AJ81" s="396"/>
      <c r="AK81" s="396"/>
      <c r="AL81" s="396"/>
    </row>
    <row r="82" spans="1:38">
      <c r="A82" s="395"/>
      <c r="B82" s="395"/>
      <c r="C82" s="395"/>
      <c r="D82" s="395"/>
      <c r="E82" s="395"/>
      <c r="F82" s="395"/>
      <c r="G82" s="395"/>
      <c r="H82" s="395"/>
      <c r="I82" s="395"/>
      <c r="J82" s="395"/>
      <c r="K82" s="395"/>
      <c r="L82" s="395"/>
      <c r="M82" s="395"/>
      <c r="N82" s="395"/>
      <c r="O82" s="395"/>
      <c r="P82" s="395"/>
      <c r="Q82" s="395"/>
      <c r="R82" s="395"/>
      <c r="S82" s="395"/>
      <c r="T82" s="395"/>
      <c r="U82" s="395"/>
      <c r="V82" s="395"/>
      <c r="W82" s="395"/>
      <c r="X82" s="395"/>
      <c r="Y82" s="395"/>
      <c r="Z82" s="395"/>
      <c r="AA82" s="395"/>
      <c r="AB82" s="395"/>
      <c r="AC82" s="395"/>
      <c r="AD82" s="395"/>
      <c r="AE82" s="395"/>
      <c r="AF82" s="395"/>
      <c r="AG82" s="395"/>
      <c r="AH82" s="395"/>
      <c r="AI82" s="395"/>
      <c r="AJ82" s="395"/>
      <c r="AK82" s="395"/>
      <c r="AL82" s="395"/>
    </row>
    <row r="83" spans="1:38">
      <c r="A83" s="396"/>
      <c r="B83" s="396"/>
      <c r="C83" s="396"/>
      <c r="D83" s="396"/>
      <c r="E83" s="396"/>
      <c r="F83" s="396"/>
      <c r="G83" s="396"/>
      <c r="H83" s="396"/>
      <c r="I83" s="396"/>
      <c r="J83" s="396"/>
      <c r="K83" s="396"/>
      <c r="L83" s="396"/>
      <c r="M83" s="396"/>
      <c r="N83" s="396"/>
      <c r="O83" s="396"/>
      <c r="P83" s="396"/>
      <c r="Q83" s="396"/>
      <c r="R83" s="396"/>
      <c r="S83" s="396"/>
      <c r="T83" s="396"/>
      <c r="U83" s="396"/>
      <c r="V83" s="396"/>
      <c r="W83" s="396"/>
      <c r="X83" s="396"/>
      <c r="Y83" s="396"/>
      <c r="Z83" s="396"/>
      <c r="AA83" s="396"/>
      <c r="AB83" s="396"/>
      <c r="AC83" s="396"/>
      <c r="AD83" s="396"/>
      <c r="AE83" s="396"/>
      <c r="AF83" s="396"/>
      <c r="AG83" s="396"/>
      <c r="AH83" s="396"/>
      <c r="AI83" s="396"/>
      <c r="AJ83" s="396"/>
      <c r="AK83" s="396"/>
      <c r="AL83" s="396"/>
    </row>
    <row r="84" spans="1:38">
      <c r="A84" s="395"/>
      <c r="B84" s="395"/>
      <c r="C84" s="395"/>
      <c r="D84" s="395"/>
      <c r="E84" s="395"/>
      <c r="F84" s="395"/>
      <c r="G84" s="395"/>
      <c r="H84" s="395"/>
      <c r="I84" s="395"/>
      <c r="J84" s="395"/>
      <c r="K84" s="395"/>
      <c r="L84" s="395"/>
      <c r="M84" s="395"/>
      <c r="N84" s="395"/>
      <c r="O84" s="395"/>
      <c r="P84" s="395"/>
      <c r="Q84" s="395"/>
      <c r="R84" s="395"/>
      <c r="S84" s="395"/>
      <c r="T84" s="395"/>
      <c r="U84" s="395"/>
      <c r="V84" s="395"/>
      <c r="W84" s="395"/>
      <c r="X84" s="395"/>
      <c r="Y84" s="395"/>
      <c r="Z84" s="395"/>
      <c r="AA84" s="395"/>
      <c r="AB84" s="395"/>
      <c r="AC84" s="395"/>
      <c r="AD84" s="395"/>
      <c r="AE84" s="395"/>
      <c r="AF84" s="395"/>
      <c r="AG84" s="395"/>
      <c r="AH84" s="395"/>
      <c r="AI84" s="395"/>
      <c r="AJ84" s="395"/>
      <c r="AK84" s="395"/>
      <c r="AL84" s="395"/>
    </row>
    <row r="85" spans="1:38">
      <c r="A85" s="396"/>
      <c r="B85" s="396"/>
      <c r="C85" s="396"/>
      <c r="D85" s="396"/>
      <c r="E85" s="396"/>
      <c r="F85" s="396"/>
      <c r="G85" s="396"/>
      <c r="H85" s="396"/>
      <c r="I85" s="396"/>
      <c r="J85" s="396"/>
      <c r="K85" s="396"/>
      <c r="L85" s="396"/>
      <c r="M85" s="396"/>
      <c r="N85" s="396"/>
      <c r="O85" s="396"/>
      <c r="P85" s="396"/>
      <c r="Q85" s="396"/>
      <c r="R85" s="396"/>
      <c r="S85" s="396"/>
      <c r="T85" s="396"/>
      <c r="U85" s="396"/>
      <c r="V85" s="396"/>
      <c r="W85" s="396"/>
      <c r="X85" s="396"/>
      <c r="Y85" s="396"/>
      <c r="Z85" s="396"/>
      <c r="AA85" s="396"/>
      <c r="AB85" s="396"/>
      <c r="AC85" s="396"/>
      <c r="AD85" s="396"/>
      <c r="AE85" s="396"/>
      <c r="AF85" s="396"/>
      <c r="AG85" s="396"/>
      <c r="AH85" s="396"/>
      <c r="AI85" s="396"/>
      <c r="AJ85" s="396"/>
      <c r="AK85" s="396"/>
      <c r="AL85" s="396"/>
    </row>
    <row r="86" spans="1:38">
      <c r="A86" s="395"/>
      <c r="B86" s="395"/>
      <c r="C86" s="395"/>
      <c r="D86" s="395"/>
      <c r="E86" s="395"/>
      <c r="F86" s="395"/>
      <c r="G86" s="395"/>
      <c r="H86" s="395"/>
      <c r="I86" s="395"/>
      <c r="J86" s="395"/>
      <c r="K86" s="395"/>
      <c r="L86" s="395"/>
      <c r="M86" s="395"/>
      <c r="N86" s="395"/>
      <c r="O86" s="395"/>
      <c r="P86" s="395"/>
      <c r="Q86" s="395"/>
      <c r="R86" s="395"/>
      <c r="S86" s="395"/>
      <c r="T86" s="395"/>
      <c r="U86" s="395"/>
      <c r="V86" s="395"/>
      <c r="W86" s="395"/>
      <c r="X86" s="395"/>
      <c r="Y86" s="395"/>
      <c r="Z86" s="395"/>
      <c r="AA86" s="395"/>
      <c r="AB86" s="395"/>
      <c r="AC86" s="395"/>
      <c r="AD86" s="395"/>
      <c r="AE86" s="395"/>
      <c r="AF86" s="395"/>
      <c r="AG86" s="395"/>
      <c r="AH86" s="395"/>
      <c r="AI86" s="395"/>
      <c r="AJ86" s="395"/>
      <c r="AK86" s="395"/>
      <c r="AL86" s="395"/>
    </row>
    <row r="87" spans="1:38">
      <c r="A87" s="396"/>
      <c r="B87" s="396"/>
      <c r="C87" s="396"/>
      <c r="D87" s="396"/>
      <c r="E87" s="396"/>
      <c r="F87" s="396"/>
      <c r="G87" s="396"/>
      <c r="H87" s="396"/>
      <c r="I87" s="396"/>
      <c r="J87" s="396"/>
      <c r="K87" s="396"/>
      <c r="L87" s="396"/>
      <c r="M87" s="396"/>
      <c r="N87" s="396"/>
      <c r="O87" s="396"/>
      <c r="P87" s="396"/>
      <c r="Q87" s="396"/>
      <c r="R87" s="396"/>
      <c r="S87" s="396"/>
      <c r="T87" s="396"/>
      <c r="U87" s="396"/>
      <c r="V87" s="396"/>
      <c r="W87" s="396"/>
      <c r="X87" s="396"/>
      <c r="Y87" s="396"/>
      <c r="Z87" s="396"/>
      <c r="AA87" s="396"/>
      <c r="AB87" s="396"/>
      <c r="AC87" s="396"/>
      <c r="AD87" s="396"/>
      <c r="AE87" s="396"/>
      <c r="AF87" s="396"/>
      <c r="AG87" s="396"/>
      <c r="AH87" s="396"/>
      <c r="AI87" s="396"/>
      <c r="AJ87" s="396"/>
      <c r="AK87" s="396"/>
      <c r="AL87" s="396"/>
    </row>
    <row r="88" spans="1:38">
      <c r="A88" s="395"/>
      <c r="B88" s="395"/>
      <c r="C88" s="395"/>
      <c r="D88" s="395"/>
      <c r="E88" s="395"/>
      <c r="F88" s="395"/>
      <c r="G88" s="395"/>
      <c r="H88" s="395"/>
      <c r="I88" s="395"/>
      <c r="J88" s="395"/>
      <c r="K88" s="395"/>
      <c r="L88" s="395"/>
      <c r="M88" s="395"/>
      <c r="N88" s="395"/>
      <c r="O88" s="395"/>
      <c r="P88" s="395"/>
      <c r="Q88" s="395"/>
      <c r="R88" s="395"/>
      <c r="S88" s="395"/>
      <c r="T88" s="395"/>
      <c r="U88" s="395"/>
      <c r="V88" s="395"/>
      <c r="W88" s="395"/>
      <c r="X88" s="395"/>
      <c r="Y88" s="395"/>
      <c r="Z88" s="395"/>
      <c r="AA88" s="395"/>
      <c r="AB88" s="395"/>
      <c r="AC88" s="395"/>
      <c r="AD88" s="395"/>
      <c r="AE88" s="395"/>
      <c r="AF88" s="395"/>
      <c r="AG88" s="395"/>
      <c r="AH88" s="395"/>
      <c r="AI88" s="395"/>
      <c r="AJ88" s="395"/>
      <c r="AK88" s="395"/>
      <c r="AL88" s="395"/>
    </row>
    <row r="89" spans="1:38">
      <c r="A89" s="396"/>
      <c r="B89" s="396"/>
      <c r="C89" s="396"/>
      <c r="D89" s="396"/>
      <c r="E89" s="396"/>
      <c r="F89" s="396"/>
      <c r="G89" s="396"/>
      <c r="H89" s="396"/>
      <c r="I89" s="396"/>
      <c r="J89" s="396"/>
      <c r="K89" s="396"/>
      <c r="L89" s="396"/>
      <c r="M89" s="396"/>
      <c r="N89" s="396"/>
      <c r="O89" s="396"/>
      <c r="P89" s="396"/>
      <c r="Q89" s="396"/>
      <c r="R89" s="396"/>
      <c r="S89" s="396"/>
      <c r="T89" s="396"/>
      <c r="U89" s="396"/>
      <c r="V89" s="396"/>
      <c r="W89" s="396"/>
      <c r="X89" s="396"/>
      <c r="Y89" s="396"/>
      <c r="Z89" s="396"/>
      <c r="AA89" s="396"/>
      <c r="AB89" s="396"/>
      <c r="AC89" s="396"/>
      <c r="AD89" s="396"/>
      <c r="AE89" s="396"/>
      <c r="AF89" s="396"/>
      <c r="AG89" s="396"/>
      <c r="AH89" s="396"/>
      <c r="AI89" s="396"/>
      <c r="AJ89" s="396"/>
      <c r="AK89" s="396"/>
      <c r="AL89" s="396"/>
    </row>
    <row r="90" spans="1:38">
      <c r="A90" s="395"/>
      <c r="B90" s="395"/>
      <c r="C90" s="395"/>
      <c r="D90" s="395"/>
      <c r="E90" s="395"/>
      <c r="F90" s="395"/>
      <c r="G90" s="395"/>
      <c r="H90" s="395"/>
      <c r="I90" s="395"/>
      <c r="J90" s="395"/>
      <c r="K90" s="395"/>
      <c r="L90" s="395"/>
      <c r="M90" s="395"/>
      <c r="N90" s="395"/>
      <c r="O90" s="395"/>
      <c r="P90" s="395"/>
      <c r="Q90" s="395"/>
      <c r="R90" s="395"/>
      <c r="S90" s="395"/>
      <c r="T90" s="395"/>
      <c r="U90" s="395"/>
      <c r="V90" s="395"/>
      <c r="W90" s="395"/>
      <c r="X90" s="395"/>
      <c r="Y90" s="395"/>
      <c r="Z90" s="395"/>
      <c r="AA90" s="395"/>
      <c r="AB90" s="395"/>
      <c r="AC90" s="395"/>
      <c r="AD90" s="395"/>
      <c r="AE90" s="395"/>
      <c r="AF90" s="395"/>
      <c r="AG90" s="395"/>
      <c r="AH90" s="395"/>
      <c r="AI90" s="395"/>
      <c r="AJ90" s="395"/>
      <c r="AK90" s="395"/>
      <c r="AL90" s="395"/>
    </row>
    <row r="91" spans="1:38">
      <c r="A91" s="396"/>
      <c r="B91" s="396"/>
      <c r="C91" s="396"/>
      <c r="D91" s="396"/>
      <c r="E91" s="396"/>
      <c r="F91" s="396"/>
      <c r="G91" s="396"/>
      <c r="H91" s="396"/>
      <c r="I91" s="396"/>
      <c r="J91" s="396"/>
      <c r="K91" s="396"/>
      <c r="L91" s="396"/>
      <c r="M91" s="396"/>
      <c r="N91" s="396"/>
      <c r="O91" s="396"/>
      <c r="P91" s="396"/>
      <c r="Q91" s="396"/>
      <c r="R91" s="396"/>
      <c r="S91" s="396"/>
      <c r="T91" s="396"/>
      <c r="U91" s="396"/>
      <c r="V91" s="396"/>
      <c r="W91" s="396"/>
      <c r="X91" s="396"/>
      <c r="Y91" s="396"/>
      <c r="Z91" s="396"/>
      <c r="AA91" s="396"/>
      <c r="AB91" s="396"/>
      <c r="AC91" s="396"/>
      <c r="AD91" s="396"/>
      <c r="AE91" s="396"/>
      <c r="AF91" s="396"/>
      <c r="AG91" s="396"/>
      <c r="AH91" s="396"/>
      <c r="AI91" s="396"/>
      <c r="AJ91" s="396"/>
      <c r="AK91" s="396"/>
      <c r="AL91" s="396"/>
    </row>
    <row r="92" spans="1:38">
      <c r="A92" s="395"/>
      <c r="B92" s="395"/>
      <c r="C92" s="395"/>
      <c r="D92" s="395"/>
      <c r="E92" s="395"/>
      <c r="F92" s="395"/>
      <c r="G92" s="395"/>
      <c r="H92" s="395"/>
      <c r="I92" s="395"/>
      <c r="J92" s="395"/>
      <c r="K92" s="395"/>
      <c r="L92" s="395"/>
      <c r="M92" s="395"/>
      <c r="N92" s="395"/>
      <c r="O92" s="395"/>
      <c r="P92" s="395"/>
      <c r="Q92" s="395"/>
      <c r="R92" s="395"/>
      <c r="S92" s="395"/>
      <c r="T92" s="395"/>
      <c r="U92" s="395"/>
      <c r="V92" s="395"/>
      <c r="W92" s="395"/>
      <c r="X92" s="395"/>
      <c r="Y92" s="395"/>
      <c r="Z92" s="395"/>
      <c r="AA92" s="395"/>
      <c r="AB92" s="395"/>
      <c r="AC92" s="395"/>
      <c r="AD92" s="395"/>
      <c r="AE92" s="395"/>
      <c r="AF92" s="395"/>
      <c r="AG92" s="395"/>
      <c r="AH92" s="395"/>
      <c r="AI92" s="395"/>
      <c r="AJ92" s="395"/>
      <c r="AK92" s="395"/>
      <c r="AL92" s="395"/>
    </row>
    <row r="93" spans="1:38">
      <c r="A93" s="396"/>
      <c r="B93" s="396"/>
      <c r="C93" s="396"/>
      <c r="D93" s="396"/>
      <c r="E93" s="396"/>
      <c r="F93" s="396"/>
      <c r="G93" s="396"/>
      <c r="H93" s="396"/>
      <c r="I93" s="396"/>
      <c r="J93" s="396"/>
      <c r="K93" s="396"/>
      <c r="L93" s="396"/>
      <c r="M93" s="396"/>
      <c r="N93" s="396"/>
      <c r="O93" s="396"/>
      <c r="P93" s="396"/>
      <c r="Q93" s="396"/>
      <c r="R93" s="396"/>
      <c r="S93" s="396"/>
      <c r="T93" s="396"/>
      <c r="U93" s="396"/>
      <c r="V93" s="396"/>
      <c r="W93" s="396"/>
      <c r="X93" s="396"/>
      <c r="Y93" s="396"/>
      <c r="Z93" s="396"/>
      <c r="AA93" s="396"/>
      <c r="AB93" s="396"/>
      <c r="AC93" s="396"/>
      <c r="AD93" s="396"/>
      <c r="AE93" s="396"/>
      <c r="AF93" s="396"/>
      <c r="AG93" s="396"/>
      <c r="AH93" s="396"/>
      <c r="AI93" s="396"/>
      <c r="AJ93" s="396"/>
      <c r="AK93" s="396"/>
      <c r="AL93" s="396"/>
    </row>
    <row r="94" spans="1:38">
      <c r="A94" s="395"/>
      <c r="B94" s="395"/>
      <c r="C94" s="395"/>
      <c r="D94" s="395"/>
      <c r="E94" s="395"/>
      <c r="F94" s="395"/>
      <c r="G94" s="395"/>
      <c r="H94" s="395"/>
      <c r="I94" s="395"/>
      <c r="J94" s="395"/>
      <c r="K94" s="395"/>
      <c r="L94" s="395"/>
      <c r="M94" s="395"/>
      <c r="N94" s="395"/>
      <c r="O94" s="395"/>
      <c r="P94" s="395"/>
      <c r="Q94" s="395"/>
      <c r="R94" s="395"/>
      <c r="S94" s="395"/>
      <c r="T94" s="395"/>
      <c r="U94" s="395"/>
      <c r="V94" s="395"/>
      <c r="W94" s="395"/>
      <c r="X94" s="395"/>
      <c r="Y94" s="395"/>
      <c r="Z94" s="395"/>
      <c r="AA94" s="395"/>
      <c r="AB94" s="395"/>
      <c r="AC94" s="395"/>
      <c r="AD94" s="395"/>
      <c r="AE94" s="395"/>
      <c r="AF94" s="395"/>
      <c r="AG94" s="395"/>
      <c r="AH94" s="395"/>
      <c r="AI94" s="395"/>
      <c r="AJ94" s="395"/>
      <c r="AK94" s="395"/>
      <c r="AL94" s="395"/>
    </row>
    <row r="95" spans="1:38">
      <c r="A95" s="396"/>
      <c r="B95" s="396"/>
      <c r="C95" s="396"/>
      <c r="D95" s="396"/>
      <c r="E95" s="396"/>
      <c r="F95" s="396"/>
      <c r="G95" s="396"/>
      <c r="H95" s="396"/>
      <c r="I95" s="396"/>
      <c r="J95" s="396"/>
      <c r="K95" s="396"/>
      <c r="L95" s="396"/>
      <c r="M95" s="396"/>
      <c r="N95" s="396"/>
      <c r="O95" s="396"/>
      <c r="P95" s="396"/>
      <c r="Q95" s="396"/>
      <c r="R95" s="396"/>
      <c r="S95" s="396"/>
      <c r="T95" s="396"/>
      <c r="U95" s="396"/>
      <c r="V95" s="396"/>
      <c r="W95" s="396"/>
      <c r="X95" s="396"/>
      <c r="Y95" s="396"/>
      <c r="Z95" s="396"/>
      <c r="AA95" s="396"/>
      <c r="AB95" s="396"/>
      <c r="AC95" s="396"/>
      <c r="AD95" s="396"/>
      <c r="AE95" s="396"/>
      <c r="AF95" s="396"/>
      <c r="AG95" s="396"/>
      <c r="AH95" s="396"/>
      <c r="AI95" s="396"/>
      <c r="AJ95" s="396"/>
      <c r="AK95" s="396"/>
      <c r="AL95" s="396"/>
    </row>
    <row r="96" spans="1:38">
      <c r="A96" s="395"/>
      <c r="B96" s="395"/>
      <c r="C96" s="395"/>
      <c r="D96" s="395"/>
      <c r="E96" s="395"/>
      <c r="F96" s="395"/>
      <c r="G96" s="395"/>
      <c r="H96" s="395"/>
      <c r="I96" s="395"/>
      <c r="J96" s="395"/>
      <c r="K96" s="395"/>
      <c r="L96" s="395"/>
      <c r="M96" s="395"/>
      <c r="N96" s="395"/>
      <c r="O96" s="395"/>
      <c r="P96" s="395"/>
      <c r="Q96" s="395"/>
      <c r="R96" s="395"/>
      <c r="S96" s="395"/>
      <c r="T96" s="395"/>
      <c r="U96" s="395"/>
      <c r="V96" s="395"/>
      <c r="W96" s="395"/>
      <c r="X96" s="395"/>
      <c r="Y96" s="395"/>
      <c r="Z96" s="395"/>
      <c r="AA96" s="395"/>
      <c r="AB96" s="395"/>
      <c r="AC96" s="395"/>
      <c r="AD96" s="395"/>
      <c r="AE96" s="395"/>
      <c r="AF96" s="395"/>
      <c r="AG96" s="395"/>
      <c r="AH96" s="395"/>
      <c r="AI96" s="395"/>
      <c r="AJ96" s="395"/>
      <c r="AK96" s="395"/>
      <c r="AL96" s="395"/>
    </row>
    <row r="97" spans="1:38">
      <c r="A97" s="396"/>
      <c r="B97" s="396"/>
      <c r="C97" s="396"/>
      <c r="D97" s="396"/>
      <c r="E97" s="396"/>
      <c r="F97" s="396"/>
      <c r="G97" s="396"/>
      <c r="H97" s="396"/>
      <c r="I97" s="396"/>
      <c r="J97" s="396"/>
      <c r="K97" s="396"/>
      <c r="L97" s="396"/>
      <c r="M97" s="396"/>
      <c r="N97" s="396"/>
      <c r="O97" s="396"/>
      <c r="P97" s="396"/>
      <c r="Q97" s="396"/>
      <c r="R97" s="396"/>
      <c r="S97" s="396"/>
      <c r="T97" s="396"/>
      <c r="U97" s="396"/>
      <c r="V97" s="396"/>
      <c r="W97" s="396"/>
      <c r="X97" s="396"/>
      <c r="Y97" s="396"/>
      <c r="Z97" s="396"/>
      <c r="AA97" s="396"/>
      <c r="AB97" s="396"/>
      <c r="AC97" s="396"/>
      <c r="AD97" s="396"/>
      <c r="AE97" s="396"/>
      <c r="AF97" s="396"/>
      <c r="AG97" s="396"/>
      <c r="AH97" s="396"/>
      <c r="AI97" s="396"/>
      <c r="AJ97" s="396"/>
      <c r="AK97" s="396"/>
      <c r="AL97" s="396"/>
    </row>
    <row r="98" spans="1:38">
      <c r="A98" s="395"/>
      <c r="B98" s="395"/>
      <c r="C98" s="395"/>
      <c r="D98" s="395"/>
      <c r="E98" s="395"/>
      <c r="F98" s="395"/>
      <c r="G98" s="395"/>
      <c r="H98" s="395"/>
      <c r="I98" s="395"/>
      <c r="J98" s="395"/>
      <c r="K98" s="395"/>
      <c r="L98" s="395"/>
      <c r="M98" s="395"/>
      <c r="N98" s="395"/>
      <c r="O98" s="395"/>
      <c r="P98" s="395"/>
      <c r="Q98" s="395"/>
      <c r="R98" s="395"/>
      <c r="S98" s="395"/>
      <c r="T98" s="395"/>
      <c r="U98" s="395"/>
      <c r="V98" s="395"/>
      <c r="W98" s="395"/>
      <c r="X98" s="395"/>
      <c r="Y98" s="395"/>
      <c r="Z98" s="395"/>
      <c r="AA98" s="395"/>
      <c r="AB98" s="395"/>
      <c r="AC98" s="395"/>
      <c r="AD98" s="395"/>
      <c r="AE98" s="395"/>
      <c r="AF98" s="395"/>
      <c r="AG98" s="395"/>
      <c r="AH98" s="395"/>
      <c r="AI98" s="395"/>
      <c r="AJ98" s="395"/>
      <c r="AK98" s="395"/>
      <c r="AL98" s="395"/>
    </row>
    <row r="99" spans="1:38">
      <c r="A99" s="396"/>
      <c r="B99" s="396"/>
      <c r="C99" s="396"/>
      <c r="D99" s="396"/>
      <c r="E99" s="396"/>
      <c r="F99" s="396"/>
      <c r="G99" s="396"/>
      <c r="H99" s="396"/>
      <c r="I99" s="396"/>
      <c r="J99" s="396"/>
      <c r="K99" s="396"/>
      <c r="L99" s="396"/>
      <c r="M99" s="396"/>
      <c r="N99" s="396"/>
      <c r="O99" s="396"/>
      <c r="P99" s="396"/>
      <c r="Q99" s="396"/>
      <c r="R99" s="396"/>
      <c r="S99" s="396"/>
      <c r="T99" s="396"/>
      <c r="U99" s="396"/>
      <c r="V99" s="396"/>
      <c r="W99" s="396"/>
      <c r="X99" s="396"/>
      <c r="Y99" s="396"/>
      <c r="Z99" s="396"/>
      <c r="AA99" s="396"/>
      <c r="AB99" s="396"/>
      <c r="AC99" s="396"/>
      <c r="AD99" s="396"/>
      <c r="AE99" s="396"/>
      <c r="AF99" s="396"/>
      <c r="AG99" s="396"/>
      <c r="AH99" s="396"/>
      <c r="AI99" s="396"/>
      <c r="AJ99" s="396"/>
      <c r="AK99" s="396"/>
      <c r="AL99" s="396"/>
    </row>
    <row r="100" spans="1:38">
      <c r="A100" s="395"/>
      <c r="B100" s="395"/>
      <c r="C100" s="395"/>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c r="AA100" s="395"/>
      <c r="AB100" s="395"/>
      <c r="AC100" s="395"/>
      <c r="AD100" s="395"/>
      <c r="AE100" s="395"/>
      <c r="AF100" s="395"/>
      <c r="AG100" s="395"/>
      <c r="AH100" s="395"/>
      <c r="AI100" s="395"/>
      <c r="AJ100" s="395"/>
      <c r="AK100" s="395"/>
      <c r="AL100" s="395"/>
    </row>
    <row r="101" spans="1:38">
      <c r="A101" s="396"/>
      <c r="B101" s="396"/>
      <c r="C101" s="396"/>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c r="AA101" s="396"/>
      <c r="AB101" s="396"/>
      <c r="AC101" s="396"/>
      <c r="AD101" s="396"/>
      <c r="AE101" s="396"/>
      <c r="AF101" s="396"/>
      <c r="AG101" s="396"/>
      <c r="AH101" s="396"/>
      <c r="AI101" s="396"/>
      <c r="AJ101" s="396"/>
      <c r="AK101" s="396"/>
      <c r="AL101" s="396"/>
    </row>
    <row r="102" spans="1:38">
      <c r="A102" s="395"/>
      <c r="B102" s="395"/>
      <c r="C102" s="395"/>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c r="AA102" s="395"/>
      <c r="AB102" s="395"/>
      <c r="AC102" s="395"/>
      <c r="AD102" s="395"/>
      <c r="AE102" s="395"/>
      <c r="AF102" s="395"/>
      <c r="AG102" s="395"/>
      <c r="AH102" s="395"/>
      <c r="AI102" s="395"/>
      <c r="AJ102" s="395"/>
      <c r="AK102" s="395"/>
      <c r="AL102" s="395"/>
    </row>
    <row r="103" spans="1:38">
      <c r="A103" s="396"/>
      <c r="B103" s="396"/>
      <c r="C103" s="396"/>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c r="AA103" s="396"/>
      <c r="AB103" s="396"/>
      <c r="AC103" s="396"/>
      <c r="AD103" s="396"/>
      <c r="AE103" s="396"/>
      <c r="AF103" s="396"/>
      <c r="AG103" s="396"/>
      <c r="AH103" s="396"/>
      <c r="AI103" s="396"/>
      <c r="AJ103" s="396"/>
      <c r="AK103" s="396"/>
      <c r="AL103" s="396"/>
    </row>
    <row r="104" spans="1:38">
      <c r="A104" s="395"/>
      <c r="B104" s="395"/>
      <c r="C104" s="395"/>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c r="AA104" s="395"/>
      <c r="AB104" s="395"/>
      <c r="AC104" s="395"/>
      <c r="AD104" s="395"/>
      <c r="AE104" s="395"/>
      <c r="AF104" s="395"/>
      <c r="AG104" s="395"/>
      <c r="AH104" s="395"/>
      <c r="AI104" s="395"/>
      <c r="AJ104" s="395"/>
      <c r="AK104" s="395"/>
      <c r="AL104" s="395"/>
    </row>
    <row r="105" spans="1:38">
      <c r="A105" s="396"/>
      <c r="B105" s="396"/>
      <c r="C105" s="396"/>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c r="AA105" s="396"/>
      <c r="AB105" s="396"/>
      <c r="AC105" s="396"/>
      <c r="AD105" s="396"/>
      <c r="AE105" s="396"/>
      <c r="AF105" s="396"/>
      <c r="AG105" s="396"/>
      <c r="AH105" s="396"/>
      <c r="AI105" s="396"/>
      <c r="AJ105" s="396"/>
      <c r="AK105" s="396"/>
      <c r="AL105" s="396"/>
    </row>
    <row r="106" spans="1:38">
      <c r="A106" s="395"/>
      <c r="B106" s="395"/>
      <c r="C106" s="395"/>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c r="AA106" s="395"/>
      <c r="AB106" s="395"/>
      <c r="AC106" s="395"/>
      <c r="AD106" s="395"/>
      <c r="AE106" s="395"/>
      <c r="AF106" s="395"/>
      <c r="AG106" s="395"/>
      <c r="AH106" s="395"/>
      <c r="AI106" s="395"/>
      <c r="AJ106" s="395"/>
      <c r="AK106" s="395"/>
      <c r="AL106" s="395"/>
    </row>
    <row r="107" spans="1:38">
      <c r="A107" s="396"/>
      <c r="B107" s="396"/>
      <c r="C107" s="396"/>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c r="AA107" s="396"/>
      <c r="AB107" s="396"/>
      <c r="AC107" s="396"/>
      <c r="AD107" s="396"/>
      <c r="AE107" s="396"/>
      <c r="AF107" s="396"/>
      <c r="AG107" s="396"/>
      <c r="AH107" s="396"/>
      <c r="AI107" s="396"/>
      <c r="AJ107" s="396"/>
      <c r="AK107" s="396"/>
      <c r="AL107" s="396"/>
    </row>
    <row r="108" spans="1:38">
      <c r="A108" s="395"/>
      <c r="B108" s="395"/>
      <c r="C108" s="395"/>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c r="AA108" s="395"/>
      <c r="AB108" s="395"/>
      <c r="AC108" s="395"/>
      <c r="AD108" s="395"/>
      <c r="AE108" s="395"/>
      <c r="AF108" s="395"/>
      <c r="AG108" s="395"/>
      <c r="AH108" s="395"/>
      <c r="AI108" s="395"/>
      <c r="AJ108" s="395"/>
      <c r="AK108" s="395"/>
      <c r="AL108" s="395"/>
    </row>
    <row r="109" spans="1:38">
      <c r="A109" s="396"/>
      <c r="B109" s="396"/>
      <c r="C109" s="396"/>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c r="AA109" s="396"/>
      <c r="AB109" s="396"/>
      <c r="AC109" s="396"/>
      <c r="AD109" s="396"/>
      <c r="AE109" s="396"/>
      <c r="AF109" s="396"/>
      <c r="AG109" s="396"/>
      <c r="AH109" s="396"/>
      <c r="AI109" s="396"/>
      <c r="AJ109" s="396"/>
      <c r="AK109" s="396"/>
      <c r="AL109" s="396"/>
    </row>
    <row r="110" spans="1:38">
      <c r="A110" s="395"/>
      <c r="B110" s="395"/>
      <c r="C110" s="395"/>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c r="AA110" s="395"/>
      <c r="AB110" s="395"/>
      <c r="AC110" s="395"/>
      <c r="AD110" s="395"/>
      <c r="AE110" s="395"/>
      <c r="AF110" s="395"/>
      <c r="AG110" s="395"/>
      <c r="AH110" s="395"/>
      <c r="AI110" s="395"/>
      <c r="AJ110" s="395"/>
      <c r="AK110" s="395"/>
      <c r="AL110" s="395"/>
    </row>
    <row r="111" spans="1:38">
      <c r="A111" s="396"/>
      <c r="B111" s="396"/>
      <c r="C111" s="396"/>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c r="AA111" s="396"/>
      <c r="AB111" s="396"/>
      <c r="AC111" s="396"/>
      <c r="AD111" s="396"/>
      <c r="AE111" s="396"/>
      <c r="AF111" s="396"/>
      <c r="AG111" s="396"/>
      <c r="AH111" s="396"/>
      <c r="AI111" s="396"/>
      <c r="AJ111" s="396"/>
      <c r="AK111" s="396"/>
      <c r="AL111" s="396"/>
    </row>
    <row r="112" spans="1:38">
      <c r="A112" s="395"/>
      <c r="B112" s="395"/>
      <c r="C112" s="395"/>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c r="AA112" s="395"/>
      <c r="AB112" s="395"/>
      <c r="AC112" s="395"/>
      <c r="AD112" s="395"/>
      <c r="AE112" s="395"/>
      <c r="AF112" s="395"/>
      <c r="AG112" s="395"/>
      <c r="AH112" s="395"/>
      <c r="AI112" s="395"/>
      <c r="AJ112" s="395"/>
      <c r="AK112" s="395"/>
      <c r="AL112" s="395"/>
    </row>
    <row r="113" spans="1:38">
      <c r="A113" s="396"/>
      <c r="B113" s="396"/>
      <c r="C113" s="396"/>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c r="AA113" s="396"/>
      <c r="AB113" s="396"/>
      <c r="AC113" s="396"/>
      <c r="AD113" s="396"/>
      <c r="AE113" s="396"/>
      <c r="AF113" s="396"/>
      <c r="AG113" s="396"/>
      <c r="AH113" s="396"/>
      <c r="AI113" s="396"/>
      <c r="AJ113" s="396"/>
      <c r="AK113" s="396"/>
      <c r="AL113" s="396"/>
    </row>
    <row r="114" spans="1:38">
      <c r="A114" s="395"/>
      <c r="B114" s="395"/>
      <c r="C114" s="395"/>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c r="AA114" s="395"/>
      <c r="AB114" s="395"/>
      <c r="AC114" s="395"/>
      <c r="AD114" s="395"/>
      <c r="AE114" s="395"/>
      <c r="AF114" s="395"/>
      <c r="AG114" s="395"/>
      <c r="AH114" s="395"/>
      <c r="AI114" s="395"/>
      <c r="AJ114" s="395"/>
      <c r="AK114" s="395"/>
      <c r="AL114" s="395"/>
    </row>
    <row r="115" spans="1:38">
      <c r="A115" s="396"/>
      <c r="B115" s="396"/>
      <c r="C115" s="396"/>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c r="AA115" s="396"/>
      <c r="AB115" s="396"/>
      <c r="AC115" s="396"/>
      <c r="AD115" s="396"/>
      <c r="AE115" s="396"/>
      <c r="AF115" s="396"/>
      <c r="AG115" s="396"/>
      <c r="AH115" s="396"/>
      <c r="AI115" s="396"/>
      <c r="AJ115" s="396"/>
      <c r="AK115" s="396"/>
      <c r="AL115" s="396"/>
    </row>
    <row r="116" spans="1:38">
      <c r="A116" s="395"/>
      <c r="B116" s="395"/>
      <c r="C116" s="395"/>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c r="AA116" s="395"/>
      <c r="AB116" s="395"/>
      <c r="AC116" s="395"/>
      <c r="AD116" s="395"/>
      <c r="AE116" s="395"/>
      <c r="AF116" s="395"/>
      <c r="AG116" s="395"/>
      <c r="AH116" s="395"/>
      <c r="AI116" s="395"/>
      <c r="AJ116" s="395"/>
      <c r="AK116" s="395"/>
      <c r="AL116" s="395"/>
    </row>
    <row r="117" spans="1:38">
      <c r="A117" s="396"/>
      <c r="B117" s="396"/>
      <c r="C117" s="396"/>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c r="AA117" s="396"/>
      <c r="AB117" s="396"/>
      <c r="AC117" s="396"/>
      <c r="AD117" s="396"/>
      <c r="AE117" s="396"/>
      <c r="AF117" s="396"/>
      <c r="AG117" s="396"/>
      <c r="AH117" s="396"/>
      <c r="AI117" s="396"/>
      <c r="AJ117" s="396"/>
      <c r="AK117" s="396"/>
      <c r="AL117" s="396"/>
    </row>
    <row r="118" spans="1:38">
      <c r="A118" s="395"/>
      <c r="B118" s="395"/>
      <c r="C118" s="395"/>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c r="AA118" s="395"/>
      <c r="AB118" s="395"/>
      <c r="AC118" s="395"/>
      <c r="AD118" s="395"/>
      <c r="AE118" s="395"/>
      <c r="AF118" s="395"/>
      <c r="AG118" s="395"/>
      <c r="AH118" s="395"/>
      <c r="AI118" s="395"/>
      <c r="AJ118" s="395"/>
      <c r="AK118" s="395"/>
      <c r="AL118" s="395"/>
    </row>
    <row r="119" spans="1:38">
      <c r="A119" s="396"/>
      <c r="B119" s="396"/>
      <c r="C119" s="396"/>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c r="AA119" s="396"/>
      <c r="AB119" s="396"/>
      <c r="AC119" s="396"/>
      <c r="AD119" s="396"/>
      <c r="AE119" s="396"/>
      <c r="AF119" s="396"/>
      <c r="AG119" s="396"/>
      <c r="AH119" s="396"/>
      <c r="AI119" s="396"/>
      <c r="AJ119" s="396"/>
      <c r="AK119" s="396"/>
      <c r="AL119" s="396"/>
    </row>
    <row r="120" spans="1:38">
      <c r="A120" s="395"/>
      <c r="B120" s="395"/>
      <c r="C120" s="395"/>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c r="AA120" s="395"/>
      <c r="AB120" s="395"/>
      <c r="AC120" s="395"/>
      <c r="AD120" s="395"/>
      <c r="AE120" s="395"/>
      <c r="AF120" s="395"/>
      <c r="AG120" s="395"/>
      <c r="AH120" s="395"/>
      <c r="AI120" s="395"/>
      <c r="AJ120" s="395"/>
      <c r="AK120" s="395"/>
      <c r="AL120" s="395"/>
    </row>
    <row r="121" spans="1:38">
      <c r="A121" s="396"/>
      <c r="B121" s="396"/>
      <c r="C121" s="396"/>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c r="AA121" s="396"/>
      <c r="AB121" s="396"/>
      <c r="AC121" s="396"/>
      <c r="AD121" s="396"/>
      <c r="AE121" s="396"/>
      <c r="AF121" s="396"/>
      <c r="AG121" s="396"/>
      <c r="AH121" s="396"/>
      <c r="AI121" s="396"/>
      <c r="AJ121" s="396"/>
      <c r="AK121" s="396"/>
      <c r="AL121" s="396"/>
    </row>
    <row r="122" spans="1:38">
      <c r="A122" s="395"/>
      <c r="B122" s="395"/>
      <c r="C122" s="395"/>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c r="AA122" s="395"/>
      <c r="AB122" s="395"/>
      <c r="AC122" s="395"/>
      <c r="AD122" s="395"/>
      <c r="AE122" s="395"/>
      <c r="AF122" s="395"/>
      <c r="AG122" s="395"/>
      <c r="AH122" s="395"/>
      <c r="AI122" s="395"/>
      <c r="AJ122" s="395"/>
      <c r="AK122" s="395"/>
      <c r="AL122" s="395"/>
    </row>
    <row r="123" spans="1:38">
      <c r="A123" s="396"/>
      <c r="B123" s="396"/>
      <c r="C123" s="396"/>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c r="AA123" s="396"/>
      <c r="AB123" s="396"/>
      <c r="AC123" s="396"/>
      <c r="AD123" s="396"/>
      <c r="AE123" s="396"/>
      <c r="AF123" s="396"/>
      <c r="AG123" s="396"/>
      <c r="AH123" s="396"/>
      <c r="AI123" s="396"/>
      <c r="AJ123" s="396"/>
      <c r="AK123" s="396"/>
      <c r="AL123" s="396"/>
    </row>
    <row r="124" spans="1:38">
      <c r="A124" s="395"/>
      <c r="B124" s="395"/>
      <c r="C124" s="395"/>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c r="AA124" s="395"/>
      <c r="AB124" s="395"/>
      <c r="AC124" s="395"/>
      <c r="AD124" s="395"/>
      <c r="AE124" s="395"/>
      <c r="AF124" s="395"/>
      <c r="AG124" s="395"/>
      <c r="AH124" s="395"/>
      <c r="AI124" s="395"/>
      <c r="AJ124" s="395"/>
      <c r="AK124" s="395"/>
      <c r="AL124" s="395"/>
    </row>
    <row r="125" spans="1:38">
      <c r="A125" s="396"/>
      <c r="B125" s="396"/>
      <c r="C125" s="396"/>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c r="AA125" s="396"/>
      <c r="AB125" s="396"/>
      <c r="AC125" s="396"/>
      <c r="AD125" s="396"/>
      <c r="AE125" s="396"/>
      <c r="AF125" s="396"/>
      <c r="AG125" s="396"/>
      <c r="AH125" s="396"/>
      <c r="AI125" s="396"/>
      <c r="AJ125" s="396"/>
      <c r="AK125" s="396"/>
      <c r="AL125" s="396"/>
    </row>
    <row r="126" spans="1:38">
      <c r="A126" s="395"/>
      <c r="B126" s="395"/>
      <c r="C126" s="395"/>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c r="AA126" s="395"/>
      <c r="AB126" s="395"/>
      <c r="AC126" s="395"/>
      <c r="AD126" s="395"/>
      <c r="AE126" s="395"/>
      <c r="AF126" s="395"/>
      <c r="AG126" s="395"/>
      <c r="AH126" s="395"/>
      <c r="AI126" s="395"/>
      <c r="AJ126" s="395"/>
      <c r="AK126" s="395"/>
      <c r="AL126" s="395"/>
    </row>
    <row r="127" spans="1:38">
      <c r="A127" s="396"/>
      <c r="B127" s="396"/>
      <c r="C127" s="396"/>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c r="AA127" s="396"/>
      <c r="AB127" s="396"/>
      <c r="AC127" s="396"/>
      <c r="AD127" s="396"/>
      <c r="AE127" s="396"/>
      <c r="AF127" s="396"/>
      <c r="AG127" s="396"/>
      <c r="AH127" s="396"/>
      <c r="AI127" s="396"/>
      <c r="AJ127" s="396"/>
      <c r="AK127" s="396"/>
      <c r="AL127" s="396"/>
    </row>
    <row r="128" spans="1:38">
      <c r="A128" s="395"/>
      <c r="B128" s="395"/>
      <c r="C128" s="395"/>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c r="AA128" s="395"/>
      <c r="AB128" s="395"/>
      <c r="AC128" s="395"/>
      <c r="AD128" s="395"/>
      <c r="AE128" s="395"/>
      <c r="AF128" s="395"/>
      <c r="AG128" s="395"/>
      <c r="AH128" s="395"/>
      <c r="AI128" s="395"/>
      <c r="AJ128" s="395"/>
      <c r="AK128" s="395"/>
      <c r="AL128" s="395"/>
    </row>
    <row r="129" spans="1:38">
      <c r="A129" s="396"/>
      <c r="B129" s="396"/>
      <c r="C129" s="396"/>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c r="AA129" s="396"/>
      <c r="AB129" s="396"/>
      <c r="AC129" s="396"/>
      <c r="AD129" s="396"/>
      <c r="AE129" s="396"/>
      <c r="AF129" s="396"/>
      <c r="AG129" s="396"/>
      <c r="AH129" s="396"/>
      <c r="AI129" s="396"/>
      <c r="AJ129" s="396"/>
      <c r="AK129" s="396"/>
      <c r="AL129" s="396"/>
    </row>
    <row r="130" spans="1:38">
      <c r="A130" s="395"/>
      <c r="B130" s="395"/>
      <c r="C130" s="395"/>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c r="AA130" s="395"/>
      <c r="AB130" s="395"/>
      <c r="AC130" s="395"/>
      <c r="AD130" s="395"/>
      <c r="AE130" s="395"/>
      <c r="AF130" s="395"/>
      <c r="AG130" s="395"/>
      <c r="AH130" s="395"/>
      <c r="AI130" s="395"/>
      <c r="AJ130" s="395"/>
      <c r="AK130" s="395"/>
      <c r="AL130" s="395"/>
    </row>
    <row r="131" spans="1:38">
      <c r="A131" s="396"/>
      <c r="B131" s="396"/>
      <c r="C131" s="396"/>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c r="AA131" s="396"/>
      <c r="AB131" s="396"/>
      <c r="AC131" s="396"/>
      <c r="AD131" s="396"/>
      <c r="AE131" s="396"/>
      <c r="AF131" s="396"/>
      <c r="AG131" s="396"/>
      <c r="AH131" s="396"/>
      <c r="AI131" s="396"/>
      <c r="AJ131" s="396"/>
      <c r="AK131" s="396"/>
      <c r="AL131" s="396"/>
    </row>
    <row r="132" spans="1:38">
      <c r="A132" s="395"/>
      <c r="B132" s="395"/>
      <c r="C132" s="395"/>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c r="AA132" s="395"/>
      <c r="AB132" s="395"/>
      <c r="AC132" s="395"/>
      <c r="AD132" s="395"/>
      <c r="AE132" s="395"/>
      <c r="AF132" s="395"/>
      <c r="AG132" s="395"/>
      <c r="AH132" s="395"/>
      <c r="AI132" s="395"/>
      <c r="AJ132" s="395"/>
      <c r="AK132" s="395"/>
      <c r="AL132" s="395"/>
    </row>
    <row r="350" spans="1:38">
      <c r="A350" s="340">
        <f>A2</f>
        <v>0</v>
      </c>
      <c r="B350" s="340" t="s">
        <v>1587</v>
      </c>
      <c r="C350" s="340" t="s">
        <v>1587</v>
      </c>
      <c r="D350" s="340" t="s">
        <v>1587</v>
      </c>
      <c r="E350" s="340">
        <v>11111</v>
      </c>
      <c r="F350" s="340" t="s">
        <v>66</v>
      </c>
      <c r="G350" s="340">
        <f>SUM(G2:G349)</f>
        <v>0</v>
      </c>
      <c r="H350" s="340">
        <f t="shared" ref="H350:AI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40">
        <f t="shared" si="0"/>
        <v>0</v>
      </c>
      <c r="R350" s="559"/>
      <c r="S350" s="559"/>
      <c r="T350" s="559"/>
      <c r="U350" s="340">
        <f t="shared" si="0"/>
        <v>0</v>
      </c>
      <c r="V350" s="340">
        <f t="shared" si="0"/>
        <v>0</v>
      </c>
      <c r="W350" s="340">
        <f t="shared" si="0"/>
        <v>0</v>
      </c>
      <c r="X350" s="340">
        <f t="shared" si="0"/>
        <v>0</v>
      </c>
      <c r="Y350" s="340">
        <f t="shared" si="0"/>
        <v>0</v>
      </c>
      <c r="Z350" s="340">
        <f t="shared" si="0"/>
        <v>0</v>
      </c>
      <c r="AA350" s="340">
        <f t="shared" si="0"/>
        <v>0</v>
      </c>
      <c r="AB350" s="340">
        <f t="shared" si="0"/>
        <v>0</v>
      </c>
      <c r="AC350" s="340">
        <f t="shared" si="0"/>
        <v>0</v>
      </c>
      <c r="AD350" s="340">
        <f t="shared" si="0"/>
        <v>0</v>
      </c>
      <c r="AE350" s="340">
        <f t="shared" si="0"/>
        <v>0</v>
      </c>
      <c r="AF350" s="534"/>
      <c r="AG350" s="534"/>
      <c r="AH350" s="534"/>
      <c r="AI350" s="357">
        <f t="shared" si="0"/>
        <v>0</v>
      </c>
      <c r="AJ350" s="362">
        <v>1</v>
      </c>
      <c r="AK350" s="362">
        <v>1</v>
      </c>
      <c r="AL350" s="362">
        <v>1</v>
      </c>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0B050"/>
  </sheetPr>
  <dimension ref="A1:BU350"/>
  <sheetViews>
    <sheetView showGridLines="0" topLeftCell="AA1" workbookViewId="0">
      <pane ySplit="1" topLeftCell="A335" activePane="bottomLeft" state="frozen"/>
      <selection activeCell="Q20" sqref="Q20"/>
      <selection pane="bottomLeft" activeCell="BT340" sqref="BT340"/>
    </sheetView>
  </sheetViews>
  <sheetFormatPr defaultColWidth="9.140625" defaultRowHeight="15"/>
  <cols>
    <col min="1" max="1" width="3.85546875" style="143" bestFit="1" customWidth="1"/>
    <col min="2" max="4" width="19.28515625" style="143" bestFit="1" customWidth="1"/>
    <col min="5" max="5" width="6" style="143" bestFit="1" customWidth="1"/>
    <col min="6" max="6" width="4.5703125" style="143" bestFit="1" customWidth="1"/>
    <col min="7" max="20" width="3.85546875" style="143" bestFit="1" customWidth="1"/>
    <col min="21" max="23" width="3.85546875" style="143" customWidth="1"/>
    <col min="24" max="36" width="3.85546875" style="143" bestFit="1" customWidth="1"/>
    <col min="37" max="39" width="3.85546875" style="143" customWidth="1"/>
    <col min="40" max="53" width="3.85546875" style="143" bestFit="1" customWidth="1"/>
    <col min="54" max="56" width="3.85546875" style="143" customWidth="1"/>
    <col min="57" max="73" width="3.85546875" style="143" bestFit="1" customWidth="1"/>
    <col min="74" max="16384" width="9.140625" style="143"/>
  </cols>
  <sheetData>
    <row r="1" spans="1:73" s="539" customFormat="1" ht="189.75">
      <c r="A1" s="561" t="s">
        <v>140</v>
      </c>
      <c r="B1" s="561" t="s">
        <v>141</v>
      </c>
      <c r="C1" s="561" t="s">
        <v>761</v>
      </c>
      <c r="D1" s="561" t="s">
        <v>212</v>
      </c>
      <c r="E1" s="561" t="s">
        <v>762</v>
      </c>
      <c r="F1" s="561" t="s">
        <v>763</v>
      </c>
      <c r="G1" s="561" t="s">
        <v>2</v>
      </c>
      <c r="H1" s="561" t="s">
        <v>1048</v>
      </c>
      <c r="I1" s="561" t="s">
        <v>1047</v>
      </c>
      <c r="J1" s="561" t="s">
        <v>1046</v>
      </c>
      <c r="K1" s="561" t="s">
        <v>1045</v>
      </c>
      <c r="L1" s="561" t="s">
        <v>1044</v>
      </c>
      <c r="M1" s="561" t="s">
        <v>1043</v>
      </c>
      <c r="N1" s="561" t="s">
        <v>1042</v>
      </c>
      <c r="O1" s="561" t="s">
        <v>1041</v>
      </c>
      <c r="P1" s="561" t="s">
        <v>1040</v>
      </c>
      <c r="Q1" s="561" t="s">
        <v>1039</v>
      </c>
      <c r="R1" s="561" t="s">
        <v>1038</v>
      </c>
      <c r="S1" s="561" t="s">
        <v>1037</v>
      </c>
      <c r="T1" s="561" t="s">
        <v>1036</v>
      </c>
      <c r="U1" s="561" t="s">
        <v>1957</v>
      </c>
      <c r="V1" s="561" t="s">
        <v>1958</v>
      </c>
      <c r="W1" s="561" t="s">
        <v>1959</v>
      </c>
      <c r="X1" s="561" t="s">
        <v>1960</v>
      </c>
      <c r="Y1" s="561" t="s">
        <v>1035</v>
      </c>
      <c r="Z1" s="561" t="s">
        <v>1034</v>
      </c>
      <c r="AA1" s="561" t="s">
        <v>1033</v>
      </c>
      <c r="AB1" s="561" t="s">
        <v>1032</v>
      </c>
      <c r="AC1" s="561" t="s">
        <v>1031</v>
      </c>
      <c r="AD1" s="561" t="s">
        <v>1030</v>
      </c>
      <c r="AE1" s="561" t="s">
        <v>1029</v>
      </c>
      <c r="AF1" s="561" t="s">
        <v>1028</v>
      </c>
      <c r="AG1" s="561" t="s">
        <v>1027</v>
      </c>
      <c r="AH1" s="561" t="s">
        <v>1026</v>
      </c>
      <c r="AI1" s="561" t="s">
        <v>1025</v>
      </c>
      <c r="AJ1" s="561" t="s">
        <v>1024</v>
      </c>
      <c r="AK1" s="561" t="s">
        <v>1961</v>
      </c>
      <c r="AL1" s="561" t="s">
        <v>1962</v>
      </c>
      <c r="AM1" s="561" t="s">
        <v>1963</v>
      </c>
      <c r="AN1" s="561" t="s">
        <v>1964</v>
      </c>
      <c r="AO1" s="561" t="s">
        <v>1023</v>
      </c>
      <c r="AP1" s="561" t="s">
        <v>1022</v>
      </c>
      <c r="AQ1" s="561" t="s">
        <v>1021</v>
      </c>
      <c r="AR1" s="561" t="s">
        <v>1020</v>
      </c>
      <c r="AS1" s="561" t="s">
        <v>1019</v>
      </c>
      <c r="AT1" s="561" t="s">
        <v>1018</v>
      </c>
      <c r="AU1" s="561" t="s">
        <v>1017</v>
      </c>
      <c r="AV1" s="561" t="s">
        <v>1016</v>
      </c>
      <c r="AW1" s="561" t="s">
        <v>1015</v>
      </c>
      <c r="AX1" s="561" t="s">
        <v>1014</v>
      </c>
      <c r="AY1" s="561" t="s">
        <v>1013</v>
      </c>
      <c r="AZ1" s="561" t="s">
        <v>1012</v>
      </c>
      <c r="BA1" s="561" t="s">
        <v>1011</v>
      </c>
      <c r="BB1" s="561" t="s">
        <v>1965</v>
      </c>
      <c r="BC1" s="561" t="s">
        <v>1966</v>
      </c>
      <c r="BD1" s="561" t="s">
        <v>1967</v>
      </c>
      <c r="BE1" s="561" t="s">
        <v>1968</v>
      </c>
      <c r="BF1" s="561" t="s">
        <v>1010</v>
      </c>
      <c r="BG1" s="561" t="s">
        <v>1009</v>
      </c>
      <c r="BH1" s="561" t="s">
        <v>1008</v>
      </c>
      <c r="BI1" s="561" t="s">
        <v>1007</v>
      </c>
      <c r="BJ1" s="561" t="s">
        <v>1006</v>
      </c>
      <c r="BK1" s="561" t="s">
        <v>1005</v>
      </c>
      <c r="BL1" s="561" t="s">
        <v>1004</v>
      </c>
      <c r="BM1" s="561" t="s">
        <v>1003</v>
      </c>
      <c r="BN1" s="561" t="s">
        <v>1002</v>
      </c>
      <c r="BO1" s="561" t="s">
        <v>1001</v>
      </c>
      <c r="BP1" s="561" t="s">
        <v>1000</v>
      </c>
      <c r="BQ1" s="561" t="s">
        <v>999</v>
      </c>
      <c r="BR1" s="561" t="s">
        <v>1969</v>
      </c>
      <c r="BS1" s="561" t="s">
        <v>1970</v>
      </c>
      <c r="BT1" s="561" t="s">
        <v>1971</v>
      </c>
      <c r="BU1" s="561" t="s">
        <v>1972</v>
      </c>
    </row>
    <row r="2" spans="1:73">
      <c r="A2" s="395"/>
      <c r="B2" s="395"/>
      <c r="C2" s="395"/>
      <c r="D2" s="395"/>
      <c r="E2" s="395"/>
      <c r="F2" s="395"/>
      <c r="G2" s="395"/>
      <c r="H2" s="395"/>
      <c r="I2" s="395"/>
      <c r="J2" s="395"/>
      <c r="K2" s="395"/>
      <c r="L2" s="395"/>
      <c r="M2" s="395"/>
      <c r="N2" s="395"/>
      <c r="O2" s="395"/>
      <c r="P2" s="395"/>
      <c r="Q2" s="395"/>
      <c r="R2" s="395"/>
      <c r="S2" s="395"/>
      <c r="T2" s="395"/>
      <c r="U2" s="395"/>
      <c r="V2" s="395"/>
      <c r="W2" s="395"/>
      <c r="X2" s="395"/>
      <c r="Y2" s="395"/>
      <c r="Z2" s="395"/>
      <c r="AA2" s="395"/>
      <c r="AB2" s="395"/>
      <c r="AC2" s="395"/>
      <c r="AD2" s="395"/>
      <c r="AE2" s="395"/>
      <c r="AF2" s="395"/>
      <c r="AG2" s="395"/>
      <c r="AH2" s="395"/>
      <c r="AI2" s="395"/>
      <c r="AJ2" s="395"/>
      <c r="AK2" s="395"/>
      <c r="AL2" s="395"/>
      <c r="AM2" s="395"/>
      <c r="AN2" s="395"/>
      <c r="AO2" s="395"/>
      <c r="AP2" s="395"/>
      <c r="AQ2" s="395"/>
      <c r="AR2" s="395"/>
      <c r="AS2" s="395"/>
      <c r="AT2" s="395"/>
      <c r="AU2" s="395"/>
      <c r="AV2" s="395"/>
      <c r="AW2" s="395"/>
      <c r="AX2" s="395"/>
      <c r="AY2" s="395"/>
      <c r="AZ2" s="395"/>
      <c r="BA2" s="395"/>
      <c r="BB2" s="395"/>
      <c r="BC2" s="395"/>
      <c r="BD2" s="395"/>
      <c r="BE2" s="395"/>
      <c r="BF2" s="395"/>
      <c r="BG2" s="395"/>
      <c r="BH2" s="395"/>
      <c r="BI2" s="395"/>
      <c r="BJ2" s="395"/>
      <c r="BK2" s="395"/>
      <c r="BL2" s="395"/>
      <c r="BM2" s="395"/>
      <c r="BN2" s="395"/>
      <c r="BO2" s="395"/>
      <c r="BP2" s="395"/>
      <c r="BQ2" s="395"/>
      <c r="BR2" s="395"/>
    </row>
    <row r="3" spans="1:73">
      <c r="A3" s="396"/>
      <c r="B3" s="396"/>
      <c r="C3" s="396"/>
      <c r="D3" s="396"/>
      <c r="E3" s="396"/>
      <c r="F3" s="396"/>
      <c r="G3" s="396"/>
      <c r="H3" s="396"/>
      <c r="I3" s="396"/>
      <c r="J3" s="396"/>
      <c r="K3" s="396"/>
      <c r="L3" s="396"/>
      <c r="M3" s="396"/>
      <c r="N3" s="396"/>
      <c r="O3" s="396"/>
      <c r="P3" s="396"/>
      <c r="Q3" s="396"/>
      <c r="R3" s="396"/>
      <c r="S3" s="396"/>
      <c r="T3" s="396"/>
      <c r="U3" s="396"/>
      <c r="V3" s="396"/>
      <c r="W3" s="396"/>
      <c r="X3" s="396"/>
      <c r="Y3" s="396"/>
      <c r="Z3" s="396"/>
      <c r="AA3" s="396"/>
      <c r="AB3" s="396"/>
      <c r="AC3" s="396"/>
      <c r="AD3" s="396"/>
      <c r="AE3" s="396"/>
      <c r="AF3" s="396"/>
      <c r="AG3" s="396"/>
      <c r="AH3" s="396"/>
      <c r="AI3" s="396"/>
      <c r="AJ3" s="396"/>
      <c r="AK3" s="396"/>
      <c r="AL3" s="396"/>
      <c r="AM3" s="396"/>
      <c r="AN3" s="396"/>
      <c r="AO3" s="396"/>
      <c r="AP3" s="396"/>
      <c r="AQ3" s="396"/>
      <c r="AR3" s="396"/>
      <c r="AS3" s="396"/>
      <c r="AT3" s="396"/>
      <c r="AU3" s="396"/>
      <c r="AV3" s="396"/>
      <c r="AW3" s="396"/>
      <c r="AX3" s="396"/>
      <c r="AY3" s="396"/>
      <c r="AZ3" s="396"/>
      <c r="BA3" s="396"/>
      <c r="BB3" s="396"/>
      <c r="BC3" s="396"/>
      <c r="BD3" s="396"/>
      <c r="BE3" s="396"/>
      <c r="BF3" s="396"/>
      <c r="BG3" s="396"/>
      <c r="BH3" s="396"/>
      <c r="BI3" s="396"/>
      <c r="BJ3" s="396"/>
      <c r="BK3" s="396"/>
      <c r="BL3" s="396"/>
      <c r="BM3" s="396"/>
      <c r="BN3" s="396"/>
      <c r="BO3" s="396"/>
      <c r="BP3" s="396"/>
      <c r="BQ3" s="396"/>
      <c r="BR3" s="396"/>
    </row>
    <row r="4" spans="1:73">
      <c r="A4" s="395"/>
      <c r="B4" s="395"/>
      <c r="C4" s="395"/>
      <c r="D4" s="395"/>
      <c r="E4" s="395"/>
      <c r="F4" s="395"/>
      <c r="G4" s="395"/>
      <c r="H4" s="395"/>
      <c r="I4" s="395"/>
      <c r="J4" s="395"/>
      <c r="K4" s="395"/>
      <c r="L4" s="395"/>
      <c r="M4" s="395"/>
      <c r="N4" s="395"/>
      <c r="O4" s="395"/>
      <c r="P4" s="395"/>
      <c r="Q4" s="395"/>
      <c r="R4" s="395"/>
      <c r="S4" s="395"/>
      <c r="T4" s="395"/>
      <c r="U4" s="395"/>
      <c r="V4" s="395"/>
      <c r="W4" s="395"/>
      <c r="X4" s="395"/>
      <c r="Y4" s="395"/>
      <c r="Z4" s="395"/>
      <c r="AA4" s="395"/>
      <c r="AB4" s="395"/>
      <c r="AC4" s="395"/>
      <c r="AD4" s="395"/>
      <c r="AE4" s="395"/>
      <c r="AF4" s="395"/>
      <c r="AG4" s="395"/>
      <c r="AH4" s="395"/>
      <c r="AI4" s="395"/>
      <c r="AJ4" s="395"/>
      <c r="AK4" s="395"/>
      <c r="AL4" s="395"/>
      <c r="AM4" s="395"/>
      <c r="AN4" s="395"/>
      <c r="AO4" s="395"/>
      <c r="AP4" s="395"/>
      <c r="AQ4" s="395"/>
      <c r="AR4" s="395"/>
      <c r="AS4" s="395"/>
      <c r="AT4" s="395"/>
      <c r="AU4" s="395"/>
      <c r="AV4" s="395"/>
      <c r="AW4" s="395"/>
      <c r="AX4" s="395"/>
      <c r="AY4" s="395"/>
      <c r="AZ4" s="395"/>
      <c r="BA4" s="395"/>
      <c r="BB4" s="395"/>
      <c r="BC4" s="395"/>
      <c r="BD4" s="395"/>
      <c r="BE4" s="395"/>
      <c r="BF4" s="395"/>
      <c r="BG4" s="395"/>
      <c r="BH4" s="395"/>
      <c r="BI4" s="395"/>
      <c r="BJ4" s="395"/>
      <c r="BK4" s="395"/>
      <c r="BL4" s="395"/>
      <c r="BM4" s="395"/>
      <c r="BN4" s="395"/>
      <c r="BO4" s="395"/>
      <c r="BP4" s="395"/>
      <c r="BQ4" s="395"/>
      <c r="BR4" s="395"/>
    </row>
    <row r="5" spans="1:73">
      <c r="A5" s="396"/>
      <c r="B5" s="396"/>
      <c r="C5" s="396"/>
      <c r="D5" s="396"/>
      <c r="E5" s="396"/>
      <c r="F5" s="396"/>
      <c r="G5" s="396"/>
      <c r="H5" s="396"/>
      <c r="I5" s="396"/>
      <c r="J5" s="396"/>
      <c r="K5" s="396"/>
      <c r="L5" s="396"/>
      <c r="M5" s="396"/>
      <c r="N5" s="396"/>
      <c r="O5" s="396"/>
      <c r="P5" s="396"/>
      <c r="Q5" s="396"/>
      <c r="R5" s="396"/>
      <c r="S5" s="396"/>
      <c r="T5" s="396"/>
      <c r="U5" s="396"/>
      <c r="V5" s="396"/>
      <c r="W5" s="396"/>
      <c r="X5" s="396"/>
      <c r="Y5" s="396"/>
      <c r="Z5" s="396"/>
      <c r="AA5" s="396"/>
      <c r="AB5" s="396"/>
      <c r="AC5" s="396"/>
      <c r="AD5" s="396"/>
      <c r="AE5" s="396"/>
      <c r="AF5" s="396"/>
      <c r="AG5" s="396"/>
      <c r="AH5" s="396"/>
      <c r="AI5" s="396"/>
      <c r="AJ5" s="396"/>
      <c r="AK5" s="396"/>
      <c r="AL5" s="396"/>
      <c r="AM5" s="396"/>
      <c r="AN5" s="396"/>
      <c r="AO5" s="396"/>
      <c r="AP5" s="396"/>
      <c r="AQ5" s="396"/>
      <c r="AR5" s="396"/>
      <c r="AS5" s="396"/>
      <c r="AT5" s="396"/>
      <c r="AU5" s="396"/>
      <c r="AV5" s="396"/>
      <c r="AW5" s="396"/>
      <c r="AX5" s="396"/>
      <c r="AY5" s="396"/>
      <c r="AZ5" s="396"/>
      <c r="BA5" s="396"/>
      <c r="BB5" s="396"/>
      <c r="BC5" s="396"/>
      <c r="BD5" s="396"/>
      <c r="BE5" s="396"/>
      <c r="BF5" s="396"/>
      <c r="BG5" s="396"/>
      <c r="BH5" s="396"/>
      <c r="BI5" s="396"/>
      <c r="BJ5" s="396"/>
      <c r="BK5" s="396"/>
      <c r="BL5" s="396"/>
      <c r="BM5" s="396"/>
      <c r="BN5" s="396"/>
      <c r="BO5" s="396"/>
      <c r="BP5" s="396"/>
      <c r="BQ5" s="396"/>
      <c r="BR5" s="396"/>
    </row>
    <row r="6" spans="1:73">
      <c r="A6" s="395"/>
      <c r="B6" s="395"/>
      <c r="C6" s="395"/>
      <c r="D6" s="395"/>
      <c r="E6" s="395"/>
      <c r="F6" s="395"/>
      <c r="G6" s="395"/>
      <c r="H6" s="395"/>
      <c r="I6" s="395"/>
      <c r="J6" s="395"/>
      <c r="K6" s="395"/>
      <c r="L6" s="395"/>
      <c r="M6" s="395"/>
      <c r="N6" s="395"/>
      <c r="O6" s="395"/>
      <c r="P6" s="395"/>
      <c r="Q6" s="395"/>
      <c r="R6" s="395"/>
      <c r="S6" s="395"/>
      <c r="T6" s="395"/>
      <c r="U6" s="395"/>
      <c r="V6" s="395"/>
      <c r="W6" s="395"/>
      <c r="X6" s="395"/>
      <c r="Y6" s="395"/>
      <c r="Z6" s="395"/>
      <c r="AA6" s="395"/>
      <c r="AB6" s="395"/>
      <c r="AC6" s="395"/>
      <c r="AD6" s="395"/>
      <c r="AE6" s="395"/>
      <c r="AF6" s="395"/>
      <c r="AG6" s="395"/>
      <c r="AH6" s="395"/>
      <c r="AI6" s="395"/>
      <c r="AJ6" s="395"/>
      <c r="AK6" s="395"/>
      <c r="AL6" s="395"/>
      <c r="AM6" s="395"/>
      <c r="AN6" s="395"/>
      <c r="AO6" s="395"/>
      <c r="AP6" s="395"/>
      <c r="AQ6" s="395"/>
      <c r="AR6" s="395"/>
      <c r="AS6" s="395"/>
      <c r="AT6" s="395"/>
      <c r="AU6" s="395"/>
      <c r="AV6" s="395"/>
      <c r="AW6" s="395"/>
      <c r="AX6" s="395"/>
      <c r="AY6" s="395"/>
      <c r="AZ6" s="395"/>
      <c r="BA6" s="395"/>
      <c r="BB6" s="395"/>
      <c r="BC6" s="395"/>
      <c r="BD6" s="395"/>
      <c r="BE6" s="395"/>
      <c r="BF6" s="395"/>
      <c r="BG6" s="395"/>
      <c r="BH6" s="395"/>
      <c r="BI6" s="395"/>
      <c r="BJ6" s="395"/>
      <c r="BK6" s="395"/>
      <c r="BL6" s="395"/>
      <c r="BM6" s="395"/>
      <c r="BN6" s="395"/>
      <c r="BO6" s="395"/>
      <c r="BP6" s="395"/>
      <c r="BQ6" s="395"/>
      <c r="BR6" s="395"/>
    </row>
    <row r="7" spans="1:73">
      <c r="A7" s="396"/>
      <c r="B7" s="396"/>
      <c r="C7" s="396"/>
      <c r="D7" s="396"/>
      <c r="E7" s="396"/>
      <c r="F7" s="396"/>
      <c r="G7" s="396"/>
      <c r="H7" s="396"/>
      <c r="I7" s="396"/>
      <c r="J7" s="396"/>
      <c r="K7" s="396"/>
      <c r="L7" s="396"/>
      <c r="M7" s="396"/>
      <c r="N7" s="396"/>
      <c r="O7" s="396"/>
      <c r="P7" s="396"/>
      <c r="Q7" s="396"/>
      <c r="R7" s="396"/>
      <c r="S7" s="396"/>
      <c r="T7" s="396"/>
      <c r="U7" s="396"/>
      <c r="V7" s="396"/>
      <c r="W7" s="396"/>
      <c r="X7" s="396"/>
      <c r="Y7" s="396"/>
      <c r="Z7" s="396"/>
      <c r="AA7" s="396"/>
      <c r="AB7" s="396"/>
      <c r="AC7" s="396"/>
      <c r="AD7" s="396"/>
      <c r="AE7" s="396"/>
      <c r="AF7" s="396"/>
      <c r="AG7" s="396"/>
      <c r="AH7" s="396"/>
      <c r="AI7" s="396"/>
      <c r="AJ7" s="396"/>
      <c r="AK7" s="396"/>
      <c r="AL7" s="396"/>
      <c r="AM7" s="396"/>
      <c r="AN7" s="396"/>
      <c r="AO7" s="396"/>
      <c r="AP7" s="396"/>
      <c r="AQ7" s="396"/>
      <c r="AR7" s="396"/>
      <c r="AS7" s="396"/>
      <c r="AT7" s="396"/>
      <c r="AU7" s="396"/>
      <c r="AV7" s="396"/>
      <c r="AW7" s="396"/>
      <c r="AX7" s="396"/>
      <c r="AY7" s="396"/>
      <c r="AZ7" s="396"/>
      <c r="BA7" s="396"/>
      <c r="BB7" s="396"/>
      <c r="BC7" s="396"/>
      <c r="BD7" s="396"/>
      <c r="BE7" s="396"/>
      <c r="BF7" s="396"/>
      <c r="BG7" s="396"/>
      <c r="BH7" s="396"/>
      <c r="BI7" s="396"/>
      <c r="BJ7" s="396"/>
      <c r="BK7" s="396"/>
      <c r="BL7" s="396"/>
      <c r="BM7" s="396"/>
      <c r="BN7" s="396"/>
      <c r="BO7" s="396"/>
      <c r="BP7" s="396"/>
      <c r="BQ7" s="396"/>
      <c r="BR7" s="396"/>
    </row>
    <row r="8" spans="1:73">
      <c r="A8" s="395"/>
      <c r="B8" s="395"/>
      <c r="C8" s="395"/>
      <c r="D8" s="395"/>
      <c r="E8" s="395"/>
      <c r="F8" s="395"/>
      <c r="G8" s="395"/>
      <c r="H8" s="395"/>
      <c r="I8" s="395"/>
      <c r="J8" s="395"/>
      <c r="K8" s="395"/>
      <c r="L8" s="395"/>
      <c r="M8" s="395"/>
      <c r="N8" s="395"/>
      <c r="O8" s="395"/>
      <c r="P8" s="395"/>
      <c r="Q8" s="395"/>
      <c r="R8" s="395"/>
      <c r="S8" s="395"/>
      <c r="T8" s="395"/>
      <c r="U8" s="395"/>
      <c r="V8" s="395"/>
      <c r="W8" s="395"/>
      <c r="X8" s="395"/>
      <c r="Y8" s="395"/>
      <c r="Z8" s="395"/>
      <c r="AA8" s="395"/>
      <c r="AB8" s="395"/>
      <c r="AC8" s="395"/>
      <c r="AD8" s="395"/>
      <c r="AE8" s="395"/>
      <c r="AF8" s="395"/>
      <c r="AG8" s="395"/>
      <c r="AH8" s="395"/>
      <c r="AI8" s="395"/>
      <c r="AJ8" s="395"/>
      <c r="AK8" s="395"/>
      <c r="AL8" s="395"/>
      <c r="AM8" s="395"/>
      <c r="AN8" s="395"/>
      <c r="AO8" s="395"/>
      <c r="AP8" s="395"/>
      <c r="AQ8" s="395"/>
      <c r="AR8" s="395"/>
      <c r="AS8" s="395"/>
      <c r="AT8" s="395"/>
      <c r="AU8" s="395"/>
      <c r="AV8" s="395"/>
      <c r="AW8" s="395"/>
      <c r="AX8" s="395"/>
      <c r="AY8" s="395"/>
      <c r="AZ8" s="395"/>
      <c r="BA8" s="395"/>
      <c r="BB8" s="395"/>
      <c r="BC8" s="395"/>
      <c r="BD8" s="395"/>
      <c r="BE8" s="395"/>
      <c r="BF8" s="395"/>
      <c r="BG8" s="395"/>
      <c r="BH8" s="395"/>
      <c r="BI8" s="395"/>
      <c r="BJ8" s="395"/>
      <c r="BK8" s="395"/>
      <c r="BL8" s="395"/>
      <c r="BM8" s="395"/>
      <c r="BN8" s="395"/>
      <c r="BO8" s="395"/>
      <c r="BP8" s="395"/>
      <c r="BQ8" s="395"/>
      <c r="BR8" s="395"/>
    </row>
    <row r="9" spans="1:73">
      <c r="A9" s="396"/>
      <c r="B9" s="396"/>
      <c r="C9" s="396"/>
      <c r="D9" s="396"/>
      <c r="E9" s="396"/>
      <c r="F9" s="396"/>
      <c r="G9" s="396"/>
      <c r="H9" s="396"/>
      <c r="I9" s="396"/>
      <c r="J9" s="396"/>
      <c r="K9" s="396"/>
      <c r="L9" s="396"/>
      <c r="M9" s="396"/>
      <c r="N9" s="396"/>
      <c r="O9" s="396"/>
      <c r="P9" s="396"/>
      <c r="Q9" s="396"/>
      <c r="R9" s="396"/>
      <c r="S9" s="396"/>
      <c r="T9" s="396"/>
      <c r="U9" s="396"/>
      <c r="V9" s="396"/>
      <c r="W9" s="396"/>
      <c r="X9" s="396"/>
      <c r="Y9" s="396"/>
      <c r="Z9" s="396"/>
      <c r="AA9" s="396"/>
      <c r="AB9" s="396"/>
      <c r="AC9" s="396"/>
      <c r="AD9" s="396"/>
      <c r="AE9" s="396"/>
      <c r="AF9" s="396"/>
      <c r="AG9" s="396"/>
      <c r="AH9" s="396"/>
      <c r="AI9" s="396"/>
      <c r="AJ9" s="396"/>
      <c r="AK9" s="396"/>
      <c r="AL9" s="396"/>
      <c r="AM9" s="396"/>
      <c r="AN9" s="396"/>
      <c r="AO9" s="396"/>
      <c r="AP9" s="396"/>
      <c r="AQ9" s="396"/>
      <c r="AR9" s="396"/>
      <c r="AS9" s="396"/>
      <c r="AT9" s="396"/>
      <c r="AU9" s="396"/>
      <c r="AV9" s="396"/>
      <c r="AW9" s="396"/>
      <c r="AX9" s="396"/>
      <c r="AY9" s="396"/>
      <c r="AZ9" s="396"/>
      <c r="BA9" s="396"/>
      <c r="BB9" s="396"/>
      <c r="BC9" s="396"/>
      <c r="BD9" s="396"/>
      <c r="BE9" s="396"/>
      <c r="BF9" s="396"/>
      <c r="BG9" s="396"/>
      <c r="BH9" s="396"/>
      <c r="BI9" s="396"/>
      <c r="BJ9" s="396"/>
      <c r="BK9" s="396"/>
      <c r="BL9" s="396"/>
      <c r="BM9" s="396"/>
      <c r="BN9" s="396"/>
      <c r="BO9" s="396"/>
      <c r="BP9" s="396"/>
      <c r="BQ9" s="396"/>
      <c r="BR9" s="396"/>
    </row>
    <row r="10" spans="1:73">
      <c r="A10" s="395"/>
      <c r="B10" s="395"/>
      <c r="C10" s="395"/>
      <c r="D10" s="395"/>
      <c r="E10" s="395"/>
      <c r="F10" s="395"/>
      <c r="G10" s="395"/>
      <c r="H10" s="395"/>
      <c r="I10" s="395"/>
      <c r="J10" s="395"/>
      <c r="K10" s="395"/>
      <c r="L10" s="395"/>
      <c r="M10" s="395"/>
      <c r="N10" s="395"/>
      <c r="O10" s="395"/>
      <c r="P10" s="395"/>
      <c r="Q10" s="395"/>
      <c r="R10" s="395"/>
      <c r="S10" s="395"/>
      <c r="T10" s="395"/>
      <c r="U10" s="395"/>
      <c r="V10" s="395"/>
      <c r="W10" s="395"/>
      <c r="X10" s="395"/>
      <c r="Y10" s="395"/>
      <c r="Z10" s="395"/>
      <c r="AA10" s="395"/>
      <c r="AB10" s="395"/>
      <c r="AC10" s="395"/>
      <c r="AD10" s="395"/>
      <c r="AE10" s="395"/>
      <c r="AF10" s="395"/>
      <c r="AG10" s="395"/>
      <c r="AH10" s="395"/>
      <c r="AI10" s="395"/>
      <c r="AJ10" s="395"/>
      <c r="AK10" s="395"/>
      <c r="AL10" s="395"/>
      <c r="AM10" s="395"/>
      <c r="AN10" s="395"/>
      <c r="AO10" s="395"/>
      <c r="AP10" s="395"/>
      <c r="AQ10" s="395"/>
      <c r="AR10" s="395"/>
      <c r="AS10" s="395"/>
      <c r="AT10" s="395"/>
      <c r="AU10" s="395"/>
      <c r="AV10" s="395"/>
      <c r="AW10" s="395"/>
      <c r="AX10" s="395"/>
      <c r="AY10" s="395"/>
      <c r="AZ10" s="395"/>
      <c r="BA10" s="395"/>
      <c r="BB10" s="395"/>
      <c r="BC10" s="395"/>
      <c r="BD10" s="395"/>
      <c r="BE10" s="395"/>
      <c r="BF10" s="395"/>
      <c r="BG10" s="395"/>
      <c r="BH10" s="395"/>
      <c r="BI10" s="395"/>
      <c r="BJ10" s="395"/>
      <c r="BK10" s="395"/>
      <c r="BL10" s="395"/>
      <c r="BM10" s="395"/>
      <c r="BN10" s="395"/>
      <c r="BO10" s="395"/>
      <c r="BP10" s="395"/>
      <c r="BQ10" s="395"/>
      <c r="BR10" s="395"/>
    </row>
    <row r="11" spans="1:73">
      <c r="A11" s="396"/>
      <c r="B11" s="396"/>
      <c r="C11" s="396"/>
      <c r="D11" s="396"/>
      <c r="E11" s="396"/>
      <c r="F11" s="396"/>
      <c r="G11" s="396"/>
      <c r="H11" s="396"/>
      <c r="I11" s="396"/>
      <c r="J11" s="396"/>
      <c r="K11" s="396"/>
      <c r="L11" s="396"/>
      <c r="M11" s="396"/>
      <c r="N11" s="396"/>
      <c r="O11" s="396"/>
      <c r="P11" s="396"/>
      <c r="Q11" s="396"/>
      <c r="R11" s="396"/>
      <c r="S11" s="396"/>
      <c r="T11" s="396"/>
      <c r="U11" s="396"/>
      <c r="V11" s="396"/>
      <c r="W11" s="396"/>
      <c r="X11" s="396"/>
      <c r="Y11" s="396"/>
      <c r="Z11" s="396"/>
      <c r="AA11" s="396"/>
      <c r="AB11" s="396"/>
      <c r="AC11" s="396"/>
      <c r="AD11" s="396"/>
      <c r="AE11" s="396"/>
      <c r="AF11" s="396"/>
      <c r="AG11" s="396"/>
      <c r="AH11" s="396"/>
      <c r="AI11" s="396"/>
      <c r="AJ11" s="396"/>
      <c r="AK11" s="396"/>
      <c r="AL11" s="396"/>
      <c r="AM11" s="396"/>
      <c r="AN11" s="396"/>
      <c r="AO11" s="396"/>
      <c r="AP11" s="396"/>
      <c r="AQ11" s="396"/>
      <c r="AR11" s="396"/>
      <c r="AS11" s="396"/>
      <c r="AT11" s="396"/>
      <c r="AU11" s="396"/>
      <c r="AV11" s="396"/>
      <c r="AW11" s="396"/>
      <c r="AX11" s="396"/>
      <c r="AY11" s="396"/>
      <c r="AZ11" s="396"/>
      <c r="BA11" s="396"/>
      <c r="BB11" s="396"/>
      <c r="BC11" s="396"/>
      <c r="BD11" s="396"/>
      <c r="BE11" s="396"/>
      <c r="BF11" s="396"/>
      <c r="BG11" s="396"/>
      <c r="BH11" s="396"/>
      <c r="BI11" s="396"/>
      <c r="BJ11" s="396"/>
      <c r="BK11" s="396"/>
      <c r="BL11" s="396"/>
      <c r="BM11" s="396"/>
      <c r="BN11" s="396"/>
      <c r="BO11" s="396"/>
      <c r="BP11" s="396"/>
      <c r="BQ11" s="396"/>
      <c r="BR11" s="396"/>
    </row>
    <row r="12" spans="1:73">
      <c r="A12" s="395"/>
      <c r="B12" s="395"/>
      <c r="C12" s="395"/>
      <c r="D12" s="395"/>
      <c r="E12" s="395"/>
      <c r="F12" s="395"/>
      <c r="G12" s="395"/>
      <c r="H12" s="395"/>
      <c r="I12" s="395"/>
      <c r="J12" s="395"/>
      <c r="K12" s="395"/>
      <c r="L12" s="395"/>
      <c r="M12" s="395"/>
      <c r="N12" s="395"/>
      <c r="O12" s="395"/>
      <c r="P12" s="395"/>
      <c r="Q12" s="395"/>
      <c r="R12" s="395"/>
      <c r="S12" s="395"/>
      <c r="T12" s="395"/>
      <c r="U12" s="395"/>
      <c r="V12" s="395"/>
      <c r="W12" s="395"/>
      <c r="X12" s="395"/>
      <c r="Y12" s="395"/>
      <c r="Z12" s="395"/>
      <c r="AA12" s="395"/>
      <c r="AB12" s="395"/>
      <c r="AC12" s="395"/>
      <c r="AD12" s="395"/>
      <c r="AE12" s="395"/>
      <c r="AF12" s="395"/>
      <c r="AG12" s="395"/>
      <c r="AH12" s="395"/>
      <c r="AI12" s="395"/>
      <c r="AJ12" s="395"/>
      <c r="AK12" s="395"/>
      <c r="AL12" s="395"/>
      <c r="AM12" s="395"/>
      <c r="AN12" s="395"/>
      <c r="AO12" s="395"/>
      <c r="AP12" s="395"/>
      <c r="AQ12" s="395"/>
      <c r="AR12" s="395"/>
      <c r="AS12" s="395"/>
      <c r="AT12" s="395"/>
      <c r="AU12" s="395"/>
      <c r="AV12" s="395"/>
      <c r="AW12" s="395"/>
      <c r="AX12" s="395"/>
      <c r="AY12" s="395"/>
      <c r="AZ12" s="395"/>
      <c r="BA12" s="395"/>
      <c r="BB12" s="395"/>
      <c r="BC12" s="395"/>
      <c r="BD12" s="395"/>
      <c r="BE12" s="395"/>
      <c r="BF12" s="395"/>
      <c r="BG12" s="395"/>
      <c r="BH12" s="395"/>
      <c r="BI12" s="395"/>
      <c r="BJ12" s="395"/>
      <c r="BK12" s="395"/>
      <c r="BL12" s="395"/>
      <c r="BM12" s="395"/>
      <c r="BN12" s="395"/>
      <c r="BO12" s="395"/>
      <c r="BP12" s="395"/>
      <c r="BQ12" s="395"/>
      <c r="BR12" s="395"/>
    </row>
    <row r="13" spans="1:73">
      <c r="A13" s="396"/>
      <c r="B13" s="396"/>
      <c r="C13" s="396"/>
      <c r="D13" s="396"/>
      <c r="E13" s="396"/>
      <c r="F13" s="396"/>
      <c r="G13" s="396"/>
      <c r="H13" s="396"/>
      <c r="I13" s="396"/>
      <c r="J13" s="396"/>
      <c r="K13" s="396"/>
      <c r="L13" s="396"/>
      <c r="M13" s="396"/>
      <c r="N13" s="396"/>
      <c r="O13" s="396"/>
      <c r="P13" s="396"/>
      <c r="Q13" s="396"/>
      <c r="R13" s="396"/>
      <c r="S13" s="396"/>
      <c r="T13" s="396"/>
      <c r="U13" s="396"/>
      <c r="V13" s="396"/>
      <c r="W13" s="396"/>
      <c r="X13" s="396"/>
      <c r="Y13" s="396"/>
      <c r="Z13" s="396"/>
      <c r="AA13" s="396"/>
      <c r="AB13" s="396"/>
      <c r="AC13" s="396"/>
      <c r="AD13" s="396"/>
      <c r="AE13" s="396"/>
      <c r="AF13" s="396"/>
      <c r="AG13" s="396"/>
      <c r="AH13" s="396"/>
      <c r="AI13" s="396"/>
      <c r="AJ13" s="396"/>
      <c r="AK13" s="396"/>
      <c r="AL13" s="396"/>
      <c r="AM13" s="396"/>
      <c r="AN13" s="396"/>
      <c r="AO13" s="396"/>
      <c r="AP13" s="396"/>
      <c r="AQ13" s="396"/>
      <c r="AR13" s="396"/>
      <c r="AS13" s="396"/>
      <c r="AT13" s="396"/>
      <c r="AU13" s="396"/>
      <c r="AV13" s="396"/>
      <c r="AW13" s="396"/>
      <c r="AX13" s="396"/>
      <c r="AY13" s="396"/>
      <c r="AZ13" s="396"/>
      <c r="BA13" s="396"/>
      <c r="BB13" s="396"/>
      <c r="BC13" s="396"/>
      <c r="BD13" s="396"/>
      <c r="BE13" s="396"/>
      <c r="BF13" s="396"/>
      <c r="BG13" s="396"/>
      <c r="BH13" s="396"/>
      <c r="BI13" s="396"/>
      <c r="BJ13" s="396"/>
      <c r="BK13" s="396"/>
      <c r="BL13" s="396"/>
      <c r="BM13" s="396"/>
      <c r="BN13" s="396"/>
      <c r="BO13" s="396"/>
      <c r="BP13" s="396"/>
      <c r="BQ13" s="396"/>
      <c r="BR13" s="396"/>
    </row>
    <row r="14" spans="1:73">
      <c r="A14" s="395"/>
      <c r="B14" s="395"/>
      <c r="C14" s="395"/>
      <c r="D14" s="395"/>
      <c r="E14" s="395"/>
      <c r="F14" s="395"/>
      <c r="G14" s="395"/>
      <c r="H14" s="395"/>
      <c r="I14" s="395"/>
      <c r="J14" s="395"/>
      <c r="K14" s="395"/>
      <c r="L14" s="395"/>
      <c r="M14" s="395"/>
      <c r="N14" s="395"/>
      <c r="O14" s="395"/>
      <c r="P14" s="395"/>
      <c r="Q14" s="395"/>
      <c r="R14" s="395"/>
      <c r="S14" s="395"/>
      <c r="T14" s="395"/>
      <c r="U14" s="395"/>
      <c r="V14" s="395"/>
      <c r="W14" s="395"/>
      <c r="X14" s="395"/>
      <c r="Y14" s="395"/>
      <c r="Z14" s="395"/>
      <c r="AA14" s="395"/>
      <c r="AB14" s="395"/>
      <c r="AC14" s="395"/>
      <c r="AD14" s="395"/>
      <c r="AE14" s="395"/>
      <c r="AF14" s="395"/>
      <c r="AG14" s="395"/>
      <c r="AH14" s="395"/>
      <c r="AI14" s="395"/>
      <c r="AJ14" s="395"/>
      <c r="AK14" s="395"/>
      <c r="AL14" s="395"/>
      <c r="AM14" s="395"/>
      <c r="AN14" s="395"/>
      <c r="AO14" s="395"/>
      <c r="AP14" s="395"/>
      <c r="AQ14" s="395"/>
      <c r="AR14" s="395"/>
      <c r="AS14" s="395"/>
      <c r="AT14" s="395"/>
      <c r="AU14" s="395"/>
      <c r="AV14" s="395"/>
      <c r="AW14" s="395"/>
      <c r="AX14" s="395"/>
      <c r="AY14" s="395"/>
      <c r="AZ14" s="395"/>
      <c r="BA14" s="395"/>
      <c r="BB14" s="395"/>
      <c r="BC14" s="395"/>
      <c r="BD14" s="395"/>
      <c r="BE14" s="395"/>
      <c r="BF14" s="395"/>
      <c r="BG14" s="395"/>
      <c r="BH14" s="395"/>
      <c r="BI14" s="395"/>
      <c r="BJ14" s="395"/>
      <c r="BK14" s="395"/>
      <c r="BL14" s="395"/>
      <c r="BM14" s="395"/>
      <c r="BN14" s="395"/>
      <c r="BO14" s="395"/>
      <c r="BP14" s="395"/>
      <c r="BQ14" s="395"/>
      <c r="BR14" s="395"/>
    </row>
    <row r="15" spans="1:73">
      <c r="A15" s="396"/>
      <c r="B15" s="396"/>
      <c r="C15" s="396"/>
      <c r="D15" s="396"/>
      <c r="E15" s="396"/>
      <c r="F15" s="396"/>
      <c r="G15" s="396"/>
      <c r="H15" s="396"/>
      <c r="I15" s="396"/>
      <c r="J15" s="396"/>
      <c r="K15" s="396"/>
      <c r="L15" s="396"/>
      <c r="M15" s="396"/>
      <c r="N15" s="396"/>
      <c r="O15" s="396"/>
      <c r="P15" s="396"/>
      <c r="Q15" s="396"/>
      <c r="R15" s="396"/>
      <c r="S15" s="396"/>
      <c r="T15" s="396"/>
      <c r="U15" s="396"/>
      <c r="V15" s="396"/>
      <c r="W15" s="396"/>
      <c r="X15" s="396"/>
      <c r="Y15" s="396"/>
      <c r="Z15" s="396"/>
      <c r="AA15" s="396"/>
      <c r="AB15" s="396"/>
      <c r="AC15" s="396"/>
      <c r="AD15" s="396"/>
      <c r="AE15" s="396"/>
      <c r="AF15" s="396"/>
      <c r="AG15" s="396"/>
      <c r="AH15" s="396"/>
      <c r="AI15" s="396"/>
      <c r="AJ15" s="396"/>
      <c r="AK15" s="396"/>
      <c r="AL15" s="396"/>
      <c r="AM15" s="396"/>
      <c r="AN15" s="396"/>
      <c r="AO15" s="396"/>
      <c r="AP15" s="396"/>
      <c r="AQ15" s="396"/>
      <c r="AR15" s="396"/>
      <c r="AS15" s="396"/>
      <c r="AT15" s="396"/>
      <c r="AU15" s="396"/>
      <c r="AV15" s="396"/>
      <c r="AW15" s="396"/>
      <c r="AX15" s="396"/>
      <c r="AY15" s="396"/>
      <c r="AZ15" s="396"/>
      <c r="BA15" s="396"/>
      <c r="BB15" s="396"/>
      <c r="BC15" s="396"/>
      <c r="BD15" s="396"/>
      <c r="BE15" s="396"/>
      <c r="BF15" s="396"/>
      <c r="BG15" s="396"/>
      <c r="BH15" s="396"/>
      <c r="BI15" s="396"/>
      <c r="BJ15" s="396"/>
      <c r="BK15" s="396"/>
      <c r="BL15" s="396"/>
      <c r="BM15" s="396"/>
      <c r="BN15" s="396"/>
      <c r="BO15" s="396"/>
      <c r="BP15" s="396"/>
      <c r="BQ15" s="396"/>
      <c r="BR15" s="396"/>
    </row>
    <row r="16" spans="1:73">
      <c r="A16" s="395"/>
      <c r="B16" s="395"/>
      <c r="C16" s="395"/>
      <c r="D16" s="395"/>
      <c r="E16" s="395"/>
      <c r="F16" s="395"/>
      <c r="G16" s="395"/>
      <c r="H16" s="395"/>
      <c r="I16" s="395"/>
      <c r="J16" s="395"/>
      <c r="K16" s="395"/>
      <c r="L16" s="395"/>
      <c r="M16" s="395"/>
      <c r="N16" s="395"/>
      <c r="O16" s="395"/>
      <c r="P16" s="395"/>
      <c r="Q16" s="395"/>
      <c r="R16" s="395"/>
      <c r="S16" s="395"/>
      <c r="T16" s="395"/>
      <c r="U16" s="395"/>
      <c r="V16" s="395"/>
      <c r="W16" s="395"/>
      <c r="X16" s="395"/>
      <c r="Y16" s="395"/>
      <c r="Z16" s="395"/>
      <c r="AA16" s="395"/>
      <c r="AB16" s="395"/>
      <c r="AC16" s="395"/>
      <c r="AD16" s="395"/>
      <c r="AE16" s="395"/>
      <c r="AF16" s="395"/>
      <c r="AG16" s="395"/>
      <c r="AH16" s="395"/>
      <c r="AI16" s="395"/>
      <c r="AJ16" s="395"/>
      <c r="AK16" s="395"/>
      <c r="AL16" s="395"/>
      <c r="AM16" s="395"/>
      <c r="AN16" s="395"/>
      <c r="AO16" s="395"/>
      <c r="AP16" s="395"/>
      <c r="AQ16" s="395"/>
      <c r="AR16" s="395"/>
      <c r="AS16" s="395"/>
      <c r="AT16" s="395"/>
      <c r="AU16" s="395"/>
      <c r="AV16" s="395"/>
      <c r="AW16" s="395"/>
      <c r="AX16" s="395"/>
      <c r="AY16" s="395"/>
      <c r="AZ16" s="395"/>
      <c r="BA16" s="395"/>
      <c r="BB16" s="395"/>
      <c r="BC16" s="395"/>
      <c r="BD16" s="395"/>
      <c r="BE16" s="395"/>
      <c r="BF16" s="395"/>
      <c r="BG16" s="395"/>
      <c r="BH16" s="395"/>
      <c r="BI16" s="395"/>
      <c r="BJ16" s="395"/>
      <c r="BK16" s="395"/>
      <c r="BL16" s="395"/>
      <c r="BM16" s="395"/>
      <c r="BN16" s="395"/>
      <c r="BO16" s="395"/>
      <c r="BP16" s="395"/>
      <c r="BQ16" s="395"/>
      <c r="BR16" s="395"/>
    </row>
    <row r="17" spans="1:70">
      <c r="A17" s="396"/>
      <c r="B17" s="396"/>
      <c r="C17" s="396"/>
      <c r="D17" s="396"/>
      <c r="E17" s="396"/>
      <c r="F17" s="396"/>
      <c r="G17" s="396"/>
      <c r="H17" s="396"/>
      <c r="I17" s="396"/>
      <c r="J17" s="396"/>
      <c r="K17" s="396"/>
      <c r="L17" s="396"/>
      <c r="M17" s="396"/>
      <c r="N17" s="396"/>
      <c r="O17" s="396"/>
      <c r="P17" s="396"/>
      <c r="Q17" s="396"/>
      <c r="R17" s="396"/>
      <c r="S17" s="396"/>
      <c r="T17" s="396"/>
      <c r="U17" s="396"/>
      <c r="V17" s="396"/>
      <c r="W17" s="396"/>
      <c r="X17" s="396"/>
      <c r="Y17" s="396"/>
      <c r="Z17" s="396"/>
      <c r="AA17" s="396"/>
      <c r="AB17" s="396"/>
      <c r="AC17" s="396"/>
      <c r="AD17" s="396"/>
      <c r="AE17" s="396"/>
      <c r="AF17" s="396"/>
      <c r="AG17" s="396"/>
      <c r="AH17" s="396"/>
      <c r="AI17" s="396"/>
      <c r="AJ17" s="396"/>
      <c r="AK17" s="396"/>
      <c r="AL17" s="396"/>
      <c r="AM17" s="396"/>
      <c r="AN17" s="396"/>
      <c r="AO17" s="396"/>
      <c r="AP17" s="396"/>
      <c r="AQ17" s="396"/>
      <c r="AR17" s="396"/>
      <c r="AS17" s="396"/>
      <c r="AT17" s="396"/>
      <c r="AU17" s="396"/>
      <c r="AV17" s="396"/>
      <c r="AW17" s="396"/>
      <c r="AX17" s="396"/>
      <c r="AY17" s="396"/>
      <c r="AZ17" s="396"/>
      <c r="BA17" s="396"/>
      <c r="BB17" s="396"/>
      <c r="BC17" s="396"/>
      <c r="BD17" s="396"/>
      <c r="BE17" s="396"/>
      <c r="BF17" s="396"/>
      <c r="BG17" s="396"/>
      <c r="BH17" s="396"/>
      <c r="BI17" s="396"/>
      <c r="BJ17" s="396"/>
      <c r="BK17" s="396"/>
      <c r="BL17" s="396"/>
      <c r="BM17" s="396"/>
      <c r="BN17" s="396"/>
      <c r="BO17" s="396"/>
      <c r="BP17" s="396"/>
      <c r="BQ17" s="396"/>
      <c r="BR17" s="396"/>
    </row>
    <row r="18" spans="1:70">
      <c r="A18" s="395"/>
      <c r="B18" s="395"/>
      <c r="C18" s="395"/>
      <c r="D18" s="395"/>
      <c r="E18" s="395"/>
      <c r="F18" s="395"/>
      <c r="G18" s="395"/>
      <c r="H18" s="395"/>
      <c r="I18" s="395"/>
      <c r="J18" s="395"/>
      <c r="K18" s="395"/>
      <c r="L18" s="395"/>
      <c r="M18" s="395"/>
      <c r="N18" s="395"/>
      <c r="O18" s="395"/>
      <c r="P18" s="395"/>
      <c r="Q18" s="395"/>
      <c r="R18" s="395"/>
      <c r="S18" s="395"/>
      <c r="T18" s="395"/>
      <c r="U18" s="395"/>
      <c r="V18" s="395"/>
      <c r="W18" s="395"/>
      <c r="X18" s="395"/>
      <c r="Y18" s="395"/>
      <c r="Z18" s="395"/>
      <c r="AA18" s="395"/>
      <c r="AB18" s="395"/>
      <c r="AC18" s="395"/>
      <c r="AD18" s="395"/>
      <c r="AE18" s="395"/>
      <c r="AF18" s="395"/>
      <c r="AG18" s="395"/>
      <c r="AH18" s="395"/>
      <c r="AI18" s="395"/>
      <c r="AJ18" s="395"/>
      <c r="AK18" s="395"/>
      <c r="AL18" s="395"/>
      <c r="AM18" s="395"/>
      <c r="AN18" s="395"/>
      <c r="AO18" s="395"/>
      <c r="AP18" s="395"/>
      <c r="AQ18" s="395"/>
      <c r="AR18" s="395"/>
      <c r="AS18" s="395"/>
      <c r="AT18" s="395"/>
      <c r="AU18" s="395"/>
      <c r="AV18" s="395"/>
      <c r="AW18" s="395"/>
      <c r="AX18" s="395"/>
      <c r="AY18" s="395"/>
      <c r="AZ18" s="395"/>
      <c r="BA18" s="395"/>
      <c r="BB18" s="395"/>
      <c r="BC18" s="395"/>
      <c r="BD18" s="395"/>
      <c r="BE18" s="395"/>
      <c r="BF18" s="395"/>
      <c r="BG18" s="395"/>
      <c r="BH18" s="395"/>
      <c r="BI18" s="395"/>
      <c r="BJ18" s="395"/>
      <c r="BK18" s="395"/>
      <c r="BL18" s="395"/>
      <c r="BM18" s="395"/>
      <c r="BN18" s="395"/>
      <c r="BO18" s="395"/>
      <c r="BP18" s="395"/>
      <c r="BQ18" s="395"/>
      <c r="BR18" s="395"/>
    </row>
    <row r="19" spans="1:70">
      <c r="A19" s="396"/>
      <c r="B19" s="396"/>
      <c r="C19" s="396"/>
      <c r="D19" s="396"/>
      <c r="E19" s="396"/>
      <c r="F19" s="396"/>
      <c r="G19" s="396"/>
      <c r="H19" s="396"/>
      <c r="I19" s="396"/>
      <c r="J19" s="396"/>
      <c r="K19" s="396"/>
      <c r="L19" s="396"/>
      <c r="M19" s="396"/>
      <c r="N19" s="396"/>
      <c r="O19" s="396"/>
      <c r="P19" s="396"/>
      <c r="Q19" s="396"/>
      <c r="R19" s="396"/>
      <c r="S19" s="396"/>
      <c r="T19" s="396"/>
      <c r="U19" s="396"/>
      <c r="V19" s="396"/>
      <c r="W19" s="396"/>
      <c r="X19" s="396"/>
      <c r="Y19" s="396"/>
      <c r="Z19" s="396"/>
      <c r="AA19" s="396"/>
      <c r="AB19" s="396"/>
      <c r="AC19" s="396"/>
      <c r="AD19" s="396"/>
      <c r="AE19" s="396"/>
      <c r="AF19" s="396"/>
      <c r="AG19" s="396"/>
      <c r="AH19" s="396"/>
      <c r="AI19" s="396"/>
      <c r="AJ19" s="396"/>
      <c r="AK19" s="396"/>
      <c r="AL19" s="396"/>
      <c r="AM19" s="396"/>
      <c r="AN19" s="396"/>
      <c r="AO19" s="396"/>
      <c r="AP19" s="396"/>
      <c r="AQ19" s="396"/>
      <c r="AR19" s="396"/>
      <c r="AS19" s="396"/>
      <c r="AT19" s="396"/>
      <c r="AU19" s="396"/>
      <c r="AV19" s="396"/>
      <c r="AW19" s="396"/>
      <c r="AX19" s="396"/>
      <c r="AY19" s="396"/>
      <c r="AZ19" s="396"/>
      <c r="BA19" s="396"/>
      <c r="BB19" s="396"/>
      <c r="BC19" s="396"/>
      <c r="BD19" s="396"/>
      <c r="BE19" s="396"/>
      <c r="BF19" s="396"/>
      <c r="BG19" s="396"/>
      <c r="BH19" s="396"/>
      <c r="BI19" s="396"/>
      <c r="BJ19" s="396"/>
      <c r="BK19" s="396"/>
      <c r="BL19" s="396"/>
      <c r="BM19" s="396"/>
      <c r="BN19" s="396"/>
      <c r="BO19" s="396"/>
      <c r="BP19" s="396"/>
      <c r="BQ19" s="396"/>
      <c r="BR19" s="396"/>
    </row>
    <row r="20" spans="1:70">
      <c r="A20" s="395"/>
      <c r="B20" s="395"/>
      <c r="C20" s="395"/>
      <c r="D20" s="395"/>
      <c r="E20" s="395"/>
      <c r="F20" s="395"/>
      <c r="G20" s="395"/>
      <c r="H20" s="395"/>
      <c r="I20" s="395"/>
      <c r="J20" s="395"/>
      <c r="K20" s="395"/>
      <c r="L20" s="395"/>
      <c r="M20" s="395"/>
      <c r="N20" s="395"/>
      <c r="O20" s="395"/>
      <c r="P20" s="395"/>
      <c r="Q20" s="395"/>
      <c r="R20" s="395"/>
      <c r="S20" s="395"/>
      <c r="T20" s="395"/>
      <c r="U20" s="395"/>
      <c r="V20" s="395"/>
      <c r="W20" s="395"/>
      <c r="X20" s="395"/>
      <c r="Y20" s="395"/>
      <c r="Z20" s="395"/>
      <c r="AA20" s="395"/>
      <c r="AB20" s="395"/>
      <c r="AC20" s="395"/>
      <c r="AD20" s="395"/>
      <c r="AE20" s="395"/>
      <c r="AF20" s="395"/>
      <c r="AG20" s="395"/>
      <c r="AH20" s="395"/>
      <c r="AI20" s="395"/>
      <c r="AJ20" s="395"/>
      <c r="AK20" s="395"/>
      <c r="AL20" s="395"/>
      <c r="AM20" s="395"/>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5"/>
      <c r="BK20" s="395"/>
      <c r="BL20" s="395"/>
      <c r="BM20" s="395"/>
      <c r="BN20" s="395"/>
      <c r="BO20" s="395"/>
      <c r="BP20" s="395"/>
      <c r="BQ20" s="395"/>
      <c r="BR20" s="395"/>
    </row>
    <row r="21" spans="1:70">
      <c r="A21" s="396"/>
      <c r="B21" s="396"/>
      <c r="C21" s="396"/>
      <c r="D21" s="396"/>
      <c r="E21" s="396"/>
      <c r="F21" s="396"/>
      <c r="G21" s="396"/>
      <c r="H21" s="396"/>
      <c r="I21" s="396"/>
      <c r="J21" s="396"/>
      <c r="K21" s="396"/>
      <c r="L21" s="396"/>
      <c r="M21" s="396"/>
      <c r="N21" s="396"/>
      <c r="O21" s="396"/>
      <c r="P21" s="396"/>
      <c r="Q21" s="396"/>
      <c r="R21" s="396"/>
      <c r="S21" s="396"/>
      <c r="T21" s="396"/>
      <c r="U21" s="396"/>
      <c r="V21" s="396"/>
      <c r="W21" s="396"/>
      <c r="X21" s="396"/>
      <c r="Y21" s="396"/>
      <c r="Z21" s="396"/>
      <c r="AA21" s="396"/>
      <c r="AB21" s="396"/>
      <c r="AC21" s="396"/>
      <c r="AD21" s="396"/>
      <c r="AE21" s="396"/>
      <c r="AF21" s="396"/>
      <c r="AG21" s="396"/>
      <c r="AH21" s="396"/>
      <c r="AI21" s="396"/>
      <c r="AJ21" s="396"/>
      <c r="AK21" s="396"/>
      <c r="AL21" s="396"/>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6"/>
      <c r="BK21" s="396"/>
      <c r="BL21" s="396"/>
      <c r="BM21" s="396"/>
      <c r="BN21" s="396"/>
      <c r="BO21" s="396"/>
      <c r="BP21" s="396"/>
      <c r="BQ21" s="396"/>
      <c r="BR21" s="396"/>
    </row>
    <row r="22" spans="1:70">
      <c r="A22" s="395"/>
      <c r="B22" s="395"/>
      <c r="C22" s="395"/>
      <c r="D22" s="395"/>
      <c r="E22" s="395"/>
      <c r="F22" s="395"/>
      <c r="G22" s="395"/>
      <c r="H22" s="395"/>
      <c r="I22" s="395"/>
      <c r="J22" s="395"/>
      <c r="K22" s="395"/>
      <c r="L22" s="395"/>
      <c r="M22" s="395"/>
      <c r="N22" s="395"/>
      <c r="O22" s="395"/>
      <c r="P22" s="395"/>
      <c r="Q22" s="395"/>
      <c r="R22" s="395"/>
      <c r="S22" s="395"/>
      <c r="T22" s="395"/>
      <c r="U22" s="395"/>
      <c r="V22" s="395"/>
      <c r="W22" s="395"/>
      <c r="X22" s="395"/>
      <c r="Y22" s="395"/>
      <c r="Z22" s="395"/>
      <c r="AA22" s="395"/>
      <c r="AB22" s="395"/>
      <c r="AC22" s="395"/>
      <c r="AD22" s="395"/>
      <c r="AE22" s="395"/>
      <c r="AF22" s="395"/>
      <c r="AG22" s="395"/>
      <c r="AH22" s="395"/>
      <c r="AI22" s="395"/>
      <c r="AJ22" s="395"/>
      <c r="AK22" s="395"/>
      <c r="AL22" s="395"/>
      <c r="AM22" s="395"/>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5"/>
      <c r="BK22" s="395"/>
      <c r="BL22" s="395"/>
      <c r="BM22" s="395"/>
      <c r="BN22" s="395"/>
      <c r="BO22" s="395"/>
      <c r="BP22" s="395"/>
      <c r="BQ22" s="395"/>
      <c r="BR22" s="395"/>
    </row>
    <row r="23" spans="1:70">
      <c r="A23" s="396"/>
      <c r="B23" s="396"/>
      <c r="C23" s="396"/>
      <c r="D23" s="396"/>
      <c r="E23" s="396"/>
      <c r="F23" s="396"/>
      <c r="G23" s="396"/>
      <c r="H23" s="396"/>
      <c r="I23" s="396"/>
      <c r="J23" s="396"/>
      <c r="K23" s="396"/>
      <c r="L23" s="396"/>
      <c r="M23" s="396"/>
      <c r="N23" s="396"/>
      <c r="O23" s="396"/>
      <c r="P23" s="396"/>
      <c r="Q23" s="396"/>
      <c r="R23" s="396"/>
      <c r="S23" s="396"/>
      <c r="T23" s="396"/>
      <c r="U23" s="396"/>
      <c r="V23" s="396"/>
      <c r="W23" s="396"/>
      <c r="X23" s="396"/>
      <c r="Y23" s="396"/>
      <c r="Z23" s="396"/>
      <c r="AA23" s="396"/>
      <c r="AB23" s="396"/>
      <c r="AC23" s="396"/>
      <c r="AD23" s="396"/>
      <c r="AE23" s="396"/>
      <c r="AF23" s="396"/>
      <c r="AG23" s="396"/>
      <c r="AH23" s="396"/>
      <c r="AI23" s="396"/>
      <c r="AJ23" s="396"/>
      <c r="AK23" s="396"/>
      <c r="AL23" s="396"/>
      <c r="AM23" s="396"/>
      <c r="AN23" s="396"/>
      <c r="AO23" s="396"/>
      <c r="AP23" s="396"/>
      <c r="AQ23" s="396"/>
      <c r="AR23" s="396"/>
      <c r="AS23" s="396"/>
      <c r="AT23" s="396"/>
      <c r="AU23" s="396"/>
      <c r="AV23" s="396"/>
      <c r="AW23" s="396"/>
      <c r="AX23" s="396"/>
      <c r="AY23" s="396"/>
      <c r="AZ23" s="396"/>
      <c r="BA23" s="396"/>
      <c r="BB23" s="396"/>
      <c r="BC23" s="396"/>
      <c r="BD23" s="396"/>
      <c r="BE23" s="396"/>
      <c r="BF23" s="396"/>
      <c r="BG23" s="396"/>
      <c r="BH23" s="396"/>
      <c r="BI23" s="396"/>
      <c r="BJ23" s="396"/>
      <c r="BK23" s="396"/>
      <c r="BL23" s="396"/>
      <c r="BM23" s="396"/>
      <c r="BN23" s="396"/>
      <c r="BO23" s="396"/>
      <c r="BP23" s="396"/>
      <c r="BQ23" s="396"/>
      <c r="BR23" s="396"/>
    </row>
    <row r="24" spans="1:70">
      <c r="A24" s="395"/>
      <c r="B24" s="395"/>
      <c r="C24" s="395"/>
      <c r="D24" s="395"/>
      <c r="E24" s="395"/>
      <c r="F24" s="395"/>
      <c r="G24" s="395"/>
      <c r="H24" s="395"/>
      <c r="I24" s="395"/>
      <c r="J24" s="395"/>
      <c r="K24" s="395"/>
      <c r="L24" s="395"/>
      <c r="M24" s="395"/>
      <c r="N24" s="395"/>
      <c r="O24" s="395"/>
      <c r="P24" s="395"/>
      <c r="Q24" s="395"/>
      <c r="R24" s="395"/>
      <c r="S24" s="395"/>
      <c r="T24" s="395"/>
      <c r="U24" s="395"/>
      <c r="V24" s="395"/>
      <c r="W24" s="395"/>
      <c r="X24" s="395"/>
      <c r="Y24" s="395"/>
      <c r="Z24" s="395"/>
      <c r="AA24" s="395"/>
      <c r="AB24" s="395"/>
      <c r="AC24" s="395"/>
      <c r="AD24" s="395"/>
      <c r="AE24" s="395"/>
      <c r="AF24" s="395"/>
      <c r="AG24" s="395"/>
      <c r="AH24" s="395"/>
      <c r="AI24" s="395"/>
      <c r="AJ24" s="395"/>
      <c r="AK24" s="395"/>
      <c r="AL24" s="395"/>
      <c r="AM24" s="395"/>
      <c r="AN24" s="395"/>
      <c r="AO24" s="395"/>
      <c r="AP24" s="395"/>
      <c r="AQ24" s="395"/>
      <c r="AR24" s="395"/>
      <c r="AS24" s="395"/>
      <c r="AT24" s="395"/>
      <c r="AU24" s="395"/>
      <c r="AV24" s="395"/>
      <c r="AW24" s="395"/>
      <c r="AX24" s="395"/>
      <c r="AY24" s="395"/>
      <c r="AZ24" s="395"/>
      <c r="BA24" s="395"/>
      <c r="BB24" s="395"/>
      <c r="BC24" s="395"/>
      <c r="BD24" s="395"/>
      <c r="BE24" s="395"/>
      <c r="BF24" s="395"/>
      <c r="BG24" s="395"/>
      <c r="BH24" s="395"/>
      <c r="BI24" s="395"/>
      <c r="BJ24" s="395"/>
      <c r="BK24" s="395"/>
      <c r="BL24" s="395"/>
      <c r="BM24" s="395"/>
      <c r="BN24" s="395"/>
      <c r="BO24" s="395"/>
      <c r="BP24" s="395"/>
      <c r="BQ24" s="395"/>
      <c r="BR24" s="395"/>
    </row>
    <row r="25" spans="1:70">
      <c r="A25" s="396"/>
      <c r="B25" s="396"/>
      <c r="C25" s="396"/>
      <c r="D25" s="396"/>
      <c r="E25" s="396"/>
      <c r="F25" s="396"/>
      <c r="G25" s="396"/>
      <c r="H25" s="396"/>
      <c r="I25" s="396"/>
      <c r="J25" s="396"/>
      <c r="K25" s="396"/>
      <c r="L25" s="396"/>
      <c r="M25" s="396"/>
      <c r="N25" s="396"/>
      <c r="O25" s="396"/>
      <c r="P25" s="396"/>
      <c r="Q25" s="396"/>
      <c r="R25" s="396"/>
      <c r="S25" s="396"/>
      <c r="T25" s="396"/>
      <c r="U25" s="396"/>
      <c r="V25" s="396"/>
      <c r="W25" s="396"/>
      <c r="X25" s="396"/>
      <c r="Y25" s="396"/>
      <c r="Z25" s="396"/>
      <c r="AA25" s="396"/>
      <c r="AB25" s="396"/>
      <c r="AC25" s="396"/>
      <c r="AD25" s="396"/>
      <c r="AE25" s="396"/>
      <c r="AF25" s="396"/>
      <c r="AG25" s="396"/>
      <c r="AH25" s="396"/>
      <c r="AI25" s="396"/>
      <c r="AJ25" s="396"/>
      <c r="AK25" s="396"/>
      <c r="AL25" s="396"/>
      <c r="AM25" s="396"/>
      <c r="AN25" s="396"/>
      <c r="AO25" s="396"/>
      <c r="AP25" s="396"/>
      <c r="AQ25" s="396"/>
      <c r="AR25" s="396"/>
      <c r="AS25" s="396"/>
      <c r="AT25" s="396"/>
      <c r="AU25" s="396"/>
      <c r="AV25" s="396"/>
      <c r="AW25" s="396"/>
      <c r="AX25" s="396"/>
      <c r="AY25" s="396"/>
      <c r="AZ25" s="396"/>
      <c r="BA25" s="396"/>
      <c r="BB25" s="396"/>
      <c r="BC25" s="396"/>
      <c r="BD25" s="396"/>
      <c r="BE25" s="396"/>
      <c r="BF25" s="396"/>
      <c r="BG25" s="396"/>
      <c r="BH25" s="396"/>
      <c r="BI25" s="396"/>
      <c r="BJ25" s="396"/>
      <c r="BK25" s="396"/>
      <c r="BL25" s="396"/>
      <c r="BM25" s="396"/>
      <c r="BN25" s="396"/>
      <c r="BO25" s="396"/>
      <c r="BP25" s="396"/>
      <c r="BQ25" s="396"/>
      <c r="BR25" s="396"/>
    </row>
    <row r="26" spans="1:70">
      <c r="A26" s="395"/>
      <c r="B26" s="395"/>
      <c r="C26" s="395"/>
      <c r="D26" s="395"/>
      <c r="E26" s="395"/>
      <c r="F26" s="395"/>
      <c r="G26" s="395"/>
      <c r="H26" s="395"/>
      <c r="I26" s="395"/>
      <c r="J26" s="395"/>
      <c r="K26" s="395"/>
      <c r="L26" s="395"/>
      <c r="M26" s="395"/>
      <c r="N26" s="395"/>
      <c r="O26" s="395"/>
      <c r="P26" s="395"/>
      <c r="Q26" s="395"/>
      <c r="R26" s="395"/>
      <c r="S26" s="395"/>
      <c r="T26" s="395"/>
      <c r="U26" s="395"/>
      <c r="V26" s="395"/>
      <c r="W26" s="395"/>
      <c r="X26" s="395"/>
      <c r="Y26" s="395"/>
      <c r="Z26" s="395"/>
      <c r="AA26" s="395"/>
      <c r="AB26" s="395"/>
      <c r="AC26" s="395"/>
      <c r="AD26" s="395"/>
      <c r="AE26" s="395"/>
      <c r="AF26" s="395"/>
      <c r="AG26" s="395"/>
      <c r="AH26" s="395"/>
      <c r="AI26" s="395"/>
      <c r="AJ26" s="395"/>
      <c r="AK26" s="395"/>
      <c r="AL26" s="395"/>
      <c r="AM26" s="395"/>
      <c r="AN26" s="395"/>
      <c r="AO26" s="395"/>
      <c r="AP26" s="395"/>
      <c r="AQ26" s="395"/>
      <c r="AR26" s="395"/>
      <c r="AS26" s="395"/>
      <c r="AT26" s="395"/>
      <c r="AU26" s="395"/>
      <c r="AV26" s="395"/>
      <c r="AW26" s="395"/>
      <c r="AX26" s="395"/>
      <c r="AY26" s="395"/>
      <c r="AZ26" s="395"/>
      <c r="BA26" s="395"/>
      <c r="BB26" s="395"/>
      <c r="BC26" s="395"/>
      <c r="BD26" s="395"/>
      <c r="BE26" s="395"/>
      <c r="BF26" s="395"/>
      <c r="BG26" s="395"/>
      <c r="BH26" s="395"/>
      <c r="BI26" s="395"/>
      <c r="BJ26" s="395"/>
      <c r="BK26" s="395"/>
      <c r="BL26" s="395"/>
      <c r="BM26" s="395"/>
      <c r="BN26" s="395"/>
      <c r="BO26" s="395"/>
      <c r="BP26" s="395"/>
      <c r="BQ26" s="395"/>
      <c r="BR26" s="395"/>
    </row>
    <row r="27" spans="1:70">
      <c r="A27" s="396"/>
      <c r="B27" s="396"/>
      <c r="C27" s="396"/>
      <c r="D27" s="396"/>
      <c r="E27" s="396"/>
      <c r="F27" s="396"/>
      <c r="G27" s="396"/>
      <c r="H27" s="396"/>
      <c r="I27" s="396"/>
      <c r="J27" s="396"/>
      <c r="K27" s="396"/>
      <c r="L27" s="396"/>
      <c r="M27" s="396"/>
      <c r="N27" s="396"/>
      <c r="O27" s="396"/>
      <c r="P27" s="396"/>
      <c r="Q27" s="396"/>
      <c r="R27" s="396"/>
      <c r="S27" s="396"/>
      <c r="T27" s="396"/>
      <c r="U27" s="396"/>
      <c r="V27" s="396"/>
      <c r="W27" s="396"/>
      <c r="X27" s="396"/>
      <c r="Y27" s="396"/>
      <c r="Z27" s="396"/>
      <c r="AA27" s="396"/>
      <c r="AB27" s="396"/>
      <c r="AC27" s="396"/>
      <c r="AD27" s="396"/>
      <c r="AE27" s="396"/>
      <c r="AF27" s="396"/>
      <c r="AG27" s="396"/>
      <c r="AH27" s="396"/>
      <c r="AI27" s="396"/>
      <c r="AJ27" s="396"/>
      <c r="AK27" s="396"/>
      <c r="AL27" s="396"/>
      <c r="AM27" s="396"/>
      <c r="AN27" s="396"/>
      <c r="AO27" s="396"/>
      <c r="AP27" s="396"/>
      <c r="AQ27" s="396"/>
      <c r="AR27" s="396"/>
      <c r="AS27" s="396"/>
      <c r="AT27" s="396"/>
      <c r="AU27" s="396"/>
      <c r="AV27" s="396"/>
      <c r="AW27" s="396"/>
      <c r="AX27" s="396"/>
      <c r="AY27" s="396"/>
      <c r="AZ27" s="396"/>
      <c r="BA27" s="396"/>
      <c r="BB27" s="396"/>
      <c r="BC27" s="396"/>
      <c r="BD27" s="396"/>
      <c r="BE27" s="396"/>
      <c r="BF27" s="396"/>
      <c r="BG27" s="396"/>
      <c r="BH27" s="396"/>
      <c r="BI27" s="396"/>
      <c r="BJ27" s="396"/>
      <c r="BK27" s="396"/>
      <c r="BL27" s="396"/>
      <c r="BM27" s="396"/>
      <c r="BN27" s="396"/>
      <c r="BO27" s="396"/>
      <c r="BP27" s="396"/>
      <c r="BQ27" s="396"/>
      <c r="BR27" s="396"/>
    </row>
    <row r="28" spans="1:70">
      <c r="A28" s="395"/>
      <c r="B28" s="395"/>
      <c r="C28" s="395"/>
      <c r="D28" s="395"/>
      <c r="E28" s="395"/>
      <c r="F28" s="395"/>
      <c r="G28" s="395"/>
      <c r="H28" s="395"/>
      <c r="I28" s="395"/>
      <c r="J28" s="395"/>
      <c r="K28" s="395"/>
      <c r="L28" s="395"/>
      <c r="M28" s="395"/>
      <c r="N28" s="395"/>
      <c r="O28" s="395"/>
      <c r="P28" s="395"/>
      <c r="Q28" s="395"/>
      <c r="R28" s="395"/>
      <c r="S28" s="395"/>
      <c r="T28" s="395"/>
      <c r="U28" s="395"/>
      <c r="V28" s="395"/>
      <c r="W28" s="395"/>
      <c r="X28" s="395"/>
      <c r="Y28" s="395"/>
      <c r="Z28" s="395"/>
      <c r="AA28" s="395"/>
      <c r="AB28" s="395"/>
      <c r="AC28" s="395"/>
      <c r="AD28" s="395"/>
      <c r="AE28" s="395"/>
      <c r="AF28" s="395"/>
      <c r="AG28" s="395"/>
      <c r="AH28" s="395"/>
      <c r="AI28" s="395"/>
      <c r="AJ28" s="395"/>
      <c r="AK28" s="395"/>
      <c r="AL28" s="395"/>
      <c r="AM28" s="395"/>
      <c r="AN28" s="395"/>
      <c r="AO28" s="395"/>
      <c r="AP28" s="395"/>
      <c r="AQ28" s="395"/>
      <c r="AR28" s="395"/>
      <c r="AS28" s="395"/>
      <c r="AT28" s="395"/>
      <c r="AU28" s="395"/>
      <c r="AV28" s="395"/>
      <c r="AW28" s="395"/>
      <c r="AX28" s="395"/>
      <c r="AY28" s="395"/>
      <c r="AZ28" s="395"/>
      <c r="BA28" s="395"/>
      <c r="BB28" s="395"/>
      <c r="BC28" s="395"/>
      <c r="BD28" s="395"/>
      <c r="BE28" s="395"/>
      <c r="BF28" s="395"/>
      <c r="BG28" s="395"/>
      <c r="BH28" s="395"/>
      <c r="BI28" s="395"/>
      <c r="BJ28" s="395"/>
      <c r="BK28" s="395"/>
      <c r="BL28" s="395"/>
      <c r="BM28" s="395"/>
      <c r="BN28" s="395"/>
      <c r="BO28" s="395"/>
      <c r="BP28" s="395"/>
      <c r="BQ28" s="395"/>
      <c r="BR28" s="395"/>
    </row>
    <row r="29" spans="1:70">
      <c r="A29" s="396"/>
      <c r="B29" s="396"/>
      <c r="C29" s="396"/>
      <c r="D29" s="396"/>
      <c r="E29" s="396"/>
      <c r="F29" s="396"/>
      <c r="G29" s="396"/>
      <c r="H29" s="396"/>
      <c r="I29" s="396"/>
      <c r="J29" s="396"/>
      <c r="K29" s="396"/>
      <c r="L29" s="396"/>
      <c r="M29" s="396"/>
      <c r="N29" s="396"/>
      <c r="O29" s="396"/>
      <c r="P29" s="396"/>
      <c r="Q29" s="396"/>
      <c r="R29" s="396"/>
      <c r="S29" s="396"/>
      <c r="T29" s="396"/>
      <c r="U29" s="396"/>
      <c r="V29" s="396"/>
      <c r="W29" s="396"/>
      <c r="X29" s="396"/>
      <c r="Y29" s="396"/>
      <c r="Z29" s="396"/>
      <c r="AA29" s="396"/>
      <c r="AB29" s="396"/>
      <c r="AC29" s="396"/>
      <c r="AD29" s="396"/>
      <c r="AE29" s="396"/>
      <c r="AF29" s="396"/>
      <c r="AG29" s="396"/>
      <c r="AH29" s="396"/>
      <c r="AI29" s="396"/>
      <c r="AJ29" s="396"/>
      <c r="AK29" s="396"/>
      <c r="AL29" s="396"/>
      <c r="AM29" s="396"/>
      <c r="AN29" s="396"/>
      <c r="AO29" s="396"/>
      <c r="AP29" s="396"/>
      <c r="AQ29" s="396"/>
      <c r="AR29" s="396"/>
      <c r="AS29" s="396"/>
      <c r="AT29" s="396"/>
      <c r="AU29" s="396"/>
      <c r="AV29" s="396"/>
      <c r="AW29" s="396"/>
      <c r="AX29" s="396"/>
      <c r="AY29" s="396"/>
      <c r="AZ29" s="396"/>
      <c r="BA29" s="396"/>
      <c r="BB29" s="396"/>
      <c r="BC29" s="396"/>
      <c r="BD29" s="396"/>
      <c r="BE29" s="396"/>
      <c r="BF29" s="396"/>
      <c r="BG29" s="396"/>
      <c r="BH29" s="396"/>
      <c r="BI29" s="396"/>
      <c r="BJ29" s="396"/>
      <c r="BK29" s="396"/>
      <c r="BL29" s="396"/>
      <c r="BM29" s="396"/>
      <c r="BN29" s="396"/>
      <c r="BO29" s="396"/>
      <c r="BP29" s="396"/>
      <c r="BQ29" s="396"/>
      <c r="BR29" s="396"/>
    </row>
    <row r="30" spans="1:70">
      <c r="A30" s="395"/>
      <c r="B30" s="395"/>
      <c r="C30" s="395"/>
      <c r="D30" s="395"/>
      <c r="E30" s="395"/>
      <c r="F30" s="395"/>
      <c r="G30" s="395"/>
      <c r="H30" s="395"/>
      <c r="I30" s="395"/>
      <c r="J30" s="395"/>
      <c r="K30" s="395"/>
      <c r="L30" s="395"/>
      <c r="M30" s="395"/>
      <c r="N30" s="395"/>
      <c r="O30" s="395"/>
      <c r="P30" s="395"/>
      <c r="Q30" s="395"/>
      <c r="R30" s="395"/>
      <c r="S30" s="395"/>
      <c r="T30" s="395"/>
      <c r="U30" s="395"/>
      <c r="V30" s="395"/>
      <c r="W30" s="395"/>
      <c r="X30" s="395"/>
      <c r="Y30" s="395"/>
      <c r="Z30" s="395"/>
      <c r="AA30" s="395"/>
      <c r="AB30" s="395"/>
      <c r="AC30" s="395"/>
      <c r="AD30" s="395"/>
      <c r="AE30" s="395"/>
      <c r="AF30" s="395"/>
      <c r="AG30" s="395"/>
      <c r="AH30" s="395"/>
      <c r="AI30" s="395"/>
      <c r="AJ30" s="395"/>
      <c r="AK30" s="395"/>
      <c r="AL30" s="395"/>
      <c r="AM30" s="395"/>
      <c r="AN30" s="395"/>
      <c r="AO30" s="395"/>
      <c r="AP30" s="395"/>
      <c r="AQ30" s="395"/>
      <c r="AR30" s="395"/>
      <c r="AS30" s="395"/>
      <c r="AT30" s="395"/>
      <c r="AU30" s="395"/>
      <c r="AV30" s="395"/>
      <c r="AW30" s="395"/>
      <c r="AX30" s="395"/>
      <c r="AY30" s="395"/>
      <c r="AZ30" s="395"/>
      <c r="BA30" s="395"/>
      <c r="BB30" s="395"/>
      <c r="BC30" s="395"/>
      <c r="BD30" s="395"/>
      <c r="BE30" s="395"/>
      <c r="BF30" s="395"/>
      <c r="BG30" s="395"/>
      <c r="BH30" s="395"/>
      <c r="BI30" s="395"/>
      <c r="BJ30" s="395"/>
      <c r="BK30" s="395"/>
      <c r="BL30" s="395"/>
      <c r="BM30" s="395"/>
      <c r="BN30" s="395"/>
      <c r="BO30" s="395"/>
      <c r="BP30" s="395"/>
      <c r="BQ30" s="395"/>
      <c r="BR30" s="395"/>
    </row>
    <row r="31" spans="1:70">
      <c r="A31" s="396"/>
      <c r="B31" s="396"/>
      <c r="C31" s="396"/>
      <c r="D31" s="396"/>
      <c r="E31" s="396"/>
      <c r="F31" s="396"/>
      <c r="G31" s="396"/>
      <c r="H31" s="396"/>
      <c r="I31" s="396"/>
      <c r="J31" s="396"/>
      <c r="K31" s="396"/>
      <c r="L31" s="396"/>
      <c r="M31" s="396"/>
      <c r="N31" s="396"/>
      <c r="O31" s="396"/>
      <c r="P31" s="396"/>
      <c r="Q31" s="396"/>
      <c r="R31" s="396"/>
      <c r="S31" s="396"/>
      <c r="T31" s="396"/>
      <c r="U31" s="396"/>
      <c r="V31" s="396"/>
      <c r="W31" s="396"/>
      <c r="X31" s="396"/>
      <c r="Y31" s="396"/>
      <c r="Z31" s="396"/>
      <c r="AA31" s="396"/>
      <c r="AB31" s="396"/>
      <c r="AC31" s="396"/>
      <c r="AD31" s="396"/>
      <c r="AE31" s="396"/>
      <c r="AF31" s="396"/>
      <c r="AG31" s="396"/>
      <c r="AH31" s="396"/>
      <c r="AI31" s="396"/>
      <c r="AJ31" s="396"/>
      <c r="AK31" s="396"/>
      <c r="AL31" s="396"/>
      <c r="AM31" s="396"/>
      <c r="AN31" s="396"/>
      <c r="AO31" s="396"/>
      <c r="AP31" s="396"/>
      <c r="AQ31" s="396"/>
      <c r="AR31" s="396"/>
      <c r="AS31" s="396"/>
      <c r="AT31" s="396"/>
      <c r="AU31" s="396"/>
      <c r="AV31" s="396"/>
      <c r="AW31" s="396"/>
      <c r="AX31" s="396"/>
      <c r="AY31" s="396"/>
      <c r="AZ31" s="396"/>
      <c r="BA31" s="396"/>
      <c r="BB31" s="396"/>
      <c r="BC31" s="396"/>
      <c r="BD31" s="396"/>
      <c r="BE31" s="396"/>
      <c r="BF31" s="396"/>
      <c r="BG31" s="396"/>
      <c r="BH31" s="396"/>
      <c r="BI31" s="396"/>
      <c r="BJ31" s="396"/>
      <c r="BK31" s="396"/>
      <c r="BL31" s="396"/>
      <c r="BM31" s="396"/>
      <c r="BN31" s="396"/>
      <c r="BO31" s="396"/>
      <c r="BP31" s="396"/>
      <c r="BQ31" s="396"/>
      <c r="BR31" s="396"/>
    </row>
    <row r="32" spans="1:70">
      <c r="A32" s="395"/>
      <c r="B32" s="395"/>
      <c r="C32" s="395"/>
      <c r="D32" s="395"/>
      <c r="E32" s="395"/>
      <c r="F32" s="395"/>
      <c r="G32" s="395"/>
      <c r="H32" s="395"/>
      <c r="I32" s="395"/>
      <c r="J32" s="395"/>
      <c r="K32" s="395"/>
      <c r="L32" s="395"/>
      <c r="M32" s="395"/>
      <c r="N32" s="395"/>
      <c r="O32" s="395"/>
      <c r="P32" s="395"/>
      <c r="Q32" s="395"/>
      <c r="R32" s="395"/>
      <c r="S32" s="395"/>
      <c r="T32" s="395"/>
      <c r="U32" s="395"/>
      <c r="V32" s="395"/>
      <c r="W32" s="395"/>
      <c r="X32" s="395"/>
      <c r="Y32" s="395"/>
      <c r="Z32" s="395"/>
      <c r="AA32" s="395"/>
      <c r="AB32" s="395"/>
      <c r="AC32" s="395"/>
      <c r="AD32" s="395"/>
      <c r="AE32" s="395"/>
      <c r="AF32" s="395"/>
      <c r="AG32" s="395"/>
      <c r="AH32" s="395"/>
      <c r="AI32" s="395"/>
      <c r="AJ32" s="395"/>
      <c r="AK32" s="395"/>
      <c r="AL32" s="395"/>
      <c r="AM32" s="395"/>
      <c r="AN32" s="395"/>
      <c r="AO32" s="395"/>
      <c r="AP32" s="395"/>
      <c r="AQ32" s="395"/>
      <c r="AR32" s="395"/>
      <c r="AS32" s="395"/>
      <c r="AT32" s="395"/>
      <c r="AU32" s="395"/>
      <c r="AV32" s="395"/>
      <c r="AW32" s="395"/>
      <c r="AX32" s="395"/>
      <c r="AY32" s="395"/>
      <c r="AZ32" s="395"/>
      <c r="BA32" s="395"/>
      <c r="BB32" s="395"/>
      <c r="BC32" s="395"/>
      <c r="BD32" s="395"/>
      <c r="BE32" s="395"/>
      <c r="BF32" s="395"/>
      <c r="BG32" s="395"/>
      <c r="BH32" s="395"/>
      <c r="BI32" s="395"/>
      <c r="BJ32" s="395"/>
      <c r="BK32" s="395"/>
      <c r="BL32" s="395"/>
      <c r="BM32" s="395"/>
      <c r="BN32" s="395"/>
      <c r="BO32" s="395"/>
      <c r="BP32" s="395"/>
      <c r="BQ32" s="395"/>
      <c r="BR32" s="395"/>
    </row>
    <row r="33" spans="1:70">
      <c r="A33" s="396"/>
      <c r="B33" s="396"/>
      <c r="C33" s="396"/>
      <c r="D33" s="396"/>
      <c r="E33" s="396"/>
      <c r="F33" s="396"/>
      <c r="G33" s="396"/>
      <c r="H33" s="396"/>
      <c r="I33" s="396"/>
      <c r="J33" s="396"/>
      <c r="K33" s="396"/>
      <c r="L33" s="396"/>
      <c r="M33" s="396"/>
      <c r="N33" s="396"/>
      <c r="O33" s="396"/>
      <c r="P33" s="396"/>
      <c r="Q33" s="396"/>
      <c r="R33" s="396"/>
      <c r="S33" s="396"/>
      <c r="T33" s="396"/>
      <c r="U33" s="396"/>
      <c r="V33" s="396"/>
      <c r="W33" s="396"/>
      <c r="X33" s="396"/>
      <c r="Y33" s="396"/>
      <c r="Z33" s="396"/>
      <c r="AA33" s="396"/>
      <c r="AB33" s="396"/>
      <c r="AC33" s="396"/>
      <c r="AD33" s="396"/>
      <c r="AE33" s="396"/>
      <c r="AF33" s="396"/>
      <c r="AG33" s="396"/>
      <c r="AH33" s="396"/>
      <c r="AI33" s="396"/>
      <c r="AJ33" s="396"/>
      <c r="AK33" s="396"/>
      <c r="AL33" s="396"/>
      <c r="AM33" s="396"/>
      <c r="AN33" s="396"/>
      <c r="AO33" s="396"/>
      <c r="AP33" s="396"/>
      <c r="AQ33" s="396"/>
      <c r="AR33" s="396"/>
      <c r="AS33" s="396"/>
      <c r="AT33" s="396"/>
      <c r="AU33" s="396"/>
      <c r="AV33" s="396"/>
      <c r="AW33" s="396"/>
      <c r="AX33" s="396"/>
      <c r="AY33" s="396"/>
      <c r="AZ33" s="396"/>
      <c r="BA33" s="396"/>
      <c r="BB33" s="396"/>
      <c r="BC33" s="396"/>
      <c r="BD33" s="396"/>
      <c r="BE33" s="396"/>
      <c r="BF33" s="396"/>
      <c r="BG33" s="396"/>
      <c r="BH33" s="396"/>
      <c r="BI33" s="396"/>
      <c r="BJ33" s="396"/>
      <c r="BK33" s="396"/>
      <c r="BL33" s="396"/>
      <c r="BM33" s="396"/>
      <c r="BN33" s="396"/>
      <c r="BO33" s="396"/>
      <c r="BP33" s="396"/>
      <c r="BQ33" s="396"/>
      <c r="BR33" s="396"/>
    </row>
    <row r="34" spans="1:70">
      <c r="A34" s="395"/>
      <c r="B34" s="395"/>
      <c r="C34" s="395"/>
      <c r="D34" s="395"/>
      <c r="E34" s="395"/>
      <c r="F34" s="395"/>
      <c r="G34" s="395"/>
      <c r="H34" s="395"/>
      <c r="I34" s="395"/>
      <c r="J34" s="395"/>
      <c r="K34" s="395"/>
      <c r="L34" s="395"/>
      <c r="M34" s="395"/>
      <c r="N34" s="395"/>
      <c r="O34" s="395"/>
      <c r="P34" s="395"/>
      <c r="Q34" s="395"/>
      <c r="R34" s="395"/>
      <c r="S34" s="395"/>
      <c r="T34" s="395"/>
      <c r="U34" s="395"/>
      <c r="V34" s="395"/>
      <c r="W34" s="395"/>
      <c r="X34" s="395"/>
      <c r="Y34" s="395"/>
      <c r="Z34" s="395"/>
      <c r="AA34" s="395"/>
      <c r="AB34" s="395"/>
      <c r="AC34" s="395"/>
      <c r="AD34" s="395"/>
      <c r="AE34" s="395"/>
      <c r="AF34" s="395"/>
      <c r="AG34" s="395"/>
      <c r="AH34" s="395"/>
      <c r="AI34" s="395"/>
      <c r="AJ34" s="395"/>
      <c r="AK34" s="395"/>
      <c r="AL34" s="395"/>
      <c r="AM34" s="395"/>
      <c r="AN34" s="395"/>
      <c r="AO34" s="395"/>
      <c r="AP34" s="395"/>
      <c r="AQ34" s="395"/>
      <c r="AR34" s="395"/>
      <c r="AS34" s="395"/>
      <c r="AT34" s="395"/>
      <c r="AU34" s="395"/>
      <c r="AV34" s="395"/>
      <c r="AW34" s="395"/>
      <c r="AX34" s="395"/>
      <c r="AY34" s="395"/>
      <c r="AZ34" s="395"/>
      <c r="BA34" s="395"/>
      <c r="BB34" s="395"/>
      <c r="BC34" s="395"/>
      <c r="BD34" s="395"/>
      <c r="BE34" s="395"/>
      <c r="BF34" s="395"/>
      <c r="BG34" s="395"/>
      <c r="BH34" s="395"/>
      <c r="BI34" s="395"/>
      <c r="BJ34" s="395"/>
      <c r="BK34" s="395"/>
      <c r="BL34" s="395"/>
      <c r="BM34" s="395"/>
      <c r="BN34" s="395"/>
      <c r="BO34" s="395"/>
      <c r="BP34" s="395"/>
      <c r="BQ34" s="395"/>
      <c r="BR34" s="395"/>
    </row>
    <row r="35" spans="1:70">
      <c r="A35" s="396"/>
      <c r="B35" s="396"/>
      <c r="C35" s="396"/>
      <c r="D35" s="396"/>
      <c r="E35" s="396"/>
      <c r="F35" s="396"/>
      <c r="G35" s="396"/>
      <c r="H35" s="396"/>
      <c r="I35" s="396"/>
      <c r="J35" s="396"/>
      <c r="K35" s="396"/>
      <c r="L35" s="396"/>
      <c r="M35" s="396"/>
      <c r="N35" s="396"/>
      <c r="O35" s="396"/>
      <c r="P35" s="396"/>
      <c r="Q35" s="396"/>
      <c r="R35" s="396"/>
      <c r="S35" s="396"/>
      <c r="T35" s="396"/>
      <c r="U35" s="396"/>
      <c r="V35" s="396"/>
      <c r="W35" s="396"/>
      <c r="X35" s="396"/>
      <c r="Y35" s="396"/>
      <c r="Z35" s="396"/>
      <c r="AA35" s="396"/>
      <c r="AB35" s="396"/>
      <c r="AC35" s="396"/>
      <c r="AD35" s="396"/>
      <c r="AE35" s="396"/>
      <c r="AF35" s="396"/>
      <c r="AG35" s="396"/>
      <c r="AH35" s="396"/>
      <c r="AI35" s="396"/>
      <c r="AJ35" s="396"/>
      <c r="AK35" s="396"/>
      <c r="AL35" s="396"/>
      <c r="AM35" s="396"/>
      <c r="AN35" s="396"/>
      <c r="AO35" s="396"/>
      <c r="AP35" s="396"/>
      <c r="AQ35" s="396"/>
      <c r="AR35" s="396"/>
      <c r="AS35" s="396"/>
      <c r="AT35" s="396"/>
      <c r="AU35" s="396"/>
      <c r="AV35" s="396"/>
      <c r="AW35" s="396"/>
      <c r="AX35" s="396"/>
      <c r="AY35" s="396"/>
      <c r="AZ35" s="396"/>
      <c r="BA35" s="396"/>
      <c r="BB35" s="396"/>
      <c r="BC35" s="396"/>
      <c r="BD35" s="396"/>
      <c r="BE35" s="396"/>
      <c r="BF35" s="396"/>
      <c r="BG35" s="396"/>
      <c r="BH35" s="396"/>
      <c r="BI35" s="396"/>
      <c r="BJ35" s="396"/>
      <c r="BK35" s="396"/>
      <c r="BL35" s="396"/>
      <c r="BM35" s="396"/>
      <c r="BN35" s="396"/>
      <c r="BO35" s="396"/>
      <c r="BP35" s="396"/>
      <c r="BQ35" s="396"/>
      <c r="BR35" s="396"/>
    </row>
    <row r="36" spans="1:70">
      <c r="A36" s="395"/>
      <c r="B36" s="395"/>
      <c r="C36" s="395"/>
      <c r="D36" s="395"/>
      <c r="E36" s="395"/>
      <c r="F36" s="395"/>
      <c r="G36" s="395"/>
      <c r="H36" s="395"/>
      <c r="I36" s="395"/>
      <c r="J36" s="395"/>
      <c r="K36" s="395"/>
      <c r="L36" s="395"/>
      <c r="M36" s="395"/>
      <c r="N36" s="395"/>
      <c r="O36" s="395"/>
      <c r="P36" s="395"/>
      <c r="Q36" s="395"/>
      <c r="R36" s="395"/>
      <c r="S36" s="395"/>
      <c r="T36" s="395"/>
      <c r="U36" s="395"/>
      <c r="V36" s="395"/>
      <c r="W36" s="395"/>
      <c r="X36" s="395"/>
      <c r="Y36" s="395"/>
      <c r="Z36" s="395"/>
      <c r="AA36" s="395"/>
      <c r="AB36" s="395"/>
      <c r="AC36" s="395"/>
      <c r="AD36" s="395"/>
      <c r="AE36" s="395"/>
      <c r="AF36" s="395"/>
      <c r="AG36" s="395"/>
      <c r="AH36" s="395"/>
      <c r="AI36" s="395"/>
      <c r="AJ36" s="395"/>
      <c r="AK36" s="395"/>
      <c r="AL36" s="395"/>
      <c r="AM36" s="395"/>
      <c r="AN36" s="395"/>
      <c r="AO36" s="395"/>
      <c r="AP36" s="395"/>
      <c r="AQ36" s="395"/>
      <c r="AR36" s="395"/>
      <c r="AS36" s="395"/>
      <c r="AT36" s="395"/>
      <c r="AU36" s="395"/>
      <c r="AV36" s="395"/>
      <c r="AW36" s="395"/>
      <c r="AX36" s="395"/>
      <c r="AY36" s="395"/>
      <c r="AZ36" s="395"/>
      <c r="BA36" s="395"/>
      <c r="BB36" s="395"/>
      <c r="BC36" s="395"/>
      <c r="BD36" s="395"/>
      <c r="BE36" s="395"/>
      <c r="BF36" s="395"/>
      <c r="BG36" s="395"/>
      <c r="BH36" s="395"/>
      <c r="BI36" s="395"/>
      <c r="BJ36" s="395"/>
      <c r="BK36" s="395"/>
      <c r="BL36" s="395"/>
      <c r="BM36" s="395"/>
      <c r="BN36" s="395"/>
      <c r="BO36" s="395"/>
      <c r="BP36" s="395"/>
      <c r="BQ36" s="395"/>
      <c r="BR36" s="395"/>
    </row>
    <row r="37" spans="1:70">
      <c r="A37" s="396"/>
      <c r="B37" s="396"/>
      <c r="C37" s="396"/>
      <c r="D37" s="396"/>
      <c r="E37" s="396"/>
      <c r="F37" s="396"/>
      <c r="G37" s="396"/>
      <c r="H37" s="396"/>
      <c r="I37" s="396"/>
      <c r="J37" s="396"/>
      <c r="K37" s="396"/>
      <c r="L37" s="396"/>
      <c r="M37" s="396"/>
      <c r="N37" s="396"/>
      <c r="O37" s="396"/>
      <c r="P37" s="396"/>
      <c r="Q37" s="396"/>
      <c r="R37" s="396"/>
      <c r="S37" s="396"/>
      <c r="T37" s="396"/>
      <c r="U37" s="396"/>
      <c r="V37" s="396"/>
      <c r="W37" s="396"/>
      <c r="X37" s="396"/>
      <c r="Y37" s="396"/>
      <c r="Z37" s="396"/>
      <c r="AA37" s="396"/>
      <c r="AB37" s="396"/>
      <c r="AC37" s="396"/>
      <c r="AD37" s="396"/>
      <c r="AE37" s="396"/>
      <c r="AF37" s="396"/>
      <c r="AG37" s="396"/>
      <c r="AH37" s="396"/>
      <c r="AI37" s="396"/>
      <c r="AJ37" s="396"/>
      <c r="AK37" s="396"/>
      <c r="AL37" s="396"/>
      <c r="AM37" s="396"/>
      <c r="AN37" s="396"/>
      <c r="AO37" s="396"/>
      <c r="AP37" s="396"/>
      <c r="AQ37" s="396"/>
      <c r="AR37" s="396"/>
      <c r="AS37" s="396"/>
      <c r="AT37" s="396"/>
      <c r="AU37" s="396"/>
      <c r="AV37" s="396"/>
      <c r="AW37" s="396"/>
      <c r="AX37" s="396"/>
      <c r="AY37" s="396"/>
      <c r="AZ37" s="396"/>
      <c r="BA37" s="396"/>
      <c r="BB37" s="396"/>
      <c r="BC37" s="396"/>
      <c r="BD37" s="396"/>
      <c r="BE37" s="396"/>
      <c r="BF37" s="396"/>
      <c r="BG37" s="396"/>
      <c r="BH37" s="396"/>
      <c r="BI37" s="396"/>
      <c r="BJ37" s="396"/>
      <c r="BK37" s="396"/>
      <c r="BL37" s="396"/>
      <c r="BM37" s="396"/>
      <c r="BN37" s="396"/>
      <c r="BO37" s="396"/>
      <c r="BP37" s="396"/>
      <c r="BQ37" s="396"/>
      <c r="BR37" s="396"/>
    </row>
    <row r="38" spans="1:70">
      <c r="A38" s="395"/>
      <c r="B38" s="395"/>
      <c r="C38" s="395"/>
      <c r="D38" s="395"/>
      <c r="E38" s="395"/>
      <c r="F38" s="395"/>
      <c r="G38" s="395"/>
      <c r="H38" s="395"/>
      <c r="I38" s="395"/>
      <c r="J38" s="395"/>
      <c r="K38" s="395"/>
      <c r="L38" s="395"/>
      <c r="M38" s="395"/>
      <c r="N38" s="395"/>
      <c r="O38" s="395"/>
      <c r="P38" s="395"/>
      <c r="Q38" s="395"/>
      <c r="R38" s="395"/>
      <c r="S38" s="395"/>
      <c r="T38" s="395"/>
      <c r="U38" s="395"/>
      <c r="V38" s="395"/>
      <c r="W38" s="395"/>
      <c r="X38" s="395"/>
      <c r="Y38" s="395"/>
      <c r="Z38" s="395"/>
      <c r="AA38" s="395"/>
      <c r="AB38" s="395"/>
      <c r="AC38" s="395"/>
      <c r="AD38" s="395"/>
      <c r="AE38" s="395"/>
      <c r="AF38" s="395"/>
      <c r="AG38" s="395"/>
      <c r="AH38" s="395"/>
      <c r="AI38" s="395"/>
      <c r="AJ38" s="395"/>
      <c r="AK38" s="395"/>
      <c r="AL38" s="395"/>
      <c r="AM38" s="395"/>
      <c r="AN38" s="395"/>
      <c r="AO38" s="395"/>
      <c r="AP38" s="395"/>
      <c r="AQ38" s="395"/>
      <c r="AR38" s="395"/>
      <c r="AS38" s="395"/>
      <c r="AT38" s="395"/>
      <c r="AU38" s="395"/>
      <c r="AV38" s="395"/>
      <c r="AW38" s="395"/>
      <c r="AX38" s="395"/>
      <c r="AY38" s="395"/>
      <c r="AZ38" s="395"/>
      <c r="BA38" s="395"/>
      <c r="BB38" s="395"/>
      <c r="BC38" s="395"/>
      <c r="BD38" s="395"/>
      <c r="BE38" s="395"/>
      <c r="BF38" s="395"/>
      <c r="BG38" s="395"/>
      <c r="BH38" s="395"/>
      <c r="BI38" s="395"/>
      <c r="BJ38" s="395"/>
      <c r="BK38" s="395"/>
      <c r="BL38" s="395"/>
      <c r="BM38" s="395"/>
      <c r="BN38" s="395"/>
      <c r="BO38" s="395"/>
      <c r="BP38" s="395"/>
      <c r="BQ38" s="395"/>
      <c r="BR38" s="395"/>
    </row>
    <row r="39" spans="1:70">
      <c r="A39" s="396"/>
      <c r="B39" s="396"/>
      <c r="C39" s="396"/>
      <c r="D39" s="396"/>
      <c r="E39" s="396"/>
      <c r="F39" s="396"/>
      <c r="G39" s="396"/>
      <c r="H39" s="396"/>
      <c r="I39" s="396"/>
      <c r="J39" s="396"/>
      <c r="K39" s="396"/>
      <c r="L39" s="396"/>
      <c r="M39" s="396"/>
      <c r="N39" s="396"/>
      <c r="O39" s="396"/>
      <c r="P39" s="396"/>
      <c r="Q39" s="396"/>
      <c r="R39" s="396"/>
      <c r="S39" s="396"/>
      <c r="T39" s="396"/>
      <c r="U39" s="396"/>
      <c r="V39" s="396"/>
      <c r="W39" s="396"/>
      <c r="X39" s="396"/>
      <c r="Y39" s="396"/>
      <c r="Z39" s="396"/>
      <c r="AA39" s="396"/>
      <c r="AB39" s="396"/>
      <c r="AC39" s="396"/>
      <c r="AD39" s="396"/>
      <c r="AE39" s="396"/>
      <c r="AF39" s="396"/>
      <c r="AG39" s="396"/>
      <c r="AH39" s="396"/>
      <c r="AI39" s="396"/>
      <c r="AJ39" s="396"/>
      <c r="AK39" s="396"/>
      <c r="AL39" s="396"/>
      <c r="AM39" s="396"/>
      <c r="AN39" s="396"/>
      <c r="AO39" s="396"/>
      <c r="AP39" s="396"/>
      <c r="AQ39" s="396"/>
      <c r="AR39" s="396"/>
      <c r="AS39" s="396"/>
      <c r="AT39" s="396"/>
      <c r="AU39" s="396"/>
      <c r="AV39" s="396"/>
      <c r="AW39" s="396"/>
      <c r="AX39" s="396"/>
      <c r="AY39" s="396"/>
      <c r="AZ39" s="396"/>
      <c r="BA39" s="396"/>
      <c r="BB39" s="396"/>
      <c r="BC39" s="396"/>
      <c r="BD39" s="396"/>
      <c r="BE39" s="396"/>
      <c r="BF39" s="396"/>
      <c r="BG39" s="396"/>
      <c r="BH39" s="396"/>
      <c r="BI39" s="396"/>
      <c r="BJ39" s="396"/>
      <c r="BK39" s="396"/>
      <c r="BL39" s="396"/>
      <c r="BM39" s="396"/>
      <c r="BN39" s="396"/>
      <c r="BO39" s="396"/>
      <c r="BP39" s="396"/>
      <c r="BQ39" s="396"/>
      <c r="BR39" s="396"/>
    </row>
    <row r="40" spans="1:70">
      <c r="A40" s="395"/>
      <c r="B40" s="395"/>
      <c r="C40" s="395"/>
      <c r="D40" s="395"/>
      <c r="E40" s="395"/>
      <c r="F40" s="395"/>
      <c r="G40" s="395"/>
      <c r="H40" s="395"/>
      <c r="I40" s="395"/>
      <c r="J40" s="395"/>
      <c r="K40" s="395"/>
      <c r="L40" s="395"/>
      <c r="M40" s="395"/>
      <c r="N40" s="395"/>
      <c r="O40" s="395"/>
      <c r="P40" s="395"/>
      <c r="Q40" s="395"/>
      <c r="R40" s="395"/>
      <c r="S40" s="395"/>
      <c r="T40" s="395"/>
      <c r="U40" s="395"/>
      <c r="V40" s="395"/>
      <c r="W40" s="395"/>
      <c r="X40" s="395"/>
      <c r="Y40" s="395"/>
      <c r="Z40" s="395"/>
      <c r="AA40" s="395"/>
      <c r="AB40" s="395"/>
      <c r="AC40" s="395"/>
      <c r="AD40" s="395"/>
      <c r="AE40" s="395"/>
      <c r="AF40" s="395"/>
      <c r="AG40" s="395"/>
      <c r="AH40" s="395"/>
      <c r="AI40" s="395"/>
      <c r="AJ40" s="395"/>
      <c r="AK40" s="395"/>
      <c r="AL40" s="395"/>
      <c r="AM40" s="395"/>
      <c r="AN40" s="395"/>
      <c r="AO40" s="395"/>
      <c r="AP40" s="395"/>
      <c r="AQ40" s="395"/>
      <c r="AR40" s="395"/>
      <c r="AS40" s="395"/>
      <c r="AT40" s="395"/>
      <c r="AU40" s="395"/>
      <c r="AV40" s="395"/>
      <c r="AW40" s="395"/>
      <c r="AX40" s="395"/>
      <c r="AY40" s="395"/>
      <c r="AZ40" s="395"/>
      <c r="BA40" s="395"/>
      <c r="BB40" s="395"/>
      <c r="BC40" s="395"/>
      <c r="BD40" s="395"/>
      <c r="BE40" s="395"/>
      <c r="BF40" s="395"/>
      <c r="BG40" s="395"/>
      <c r="BH40" s="395"/>
      <c r="BI40" s="395"/>
      <c r="BJ40" s="395"/>
      <c r="BK40" s="395"/>
      <c r="BL40" s="395"/>
      <c r="BM40" s="395"/>
      <c r="BN40" s="395"/>
      <c r="BO40" s="395"/>
      <c r="BP40" s="395"/>
      <c r="BQ40" s="395"/>
      <c r="BR40" s="395"/>
    </row>
    <row r="41" spans="1:70">
      <c r="A41" s="396"/>
      <c r="B41" s="396"/>
      <c r="C41" s="396"/>
      <c r="D41" s="396"/>
      <c r="E41" s="396"/>
      <c r="F41" s="396"/>
      <c r="G41" s="396"/>
      <c r="H41" s="396"/>
      <c r="I41" s="396"/>
      <c r="J41" s="396"/>
      <c r="K41" s="396"/>
      <c r="L41" s="396"/>
      <c r="M41" s="396"/>
      <c r="N41" s="396"/>
      <c r="O41" s="396"/>
      <c r="P41" s="396"/>
      <c r="Q41" s="396"/>
      <c r="R41" s="396"/>
      <c r="S41" s="396"/>
      <c r="T41" s="396"/>
      <c r="U41" s="396"/>
      <c r="V41" s="396"/>
      <c r="W41" s="396"/>
      <c r="X41" s="396"/>
      <c r="Y41" s="396"/>
      <c r="Z41" s="396"/>
      <c r="AA41" s="396"/>
      <c r="AB41" s="396"/>
      <c r="AC41" s="396"/>
      <c r="AD41" s="396"/>
      <c r="AE41" s="396"/>
      <c r="AF41" s="396"/>
      <c r="AG41" s="396"/>
      <c r="AH41" s="396"/>
      <c r="AI41" s="396"/>
      <c r="AJ41" s="396"/>
      <c r="AK41" s="396"/>
      <c r="AL41" s="396"/>
      <c r="AM41" s="396"/>
      <c r="AN41" s="396"/>
      <c r="AO41" s="396"/>
      <c r="AP41" s="396"/>
      <c r="AQ41" s="396"/>
      <c r="AR41" s="396"/>
      <c r="AS41" s="396"/>
      <c r="AT41" s="396"/>
      <c r="AU41" s="396"/>
      <c r="AV41" s="396"/>
      <c r="AW41" s="396"/>
      <c r="AX41" s="396"/>
      <c r="AY41" s="396"/>
      <c r="AZ41" s="396"/>
      <c r="BA41" s="396"/>
      <c r="BB41" s="396"/>
      <c r="BC41" s="396"/>
      <c r="BD41" s="396"/>
      <c r="BE41" s="396"/>
      <c r="BF41" s="396"/>
      <c r="BG41" s="396"/>
      <c r="BH41" s="396"/>
      <c r="BI41" s="396"/>
      <c r="BJ41" s="396"/>
      <c r="BK41" s="396"/>
      <c r="BL41" s="396"/>
      <c r="BM41" s="396"/>
      <c r="BN41" s="396"/>
      <c r="BO41" s="396"/>
      <c r="BP41" s="396"/>
      <c r="BQ41" s="396"/>
      <c r="BR41" s="396"/>
    </row>
    <row r="42" spans="1:70">
      <c r="A42" s="395"/>
      <c r="B42" s="395"/>
      <c r="C42" s="395"/>
      <c r="D42" s="395"/>
      <c r="E42" s="395"/>
      <c r="F42" s="395"/>
      <c r="G42" s="395"/>
      <c r="H42" s="395"/>
      <c r="I42" s="395"/>
      <c r="J42" s="395"/>
      <c r="K42" s="395"/>
      <c r="L42" s="395"/>
      <c r="M42" s="395"/>
      <c r="N42" s="395"/>
      <c r="O42" s="395"/>
      <c r="P42" s="395"/>
      <c r="Q42" s="395"/>
      <c r="R42" s="395"/>
      <c r="S42" s="395"/>
      <c r="T42" s="395"/>
      <c r="U42" s="395"/>
      <c r="V42" s="395"/>
      <c r="W42" s="395"/>
      <c r="X42" s="395"/>
      <c r="Y42" s="395"/>
      <c r="Z42" s="395"/>
      <c r="AA42" s="395"/>
      <c r="AB42" s="395"/>
      <c r="AC42" s="395"/>
      <c r="AD42" s="395"/>
      <c r="AE42" s="395"/>
      <c r="AF42" s="395"/>
      <c r="AG42" s="395"/>
      <c r="AH42" s="395"/>
      <c r="AI42" s="395"/>
      <c r="AJ42" s="395"/>
      <c r="AK42" s="395"/>
      <c r="AL42" s="395"/>
      <c r="AM42" s="395"/>
      <c r="AN42" s="395"/>
      <c r="AO42" s="395"/>
      <c r="AP42" s="395"/>
      <c r="AQ42" s="395"/>
      <c r="AR42" s="395"/>
      <c r="AS42" s="395"/>
      <c r="AT42" s="395"/>
      <c r="AU42" s="395"/>
      <c r="AV42" s="395"/>
      <c r="AW42" s="395"/>
      <c r="AX42" s="395"/>
      <c r="AY42" s="395"/>
      <c r="AZ42" s="395"/>
      <c r="BA42" s="395"/>
      <c r="BB42" s="395"/>
      <c r="BC42" s="395"/>
      <c r="BD42" s="395"/>
      <c r="BE42" s="395"/>
      <c r="BF42" s="395"/>
      <c r="BG42" s="395"/>
      <c r="BH42" s="395"/>
      <c r="BI42" s="395"/>
      <c r="BJ42" s="395"/>
      <c r="BK42" s="395"/>
      <c r="BL42" s="395"/>
      <c r="BM42" s="395"/>
      <c r="BN42" s="395"/>
      <c r="BO42" s="395"/>
      <c r="BP42" s="395"/>
      <c r="BQ42" s="395"/>
      <c r="BR42" s="395"/>
    </row>
    <row r="43" spans="1:70">
      <c r="A43" s="396"/>
      <c r="B43" s="396"/>
      <c r="C43" s="396"/>
      <c r="D43" s="396"/>
      <c r="E43" s="396"/>
      <c r="F43" s="396"/>
      <c r="G43" s="396"/>
      <c r="H43" s="396"/>
      <c r="I43" s="396"/>
      <c r="J43" s="396"/>
      <c r="K43" s="396"/>
      <c r="L43" s="396"/>
      <c r="M43" s="396"/>
      <c r="N43" s="396"/>
      <c r="O43" s="396"/>
      <c r="P43" s="396"/>
      <c r="Q43" s="396"/>
      <c r="R43" s="396"/>
      <c r="S43" s="396"/>
      <c r="T43" s="396"/>
      <c r="U43" s="396"/>
      <c r="V43" s="396"/>
      <c r="W43" s="396"/>
      <c r="X43" s="396"/>
      <c r="Y43" s="396"/>
      <c r="Z43" s="396"/>
      <c r="AA43" s="396"/>
      <c r="AB43" s="396"/>
      <c r="AC43" s="396"/>
      <c r="AD43" s="396"/>
      <c r="AE43" s="396"/>
      <c r="AF43" s="396"/>
      <c r="AG43" s="396"/>
      <c r="AH43" s="396"/>
      <c r="AI43" s="396"/>
      <c r="AJ43" s="396"/>
      <c r="AK43" s="396"/>
      <c r="AL43" s="396"/>
      <c r="AM43" s="396"/>
      <c r="AN43" s="396"/>
      <c r="AO43" s="396"/>
      <c r="AP43" s="396"/>
      <c r="AQ43" s="396"/>
      <c r="AR43" s="396"/>
      <c r="AS43" s="396"/>
      <c r="AT43" s="396"/>
      <c r="AU43" s="396"/>
      <c r="AV43" s="396"/>
      <c r="AW43" s="396"/>
      <c r="AX43" s="396"/>
      <c r="AY43" s="396"/>
      <c r="AZ43" s="396"/>
      <c r="BA43" s="396"/>
      <c r="BB43" s="396"/>
      <c r="BC43" s="396"/>
      <c r="BD43" s="396"/>
      <c r="BE43" s="396"/>
      <c r="BF43" s="396"/>
      <c r="BG43" s="396"/>
      <c r="BH43" s="396"/>
      <c r="BI43" s="396"/>
      <c r="BJ43" s="396"/>
      <c r="BK43" s="396"/>
      <c r="BL43" s="396"/>
      <c r="BM43" s="396"/>
      <c r="BN43" s="396"/>
      <c r="BO43" s="396"/>
      <c r="BP43" s="396"/>
      <c r="BQ43" s="396"/>
      <c r="BR43" s="396"/>
    </row>
    <row r="44" spans="1:70">
      <c r="A44" s="395"/>
      <c r="B44" s="395"/>
      <c r="C44" s="395"/>
      <c r="D44" s="395"/>
      <c r="E44" s="395"/>
      <c r="F44" s="395"/>
      <c r="G44" s="395"/>
      <c r="H44" s="395"/>
      <c r="I44" s="395"/>
      <c r="J44" s="395"/>
      <c r="K44" s="395"/>
      <c r="L44" s="395"/>
      <c r="M44" s="395"/>
      <c r="N44" s="395"/>
      <c r="O44" s="395"/>
      <c r="P44" s="395"/>
      <c r="Q44" s="395"/>
      <c r="R44" s="395"/>
      <c r="S44" s="395"/>
      <c r="T44" s="395"/>
      <c r="U44" s="395"/>
      <c r="V44" s="395"/>
      <c r="W44" s="395"/>
      <c r="X44" s="395"/>
      <c r="Y44" s="395"/>
      <c r="Z44" s="395"/>
      <c r="AA44" s="395"/>
      <c r="AB44" s="395"/>
      <c r="AC44" s="395"/>
      <c r="AD44" s="395"/>
      <c r="AE44" s="395"/>
      <c r="AF44" s="395"/>
      <c r="AG44" s="395"/>
      <c r="AH44" s="395"/>
      <c r="AI44" s="395"/>
      <c r="AJ44" s="395"/>
      <c r="AK44" s="395"/>
      <c r="AL44" s="395"/>
      <c r="AM44" s="395"/>
      <c r="AN44" s="395"/>
      <c r="AO44" s="395"/>
      <c r="AP44" s="395"/>
      <c r="AQ44" s="395"/>
      <c r="AR44" s="395"/>
      <c r="AS44" s="395"/>
      <c r="AT44" s="395"/>
      <c r="AU44" s="395"/>
      <c r="AV44" s="395"/>
      <c r="AW44" s="395"/>
      <c r="AX44" s="395"/>
      <c r="AY44" s="395"/>
      <c r="AZ44" s="395"/>
      <c r="BA44" s="395"/>
      <c r="BB44" s="395"/>
      <c r="BC44" s="395"/>
      <c r="BD44" s="395"/>
      <c r="BE44" s="395"/>
      <c r="BF44" s="395"/>
      <c r="BG44" s="395"/>
      <c r="BH44" s="395"/>
      <c r="BI44" s="395"/>
      <c r="BJ44" s="395"/>
      <c r="BK44" s="395"/>
      <c r="BL44" s="395"/>
      <c r="BM44" s="395"/>
      <c r="BN44" s="395"/>
      <c r="BO44" s="395"/>
      <c r="BP44" s="395"/>
      <c r="BQ44" s="395"/>
      <c r="BR44" s="395"/>
    </row>
    <row r="45" spans="1:70">
      <c r="A45" s="396"/>
      <c r="B45" s="396"/>
      <c r="C45" s="396"/>
      <c r="D45" s="396"/>
      <c r="E45" s="396"/>
      <c r="F45" s="396"/>
      <c r="G45" s="396"/>
      <c r="H45" s="396"/>
      <c r="I45" s="396"/>
      <c r="J45" s="396"/>
      <c r="K45" s="396"/>
      <c r="L45" s="396"/>
      <c r="M45" s="396"/>
      <c r="N45" s="396"/>
      <c r="O45" s="396"/>
      <c r="P45" s="396"/>
      <c r="Q45" s="396"/>
      <c r="R45" s="396"/>
      <c r="S45" s="396"/>
      <c r="T45" s="396"/>
      <c r="U45" s="396"/>
      <c r="V45" s="396"/>
      <c r="W45" s="396"/>
      <c r="X45" s="396"/>
      <c r="Y45" s="396"/>
      <c r="Z45" s="396"/>
      <c r="AA45" s="396"/>
      <c r="AB45" s="396"/>
      <c r="AC45" s="396"/>
      <c r="AD45" s="396"/>
      <c r="AE45" s="396"/>
      <c r="AF45" s="396"/>
      <c r="AG45" s="396"/>
      <c r="AH45" s="396"/>
      <c r="AI45" s="396"/>
      <c r="AJ45" s="396"/>
      <c r="AK45" s="396"/>
      <c r="AL45" s="396"/>
      <c r="AM45" s="396"/>
      <c r="AN45" s="396"/>
      <c r="AO45" s="396"/>
      <c r="AP45" s="396"/>
      <c r="AQ45" s="396"/>
      <c r="AR45" s="396"/>
      <c r="AS45" s="396"/>
      <c r="AT45" s="396"/>
      <c r="AU45" s="396"/>
      <c r="AV45" s="396"/>
      <c r="AW45" s="396"/>
      <c r="AX45" s="396"/>
      <c r="AY45" s="396"/>
      <c r="AZ45" s="396"/>
      <c r="BA45" s="396"/>
      <c r="BB45" s="396"/>
      <c r="BC45" s="396"/>
      <c r="BD45" s="396"/>
      <c r="BE45" s="396"/>
      <c r="BF45" s="396"/>
      <c r="BG45" s="396"/>
      <c r="BH45" s="396"/>
      <c r="BI45" s="396"/>
      <c r="BJ45" s="396"/>
      <c r="BK45" s="396"/>
      <c r="BL45" s="396"/>
      <c r="BM45" s="396"/>
      <c r="BN45" s="396"/>
      <c r="BO45" s="396"/>
      <c r="BP45" s="396"/>
      <c r="BQ45" s="396"/>
      <c r="BR45" s="396"/>
    </row>
    <row r="46" spans="1:70">
      <c r="A46" s="395"/>
      <c r="B46" s="395"/>
      <c r="C46" s="395"/>
      <c r="D46" s="395"/>
      <c r="E46" s="395"/>
      <c r="F46" s="395"/>
      <c r="G46" s="395"/>
      <c r="H46" s="395"/>
      <c r="I46" s="395"/>
      <c r="J46" s="395"/>
      <c r="K46" s="395"/>
      <c r="L46" s="395"/>
      <c r="M46" s="395"/>
      <c r="N46" s="395"/>
      <c r="O46" s="395"/>
      <c r="P46" s="395"/>
      <c r="Q46" s="395"/>
      <c r="R46" s="395"/>
      <c r="S46" s="395"/>
      <c r="T46" s="395"/>
      <c r="U46" s="395"/>
      <c r="V46" s="395"/>
      <c r="W46" s="395"/>
      <c r="X46" s="395"/>
      <c r="Y46" s="395"/>
      <c r="Z46" s="395"/>
      <c r="AA46" s="395"/>
      <c r="AB46" s="395"/>
      <c r="AC46" s="395"/>
      <c r="AD46" s="395"/>
      <c r="AE46" s="395"/>
      <c r="AF46" s="395"/>
      <c r="AG46" s="395"/>
      <c r="AH46" s="395"/>
      <c r="AI46" s="395"/>
      <c r="AJ46" s="395"/>
      <c r="AK46" s="395"/>
      <c r="AL46" s="395"/>
      <c r="AM46" s="395"/>
      <c r="AN46" s="395"/>
      <c r="AO46" s="395"/>
      <c r="AP46" s="395"/>
      <c r="AQ46" s="395"/>
      <c r="AR46" s="395"/>
      <c r="AS46" s="395"/>
      <c r="AT46" s="395"/>
      <c r="AU46" s="395"/>
      <c r="AV46" s="395"/>
      <c r="AW46" s="395"/>
      <c r="AX46" s="395"/>
      <c r="AY46" s="395"/>
      <c r="AZ46" s="395"/>
      <c r="BA46" s="395"/>
      <c r="BB46" s="395"/>
      <c r="BC46" s="395"/>
      <c r="BD46" s="395"/>
      <c r="BE46" s="395"/>
      <c r="BF46" s="395"/>
      <c r="BG46" s="395"/>
      <c r="BH46" s="395"/>
      <c r="BI46" s="395"/>
      <c r="BJ46" s="395"/>
      <c r="BK46" s="395"/>
      <c r="BL46" s="395"/>
      <c r="BM46" s="395"/>
      <c r="BN46" s="395"/>
      <c r="BO46" s="395"/>
      <c r="BP46" s="395"/>
      <c r="BQ46" s="395"/>
      <c r="BR46" s="395"/>
    </row>
    <row r="47" spans="1:70">
      <c r="A47" s="396"/>
      <c r="B47" s="396"/>
      <c r="C47" s="396"/>
      <c r="D47" s="396"/>
      <c r="E47" s="396"/>
      <c r="F47" s="396"/>
      <c r="G47" s="396"/>
      <c r="H47" s="396"/>
      <c r="I47" s="396"/>
      <c r="J47" s="396"/>
      <c r="K47" s="396"/>
      <c r="L47" s="396"/>
      <c r="M47" s="396"/>
      <c r="N47" s="396"/>
      <c r="O47" s="396"/>
      <c r="P47" s="396"/>
      <c r="Q47" s="396"/>
      <c r="R47" s="396"/>
      <c r="S47" s="396"/>
      <c r="T47" s="396"/>
      <c r="U47" s="396"/>
      <c r="V47" s="396"/>
      <c r="W47" s="396"/>
      <c r="X47" s="396"/>
      <c r="Y47" s="396"/>
      <c r="Z47" s="396"/>
      <c r="AA47" s="396"/>
      <c r="AB47" s="396"/>
      <c r="AC47" s="396"/>
      <c r="AD47" s="396"/>
      <c r="AE47" s="396"/>
      <c r="AF47" s="396"/>
      <c r="AG47" s="396"/>
      <c r="AH47" s="396"/>
      <c r="AI47" s="396"/>
      <c r="AJ47" s="396"/>
      <c r="AK47" s="396"/>
      <c r="AL47" s="396"/>
      <c r="AM47" s="396"/>
      <c r="AN47" s="396"/>
      <c r="AO47" s="396"/>
      <c r="AP47" s="396"/>
      <c r="AQ47" s="396"/>
      <c r="AR47" s="396"/>
      <c r="AS47" s="396"/>
      <c r="AT47" s="396"/>
      <c r="AU47" s="396"/>
      <c r="AV47" s="396"/>
      <c r="AW47" s="396"/>
      <c r="AX47" s="396"/>
      <c r="AY47" s="396"/>
      <c r="AZ47" s="396"/>
      <c r="BA47" s="396"/>
      <c r="BB47" s="396"/>
      <c r="BC47" s="396"/>
      <c r="BD47" s="396"/>
      <c r="BE47" s="396"/>
      <c r="BF47" s="396"/>
      <c r="BG47" s="396"/>
      <c r="BH47" s="396"/>
      <c r="BI47" s="396"/>
      <c r="BJ47" s="396"/>
      <c r="BK47" s="396"/>
      <c r="BL47" s="396"/>
      <c r="BM47" s="396"/>
      <c r="BN47" s="396"/>
      <c r="BO47" s="396"/>
      <c r="BP47" s="396"/>
      <c r="BQ47" s="396"/>
      <c r="BR47" s="396"/>
    </row>
    <row r="48" spans="1:70">
      <c r="A48" s="395"/>
      <c r="B48" s="395"/>
      <c r="C48" s="395"/>
      <c r="D48" s="395"/>
      <c r="E48" s="395"/>
      <c r="F48" s="395"/>
      <c r="G48" s="395"/>
      <c r="H48" s="395"/>
      <c r="I48" s="395"/>
      <c r="J48" s="395"/>
      <c r="K48" s="395"/>
      <c r="L48" s="395"/>
      <c r="M48" s="395"/>
      <c r="N48" s="395"/>
      <c r="O48" s="395"/>
      <c r="P48" s="395"/>
      <c r="Q48" s="395"/>
      <c r="R48" s="395"/>
      <c r="S48" s="395"/>
      <c r="T48" s="395"/>
      <c r="U48" s="395"/>
      <c r="V48" s="395"/>
      <c r="W48" s="395"/>
      <c r="X48" s="395"/>
      <c r="Y48" s="395"/>
      <c r="Z48" s="395"/>
      <c r="AA48" s="395"/>
      <c r="AB48" s="395"/>
      <c r="AC48" s="395"/>
      <c r="AD48" s="395"/>
      <c r="AE48" s="395"/>
      <c r="AF48" s="395"/>
      <c r="AG48" s="395"/>
      <c r="AH48" s="395"/>
      <c r="AI48" s="395"/>
      <c r="AJ48" s="395"/>
      <c r="AK48" s="395"/>
      <c r="AL48" s="395"/>
      <c r="AM48" s="395"/>
      <c r="AN48" s="395"/>
      <c r="AO48" s="395"/>
      <c r="AP48" s="395"/>
      <c r="AQ48" s="395"/>
      <c r="AR48" s="395"/>
      <c r="AS48" s="395"/>
      <c r="AT48" s="395"/>
      <c r="AU48" s="395"/>
      <c r="AV48" s="395"/>
      <c r="AW48" s="395"/>
      <c r="AX48" s="395"/>
      <c r="AY48" s="395"/>
      <c r="AZ48" s="395"/>
      <c r="BA48" s="395"/>
      <c r="BB48" s="395"/>
      <c r="BC48" s="395"/>
      <c r="BD48" s="395"/>
      <c r="BE48" s="395"/>
      <c r="BF48" s="395"/>
      <c r="BG48" s="395"/>
      <c r="BH48" s="395"/>
      <c r="BI48" s="395"/>
      <c r="BJ48" s="395"/>
      <c r="BK48" s="395"/>
      <c r="BL48" s="395"/>
      <c r="BM48" s="395"/>
      <c r="BN48" s="395"/>
      <c r="BO48" s="395"/>
      <c r="BP48" s="395"/>
      <c r="BQ48" s="395"/>
      <c r="BR48" s="395"/>
    </row>
    <row r="49" spans="1:70">
      <c r="A49" s="396"/>
      <c r="B49" s="396"/>
      <c r="C49" s="396"/>
      <c r="D49" s="396"/>
      <c r="E49" s="396"/>
      <c r="F49" s="396"/>
      <c r="G49" s="396"/>
      <c r="H49" s="396"/>
      <c r="I49" s="396"/>
      <c r="J49" s="396"/>
      <c r="K49" s="396"/>
      <c r="L49" s="396"/>
      <c r="M49" s="396"/>
      <c r="N49" s="396"/>
      <c r="O49" s="396"/>
      <c r="P49" s="396"/>
      <c r="Q49" s="396"/>
      <c r="R49" s="396"/>
      <c r="S49" s="396"/>
      <c r="T49" s="396"/>
      <c r="U49" s="396"/>
      <c r="V49" s="396"/>
      <c r="W49" s="396"/>
      <c r="X49" s="396"/>
      <c r="Y49" s="396"/>
      <c r="Z49" s="396"/>
      <c r="AA49" s="396"/>
      <c r="AB49" s="396"/>
      <c r="AC49" s="396"/>
      <c r="AD49" s="396"/>
      <c r="AE49" s="396"/>
      <c r="AF49" s="396"/>
      <c r="AG49" s="396"/>
      <c r="AH49" s="396"/>
      <c r="AI49" s="396"/>
      <c r="AJ49" s="396"/>
      <c r="AK49" s="396"/>
      <c r="AL49" s="396"/>
      <c r="AM49" s="396"/>
      <c r="AN49" s="396"/>
      <c r="AO49" s="396"/>
      <c r="AP49" s="396"/>
      <c r="AQ49" s="396"/>
      <c r="AR49" s="396"/>
      <c r="AS49" s="396"/>
      <c r="AT49" s="396"/>
      <c r="AU49" s="396"/>
      <c r="AV49" s="396"/>
      <c r="AW49" s="396"/>
      <c r="AX49" s="396"/>
      <c r="AY49" s="396"/>
      <c r="AZ49" s="396"/>
      <c r="BA49" s="396"/>
      <c r="BB49" s="396"/>
      <c r="BC49" s="396"/>
      <c r="BD49" s="396"/>
      <c r="BE49" s="396"/>
      <c r="BF49" s="396"/>
      <c r="BG49" s="396"/>
      <c r="BH49" s="396"/>
      <c r="BI49" s="396"/>
      <c r="BJ49" s="396"/>
      <c r="BK49" s="396"/>
      <c r="BL49" s="396"/>
      <c r="BM49" s="396"/>
      <c r="BN49" s="396"/>
      <c r="BO49" s="396"/>
      <c r="BP49" s="396"/>
      <c r="BQ49" s="396"/>
      <c r="BR49" s="396"/>
    </row>
    <row r="50" spans="1:70">
      <c r="A50" s="395"/>
      <c r="B50" s="395"/>
      <c r="C50" s="395"/>
      <c r="D50" s="395"/>
      <c r="E50" s="395"/>
      <c r="F50" s="395"/>
      <c r="G50" s="395"/>
      <c r="H50" s="395"/>
      <c r="I50" s="395"/>
      <c r="J50" s="395"/>
      <c r="K50" s="395"/>
      <c r="L50" s="395"/>
      <c r="M50" s="395"/>
      <c r="N50" s="395"/>
      <c r="O50" s="395"/>
      <c r="P50" s="395"/>
      <c r="Q50" s="395"/>
      <c r="R50" s="395"/>
      <c r="S50" s="395"/>
      <c r="T50" s="395"/>
      <c r="U50" s="395"/>
      <c r="V50" s="395"/>
      <c r="W50" s="395"/>
      <c r="X50" s="395"/>
      <c r="Y50" s="395"/>
      <c r="Z50" s="395"/>
      <c r="AA50" s="395"/>
      <c r="AB50" s="395"/>
      <c r="AC50" s="395"/>
      <c r="AD50" s="395"/>
      <c r="AE50" s="395"/>
      <c r="AF50" s="395"/>
      <c r="AG50" s="395"/>
      <c r="AH50" s="395"/>
      <c r="AI50" s="395"/>
      <c r="AJ50" s="395"/>
      <c r="AK50" s="395"/>
      <c r="AL50" s="395"/>
      <c r="AM50" s="395"/>
      <c r="AN50" s="395"/>
      <c r="AO50" s="395"/>
      <c r="AP50" s="395"/>
      <c r="AQ50" s="395"/>
      <c r="AR50" s="395"/>
      <c r="AS50" s="395"/>
      <c r="AT50" s="395"/>
      <c r="AU50" s="395"/>
      <c r="AV50" s="395"/>
      <c r="AW50" s="395"/>
      <c r="AX50" s="395"/>
      <c r="AY50" s="395"/>
      <c r="AZ50" s="395"/>
      <c r="BA50" s="395"/>
      <c r="BB50" s="395"/>
      <c r="BC50" s="395"/>
      <c r="BD50" s="395"/>
      <c r="BE50" s="395"/>
      <c r="BF50" s="395"/>
      <c r="BG50" s="395"/>
      <c r="BH50" s="395"/>
      <c r="BI50" s="395"/>
      <c r="BJ50" s="395"/>
      <c r="BK50" s="395"/>
      <c r="BL50" s="395"/>
      <c r="BM50" s="395"/>
      <c r="BN50" s="395"/>
      <c r="BO50" s="395"/>
      <c r="BP50" s="395"/>
      <c r="BQ50" s="395"/>
      <c r="BR50" s="395"/>
    </row>
    <row r="51" spans="1:70">
      <c r="A51" s="396"/>
      <c r="B51" s="396"/>
      <c r="C51" s="396"/>
      <c r="D51" s="396"/>
      <c r="E51" s="396"/>
      <c r="F51" s="396"/>
      <c r="G51" s="396"/>
      <c r="H51" s="396"/>
      <c r="I51" s="396"/>
      <c r="J51" s="396"/>
      <c r="K51" s="396"/>
      <c r="L51" s="396"/>
      <c r="M51" s="396"/>
      <c r="N51" s="396"/>
      <c r="O51" s="396"/>
      <c r="P51" s="396"/>
      <c r="Q51" s="396"/>
      <c r="R51" s="396"/>
      <c r="S51" s="396"/>
      <c r="T51" s="396"/>
      <c r="U51" s="396"/>
      <c r="V51" s="396"/>
      <c r="W51" s="396"/>
      <c r="X51" s="396"/>
      <c r="Y51" s="396"/>
      <c r="Z51" s="396"/>
      <c r="AA51" s="396"/>
      <c r="AB51" s="396"/>
      <c r="AC51" s="396"/>
      <c r="AD51" s="396"/>
      <c r="AE51" s="396"/>
      <c r="AF51" s="396"/>
      <c r="AG51" s="396"/>
      <c r="AH51" s="396"/>
      <c r="AI51" s="396"/>
      <c r="AJ51" s="396"/>
      <c r="AK51" s="396"/>
      <c r="AL51" s="396"/>
      <c r="AM51" s="396"/>
      <c r="AN51" s="396"/>
      <c r="AO51" s="396"/>
      <c r="AP51" s="396"/>
      <c r="AQ51" s="396"/>
      <c r="AR51" s="396"/>
      <c r="AS51" s="396"/>
      <c r="AT51" s="396"/>
      <c r="AU51" s="396"/>
      <c r="AV51" s="396"/>
      <c r="AW51" s="396"/>
      <c r="AX51" s="396"/>
      <c r="AY51" s="396"/>
      <c r="AZ51" s="396"/>
      <c r="BA51" s="396"/>
      <c r="BB51" s="396"/>
      <c r="BC51" s="396"/>
      <c r="BD51" s="396"/>
      <c r="BE51" s="396"/>
      <c r="BF51" s="396"/>
      <c r="BG51" s="396"/>
      <c r="BH51" s="396"/>
      <c r="BI51" s="396"/>
      <c r="BJ51" s="396"/>
      <c r="BK51" s="396"/>
      <c r="BL51" s="396"/>
      <c r="BM51" s="396"/>
      <c r="BN51" s="396"/>
      <c r="BO51" s="396"/>
      <c r="BP51" s="396"/>
      <c r="BQ51" s="396"/>
      <c r="BR51" s="396"/>
    </row>
    <row r="52" spans="1:70">
      <c r="A52" s="395"/>
      <c r="B52" s="395"/>
      <c r="C52" s="395"/>
      <c r="D52" s="395"/>
      <c r="E52" s="395"/>
      <c r="F52" s="395"/>
      <c r="G52" s="395"/>
      <c r="H52" s="395"/>
      <c r="I52" s="395"/>
      <c r="J52" s="395"/>
      <c r="K52" s="395"/>
      <c r="L52" s="395"/>
      <c r="M52" s="395"/>
      <c r="N52" s="395"/>
      <c r="O52" s="395"/>
      <c r="P52" s="395"/>
      <c r="Q52" s="395"/>
      <c r="R52" s="395"/>
      <c r="S52" s="395"/>
      <c r="T52" s="395"/>
      <c r="U52" s="395"/>
      <c r="V52" s="395"/>
      <c r="W52" s="395"/>
      <c r="X52" s="395"/>
      <c r="Y52" s="395"/>
      <c r="Z52" s="395"/>
      <c r="AA52" s="395"/>
      <c r="AB52" s="395"/>
      <c r="AC52" s="395"/>
      <c r="AD52" s="395"/>
      <c r="AE52" s="395"/>
      <c r="AF52" s="395"/>
      <c r="AG52" s="395"/>
      <c r="AH52" s="395"/>
      <c r="AI52" s="395"/>
      <c r="AJ52" s="395"/>
      <c r="AK52" s="395"/>
      <c r="AL52" s="395"/>
      <c r="AM52" s="395"/>
      <c r="AN52" s="395"/>
      <c r="AO52" s="395"/>
      <c r="AP52" s="395"/>
      <c r="AQ52" s="395"/>
      <c r="AR52" s="395"/>
      <c r="AS52" s="395"/>
      <c r="AT52" s="395"/>
      <c r="AU52" s="395"/>
      <c r="AV52" s="395"/>
      <c r="AW52" s="395"/>
      <c r="AX52" s="395"/>
      <c r="AY52" s="395"/>
      <c r="AZ52" s="395"/>
      <c r="BA52" s="395"/>
      <c r="BB52" s="395"/>
      <c r="BC52" s="395"/>
      <c r="BD52" s="395"/>
      <c r="BE52" s="395"/>
      <c r="BF52" s="395"/>
      <c r="BG52" s="395"/>
      <c r="BH52" s="395"/>
      <c r="BI52" s="395"/>
      <c r="BJ52" s="395"/>
      <c r="BK52" s="395"/>
      <c r="BL52" s="395"/>
      <c r="BM52" s="395"/>
      <c r="BN52" s="395"/>
      <c r="BO52" s="395"/>
      <c r="BP52" s="395"/>
      <c r="BQ52" s="395"/>
      <c r="BR52" s="395"/>
    </row>
    <row r="53" spans="1:70">
      <c r="A53" s="396"/>
      <c r="B53" s="396"/>
      <c r="C53" s="396"/>
      <c r="D53" s="396"/>
      <c r="E53" s="396"/>
      <c r="F53" s="396"/>
      <c r="G53" s="396"/>
      <c r="H53" s="396"/>
      <c r="I53" s="396"/>
      <c r="J53" s="396"/>
      <c r="K53" s="396"/>
      <c r="L53" s="396"/>
      <c r="M53" s="396"/>
      <c r="N53" s="396"/>
      <c r="O53" s="396"/>
      <c r="P53" s="396"/>
      <c r="Q53" s="396"/>
      <c r="R53" s="396"/>
      <c r="S53" s="396"/>
      <c r="T53" s="396"/>
      <c r="U53" s="396"/>
      <c r="V53" s="396"/>
      <c r="W53" s="396"/>
      <c r="X53" s="396"/>
      <c r="Y53" s="396"/>
      <c r="Z53" s="396"/>
      <c r="AA53" s="396"/>
      <c r="AB53" s="396"/>
      <c r="AC53" s="396"/>
      <c r="AD53" s="396"/>
      <c r="AE53" s="396"/>
      <c r="AF53" s="396"/>
      <c r="AG53" s="396"/>
      <c r="AH53" s="396"/>
      <c r="AI53" s="396"/>
      <c r="AJ53" s="396"/>
      <c r="AK53" s="396"/>
      <c r="AL53" s="396"/>
      <c r="AM53" s="396"/>
      <c r="AN53" s="396"/>
      <c r="AO53" s="396"/>
      <c r="AP53" s="396"/>
      <c r="AQ53" s="396"/>
      <c r="AR53" s="396"/>
      <c r="AS53" s="396"/>
      <c r="AT53" s="396"/>
      <c r="AU53" s="396"/>
      <c r="AV53" s="396"/>
      <c r="AW53" s="396"/>
      <c r="AX53" s="396"/>
      <c r="AY53" s="396"/>
      <c r="AZ53" s="396"/>
      <c r="BA53" s="396"/>
      <c r="BB53" s="396"/>
      <c r="BC53" s="396"/>
      <c r="BD53" s="396"/>
      <c r="BE53" s="396"/>
      <c r="BF53" s="396"/>
      <c r="BG53" s="396"/>
      <c r="BH53" s="396"/>
      <c r="BI53" s="396"/>
      <c r="BJ53" s="396"/>
      <c r="BK53" s="396"/>
      <c r="BL53" s="396"/>
      <c r="BM53" s="396"/>
      <c r="BN53" s="396"/>
      <c r="BO53" s="396"/>
      <c r="BP53" s="396"/>
      <c r="BQ53" s="396"/>
      <c r="BR53" s="396"/>
    </row>
    <row r="54" spans="1:70">
      <c r="A54" s="395"/>
      <c r="B54" s="395"/>
      <c r="C54" s="395"/>
      <c r="D54" s="395"/>
      <c r="E54" s="395"/>
      <c r="F54" s="395"/>
      <c r="G54" s="395"/>
      <c r="H54" s="395"/>
      <c r="I54" s="395"/>
      <c r="J54" s="395"/>
      <c r="K54" s="395"/>
      <c r="L54" s="395"/>
      <c r="M54" s="395"/>
      <c r="N54" s="395"/>
      <c r="O54" s="395"/>
      <c r="P54" s="395"/>
      <c r="Q54" s="395"/>
      <c r="R54" s="395"/>
      <c r="S54" s="395"/>
      <c r="T54" s="395"/>
      <c r="U54" s="395"/>
      <c r="V54" s="395"/>
      <c r="W54" s="395"/>
      <c r="X54" s="395"/>
      <c r="Y54" s="395"/>
      <c r="Z54" s="395"/>
      <c r="AA54" s="395"/>
      <c r="AB54" s="395"/>
      <c r="AC54" s="395"/>
      <c r="AD54" s="395"/>
      <c r="AE54" s="395"/>
      <c r="AF54" s="395"/>
      <c r="AG54" s="395"/>
      <c r="AH54" s="395"/>
      <c r="AI54" s="395"/>
      <c r="AJ54" s="395"/>
      <c r="AK54" s="395"/>
      <c r="AL54" s="395"/>
      <c r="AM54" s="395"/>
      <c r="AN54" s="395"/>
      <c r="AO54" s="395"/>
      <c r="AP54" s="395"/>
      <c r="AQ54" s="395"/>
      <c r="AR54" s="395"/>
      <c r="AS54" s="395"/>
      <c r="AT54" s="395"/>
      <c r="AU54" s="395"/>
      <c r="AV54" s="395"/>
      <c r="AW54" s="395"/>
      <c r="AX54" s="395"/>
      <c r="AY54" s="395"/>
      <c r="AZ54" s="395"/>
      <c r="BA54" s="395"/>
      <c r="BB54" s="395"/>
      <c r="BC54" s="395"/>
      <c r="BD54" s="395"/>
      <c r="BE54" s="395"/>
      <c r="BF54" s="395"/>
      <c r="BG54" s="395"/>
      <c r="BH54" s="395"/>
      <c r="BI54" s="395"/>
      <c r="BJ54" s="395"/>
      <c r="BK54" s="395"/>
      <c r="BL54" s="395"/>
      <c r="BM54" s="395"/>
      <c r="BN54" s="395"/>
      <c r="BO54" s="395"/>
      <c r="BP54" s="395"/>
      <c r="BQ54" s="395"/>
      <c r="BR54" s="395"/>
    </row>
    <row r="55" spans="1:70">
      <c r="A55" s="396"/>
      <c r="B55" s="396"/>
      <c r="C55" s="396"/>
      <c r="D55" s="396"/>
      <c r="E55" s="396"/>
      <c r="F55" s="396"/>
      <c r="G55" s="396"/>
      <c r="H55" s="396"/>
      <c r="I55" s="396"/>
      <c r="J55" s="396"/>
      <c r="K55" s="396"/>
      <c r="L55" s="396"/>
      <c r="M55" s="396"/>
      <c r="N55" s="396"/>
      <c r="O55" s="396"/>
      <c r="P55" s="396"/>
      <c r="Q55" s="396"/>
      <c r="R55" s="396"/>
      <c r="S55" s="396"/>
      <c r="T55" s="396"/>
      <c r="U55" s="396"/>
      <c r="V55" s="396"/>
      <c r="W55" s="396"/>
      <c r="X55" s="396"/>
      <c r="Y55" s="396"/>
      <c r="Z55" s="396"/>
      <c r="AA55" s="396"/>
      <c r="AB55" s="396"/>
      <c r="AC55" s="396"/>
      <c r="AD55" s="396"/>
      <c r="AE55" s="396"/>
      <c r="AF55" s="396"/>
      <c r="AG55" s="396"/>
      <c r="AH55" s="396"/>
      <c r="AI55" s="396"/>
      <c r="AJ55" s="396"/>
      <c r="AK55" s="396"/>
      <c r="AL55" s="396"/>
      <c r="AM55" s="396"/>
      <c r="AN55" s="396"/>
      <c r="AO55" s="396"/>
      <c r="AP55" s="396"/>
      <c r="AQ55" s="396"/>
      <c r="AR55" s="396"/>
      <c r="AS55" s="396"/>
      <c r="AT55" s="396"/>
      <c r="AU55" s="396"/>
      <c r="AV55" s="396"/>
      <c r="AW55" s="396"/>
      <c r="AX55" s="396"/>
      <c r="AY55" s="396"/>
      <c r="AZ55" s="396"/>
      <c r="BA55" s="396"/>
      <c r="BB55" s="396"/>
      <c r="BC55" s="396"/>
      <c r="BD55" s="396"/>
      <c r="BE55" s="396"/>
      <c r="BF55" s="396"/>
      <c r="BG55" s="396"/>
      <c r="BH55" s="396"/>
      <c r="BI55" s="396"/>
      <c r="BJ55" s="396"/>
      <c r="BK55" s="396"/>
      <c r="BL55" s="396"/>
      <c r="BM55" s="396"/>
      <c r="BN55" s="396"/>
      <c r="BO55" s="396"/>
      <c r="BP55" s="396"/>
      <c r="BQ55" s="396"/>
      <c r="BR55" s="396"/>
    </row>
    <row r="56" spans="1:70">
      <c r="A56" s="395"/>
      <c r="B56" s="395"/>
      <c r="C56" s="395"/>
      <c r="D56" s="395"/>
      <c r="E56" s="395"/>
      <c r="F56" s="395"/>
      <c r="G56" s="395"/>
      <c r="H56" s="395"/>
      <c r="I56" s="395"/>
      <c r="J56" s="395"/>
      <c r="K56" s="395"/>
      <c r="L56" s="395"/>
      <c r="M56" s="395"/>
      <c r="N56" s="395"/>
      <c r="O56" s="395"/>
      <c r="P56" s="395"/>
      <c r="Q56" s="395"/>
      <c r="R56" s="395"/>
      <c r="S56" s="395"/>
      <c r="T56" s="395"/>
      <c r="U56" s="395"/>
      <c r="V56" s="395"/>
      <c r="W56" s="395"/>
      <c r="X56" s="395"/>
      <c r="Y56" s="395"/>
      <c r="Z56" s="395"/>
      <c r="AA56" s="395"/>
      <c r="AB56" s="395"/>
      <c r="AC56" s="395"/>
      <c r="AD56" s="395"/>
      <c r="AE56" s="395"/>
      <c r="AF56" s="395"/>
      <c r="AG56" s="395"/>
      <c r="AH56" s="395"/>
      <c r="AI56" s="395"/>
      <c r="AJ56" s="395"/>
      <c r="AK56" s="395"/>
      <c r="AL56" s="395"/>
      <c r="AM56" s="395"/>
      <c r="AN56" s="395"/>
      <c r="AO56" s="395"/>
      <c r="AP56" s="395"/>
      <c r="AQ56" s="395"/>
      <c r="AR56" s="395"/>
      <c r="AS56" s="395"/>
      <c r="AT56" s="395"/>
      <c r="AU56" s="395"/>
      <c r="AV56" s="395"/>
      <c r="AW56" s="395"/>
      <c r="AX56" s="395"/>
      <c r="AY56" s="395"/>
      <c r="AZ56" s="395"/>
      <c r="BA56" s="395"/>
      <c r="BB56" s="395"/>
      <c r="BC56" s="395"/>
      <c r="BD56" s="395"/>
      <c r="BE56" s="395"/>
      <c r="BF56" s="395"/>
      <c r="BG56" s="395"/>
      <c r="BH56" s="395"/>
      <c r="BI56" s="395"/>
      <c r="BJ56" s="395"/>
      <c r="BK56" s="395"/>
      <c r="BL56" s="395"/>
      <c r="BM56" s="395"/>
      <c r="BN56" s="395"/>
      <c r="BO56" s="395"/>
      <c r="BP56" s="395"/>
      <c r="BQ56" s="395"/>
      <c r="BR56" s="395"/>
    </row>
    <row r="57" spans="1:70">
      <c r="A57" s="396"/>
      <c r="B57" s="396"/>
      <c r="C57" s="396"/>
      <c r="D57" s="396"/>
      <c r="E57" s="396"/>
      <c r="F57" s="396"/>
      <c r="G57" s="396"/>
      <c r="H57" s="396"/>
      <c r="I57" s="396"/>
      <c r="J57" s="396"/>
      <c r="K57" s="396"/>
      <c r="L57" s="396"/>
      <c r="M57" s="396"/>
      <c r="N57" s="396"/>
      <c r="O57" s="396"/>
      <c r="P57" s="396"/>
      <c r="Q57" s="396"/>
      <c r="R57" s="396"/>
      <c r="S57" s="396"/>
      <c r="T57" s="396"/>
      <c r="U57" s="396"/>
      <c r="V57" s="396"/>
      <c r="W57" s="396"/>
      <c r="X57" s="396"/>
      <c r="Y57" s="396"/>
      <c r="Z57" s="396"/>
      <c r="AA57" s="396"/>
      <c r="AB57" s="396"/>
      <c r="AC57" s="396"/>
      <c r="AD57" s="396"/>
      <c r="AE57" s="396"/>
      <c r="AF57" s="396"/>
      <c r="AG57" s="396"/>
      <c r="AH57" s="396"/>
      <c r="AI57" s="396"/>
      <c r="AJ57" s="396"/>
      <c r="AK57" s="396"/>
      <c r="AL57" s="396"/>
      <c r="AM57" s="396"/>
      <c r="AN57" s="396"/>
      <c r="AO57" s="396"/>
      <c r="AP57" s="396"/>
      <c r="AQ57" s="396"/>
      <c r="AR57" s="396"/>
      <c r="AS57" s="396"/>
      <c r="AT57" s="396"/>
      <c r="AU57" s="396"/>
      <c r="AV57" s="396"/>
      <c r="AW57" s="396"/>
      <c r="AX57" s="396"/>
      <c r="AY57" s="396"/>
      <c r="AZ57" s="396"/>
      <c r="BA57" s="396"/>
      <c r="BB57" s="396"/>
      <c r="BC57" s="396"/>
      <c r="BD57" s="396"/>
      <c r="BE57" s="396"/>
      <c r="BF57" s="396"/>
      <c r="BG57" s="396"/>
      <c r="BH57" s="396"/>
      <c r="BI57" s="396"/>
      <c r="BJ57" s="396"/>
      <c r="BK57" s="396"/>
      <c r="BL57" s="396"/>
      <c r="BM57" s="396"/>
      <c r="BN57" s="396"/>
      <c r="BO57" s="396"/>
      <c r="BP57" s="396"/>
      <c r="BQ57" s="396"/>
      <c r="BR57" s="396"/>
    </row>
    <row r="58" spans="1:70">
      <c r="A58" s="395"/>
      <c r="B58" s="395"/>
      <c r="C58" s="395"/>
      <c r="D58" s="395"/>
      <c r="E58" s="395"/>
      <c r="F58" s="395"/>
      <c r="G58" s="395"/>
      <c r="H58" s="395"/>
      <c r="I58" s="395"/>
      <c r="J58" s="395"/>
      <c r="K58" s="395"/>
      <c r="L58" s="395"/>
      <c r="M58" s="395"/>
      <c r="N58" s="395"/>
      <c r="O58" s="395"/>
      <c r="P58" s="395"/>
      <c r="Q58" s="395"/>
      <c r="R58" s="395"/>
      <c r="S58" s="395"/>
      <c r="T58" s="395"/>
      <c r="U58" s="395"/>
      <c r="V58" s="395"/>
      <c r="W58" s="395"/>
      <c r="X58" s="395"/>
      <c r="Y58" s="395"/>
      <c r="Z58" s="395"/>
      <c r="AA58" s="395"/>
      <c r="AB58" s="395"/>
      <c r="AC58" s="395"/>
      <c r="AD58" s="395"/>
      <c r="AE58" s="395"/>
      <c r="AF58" s="395"/>
      <c r="AG58" s="395"/>
      <c r="AH58" s="395"/>
      <c r="AI58" s="395"/>
      <c r="AJ58" s="395"/>
      <c r="AK58" s="395"/>
      <c r="AL58" s="395"/>
      <c r="AM58" s="395"/>
      <c r="AN58" s="395"/>
      <c r="AO58" s="395"/>
      <c r="AP58" s="395"/>
      <c r="AQ58" s="395"/>
      <c r="AR58" s="395"/>
      <c r="AS58" s="395"/>
      <c r="AT58" s="395"/>
      <c r="AU58" s="395"/>
      <c r="AV58" s="395"/>
      <c r="AW58" s="395"/>
      <c r="AX58" s="395"/>
      <c r="AY58" s="395"/>
      <c r="AZ58" s="395"/>
      <c r="BA58" s="395"/>
      <c r="BB58" s="395"/>
      <c r="BC58" s="395"/>
      <c r="BD58" s="395"/>
      <c r="BE58" s="395"/>
      <c r="BF58" s="395"/>
      <c r="BG58" s="395"/>
      <c r="BH58" s="395"/>
      <c r="BI58" s="395"/>
      <c r="BJ58" s="395"/>
      <c r="BK58" s="395"/>
      <c r="BL58" s="395"/>
      <c r="BM58" s="395"/>
      <c r="BN58" s="395"/>
      <c r="BO58" s="395"/>
      <c r="BP58" s="395"/>
      <c r="BQ58" s="395"/>
      <c r="BR58" s="395"/>
    </row>
    <row r="59" spans="1:70">
      <c r="A59" s="396"/>
      <c r="B59" s="396"/>
      <c r="C59" s="396"/>
      <c r="D59" s="396"/>
      <c r="E59" s="396"/>
      <c r="F59" s="396"/>
      <c r="G59" s="396"/>
      <c r="H59" s="396"/>
      <c r="I59" s="396"/>
      <c r="J59" s="396"/>
      <c r="K59" s="396"/>
      <c r="L59" s="396"/>
      <c r="M59" s="396"/>
      <c r="N59" s="396"/>
      <c r="O59" s="396"/>
      <c r="P59" s="396"/>
      <c r="Q59" s="396"/>
      <c r="R59" s="396"/>
      <c r="S59" s="396"/>
      <c r="T59" s="396"/>
      <c r="U59" s="396"/>
      <c r="V59" s="396"/>
      <c r="W59" s="396"/>
      <c r="X59" s="396"/>
      <c r="Y59" s="396"/>
      <c r="Z59" s="396"/>
      <c r="AA59" s="396"/>
      <c r="AB59" s="396"/>
      <c r="AC59" s="396"/>
      <c r="AD59" s="396"/>
      <c r="AE59" s="396"/>
      <c r="AF59" s="396"/>
      <c r="AG59" s="396"/>
      <c r="AH59" s="396"/>
      <c r="AI59" s="396"/>
      <c r="AJ59" s="396"/>
      <c r="AK59" s="396"/>
      <c r="AL59" s="396"/>
      <c r="AM59" s="396"/>
      <c r="AN59" s="396"/>
      <c r="AO59" s="396"/>
      <c r="AP59" s="396"/>
      <c r="AQ59" s="396"/>
      <c r="AR59" s="396"/>
      <c r="AS59" s="396"/>
      <c r="AT59" s="396"/>
      <c r="AU59" s="396"/>
      <c r="AV59" s="396"/>
      <c r="AW59" s="396"/>
      <c r="AX59" s="396"/>
      <c r="AY59" s="396"/>
      <c r="AZ59" s="396"/>
      <c r="BA59" s="396"/>
      <c r="BB59" s="396"/>
      <c r="BC59" s="396"/>
      <c r="BD59" s="396"/>
      <c r="BE59" s="396"/>
      <c r="BF59" s="396"/>
      <c r="BG59" s="396"/>
      <c r="BH59" s="396"/>
      <c r="BI59" s="396"/>
      <c r="BJ59" s="396"/>
      <c r="BK59" s="396"/>
      <c r="BL59" s="396"/>
      <c r="BM59" s="396"/>
      <c r="BN59" s="396"/>
      <c r="BO59" s="396"/>
      <c r="BP59" s="396"/>
      <c r="BQ59" s="396"/>
      <c r="BR59" s="396"/>
    </row>
    <row r="60" spans="1:70">
      <c r="A60" s="395"/>
      <c r="B60" s="395"/>
      <c r="C60" s="395"/>
      <c r="D60" s="395"/>
      <c r="E60" s="395"/>
      <c r="F60" s="395"/>
      <c r="G60" s="395"/>
      <c r="H60" s="395"/>
      <c r="I60" s="395"/>
      <c r="J60" s="395"/>
      <c r="K60" s="395"/>
      <c r="L60" s="395"/>
      <c r="M60" s="395"/>
      <c r="N60" s="395"/>
      <c r="O60" s="395"/>
      <c r="P60" s="395"/>
      <c r="Q60" s="395"/>
      <c r="R60" s="395"/>
      <c r="S60" s="395"/>
      <c r="T60" s="395"/>
      <c r="U60" s="395"/>
      <c r="V60" s="395"/>
      <c r="W60" s="395"/>
      <c r="X60" s="395"/>
      <c r="Y60" s="395"/>
      <c r="Z60" s="395"/>
      <c r="AA60" s="395"/>
      <c r="AB60" s="395"/>
      <c r="AC60" s="395"/>
      <c r="AD60" s="395"/>
      <c r="AE60" s="395"/>
      <c r="AF60" s="395"/>
      <c r="AG60" s="395"/>
      <c r="AH60" s="395"/>
      <c r="AI60" s="395"/>
      <c r="AJ60" s="395"/>
      <c r="AK60" s="395"/>
      <c r="AL60" s="395"/>
      <c r="AM60" s="395"/>
      <c r="AN60" s="395"/>
      <c r="AO60" s="395"/>
      <c r="AP60" s="395"/>
      <c r="AQ60" s="395"/>
      <c r="AR60" s="395"/>
      <c r="AS60" s="395"/>
      <c r="AT60" s="395"/>
      <c r="AU60" s="395"/>
      <c r="AV60" s="395"/>
      <c r="AW60" s="395"/>
      <c r="AX60" s="395"/>
      <c r="AY60" s="395"/>
      <c r="AZ60" s="395"/>
      <c r="BA60" s="395"/>
      <c r="BB60" s="395"/>
      <c r="BC60" s="395"/>
      <c r="BD60" s="395"/>
      <c r="BE60" s="395"/>
      <c r="BF60" s="395"/>
      <c r="BG60" s="395"/>
      <c r="BH60" s="395"/>
      <c r="BI60" s="395"/>
      <c r="BJ60" s="395"/>
      <c r="BK60" s="395"/>
      <c r="BL60" s="395"/>
      <c r="BM60" s="395"/>
      <c r="BN60" s="395"/>
      <c r="BO60" s="395"/>
      <c r="BP60" s="395"/>
      <c r="BQ60" s="395"/>
      <c r="BR60" s="395"/>
    </row>
    <row r="61" spans="1:70">
      <c r="A61" s="396"/>
      <c r="B61" s="396"/>
      <c r="C61" s="396"/>
      <c r="D61" s="396"/>
      <c r="E61" s="396"/>
      <c r="F61" s="396"/>
      <c r="G61" s="396"/>
      <c r="H61" s="396"/>
      <c r="I61" s="396"/>
      <c r="J61" s="396"/>
      <c r="K61" s="396"/>
      <c r="L61" s="396"/>
      <c r="M61" s="396"/>
      <c r="N61" s="396"/>
      <c r="O61" s="396"/>
      <c r="P61" s="396"/>
      <c r="Q61" s="396"/>
      <c r="R61" s="396"/>
      <c r="S61" s="396"/>
      <c r="T61" s="396"/>
      <c r="U61" s="396"/>
      <c r="V61" s="396"/>
      <c r="W61" s="396"/>
      <c r="X61" s="396"/>
      <c r="Y61" s="396"/>
      <c r="Z61" s="396"/>
      <c r="AA61" s="396"/>
      <c r="AB61" s="396"/>
      <c r="AC61" s="396"/>
      <c r="AD61" s="396"/>
      <c r="AE61" s="396"/>
      <c r="AF61" s="396"/>
      <c r="AG61" s="396"/>
      <c r="AH61" s="396"/>
      <c r="AI61" s="396"/>
      <c r="AJ61" s="396"/>
      <c r="AK61" s="396"/>
      <c r="AL61" s="396"/>
      <c r="AM61" s="396"/>
      <c r="AN61" s="396"/>
      <c r="AO61" s="396"/>
      <c r="AP61" s="396"/>
      <c r="AQ61" s="396"/>
      <c r="AR61" s="396"/>
      <c r="AS61" s="396"/>
      <c r="AT61" s="396"/>
      <c r="AU61" s="396"/>
      <c r="AV61" s="396"/>
      <c r="AW61" s="396"/>
      <c r="AX61" s="396"/>
      <c r="AY61" s="396"/>
      <c r="AZ61" s="396"/>
      <c r="BA61" s="396"/>
      <c r="BB61" s="396"/>
      <c r="BC61" s="396"/>
      <c r="BD61" s="396"/>
      <c r="BE61" s="396"/>
      <c r="BF61" s="396"/>
      <c r="BG61" s="396"/>
      <c r="BH61" s="396"/>
      <c r="BI61" s="396"/>
      <c r="BJ61" s="396"/>
      <c r="BK61" s="396"/>
      <c r="BL61" s="396"/>
      <c r="BM61" s="396"/>
      <c r="BN61" s="396"/>
      <c r="BO61" s="396"/>
      <c r="BP61" s="396"/>
      <c r="BQ61" s="396"/>
      <c r="BR61" s="396"/>
    </row>
    <row r="62" spans="1:70">
      <c r="A62" s="395"/>
      <c r="B62" s="395"/>
      <c r="C62" s="395"/>
      <c r="D62" s="395"/>
      <c r="E62" s="395"/>
      <c r="F62" s="395"/>
      <c r="G62" s="395"/>
      <c r="H62" s="395"/>
      <c r="I62" s="395"/>
      <c r="J62" s="395"/>
      <c r="K62" s="395"/>
      <c r="L62" s="395"/>
      <c r="M62" s="395"/>
      <c r="N62" s="395"/>
      <c r="O62" s="395"/>
      <c r="P62" s="395"/>
      <c r="Q62" s="395"/>
      <c r="R62" s="395"/>
      <c r="S62" s="395"/>
      <c r="T62" s="395"/>
      <c r="U62" s="395"/>
      <c r="V62" s="395"/>
      <c r="W62" s="395"/>
      <c r="X62" s="395"/>
      <c r="Y62" s="395"/>
      <c r="Z62" s="395"/>
      <c r="AA62" s="395"/>
      <c r="AB62" s="395"/>
      <c r="AC62" s="395"/>
      <c r="AD62" s="395"/>
      <c r="AE62" s="395"/>
      <c r="AF62" s="395"/>
      <c r="AG62" s="395"/>
      <c r="AH62" s="395"/>
      <c r="AI62" s="395"/>
      <c r="AJ62" s="395"/>
      <c r="AK62" s="395"/>
      <c r="AL62" s="395"/>
      <c r="AM62" s="395"/>
      <c r="AN62" s="395"/>
      <c r="AO62" s="395"/>
      <c r="AP62" s="395"/>
      <c r="AQ62" s="395"/>
      <c r="AR62" s="395"/>
      <c r="AS62" s="395"/>
      <c r="AT62" s="395"/>
      <c r="AU62" s="395"/>
      <c r="AV62" s="395"/>
      <c r="AW62" s="395"/>
      <c r="AX62" s="395"/>
      <c r="AY62" s="395"/>
      <c r="AZ62" s="395"/>
      <c r="BA62" s="395"/>
      <c r="BB62" s="395"/>
      <c r="BC62" s="395"/>
      <c r="BD62" s="395"/>
      <c r="BE62" s="395"/>
      <c r="BF62" s="395"/>
      <c r="BG62" s="395"/>
      <c r="BH62" s="395"/>
      <c r="BI62" s="395"/>
      <c r="BJ62" s="395"/>
      <c r="BK62" s="395"/>
      <c r="BL62" s="395"/>
      <c r="BM62" s="395"/>
      <c r="BN62" s="395"/>
      <c r="BO62" s="395"/>
      <c r="BP62" s="395"/>
      <c r="BQ62" s="395"/>
      <c r="BR62" s="395"/>
    </row>
    <row r="63" spans="1:70">
      <c r="A63" s="396"/>
      <c r="B63" s="396"/>
      <c r="C63" s="396"/>
      <c r="D63" s="396"/>
      <c r="E63" s="396"/>
      <c r="F63" s="396"/>
      <c r="G63" s="396"/>
      <c r="H63" s="396"/>
      <c r="I63" s="396"/>
      <c r="J63" s="396"/>
      <c r="K63" s="396"/>
      <c r="L63" s="396"/>
      <c r="M63" s="396"/>
      <c r="N63" s="396"/>
      <c r="O63" s="396"/>
      <c r="P63" s="396"/>
      <c r="Q63" s="396"/>
      <c r="R63" s="396"/>
      <c r="S63" s="396"/>
      <c r="T63" s="396"/>
      <c r="U63" s="396"/>
      <c r="V63" s="396"/>
      <c r="W63" s="396"/>
      <c r="X63" s="396"/>
      <c r="Y63" s="396"/>
      <c r="Z63" s="396"/>
      <c r="AA63" s="396"/>
      <c r="AB63" s="396"/>
      <c r="AC63" s="396"/>
      <c r="AD63" s="396"/>
      <c r="AE63" s="396"/>
      <c r="AF63" s="396"/>
      <c r="AG63" s="396"/>
      <c r="AH63" s="396"/>
      <c r="AI63" s="396"/>
      <c r="AJ63" s="396"/>
      <c r="AK63" s="396"/>
      <c r="AL63" s="396"/>
      <c r="AM63" s="396"/>
      <c r="AN63" s="396"/>
      <c r="AO63" s="396"/>
      <c r="AP63" s="396"/>
      <c r="AQ63" s="396"/>
      <c r="AR63" s="396"/>
      <c r="AS63" s="396"/>
      <c r="AT63" s="396"/>
      <c r="AU63" s="396"/>
      <c r="AV63" s="396"/>
      <c r="AW63" s="396"/>
      <c r="AX63" s="396"/>
      <c r="AY63" s="396"/>
      <c r="AZ63" s="396"/>
      <c r="BA63" s="396"/>
      <c r="BB63" s="396"/>
      <c r="BC63" s="396"/>
      <c r="BD63" s="396"/>
      <c r="BE63" s="396"/>
      <c r="BF63" s="396"/>
      <c r="BG63" s="396"/>
      <c r="BH63" s="396"/>
      <c r="BI63" s="396"/>
      <c r="BJ63" s="396"/>
      <c r="BK63" s="396"/>
      <c r="BL63" s="396"/>
      <c r="BM63" s="396"/>
      <c r="BN63" s="396"/>
      <c r="BO63" s="396"/>
      <c r="BP63" s="396"/>
      <c r="BQ63" s="396"/>
      <c r="BR63" s="396"/>
    </row>
    <row r="64" spans="1:70">
      <c r="A64" s="395"/>
      <c r="B64" s="395"/>
      <c r="C64" s="395"/>
      <c r="D64" s="395"/>
      <c r="E64" s="395"/>
      <c r="F64" s="395"/>
      <c r="G64" s="395"/>
      <c r="H64" s="395"/>
      <c r="I64" s="395"/>
      <c r="J64" s="395"/>
      <c r="K64" s="395"/>
      <c r="L64" s="395"/>
      <c r="M64" s="395"/>
      <c r="N64" s="395"/>
      <c r="O64" s="395"/>
      <c r="P64" s="395"/>
      <c r="Q64" s="395"/>
      <c r="R64" s="395"/>
      <c r="S64" s="395"/>
      <c r="T64" s="395"/>
      <c r="U64" s="395"/>
      <c r="V64" s="395"/>
      <c r="W64" s="395"/>
      <c r="X64" s="395"/>
      <c r="Y64" s="395"/>
      <c r="Z64" s="395"/>
      <c r="AA64" s="395"/>
      <c r="AB64" s="395"/>
      <c r="AC64" s="395"/>
      <c r="AD64" s="395"/>
      <c r="AE64" s="395"/>
      <c r="AF64" s="395"/>
      <c r="AG64" s="395"/>
      <c r="AH64" s="395"/>
      <c r="AI64" s="395"/>
      <c r="AJ64" s="395"/>
      <c r="AK64" s="395"/>
      <c r="AL64" s="395"/>
      <c r="AM64" s="395"/>
      <c r="AN64" s="395"/>
      <c r="AO64" s="395"/>
      <c r="AP64" s="395"/>
      <c r="AQ64" s="395"/>
      <c r="AR64" s="395"/>
      <c r="AS64" s="395"/>
      <c r="AT64" s="395"/>
      <c r="AU64" s="395"/>
      <c r="AV64" s="395"/>
      <c r="AW64" s="395"/>
      <c r="AX64" s="395"/>
      <c r="AY64" s="395"/>
      <c r="AZ64" s="395"/>
      <c r="BA64" s="395"/>
      <c r="BB64" s="395"/>
      <c r="BC64" s="395"/>
      <c r="BD64" s="395"/>
      <c r="BE64" s="395"/>
      <c r="BF64" s="395"/>
      <c r="BG64" s="395"/>
      <c r="BH64" s="395"/>
      <c r="BI64" s="395"/>
      <c r="BJ64" s="395"/>
      <c r="BK64" s="395"/>
      <c r="BL64" s="395"/>
      <c r="BM64" s="395"/>
      <c r="BN64" s="395"/>
      <c r="BO64" s="395"/>
      <c r="BP64" s="395"/>
      <c r="BQ64" s="395"/>
      <c r="BR64" s="395"/>
    </row>
    <row r="65" spans="1:70">
      <c r="A65" s="396"/>
      <c r="B65" s="396"/>
      <c r="C65" s="396"/>
      <c r="D65" s="396"/>
      <c r="E65" s="396"/>
      <c r="F65" s="396"/>
      <c r="G65" s="396"/>
      <c r="H65" s="396"/>
      <c r="I65" s="396"/>
      <c r="J65" s="396"/>
      <c r="K65" s="396"/>
      <c r="L65" s="396"/>
      <c r="M65" s="396"/>
      <c r="N65" s="396"/>
      <c r="O65" s="396"/>
      <c r="P65" s="396"/>
      <c r="Q65" s="396"/>
      <c r="R65" s="396"/>
      <c r="S65" s="396"/>
      <c r="T65" s="396"/>
      <c r="U65" s="396"/>
      <c r="V65" s="396"/>
      <c r="W65" s="396"/>
      <c r="X65" s="396"/>
      <c r="Y65" s="396"/>
      <c r="Z65" s="396"/>
      <c r="AA65" s="396"/>
      <c r="AB65" s="396"/>
      <c r="AC65" s="396"/>
      <c r="AD65" s="396"/>
      <c r="AE65" s="396"/>
      <c r="AF65" s="396"/>
      <c r="AG65" s="396"/>
      <c r="AH65" s="396"/>
      <c r="AI65" s="396"/>
      <c r="AJ65" s="396"/>
      <c r="AK65" s="396"/>
      <c r="AL65" s="396"/>
      <c r="AM65" s="396"/>
      <c r="AN65" s="396"/>
      <c r="AO65" s="396"/>
      <c r="AP65" s="396"/>
      <c r="AQ65" s="396"/>
      <c r="AR65" s="396"/>
      <c r="AS65" s="396"/>
      <c r="AT65" s="396"/>
      <c r="AU65" s="396"/>
      <c r="AV65" s="396"/>
      <c r="AW65" s="396"/>
      <c r="AX65" s="396"/>
      <c r="AY65" s="396"/>
      <c r="AZ65" s="396"/>
      <c r="BA65" s="396"/>
      <c r="BB65" s="396"/>
      <c r="BC65" s="396"/>
      <c r="BD65" s="396"/>
      <c r="BE65" s="396"/>
      <c r="BF65" s="396"/>
      <c r="BG65" s="396"/>
      <c r="BH65" s="396"/>
      <c r="BI65" s="396"/>
      <c r="BJ65" s="396"/>
      <c r="BK65" s="396"/>
      <c r="BL65" s="396"/>
      <c r="BM65" s="396"/>
      <c r="BN65" s="396"/>
      <c r="BO65" s="396"/>
      <c r="BP65" s="396"/>
      <c r="BQ65" s="396"/>
      <c r="BR65" s="396"/>
    </row>
    <row r="66" spans="1:70">
      <c r="A66" s="395"/>
      <c r="B66" s="395"/>
      <c r="C66" s="395"/>
      <c r="D66" s="395"/>
      <c r="E66" s="395"/>
      <c r="F66" s="395"/>
      <c r="G66" s="395"/>
      <c r="H66" s="395"/>
      <c r="I66" s="395"/>
      <c r="J66" s="395"/>
      <c r="K66" s="395"/>
      <c r="L66" s="395"/>
      <c r="M66" s="395"/>
      <c r="N66" s="395"/>
      <c r="O66" s="395"/>
      <c r="P66" s="395"/>
      <c r="Q66" s="395"/>
      <c r="R66" s="395"/>
      <c r="S66" s="395"/>
      <c r="T66" s="395"/>
      <c r="U66" s="395"/>
      <c r="V66" s="395"/>
      <c r="W66" s="395"/>
      <c r="X66" s="395"/>
      <c r="Y66" s="395"/>
      <c r="Z66" s="395"/>
      <c r="AA66" s="395"/>
      <c r="AB66" s="395"/>
      <c r="AC66" s="395"/>
      <c r="AD66" s="395"/>
      <c r="AE66" s="395"/>
      <c r="AF66" s="395"/>
      <c r="AG66" s="395"/>
      <c r="AH66" s="395"/>
      <c r="AI66" s="395"/>
      <c r="AJ66" s="395"/>
      <c r="AK66" s="395"/>
      <c r="AL66" s="395"/>
      <c r="AM66" s="395"/>
      <c r="AN66" s="395"/>
      <c r="AO66" s="395"/>
      <c r="AP66" s="395"/>
      <c r="AQ66" s="395"/>
      <c r="AR66" s="395"/>
      <c r="AS66" s="395"/>
      <c r="AT66" s="395"/>
      <c r="AU66" s="395"/>
      <c r="AV66" s="395"/>
      <c r="AW66" s="395"/>
      <c r="AX66" s="395"/>
      <c r="AY66" s="395"/>
      <c r="AZ66" s="395"/>
      <c r="BA66" s="395"/>
      <c r="BB66" s="395"/>
      <c r="BC66" s="395"/>
      <c r="BD66" s="395"/>
      <c r="BE66" s="395"/>
      <c r="BF66" s="395"/>
      <c r="BG66" s="395"/>
      <c r="BH66" s="395"/>
      <c r="BI66" s="395"/>
      <c r="BJ66" s="395"/>
      <c r="BK66" s="395"/>
      <c r="BL66" s="395"/>
      <c r="BM66" s="395"/>
      <c r="BN66" s="395"/>
      <c r="BO66" s="395"/>
      <c r="BP66" s="395"/>
      <c r="BQ66" s="395"/>
      <c r="BR66" s="395"/>
    </row>
    <row r="67" spans="1:70">
      <c r="A67" s="396"/>
      <c r="B67" s="396"/>
      <c r="C67" s="396"/>
      <c r="D67" s="396"/>
      <c r="E67" s="396"/>
      <c r="F67" s="396"/>
      <c r="G67" s="396"/>
      <c r="H67" s="396"/>
      <c r="I67" s="396"/>
      <c r="J67" s="396"/>
      <c r="K67" s="396"/>
      <c r="L67" s="396"/>
      <c r="M67" s="396"/>
      <c r="N67" s="396"/>
      <c r="O67" s="396"/>
      <c r="P67" s="396"/>
      <c r="Q67" s="396"/>
      <c r="R67" s="396"/>
      <c r="S67" s="396"/>
      <c r="T67" s="396"/>
      <c r="U67" s="396"/>
      <c r="V67" s="396"/>
      <c r="W67" s="396"/>
      <c r="X67" s="396"/>
      <c r="Y67" s="396"/>
      <c r="Z67" s="396"/>
      <c r="AA67" s="396"/>
      <c r="AB67" s="396"/>
      <c r="AC67" s="396"/>
      <c r="AD67" s="396"/>
      <c r="AE67" s="396"/>
      <c r="AF67" s="396"/>
      <c r="AG67" s="396"/>
      <c r="AH67" s="396"/>
      <c r="AI67" s="396"/>
      <c r="AJ67" s="396"/>
      <c r="AK67" s="396"/>
      <c r="AL67" s="396"/>
      <c r="AM67" s="396"/>
      <c r="AN67" s="396"/>
      <c r="AO67" s="396"/>
      <c r="AP67" s="396"/>
      <c r="AQ67" s="396"/>
      <c r="AR67" s="396"/>
      <c r="AS67" s="396"/>
      <c r="AT67" s="396"/>
      <c r="AU67" s="396"/>
      <c r="AV67" s="396"/>
      <c r="AW67" s="396"/>
      <c r="AX67" s="396"/>
      <c r="AY67" s="396"/>
      <c r="AZ67" s="396"/>
      <c r="BA67" s="396"/>
      <c r="BB67" s="396"/>
      <c r="BC67" s="396"/>
      <c r="BD67" s="396"/>
      <c r="BE67" s="396"/>
      <c r="BF67" s="396"/>
      <c r="BG67" s="396"/>
      <c r="BH67" s="396"/>
      <c r="BI67" s="396"/>
      <c r="BJ67" s="396"/>
      <c r="BK67" s="396"/>
      <c r="BL67" s="396"/>
      <c r="BM67" s="396"/>
      <c r="BN67" s="396"/>
      <c r="BO67" s="396"/>
      <c r="BP67" s="396"/>
      <c r="BQ67" s="396"/>
      <c r="BR67" s="396"/>
    </row>
    <row r="68" spans="1:70">
      <c r="A68" s="395"/>
      <c r="B68" s="395"/>
      <c r="C68" s="395"/>
      <c r="D68" s="395"/>
      <c r="E68" s="395"/>
      <c r="F68" s="395"/>
      <c r="G68" s="395"/>
      <c r="H68" s="395"/>
      <c r="I68" s="395"/>
      <c r="J68" s="395"/>
      <c r="K68" s="395"/>
      <c r="L68" s="395"/>
      <c r="M68" s="395"/>
      <c r="N68" s="395"/>
      <c r="O68" s="395"/>
      <c r="P68" s="395"/>
      <c r="Q68" s="395"/>
      <c r="R68" s="395"/>
      <c r="S68" s="395"/>
      <c r="T68" s="395"/>
      <c r="U68" s="395"/>
      <c r="V68" s="395"/>
      <c r="W68" s="395"/>
      <c r="X68" s="395"/>
      <c r="Y68" s="395"/>
      <c r="Z68" s="395"/>
      <c r="AA68" s="395"/>
      <c r="AB68" s="395"/>
      <c r="AC68" s="395"/>
      <c r="AD68" s="395"/>
      <c r="AE68" s="395"/>
      <c r="AF68" s="395"/>
      <c r="AG68" s="395"/>
      <c r="AH68" s="395"/>
      <c r="AI68" s="395"/>
      <c r="AJ68" s="395"/>
      <c r="AK68" s="395"/>
      <c r="AL68" s="395"/>
      <c r="AM68" s="395"/>
      <c r="AN68" s="395"/>
      <c r="AO68" s="395"/>
      <c r="AP68" s="395"/>
      <c r="AQ68" s="395"/>
      <c r="AR68" s="395"/>
      <c r="AS68" s="395"/>
      <c r="AT68" s="395"/>
      <c r="AU68" s="395"/>
      <c r="AV68" s="395"/>
      <c r="AW68" s="395"/>
      <c r="AX68" s="395"/>
      <c r="AY68" s="395"/>
      <c r="AZ68" s="395"/>
      <c r="BA68" s="395"/>
      <c r="BB68" s="395"/>
      <c r="BC68" s="395"/>
      <c r="BD68" s="395"/>
      <c r="BE68" s="395"/>
      <c r="BF68" s="395"/>
      <c r="BG68" s="395"/>
      <c r="BH68" s="395"/>
      <c r="BI68" s="395"/>
      <c r="BJ68" s="395"/>
      <c r="BK68" s="395"/>
      <c r="BL68" s="395"/>
      <c r="BM68" s="395"/>
      <c r="BN68" s="395"/>
      <c r="BO68" s="395"/>
      <c r="BP68" s="395"/>
      <c r="BQ68" s="395"/>
      <c r="BR68" s="395"/>
    </row>
    <row r="69" spans="1:70">
      <c r="A69" s="396"/>
      <c r="B69" s="396"/>
      <c r="C69" s="396"/>
      <c r="D69" s="396"/>
      <c r="E69" s="396"/>
      <c r="F69" s="396"/>
      <c r="G69" s="396"/>
      <c r="H69" s="396"/>
      <c r="I69" s="396"/>
      <c r="J69" s="396"/>
      <c r="K69" s="396"/>
      <c r="L69" s="396"/>
      <c r="M69" s="396"/>
      <c r="N69" s="396"/>
      <c r="O69" s="396"/>
      <c r="P69" s="396"/>
      <c r="Q69" s="396"/>
      <c r="R69" s="396"/>
      <c r="S69" s="396"/>
      <c r="T69" s="396"/>
      <c r="U69" s="396"/>
      <c r="V69" s="396"/>
      <c r="W69" s="396"/>
      <c r="X69" s="396"/>
      <c r="Y69" s="396"/>
      <c r="Z69" s="396"/>
      <c r="AA69" s="396"/>
      <c r="AB69" s="396"/>
      <c r="AC69" s="396"/>
      <c r="AD69" s="396"/>
      <c r="AE69" s="396"/>
      <c r="AF69" s="396"/>
      <c r="AG69" s="396"/>
      <c r="AH69" s="396"/>
      <c r="AI69" s="396"/>
      <c r="AJ69" s="396"/>
      <c r="AK69" s="396"/>
      <c r="AL69" s="396"/>
      <c r="AM69" s="396"/>
      <c r="AN69" s="396"/>
      <c r="AO69" s="396"/>
      <c r="AP69" s="396"/>
      <c r="AQ69" s="396"/>
      <c r="AR69" s="396"/>
      <c r="AS69" s="396"/>
      <c r="AT69" s="396"/>
      <c r="AU69" s="396"/>
      <c r="AV69" s="396"/>
      <c r="AW69" s="396"/>
      <c r="AX69" s="396"/>
      <c r="AY69" s="396"/>
      <c r="AZ69" s="396"/>
      <c r="BA69" s="396"/>
      <c r="BB69" s="396"/>
      <c r="BC69" s="396"/>
      <c r="BD69" s="396"/>
      <c r="BE69" s="396"/>
      <c r="BF69" s="396"/>
      <c r="BG69" s="396"/>
      <c r="BH69" s="396"/>
      <c r="BI69" s="396"/>
      <c r="BJ69" s="396"/>
      <c r="BK69" s="396"/>
      <c r="BL69" s="396"/>
      <c r="BM69" s="396"/>
      <c r="BN69" s="396"/>
      <c r="BO69" s="396"/>
      <c r="BP69" s="396"/>
      <c r="BQ69" s="396"/>
      <c r="BR69" s="396"/>
    </row>
    <row r="70" spans="1:70">
      <c r="A70" s="395"/>
      <c r="B70" s="395"/>
      <c r="C70" s="395"/>
      <c r="D70" s="395"/>
      <c r="E70" s="395"/>
      <c r="F70" s="395"/>
      <c r="G70" s="395"/>
      <c r="H70" s="395"/>
      <c r="I70" s="395"/>
      <c r="J70" s="395"/>
      <c r="K70" s="395"/>
      <c r="L70" s="395"/>
      <c r="M70" s="395"/>
      <c r="N70" s="395"/>
      <c r="O70" s="395"/>
      <c r="P70" s="395"/>
      <c r="Q70" s="395"/>
      <c r="R70" s="395"/>
      <c r="S70" s="395"/>
      <c r="T70" s="395"/>
      <c r="U70" s="395"/>
      <c r="V70" s="395"/>
      <c r="W70" s="395"/>
      <c r="X70" s="395"/>
      <c r="Y70" s="395"/>
      <c r="Z70" s="395"/>
      <c r="AA70" s="395"/>
      <c r="AB70" s="395"/>
      <c r="AC70" s="395"/>
      <c r="AD70" s="395"/>
      <c r="AE70" s="395"/>
      <c r="AF70" s="395"/>
      <c r="AG70" s="395"/>
      <c r="AH70" s="395"/>
      <c r="AI70" s="395"/>
      <c r="AJ70" s="395"/>
      <c r="AK70" s="395"/>
      <c r="AL70" s="395"/>
      <c r="AM70" s="395"/>
      <c r="AN70" s="395"/>
      <c r="AO70" s="395"/>
      <c r="AP70" s="395"/>
      <c r="AQ70" s="395"/>
      <c r="AR70" s="395"/>
      <c r="AS70" s="395"/>
      <c r="AT70" s="395"/>
      <c r="AU70" s="395"/>
      <c r="AV70" s="395"/>
      <c r="AW70" s="395"/>
      <c r="AX70" s="395"/>
      <c r="AY70" s="395"/>
      <c r="AZ70" s="395"/>
      <c r="BA70" s="395"/>
      <c r="BB70" s="395"/>
      <c r="BC70" s="395"/>
      <c r="BD70" s="395"/>
      <c r="BE70" s="395"/>
      <c r="BF70" s="395"/>
      <c r="BG70" s="395"/>
      <c r="BH70" s="395"/>
      <c r="BI70" s="395"/>
      <c r="BJ70" s="395"/>
      <c r="BK70" s="395"/>
      <c r="BL70" s="395"/>
      <c r="BM70" s="395"/>
      <c r="BN70" s="395"/>
      <c r="BO70" s="395"/>
      <c r="BP70" s="395"/>
      <c r="BQ70" s="395"/>
      <c r="BR70" s="395"/>
    </row>
    <row r="71" spans="1:70">
      <c r="A71" s="396"/>
      <c r="B71" s="396"/>
      <c r="C71" s="396"/>
      <c r="D71" s="396"/>
      <c r="E71" s="396"/>
      <c r="F71" s="396"/>
      <c r="G71" s="396"/>
      <c r="H71" s="396"/>
      <c r="I71" s="396"/>
      <c r="J71" s="396"/>
      <c r="K71" s="396"/>
      <c r="L71" s="396"/>
      <c r="M71" s="396"/>
      <c r="N71" s="396"/>
      <c r="O71" s="396"/>
      <c r="P71" s="396"/>
      <c r="Q71" s="396"/>
      <c r="R71" s="396"/>
      <c r="S71" s="396"/>
      <c r="T71" s="396"/>
      <c r="U71" s="396"/>
      <c r="V71" s="396"/>
      <c r="W71" s="396"/>
      <c r="X71" s="396"/>
      <c r="Y71" s="396"/>
      <c r="Z71" s="396"/>
      <c r="AA71" s="396"/>
      <c r="AB71" s="396"/>
      <c r="AC71" s="396"/>
      <c r="AD71" s="396"/>
      <c r="AE71" s="396"/>
      <c r="AF71" s="396"/>
      <c r="AG71" s="396"/>
      <c r="AH71" s="396"/>
      <c r="AI71" s="396"/>
      <c r="AJ71" s="396"/>
      <c r="AK71" s="396"/>
      <c r="AL71" s="396"/>
      <c r="AM71" s="396"/>
      <c r="AN71" s="396"/>
      <c r="AO71" s="396"/>
      <c r="AP71" s="396"/>
      <c r="AQ71" s="396"/>
      <c r="AR71" s="396"/>
      <c r="AS71" s="396"/>
      <c r="AT71" s="396"/>
      <c r="AU71" s="396"/>
      <c r="AV71" s="396"/>
      <c r="AW71" s="396"/>
      <c r="AX71" s="396"/>
      <c r="AY71" s="396"/>
      <c r="AZ71" s="396"/>
      <c r="BA71" s="396"/>
      <c r="BB71" s="396"/>
      <c r="BC71" s="396"/>
      <c r="BD71" s="396"/>
      <c r="BE71" s="396"/>
      <c r="BF71" s="396"/>
      <c r="BG71" s="396"/>
      <c r="BH71" s="396"/>
      <c r="BI71" s="396"/>
      <c r="BJ71" s="396"/>
      <c r="BK71" s="396"/>
      <c r="BL71" s="396"/>
      <c r="BM71" s="396"/>
      <c r="BN71" s="396"/>
      <c r="BO71" s="396"/>
      <c r="BP71" s="396"/>
      <c r="BQ71" s="396"/>
      <c r="BR71" s="396"/>
    </row>
    <row r="72" spans="1:70">
      <c r="A72" s="395"/>
      <c r="B72" s="395"/>
      <c r="C72" s="395"/>
      <c r="D72" s="395"/>
      <c r="E72" s="395"/>
      <c r="F72" s="395"/>
      <c r="G72" s="395"/>
      <c r="H72" s="395"/>
      <c r="I72" s="395"/>
      <c r="J72" s="395"/>
      <c r="K72" s="395"/>
      <c r="L72" s="395"/>
      <c r="M72" s="395"/>
      <c r="N72" s="395"/>
      <c r="O72" s="395"/>
      <c r="P72" s="395"/>
      <c r="Q72" s="395"/>
      <c r="R72" s="395"/>
      <c r="S72" s="395"/>
      <c r="T72" s="395"/>
      <c r="U72" s="395"/>
      <c r="V72" s="395"/>
      <c r="W72" s="395"/>
      <c r="X72" s="395"/>
      <c r="Y72" s="395"/>
      <c r="Z72" s="395"/>
      <c r="AA72" s="395"/>
      <c r="AB72" s="395"/>
      <c r="AC72" s="395"/>
      <c r="AD72" s="395"/>
      <c r="AE72" s="395"/>
      <c r="AF72" s="395"/>
      <c r="AG72" s="395"/>
      <c r="AH72" s="395"/>
      <c r="AI72" s="395"/>
      <c r="AJ72" s="395"/>
      <c r="AK72" s="395"/>
      <c r="AL72" s="395"/>
      <c r="AM72" s="395"/>
      <c r="AN72" s="395"/>
      <c r="AO72" s="395"/>
      <c r="AP72" s="395"/>
      <c r="AQ72" s="395"/>
      <c r="AR72" s="395"/>
      <c r="AS72" s="395"/>
      <c r="AT72" s="395"/>
      <c r="AU72" s="395"/>
      <c r="AV72" s="395"/>
      <c r="AW72" s="395"/>
      <c r="AX72" s="395"/>
      <c r="AY72" s="395"/>
      <c r="AZ72" s="395"/>
      <c r="BA72" s="395"/>
      <c r="BB72" s="395"/>
      <c r="BC72" s="395"/>
      <c r="BD72" s="395"/>
      <c r="BE72" s="395"/>
      <c r="BF72" s="395"/>
      <c r="BG72" s="395"/>
      <c r="BH72" s="395"/>
      <c r="BI72" s="395"/>
      <c r="BJ72" s="395"/>
      <c r="BK72" s="395"/>
      <c r="BL72" s="395"/>
      <c r="BM72" s="395"/>
      <c r="BN72" s="395"/>
      <c r="BO72" s="395"/>
      <c r="BP72" s="395"/>
      <c r="BQ72" s="395"/>
      <c r="BR72" s="395"/>
    </row>
    <row r="73" spans="1:70">
      <c r="A73" s="396"/>
      <c r="B73" s="396"/>
      <c r="C73" s="396"/>
      <c r="D73" s="396"/>
      <c r="E73" s="396"/>
      <c r="F73" s="396"/>
      <c r="G73" s="396"/>
      <c r="H73" s="396"/>
      <c r="I73" s="396"/>
      <c r="J73" s="396"/>
      <c r="K73" s="396"/>
      <c r="L73" s="396"/>
      <c r="M73" s="396"/>
      <c r="N73" s="396"/>
      <c r="O73" s="396"/>
      <c r="P73" s="396"/>
      <c r="Q73" s="396"/>
      <c r="R73" s="396"/>
      <c r="S73" s="396"/>
      <c r="T73" s="396"/>
      <c r="U73" s="396"/>
      <c r="V73" s="396"/>
      <c r="W73" s="396"/>
      <c r="X73" s="396"/>
      <c r="Y73" s="396"/>
      <c r="Z73" s="396"/>
      <c r="AA73" s="396"/>
      <c r="AB73" s="396"/>
      <c r="AC73" s="396"/>
      <c r="AD73" s="396"/>
      <c r="AE73" s="396"/>
      <c r="AF73" s="396"/>
      <c r="AG73" s="396"/>
      <c r="AH73" s="396"/>
      <c r="AI73" s="396"/>
      <c r="AJ73" s="396"/>
      <c r="AK73" s="396"/>
      <c r="AL73" s="396"/>
      <c r="AM73" s="396"/>
      <c r="AN73" s="396"/>
      <c r="AO73" s="396"/>
      <c r="AP73" s="396"/>
      <c r="AQ73" s="396"/>
      <c r="AR73" s="396"/>
      <c r="AS73" s="396"/>
      <c r="AT73" s="396"/>
      <c r="AU73" s="396"/>
      <c r="AV73" s="396"/>
      <c r="AW73" s="396"/>
      <c r="AX73" s="396"/>
      <c r="AY73" s="396"/>
      <c r="AZ73" s="396"/>
      <c r="BA73" s="396"/>
      <c r="BB73" s="396"/>
      <c r="BC73" s="396"/>
      <c r="BD73" s="396"/>
      <c r="BE73" s="396"/>
      <c r="BF73" s="396"/>
      <c r="BG73" s="396"/>
      <c r="BH73" s="396"/>
      <c r="BI73" s="396"/>
      <c r="BJ73" s="396"/>
      <c r="BK73" s="396"/>
      <c r="BL73" s="396"/>
      <c r="BM73" s="396"/>
      <c r="BN73" s="396"/>
      <c r="BO73" s="396"/>
      <c r="BP73" s="396"/>
      <c r="BQ73" s="396"/>
      <c r="BR73" s="396"/>
    </row>
    <row r="74" spans="1:70">
      <c r="A74" s="395"/>
      <c r="B74" s="395"/>
      <c r="C74" s="395"/>
      <c r="D74" s="395"/>
      <c r="E74" s="395"/>
      <c r="F74" s="395"/>
      <c r="G74" s="395"/>
      <c r="H74" s="395"/>
      <c r="I74" s="395"/>
      <c r="J74" s="395"/>
      <c r="K74" s="395"/>
      <c r="L74" s="395"/>
      <c r="M74" s="395"/>
      <c r="N74" s="395"/>
      <c r="O74" s="395"/>
      <c r="P74" s="395"/>
      <c r="Q74" s="395"/>
      <c r="R74" s="395"/>
      <c r="S74" s="395"/>
      <c r="T74" s="395"/>
      <c r="U74" s="395"/>
      <c r="V74" s="395"/>
      <c r="W74" s="395"/>
      <c r="X74" s="395"/>
      <c r="Y74" s="395"/>
      <c r="Z74" s="395"/>
      <c r="AA74" s="395"/>
      <c r="AB74" s="395"/>
      <c r="AC74" s="395"/>
      <c r="AD74" s="395"/>
      <c r="AE74" s="395"/>
      <c r="AF74" s="395"/>
      <c r="AG74" s="395"/>
      <c r="AH74" s="395"/>
      <c r="AI74" s="395"/>
      <c r="AJ74" s="395"/>
      <c r="AK74" s="395"/>
      <c r="AL74" s="395"/>
      <c r="AM74" s="395"/>
      <c r="AN74" s="395"/>
      <c r="AO74" s="395"/>
      <c r="AP74" s="395"/>
      <c r="AQ74" s="395"/>
      <c r="AR74" s="395"/>
      <c r="AS74" s="395"/>
      <c r="AT74" s="395"/>
      <c r="AU74" s="395"/>
      <c r="AV74" s="395"/>
      <c r="AW74" s="395"/>
      <c r="AX74" s="395"/>
      <c r="AY74" s="395"/>
      <c r="AZ74" s="395"/>
      <c r="BA74" s="395"/>
      <c r="BB74" s="395"/>
      <c r="BC74" s="395"/>
      <c r="BD74" s="395"/>
      <c r="BE74" s="395"/>
      <c r="BF74" s="395"/>
      <c r="BG74" s="395"/>
      <c r="BH74" s="395"/>
      <c r="BI74" s="395"/>
      <c r="BJ74" s="395"/>
      <c r="BK74" s="395"/>
      <c r="BL74" s="395"/>
      <c r="BM74" s="395"/>
      <c r="BN74" s="395"/>
      <c r="BO74" s="395"/>
      <c r="BP74" s="395"/>
      <c r="BQ74" s="395"/>
      <c r="BR74" s="395"/>
    </row>
    <row r="75" spans="1:70">
      <c r="A75" s="396"/>
      <c r="B75" s="396"/>
      <c r="C75" s="396"/>
      <c r="D75" s="396"/>
      <c r="E75" s="396"/>
      <c r="F75" s="396"/>
      <c r="G75" s="396"/>
      <c r="H75" s="396"/>
      <c r="I75" s="396"/>
      <c r="J75" s="396"/>
      <c r="K75" s="396"/>
      <c r="L75" s="396"/>
      <c r="M75" s="396"/>
      <c r="N75" s="396"/>
      <c r="O75" s="396"/>
      <c r="P75" s="396"/>
      <c r="Q75" s="396"/>
      <c r="R75" s="396"/>
      <c r="S75" s="396"/>
      <c r="T75" s="396"/>
      <c r="U75" s="396"/>
      <c r="V75" s="396"/>
      <c r="W75" s="396"/>
      <c r="X75" s="396"/>
      <c r="Y75" s="396"/>
      <c r="Z75" s="396"/>
      <c r="AA75" s="396"/>
      <c r="AB75" s="396"/>
      <c r="AC75" s="396"/>
      <c r="AD75" s="396"/>
      <c r="AE75" s="396"/>
      <c r="AF75" s="396"/>
      <c r="AG75" s="396"/>
      <c r="AH75" s="396"/>
      <c r="AI75" s="396"/>
      <c r="AJ75" s="396"/>
      <c r="AK75" s="396"/>
      <c r="AL75" s="396"/>
      <c r="AM75" s="396"/>
      <c r="AN75" s="396"/>
      <c r="AO75" s="396"/>
      <c r="AP75" s="396"/>
      <c r="AQ75" s="396"/>
      <c r="AR75" s="396"/>
      <c r="AS75" s="396"/>
      <c r="AT75" s="396"/>
      <c r="AU75" s="396"/>
      <c r="AV75" s="396"/>
      <c r="AW75" s="396"/>
      <c r="AX75" s="396"/>
      <c r="AY75" s="396"/>
      <c r="AZ75" s="396"/>
      <c r="BA75" s="396"/>
      <c r="BB75" s="396"/>
      <c r="BC75" s="396"/>
      <c r="BD75" s="396"/>
      <c r="BE75" s="396"/>
      <c r="BF75" s="396"/>
      <c r="BG75" s="396"/>
      <c r="BH75" s="396"/>
      <c r="BI75" s="396"/>
      <c r="BJ75" s="396"/>
      <c r="BK75" s="396"/>
      <c r="BL75" s="396"/>
      <c r="BM75" s="396"/>
      <c r="BN75" s="396"/>
      <c r="BO75" s="396"/>
      <c r="BP75" s="396"/>
      <c r="BQ75" s="396"/>
      <c r="BR75" s="396"/>
    </row>
    <row r="76" spans="1:70">
      <c r="A76" s="395"/>
      <c r="B76" s="395"/>
      <c r="C76" s="395"/>
      <c r="D76" s="395"/>
      <c r="E76" s="395"/>
      <c r="F76" s="395"/>
      <c r="G76" s="395"/>
      <c r="H76" s="395"/>
      <c r="I76" s="395"/>
      <c r="J76" s="395"/>
      <c r="K76" s="395"/>
      <c r="L76" s="395"/>
      <c r="M76" s="395"/>
      <c r="N76" s="395"/>
      <c r="O76" s="395"/>
      <c r="P76" s="395"/>
      <c r="Q76" s="395"/>
      <c r="R76" s="395"/>
      <c r="S76" s="395"/>
      <c r="T76" s="395"/>
      <c r="U76" s="395"/>
      <c r="V76" s="395"/>
      <c r="W76" s="395"/>
      <c r="X76" s="395"/>
      <c r="Y76" s="395"/>
      <c r="Z76" s="395"/>
      <c r="AA76" s="395"/>
      <c r="AB76" s="395"/>
      <c r="AC76" s="395"/>
      <c r="AD76" s="395"/>
      <c r="AE76" s="395"/>
      <c r="AF76" s="395"/>
      <c r="AG76" s="395"/>
      <c r="AH76" s="395"/>
      <c r="AI76" s="395"/>
      <c r="AJ76" s="395"/>
      <c r="AK76" s="395"/>
      <c r="AL76" s="395"/>
      <c r="AM76" s="395"/>
      <c r="AN76" s="395"/>
      <c r="AO76" s="395"/>
      <c r="AP76" s="395"/>
      <c r="AQ76" s="395"/>
      <c r="AR76" s="395"/>
      <c r="AS76" s="395"/>
      <c r="AT76" s="395"/>
      <c r="AU76" s="395"/>
      <c r="AV76" s="395"/>
      <c r="AW76" s="395"/>
      <c r="AX76" s="395"/>
      <c r="AY76" s="395"/>
      <c r="AZ76" s="395"/>
      <c r="BA76" s="395"/>
      <c r="BB76" s="395"/>
      <c r="BC76" s="395"/>
      <c r="BD76" s="395"/>
      <c r="BE76" s="395"/>
      <c r="BF76" s="395"/>
      <c r="BG76" s="395"/>
      <c r="BH76" s="395"/>
      <c r="BI76" s="395"/>
      <c r="BJ76" s="395"/>
      <c r="BK76" s="395"/>
      <c r="BL76" s="395"/>
      <c r="BM76" s="395"/>
      <c r="BN76" s="395"/>
      <c r="BO76" s="395"/>
      <c r="BP76" s="395"/>
      <c r="BQ76" s="395"/>
      <c r="BR76" s="395"/>
    </row>
    <row r="77" spans="1:70">
      <c r="A77" s="396"/>
      <c r="B77" s="396"/>
      <c r="C77" s="396"/>
      <c r="D77" s="396"/>
      <c r="E77" s="396"/>
      <c r="F77" s="396"/>
      <c r="G77" s="396"/>
      <c r="H77" s="396"/>
      <c r="I77" s="396"/>
      <c r="J77" s="396"/>
      <c r="K77" s="396"/>
      <c r="L77" s="396"/>
      <c r="M77" s="396"/>
      <c r="N77" s="396"/>
      <c r="O77" s="396"/>
      <c r="P77" s="396"/>
      <c r="Q77" s="396"/>
      <c r="R77" s="396"/>
      <c r="S77" s="396"/>
      <c r="T77" s="396"/>
      <c r="U77" s="396"/>
      <c r="V77" s="396"/>
      <c r="W77" s="396"/>
      <c r="X77" s="396"/>
      <c r="Y77" s="396"/>
      <c r="Z77" s="396"/>
      <c r="AA77" s="396"/>
      <c r="AB77" s="396"/>
      <c r="AC77" s="396"/>
      <c r="AD77" s="396"/>
      <c r="AE77" s="396"/>
      <c r="AF77" s="396"/>
      <c r="AG77" s="396"/>
      <c r="AH77" s="396"/>
      <c r="AI77" s="396"/>
      <c r="AJ77" s="396"/>
      <c r="AK77" s="396"/>
      <c r="AL77" s="396"/>
      <c r="AM77" s="396"/>
      <c r="AN77" s="396"/>
      <c r="AO77" s="396"/>
      <c r="AP77" s="396"/>
      <c r="AQ77" s="396"/>
      <c r="AR77" s="396"/>
      <c r="AS77" s="396"/>
      <c r="AT77" s="396"/>
      <c r="AU77" s="396"/>
      <c r="AV77" s="396"/>
      <c r="AW77" s="396"/>
      <c r="AX77" s="396"/>
      <c r="AY77" s="396"/>
      <c r="AZ77" s="396"/>
      <c r="BA77" s="396"/>
      <c r="BB77" s="396"/>
      <c r="BC77" s="396"/>
      <c r="BD77" s="396"/>
      <c r="BE77" s="396"/>
      <c r="BF77" s="396"/>
      <c r="BG77" s="396"/>
      <c r="BH77" s="396"/>
      <c r="BI77" s="396"/>
      <c r="BJ77" s="396"/>
      <c r="BK77" s="396"/>
      <c r="BL77" s="396"/>
      <c r="BM77" s="396"/>
      <c r="BN77" s="396"/>
      <c r="BO77" s="396"/>
      <c r="BP77" s="396"/>
      <c r="BQ77" s="396"/>
      <c r="BR77" s="396"/>
    </row>
    <row r="78" spans="1:70">
      <c r="A78" s="395"/>
      <c r="B78" s="395"/>
      <c r="C78" s="395"/>
      <c r="D78" s="395"/>
      <c r="E78" s="395"/>
      <c r="F78" s="395"/>
      <c r="G78" s="395"/>
      <c r="H78" s="395"/>
      <c r="I78" s="395"/>
      <c r="J78" s="395"/>
      <c r="K78" s="395"/>
      <c r="L78" s="395"/>
      <c r="M78" s="395"/>
      <c r="N78" s="395"/>
      <c r="O78" s="395"/>
      <c r="P78" s="395"/>
      <c r="Q78" s="395"/>
      <c r="R78" s="395"/>
      <c r="S78" s="395"/>
      <c r="T78" s="395"/>
      <c r="U78" s="395"/>
      <c r="V78" s="395"/>
      <c r="W78" s="395"/>
      <c r="X78" s="395"/>
      <c r="Y78" s="395"/>
      <c r="Z78" s="395"/>
      <c r="AA78" s="395"/>
      <c r="AB78" s="395"/>
      <c r="AC78" s="395"/>
      <c r="AD78" s="395"/>
      <c r="AE78" s="395"/>
      <c r="AF78" s="395"/>
      <c r="AG78" s="395"/>
      <c r="AH78" s="395"/>
      <c r="AI78" s="395"/>
      <c r="AJ78" s="395"/>
      <c r="AK78" s="395"/>
      <c r="AL78" s="395"/>
      <c r="AM78" s="395"/>
      <c r="AN78" s="395"/>
      <c r="AO78" s="395"/>
      <c r="AP78" s="395"/>
      <c r="AQ78" s="395"/>
      <c r="AR78" s="395"/>
      <c r="AS78" s="395"/>
      <c r="AT78" s="395"/>
      <c r="AU78" s="395"/>
      <c r="AV78" s="395"/>
      <c r="AW78" s="395"/>
      <c r="AX78" s="395"/>
      <c r="AY78" s="395"/>
      <c r="AZ78" s="395"/>
      <c r="BA78" s="395"/>
      <c r="BB78" s="395"/>
      <c r="BC78" s="395"/>
      <c r="BD78" s="395"/>
      <c r="BE78" s="395"/>
      <c r="BF78" s="395"/>
      <c r="BG78" s="395"/>
      <c r="BH78" s="395"/>
      <c r="BI78" s="395"/>
      <c r="BJ78" s="395"/>
      <c r="BK78" s="395"/>
      <c r="BL78" s="395"/>
      <c r="BM78" s="395"/>
      <c r="BN78" s="395"/>
      <c r="BO78" s="395"/>
      <c r="BP78" s="395"/>
      <c r="BQ78" s="395"/>
      <c r="BR78" s="395"/>
    </row>
    <row r="79" spans="1:70">
      <c r="A79" s="396"/>
      <c r="B79" s="396"/>
      <c r="C79" s="396"/>
      <c r="D79" s="396"/>
      <c r="E79" s="396"/>
      <c r="F79" s="396"/>
      <c r="G79" s="396"/>
      <c r="H79" s="396"/>
      <c r="I79" s="396"/>
      <c r="J79" s="396"/>
      <c r="K79" s="396"/>
      <c r="L79" s="396"/>
      <c r="M79" s="396"/>
      <c r="N79" s="396"/>
      <c r="O79" s="396"/>
      <c r="P79" s="396"/>
      <c r="Q79" s="396"/>
      <c r="R79" s="396"/>
      <c r="S79" s="396"/>
      <c r="T79" s="396"/>
      <c r="U79" s="396"/>
      <c r="V79" s="396"/>
      <c r="W79" s="396"/>
      <c r="X79" s="396"/>
      <c r="Y79" s="396"/>
      <c r="Z79" s="396"/>
      <c r="AA79" s="396"/>
      <c r="AB79" s="396"/>
      <c r="AC79" s="396"/>
      <c r="AD79" s="396"/>
      <c r="AE79" s="396"/>
      <c r="AF79" s="396"/>
      <c r="AG79" s="396"/>
      <c r="AH79" s="396"/>
      <c r="AI79" s="396"/>
      <c r="AJ79" s="396"/>
      <c r="AK79" s="396"/>
      <c r="AL79" s="396"/>
      <c r="AM79" s="396"/>
      <c r="AN79" s="396"/>
      <c r="AO79" s="396"/>
      <c r="AP79" s="396"/>
      <c r="AQ79" s="396"/>
      <c r="AR79" s="396"/>
      <c r="AS79" s="396"/>
      <c r="AT79" s="396"/>
      <c r="AU79" s="396"/>
      <c r="AV79" s="396"/>
      <c r="AW79" s="396"/>
      <c r="AX79" s="396"/>
      <c r="AY79" s="396"/>
      <c r="AZ79" s="396"/>
      <c r="BA79" s="396"/>
      <c r="BB79" s="396"/>
      <c r="BC79" s="396"/>
      <c r="BD79" s="396"/>
      <c r="BE79" s="396"/>
      <c r="BF79" s="396"/>
      <c r="BG79" s="396"/>
      <c r="BH79" s="396"/>
      <c r="BI79" s="396"/>
      <c r="BJ79" s="396"/>
      <c r="BK79" s="396"/>
      <c r="BL79" s="396"/>
      <c r="BM79" s="396"/>
      <c r="BN79" s="396"/>
      <c r="BO79" s="396"/>
      <c r="BP79" s="396"/>
      <c r="BQ79" s="396"/>
      <c r="BR79" s="396"/>
    </row>
    <row r="80" spans="1:70">
      <c r="A80" s="395"/>
      <c r="B80" s="395"/>
      <c r="C80" s="395"/>
      <c r="D80" s="395"/>
      <c r="E80" s="395"/>
      <c r="F80" s="395"/>
      <c r="G80" s="395"/>
      <c r="H80" s="395"/>
      <c r="I80" s="395"/>
      <c r="J80" s="395"/>
      <c r="K80" s="395"/>
      <c r="L80" s="395"/>
      <c r="M80" s="395"/>
      <c r="N80" s="395"/>
      <c r="O80" s="395"/>
      <c r="P80" s="395"/>
      <c r="Q80" s="395"/>
      <c r="R80" s="395"/>
      <c r="S80" s="395"/>
      <c r="T80" s="395"/>
      <c r="U80" s="395"/>
      <c r="V80" s="395"/>
      <c r="W80" s="395"/>
      <c r="X80" s="395"/>
      <c r="Y80" s="395"/>
      <c r="Z80" s="395"/>
      <c r="AA80" s="395"/>
      <c r="AB80" s="395"/>
      <c r="AC80" s="395"/>
      <c r="AD80" s="395"/>
      <c r="AE80" s="395"/>
      <c r="AF80" s="395"/>
      <c r="AG80" s="395"/>
      <c r="AH80" s="395"/>
      <c r="AI80" s="395"/>
      <c r="AJ80" s="395"/>
      <c r="AK80" s="395"/>
      <c r="AL80" s="395"/>
      <c r="AM80" s="395"/>
      <c r="AN80" s="395"/>
      <c r="AO80" s="395"/>
      <c r="AP80" s="395"/>
      <c r="AQ80" s="395"/>
      <c r="AR80" s="395"/>
      <c r="AS80" s="395"/>
      <c r="AT80" s="395"/>
      <c r="AU80" s="395"/>
      <c r="AV80" s="395"/>
      <c r="AW80" s="395"/>
      <c r="AX80" s="395"/>
      <c r="AY80" s="395"/>
      <c r="AZ80" s="395"/>
      <c r="BA80" s="395"/>
      <c r="BB80" s="395"/>
      <c r="BC80" s="395"/>
      <c r="BD80" s="395"/>
      <c r="BE80" s="395"/>
      <c r="BF80" s="395"/>
      <c r="BG80" s="395"/>
      <c r="BH80" s="395"/>
      <c r="BI80" s="395"/>
      <c r="BJ80" s="395"/>
      <c r="BK80" s="395"/>
      <c r="BL80" s="395"/>
      <c r="BM80" s="395"/>
      <c r="BN80" s="395"/>
      <c r="BO80" s="395"/>
      <c r="BP80" s="395"/>
      <c r="BQ80" s="395"/>
      <c r="BR80" s="395"/>
    </row>
    <row r="81" spans="1:70">
      <c r="A81" s="396"/>
      <c r="B81" s="396"/>
      <c r="C81" s="396"/>
      <c r="D81" s="396"/>
      <c r="E81" s="396"/>
      <c r="F81" s="396"/>
      <c r="G81" s="396"/>
      <c r="H81" s="396"/>
      <c r="I81" s="396"/>
      <c r="J81" s="396"/>
      <c r="K81" s="396"/>
      <c r="L81" s="396"/>
      <c r="M81" s="396"/>
      <c r="N81" s="396"/>
      <c r="O81" s="396"/>
      <c r="P81" s="396"/>
      <c r="Q81" s="396"/>
      <c r="R81" s="396"/>
      <c r="S81" s="396"/>
      <c r="T81" s="396"/>
      <c r="U81" s="396"/>
      <c r="V81" s="396"/>
      <c r="W81" s="396"/>
      <c r="X81" s="396"/>
      <c r="Y81" s="396"/>
      <c r="Z81" s="396"/>
      <c r="AA81" s="396"/>
      <c r="AB81" s="396"/>
      <c r="AC81" s="396"/>
      <c r="AD81" s="396"/>
      <c r="AE81" s="396"/>
      <c r="AF81" s="396"/>
      <c r="AG81" s="396"/>
      <c r="AH81" s="396"/>
      <c r="AI81" s="396"/>
      <c r="AJ81" s="396"/>
      <c r="AK81" s="396"/>
      <c r="AL81" s="396"/>
      <c r="AM81" s="396"/>
      <c r="AN81" s="396"/>
      <c r="AO81" s="396"/>
      <c r="AP81" s="396"/>
      <c r="AQ81" s="396"/>
      <c r="AR81" s="396"/>
      <c r="AS81" s="396"/>
      <c r="AT81" s="396"/>
      <c r="AU81" s="396"/>
      <c r="AV81" s="396"/>
      <c r="AW81" s="396"/>
      <c r="AX81" s="396"/>
      <c r="AY81" s="396"/>
      <c r="AZ81" s="396"/>
      <c r="BA81" s="396"/>
      <c r="BB81" s="396"/>
      <c r="BC81" s="396"/>
      <c r="BD81" s="396"/>
      <c r="BE81" s="396"/>
      <c r="BF81" s="396"/>
      <c r="BG81" s="396"/>
      <c r="BH81" s="396"/>
      <c r="BI81" s="396"/>
      <c r="BJ81" s="396"/>
      <c r="BK81" s="396"/>
      <c r="BL81" s="396"/>
      <c r="BM81" s="396"/>
      <c r="BN81" s="396"/>
      <c r="BO81" s="396"/>
      <c r="BP81" s="396"/>
      <c r="BQ81" s="396"/>
      <c r="BR81" s="396"/>
    </row>
    <row r="350" spans="1:73">
      <c r="A350" s="340">
        <f>A2</f>
        <v>0</v>
      </c>
      <c r="B350" s="340" t="s">
        <v>1587</v>
      </c>
      <c r="C350" s="340" t="s">
        <v>1587</v>
      </c>
      <c r="D350" s="340" t="s">
        <v>1587</v>
      </c>
      <c r="E350" s="340">
        <v>11111</v>
      </c>
      <c r="F350" s="340" t="s">
        <v>66</v>
      </c>
      <c r="G350" s="340">
        <f>SUM(G2:G349)</f>
        <v>0</v>
      </c>
      <c r="H350" s="340">
        <f t="shared" ref="H350:BS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40">
        <f t="shared" si="0"/>
        <v>0</v>
      </c>
      <c r="R350" s="340">
        <f t="shared" si="0"/>
        <v>0</v>
      </c>
      <c r="S350" s="340">
        <f t="shared" si="0"/>
        <v>0</v>
      </c>
      <c r="T350" s="340">
        <f t="shared" si="0"/>
        <v>0</v>
      </c>
      <c r="U350" s="340">
        <f t="shared" si="0"/>
        <v>0</v>
      </c>
      <c r="V350" s="340">
        <f t="shared" si="0"/>
        <v>0</v>
      </c>
      <c r="W350" s="340">
        <f t="shared" si="0"/>
        <v>0</v>
      </c>
      <c r="X350" s="340">
        <f t="shared" si="0"/>
        <v>0</v>
      </c>
      <c r="Y350" s="340">
        <f t="shared" si="0"/>
        <v>0</v>
      </c>
      <c r="Z350" s="340">
        <f t="shared" si="0"/>
        <v>0</v>
      </c>
      <c r="AA350" s="340">
        <f t="shared" si="0"/>
        <v>0</v>
      </c>
      <c r="AB350" s="340">
        <f t="shared" si="0"/>
        <v>0</v>
      </c>
      <c r="AC350" s="340">
        <f t="shared" si="0"/>
        <v>0</v>
      </c>
      <c r="AD350" s="340">
        <f t="shared" si="0"/>
        <v>0</v>
      </c>
      <c r="AE350" s="340">
        <f t="shared" si="0"/>
        <v>0</v>
      </c>
      <c r="AF350" s="340">
        <f t="shared" si="0"/>
        <v>0</v>
      </c>
      <c r="AG350" s="340">
        <f t="shared" si="0"/>
        <v>0</v>
      </c>
      <c r="AH350" s="340">
        <f t="shared" si="0"/>
        <v>0</v>
      </c>
      <c r="AI350" s="340">
        <f t="shared" si="0"/>
        <v>0</v>
      </c>
      <c r="AJ350" s="340">
        <f t="shared" si="0"/>
        <v>0</v>
      </c>
      <c r="AK350" s="340">
        <f t="shared" si="0"/>
        <v>0</v>
      </c>
      <c r="AL350" s="340">
        <f t="shared" si="0"/>
        <v>0</v>
      </c>
      <c r="AM350" s="340">
        <f t="shared" si="0"/>
        <v>0</v>
      </c>
      <c r="AN350" s="340">
        <f t="shared" si="0"/>
        <v>0</v>
      </c>
      <c r="AO350" s="340">
        <f t="shared" si="0"/>
        <v>0</v>
      </c>
      <c r="AP350" s="340">
        <f t="shared" si="0"/>
        <v>0</v>
      </c>
      <c r="AQ350" s="340">
        <f t="shared" si="0"/>
        <v>0</v>
      </c>
      <c r="AR350" s="340">
        <f t="shared" si="0"/>
        <v>0</v>
      </c>
      <c r="AS350" s="340">
        <f t="shared" si="0"/>
        <v>0</v>
      </c>
      <c r="AT350" s="340">
        <f t="shared" si="0"/>
        <v>0</v>
      </c>
      <c r="AU350" s="340">
        <f t="shared" si="0"/>
        <v>0</v>
      </c>
      <c r="AV350" s="340">
        <f t="shared" si="0"/>
        <v>0</v>
      </c>
      <c r="AW350" s="340">
        <f t="shared" si="0"/>
        <v>0</v>
      </c>
      <c r="AX350" s="340">
        <f t="shared" si="0"/>
        <v>0</v>
      </c>
      <c r="AY350" s="340">
        <f t="shared" si="0"/>
        <v>0</v>
      </c>
      <c r="AZ350" s="340">
        <f t="shared" si="0"/>
        <v>0</v>
      </c>
      <c r="BA350" s="340">
        <f t="shared" si="0"/>
        <v>0</v>
      </c>
      <c r="BB350" s="340">
        <f t="shared" si="0"/>
        <v>0</v>
      </c>
      <c r="BC350" s="340">
        <f t="shared" si="0"/>
        <v>0</v>
      </c>
      <c r="BD350" s="340">
        <f t="shared" si="0"/>
        <v>0</v>
      </c>
      <c r="BE350" s="340">
        <f t="shared" si="0"/>
        <v>0</v>
      </c>
      <c r="BF350" s="340">
        <f t="shared" si="0"/>
        <v>0</v>
      </c>
      <c r="BG350" s="340">
        <f t="shared" si="0"/>
        <v>0</v>
      </c>
      <c r="BH350" s="340">
        <f t="shared" si="0"/>
        <v>0</v>
      </c>
      <c r="BI350" s="340">
        <f t="shared" si="0"/>
        <v>0</v>
      </c>
      <c r="BJ350" s="340">
        <f t="shared" si="0"/>
        <v>0</v>
      </c>
      <c r="BK350" s="340">
        <f t="shared" si="0"/>
        <v>0</v>
      </c>
      <c r="BL350" s="340">
        <f t="shared" si="0"/>
        <v>0</v>
      </c>
      <c r="BM350" s="340">
        <f t="shared" si="0"/>
        <v>0</v>
      </c>
      <c r="BN350" s="340">
        <f t="shared" si="0"/>
        <v>0</v>
      </c>
      <c r="BO350" s="340">
        <f t="shared" si="0"/>
        <v>0</v>
      </c>
      <c r="BP350" s="340">
        <f t="shared" si="0"/>
        <v>0</v>
      </c>
      <c r="BQ350" s="340">
        <f t="shared" si="0"/>
        <v>0</v>
      </c>
      <c r="BR350" s="340">
        <f t="shared" si="0"/>
        <v>0</v>
      </c>
      <c r="BS350" s="340">
        <f t="shared" si="0"/>
        <v>0</v>
      </c>
      <c r="BT350" s="340">
        <f t="shared" ref="BT350:BU350" si="1">SUM(BT2:BT349)</f>
        <v>0</v>
      </c>
      <c r="BU350" s="340">
        <f t="shared" si="1"/>
        <v>0</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E350"/>
  <sheetViews>
    <sheetView showGridLines="0" workbookViewId="0">
      <pane xSplit="6" ySplit="1" topLeftCell="AX2" activePane="bottomRight" state="frozen"/>
      <selection activeCell="B3" sqref="B3:P3"/>
      <selection pane="topRight" activeCell="B3" sqref="B3:P3"/>
      <selection pane="bottomLeft" activeCell="B3" sqref="B3:P3"/>
      <selection pane="bottomRight" activeCell="BA2" sqref="BA2"/>
    </sheetView>
  </sheetViews>
  <sheetFormatPr defaultColWidth="9" defaultRowHeight="15"/>
  <cols>
    <col min="1" max="1" width="19.85546875" style="143" bestFit="1" customWidth="1"/>
    <col min="2" max="2" width="9.28515625" style="143" bestFit="1" customWidth="1"/>
    <col min="3" max="3" width="16.42578125" style="143" bestFit="1" customWidth="1"/>
    <col min="4" max="4" width="34" style="143" customWidth="1"/>
    <col min="5" max="5" width="9.28515625" style="143" bestFit="1" customWidth="1"/>
    <col min="6" max="6" width="14.28515625" style="143" bestFit="1" customWidth="1"/>
    <col min="7" max="7" width="12.140625" style="143" bestFit="1" customWidth="1"/>
    <col min="8" max="8" width="42" style="143" bestFit="1" customWidth="1"/>
    <col min="9" max="9" width="32.5703125" style="143" bestFit="1" customWidth="1"/>
    <col min="10" max="10" width="32" style="143" bestFit="1" customWidth="1"/>
    <col min="11" max="11" width="42.7109375" style="143" bestFit="1" customWidth="1"/>
    <col min="12" max="12" width="33.140625" style="143" bestFit="1" customWidth="1"/>
    <col min="13" max="13" width="32.5703125" style="143" bestFit="1" customWidth="1"/>
    <col min="14" max="14" width="39" style="143" bestFit="1" customWidth="1"/>
    <col min="15" max="15" width="29.5703125" style="143" bestFit="1" customWidth="1"/>
    <col min="16" max="16" width="28.85546875" style="143" bestFit="1" customWidth="1"/>
    <col min="17" max="17" width="23" style="143" bestFit="1" customWidth="1"/>
    <col min="18" max="18" width="30" style="143" bestFit="1" customWidth="1"/>
    <col min="19" max="19" width="29.42578125" style="143" bestFit="1" customWidth="1"/>
    <col min="20" max="20" width="14.42578125" style="143" bestFit="1" customWidth="1"/>
    <col min="21" max="21" width="39.140625" style="143" bestFit="1" customWidth="1"/>
    <col min="22" max="22" width="34" style="143" bestFit="1" customWidth="1"/>
    <col min="23" max="23" width="29" style="143" bestFit="1" customWidth="1"/>
    <col min="24" max="24" width="39.7109375" style="143" bestFit="1" customWidth="1"/>
    <col min="25" max="25" width="30.28515625" style="143" bestFit="1" customWidth="1"/>
    <col min="26" max="26" width="29.7109375" style="143" bestFit="1" customWidth="1"/>
    <col min="27" max="27" width="38.140625" style="143" bestFit="1" customWidth="1"/>
    <col min="28" max="28" width="49.85546875" style="143" bestFit="1" customWidth="1"/>
    <col min="29" max="29" width="28" style="143" bestFit="1" customWidth="1"/>
    <col min="30" max="30" width="38.7109375" style="143" bestFit="1" customWidth="1"/>
    <col min="31" max="31" width="29.28515625" style="143" bestFit="1" customWidth="1"/>
    <col min="32" max="32" width="28.7109375" style="143" bestFit="1" customWidth="1"/>
    <col min="33" max="33" width="55.5703125" style="143" bestFit="1" customWidth="1"/>
    <col min="34" max="34" width="46" style="143" bestFit="1" customWidth="1"/>
    <col min="35" max="35" width="45.42578125" style="143" bestFit="1" customWidth="1"/>
    <col min="36" max="36" width="56.140625" style="143" bestFit="1" customWidth="1"/>
    <col min="37" max="37" width="46.7109375" style="143" bestFit="1" customWidth="1"/>
    <col min="38" max="38" width="46" style="143" bestFit="1" customWidth="1"/>
    <col min="39" max="39" width="54" style="143" bestFit="1" customWidth="1"/>
    <col min="40" max="40" width="44.42578125" style="143" bestFit="1" customWidth="1"/>
    <col min="41" max="41" width="43.85546875" style="143" bestFit="1" customWidth="1"/>
    <col min="42" max="42" width="54.5703125" style="143" bestFit="1" customWidth="1"/>
    <col min="43" max="43" width="45" style="143" bestFit="1" customWidth="1"/>
    <col min="44" max="44" width="44.42578125" style="143" bestFit="1" customWidth="1"/>
    <col min="45" max="45" width="102.28515625" style="143" bestFit="1" customWidth="1"/>
    <col min="46" max="46" width="13" style="143" bestFit="1" customWidth="1"/>
    <col min="47" max="47" width="30" style="143" bestFit="1" customWidth="1"/>
    <col min="48" max="48" width="18.42578125" style="143" bestFit="1" customWidth="1"/>
    <col min="49" max="49" width="112" style="143" bestFit="1" customWidth="1"/>
    <col min="50" max="50" width="18.28515625" style="143" bestFit="1" customWidth="1"/>
    <col min="51" max="51" width="18.140625" style="143" bestFit="1" customWidth="1"/>
    <col min="52" max="52" width="21" style="143" bestFit="1" customWidth="1"/>
    <col min="53" max="53" width="19.5703125" style="143" customWidth="1"/>
    <col min="54" max="16384" width="9" style="143"/>
  </cols>
  <sheetData>
    <row r="1" spans="1:57" ht="160.5">
      <c r="A1" s="360" t="s">
        <v>140</v>
      </c>
      <c r="B1" s="360" t="s">
        <v>141</v>
      </c>
      <c r="C1" s="360" t="s">
        <v>761</v>
      </c>
      <c r="D1" s="360" t="s">
        <v>212</v>
      </c>
      <c r="E1" s="360" t="s">
        <v>762</v>
      </c>
      <c r="F1" s="360" t="s">
        <v>763</v>
      </c>
      <c r="G1" s="360" t="s">
        <v>2</v>
      </c>
      <c r="H1" s="360" t="s">
        <v>1519</v>
      </c>
      <c r="I1" s="360" t="s">
        <v>1518</v>
      </c>
      <c r="J1" s="360" t="s">
        <v>1517</v>
      </c>
      <c r="K1" s="360" t="s">
        <v>1516</v>
      </c>
      <c r="L1" s="360" t="s">
        <v>1515</v>
      </c>
      <c r="M1" s="360" t="s">
        <v>1514</v>
      </c>
      <c r="N1" s="360" t="s">
        <v>1513</v>
      </c>
      <c r="O1" s="360" t="s">
        <v>1512</v>
      </c>
      <c r="P1" s="360" t="s">
        <v>1511</v>
      </c>
      <c r="Q1" s="360" t="s">
        <v>1510</v>
      </c>
      <c r="R1" s="360" t="s">
        <v>1509</v>
      </c>
      <c r="S1" s="360" t="s">
        <v>1508</v>
      </c>
      <c r="T1" s="360" t="s">
        <v>55</v>
      </c>
      <c r="U1" s="360" t="s">
        <v>1507</v>
      </c>
      <c r="V1" s="360" t="s">
        <v>1506</v>
      </c>
      <c r="W1" s="360" t="s">
        <v>1505</v>
      </c>
      <c r="X1" s="360" t="s">
        <v>1504</v>
      </c>
      <c r="Y1" s="360" t="s">
        <v>1503</v>
      </c>
      <c r="Z1" s="360" t="s">
        <v>1502</v>
      </c>
      <c r="AA1" s="360" t="s">
        <v>1501</v>
      </c>
      <c r="AB1" s="360" t="s">
        <v>1500</v>
      </c>
      <c r="AC1" s="360" t="s">
        <v>1499</v>
      </c>
      <c r="AD1" s="360" t="s">
        <v>1498</v>
      </c>
      <c r="AE1" s="360" t="s">
        <v>1497</v>
      </c>
      <c r="AF1" s="360" t="s">
        <v>1496</v>
      </c>
      <c r="AG1" s="360" t="s">
        <v>1495</v>
      </c>
      <c r="AH1" s="360" t="s">
        <v>1494</v>
      </c>
      <c r="AI1" s="360" t="s">
        <v>1493</v>
      </c>
      <c r="AJ1" s="360" t="s">
        <v>1492</v>
      </c>
      <c r="AK1" s="360" t="s">
        <v>1491</v>
      </c>
      <c r="AL1" s="360" t="s">
        <v>1490</v>
      </c>
      <c r="AM1" s="360" t="s">
        <v>1489</v>
      </c>
      <c r="AN1" s="360" t="s">
        <v>1488</v>
      </c>
      <c r="AO1" s="360" t="s">
        <v>1487</v>
      </c>
      <c r="AP1" s="360" t="s">
        <v>1486</v>
      </c>
      <c r="AQ1" s="360" t="s">
        <v>1485</v>
      </c>
      <c r="AR1" s="360" t="s">
        <v>1484</v>
      </c>
      <c r="AS1" s="360" t="s">
        <v>915</v>
      </c>
      <c r="AT1" s="360" t="s">
        <v>916</v>
      </c>
      <c r="AU1" s="360" t="s">
        <v>1483</v>
      </c>
      <c r="AV1" s="360" t="s">
        <v>917</v>
      </c>
      <c r="AW1" s="360" t="s">
        <v>919</v>
      </c>
      <c r="AX1" s="360" t="s">
        <v>1456</v>
      </c>
      <c r="AY1" s="360" t="s">
        <v>1455</v>
      </c>
      <c r="AZ1" s="360" t="s">
        <v>1454</v>
      </c>
      <c r="BA1" s="599" t="s">
        <v>55</v>
      </c>
      <c r="BB1" s="600" t="s">
        <v>2110</v>
      </c>
      <c r="BC1" s="600" t="s">
        <v>2145</v>
      </c>
      <c r="BD1" s="600" t="s">
        <v>2146</v>
      </c>
      <c r="BE1" s="601" t="s">
        <v>2147</v>
      </c>
    </row>
    <row r="2" spans="1:57">
      <c r="A2" s="385"/>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602">
        <f>SUM(AP2:AR2,U2:AN2,BE2)</f>
        <v>0</v>
      </c>
      <c r="BB2" s="603">
        <v>0</v>
      </c>
      <c r="BC2" s="603">
        <f>BB2-T2</f>
        <v>0</v>
      </c>
      <c r="BD2" s="603">
        <f>IF(BC2&lt;0,1,0)</f>
        <v>0</v>
      </c>
      <c r="BE2" s="604">
        <f>IF(BD2&gt;=1,(AO2+BC2),AO2)</f>
        <v>0</v>
      </c>
    </row>
    <row r="3" spans="1:57">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5"/>
      <c r="AW3" s="385"/>
      <c r="AX3" s="385"/>
      <c r="AY3" s="385"/>
      <c r="AZ3" s="385"/>
      <c r="BA3" s="602">
        <f t="shared" ref="BA3:BA66" si="0">SUM(AP3:AR3,U3:AN3,BE3)</f>
        <v>0</v>
      </c>
      <c r="BB3" s="603">
        <v>0</v>
      </c>
      <c r="BC3" s="603">
        <f t="shared" ref="BC3:BC66" si="1">BB3-T3</f>
        <v>0</v>
      </c>
      <c r="BD3" s="603">
        <f t="shared" ref="BD3:BD66" si="2">IF(BC3&lt;0,1,0)</f>
        <v>0</v>
      </c>
      <c r="BE3" s="604">
        <f t="shared" ref="BE3:BE66" si="3">IF(BD3&gt;=1,(AO3+BC3),AO3)</f>
        <v>0</v>
      </c>
    </row>
    <row r="4" spans="1:57">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5"/>
      <c r="AW4" s="385"/>
      <c r="AX4" s="385"/>
      <c r="AY4" s="385"/>
      <c r="AZ4" s="385"/>
      <c r="BA4" s="602">
        <f t="shared" si="0"/>
        <v>0</v>
      </c>
      <c r="BB4" s="603">
        <v>0</v>
      </c>
      <c r="BC4" s="603">
        <f t="shared" si="1"/>
        <v>0</v>
      </c>
      <c r="BD4" s="603">
        <f t="shared" si="2"/>
        <v>0</v>
      </c>
      <c r="BE4" s="604">
        <f t="shared" si="3"/>
        <v>0</v>
      </c>
    </row>
    <row r="5" spans="1:57">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c r="AE5" s="385"/>
      <c r="AF5" s="385"/>
      <c r="AG5" s="385"/>
      <c r="AH5" s="385"/>
      <c r="AI5" s="385"/>
      <c r="AJ5" s="385"/>
      <c r="AK5" s="385"/>
      <c r="AL5" s="385"/>
      <c r="AM5" s="385"/>
      <c r="AN5" s="385"/>
      <c r="AO5" s="385"/>
      <c r="AP5" s="385"/>
      <c r="AQ5" s="385"/>
      <c r="AR5" s="385"/>
      <c r="AS5" s="385"/>
      <c r="AT5" s="385"/>
      <c r="AU5" s="385"/>
      <c r="AV5" s="385"/>
      <c r="AW5" s="385"/>
      <c r="AX5" s="385"/>
      <c r="AY5" s="385"/>
      <c r="AZ5" s="385"/>
      <c r="BA5" s="602">
        <f t="shared" si="0"/>
        <v>0</v>
      </c>
      <c r="BB5" s="603">
        <v>0</v>
      </c>
      <c r="BC5" s="603">
        <f t="shared" si="1"/>
        <v>0</v>
      </c>
      <c r="BD5" s="603">
        <f t="shared" si="2"/>
        <v>0</v>
      </c>
      <c r="BE5" s="604">
        <f t="shared" si="3"/>
        <v>0</v>
      </c>
    </row>
    <row r="6" spans="1:57">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c r="AE6" s="385"/>
      <c r="AF6" s="385"/>
      <c r="AG6" s="385"/>
      <c r="AH6" s="385"/>
      <c r="AI6" s="385"/>
      <c r="AJ6" s="385"/>
      <c r="AK6" s="385"/>
      <c r="AL6" s="385"/>
      <c r="AM6" s="385"/>
      <c r="AN6" s="385"/>
      <c r="AO6" s="385"/>
      <c r="AP6" s="385"/>
      <c r="AQ6" s="385"/>
      <c r="AR6" s="385"/>
      <c r="AS6" s="385"/>
      <c r="AT6" s="385"/>
      <c r="AU6" s="385"/>
      <c r="AV6" s="385"/>
      <c r="AW6" s="385"/>
      <c r="AX6" s="385"/>
      <c r="AY6" s="385"/>
      <c r="AZ6" s="385"/>
      <c r="BA6" s="602">
        <f t="shared" si="0"/>
        <v>0</v>
      </c>
      <c r="BB6" s="603">
        <v>0</v>
      </c>
      <c r="BC6" s="603">
        <f t="shared" si="1"/>
        <v>0</v>
      </c>
      <c r="BD6" s="603">
        <f t="shared" si="2"/>
        <v>0</v>
      </c>
      <c r="BE6" s="604">
        <f t="shared" si="3"/>
        <v>0</v>
      </c>
    </row>
    <row r="7" spans="1:57">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602">
        <f t="shared" si="0"/>
        <v>0</v>
      </c>
      <c r="BB7" s="603">
        <v>0</v>
      </c>
      <c r="BC7" s="603">
        <f t="shared" si="1"/>
        <v>0</v>
      </c>
      <c r="BD7" s="603">
        <f t="shared" si="2"/>
        <v>0</v>
      </c>
      <c r="BE7" s="604">
        <f t="shared" si="3"/>
        <v>0</v>
      </c>
    </row>
    <row r="8" spans="1:57">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602">
        <f t="shared" si="0"/>
        <v>0</v>
      </c>
      <c r="BB8" s="603">
        <v>0</v>
      </c>
      <c r="BC8" s="603">
        <f t="shared" si="1"/>
        <v>0</v>
      </c>
      <c r="BD8" s="603">
        <f t="shared" si="2"/>
        <v>0</v>
      </c>
      <c r="BE8" s="604">
        <f t="shared" si="3"/>
        <v>0</v>
      </c>
    </row>
    <row r="9" spans="1:57">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c r="AE9" s="385"/>
      <c r="AF9" s="385"/>
      <c r="AG9" s="385"/>
      <c r="AH9" s="385"/>
      <c r="AI9" s="385"/>
      <c r="AJ9" s="385"/>
      <c r="AK9" s="385"/>
      <c r="AL9" s="385"/>
      <c r="AM9" s="385"/>
      <c r="AN9" s="385"/>
      <c r="AO9" s="385"/>
      <c r="AP9" s="385"/>
      <c r="AQ9" s="385"/>
      <c r="AR9" s="385"/>
      <c r="AS9" s="385"/>
      <c r="AT9" s="385"/>
      <c r="AU9" s="385"/>
      <c r="AV9" s="385"/>
      <c r="AW9" s="385"/>
      <c r="AX9" s="385"/>
      <c r="AY9" s="385"/>
      <c r="AZ9" s="385"/>
      <c r="BA9" s="602">
        <f t="shared" si="0"/>
        <v>0</v>
      </c>
      <c r="BB9" s="603">
        <v>0</v>
      </c>
      <c r="BC9" s="603">
        <f t="shared" si="1"/>
        <v>0</v>
      </c>
      <c r="BD9" s="603">
        <f t="shared" si="2"/>
        <v>0</v>
      </c>
      <c r="BE9" s="604">
        <f t="shared" si="3"/>
        <v>0</v>
      </c>
    </row>
    <row r="10" spans="1:57">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602">
        <f t="shared" si="0"/>
        <v>0</v>
      </c>
      <c r="BB10" s="603">
        <v>0</v>
      </c>
      <c r="BC10" s="603">
        <f t="shared" si="1"/>
        <v>0</v>
      </c>
      <c r="BD10" s="603">
        <f t="shared" si="2"/>
        <v>0</v>
      </c>
      <c r="BE10" s="604">
        <f t="shared" si="3"/>
        <v>0</v>
      </c>
    </row>
    <row r="11" spans="1:57">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602">
        <f t="shared" si="0"/>
        <v>0</v>
      </c>
      <c r="BB11" s="603">
        <v>0</v>
      </c>
      <c r="BC11" s="603">
        <f t="shared" si="1"/>
        <v>0</v>
      </c>
      <c r="BD11" s="603">
        <f t="shared" si="2"/>
        <v>0</v>
      </c>
      <c r="BE11" s="604">
        <f t="shared" si="3"/>
        <v>0</v>
      </c>
    </row>
    <row r="12" spans="1:57">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602">
        <f t="shared" si="0"/>
        <v>0</v>
      </c>
      <c r="BB12" s="603">
        <v>0</v>
      </c>
      <c r="BC12" s="603">
        <f t="shared" si="1"/>
        <v>0</v>
      </c>
      <c r="BD12" s="603">
        <f t="shared" si="2"/>
        <v>0</v>
      </c>
      <c r="BE12" s="604">
        <f t="shared" si="3"/>
        <v>0</v>
      </c>
    </row>
    <row r="13" spans="1:57">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602">
        <f t="shared" si="0"/>
        <v>0</v>
      </c>
      <c r="BB13" s="603">
        <v>0</v>
      </c>
      <c r="BC13" s="603">
        <f t="shared" si="1"/>
        <v>0</v>
      </c>
      <c r="BD13" s="603">
        <f t="shared" si="2"/>
        <v>0</v>
      </c>
      <c r="BE13" s="604">
        <f t="shared" si="3"/>
        <v>0</v>
      </c>
    </row>
    <row r="14" spans="1:57">
      <c r="A14" s="385"/>
      <c r="B14" s="385"/>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602">
        <f t="shared" si="0"/>
        <v>0</v>
      </c>
      <c r="BB14" s="603">
        <v>0</v>
      </c>
      <c r="BC14" s="603">
        <f t="shared" si="1"/>
        <v>0</v>
      </c>
      <c r="BD14" s="603">
        <f t="shared" si="2"/>
        <v>0</v>
      </c>
      <c r="BE14" s="604">
        <f t="shared" si="3"/>
        <v>0</v>
      </c>
    </row>
    <row r="15" spans="1:57">
      <c r="A15" s="385"/>
      <c r="B15" s="385"/>
      <c r="C15" s="385"/>
      <c r="D15" s="385"/>
      <c r="E15" s="385"/>
      <c r="F15" s="385"/>
      <c r="G15" s="385"/>
      <c r="H15" s="385"/>
      <c r="I15" s="385"/>
      <c r="J15" s="385"/>
      <c r="K15" s="385"/>
      <c r="L15" s="385"/>
      <c r="M15" s="385"/>
      <c r="N15" s="385"/>
      <c r="O15" s="385"/>
      <c r="P15" s="385"/>
      <c r="Q15" s="385"/>
      <c r="R15" s="385"/>
      <c r="S15" s="385"/>
      <c r="T15" s="385"/>
      <c r="U15" s="385"/>
      <c r="V15" s="385"/>
      <c r="W15" s="385"/>
      <c r="X15" s="385"/>
      <c r="Y15" s="385"/>
      <c r="Z15" s="385"/>
      <c r="AA15" s="385"/>
      <c r="AB15" s="385"/>
      <c r="AC15" s="385"/>
      <c r="AD15" s="385"/>
      <c r="AE15" s="385"/>
      <c r="AF15" s="385"/>
      <c r="AG15" s="385"/>
      <c r="AH15" s="385"/>
      <c r="AI15" s="385"/>
      <c r="AJ15" s="385"/>
      <c r="AK15" s="385"/>
      <c r="AL15" s="385"/>
      <c r="AM15" s="385"/>
      <c r="AN15" s="385"/>
      <c r="AO15" s="385"/>
      <c r="AP15" s="385"/>
      <c r="AQ15" s="385"/>
      <c r="AR15" s="385"/>
      <c r="AS15" s="385"/>
      <c r="AT15" s="385"/>
      <c r="AU15" s="385"/>
      <c r="AV15" s="385"/>
      <c r="AW15" s="385"/>
      <c r="AX15" s="385"/>
      <c r="AY15" s="385"/>
      <c r="AZ15" s="385"/>
      <c r="BA15" s="602">
        <f t="shared" si="0"/>
        <v>0</v>
      </c>
      <c r="BB15" s="603">
        <v>0</v>
      </c>
      <c r="BC15" s="603">
        <f t="shared" si="1"/>
        <v>0</v>
      </c>
      <c r="BD15" s="603">
        <f t="shared" si="2"/>
        <v>0</v>
      </c>
      <c r="BE15" s="604">
        <f t="shared" si="3"/>
        <v>0</v>
      </c>
    </row>
    <row r="16" spans="1:57">
      <c r="A16" s="385"/>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c r="AE16" s="385"/>
      <c r="AF16" s="385"/>
      <c r="AG16" s="385"/>
      <c r="AH16" s="385"/>
      <c r="AI16" s="385"/>
      <c r="AJ16" s="385"/>
      <c r="AK16" s="385"/>
      <c r="AL16" s="385"/>
      <c r="AM16" s="385"/>
      <c r="AN16" s="385"/>
      <c r="AO16" s="385"/>
      <c r="AP16" s="385"/>
      <c r="AQ16" s="385"/>
      <c r="AR16" s="385"/>
      <c r="AS16" s="385"/>
      <c r="AT16" s="385"/>
      <c r="AU16" s="385"/>
      <c r="AV16" s="385"/>
      <c r="AW16" s="385"/>
      <c r="AX16" s="385"/>
      <c r="AY16" s="385"/>
      <c r="AZ16" s="385"/>
      <c r="BA16" s="602">
        <f t="shared" si="0"/>
        <v>0</v>
      </c>
      <c r="BB16" s="603">
        <v>0</v>
      </c>
      <c r="BC16" s="603">
        <f t="shared" si="1"/>
        <v>0</v>
      </c>
      <c r="BD16" s="603">
        <f t="shared" si="2"/>
        <v>0</v>
      </c>
      <c r="BE16" s="604">
        <f t="shared" si="3"/>
        <v>0</v>
      </c>
    </row>
    <row r="17" spans="1:57">
      <c r="A17" s="385"/>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602">
        <f t="shared" si="0"/>
        <v>0</v>
      </c>
      <c r="BB17" s="603">
        <v>0</v>
      </c>
      <c r="BC17" s="603">
        <f t="shared" si="1"/>
        <v>0</v>
      </c>
      <c r="BD17" s="603">
        <f t="shared" si="2"/>
        <v>0</v>
      </c>
      <c r="BE17" s="604">
        <f t="shared" si="3"/>
        <v>0</v>
      </c>
    </row>
    <row r="18" spans="1:57">
      <c r="A18" s="385"/>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385"/>
      <c r="AC18" s="385"/>
      <c r="AD18" s="385"/>
      <c r="AE18" s="385"/>
      <c r="AF18" s="385"/>
      <c r="AG18" s="385"/>
      <c r="AH18" s="385"/>
      <c r="AI18" s="385"/>
      <c r="AJ18" s="385"/>
      <c r="AK18" s="385"/>
      <c r="AL18" s="385"/>
      <c r="AM18" s="385"/>
      <c r="AN18" s="385"/>
      <c r="AO18" s="385"/>
      <c r="AP18" s="385"/>
      <c r="AQ18" s="385"/>
      <c r="AR18" s="385"/>
      <c r="AS18" s="385"/>
      <c r="AT18" s="385"/>
      <c r="AU18" s="385"/>
      <c r="AV18" s="385"/>
      <c r="AW18" s="385"/>
      <c r="AX18" s="385"/>
      <c r="AY18" s="385"/>
      <c r="AZ18" s="385"/>
      <c r="BA18" s="602">
        <f t="shared" si="0"/>
        <v>0</v>
      </c>
      <c r="BB18" s="603">
        <v>0</v>
      </c>
      <c r="BC18" s="603">
        <f t="shared" si="1"/>
        <v>0</v>
      </c>
      <c r="BD18" s="603">
        <f t="shared" si="2"/>
        <v>0</v>
      </c>
      <c r="BE18" s="604">
        <f t="shared" si="3"/>
        <v>0</v>
      </c>
    </row>
    <row r="19" spans="1:57">
      <c r="A19" s="385"/>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c r="AA19" s="385"/>
      <c r="AB19" s="385"/>
      <c r="AC19" s="385"/>
      <c r="AD19" s="385"/>
      <c r="AE19" s="385"/>
      <c r="AF19" s="385"/>
      <c r="AG19" s="385"/>
      <c r="AH19" s="385"/>
      <c r="AI19" s="385"/>
      <c r="AJ19" s="385"/>
      <c r="AK19" s="385"/>
      <c r="AL19" s="385"/>
      <c r="AM19" s="385"/>
      <c r="AN19" s="385"/>
      <c r="AO19" s="385"/>
      <c r="AP19" s="385"/>
      <c r="AQ19" s="385"/>
      <c r="AR19" s="385"/>
      <c r="AS19" s="385"/>
      <c r="AT19" s="385"/>
      <c r="AU19" s="385"/>
      <c r="AV19" s="385"/>
      <c r="AW19" s="385"/>
      <c r="AX19" s="385"/>
      <c r="AY19" s="385"/>
      <c r="AZ19" s="385"/>
      <c r="BA19" s="602">
        <f t="shared" si="0"/>
        <v>0</v>
      </c>
      <c r="BB19" s="603">
        <v>0</v>
      </c>
      <c r="BC19" s="603">
        <f t="shared" si="1"/>
        <v>0</v>
      </c>
      <c r="BD19" s="603">
        <f t="shared" si="2"/>
        <v>0</v>
      </c>
      <c r="BE19" s="604">
        <f t="shared" si="3"/>
        <v>0</v>
      </c>
    </row>
    <row r="20" spans="1:57">
      <c r="A20" s="385"/>
      <c r="B20" s="385"/>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c r="AE20" s="385"/>
      <c r="AF20" s="385"/>
      <c r="AG20" s="385"/>
      <c r="AH20" s="385"/>
      <c r="AI20" s="385"/>
      <c r="AJ20" s="385"/>
      <c r="AK20" s="385"/>
      <c r="AL20" s="385"/>
      <c r="AM20" s="385"/>
      <c r="AN20" s="385"/>
      <c r="AO20" s="385"/>
      <c r="AP20" s="385"/>
      <c r="AQ20" s="385"/>
      <c r="AR20" s="385"/>
      <c r="AS20" s="385"/>
      <c r="AT20" s="385"/>
      <c r="AU20" s="385"/>
      <c r="AV20" s="385"/>
      <c r="AW20" s="385"/>
      <c r="AX20" s="385"/>
      <c r="AY20" s="385"/>
      <c r="AZ20" s="385"/>
      <c r="BA20" s="602">
        <f t="shared" si="0"/>
        <v>0</v>
      </c>
      <c r="BB20" s="603">
        <v>0</v>
      </c>
      <c r="BC20" s="603">
        <f t="shared" si="1"/>
        <v>0</v>
      </c>
      <c r="BD20" s="603">
        <f t="shared" si="2"/>
        <v>0</v>
      </c>
      <c r="BE20" s="604">
        <f t="shared" si="3"/>
        <v>0</v>
      </c>
    </row>
    <row r="21" spans="1:57">
      <c r="A21" s="385"/>
      <c r="B21" s="385"/>
      <c r="C21" s="385"/>
      <c r="D21" s="385"/>
      <c r="E21" s="385"/>
      <c r="F21" s="385"/>
      <c r="G21" s="385"/>
      <c r="H21" s="385"/>
      <c r="I21" s="385"/>
      <c r="J21" s="385"/>
      <c r="K21" s="385"/>
      <c r="L21" s="385"/>
      <c r="M21" s="385"/>
      <c r="N21" s="385"/>
      <c r="O21" s="385"/>
      <c r="P21" s="385"/>
      <c r="Q21" s="385"/>
      <c r="R21" s="385"/>
      <c r="S21" s="385"/>
      <c r="T21" s="385"/>
      <c r="U21" s="385"/>
      <c r="V21" s="385"/>
      <c r="W21" s="385"/>
      <c r="X21" s="385"/>
      <c r="Y21" s="385"/>
      <c r="Z21" s="385"/>
      <c r="AA21" s="385"/>
      <c r="AB21" s="385"/>
      <c r="AC21" s="385"/>
      <c r="AD21" s="385"/>
      <c r="AE21" s="385"/>
      <c r="AF21" s="385"/>
      <c r="AG21" s="385"/>
      <c r="AH21" s="385"/>
      <c r="AI21" s="385"/>
      <c r="AJ21" s="385"/>
      <c r="AK21" s="385"/>
      <c r="AL21" s="385"/>
      <c r="AM21" s="385"/>
      <c r="AN21" s="385"/>
      <c r="AO21" s="385"/>
      <c r="AP21" s="385"/>
      <c r="AQ21" s="385"/>
      <c r="AR21" s="385"/>
      <c r="AS21" s="385"/>
      <c r="AT21" s="385"/>
      <c r="AU21" s="385"/>
      <c r="AV21" s="385"/>
      <c r="AW21" s="385"/>
      <c r="AX21" s="385"/>
      <c r="AY21" s="385"/>
      <c r="AZ21" s="385"/>
      <c r="BA21" s="602">
        <f t="shared" si="0"/>
        <v>0</v>
      </c>
      <c r="BB21" s="603">
        <v>0</v>
      </c>
      <c r="BC21" s="603">
        <f t="shared" si="1"/>
        <v>0</v>
      </c>
      <c r="BD21" s="603">
        <f t="shared" si="2"/>
        <v>0</v>
      </c>
      <c r="BE21" s="604">
        <f t="shared" si="3"/>
        <v>0</v>
      </c>
    </row>
    <row r="22" spans="1:57">
      <c r="A22" s="385"/>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Y22" s="385"/>
      <c r="Z22" s="385"/>
      <c r="AA22" s="385"/>
      <c r="AB22" s="385"/>
      <c r="AC22" s="385"/>
      <c r="AD22" s="385"/>
      <c r="AE22" s="385"/>
      <c r="AF22" s="385"/>
      <c r="AG22" s="385"/>
      <c r="AH22" s="385"/>
      <c r="AI22" s="385"/>
      <c r="AJ22" s="385"/>
      <c r="AK22" s="385"/>
      <c r="AL22" s="385"/>
      <c r="AM22" s="385"/>
      <c r="AN22" s="385"/>
      <c r="AO22" s="385"/>
      <c r="AP22" s="385"/>
      <c r="AQ22" s="385"/>
      <c r="AR22" s="385"/>
      <c r="AS22" s="385"/>
      <c r="AT22" s="385"/>
      <c r="AU22" s="385"/>
      <c r="AV22" s="385"/>
      <c r="AW22" s="385"/>
      <c r="AX22" s="385"/>
      <c r="AY22" s="385"/>
      <c r="AZ22" s="385"/>
      <c r="BA22" s="602">
        <f t="shared" si="0"/>
        <v>0</v>
      </c>
      <c r="BB22" s="603">
        <v>0</v>
      </c>
      <c r="BC22" s="603">
        <f t="shared" si="1"/>
        <v>0</v>
      </c>
      <c r="BD22" s="603">
        <f t="shared" si="2"/>
        <v>0</v>
      </c>
      <c r="BE22" s="604">
        <f t="shared" si="3"/>
        <v>0</v>
      </c>
    </row>
    <row r="23" spans="1:57">
      <c r="A23" s="385"/>
      <c r="B23" s="385"/>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c r="AE23" s="385"/>
      <c r="AF23" s="385"/>
      <c r="AG23" s="385"/>
      <c r="AH23" s="385"/>
      <c r="AI23" s="385"/>
      <c r="AJ23" s="385"/>
      <c r="AK23" s="385"/>
      <c r="AL23" s="385"/>
      <c r="AM23" s="385"/>
      <c r="AN23" s="385"/>
      <c r="AO23" s="385"/>
      <c r="AP23" s="385"/>
      <c r="AQ23" s="385"/>
      <c r="AR23" s="385"/>
      <c r="AS23" s="385"/>
      <c r="AT23" s="385"/>
      <c r="AU23" s="385"/>
      <c r="AV23" s="385"/>
      <c r="AW23" s="385"/>
      <c r="AX23" s="385"/>
      <c r="AY23" s="385"/>
      <c r="AZ23" s="385"/>
      <c r="BA23" s="602">
        <f t="shared" si="0"/>
        <v>0</v>
      </c>
      <c r="BB23" s="603">
        <v>0</v>
      </c>
      <c r="BC23" s="603">
        <f t="shared" si="1"/>
        <v>0</v>
      </c>
      <c r="BD23" s="603">
        <f t="shared" si="2"/>
        <v>0</v>
      </c>
      <c r="BE23" s="604">
        <f t="shared" si="3"/>
        <v>0</v>
      </c>
    </row>
    <row r="24" spans="1:57">
      <c r="A24" s="385"/>
      <c r="B24" s="385"/>
      <c r="C24" s="385"/>
      <c r="D24" s="385"/>
      <c r="E24" s="385"/>
      <c r="F24" s="385"/>
      <c r="G24" s="385"/>
      <c r="H24" s="385"/>
      <c r="I24" s="385"/>
      <c r="J24" s="385"/>
      <c r="K24" s="385"/>
      <c r="L24" s="385"/>
      <c r="M24" s="385"/>
      <c r="N24" s="385"/>
      <c r="O24" s="385"/>
      <c r="P24" s="385"/>
      <c r="Q24" s="385"/>
      <c r="R24" s="385"/>
      <c r="S24" s="385"/>
      <c r="T24" s="385"/>
      <c r="U24" s="385"/>
      <c r="V24" s="385"/>
      <c r="W24" s="385"/>
      <c r="X24" s="385"/>
      <c r="Y24" s="385"/>
      <c r="Z24" s="385"/>
      <c r="AA24" s="385"/>
      <c r="AB24" s="385"/>
      <c r="AC24" s="385"/>
      <c r="AD24" s="385"/>
      <c r="AE24" s="385"/>
      <c r="AF24" s="385"/>
      <c r="AG24" s="385"/>
      <c r="AH24" s="385"/>
      <c r="AI24" s="385"/>
      <c r="AJ24" s="385"/>
      <c r="AK24" s="385"/>
      <c r="AL24" s="385"/>
      <c r="AM24" s="385"/>
      <c r="AN24" s="385"/>
      <c r="AO24" s="385"/>
      <c r="AP24" s="385"/>
      <c r="AQ24" s="385"/>
      <c r="AR24" s="385"/>
      <c r="AS24" s="385"/>
      <c r="AT24" s="385"/>
      <c r="AU24" s="385"/>
      <c r="AV24" s="385"/>
      <c r="AW24" s="385"/>
      <c r="AX24" s="385"/>
      <c r="AY24" s="385"/>
      <c r="AZ24" s="385"/>
      <c r="BA24" s="602">
        <f t="shared" si="0"/>
        <v>0</v>
      </c>
      <c r="BB24" s="603">
        <v>0</v>
      </c>
      <c r="BC24" s="603">
        <f t="shared" si="1"/>
        <v>0</v>
      </c>
      <c r="BD24" s="603">
        <f t="shared" si="2"/>
        <v>0</v>
      </c>
      <c r="BE24" s="604">
        <f t="shared" si="3"/>
        <v>0</v>
      </c>
    </row>
    <row r="25" spans="1:57">
      <c r="A25" s="385"/>
      <c r="B25" s="385"/>
      <c r="C25" s="385"/>
      <c r="D25" s="385"/>
      <c r="E25" s="385"/>
      <c r="F25" s="385"/>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H25" s="385"/>
      <c r="AI25" s="385"/>
      <c r="AJ25" s="385"/>
      <c r="AK25" s="385"/>
      <c r="AL25" s="385"/>
      <c r="AM25" s="385"/>
      <c r="AN25" s="385"/>
      <c r="AO25" s="385"/>
      <c r="AP25" s="385"/>
      <c r="AQ25" s="385"/>
      <c r="AR25" s="385"/>
      <c r="AS25" s="385"/>
      <c r="AT25" s="385"/>
      <c r="AU25" s="385"/>
      <c r="AV25" s="385"/>
      <c r="AW25" s="385"/>
      <c r="AX25" s="385"/>
      <c r="AY25" s="385"/>
      <c r="AZ25" s="385"/>
      <c r="BA25" s="602">
        <f t="shared" si="0"/>
        <v>0</v>
      </c>
      <c r="BB25" s="603">
        <v>0</v>
      </c>
      <c r="BC25" s="603">
        <f t="shared" si="1"/>
        <v>0</v>
      </c>
      <c r="BD25" s="603">
        <f t="shared" si="2"/>
        <v>0</v>
      </c>
      <c r="BE25" s="604">
        <f t="shared" si="3"/>
        <v>0</v>
      </c>
    </row>
    <row r="26" spans="1:57">
      <c r="A26" s="385"/>
      <c r="B26" s="385"/>
      <c r="C26" s="385"/>
      <c r="D26" s="385"/>
      <c r="E26" s="385"/>
      <c r="F26" s="385"/>
      <c r="G26" s="385"/>
      <c r="H26" s="385"/>
      <c r="I26" s="385"/>
      <c r="J26" s="385"/>
      <c r="K26" s="385"/>
      <c r="L26" s="385"/>
      <c r="M26" s="385"/>
      <c r="N26" s="385"/>
      <c r="O26" s="385"/>
      <c r="P26" s="385"/>
      <c r="Q26" s="385"/>
      <c r="R26" s="385"/>
      <c r="S26" s="385"/>
      <c r="T26" s="385"/>
      <c r="U26" s="385"/>
      <c r="V26" s="385"/>
      <c r="W26" s="385"/>
      <c r="X26" s="385"/>
      <c r="Y26" s="385"/>
      <c r="Z26" s="385"/>
      <c r="AA26" s="385"/>
      <c r="AB26" s="385"/>
      <c r="AC26" s="385"/>
      <c r="AD26" s="385"/>
      <c r="AE26" s="385"/>
      <c r="AF26" s="385"/>
      <c r="AG26" s="385"/>
      <c r="AH26" s="385"/>
      <c r="AI26" s="385"/>
      <c r="AJ26" s="385"/>
      <c r="AK26" s="385"/>
      <c r="AL26" s="385"/>
      <c r="AM26" s="385"/>
      <c r="AN26" s="385"/>
      <c r="AO26" s="385"/>
      <c r="AP26" s="385"/>
      <c r="AQ26" s="385"/>
      <c r="AR26" s="385"/>
      <c r="AS26" s="385"/>
      <c r="AT26" s="385"/>
      <c r="AU26" s="385"/>
      <c r="AV26" s="385"/>
      <c r="AW26" s="385"/>
      <c r="AX26" s="385"/>
      <c r="AY26" s="385"/>
      <c r="AZ26" s="385"/>
      <c r="BA26" s="602">
        <f t="shared" si="0"/>
        <v>0</v>
      </c>
      <c r="BB26" s="603">
        <v>0</v>
      </c>
      <c r="BC26" s="603">
        <f t="shared" si="1"/>
        <v>0</v>
      </c>
      <c r="BD26" s="603">
        <f t="shared" si="2"/>
        <v>0</v>
      </c>
      <c r="BE26" s="604">
        <f t="shared" si="3"/>
        <v>0</v>
      </c>
    </row>
    <row r="27" spans="1:57">
      <c r="A27" s="385"/>
      <c r="B27" s="385"/>
      <c r="C27" s="385"/>
      <c r="D27" s="385"/>
      <c r="E27" s="385"/>
      <c r="F27" s="385"/>
      <c r="G27" s="385"/>
      <c r="H27" s="385"/>
      <c r="I27" s="385"/>
      <c r="J27" s="385"/>
      <c r="K27" s="385"/>
      <c r="L27" s="385"/>
      <c r="M27" s="385"/>
      <c r="N27" s="385"/>
      <c r="O27" s="385"/>
      <c r="P27" s="385"/>
      <c r="Q27" s="385"/>
      <c r="R27" s="385"/>
      <c r="S27" s="385"/>
      <c r="T27" s="385"/>
      <c r="U27" s="385"/>
      <c r="V27" s="385"/>
      <c r="W27" s="385"/>
      <c r="X27" s="385"/>
      <c r="Y27" s="385"/>
      <c r="Z27" s="385"/>
      <c r="AA27" s="385"/>
      <c r="AB27" s="385"/>
      <c r="AC27" s="385"/>
      <c r="AD27" s="385"/>
      <c r="AE27" s="385"/>
      <c r="AF27" s="385"/>
      <c r="AG27" s="385"/>
      <c r="AH27" s="385"/>
      <c r="AI27" s="385"/>
      <c r="AJ27" s="385"/>
      <c r="AK27" s="385"/>
      <c r="AL27" s="385"/>
      <c r="AM27" s="385"/>
      <c r="AN27" s="385"/>
      <c r="AO27" s="385"/>
      <c r="AP27" s="385"/>
      <c r="AQ27" s="385"/>
      <c r="AR27" s="385"/>
      <c r="AS27" s="385"/>
      <c r="AT27" s="385"/>
      <c r="AU27" s="385"/>
      <c r="AV27" s="385"/>
      <c r="AW27" s="385"/>
      <c r="AX27" s="385"/>
      <c r="AY27" s="385"/>
      <c r="AZ27" s="385"/>
      <c r="BA27" s="602">
        <f t="shared" si="0"/>
        <v>0</v>
      </c>
      <c r="BB27" s="603">
        <v>0</v>
      </c>
      <c r="BC27" s="603">
        <f t="shared" si="1"/>
        <v>0</v>
      </c>
      <c r="BD27" s="603">
        <f t="shared" si="2"/>
        <v>0</v>
      </c>
      <c r="BE27" s="604">
        <f t="shared" si="3"/>
        <v>0</v>
      </c>
    </row>
    <row r="28" spans="1:57">
      <c r="A28" s="385"/>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E28" s="385"/>
      <c r="AF28" s="385"/>
      <c r="AG28" s="385"/>
      <c r="AH28" s="385"/>
      <c r="AI28" s="385"/>
      <c r="AJ28" s="385"/>
      <c r="AK28" s="385"/>
      <c r="AL28" s="385"/>
      <c r="AM28" s="385"/>
      <c r="AN28" s="385"/>
      <c r="AO28" s="385"/>
      <c r="AP28" s="385"/>
      <c r="AQ28" s="385"/>
      <c r="AR28" s="385"/>
      <c r="AS28" s="385"/>
      <c r="AT28" s="385"/>
      <c r="AU28" s="385"/>
      <c r="AV28" s="385"/>
      <c r="AW28" s="385"/>
      <c r="AX28" s="385"/>
      <c r="AY28" s="385"/>
      <c r="AZ28" s="385"/>
      <c r="BA28" s="602">
        <f t="shared" si="0"/>
        <v>0</v>
      </c>
      <c r="BB28" s="603">
        <v>0</v>
      </c>
      <c r="BC28" s="603">
        <f t="shared" si="1"/>
        <v>0</v>
      </c>
      <c r="BD28" s="603">
        <f t="shared" si="2"/>
        <v>0</v>
      </c>
      <c r="BE28" s="604">
        <f t="shared" si="3"/>
        <v>0</v>
      </c>
    </row>
    <row r="29" spans="1:57">
      <c r="A29" s="385"/>
      <c r="B29" s="385"/>
      <c r="C29" s="385"/>
      <c r="D29" s="385"/>
      <c r="E29" s="385"/>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E29" s="385"/>
      <c r="AF29" s="385"/>
      <c r="AG29" s="385"/>
      <c r="AH29" s="385"/>
      <c r="AI29" s="385"/>
      <c r="AJ29" s="385"/>
      <c r="AK29" s="385"/>
      <c r="AL29" s="385"/>
      <c r="AM29" s="385"/>
      <c r="AN29" s="385"/>
      <c r="AO29" s="385"/>
      <c r="AP29" s="385"/>
      <c r="AQ29" s="385"/>
      <c r="AR29" s="385"/>
      <c r="AS29" s="385"/>
      <c r="AT29" s="385"/>
      <c r="AU29" s="385"/>
      <c r="AV29" s="385"/>
      <c r="AW29" s="385"/>
      <c r="AX29" s="385"/>
      <c r="AY29" s="385"/>
      <c r="AZ29" s="385"/>
      <c r="BA29" s="602">
        <f t="shared" si="0"/>
        <v>0</v>
      </c>
      <c r="BB29" s="603">
        <v>0</v>
      </c>
      <c r="BC29" s="603">
        <f t="shared" si="1"/>
        <v>0</v>
      </c>
      <c r="BD29" s="603">
        <f t="shared" si="2"/>
        <v>0</v>
      </c>
      <c r="BE29" s="604">
        <f t="shared" si="3"/>
        <v>0</v>
      </c>
    </row>
    <row r="30" spans="1:57">
      <c r="A30" s="385"/>
      <c r="B30" s="385"/>
      <c r="C30" s="385"/>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c r="AE30" s="385"/>
      <c r="AF30" s="385"/>
      <c r="AG30" s="385"/>
      <c r="AH30" s="385"/>
      <c r="AI30" s="385"/>
      <c r="AJ30" s="385"/>
      <c r="AK30" s="385"/>
      <c r="AL30" s="385"/>
      <c r="AM30" s="385"/>
      <c r="AN30" s="385"/>
      <c r="AO30" s="385"/>
      <c r="AP30" s="385"/>
      <c r="AQ30" s="385"/>
      <c r="AR30" s="385"/>
      <c r="AS30" s="385"/>
      <c r="AT30" s="385"/>
      <c r="AU30" s="385"/>
      <c r="AV30" s="385"/>
      <c r="AW30" s="385"/>
      <c r="AX30" s="385"/>
      <c r="AY30" s="385"/>
      <c r="AZ30" s="385"/>
      <c r="BA30" s="602">
        <f t="shared" si="0"/>
        <v>0</v>
      </c>
      <c r="BB30" s="603">
        <v>0</v>
      </c>
      <c r="BC30" s="603">
        <f t="shared" si="1"/>
        <v>0</v>
      </c>
      <c r="BD30" s="603">
        <f t="shared" si="2"/>
        <v>0</v>
      </c>
      <c r="BE30" s="604">
        <f t="shared" si="3"/>
        <v>0</v>
      </c>
    </row>
    <row r="31" spans="1:57">
      <c r="A31" s="385"/>
      <c r="B31" s="385"/>
      <c r="C31" s="385"/>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c r="AE31" s="385"/>
      <c r="AF31" s="385"/>
      <c r="AG31" s="385"/>
      <c r="AH31" s="385"/>
      <c r="AI31" s="385"/>
      <c r="AJ31" s="385"/>
      <c r="AK31" s="385"/>
      <c r="AL31" s="385"/>
      <c r="AM31" s="385"/>
      <c r="AN31" s="385"/>
      <c r="AO31" s="385"/>
      <c r="AP31" s="385"/>
      <c r="AQ31" s="385"/>
      <c r="AR31" s="385"/>
      <c r="AS31" s="385"/>
      <c r="AT31" s="385"/>
      <c r="AU31" s="385"/>
      <c r="AV31" s="385"/>
      <c r="AW31" s="385"/>
      <c r="AX31" s="385"/>
      <c r="AY31" s="385"/>
      <c r="AZ31" s="385"/>
      <c r="BA31" s="602">
        <f t="shared" si="0"/>
        <v>0</v>
      </c>
      <c r="BB31" s="603">
        <v>0</v>
      </c>
      <c r="BC31" s="603">
        <f t="shared" si="1"/>
        <v>0</v>
      </c>
      <c r="BD31" s="603">
        <f t="shared" si="2"/>
        <v>0</v>
      </c>
      <c r="BE31" s="604">
        <f t="shared" si="3"/>
        <v>0</v>
      </c>
    </row>
    <row r="32" spans="1:57">
      <c r="A32" s="385"/>
      <c r="B32" s="385"/>
      <c r="C32" s="385"/>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c r="AE32" s="385"/>
      <c r="AF32" s="385"/>
      <c r="AG32" s="385"/>
      <c r="AH32" s="385"/>
      <c r="AI32" s="385"/>
      <c r="AJ32" s="385"/>
      <c r="AK32" s="385"/>
      <c r="AL32" s="385"/>
      <c r="AM32" s="385"/>
      <c r="AN32" s="385"/>
      <c r="AO32" s="385"/>
      <c r="AP32" s="385"/>
      <c r="AQ32" s="385"/>
      <c r="AR32" s="385"/>
      <c r="AS32" s="385"/>
      <c r="AT32" s="385"/>
      <c r="AU32" s="385"/>
      <c r="AV32" s="385"/>
      <c r="AW32" s="385"/>
      <c r="AX32" s="385"/>
      <c r="AY32" s="385"/>
      <c r="AZ32" s="385"/>
      <c r="BA32" s="602">
        <f t="shared" si="0"/>
        <v>0</v>
      </c>
      <c r="BB32" s="603">
        <v>0</v>
      </c>
      <c r="BC32" s="603">
        <f t="shared" si="1"/>
        <v>0</v>
      </c>
      <c r="BD32" s="603">
        <f t="shared" si="2"/>
        <v>0</v>
      </c>
      <c r="BE32" s="604">
        <f t="shared" si="3"/>
        <v>0</v>
      </c>
    </row>
    <row r="33" spans="1:57">
      <c r="A33" s="385"/>
      <c r="B33" s="385"/>
      <c r="C33" s="385"/>
      <c r="D33" s="385"/>
      <c r="E33" s="385"/>
      <c r="F33" s="385"/>
      <c r="G33" s="385"/>
      <c r="H33" s="385"/>
      <c r="I33" s="385"/>
      <c r="J33" s="385"/>
      <c r="K33" s="385"/>
      <c r="L33" s="385"/>
      <c r="M33" s="385"/>
      <c r="N33" s="385"/>
      <c r="O33" s="385"/>
      <c r="P33" s="385"/>
      <c r="Q33" s="385"/>
      <c r="R33" s="385"/>
      <c r="S33" s="385"/>
      <c r="T33" s="385"/>
      <c r="U33" s="385"/>
      <c r="V33" s="385"/>
      <c r="W33" s="385"/>
      <c r="X33" s="385"/>
      <c r="Y33" s="385"/>
      <c r="Z33" s="385"/>
      <c r="AA33" s="385"/>
      <c r="AB33" s="385"/>
      <c r="AC33" s="385"/>
      <c r="AD33" s="385"/>
      <c r="AE33" s="385"/>
      <c r="AF33" s="385"/>
      <c r="AG33" s="385"/>
      <c r="AH33" s="385"/>
      <c r="AI33" s="385"/>
      <c r="AJ33" s="385"/>
      <c r="AK33" s="385"/>
      <c r="AL33" s="385"/>
      <c r="AM33" s="385"/>
      <c r="AN33" s="385"/>
      <c r="AO33" s="385"/>
      <c r="AP33" s="385"/>
      <c r="AQ33" s="385"/>
      <c r="AR33" s="385"/>
      <c r="AS33" s="385"/>
      <c r="AT33" s="385"/>
      <c r="AU33" s="385"/>
      <c r="AV33" s="385"/>
      <c r="AW33" s="385"/>
      <c r="AX33" s="385"/>
      <c r="AY33" s="385"/>
      <c r="AZ33" s="385"/>
      <c r="BA33" s="602">
        <f t="shared" si="0"/>
        <v>0</v>
      </c>
      <c r="BB33" s="603">
        <v>0</v>
      </c>
      <c r="BC33" s="603">
        <f t="shared" si="1"/>
        <v>0</v>
      </c>
      <c r="BD33" s="603">
        <f t="shared" si="2"/>
        <v>0</v>
      </c>
      <c r="BE33" s="604">
        <f t="shared" si="3"/>
        <v>0</v>
      </c>
    </row>
    <row r="34" spans="1:57">
      <c r="A34" s="385"/>
      <c r="B34" s="385"/>
      <c r="C34" s="385"/>
      <c r="D34" s="385"/>
      <c r="E34" s="385"/>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c r="AE34" s="385"/>
      <c r="AF34" s="385"/>
      <c r="AG34" s="385"/>
      <c r="AH34" s="385"/>
      <c r="AI34" s="385"/>
      <c r="AJ34" s="385"/>
      <c r="AK34" s="385"/>
      <c r="AL34" s="385"/>
      <c r="AM34" s="385"/>
      <c r="AN34" s="385"/>
      <c r="AO34" s="385"/>
      <c r="AP34" s="385"/>
      <c r="AQ34" s="385"/>
      <c r="AR34" s="385"/>
      <c r="AS34" s="385"/>
      <c r="AT34" s="385"/>
      <c r="AU34" s="385"/>
      <c r="AV34" s="385"/>
      <c r="AW34" s="385"/>
      <c r="AX34" s="385"/>
      <c r="AY34" s="385"/>
      <c r="AZ34" s="385"/>
      <c r="BA34" s="602">
        <f t="shared" si="0"/>
        <v>0</v>
      </c>
      <c r="BB34" s="603">
        <v>0</v>
      </c>
      <c r="BC34" s="603">
        <f t="shared" si="1"/>
        <v>0</v>
      </c>
      <c r="BD34" s="603">
        <f t="shared" si="2"/>
        <v>0</v>
      </c>
      <c r="BE34" s="604">
        <f t="shared" si="3"/>
        <v>0</v>
      </c>
    </row>
    <row r="35" spans="1:57">
      <c r="A35" s="385"/>
      <c r="B35" s="385"/>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E35" s="385"/>
      <c r="AF35" s="385"/>
      <c r="AG35" s="385"/>
      <c r="AH35" s="385"/>
      <c r="AI35" s="385"/>
      <c r="AJ35" s="385"/>
      <c r="AK35" s="385"/>
      <c r="AL35" s="385"/>
      <c r="AM35" s="385"/>
      <c r="AN35" s="385"/>
      <c r="AO35" s="385"/>
      <c r="AP35" s="385"/>
      <c r="AQ35" s="385"/>
      <c r="AR35" s="385"/>
      <c r="AS35" s="385"/>
      <c r="AT35" s="385"/>
      <c r="AU35" s="385"/>
      <c r="AV35" s="385"/>
      <c r="AW35" s="385"/>
      <c r="AX35" s="385"/>
      <c r="AY35" s="385"/>
      <c r="AZ35" s="385"/>
      <c r="BA35" s="602">
        <f t="shared" si="0"/>
        <v>0</v>
      </c>
      <c r="BB35" s="603">
        <v>0</v>
      </c>
      <c r="BC35" s="603">
        <f t="shared" si="1"/>
        <v>0</v>
      </c>
      <c r="BD35" s="603">
        <f t="shared" si="2"/>
        <v>0</v>
      </c>
      <c r="BE35" s="604">
        <f t="shared" si="3"/>
        <v>0</v>
      </c>
    </row>
    <row r="36" spans="1:57">
      <c r="A36" s="385"/>
      <c r="B36" s="385"/>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c r="AE36" s="385"/>
      <c r="AF36" s="385"/>
      <c r="AG36" s="385"/>
      <c r="AH36" s="385"/>
      <c r="AI36" s="385"/>
      <c r="AJ36" s="385"/>
      <c r="AK36" s="385"/>
      <c r="AL36" s="385"/>
      <c r="AM36" s="385"/>
      <c r="AN36" s="385"/>
      <c r="AO36" s="385"/>
      <c r="AP36" s="385"/>
      <c r="AQ36" s="385"/>
      <c r="AR36" s="385"/>
      <c r="AS36" s="385"/>
      <c r="AT36" s="385"/>
      <c r="AU36" s="385"/>
      <c r="AV36" s="385"/>
      <c r="AW36" s="385"/>
      <c r="AX36" s="385"/>
      <c r="AY36" s="385"/>
      <c r="AZ36" s="385"/>
      <c r="BA36" s="602">
        <f t="shared" si="0"/>
        <v>0</v>
      </c>
      <c r="BB36" s="603">
        <v>0</v>
      </c>
      <c r="BC36" s="603">
        <f t="shared" si="1"/>
        <v>0</v>
      </c>
      <c r="BD36" s="603">
        <f t="shared" si="2"/>
        <v>0</v>
      </c>
      <c r="BE36" s="604">
        <f t="shared" si="3"/>
        <v>0</v>
      </c>
    </row>
    <row r="37" spans="1:57">
      <c r="A37" s="385"/>
      <c r="B37" s="385"/>
      <c r="C37" s="385"/>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c r="AE37" s="385"/>
      <c r="AF37" s="385"/>
      <c r="AG37" s="385"/>
      <c r="AH37" s="385"/>
      <c r="AI37" s="385"/>
      <c r="AJ37" s="385"/>
      <c r="AK37" s="385"/>
      <c r="AL37" s="385"/>
      <c r="AM37" s="385"/>
      <c r="AN37" s="385"/>
      <c r="AO37" s="385"/>
      <c r="AP37" s="385"/>
      <c r="AQ37" s="385"/>
      <c r="AR37" s="385"/>
      <c r="AS37" s="385"/>
      <c r="AT37" s="385"/>
      <c r="AU37" s="385"/>
      <c r="AV37" s="385"/>
      <c r="AW37" s="385"/>
      <c r="AX37" s="385"/>
      <c r="AY37" s="385"/>
      <c r="AZ37" s="385"/>
      <c r="BA37" s="602">
        <f t="shared" si="0"/>
        <v>0</v>
      </c>
      <c r="BB37" s="603">
        <v>0</v>
      </c>
      <c r="BC37" s="603">
        <f t="shared" si="1"/>
        <v>0</v>
      </c>
      <c r="BD37" s="603">
        <f t="shared" si="2"/>
        <v>0</v>
      </c>
      <c r="BE37" s="604">
        <f t="shared" si="3"/>
        <v>0</v>
      </c>
    </row>
    <row r="38" spans="1:57">
      <c r="A38" s="385"/>
      <c r="B38" s="385"/>
      <c r="C38" s="385"/>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c r="AE38" s="385"/>
      <c r="AF38" s="385"/>
      <c r="AG38" s="385"/>
      <c r="AH38" s="385"/>
      <c r="AI38" s="385"/>
      <c r="AJ38" s="385"/>
      <c r="AK38" s="385"/>
      <c r="AL38" s="385"/>
      <c r="AM38" s="385"/>
      <c r="AN38" s="385"/>
      <c r="AO38" s="385"/>
      <c r="AP38" s="385"/>
      <c r="AQ38" s="385"/>
      <c r="AR38" s="385"/>
      <c r="AS38" s="385"/>
      <c r="AT38" s="385"/>
      <c r="AU38" s="385"/>
      <c r="AV38" s="385"/>
      <c r="AW38" s="385"/>
      <c r="AX38" s="385"/>
      <c r="AY38" s="385"/>
      <c r="AZ38" s="385"/>
      <c r="BA38" s="602">
        <f t="shared" si="0"/>
        <v>0</v>
      </c>
      <c r="BB38" s="603">
        <v>0</v>
      </c>
      <c r="BC38" s="603">
        <f t="shared" si="1"/>
        <v>0</v>
      </c>
      <c r="BD38" s="603">
        <f t="shared" si="2"/>
        <v>0</v>
      </c>
      <c r="BE38" s="604">
        <f t="shared" si="3"/>
        <v>0</v>
      </c>
    </row>
    <row r="39" spans="1:57">
      <c r="A39" s="385"/>
      <c r="B39" s="385"/>
      <c r="C39" s="385"/>
      <c r="D39" s="385"/>
      <c r="E39" s="385"/>
      <c r="F39" s="385"/>
      <c r="G39" s="385"/>
      <c r="H39" s="385"/>
      <c r="I39" s="385"/>
      <c r="J39" s="385"/>
      <c r="K39" s="385"/>
      <c r="L39" s="385"/>
      <c r="M39" s="385"/>
      <c r="N39" s="385"/>
      <c r="O39" s="385"/>
      <c r="P39" s="385"/>
      <c r="Q39" s="385"/>
      <c r="R39" s="385"/>
      <c r="S39" s="385"/>
      <c r="T39" s="385"/>
      <c r="U39" s="385"/>
      <c r="V39" s="385"/>
      <c r="W39" s="385"/>
      <c r="X39" s="385"/>
      <c r="Y39" s="385"/>
      <c r="Z39" s="385"/>
      <c r="AA39" s="385"/>
      <c r="AB39" s="385"/>
      <c r="AC39" s="385"/>
      <c r="AD39" s="385"/>
      <c r="AE39" s="385"/>
      <c r="AF39" s="385"/>
      <c r="AG39" s="385"/>
      <c r="AH39" s="385"/>
      <c r="AI39" s="385"/>
      <c r="AJ39" s="385"/>
      <c r="AK39" s="385"/>
      <c r="AL39" s="385"/>
      <c r="AM39" s="385"/>
      <c r="AN39" s="385"/>
      <c r="AO39" s="385"/>
      <c r="AP39" s="385"/>
      <c r="AQ39" s="385"/>
      <c r="AR39" s="385"/>
      <c r="AS39" s="385"/>
      <c r="AT39" s="385"/>
      <c r="AU39" s="385"/>
      <c r="AV39" s="385"/>
      <c r="AW39" s="385"/>
      <c r="AX39" s="385"/>
      <c r="AY39" s="385"/>
      <c r="AZ39" s="385"/>
      <c r="BA39" s="602">
        <f t="shared" si="0"/>
        <v>0</v>
      </c>
      <c r="BB39" s="603">
        <v>0</v>
      </c>
      <c r="BC39" s="603">
        <f t="shared" si="1"/>
        <v>0</v>
      </c>
      <c r="BD39" s="603">
        <f t="shared" si="2"/>
        <v>0</v>
      </c>
      <c r="BE39" s="604">
        <f t="shared" si="3"/>
        <v>0</v>
      </c>
    </row>
    <row r="40" spans="1:57">
      <c r="A40" s="385"/>
      <c r="B40" s="385"/>
      <c r="C40" s="385"/>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c r="AE40" s="385"/>
      <c r="AF40" s="385"/>
      <c r="AG40" s="385"/>
      <c r="AH40" s="385"/>
      <c r="AI40" s="385"/>
      <c r="AJ40" s="385"/>
      <c r="AK40" s="385"/>
      <c r="AL40" s="385"/>
      <c r="AM40" s="385"/>
      <c r="AN40" s="385"/>
      <c r="AO40" s="385"/>
      <c r="AP40" s="385"/>
      <c r="AQ40" s="385"/>
      <c r="AR40" s="385"/>
      <c r="AS40" s="385"/>
      <c r="AT40" s="385"/>
      <c r="AU40" s="385"/>
      <c r="AV40" s="385"/>
      <c r="AW40" s="385"/>
      <c r="AX40" s="385"/>
      <c r="AY40" s="385"/>
      <c r="AZ40" s="385"/>
      <c r="BA40" s="602">
        <f t="shared" si="0"/>
        <v>0</v>
      </c>
      <c r="BB40" s="603">
        <v>0</v>
      </c>
      <c r="BC40" s="603">
        <f t="shared" si="1"/>
        <v>0</v>
      </c>
      <c r="BD40" s="603">
        <f t="shared" si="2"/>
        <v>0</v>
      </c>
      <c r="BE40" s="604">
        <f t="shared" si="3"/>
        <v>0</v>
      </c>
    </row>
    <row r="41" spans="1:57">
      <c r="A41" s="385"/>
      <c r="B41" s="385"/>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c r="AE41" s="385"/>
      <c r="AF41" s="385"/>
      <c r="AG41" s="385"/>
      <c r="AH41" s="385"/>
      <c r="AI41" s="385"/>
      <c r="AJ41" s="385"/>
      <c r="AK41" s="385"/>
      <c r="AL41" s="385"/>
      <c r="AM41" s="385"/>
      <c r="AN41" s="385"/>
      <c r="AO41" s="385"/>
      <c r="AP41" s="385"/>
      <c r="AQ41" s="385"/>
      <c r="AR41" s="385"/>
      <c r="AS41" s="385"/>
      <c r="AT41" s="385"/>
      <c r="AU41" s="385"/>
      <c r="AV41" s="385"/>
      <c r="AW41" s="385"/>
      <c r="AX41" s="385"/>
      <c r="AY41" s="385"/>
      <c r="AZ41" s="385"/>
      <c r="BA41" s="602">
        <f t="shared" si="0"/>
        <v>0</v>
      </c>
      <c r="BB41" s="603">
        <v>0</v>
      </c>
      <c r="BC41" s="603">
        <f t="shared" si="1"/>
        <v>0</v>
      </c>
      <c r="BD41" s="603">
        <f t="shared" si="2"/>
        <v>0</v>
      </c>
      <c r="BE41" s="604">
        <f t="shared" si="3"/>
        <v>0</v>
      </c>
    </row>
    <row r="42" spans="1:57">
      <c r="A42" s="385"/>
      <c r="B42" s="385"/>
      <c r="C42" s="385"/>
      <c r="D42" s="385"/>
      <c r="E42" s="385"/>
      <c r="F42" s="385"/>
      <c r="G42" s="385"/>
      <c r="H42" s="385"/>
      <c r="I42" s="385"/>
      <c r="J42" s="385"/>
      <c r="K42" s="385"/>
      <c r="L42" s="385"/>
      <c r="M42" s="385"/>
      <c r="N42" s="385"/>
      <c r="O42" s="385"/>
      <c r="P42" s="385"/>
      <c r="Q42" s="385"/>
      <c r="R42" s="385"/>
      <c r="S42" s="385"/>
      <c r="T42" s="385"/>
      <c r="U42" s="385"/>
      <c r="V42" s="385"/>
      <c r="W42" s="385"/>
      <c r="X42" s="385"/>
      <c r="Y42" s="385"/>
      <c r="Z42" s="385"/>
      <c r="AA42" s="385"/>
      <c r="AB42" s="385"/>
      <c r="AC42" s="385"/>
      <c r="AD42" s="385"/>
      <c r="AE42" s="385"/>
      <c r="AF42" s="385"/>
      <c r="AG42" s="385"/>
      <c r="AH42" s="385"/>
      <c r="AI42" s="385"/>
      <c r="AJ42" s="385"/>
      <c r="AK42" s="385"/>
      <c r="AL42" s="385"/>
      <c r="AM42" s="385"/>
      <c r="AN42" s="385"/>
      <c r="AO42" s="385"/>
      <c r="AP42" s="385"/>
      <c r="AQ42" s="385"/>
      <c r="AR42" s="385"/>
      <c r="AS42" s="385"/>
      <c r="AT42" s="385"/>
      <c r="AU42" s="385"/>
      <c r="AV42" s="385"/>
      <c r="AW42" s="385"/>
      <c r="AX42" s="385"/>
      <c r="AY42" s="385"/>
      <c r="AZ42" s="385"/>
      <c r="BA42" s="602">
        <f t="shared" si="0"/>
        <v>0</v>
      </c>
      <c r="BB42" s="603">
        <v>0</v>
      </c>
      <c r="BC42" s="603">
        <f t="shared" si="1"/>
        <v>0</v>
      </c>
      <c r="BD42" s="603">
        <f t="shared" si="2"/>
        <v>0</v>
      </c>
      <c r="BE42" s="604">
        <f t="shared" si="3"/>
        <v>0</v>
      </c>
    </row>
    <row r="43" spans="1:57">
      <c r="A43" s="385"/>
      <c r="B43" s="385"/>
      <c r="C43" s="385"/>
      <c r="D43" s="385"/>
      <c r="E43" s="385"/>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c r="AE43" s="385"/>
      <c r="AF43" s="385"/>
      <c r="AG43" s="385"/>
      <c r="AH43" s="385"/>
      <c r="AI43" s="385"/>
      <c r="AJ43" s="385"/>
      <c r="AK43" s="385"/>
      <c r="AL43" s="385"/>
      <c r="AM43" s="385"/>
      <c r="AN43" s="385"/>
      <c r="AO43" s="385"/>
      <c r="AP43" s="385"/>
      <c r="AQ43" s="385"/>
      <c r="AR43" s="385"/>
      <c r="AS43" s="385"/>
      <c r="AT43" s="385"/>
      <c r="AU43" s="385"/>
      <c r="AV43" s="385"/>
      <c r="AW43" s="385"/>
      <c r="AX43" s="385"/>
      <c r="AY43" s="385"/>
      <c r="AZ43" s="385"/>
      <c r="BA43" s="602">
        <f t="shared" si="0"/>
        <v>0</v>
      </c>
      <c r="BB43" s="603">
        <v>0</v>
      </c>
      <c r="BC43" s="603">
        <f t="shared" si="1"/>
        <v>0</v>
      </c>
      <c r="BD43" s="603">
        <f t="shared" si="2"/>
        <v>0</v>
      </c>
      <c r="BE43" s="604">
        <f t="shared" si="3"/>
        <v>0</v>
      </c>
    </row>
    <row r="44" spans="1:57">
      <c r="A44" s="385"/>
      <c r="B44" s="385"/>
      <c r="C44" s="385"/>
      <c r="D44" s="385"/>
      <c r="E44" s="385"/>
      <c r="F44" s="385"/>
      <c r="G44" s="385"/>
      <c r="H44" s="385"/>
      <c r="I44" s="385"/>
      <c r="J44" s="385"/>
      <c r="K44" s="385"/>
      <c r="L44" s="385"/>
      <c r="M44" s="385"/>
      <c r="N44" s="385"/>
      <c r="O44" s="385"/>
      <c r="P44" s="385"/>
      <c r="Q44" s="385"/>
      <c r="R44" s="385"/>
      <c r="S44" s="385"/>
      <c r="T44" s="385"/>
      <c r="U44" s="385"/>
      <c r="V44" s="385"/>
      <c r="W44" s="385"/>
      <c r="X44" s="385"/>
      <c r="Y44" s="385"/>
      <c r="Z44" s="385"/>
      <c r="AA44" s="385"/>
      <c r="AB44" s="385"/>
      <c r="AC44" s="385"/>
      <c r="AD44" s="385"/>
      <c r="AE44" s="385"/>
      <c r="AF44" s="385"/>
      <c r="AG44" s="385"/>
      <c r="AH44" s="385"/>
      <c r="AI44" s="385"/>
      <c r="AJ44" s="385"/>
      <c r="AK44" s="385"/>
      <c r="AL44" s="385"/>
      <c r="AM44" s="385"/>
      <c r="AN44" s="385"/>
      <c r="AO44" s="385"/>
      <c r="AP44" s="385"/>
      <c r="AQ44" s="385"/>
      <c r="AR44" s="385"/>
      <c r="AS44" s="385"/>
      <c r="AT44" s="385"/>
      <c r="AU44" s="385"/>
      <c r="AV44" s="385"/>
      <c r="AW44" s="385"/>
      <c r="AX44" s="385"/>
      <c r="AY44" s="385"/>
      <c r="AZ44" s="385"/>
      <c r="BA44" s="602">
        <f t="shared" si="0"/>
        <v>0</v>
      </c>
      <c r="BB44" s="603">
        <v>0</v>
      </c>
      <c r="BC44" s="603">
        <f t="shared" si="1"/>
        <v>0</v>
      </c>
      <c r="BD44" s="603">
        <f t="shared" si="2"/>
        <v>0</v>
      </c>
      <c r="BE44" s="604">
        <f t="shared" si="3"/>
        <v>0</v>
      </c>
    </row>
    <row r="45" spans="1:57">
      <c r="A45" s="385"/>
      <c r="B45" s="385"/>
      <c r="C45" s="385"/>
      <c r="D45" s="385"/>
      <c r="E45" s="385"/>
      <c r="F45" s="385"/>
      <c r="G45" s="385"/>
      <c r="H45" s="385"/>
      <c r="I45" s="385"/>
      <c r="J45" s="385"/>
      <c r="K45" s="385"/>
      <c r="L45" s="385"/>
      <c r="M45" s="385"/>
      <c r="N45" s="385"/>
      <c r="O45" s="385"/>
      <c r="P45" s="385"/>
      <c r="Q45" s="385"/>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602">
        <f t="shared" si="0"/>
        <v>0</v>
      </c>
      <c r="BB45" s="603">
        <v>0</v>
      </c>
      <c r="BC45" s="603">
        <f t="shared" si="1"/>
        <v>0</v>
      </c>
      <c r="BD45" s="603">
        <f t="shared" si="2"/>
        <v>0</v>
      </c>
      <c r="BE45" s="604">
        <f t="shared" si="3"/>
        <v>0</v>
      </c>
    </row>
    <row r="46" spans="1:57">
      <c r="A46" s="385"/>
      <c r="B46" s="385"/>
      <c r="C46" s="385"/>
      <c r="D46" s="385"/>
      <c r="E46" s="385"/>
      <c r="F46" s="385"/>
      <c r="G46" s="385"/>
      <c r="H46" s="385"/>
      <c r="I46" s="385"/>
      <c r="J46" s="385"/>
      <c r="K46" s="385"/>
      <c r="L46" s="385"/>
      <c r="M46" s="385"/>
      <c r="N46" s="385"/>
      <c r="O46" s="385"/>
      <c r="P46" s="385"/>
      <c r="Q46" s="385"/>
      <c r="R46" s="385"/>
      <c r="S46" s="385"/>
      <c r="T46" s="385"/>
      <c r="U46" s="385"/>
      <c r="V46" s="385"/>
      <c r="W46" s="385"/>
      <c r="X46" s="385"/>
      <c r="Y46" s="385"/>
      <c r="Z46" s="385"/>
      <c r="AA46" s="385"/>
      <c r="AB46" s="385"/>
      <c r="AC46" s="385"/>
      <c r="AD46" s="385"/>
      <c r="AE46" s="385"/>
      <c r="AF46" s="385"/>
      <c r="AG46" s="385"/>
      <c r="AH46" s="385"/>
      <c r="AI46" s="385"/>
      <c r="AJ46" s="385"/>
      <c r="AK46" s="385"/>
      <c r="AL46" s="385"/>
      <c r="AM46" s="385"/>
      <c r="AN46" s="385"/>
      <c r="AO46" s="385"/>
      <c r="AP46" s="385"/>
      <c r="AQ46" s="385"/>
      <c r="AR46" s="385"/>
      <c r="AS46" s="385"/>
      <c r="AT46" s="385"/>
      <c r="AU46" s="385"/>
      <c r="AV46" s="385"/>
      <c r="AW46" s="385"/>
      <c r="AX46" s="385"/>
      <c r="AY46" s="385"/>
      <c r="AZ46" s="385"/>
      <c r="BA46" s="602">
        <f t="shared" si="0"/>
        <v>0</v>
      </c>
      <c r="BB46" s="603">
        <v>0</v>
      </c>
      <c r="BC46" s="603">
        <f t="shared" si="1"/>
        <v>0</v>
      </c>
      <c r="BD46" s="603">
        <f t="shared" si="2"/>
        <v>0</v>
      </c>
      <c r="BE46" s="604">
        <f t="shared" si="3"/>
        <v>0</v>
      </c>
    </row>
    <row r="47" spans="1:57">
      <c r="A47" s="385"/>
      <c r="B47" s="385"/>
      <c r="C47" s="385"/>
      <c r="D47" s="385"/>
      <c r="E47" s="385"/>
      <c r="F47" s="385"/>
      <c r="G47" s="385"/>
      <c r="H47" s="385"/>
      <c r="I47" s="385"/>
      <c r="J47" s="385"/>
      <c r="K47" s="385"/>
      <c r="L47" s="385"/>
      <c r="M47" s="385"/>
      <c r="N47" s="385"/>
      <c r="O47" s="385"/>
      <c r="P47" s="385"/>
      <c r="Q47" s="385"/>
      <c r="R47" s="385"/>
      <c r="S47" s="385"/>
      <c r="T47" s="385"/>
      <c r="U47" s="385"/>
      <c r="V47" s="385"/>
      <c r="W47" s="385"/>
      <c r="X47" s="385"/>
      <c r="Y47" s="385"/>
      <c r="Z47" s="385"/>
      <c r="AA47" s="385"/>
      <c r="AB47" s="385"/>
      <c r="AC47" s="385"/>
      <c r="AD47" s="385"/>
      <c r="AE47" s="385"/>
      <c r="AF47" s="385"/>
      <c r="AG47" s="385"/>
      <c r="AH47" s="385"/>
      <c r="AI47" s="385"/>
      <c r="AJ47" s="385"/>
      <c r="AK47" s="385"/>
      <c r="AL47" s="385"/>
      <c r="AM47" s="385"/>
      <c r="AN47" s="385"/>
      <c r="AO47" s="385"/>
      <c r="AP47" s="385"/>
      <c r="AQ47" s="385"/>
      <c r="AR47" s="385"/>
      <c r="AS47" s="385"/>
      <c r="AT47" s="385"/>
      <c r="AU47" s="385"/>
      <c r="AV47" s="385"/>
      <c r="AW47" s="385"/>
      <c r="AX47" s="385"/>
      <c r="AY47" s="385"/>
      <c r="AZ47" s="385"/>
      <c r="BA47" s="602">
        <f t="shared" si="0"/>
        <v>0</v>
      </c>
      <c r="BB47" s="603">
        <v>0</v>
      </c>
      <c r="BC47" s="603">
        <f t="shared" si="1"/>
        <v>0</v>
      </c>
      <c r="BD47" s="603">
        <f t="shared" si="2"/>
        <v>0</v>
      </c>
      <c r="BE47" s="604">
        <f t="shared" si="3"/>
        <v>0</v>
      </c>
    </row>
    <row r="48" spans="1:57">
      <c r="A48" s="385"/>
      <c r="B48" s="385"/>
      <c r="C48" s="385"/>
      <c r="D48" s="385"/>
      <c r="E48" s="385"/>
      <c r="F48" s="385"/>
      <c r="G48" s="385"/>
      <c r="H48" s="385"/>
      <c r="I48" s="385"/>
      <c r="J48" s="385"/>
      <c r="K48" s="385"/>
      <c r="L48" s="385"/>
      <c r="M48" s="385"/>
      <c r="N48" s="385"/>
      <c r="O48" s="385"/>
      <c r="P48" s="385"/>
      <c r="Q48" s="385"/>
      <c r="R48" s="385"/>
      <c r="S48" s="385"/>
      <c r="T48" s="385"/>
      <c r="U48" s="385"/>
      <c r="V48" s="385"/>
      <c r="W48" s="385"/>
      <c r="X48" s="385"/>
      <c r="Y48" s="385"/>
      <c r="Z48" s="385"/>
      <c r="AA48" s="385"/>
      <c r="AB48" s="385"/>
      <c r="AC48" s="385"/>
      <c r="AD48" s="385"/>
      <c r="AE48" s="385"/>
      <c r="AF48" s="385"/>
      <c r="AG48" s="385"/>
      <c r="AH48" s="385"/>
      <c r="AI48" s="385"/>
      <c r="AJ48" s="385"/>
      <c r="AK48" s="385"/>
      <c r="AL48" s="385"/>
      <c r="AM48" s="385"/>
      <c r="AN48" s="385"/>
      <c r="AO48" s="385"/>
      <c r="AP48" s="385"/>
      <c r="AQ48" s="385"/>
      <c r="AR48" s="385"/>
      <c r="AS48" s="385"/>
      <c r="AT48" s="385"/>
      <c r="AU48" s="385"/>
      <c r="AV48" s="385"/>
      <c r="AW48" s="385"/>
      <c r="AX48" s="385"/>
      <c r="AY48" s="385"/>
      <c r="AZ48" s="385"/>
      <c r="BA48" s="602">
        <f t="shared" si="0"/>
        <v>0</v>
      </c>
      <c r="BB48" s="603">
        <v>0</v>
      </c>
      <c r="BC48" s="603">
        <f t="shared" si="1"/>
        <v>0</v>
      </c>
      <c r="BD48" s="603">
        <f t="shared" si="2"/>
        <v>0</v>
      </c>
      <c r="BE48" s="604">
        <f t="shared" si="3"/>
        <v>0</v>
      </c>
    </row>
    <row r="49" spans="1:57">
      <c r="A49" s="385"/>
      <c r="B49" s="385"/>
      <c r="C49" s="385"/>
      <c r="D49" s="385"/>
      <c r="E49" s="385"/>
      <c r="F49" s="385"/>
      <c r="G49" s="385"/>
      <c r="H49" s="385"/>
      <c r="I49" s="385"/>
      <c r="J49" s="385"/>
      <c r="K49" s="385"/>
      <c r="L49" s="385"/>
      <c r="M49" s="385"/>
      <c r="N49" s="385"/>
      <c r="O49" s="385"/>
      <c r="P49" s="385"/>
      <c r="Q49" s="385"/>
      <c r="R49" s="385"/>
      <c r="S49" s="385"/>
      <c r="T49" s="385"/>
      <c r="U49" s="385"/>
      <c r="V49" s="385"/>
      <c r="W49" s="385"/>
      <c r="X49" s="385"/>
      <c r="Y49" s="385"/>
      <c r="Z49" s="385"/>
      <c r="AA49" s="385"/>
      <c r="AB49" s="385"/>
      <c r="AC49" s="385"/>
      <c r="AD49" s="385"/>
      <c r="AE49" s="385"/>
      <c r="AF49" s="385"/>
      <c r="AG49" s="385"/>
      <c r="AH49" s="385"/>
      <c r="AI49" s="385"/>
      <c r="AJ49" s="385"/>
      <c r="AK49" s="385"/>
      <c r="AL49" s="385"/>
      <c r="AM49" s="385"/>
      <c r="AN49" s="385"/>
      <c r="AO49" s="385"/>
      <c r="AP49" s="385"/>
      <c r="AQ49" s="385"/>
      <c r="AR49" s="385"/>
      <c r="AS49" s="385"/>
      <c r="AT49" s="385"/>
      <c r="AU49" s="385"/>
      <c r="AV49" s="385"/>
      <c r="AW49" s="385"/>
      <c r="AX49" s="385"/>
      <c r="AY49" s="385"/>
      <c r="AZ49" s="385"/>
      <c r="BA49" s="602">
        <f t="shared" si="0"/>
        <v>0</v>
      </c>
      <c r="BB49" s="603">
        <v>0</v>
      </c>
      <c r="BC49" s="603">
        <f t="shared" si="1"/>
        <v>0</v>
      </c>
      <c r="BD49" s="603">
        <f t="shared" si="2"/>
        <v>0</v>
      </c>
      <c r="BE49" s="604">
        <f t="shared" si="3"/>
        <v>0</v>
      </c>
    </row>
    <row r="50" spans="1:57">
      <c r="A50" s="385"/>
      <c r="B50" s="385"/>
      <c r="C50" s="385"/>
      <c r="D50" s="385"/>
      <c r="E50" s="385"/>
      <c r="F50" s="385"/>
      <c r="G50" s="385"/>
      <c r="H50" s="385"/>
      <c r="I50" s="385"/>
      <c r="J50" s="385"/>
      <c r="K50" s="385"/>
      <c r="L50" s="385"/>
      <c r="M50" s="385"/>
      <c r="N50" s="385"/>
      <c r="O50" s="385"/>
      <c r="P50" s="385"/>
      <c r="Q50" s="385"/>
      <c r="R50" s="385"/>
      <c r="S50" s="385"/>
      <c r="T50" s="385"/>
      <c r="U50" s="385"/>
      <c r="V50" s="385"/>
      <c r="W50" s="385"/>
      <c r="X50" s="385"/>
      <c r="Y50" s="385"/>
      <c r="Z50" s="385"/>
      <c r="AA50" s="385"/>
      <c r="AB50" s="385"/>
      <c r="AC50" s="385"/>
      <c r="AD50" s="385"/>
      <c r="AE50" s="385"/>
      <c r="AF50" s="385"/>
      <c r="AG50" s="385"/>
      <c r="AH50" s="385"/>
      <c r="AI50" s="385"/>
      <c r="AJ50" s="385"/>
      <c r="AK50" s="385"/>
      <c r="AL50" s="385"/>
      <c r="AM50" s="385"/>
      <c r="AN50" s="385"/>
      <c r="AO50" s="385"/>
      <c r="AP50" s="385"/>
      <c r="AQ50" s="385"/>
      <c r="AR50" s="385"/>
      <c r="AS50" s="385"/>
      <c r="AT50" s="385"/>
      <c r="AU50" s="385"/>
      <c r="AV50" s="385"/>
      <c r="AW50" s="385"/>
      <c r="AX50" s="385"/>
      <c r="AY50" s="385"/>
      <c r="AZ50" s="385"/>
      <c r="BA50" s="602">
        <f t="shared" si="0"/>
        <v>0</v>
      </c>
      <c r="BB50" s="603">
        <v>0</v>
      </c>
      <c r="BC50" s="603">
        <f t="shared" si="1"/>
        <v>0</v>
      </c>
      <c r="BD50" s="603">
        <f t="shared" si="2"/>
        <v>0</v>
      </c>
      <c r="BE50" s="604">
        <f t="shared" si="3"/>
        <v>0</v>
      </c>
    </row>
    <row r="51" spans="1:57">
      <c r="A51" s="385"/>
      <c r="B51" s="385"/>
      <c r="C51" s="385"/>
      <c r="D51" s="385"/>
      <c r="E51" s="385"/>
      <c r="F51" s="385"/>
      <c r="G51" s="385"/>
      <c r="H51" s="385"/>
      <c r="I51" s="385"/>
      <c r="J51" s="385"/>
      <c r="K51" s="385"/>
      <c r="L51" s="385"/>
      <c r="M51" s="385"/>
      <c r="N51" s="385"/>
      <c r="O51" s="385"/>
      <c r="P51" s="385"/>
      <c r="Q51" s="385"/>
      <c r="R51" s="385"/>
      <c r="S51" s="385"/>
      <c r="T51" s="385"/>
      <c r="U51" s="385"/>
      <c r="V51" s="385"/>
      <c r="W51" s="385"/>
      <c r="X51" s="385"/>
      <c r="Y51" s="385"/>
      <c r="Z51" s="385"/>
      <c r="AA51" s="385"/>
      <c r="AB51" s="385"/>
      <c r="AC51" s="385"/>
      <c r="AD51" s="385"/>
      <c r="AE51" s="385"/>
      <c r="AF51" s="385"/>
      <c r="AG51" s="385"/>
      <c r="AH51" s="385"/>
      <c r="AI51" s="385"/>
      <c r="AJ51" s="385"/>
      <c r="AK51" s="385"/>
      <c r="AL51" s="385"/>
      <c r="AM51" s="385"/>
      <c r="AN51" s="385"/>
      <c r="AO51" s="385"/>
      <c r="AP51" s="385"/>
      <c r="AQ51" s="385"/>
      <c r="AR51" s="385"/>
      <c r="AS51" s="385"/>
      <c r="AT51" s="385"/>
      <c r="AU51" s="385"/>
      <c r="AV51" s="385"/>
      <c r="AW51" s="385"/>
      <c r="AX51" s="385"/>
      <c r="AY51" s="385"/>
      <c r="AZ51" s="385"/>
      <c r="BA51" s="602">
        <f t="shared" si="0"/>
        <v>0</v>
      </c>
      <c r="BB51" s="603">
        <v>0</v>
      </c>
      <c r="BC51" s="603">
        <f t="shared" si="1"/>
        <v>0</v>
      </c>
      <c r="BD51" s="603">
        <f t="shared" si="2"/>
        <v>0</v>
      </c>
      <c r="BE51" s="604">
        <f t="shared" si="3"/>
        <v>0</v>
      </c>
    </row>
    <row r="52" spans="1:57">
      <c r="A52" s="385"/>
      <c r="B52" s="385"/>
      <c r="C52" s="385"/>
      <c r="D52" s="385"/>
      <c r="E52" s="385"/>
      <c r="F52" s="385"/>
      <c r="G52" s="385"/>
      <c r="H52" s="385"/>
      <c r="I52" s="385"/>
      <c r="J52" s="385"/>
      <c r="K52" s="385"/>
      <c r="L52" s="385"/>
      <c r="M52" s="385"/>
      <c r="N52" s="385"/>
      <c r="O52" s="385"/>
      <c r="P52" s="385"/>
      <c r="Q52" s="385"/>
      <c r="R52" s="385"/>
      <c r="S52" s="385"/>
      <c r="T52" s="385"/>
      <c r="U52" s="385"/>
      <c r="V52" s="385"/>
      <c r="W52" s="385"/>
      <c r="X52" s="385"/>
      <c r="Y52" s="385"/>
      <c r="Z52" s="385"/>
      <c r="AA52" s="385"/>
      <c r="AB52" s="385"/>
      <c r="AC52" s="385"/>
      <c r="AD52" s="385"/>
      <c r="AE52" s="385"/>
      <c r="AF52" s="385"/>
      <c r="AG52" s="385"/>
      <c r="AH52" s="385"/>
      <c r="AI52" s="385"/>
      <c r="AJ52" s="385"/>
      <c r="AK52" s="385"/>
      <c r="AL52" s="385"/>
      <c r="AM52" s="385"/>
      <c r="AN52" s="385"/>
      <c r="AO52" s="385"/>
      <c r="AP52" s="385"/>
      <c r="AQ52" s="385"/>
      <c r="AR52" s="385"/>
      <c r="AS52" s="385"/>
      <c r="AT52" s="385"/>
      <c r="AU52" s="385"/>
      <c r="AV52" s="385"/>
      <c r="AW52" s="385"/>
      <c r="AX52" s="385"/>
      <c r="AY52" s="385"/>
      <c r="AZ52" s="385"/>
      <c r="BA52" s="602">
        <f t="shared" si="0"/>
        <v>0</v>
      </c>
      <c r="BB52" s="603">
        <v>0</v>
      </c>
      <c r="BC52" s="603">
        <f t="shared" si="1"/>
        <v>0</v>
      </c>
      <c r="BD52" s="603">
        <f t="shared" si="2"/>
        <v>0</v>
      </c>
      <c r="BE52" s="604">
        <f t="shared" si="3"/>
        <v>0</v>
      </c>
    </row>
    <row r="53" spans="1:57">
      <c r="A53" s="385"/>
      <c r="B53" s="385"/>
      <c r="C53" s="385"/>
      <c r="D53" s="385"/>
      <c r="E53" s="385"/>
      <c r="F53" s="385"/>
      <c r="G53" s="385"/>
      <c r="H53" s="385"/>
      <c r="I53" s="385"/>
      <c r="J53" s="385"/>
      <c r="K53" s="385"/>
      <c r="L53" s="385"/>
      <c r="M53" s="385"/>
      <c r="N53" s="385"/>
      <c r="O53" s="385"/>
      <c r="P53" s="385"/>
      <c r="Q53" s="385"/>
      <c r="R53" s="385"/>
      <c r="S53" s="385"/>
      <c r="T53" s="385"/>
      <c r="U53" s="385"/>
      <c r="V53" s="385"/>
      <c r="W53" s="385"/>
      <c r="X53" s="385"/>
      <c r="Y53" s="385"/>
      <c r="Z53" s="385"/>
      <c r="AA53" s="385"/>
      <c r="AB53" s="385"/>
      <c r="AC53" s="385"/>
      <c r="AD53" s="385"/>
      <c r="AE53" s="385"/>
      <c r="AF53" s="385"/>
      <c r="AG53" s="385"/>
      <c r="AH53" s="385"/>
      <c r="AI53" s="385"/>
      <c r="AJ53" s="385"/>
      <c r="AK53" s="385"/>
      <c r="AL53" s="385"/>
      <c r="AM53" s="385"/>
      <c r="AN53" s="385"/>
      <c r="AO53" s="385"/>
      <c r="AP53" s="385"/>
      <c r="AQ53" s="385"/>
      <c r="AR53" s="385"/>
      <c r="AS53" s="385"/>
      <c r="AT53" s="385"/>
      <c r="AU53" s="385"/>
      <c r="AV53" s="385"/>
      <c r="AW53" s="385"/>
      <c r="AX53" s="385"/>
      <c r="AY53" s="385"/>
      <c r="AZ53" s="385"/>
      <c r="BA53" s="602">
        <f t="shared" si="0"/>
        <v>0</v>
      </c>
      <c r="BB53" s="603">
        <v>0</v>
      </c>
      <c r="BC53" s="603">
        <f t="shared" si="1"/>
        <v>0</v>
      </c>
      <c r="BD53" s="603">
        <f t="shared" si="2"/>
        <v>0</v>
      </c>
      <c r="BE53" s="604">
        <f t="shared" si="3"/>
        <v>0</v>
      </c>
    </row>
    <row r="54" spans="1:57">
      <c r="A54" s="385"/>
      <c r="B54" s="385"/>
      <c r="C54" s="385"/>
      <c r="D54" s="385"/>
      <c r="E54" s="385"/>
      <c r="F54" s="385"/>
      <c r="G54" s="385"/>
      <c r="H54" s="385"/>
      <c r="I54" s="385"/>
      <c r="J54" s="385"/>
      <c r="K54" s="385"/>
      <c r="L54" s="385"/>
      <c r="M54" s="385"/>
      <c r="N54" s="385"/>
      <c r="O54" s="385"/>
      <c r="P54" s="385"/>
      <c r="Q54" s="385"/>
      <c r="R54" s="385"/>
      <c r="S54" s="385"/>
      <c r="T54" s="385"/>
      <c r="U54" s="385"/>
      <c r="V54" s="385"/>
      <c r="W54" s="385"/>
      <c r="X54" s="385"/>
      <c r="Y54" s="385"/>
      <c r="Z54" s="385"/>
      <c r="AA54" s="385"/>
      <c r="AB54" s="385"/>
      <c r="AC54" s="385"/>
      <c r="AD54" s="385"/>
      <c r="AE54" s="385"/>
      <c r="AF54" s="385"/>
      <c r="AG54" s="385"/>
      <c r="AH54" s="385"/>
      <c r="AI54" s="385"/>
      <c r="AJ54" s="385"/>
      <c r="AK54" s="385"/>
      <c r="AL54" s="385"/>
      <c r="AM54" s="385"/>
      <c r="AN54" s="385"/>
      <c r="AO54" s="385"/>
      <c r="AP54" s="385"/>
      <c r="AQ54" s="385"/>
      <c r="AR54" s="385"/>
      <c r="AS54" s="385"/>
      <c r="AT54" s="385"/>
      <c r="AU54" s="385"/>
      <c r="AV54" s="385"/>
      <c r="AW54" s="385"/>
      <c r="AX54" s="385"/>
      <c r="AY54" s="385"/>
      <c r="AZ54" s="385"/>
      <c r="BA54" s="602">
        <f t="shared" si="0"/>
        <v>0</v>
      </c>
      <c r="BB54" s="603">
        <v>0</v>
      </c>
      <c r="BC54" s="603">
        <f t="shared" si="1"/>
        <v>0</v>
      </c>
      <c r="BD54" s="603">
        <f t="shared" si="2"/>
        <v>0</v>
      </c>
      <c r="BE54" s="604">
        <f t="shared" si="3"/>
        <v>0</v>
      </c>
    </row>
    <row r="55" spans="1:57">
      <c r="A55" s="385"/>
      <c r="B55" s="385"/>
      <c r="C55" s="385"/>
      <c r="D55" s="385"/>
      <c r="E55" s="385"/>
      <c r="F55" s="385"/>
      <c r="G55" s="385"/>
      <c r="H55" s="385"/>
      <c r="I55" s="385"/>
      <c r="J55" s="385"/>
      <c r="K55" s="385"/>
      <c r="L55" s="385"/>
      <c r="M55" s="385"/>
      <c r="N55" s="385"/>
      <c r="O55" s="385"/>
      <c r="P55" s="385"/>
      <c r="Q55" s="385"/>
      <c r="R55" s="385"/>
      <c r="S55" s="385"/>
      <c r="T55" s="385"/>
      <c r="U55" s="385"/>
      <c r="V55" s="385"/>
      <c r="W55" s="385"/>
      <c r="X55" s="385"/>
      <c r="Y55" s="385"/>
      <c r="Z55" s="385"/>
      <c r="AA55" s="385"/>
      <c r="AB55" s="385"/>
      <c r="AC55" s="385"/>
      <c r="AD55" s="385"/>
      <c r="AE55" s="385"/>
      <c r="AF55" s="385"/>
      <c r="AG55" s="385"/>
      <c r="AH55" s="385"/>
      <c r="AI55" s="385"/>
      <c r="AJ55" s="385"/>
      <c r="AK55" s="385"/>
      <c r="AL55" s="385"/>
      <c r="AM55" s="385"/>
      <c r="AN55" s="385"/>
      <c r="AO55" s="385"/>
      <c r="AP55" s="385"/>
      <c r="AQ55" s="385"/>
      <c r="AR55" s="385"/>
      <c r="AS55" s="385"/>
      <c r="AT55" s="385"/>
      <c r="AU55" s="385"/>
      <c r="AV55" s="385"/>
      <c r="AW55" s="385"/>
      <c r="AX55" s="385"/>
      <c r="AY55" s="385"/>
      <c r="AZ55" s="385"/>
      <c r="BA55" s="602">
        <f t="shared" si="0"/>
        <v>0</v>
      </c>
      <c r="BB55" s="603">
        <v>0</v>
      </c>
      <c r="BC55" s="603">
        <f t="shared" si="1"/>
        <v>0</v>
      </c>
      <c r="BD55" s="603">
        <f t="shared" si="2"/>
        <v>0</v>
      </c>
      <c r="BE55" s="604">
        <f t="shared" si="3"/>
        <v>0</v>
      </c>
    </row>
    <row r="56" spans="1:57">
      <c r="A56" s="385"/>
      <c r="B56" s="385"/>
      <c r="C56" s="385"/>
      <c r="D56" s="385"/>
      <c r="E56" s="385"/>
      <c r="F56" s="385"/>
      <c r="G56" s="385"/>
      <c r="H56" s="385"/>
      <c r="I56" s="385"/>
      <c r="J56" s="385"/>
      <c r="K56" s="385"/>
      <c r="L56" s="385"/>
      <c r="M56" s="385"/>
      <c r="N56" s="385"/>
      <c r="O56" s="385"/>
      <c r="P56" s="385"/>
      <c r="Q56" s="385"/>
      <c r="R56" s="385"/>
      <c r="S56" s="385"/>
      <c r="T56" s="385"/>
      <c r="U56" s="385"/>
      <c r="V56" s="385"/>
      <c r="W56" s="385"/>
      <c r="X56" s="385"/>
      <c r="Y56" s="385"/>
      <c r="Z56" s="385"/>
      <c r="AA56" s="385"/>
      <c r="AB56" s="385"/>
      <c r="AC56" s="385"/>
      <c r="AD56" s="385"/>
      <c r="AE56" s="385"/>
      <c r="AF56" s="385"/>
      <c r="AG56" s="385"/>
      <c r="AH56" s="385"/>
      <c r="AI56" s="385"/>
      <c r="AJ56" s="385"/>
      <c r="AK56" s="385"/>
      <c r="AL56" s="385"/>
      <c r="AM56" s="385"/>
      <c r="AN56" s="385"/>
      <c r="AO56" s="385"/>
      <c r="AP56" s="385"/>
      <c r="AQ56" s="385"/>
      <c r="AR56" s="385"/>
      <c r="AS56" s="385"/>
      <c r="AT56" s="385"/>
      <c r="AU56" s="385"/>
      <c r="AV56" s="385"/>
      <c r="AW56" s="385"/>
      <c r="AX56" s="385"/>
      <c r="AY56" s="385"/>
      <c r="AZ56" s="385"/>
      <c r="BA56" s="602">
        <f t="shared" si="0"/>
        <v>0</v>
      </c>
      <c r="BB56" s="603">
        <v>0</v>
      </c>
      <c r="BC56" s="603">
        <f t="shared" si="1"/>
        <v>0</v>
      </c>
      <c r="BD56" s="603">
        <f t="shared" si="2"/>
        <v>0</v>
      </c>
      <c r="BE56" s="604">
        <f t="shared" si="3"/>
        <v>0</v>
      </c>
    </row>
    <row r="57" spans="1:57">
      <c r="A57" s="385"/>
      <c r="B57" s="385"/>
      <c r="C57" s="385"/>
      <c r="D57" s="385"/>
      <c r="E57" s="385"/>
      <c r="F57" s="385"/>
      <c r="G57" s="385"/>
      <c r="H57" s="385"/>
      <c r="I57" s="385"/>
      <c r="J57" s="385"/>
      <c r="K57" s="385"/>
      <c r="L57" s="385"/>
      <c r="M57" s="385"/>
      <c r="N57" s="385"/>
      <c r="O57" s="385"/>
      <c r="P57" s="385"/>
      <c r="Q57" s="385"/>
      <c r="R57" s="385"/>
      <c r="S57" s="385"/>
      <c r="T57" s="385"/>
      <c r="U57" s="385"/>
      <c r="V57" s="385"/>
      <c r="W57" s="385"/>
      <c r="X57" s="385"/>
      <c r="Y57" s="385"/>
      <c r="Z57" s="385"/>
      <c r="AA57" s="385"/>
      <c r="AB57" s="385"/>
      <c r="AC57" s="385"/>
      <c r="AD57" s="385"/>
      <c r="AE57" s="385"/>
      <c r="AF57" s="385"/>
      <c r="AG57" s="385"/>
      <c r="AH57" s="385"/>
      <c r="AI57" s="385"/>
      <c r="AJ57" s="385"/>
      <c r="AK57" s="385"/>
      <c r="AL57" s="385"/>
      <c r="AM57" s="385"/>
      <c r="AN57" s="385"/>
      <c r="AO57" s="385"/>
      <c r="AP57" s="385"/>
      <c r="AQ57" s="385"/>
      <c r="AR57" s="385"/>
      <c r="AS57" s="385"/>
      <c r="AT57" s="385"/>
      <c r="AU57" s="385"/>
      <c r="AV57" s="385"/>
      <c r="AW57" s="385"/>
      <c r="AX57" s="385"/>
      <c r="AY57" s="385"/>
      <c r="AZ57" s="385"/>
      <c r="BA57" s="602">
        <f t="shared" si="0"/>
        <v>0</v>
      </c>
      <c r="BB57" s="603">
        <v>0</v>
      </c>
      <c r="BC57" s="603">
        <f t="shared" si="1"/>
        <v>0</v>
      </c>
      <c r="BD57" s="603">
        <f t="shared" si="2"/>
        <v>0</v>
      </c>
      <c r="BE57" s="604">
        <f t="shared" si="3"/>
        <v>0</v>
      </c>
    </row>
    <row r="58" spans="1:57">
      <c r="A58" s="385"/>
      <c r="B58" s="385"/>
      <c r="C58" s="385"/>
      <c r="D58" s="385"/>
      <c r="E58" s="385"/>
      <c r="F58" s="385"/>
      <c r="G58" s="385"/>
      <c r="H58" s="385"/>
      <c r="I58" s="385"/>
      <c r="J58" s="385"/>
      <c r="K58" s="385"/>
      <c r="L58" s="385"/>
      <c r="M58" s="385"/>
      <c r="N58" s="385"/>
      <c r="O58" s="385"/>
      <c r="P58" s="385"/>
      <c r="Q58" s="385"/>
      <c r="R58" s="385"/>
      <c r="S58" s="385"/>
      <c r="T58" s="385"/>
      <c r="U58" s="385"/>
      <c r="V58" s="385"/>
      <c r="W58" s="385"/>
      <c r="X58" s="385"/>
      <c r="Y58" s="385"/>
      <c r="Z58" s="385"/>
      <c r="AA58" s="385"/>
      <c r="AB58" s="385"/>
      <c r="AC58" s="385"/>
      <c r="AD58" s="385"/>
      <c r="AE58" s="385"/>
      <c r="AF58" s="385"/>
      <c r="AG58" s="385"/>
      <c r="AH58" s="385"/>
      <c r="AI58" s="385"/>
      <c r="AJ58" s="385"/>
      <c r="AK58" s="385"/>
      <c r="AL58" s="385"/>
      <c r="AM58" s="385"/>
      <c r="AN58" s="385"/>
      <c r="AO58" s="385"/>
      <c r="AP58" s="385"/>
      <c r="AQ58" s="385"/>
      <c r="AR58" s="385"/>
      <c r="AS58" s="385"/>
      <c r="AT58" s="385"/>
      <c r="AU58" s="385"/>
      <c r="AV58" s="385"/>
      <c r="AW58" s="385"/>
      <c r="AX58" s="385"/>
      <c r="AY58" s="385"/>
      <c r="AZ58" s="385"/>
      <c r="BA58" s="602">
        <f t="shared" si="0"/>
        <v>0</v>
      </c>
      <c r="BB58" s="603">
        <v>0</v>
      </c>
      <c r="BC58" s="603">
        <f t="shared" si="1"/>
        <v>0</v>
      </c>
      <c r="BD58" s="603">
        <f t="shared" si="2"/>
        <v>0</v>
      </c>
      <c r="BE58" s="604">
        <f t="shared" si="3"/>
        <v>0</v>
      </c>
    </row>
    <row r="59" spans="1:57">
      <c r="A59" s="385"/>
      <c r="B59" s="385"/>
      <c r="C59" s="385"/>
      <c r="D59" s="385"/>
      <c r="E59" s="385"/>
      <c r="F59" s="385"/>
      <c r="G59" s="385"/>
      <c r="H59" s="385"/>
      <c r="I59" s="385"/>
      <c r="J59" s="385"/>
      <c r="K59" s="385"/>
      <c r="L59" s="385"/>
      <c r="M59" s="385"/>
      <c r="N59" s="385"/>
      <c r="O59" s="385"/>
      <c r="P59" s="385"/>
      <c r="Q59" s="385"/>
      <c r="R59" s="385"/>
      <c r="S59" s="385"/>
      <c r="T59" s="385"/>
      <c r="U59" s="385"/>
      <c r="V59" s="385"/>
      <c r="W59" s="385"/>
      <c r="X59" s="385"/>
      <c r="Y59" s="385"/>
      <c r="Z59" s="385"/>
      <c r="AA59" s="385"/>
      <c r="AB59" s="385"/>
      <c r="AC59" s="385"/>
      <c r="AD59" s="385"/>
      <c r="AE59" s="385"/>
      <c r="AF59" s="385"/>
      <c r="AG59" s="385"/>
      <c r="AH59" s="385"/>
      <c r="AI59" s="385"/>
      <c r="AJ59" s="385"/>
      <c r="AK59" s="385"/>
      <c r="AL59" s="385"/>
      <c r="AM59" s="385"/>
      <c r="AN59" s="385"/>
      <c r="AO59" s="385"/>
      <c r="AP59" s="385"/>
      <c r="AQ59" s="385"/>
      <c r="AR59" s="385"/>
      <c r="AS59" s="385"/>
      <c r="AT59" s="385"/>
      <c r="AU59" s="385"/>
      <c r="AV59" s="385"/>
      <c r="AW59" s="385"/>
      <c r="AX59" s="385"/>
      <c r="AY59" s="385"/>
      <c r="AZ59" s="385"/>
      <c r="BA59" s="602">
        <f t="shared" si="0"/>
        <v>0</v>
      </c>
      <c r="BB59" s="603">
        <v>0</v>
      </c>
      <c r="BC59" s="603">
        <f t="shared" si="1"/>
        <v>0</v>
      </c>
      <c r="BD59" s="603">
        <f t="shared" si="2"/>
        <v>0</v>
      </c>
      <c r="BE59" s="604">
        <f t="shared" si="3"/>
        <v>0</v>
      </c>
    </row>
    <row r="60" spans="1:57">
      <c r="A60" s="385"/>
      <c r="B60" s="385"/>
      <c r="C60" s="385"/>
      <c r="D60" s="385"/>
      <c r="E60" s="385"/>
      <c r="F60" s="385"/>
      <c r="G60" s="385"/>
      <c r="H60" s="385"/>
      <c r="I60" s="385"/>
      <c r="J60" s="385"/>
      <c r="K60" s="385"/>
      <c r="L60" s="385"/>
      <c r="M60" s="385"/>
      <c r="N60" s="385"/>
      <c r="O60" s="385"/>
      <c r="P60" s="385"/>
      <c r="Q60" s="385"/>
      <c r="R60" s="385"/>
      <c r="S60" s="385"/>
      <c r="T60" s="385"/>
      <c r="U60" s="385"/>
      <c r="V60" s="385"/>
      <c r="W60" s="385"/>
      <c r="X60" s="385"/>
      <c r="Y60" s="385"/>
      <c r="Z60" s="385"/>
      <c r="AA60" s="385"/>
      <c r="AB60" s="385"/>
      <c r="AC60" s="385"/>
      <c r="AD60" s="385"/>
      <c r="AE60" s="385"/>
      <c r="AF60" s="385"/>
      <c r="AG60" s="385"/>
      <c r="AH60" s="385"/>
      <c r="AI60" s="385"/>
      <c r="AJ60" s="385"/>
      <c r="AK60" s="385"/>
      <c r="AL60" s="385"/>
      <c r="AM60" s="385"/>
      <c r="AN60" s="385"/>
      <c r="AO60" s="385"/>
      <c r="AP60" s="385"/>
      <c r="AQ60" s="385"/>
      <c r="AR60" s="385"/>
      <c r="AS60" s="385"/>
      <c r="AT60" s="385"/>
      <c r="AU60" s="385"/>
      <c r="AV60" s="385"/>
      <c r="AW60" s="385"/>
      <c r="AX60" s="385"/>
      <c r="AY60" s="385"/>
      <c r="AZ60" s="385"/>
      <c r="BA60" s="602">
        <f t="shared" si="0"/>
        <v>0</v>
      </c>
      <c r="BB60" s="603">
        <v>0</v>
      </c>
      <c r="BC60" s="603">
        <f t="shared" si="1"/>
        <v>0</v>
      </c>
      <c r="BD60" s="603">
        <f t="shared" si="2"/>
        <v>0</v>
      </c>
      <c r="BE60" s="604">
        <f t="shared" si="3"/>
        <v>0</v>
      </c>
    </row>
    <row r="61" spans="1:57">
      <c r="A61" s="385"/>
      <c r="B61" s="385"/>
      <c r="C61" s="385"/>
      <c r="D61" s="385"/>
      <c r="E61" s="385"/>
      <c r="F61" s="385"/>
      <c r="G61" s="385"/>
      <c r="H61" s="385"/>
      <c r="I61" s="385"/>
      <c r="J61" s="385"/>
      <c r="K61" s="385"/>
      <c r="L61" s="385"/>
      <c r="M61" s="385"/>
      <c r="N61" s="385"/>
      <c r="O61" s="385"/>
      <c r="P61" s="385"/>
      <c r="Q61" s="385"/>
      <c r="R61" s="385"/>
      <c r="S61" s="385"/>
      <c r="T61" s="385"/>
      <c r="U61" s="385"/>
      <c r="V61" s="385"/>
      <c r="W61" s="385"/>
      <c r="X61" s="385"/>
      <c r="Y61" s="385"/>
      <c r="Z61" s="385"/>
      <c r="AA61" s="385"/>
      <c r="AB61" s="385"/>
      <c r="AC61" s="385"/>
      <c r="AD61" s="385"/>
      <c r="AE61" s="385"/>
      <c r="AF61" s="385"/>
      <c r="AG61" s="385"/>
      <c r="AH61" s="385"/>
      <c r="AI61" s="385"/>
      <c r="AJ61" s="385"/>
      <c r="AK61" s="385"/>
      <c r="AL61" s="385"/>
      <c r="AM61" s="385"/>
      <c r="AN61" s="385"/>
      <c r="AO61" s="385"/>
      <c r="AP61" s="385"/>
      <c r="AQ61" s="385"/>
      <c r="AR61" s="385"/>
      <c r="AS61" s="385"/>
      <c r="AT61" s="385"/>
      <c r="AU61" s="385"/>
      <c r="AV61" s="385"/>
      <c r="AW61" s="385"/>
      <c r="AX61" s="385"/>
      <c r="AY61" s="385"/>
      <c r="AZ61" s="385"/>
      <c r="BA61" s="602">
        <f t="shared" si="0"/>
        <v>0</v>
      </c>
      <c r="BB61" s="603">
        <v>0</v>
      </c>
      <c r="BC61" s="603">
        <f t="shared" si="1"/>
        <v>0</v>
      </c>
      <c r="BD61" s="603">
        <f t="shared" si="2"/>
        <v>0</v>
      </c>
      <c r="BE61" s="604">
        <f t="shared" si="3"/>
        <v>0</v>
      </c>
    </row>
    <row r="62" spans="1:57">
      <c r="A62" s="385"/>
      <c r="B62" s="385"/>
      <c r="C62" s="385"/>
      <c r="D62" s="385"/>
      <c r="E62" s="385"/>
      <c r="F62" s="385"/>
      <c r="G62" s="385"/>
      <c r="H62" s="385"/>
      <c r="I62" s="385"/>
      <c r="J62" s="385"/>
      <c r="K62" s="385"/>
      <c r="L62" s="385"/>
      <c r="M62" s="385"/>
      <c r="N62" s="385"/>
      <c r="O62" s="385"/>
      <c r="P62" s="385"/>
      <c r="Q62" s="385"/>
      <c r="R62" s="385"/>
      <c r="S62" s="385"/>
      <c r="T62" s="385"/>
      <c r="U62" s="385"/>
      <c r="V62" s="385"/>
      <c r="W62" s="385"/>
      <c r="X62" s="385"/>
      <c r="Y62" s="385"/>
      <c r="Z62" s="385"/>
      <c r="AA62" s="385"/>
      <c r="AB62" s="385"/>
      <c r="AC62" s="385"/>
      <c r="AD62" s="385"/>
      <c r="AE62" s="385"/>
      <c r="AF62" s="385"/>
      <c r="AG62" s="385"/>
      <c r="AH62" s="385"/>
      <c r="AI62" s="385"/>
      <c r="AJ62" s="385"/>
      <c r="AK62" s="385"/>
      <c r="AL62" s="385"/>
      <c r="AM62" s="385"/>
      <c r="AN62" s="385"/>
      <c r="AO62" s="385"/>
      <c r="AP62" s="385"/>
      <c r="AQ62" s="385"/>
      <c r="AR62" s="385"/>
      <c r="AS62" s="385"/>
      <c r="AT62" s="385"/>
      <c r="AU62" s="385"/>
      <c r="AV62" s="385"/>
      <c r="AW62" s="385"/>
      <c r="AX62" s="385"/>
      <c r="AY62" s="385"/>
      <c r="AZ62" s="385"/>
      <c r="BA62" s="602">
        <f t="shared" si="0"/>
        <v>0</v>
      </c>
      <c r="BB62" s="603">
        <v>0</v>
      </c>
      <c r="BC62" s="603">
        <f t="shared" si="1"/>
        <v>0</v>
      </c>
      <c r="BD62" s="603">
        <f t="shared" si="2"/>
        <v>0</v>
      </c>
      <c r="BE62" s="604">
        <f t="shared" si="3"/>
        <v>0</v>
      </c>
    </row>
    <row r="63" spans="1:57">
      <c r="A63" s="385"/>
      <c r="B63" s="385"/>
      <c r="C63" s="385"/>
      <c r="D63" s="385"/>
      <c r="E63" s="385"/>
      <c r="F63" s="385"/>
      <c r="G63" s="385"/>
      <c r="H63" s="385"/>
      <c r="I63" s="385"/>
      <c r="J63" s="385"/>
      <c r="K63" s="385"/>
      <c r="L63" s="385"/>
      <c r="M63" s="385"/>
      <c r="N63" s="385"/>
      <c r="O63" s="385"/>
      <c r="P63" s="385"/>
      <c r="Q63" s="385"/>
      <c r="R63" s="385"/>
      <c r="S63" s="385"/>
      <c r="T63" s="385"/>
      <c r="U63" s="385"/>
      <c r="V63" s="385"/>
      <c r="W63" s="385"/>
      <c r="X63" s="385"/>
      <c r="Y63" s="385"/>
      <c r="Z63" s="385"/>
      <c r="AA63" s="385"/>
      <c r="AB63" s="385"/>
      <c r="AC63" s="385"/>
      <c r="AD63" s="385"/>
      <c r="AE63" s="385"/>
      <c r="AF63" s="385"/>
      <c r="AG63" s="385"/>
      <c r="AH63" s="385"/>
      <c r="AI63" s="385"/>
      <c r="AJ63" s="385"/>
      <c r="AK63" s="385"/>
      <c r="AL63" s="385"/>
      <c r="AM63" s="385"/>
      <c r="AN63" s="385"/>
      <c r="AO63" s="385"/>
      <c r="AP63" s="385"/>
      <c r="AQ63" s="385"/>
      <c r="AR63" s="385"/>
      <c r="AS63" s="385"/>
      <c r="AT63" s="385"/>
      <c r="AU63" s="385"/>
      <c r="AV63" s="385"/>
      <c r="AW63" s="385"/>
      <c r="AX63" s="385"/>
      <c r="AY63" s="385"/>
      <c r="AZ63" s="385"/>
      <c r="BA63" s="602">
        <f t="shared" si="0"/>
        <v>0</v>
      </c>
      <c r="BB63" s="603">
        <v>0</v>
      </c>
      <c r="BC63" s="603">
        <f t="shared" si="1"/>
        <v>0</v>
      </c>
      <c r="BD63" s="603">
        <f t="shared" si="2"/>
        <v>0</v>
      </c>
      <c r="BE63" s="604">
        <f t="shared" si="3"/>
        <v>0</v>
      </c>
    </row>
    <row r="64" spans="1:57">
      <c r="A64" s="385"/>
      <c r="B64" s="385"/>
      <c r="C64" s="385"/>
      <c r="D64" s="385"/>
      <c r="E64" s="385"/>
      <c r="F64" s="385"/>
      <c r="G64" s="385"/>
      <c r="H64" s="385"/>
      <c r="I64" s="385"/>
      <c r="J64" s="385"/>
      <c r="K64" s="385"/>
      <c r="L64" s="385"/>
      <c r="M64" s="385"/>
      <c r="N64" s="385"/>
      <c r="O64" s="385"/>
      <c r="P64" s="385"/>
      <c r="Q64" s="385"/>
      <c r="R64" s="385"/>
      <c r="S64" s="385"/>
      <c r="T64" s="385"/>
      <c r="U64" s="385"/>
      <c r="V64" s="385"/>
      <c r="W64" s="385"/>
      <c r="X64" s="385"/>
      <c r="Y64" s="385"/>
      <c r="Z64" s="385"/>
      <c r="AA64" s="385"/>
      <c r="AB64" s="385"/>
      <c r="AC64" s="385"/>
      <c r="AD64" s="385"/>
      <c r="AE64" s="385"/>
      <c r="AF64" s="385"/>
      <c r="AG64" s="385"/>
      <c r="AH64" s="385"/>
      <c r="AI64" s="385"/>
      <c r="AJ64" s="385"/>
      <c r="AK64" s="385"/>
      <c r="AL64" s="385"/>
      <c r="AM64" s="385"/>
      <c r="AN64" s="385"/>
      <c r="AO64" s="385"/>
      <c r="AP64" s="385"/>
      <c r="AQ64" s="385"/>
      <c r="AR64" s="385"/>
      <c r="AS64" s="385"/>
      <c r="AT64" s="385"/>
      <c r="AU64" s="385"/>
      <c r="AV64" s="385"/>
      <c r="AW64" s="385"/>
      <c r="AX64" s="385"/>
      <c r="AY64" s="385"/>
      <c r="AZ64" s="385"/>
      <c r="BA64" s="602">
        <f t="shared" si="0"/>
        <v>0</v>
      </c>
      <c r="BB64" s="603">
        <v>0</v>
      </c>
      <c r="BC64" s="603">
        <f t="shared" si="1"/>
        <v>0</v>
      </c>
      <c r="BD64" s="603">
        <f t="shared" si="2"/>
        <v>0</v>
      </c>
      <c r="BE64" s="604">
        <f t="shared" si="3"/>
        <v>0</v>
      </c>
    </row>
    <row r="65" spans="1:57">
      <c r="A65" s="385"/>
      <c r="B65" s="385"/>
      <c r="C65" s="385"/>
      <c r="D65" s="385"/>
      <c r="E65" s="385"/>
      <c r="F65" s="385"/>
      <c r="G65" s="385"/>
      <c r="H65" s="385"/>
      <c r="I65" s="385"/>
      <c r="J65" s="385"/>
      <c r="K65" s="385"/>
      <c r="L65" s="385"/>
      <c r="M65" s="385"/>
      <c r="N65" s="385"/>
      <c r="O65" s="385"/>
      <c r="P65" s="385"/>
      <c r="Q65" s="385"/>
      <c r="R65" s="385"/>
      <c r="S65" s="385"/>
      <c r="T65" s="385"/>
      <c r="U65" s="385"/>
      <c r="V65" s="385"/>
      <c r="W65" s="385"/>
      <c r="X65" s="385"/>
      <c r="Y65" s="385"/>
      <c r="Z65" s="385"/>
      <c r="AA65" s="385"/>
      <c r="AB65" s="385"/>
      <c r="AC65" s="385"/>
      <c r="AD65" s="385"/>
      <c r="AE65" s="385"/>
      <c r="AF65" s="385"/>
      <c r="AG65" s="385"/>
      <c r="AH65" s="385"/>
      <c r="AI65" s="385"/>
      <c r="AJ65" s="385"/>
      <c r="AK65" s="385"/>
      <c r="AL65" s="385"/>
      <c r="AM65" s="385"/>
      <c r="AN65" s="385"/>
      <c r="AO65" s="385"/>
      <c r="AP65" s="385"/>
      <c r="AQ65" s="385"/>
      <c r="AR65" s="385"/>
      <c r="AS65" s="385"/>
      <c r="AT65" s="385"/>
      <c r="AU65" s="385"/>
      <c r="AV65" s="385"/>
      <c r="AW65" s="385"/>
      <c r="AX65" s="385"/>
      <c r="AY65" s="385"/>
      <c r="AZ65" s="385"/>
      <c r="BA65" s="602">
        <f t="shared" si="0"/>
        <v>0</v>
      </c>
      <c r="BB65" s="603">
        <v>0</v>
      </c>
      <c r="BC65" s="603">
        <f t="shared" si="1"/>
        <v>0</v>
      </c>
      <c r="BD65" s="603">
        <f t="shared" si="2"/>
        <v>0</v>
      </c>
      <c r="BE65" s="604">
        <f t="shared" si="3"/>
        <v>0</v>
      </c>
    </row>
    <row r="66" spans="1:57">
      <c r="A66" s="385"/>
      <c r="B66" s="385"/>
      <c r="C66" s="385"/>
      <c r="D66" s="385"/>
      <c r="E66" s="385"/>
      <c r="F66" s="385"/>
      <c r="G66" s="385"/>
      <c r="H66" s="385"/>
      <c r="I66" s="385"/>
      <c r="J66" s="385"/>
      <c r="K66" s="385"/>
      <c r="L66" s="385"/>
      <c r="M66" s="385"/>
      <c r="N66" s="385"/>
      <c r="O66" s="385"/>
      <c r="P66" s="385"/>
      <c r="Q66" s="385"/>
      <c r="R66" s="385"/>
      <c r="S66" s="385"/>
      <c r="T66" s="385"/>
      <c r="U66" s="385"/>
      <c r="V66" s="385"/>
      <c r="W66" s="385"/>
      <c r="X66" s="385"/>
      <c r="Y66" s="385"/>
      <c r="Z66" s="385"/>
      <c r="AA66" s="385"/>
      <c r="AB66" s="385"/>
      <c r="AC66" s="385"/>
      <c r="AD66" s="385"/>
      <c r="AE66" s="385"/>
      <c r="AF66" s="385"/>
      <c r="AG66" s="385"/>
      <c r="AH66" s="385"/>
      <c r="AI66" s="385"/>
      <c r="AJ66" s="385"/>
      <c r="AK66" s="385"/>
      <c r="AL66" s="385"/>
      <c r="AM66" s="385"/>
      <c r="AN66" s="385"/>
      <c r="AO66" s="385"/>
      <c r="AP66" s="385"/>
      <c r="AQ66" s="385"/>
      <c r="AR66" s="385"/>
      <c r="AS66" s="385"/>
      <c r="AT66" s="385"/>
      <c r="AU66" s="385"/>
      <c r="AV66" s="385"/>
      <c r="AW66" s="385"/>
      <c r="AX66" s="385"/>
      <c r="AY66" s="385"/>
      <c r="AZ66" s="385"/>
      <c r="BA66" s="602">
        <f t="shared" si="0"/>
        <v>0</v>
      </c>
      <c r="BB66" s="603">
        <v>0</v>
      </c>
      <c r="BC66" s="603">
        <f t="shared" si="1"/>
        <v>0</v>
      </c>
      <c r="BD66" s="603">
        <f t="shared" si="2"/>
        <v>0</v>
      </c>
      <c r="BE66" s="604">
        <f t="shared" si="3"/>
        <v>0</v>
      </c>
    </row>
    <row r="67" spans="1:57">
      <c r="A67" s="385"/>
      <c r="B67" s="385"/>
      <c r="C67" s="385"/>
      <c r="D67" s="385"/>
      <c r="E67" s="385"/>
      <c r="F67" s="385"/>
      <c r="G67" s="385"/>
      <c r="H67" s="385"/>
      <c r="I67" s="385"/>
      <c r="J67" s="385"/>
      <c r="K67" s="385"/>
      <c r="L67" s="385"/>
      <c r="M67" s="385"/>
      <c r="N67" s="385"/>
      <c r="O67" s="385"/>
      <c r="P67" s="385"/>
      <c r="Q67" s="385"/>
      <c r="R67" s="385"/>
      <c r="S67" s="385"/>
      <c r="T67" s="385"/>
      <c r="U67" s="385"/>
      <c r="V67" s="385"/>
      <c r="W67" s="385"/>
      <c r="X67" s="385"/>
      <c r="Y67" s="385"/>
      <c r="Z67" s="385"/>
      <c r="AA67" s="385"/>
      <c r="AB67" s="385"/>
      <c r="AC67" s="385"/>
      <c r="AD67" s="385"/>
      <c r="AE67" s="385"/>
      <c r="AF67" s="385"/>
      <c r="AG67" s="385"/>
      <c r="AH67" s="385"/>
      <c r="AI67" s="385"/>
      <c r="AJ67" s="385"/>
      <c r="AK67" s="385"/>
      <c r="AL67" s="385"/>
      <c r="AM67" s="385"/>
      <c r="AN67" s="385"/>
      <c r="AO67" s="385"/>
      <c r="AP67" s="385"/>
      <c r="AQ67" s="385"/>
      <c r="AR67" s="385"/>
      <c r="AS67" s="385"/>
      <c r="AT67" s="385"/>
      <c r="AU67" s="385"/>
      <c r="AV67" s="385"/>
      <c r="AW67" s="385"/>
      <c r="AX67" s="385"/>
      <c r="AY67" s="385"/>
      <c r="AZ67" s="385"/>
      <c r="BA67" s="602">
        <f t="shared" ref="BA67:BA130" si="4">SUM(AP67:AR67,U67:AN67,BE67)</f>
        <v>0</v>
      </c>
      <c r="BB67" s="603">
        <v>0</v>
      </c>
      <c r="BC67" s="603">
        <f t="shared" ref="BC67:BC130" si="5">BB67-T67</f>
        <v>0</v>
      </c>
      <c r="BD67" s="603">
        <f t="shared" ref="BD67:BD130" si="6">IF(BC67&lt;0,1,0)</f>
        <v>0</v>
      </c>
      <c r="BE67" s="604">
        <f t="shared" ref="BE67:BE130" si="7">IF(BD67&gt;=1,(AO67+BC67),AO67)</f>
        <v>0</v>
      </c>
    </row>
    <row r="68" spans="1:57">
      <c r="A68" s="385"/>
      <c r="B68" s="385"/>
      <c r="C68" s="385"/>
      <c r="D68" s="385"/>
      <c r="E68" s="385"/>
      <c r="F68" s="385"/>
      <c r="G68" s="385"/>
      <c r="H68" s="385"/>
      <c r="I68" s="385"/>
      <c r="J68" s="385"/>
      <c r="K68" s="385"/>
      <c r="L68" s="385"/>
      <c r="M68" s="385"/>
      <c r="N68" s="385"/>
      <c r="O68" s="385"/>
      <c r="P68" s="385"/>
      <c r="Q68" s="385"/>
      <c r="R68" s="385"/>
      <c r="S68" s="385"/>
      <c r="T68" s="385"/>
      <c r="U68" s="385"/>
      <c r="V68" s="385"/>
      <c r="W68" s="385"/>
      <c r="X68" s="385"/>
      <c r="Y68" s="385"/>
      <c r="Z68" s="385"/>
      <c r="AA68" s="385"/>
      <c r="AB68" s="385"/>
      <c r="AC68" s="385"/>
      <c r="AD68" s="385"/>
      <c r="AE68" s="385"/>
      <c r="AF68" s="385"/>
      <c r="AG68" s="385"/>
      <c r="AH68" s="385"/>
      <c r="AI68" s="385"/>
      <c r="AJ68" s="385"/>
      <c r="AK68" s="385"/>
      <c r="AL68" s="385"/>
      <c r="AM68" s="385"/>
      <c r="AN68" s="385"/>
      <c r="AO68" s="385"/>
      <c r="AP68" s="385"/>
      <c r="AQ68" s="385"/>
      <c r="AR68" s="385"/>
      <c r="AS68" s="385"/>
      <c r="AT68" s="385"/>
      <c r="AU68" s="385"/>
      <c r="AV68" s="385"/>
      <c r="AW68" s="385"/>
      <c r="AX68" s="385"/>
      <c r="AY68" s="385"/>
      <c r="AZ68" s="385"/>
      <c r="BA68" s="602">
        <f t="shared" si="4"/>
        <v>0</v>
      </c>
      <c r="BB68" s="603">
        <v>0</v>
      </c>
      <c r="BC68" s="603">
        <f t="shared" si="5"/>
        <v>0</v>
      </c>
      <c r="BD68" s="603">
        <f t="shared" si="6"/>
        <v>0</v>
      </c>
      <c r="BE68" s="604">
        <f t="shared" si="7"/>
        <v>0</v>
      </c>
    </row>
    <row r="69" spans="1:57">
      <c r="A69" s="385"/>
      <c r="B69" s="385"/>
      <c r="C69" s="385"/>
      <c r="D69" s="385"/>
      <c r="E69" s="385"/>
      <c r="F69" s="385"/>
      <c r="G69" s="385"/>
      <c r="H69" s="385"/>
      <c r="I69" s="385"/>
      <c r="J69" s="385"/>
      <c r="K69" s="385"/>
      <c r="L69" s="385"/>
      <c r="M69" s="385"/>
      <c r="N69" s="385"/>
      <c r="O69" s="385"/>
      <c r="P69" s="385"/>
      <c r="Q69" s="385"/>
      <c r="R69" s="385"/>
      <c r="S69" s="385"/>
      <c r="T69" s="385"/>
      <c r="U69" s="385"/>
      <c r="V69" s="385"/>
      <c r="W69" s="385"/>
      <c r="X69" s="385"/>
      <c r="Y69" s="385"/>
      <c r="Z69" s="385"/>
      <c r="AA69" s="385"/>
      <c r="AB69" s="385"/>
      <c r="AC69" s="385"/>
      <c r="AD69" s="385"/>
      <c r="AE69" s="385"/>
      <c r="AF69" s="385"/>
      <c r="AG69" s="385"/>
      <c r="AH69" s="385"/>
      <c r="AI69" s="385"/>
      <c r="AJ69" s="385"/>
      <c r="AK69" s="385"/>
      <c r="AL69" s="385"/>
      <c r="AM69" s="385"/>
      <c r="AN69" s="385"/>
      <c r="AO69" s="385"/>
      <c r="AP69" s="385"/>
      <c r="AQ69" s="385"/>
      <c r="AR69" s="385"/>
      <c r="AS69" s="385"/>
      <c r="AT69" s="385"/>
      <c r="AU69" s="385"/>
      <c r="AV69" s="385"/>
      <c r="AW69" s="385"/>
      <c r="AX69" s="385"/>
      <c r="AY69" s="385"/>
      <c r="AZ69" s="385"/>
      <c r="BA69" s="602">
        <f t="shared" si="4"/>
        <v>0</v>
      </c>
      <c r="BB69" s="603">
        <v>0</v>
      </c>
      <c r="BC69" s="603">
        <f t="shared" si="5"/>
        <v>0</v>
      </c>
      <c r="BD69" s="603">
        <f t="shared" si="6"/>
        <v>0</v>
      </c>
      <c r="BE69" s="604">
        <f t="shared" si="7"/>
        <v>0</v>
      </c>
    </row>
    <row r="70" spans="1:57">
      <c r="A70" s="385"/>
      <c r="B70" s="385"/>
      <c r="C70" s="385"/>
      <c r="D70" s="385"/>
      <c r="E70" s="385"/>
      <c r="F70" s="385"/>
      <c r="G70" s="385"/>
      <c r="H70" s="385"/>
      <c r="I70" s="385"/>
      <c r="J70" s="385"/>
      <c r="K70" s="385"/>
      <c r="L70" s="385"/>
      <c r="M70" s="385"/>
      <c r="N70" s="385"/>
      <c r="O70" s="385"/>
      <c r="P70" s="385"/>
      <c r="Q70" s="385"/>
      <c r="R70" s="385"/>
      <c r="S70" s="385"/>
      <c r="T70" s="385"/>
      <c r="U70" s="385"/>
      <c r="V70" s="385"/>
      <c r="W70" s="385"/>
      <c r="X70" s="385"/>
      <c r="Y70" s="385"/>
      <c r="Z70" s="385"/>
      <c r="AA70" s="385"/>
      <c r="AB70" s="385"/>
      <c r="AC70" s="385"/>
      <c r="AD70" s="385"/>
      <c r="AE70" s="385"/>
      <c r="AF70" s="385"/>
      <c r="AG70" s="385"/>
      <c r="AH70" s="385"/>
      <c r="AI70" s="385"/>
      <c r="AJ70" s="385"/>
      <c r="AK70" s="385"/>
      <c r="AL70" s="385"/>
      <c r="AM70" s="385"/>
      <c r="AN70" s="385"/>
      <c r="AO70" s="385"/>
      <c r="AP70" s="385"/>
      <c r="AQ70" s="385"/>
      <c r="AR70" s="385"/>
      <c r="AS70" s="385"/>
      <c r="AT70" s="385"/>
      <c r="AU70" s="385"/>
      <c r="AV70" s="385"/>
      <c r="AW70" s="385"/>
      <c r="AX70" s="385"/>
      <c r="AY70" s="385"/>
      <c r="AZ70" s="385"/>
      <c r="BA70" s="602">
        <f t="shared" si="4"/>
        <v>0</v>
      </c>
      <c r="BB70" s="603">
        <v>0</v>
      </c>
      <c r="BC70" s="603">
        <f t="shared" si="5"/>
        <v>0</v>
      </c>
      <c r="BD70" s="603">
        <f t="shared" si="6"/>
        <v>0</v>
      </c>
      <c r="BE70" s="604">
        <f t="shared" si="7"/>
        <v>0</v>
      </c>
    </row>
    <row r="71" spans="1:57">
      <c r="A71" s="385"/>
      <c r="B71" s="385"/>
      <c r="C71" s="385"/>
      <c r="D71" s="385"/>
      <c r="E71" s="385"/>
      <c r="F71" s="385"/>
      <c r="G71" s="385"/>
      <c r="H71" s="385"/>
      <c r="I71" s="385"/>
      <c r="J71" s="385"/>
      <c r="K71" s="385"/>
      <c r="L71" s="385"/>
      <c r="M71" s="385"/>
      <c r="N71" s="385"/>
      <c r="O71" s="385"/>
      <c r="P71" s="385"/>
      <c r="Q71" s="385"/>
      <c r="R71" s="385"/>
      <c r="S71" s="385"/>
      <c r="T71" s="385"/>
      <c r="U71" s="385"/>
      <c r="V71" s="385"/>
      <c r="W71" s="385"/>
      <c r="X71" s="385"/>
      <c r="Y71" s="385"/>
      <c r="Z71" s="385"/>
      <c r="AA71" s="385"/>
      <c r="AB71" s="385"/>
      <c r="AC71" s="385"/>
      <c r="AD71" s="385"/>
      <c r="AE71" s="385"/>
      <c r="AF71" s="385"/>
      <c r="AG71" s="385"/>
      <c r="AH71" s="385"/>
      <c r="AI71" s="385"/>
      <c r="AJ71" s="385"/>
      <c r="AK71" s="385"/>
      <c r="AL71" s="385"/>
      <c r="AM71" s="385"/>
      <c r="AN71" s="385"/>
      <c r="AO71" s="385"/>
      <c r="AP71" s="385"/>
      <c r="AQ71" s="385"/>
      <c r="AR71" s="385"/>
      <c r="AS71" s="385"/>
      <c r="AT71" s="385"/>
      <c r="AU71" s="385"/>
      <c r="AV71" s="385"/>
      <c r="AW71" s="385"/>
      <c r="AX71" s="385"/>
      <c r="AY71" s="385"/>
      <c r="AZ71" s="385"/>
      <c r="BA71" s="602">
        <f t="shared" si="4"/>
        <v>0</v>
      </c>
      <c r="BB71" s="603">
        <v>0</v>
      </c>
      <c r="BC71" s="603">
        <f t="shared" si="5"/>
        <v>0</v>
      </c>
      <c r="BD71" s="603">
        <f t="shared" si="6"/>
        <v>0</v>
      </c>
      <c r="BE71" s="604">
        <f t="shared" si="7"/>
        <v>0</v>
      </c>
    </row>
    <row r="72" spans="1:57">
      <c r="A72" s="385"/>
      <c r="B72" s="385"/>
      <c r="C72" s="385"/>
      <c r="D72" s="385"/>
      <c r="E72" s="385"/>
      <c r="F72" s="385"/>
      <c r="G72" s="385"/>
      <c r="H72" s="385"/>
      <c r="I72" s="385"/>
      <c r="J72" s="385"/>
      <c r="K72" s="385"/>
      <c r="L72" s="385"/>
      <c r="M72" s="385"/>
      <c r="N72" s="385"/>
      <c r="O72" s="385"/>
      <c r="P72" s="385"/>
      <c r="Q72" s="385"/>
      <c r="R72" s="385"/>
      <c r="S72" s="385"/>
      <c r="T72" s="385"/>
      <c r="U72" s="385"/>
      <c r="V72" s="385"/>
      <c r="W72" s="385"/>
      <c r="X72" s="385"/>
      <c r="Y72" s="385"/>
      <c r="Z72" s="385"/>
      <c r="AA72" s="385"/>
      <c r="AB72" s="385"/>
      <c r="AC72" s="385"/>
      <c r="AD72" s="385"/>
      <c r="AE72" s="385"/>
      <c r="AF72" s="385"/>
      <c r="AG72" s="385"/>
      <c r="AH72" s="385"/>
      <c r="AI72" s="385"/>
      <c r="AJ72" s="385"/>
      <c r="AK72" s="385"/>
      <c r="AL72" s="385"/>
      <c r="AM72" s="385"/>
      <c r="AN72" s="385"/>
      <c r="AO72" s="385"/>
      <c r="AP72" s="385"/>
      <c r="AQ72" s="385"/>
      <c r="AR72" s="385"/>
      <c r="AS72" s="385"/>
      <c r="AT72" s="385"/>
      <c r="AU72" s="385"/>
      <c r="AV72" s="385"/>
      <c r="AW72" s="385"/>
      <c r="AX72" s="385"/>
      <c r="AY72" s="385"/>
      <c r="AZ72" s="385"/>
      <c r="BA72" s="602">
        <f t="shared" si="4"/>
        <v>0</v>
      </c>
      <c r="BB72" s="603">
        <v>0</v>
      </c>
      <c r="BC72" s="603">
        <f t="shared" si="5"/>
        <v>0</v>
      </c>
      <c r="BD72" s="603">
        <f t="shared" si="6"/>
        <v>0</v>
      </c>
      <c r="BE72" s="604">
        <f t="shared" si="7"/>
        <v>0</v>
      </c>
    </row>
    <row r="73" spans="1:57">
      <c r="A73" s="385"/>
      <c r="B73" s="385"/>
      <c r="C73" s="385"/>
      <c r="D73" s="385"/>
      <c r="E73" s="385"/>
      <c r="F73" s="385"/>
      <c r="G73" s="385"/>
      <c r="H73" s="385"/>
      <c r="I73" s="385"/>
      <c r="J73" s="385"/>
      <c r="K73" s="385"/>
      <c r="L73" s="385"/>
      <c r="M73" s="385"/>
      <c r="N73" s="385"/>
      <c r="O73" s="385"/>
      <c r="P73" s="385"/>
      <c r="Q73" s="385"/>
      <c r="R73" s="385"/>
      <c r="S73" s="385"/>
      <c r="T73" s="385"/>
      <c r="U73" s="385"/>
      <c r="V73" s="385"/>
      <c r="W73" s="385"/>
      <c r="X73" s="385"/>
      <c r="Y73" s="385"/>
      <c r="Z73" s="385"/>
      <c r="AA73" s="385"/>
      <c r="AB73" s="385"/>
      <c r="AC73" s="385"/>
      <c r="AD73" s="385"/>
      <c r="AE73" s="385"/>
      <c r="AF73" s="385"/>
      <c r="AG73" s="385"/>
      <c r="AH73" s="385"/>
      <c r="AI73" s="385"/>
      <c r="AJ73" s="385"/>
      <c r="AK73" s="385"/>
      <c r="AL73" s="385"/>
      <c r="AM73" s="385"/>
      <c r="AN73" s="385"/>
      <c r="AO73" s="385"/>
      <c r="AP73" s="385"/>
      <c r="AQ73" s="385"/>
      <c r="AR73" s="385"/>
      <c r="AS73" s="385"/>
      <c r="AT73" s="385"/>
      <c r="AU73" s="385"/>
      <c r="AV73" s="385"/>
      <c r="AW73" s="385"/>
      <c r="AX73" s="385"/>
      <c r="AY73" s="385"/>
      <c r="AZ73" s="385"/>
      <c r="BA73" s="602">
        <f t="shared" si="4"/>
        <v>0</v>
      </c>
      <c r="BB73" s="603">
        <v>0</v>
      </c>
      <c r="BC73" s="603">
        <f t="shared" si="5"/>
        <v>0</v>
      </c>
      <c r="BD73" s="603">
        <f t="shared" si="6"/>
        <v>0</v>
      </c>
      <c r="BE73" s="604">
        <f t="shared" si="7"/>
        <v>0</v>
      </c>
    </row>
    <row r="74" spans="1:57">
      <c r="A74" s="385"/>
      <c r="B74" s="385"/>
      <c r="C74" s="385"/>
      <c r="D74" s="385"/>
      <c r="E74" s="385"/>
      <c r="F74" s="385"/>
      <c r="G74" s="385"/>
      <c r="H74" s="385"/>
      <c r="I74" s="385"/>
      <c r="J74" s="385"/>
      <c r="K74" s="385"/>
      <c r="L74" s="385"/>
      <c r="M74" s="385"/>
      <c r="N74" s="385"/>
      <c r="O74" s="385"/>
      <c r="P74" s="385"/>
      <c r="Q74" s="385"/>
      <c r="R74" s="385"/>
      <c r="S74" s="385"/>
      <c r="T74" s="385"/>
      <c r="U74" s="385"/>
      <c r="V74" s="385"/>
      <c r="W74" s="385"/>
      <c r="X74" s="385"/>
      <c r="Y74" s="385"/>
      <c r="Z74" s="385"/>
      <c r="AA74" s="385"/>
      <c r="AB74" s="385"/>
      <c r="AC74" s="385"/>
      <c r="AD74" s="385"/>
      <c r="AE74" s="385"/>
      <c r="AF74" s="385"/>
      <c r="AG74" s="385"/>
      <c r="AH74" s="385"/>
      <c r="AI74" s="385"/>
      <c r="AJ74" s="385"/>
      <c r="AK74" s="385"/>
      <c r="AL74" s="385"/>
      <c r="AM74" s="385"/>
      <c r="AN74" s="385"/>
      <c r="AO74" s="385"/>
      <c r="AP74" s="385"/>
      <c r="AQ74" s="385"/>
      <c r="AR74" s="385"/>
      <c r="AS74" s="385"/>
      <c r="AT74" s="385"/>
      <c r="AU74" s="385"/>
      <c r="AV74" s="385"/>
      <c r="AW74" s="385"/>
      <c r="AX74" s="385"/>
      <c r="AY74" s="385"/>
      <c r="AZ74" s="385"/>
      <c r="BA74" s="602">
        <f t="shared" si="4"/>
        <v>0</v>
      </c>
      <c r="BB74" s="603">
        <v>0</v>
      </c>
      <c r="BC74" s="603">
        <f t="shared" si="5"/>
        <v>0</v>
      </c>
      <c r="BD74" s="603">
        <f t="shared" si="6"/>
        <v>0</v>
      </c>
      <c r="BE74" s="604">
        <f t="shared" si="7"/>
        <v>0</v>
      </c>
    </row>
    <row r="75" spans="1:57">
      <c r="A75" s="385"/>
      <c r="B75" s="385"/>
      <c r="C75" s="385"/>
      <c r="D75" s="385"/>
      <c r="E75" s="385"/>
      <c r="F75" s="385"/>
      <c r="G75" s="385"/>
      <c r="H75" s="385"/>
      <c r="I75" s="385"/>
      <c r="J75" s="385"/>
      <c r="K75" s="385"/>
      <c r="L75" s="385"/>
      <c r="M75" s="385"/>
      <c r="N75" s="385"/>
      <c r="O75" s="385"/>
      <c r="P75" s="385"/>
      <c r="Q75" s="385"/>
      <c r="R75" s="385"/>
      <c r="S75" s="385"/>
      <c r="T75" s="385"/>
      <c r="U75" s="385"/>
      <c r="V75" s="385"/>
      <c r="W75" s="385"/>
      <c r="X75" s="385"/>
      <c r="Y75" s="385"/>
      <c r="Z75" s="385"/>
      <c r="AA75" s="385"/>
      <c r="AB75" s="385"/>
      <c r="AC75" s="385"/>
      <c r="AD75" s="385"/>
      <c r="AE75" s="385"/>
      <c r="AF75" s="385"/>
      <c r="AG75" s="385"/>
      <c r="AH75" s="385"/>
      <c r="AI75" s="385"/>
      <c r="AJ75" s="385"/>
      <c r="AK75" s="385"/>
      <c r="AL75" s="385"/>
      <c r="AM75" s="385"/>
      <c r="AN75" s="385"/>
      <c r="AO75" s="385"/>
      <c r="AP75" s="385"/>
      <c r="AQ75" s="385"/>
      <c r="AR75" s="385"/>
      <c r="AS75" s="385"/>
      <c r="AT75" s="385"/>
      <c r="AU75" s="385"/>
      <c r="AV75" s="385"/>
      <c r="AW75" s="385"/>
      <c r="AX75" s="385"/>
      <c r="AY75" s="385"/>
      <c r="AZ75" s="385"/>
      <c r="BA75" s="602">
        <f t="shared" si="4"/>
        <v>0</v>
      </c>
      <c r="BB75" s="603">
        <v>0</v>
      </c>
      <c r="BC75" s="603">
        <f t="shared" si="5"/>
        <v>0</v>
      </c>
      <c r="BD75" s="603">
        <f t="shared" si="6"/>
        <v>0</v>
      </c>
      <c r="BE75" s="604">
        <f t="shared" si="7"/>
        <v>0</v>
      </c>
    </row>
    <row r="76" spans="1:57">
      <c r="A76" s="385"/>
      <c r="B76" s="385"/>
      <c r="C76" s="385"/>
      <c r="D76" s="385"/>
      <c r="E76" s="385"/>
      <c r="F76" s="385"/>
      <c r="G76" s="385"/>
      <c r="H76" s="385"/>
      <c r="I76" s="385"/>
      <c r="J76" s="385"/>
      <c r="K76" s="385"/>
      <c r="L76" s="385"/>
      <c r="M76" s="385"/>
      <c r="N76" s="385"/>
      <c r="O76" s="385"/>
      <c r="P76" s="385"/>
      <c r="Q76" s="385"/>
      <c r="R76" s="385"/>
      <c r="S76" s="385"/>
      <c r="T76" s="385"/>
      <c r="U76" s="385"/>
      <c r="V76" s="385"/>
      <c r="W76" s="385"/>
      <c r="X76" s="385"/>
      <c r="Y76" s="385"/>
      <c r="Z76" s="385"/>
      <c r="AA76" s="385"/>
      <c r="AB76" s="385"/>
      <c r="AC76" s="385"/>
      <c r="AD76" s="385"/>
      <c r="AE76" s="385"/>
      <c r="AF76" s="385"/>
      <c r="AG76" s="385"/>
      <c r="AH76" s="385"/>
      <c r="AI76" s="385"/>
      <c r="AJ76" s="385"/>
      <c r="AK76" s="385"/>
      <c r="AL76" s="385"/>
      <c r="AM76" s="385"/>
      <c r="AN76" s="385"/>
      <c r="AO76" s="385"/>
      <c r="AP76" s="385"/>
      <c r="AQ76" s="385"/>
      <c r="AR76" s="385"/>
      <c r="AS76" s="385"/>
      <c r="AT76" s="385"/>
      <c r="AU76" s="385"/>
      <c r="AV76" s="385"/>
      <c r="AW76" s="385"/>
      <c r="AX76" s="385"/>
      <c r="AY76" s="385"/>
      <c r="AZ76" s="385"/>
      <c r="BA76" s="602">
        <f t="shared" si="4"/>
        <v>0</v>
      </c>
      <c r="BB76" s="603">
        <v>0</v>
      </c>
      <c r="BC76" s="603">
        <f t="shared" si="5"/>
        <v>0</v>
      </c>
      <c r="BD76" s="603">
        <f t="shared" si="6"/>
        <v>0</v>
      </c>
      <c r="BE76" s="604">
        <f t="shared" si="7"/>
        <v>0</v>
      </c>
    </row>
    <row r="77" spans="1:57">
      <c r="A77" s="385"/>
      <c r="B77" s="385"/>
      <c r="C77" s="385"/>
      <c r="D77" s="385"/>
      <c r="E77" s="385"/>
      <c r="F77" s="385"/>
      <c r="G77" s="385"/>
      <c r="H77" s="385"/>
      <c r="I77" s="385"/>
      <c r="J77" s="385"/>
      <c r="K77" s="385"/>
      <c r="L77" s="385"/>
      <c r="M77" s="385"/>
      <c r="N77" s="385"/>
      <c r="O77" s="385"/>
      <c r="P77" s="385"/>
      <c r="Q77" s="385"/>
      <c r="R77" s="385"/>
      <c r="S77" s="385"/>
      <c r="T77" s="385"/>
      <c r="U77" s="385"/>
      <c r="V77" s="385"/>
      <c r="W77" s="385"/>
      <c r="X77" s="385"/>
      <c r="Y77" s="385"/>
      <c r="Z77" s="385"/>
      <c r="AA77" s="385"/>
      <c r="AB77" s="385"/>
      <c r="AC77" s="385"/>
      <c r="AD77" s="385"/>
      <c r="AE77" s="385"/>
      <c r="AF77" s="385"/>
      <c r="AG77" s="385"/>
      <c r="AH77" s="385"/>
      <c r="AI77" s="385"/>
      <c r="AJ77" s="385"/>
      <c r="AK77" s="385"/>
      <c r="AL77" s="385"/>
      <c r="AM77" s="385"/>
      <c r="AN77" s="385"/>
      <c r="AO77" s="385"/>
      <c r="AP77" s="385"/>
      <c r="AQ77" s="385"/>
      <c r="AR77" s="385"/>
      <c r="AS77" s="385"/>
      <c r="AT77" s="385"/>
      <c r="AU77" s="385"/>
      <c r="AV77" s="385"/>
      <c r="AW77" s="385"/>
      <c r="AX77" s="385"/>
      <c r="AY77" s="385"/>
      <c r="AZ77" s="385"/>
      <c r="BA77" s="602">
        <f t="shared" si="4"/>
        <v>0</v>
      </c>
      <c r="BB77" s="603">
        <v>0</v>
      </c>
      <c r="BC77" s="603">
        <f t="shared" si="5"/>
        <v>0</v>
      </c>
      <c r="BD77" s="603">
        <f t="shared" si="6"/>
        <v>0</v>
      </c>
      <c r="BE77" s="604">
        <f t="shared" si="7"/>
        <v>0</v>
      </c>
    </row>
    <row r="78" spans="1:57">
      <c r="A78" s="385"/>
      <c r="B78" s="385"/>
      <c r="C78" s="385"/>
      <c r="D78" s="385"/>
      <c r="E78" s="385"/>
      <c r="F78" s="385"/>
      <c r="G78" s="385"/>
      <c r="H78" s="385"/>
      <c r="I78" s="385"/>
      <c r="J78" s="385"/>
      <c r="K78" s="385"/>
      <c r="L78" s="385"/>
      <c r="M78" s="385"/>
      <c r="N78" s="385"/>
      <c r="O78" s="385"/>
      <c r="P78" s="385"/>
      <c r="Q78" s="385"/>
      <c r="R78" s="385"/>
      <c r="S78" s="385"/>
      <c r="T78" s="385"/>
      <c r="U78" s="385"/>
      <c r="V78" s="385"/>
      <c r="W78" s="385"/>
      <c r="X78" s="385"/>
      <c r="Y78" s="385"/>
      <c r="Z78" s="385"/>
      <c r="AA78" s="385"/>
      <c r="AB78" s="385"/>
      <c r="AC78" s="385"/>
      <c r="AD78" s="385"/>
      <c r="AE78" s="385"/>
      <c r="AF78" s="385"/>
      <c r="AG78" s="385"/>
      <c r="AH78" s="385"/>
      <c r="AI78" s="385"/>
      <c r="AJ78" s="385"/>
      <c r="AK78" s="385"/>
      <c r="AL78" s="385"/>
      <c r="AM78" s="385"/>
      <c r="AN78" s="385"/>
      <c r="AO78" s="385"/>
      <c r="AP78" s="385"/>
      <c r="AQ78" s="385"/>
      <c r="AR78" s="385"/>
      <c r="AS78" s="385"/>
      <c r="AT78" s="385"/>
      <c r="AU78" s="385"/>
      <c r="AV78" s="385"/>
      <c r="AW78" s="385"/>
      <c r="AX78" s="385"/>
      <c r="AY78" s="385"/>
      <c r="AZ78" s="385"/>
      <c r="BA78" s="602">
        <f t="shared" si="4"/>
        <v>0</v>
      </c>
      <c r="BB78" s="603">
        <v>0</v>
      </c>
      <c r="BC78" s="603">
        <f t="shared" si="5"/>
        <v>0</v>
      </c>
      <c r="BD78" s="603">
        <f t="shared" si="6"/>
        <v>0</v>
      </c>
      <c r="BE78" s="604">
        <f t="shared" si="7"/>
        <v>0</v>
      </c>
    </row>
    <row r="79" spans="1:57">
      <c r="A79" s="385"/>
      <c r="B79" s="385"/>
      <c r="C79" s="385"/>
      <c r="D79" s="385"/>
      <c r="E79" s="385"/>
      <c r="F79" s="385"/>
      <c r="G79" s="385"/>
      <c r="H79" s="385"/>
      <c r="I79" s="385"/>
      <c r="J79" s="385"/>
      <c r="K79" s="385"/>
      <c r="L79" s="385"/>
      <c r="M79" s="385"/>
      <c r="N79" s="385"/>
      <c r="O79" s="385"/>
      <c r="P79" s="385"/>
      <c r="Q79" s="385"/>
      <c r="R79" s="385"/>
      <c r="S79" s="385"/>
      <c r="T79" s="385"/>
      <c r="U79" s="385"/>
      <c r="V79" s="385"/>
      <c r="W79" s="385"/>
      <c r="X79" s="385"/>
      <c r="Y79" s="385"/>
      <c r="Z79" s="385"/>
      <c r="AA79" s="385"/>
      <c r="AB79" s="385"/>
      <c r="AC79" s="385"/>
      <c r="AD79" s="385"/>
      <c r="AE79" s="385"/>
      <c r="AF79" s="385"/>
      <c r="AG79" s="385"/>
      <c r="AH79" s="385"/>
      <c r="AI79" s="385"/>
      <c r="AJ79" s="385"/>
      <c r="AK79" s="385"/>
      <c r="AL79" s="385"/>
      <c r="AM79" s="385"/>
      <c r="AN79" s="385"/>
      <c r="AO79" s="385"/>
      <c r="AP79" s="385"/>
      <c r="AQ79" s="385"/>
      <c r="AR79" s="385"/>
      <c r="AS79" s="385"/>
      <c r="AT79" s="385"/>
      <c r="AU79" s="385"/>
      <c r="AV79" s="385"/>
      <c r="AW79" s="385"/>
      <c r="AX79" s="385"/>
      <c r="AY79" s="385"/>
      <c r="AZ79" s="385"/>
      <c r="BA79" s="602">
        <f t="shared" si="4"/>
        <v>0</v>
      </c>
      <c r="BB79" s="603">
        <v>0</v>
      </c>
      <c r="BC79" s="603">
        <f t="shared" si="5"/>
        <v>0</v>
      </c>
      <c r="BD79" s="603">
        <f t="shared" si="6"/>
        <v>0</v>
      </c>
      <c r="BE79" s="604">
        <f t="shared" si="7"/>
        <v>0</v>
      </c>
    </row>
    <row r="80" spans="1:57">
      <c r="A80" s="385"/>
      <c r="B80" s="385"/>
      <c r="C80" s="385"/>
      <c r="D80" s="385"/>
      <c r="E80" s="385"/>
      <c r="F80" s="385"/>
      <c r="G80" s="385"/>
      <c r="H80" s="385"/>
      <c r="I80" s="385"/>
      <c r="J80" s="385"/>
      <c r="K80" s="385"/>
      <c r="L80" s="385"/>
      <c r="M80" s="385"/>
      <c r="N80" s="385"/>
      <c r="O80" s="385"/>
      <c r="P80" s="385"/>
      <c r="Q80" s="385"/>
      <c r="R80" s="385"/>
      <c r="S80" s="385"/>
      <c r="T80" s="385"/>
      <c r="U80" s="385"/>
      <c r="V80" s="385"/>
      <c r="W80" s="385"/>
      <c r="X80" s="385"/>
      <c r="Y80" s="385"/>
      <c r="Z80" s="385"/>
      <c r="AA80" s="385"/>
      <c r="AB80" s="385"/>
      <c r="AC80" s="385"/>
      <c r="AD80" s="385"/>
      <c r="AE80" s="385"/>
      <c r="AF80" s="385"/>
      <c r="AG80" s="385"/>
      <c r="AH80" s="385"/>
      <c r="AI80" s="385"/>
      <c r="AJ80" s="385"/>
      <c r="AK80" s="385"/>
      <c r="AL80" s="385"/>
      <c r="AM80" s="385"/>
      <c r="AN80" s="385"/>
      <c r="AO80" s="385"/>
      <c r="AP80" s="385"/>
      <c r="AQ80" s="385"/>
      <c r="AR80" s="385"/>
      <c r="AS80" s="385"/>
      <c r="AT80" s="385"/>
      <c r="AU80" s="385"/>
      <c r="AV80" s="385"/>
      <c r="AW80" s="385"/>
      <c r="AX80" s="385"/>
      <c r="AY80" s="385"/>
      <c r="AZ80" s="385"/>
      <c r="BA80" s="602">
        <f t="shared" si="4"/>
        <v>0</v>
      </c>
      <c r="BB80" s="603">
        <v>0</v>
      </c>
      <c r="BC80" s="603">
        <f t="shared" si="5"/>
        <v>0</v>
      </c>
      <c r="BD80" s="603">
        <f t="shared" si="6"/>
        <v>0</v>
      </c>
      <c r="BE80" s="604">
        <f t="shared" si="7"/>
        <v>0</v>
      </c>
    </row>
    <row r="81" spans="1:57">
      <c r="A81" s="385"/>
      <c r="B81" s="385"/>
      <c r="C81" s="385"/>
      <c r="D81" s="385"/>
      <c r="E81" s="385"/>
      <c r="F81" s="385"/>
      <c r="G81" s="385"/>
      <c r="H81" s="385"/>
      <c r="I81" s="385"/>
      <c r="J81" s="385"/>
      <c r="K81" s="385"/>
      <c r="L81" s="385"/>
      <c r="M81" s="385"/>
      <c r="N81" s="385"/>
      <c r="O81" s="385"/>
      <c r="P81" s="385"/>
      <c r="Q81" s="385"/>
      <c r="R81" s="385"/>
      <c r="S81" s="385"/>
      <c r="T81" s="385"/>
      <c r="U81" s="385"/>
      <c r="V81" s="385"/>
      <c r="W81" s="385"/>
      <c r="X81" s="385"/>
      <c r="Y81" s="385"/>
      <c r="Z81" s="385"/>
      <c r="AA81" s="385"/>
      <c r="AB81" s="385"/>
      <c r="AC81" s="385"/>
      <c r="AD81" s="385"/>
      <c r="AE81" s="385"/>
      <c r="AF81" s="385"/>
      <c r="AG81" s="385"/>
      <c r="AH81" s="385"/>
      <c r="AI81" s="385"/>
      <c r="AJ81" s="385"/>
      <c r="AK81" s="385"/>
      <c r="AL81" s="385"/>
      <c r="AM81" s="385"/>
      <c r="AN81" s="385"/>
      <c r="AO81" s="385"/>
      <c r="AP81" s="385"/>
      <c r="AQ81" s="385"/>
      <c r="AR81" s="385"/>
      <c r="AS81" s="385"/>
      <c r="AT81" s="385"/>
      <c r="AU81" s="385"/>
      <c r="AV81" s="385"/>
      <c r="AW81" s="385"/>
      <c r="AX81" s="385"/>
      <c r="AY81" s="385"/>
      <c r="AZ81" s="385"/>
      <c r="BA81" s="602">
        <f t="shared" si="4"/>
        <v>0</v>
      </c>
      <c r="BB81" s="603">
        <v>0</v>
      </c>
      <c r="BC81" s="603">
        <f t="shared" si="5"/>
        <v>0</v>
      </c>
      <c r="BD81" s="603">
        <f t="shared" si="6"/>
        <v>0</v>
      </c>
      <c r="BE81" s="604">
        <f t="shared" si="7"/>
        <v>0</v>
      </c>
    </row>
    <row r="82" spans="1:57">
      <c r="A82" s="385"/>
      <c r="B82" s="385"/>
      <c r="C82" s="385"/>
      <c r="D82" s="385"/>
      <c r="E82" s="385"/>
      <c r="F82" s="385"/>
      <c r="G82" s="385"/>
      <c r="H82" s="385"/>
      <c r="I82" s="385"/>
      <c r="J82" s="385"/>
      <c r="K82" s="385"/>
      <c r="L82" s="385"/>
      <c r="M82" s="385"/>
      <c r="N82" s="385"/>
      <c r="O82" s="385"/>
      <c r="P82" s="385"/>
      <c r="Q82" s="385"/>
      <c r="R82" s="385"/>
      <c r="S82" s="385"/>
      <c r="T82" s="385"/>
      <c r="U82" s="385"/>
      <c r="V82" s="385"/>
      <c r="W82" s="385"/>
      <c r="X82" s="385"/>
      <c r="Y82" s="385"/>
      <c r="Z82" s="385"/>
      <c r="AA82" s="385"/>
      <c r="AB82" s="385"/>
      <c r="AC82" s="385"/>
      <c r="AD82" s="385"/>
      <c r="AE82" s="385"/>
      <c r="AF82" s="385"/>
      <c r="AG82" s="385"/>
      <c r="AH82" s="385"/>
      <c r="AI82" s="385"/>
      <c r="AJ82" s="385"/>
      <c r="AK82" s="385"/>
      <c r="AL82" s="385"/>
      <c r="AM82" s="385"/>
      <c r="AN82" s="385"/>
      <c r="AO82" s="385"/>
      <c r="AP82" s="385"/>
      <c r="AQ82" s="385"/>
      <c r="AR82" s="385"/>
      <c r="AS82" s="385"/>
      <c r="AT82" s="385"/>
      <c r="AU82" s="385"/>
      <c r="AV82" s="385"/>
      <c r="AW82" s="385"/>
      <c r="AX82" s="385"/>
      <c r="AY82" s="385"/>
      <c r="AZ82" s="385"/>
      <c r="BA82" s="602">
        <f t="shared" si="4"/>
        <v>0</v>
      </c>
      <c r="BB82" s="603">
        <v>0</v>
      </c>
      <c r="BC82" s="603">
        <f t="shared" si="5"/>
        <v>0</v>
      </c>
      <c r="BD82" s="603">
        <f t="shared" si="6"/>
        <v>0</v>
      </c>
      <c r="BE82" s="604">
        <f t="shared" si="7"/>
        <v>0</v>
      </c>
    </row>
    <row r="83" spans="1:57">
      <c r="A83" s="385"/>
      <c r="B83" s="385"/>
      <c r="C83" s="385"/>
      <c r="D83" s="385"/>
      <c r="E83" s="385"/>
      <c r="F83" s="385"/>
      <c r="G83" s="385"/>
      <c r="H83" s="385"/>
      <c r="I83" s="385"/>
      <c r="J83" s="385"/>
      <c r="K83" s="385"/>
      <c r="L83" s="385"/>
      <c r="M83" s="385"/>
      <c r="N83" s="385"/>
      <c r="O83" s="385"/>
      <c r="P83" s="385"/>
      <c r="Q83" s="385"/>
      <c r="R83" s="385"/>
      <c r="S83" s="385"/>
      <c r="T83" s="385"/>
      <c r="U83" s="385"/>
      <c r="V83" s="385"/>
      <c r="W83" s="385"/>
      <c r="X83" s="385"/>
      <c r="Y83" s="385"/>
      <c r="Z83" s="385"/>
      <c r="AA83" s="385"/>
      <c r="AB83" s="385"/>
      <c r="AC83" s="385"/>
      <c r="AD83" s="385"/>
      <c r="AE83" s="385"/>
      <c r="AF83" s="385"/>
      <c r="AG83" s="385"/>
      <c r="AH83" s="385"/>
      <c r="AI83" s="385"/>
      <c r="AJ83" s="385"/>
      <c r="AK83" s="385"/>
      <c r="AL83" s="385"/>
      <c r="AM83" s="385"/>
      <c r="AN83" s="385"/>
      <c r="AO83" s="385"/>
      <c r="AP83" s="385"/>
      <c r="AQ83" s="385"/>
      <c r="AR83" s="385"/>
      <c r="AS83" s="385"/>
      <c r="AT83" s="385"/>
      <c r="AU83" s="385"/>
      <c r="AV83" s="385"/>
      <c r="AW83" s="385"/>
      <c r="AX83" s="385"/>
      <c r="AY83" s="385"/>
      <c r="AZ83" s="385"/>
      <c r="BA83" s="602">
        <f t="shared" si="4"/>
        <v>0</v>
      </c>
      <c r="BB83" s="603">
        <v>0</v>
      </c>
      <c r="BC83" s="603">
        <f t="shared" si="5"/>
        <v>0</v>
      </c>
      <c r="BD83" s="603">
        <f t="shared" si="6"/>
        <v>0</v>
      </c>
      <c r="BE83" s="604">
        <f t="shared" si="7"/>
        <v>0</v>
      </c>
    </row>
    <row r="84" spans="1:57">
      <c r="A84" s="385"/>
      <c r="B84" s="385"/>
      <c r="C84" s="385"/>
      <c r="D84" s="385"/>
      <c r="E84" s="385"/>
      <c r="F84" s="385"/>
      <c r="G84" s="385"/>
      <c r="H84" s="385"/>
      <c r="I84" s="385"/>
      <c r="J84" s="385"/>
      <c r="K84" s="385"/>
      <c r="L84" s="385"/>
      <c r="M84" s="385"/>
      <c r="N84" s="385"/>
      <c r="O84" s="385"/>
      <c r="P84" s="385"/>
      <c r="Q84" s="385"/>
      <c r="R84" s="385"/>
      <c r="S84" s="385"/>
      <c r="T84" s="385"/>
      <c r="U84" s="385"/>
      <c r="V84" s="385"/>
      <c r="W84" s="385"/>
      <c r="X84" s="385"/>
      <c r="Y84" s="385"/>
      <c r="Z84" s="385"/>
      <c r="AA84" s="385"/>
      <c r="AB84" s="385"/>
      <c r="AC84" s="385"/>
      <c r="AD84" s="385"/>
      <c r="AE84" s="385"/>
      <c r="AF84" s="385"/>
      <c r="AG84" s="385"/>
      <c r="AH84" s="385"/>
      <c r="AI84" s="385"/>
      <c r="AJ84" s="385"/>
      <c r="AK84" s="385"/>
      <c r="AL84" s="385"/>
      <c r="AM84" s="385"/>
      <c r="AN84" s="385"/>
      <c r="AO84" s="385"/>
      <c r="AP84" s="385"/>
      <c r="AQ84" s="385"/>
      <c r="AR84" s="385"/>
      <c r="AS84" s="385"/>
      <c r="AT84" s="385"/>
      <c r="AU84" s="385"/>
      <c r="AV84" s="385"/>
      <c r="AW84" s="385"/>
      <c r="AX84" s="385"/>
      <c r="AY84" s="385"/>
      <c r="AZ84" s="385"/>
      <c r="BA84" s="602">
        <f t="shared" si="4"/>
        <v>0</v>
      </c>
      <c r="BB84" s="603">
        <v>0</v>
      </c>
      <c r="BC84" s="603">
        <f t="shared" si="5"/>
        <v>0</v>
      </c>
      <c r="BD84" s="603">
        <f t="shared" si="6"/>
        <v>0</v>
      </c>
      <c r="BE84" s="604">
        <f t="shared" si="7"/>
        <v>0</v>
      </c>
    </row>
    <row r="85" spans="1:57">
      <c r="A85" s="385"/>
      <c r="B85" s="385"/>
      <c r="C85" s="385"/>
      <c r="D85" s="385"/>
      <c r="E85" s="385"/>
      <c r="F85" s="385"/>
      <c r="G85" s="385"/>
      <c r="H85" s="385"/>
      <c r="I85" s="385"/>
      <c r="J85" s="385"/>
      <c r="K85" s="385"/>
      <c r="L85" s="385"/>
      <c r="M85" s="385"/>
      <c r="N85" s="385"/>
      <c r="O85" s="385"/>
      <c r="P85" s="385"/>
      <c r="Q85" s="385"/>
      <c r="R85" s="385"/>
      <c r="S85" s="385"/>
      <c r="T85" s="385"/>
      <c r="U85" s="385"/>
      <c r="V85" s="385"/>
      <c r="W85" s="385"/>
      <c r="X85" s="385"/>
      <c r="Y85" s="385"/>
      <c r="Z85" s="385"/>
      <c r="AA85" s="385"/>
      <c r="AB85" s="385"/>
      <c r="AC85" s="385"/>
      <c r="AD85" s="385"/>
      <c r="AE85" s="385"/>
      <c r="AF85" s="385"/>
      <c r="AG85" s="385"/>
      <c r="AH85" s="385"/>
      <c r="AI85" s="385"/>
      <c r="AJ85" s="385"/>
      <c r="AK85" s="385"/>
      <c r="AL85" s="385"/>
      <c r="AM85" s="385"/>
      <c r="AN85" s="385"/>
      <c r="AO85" s="385"/>
      <c r="AP85" s="385"/>
      <c r="AQ85" s="385"/>
      <c r="AR85" s="385"/>
      <c r="AS85" s="385"/>
      <c r="AT85" s="385"/>
      <c r="AU85" s="385"/>
      <c r="AV85" s="385"/>
      <c r="AW85" s="385"/>
      <c r="AX85" s="385"/>
      <c r="AY85" s="385"/>
      <c r="AZ85" s="385"/>
      <c r="BA85" s="602">
        <f t="shared" si="4"/>
        <v>0</v>
      </c>
      <c r="BB85" s="603">
        <v>0</v>
      </c>
      <c r="BC85" s="603">
        <f t="shared" si="5"/>
        <v>0</v>
      </c>
      <c r="BD85" s="603">
        <f t="shared" si="6"/>
        <v>0</v>
      </c>
      <c r="BE85" s="604">
        <f t="shared" si="7"/>
        <v>0</v>
      </c>
    </row>
    <row r="86" spans="1:57">
      <c r="A86" s="385"/>
      <c r="B86" s="385"/>
      <c r="C86" s="385"/>
      <c r="D86" s="385"/>
      <c r="E86" s="385"/>
      <c r="F86" s="385"/>
      <c r="G86" s="385"/>
      <c r="H86" s="385"/>
      <c r="I86" s="385"/>
      <c r="J86" s="385"/>
      <c r="K86" s="385"/>
      <c r="L86" s="385"/>
      <c r="M86" s="385"/>
      <c r="N86" s="385"/>
      <c r="O86" s="385"/>
      <c r="P86" s="385"/>
      <c r="Q86" s="385"/>
      <c r="R86" s="385"/>
      <c r="S86" s="385"/>
      <c r="T86" s="385"/>
      <c r="U86" s="385"/>
      <c r="V86" s="385"/>
      <c r="W86" s="385"/>
      <c r="X86" s="385"/>
      <c r="Y86" s="385"/>
      <c r="Z86" s="385"/>
      <c r="AA86" s="385"/>
      <c r="AB86" s="385"/>
      <c r="AC86" s="385"/>
      <c r="AD86" s="385"/>
      <c r="AE86" s="385"/>
      <c r="AF86" s="385"/>
      <c r="AG86" s="385"/>
      <c r="AH86" s="385"/>
      <c r="AI86" s="385"/>
      <c r="AJ86" s="385"/>
      <c r="AK86" s="385"/>
      <c r="AL86" s="385"/>
      <c r="AM86" s="385"/>
      <c r="AN86" s="385"/>
      <c r="AO86" s="385"/>
      <c r="AP86" s="385"/>
      <c r="AQ86" s="385"/>
      <c r="AR86" s="385"/>
      <c r="AS86" s="385"/>
      <c r="AT86" s="385"/>
      <c r="AU86" s="385"/>
      <c r="AV86" s="385"/>
      <c r="AW86" s="385"/>
      <c r="AX86" s="385"/>
      <c r="AY86" s="385"/>
      <c r="AZ86" s="385"/>
      <c r="BA86" s="602">
        <f t="shared" si="4"/>
        <v>0</v>
      </c>
      <c r="BB86" s="603">
        <v>0</v>
      </c>
      <c r="BC86" s="603">
        <f t="shared" si="5"/>
        <v>0</v>
      </c>
      <c r="BD86" s="603">
        <f t="shared" si="6"/>
        <v>0</v>
      </c>
      <c r="BE86" s="604">
        <f t="shared" si="7"/>
        <v>0</v>
      </c>
    </row>
    <row r="87" spans="1:57">
      <c r="A87" s="385"/>
      <c r="B87" s="385"/>
      <c r="C87" s="385"/>
      <c r="D87" s="385"/>
      <c r="E87" s="385"/>
      <c r="F87" s="385"/>
      <c r="G87" s="385"/>
      <c r="H87" s="385"/>
      <c r="I87" s="385"/>
      <c r="J87" s="385"/>
      <c r="K87" s="385"/>
      <c r="L87" s="385"/>
      <c r="M87" s="385"/>
      <c r="N87" s="385"/>
      <c r="O87" s="385"/>
      <c r="P87" s="385"/>
      <c r="Q87" s="385"/>
      <c r="R87" s="385"/>
      <c r="S87" s="385"/>
      <c r="T87" s="385"/>
      <c r="U87" s="385"/>
      <c r="V87" s="385"/>
      <c r="W87" s="385"/>
      <c r="X87" s="385"/>
      <c r="Y87" s="385"/>
      <c r="Z87" s="385"/>
      <c r="AA87" s="385"/>
      <c r="AB87" s="385"/>
      <c r="AC87" s="385"/>
      <c r="AD87" s="385"/>
      <c r="AE87" s="385"/>
      <c r="AF87" s="385"/>
      <c r="AG87" s="385"/>
      <c r="AH87" s="385"/>
      <c r="AI87" s="385"/>
      <c r="AJ87" s="385"/>
      <c r="AK87" s="385"/>
      <c r="AL87" s="385"/>
      <c r="AM87" s="385"/>
      <c r="AN87" s="385"/>
      <c r="AO87" s="385"/>
      <c r="AP87" s="385"/>
      <c r="AQ87" s="385"/>
      <c r="AR87" s="385"/>
      <c r="AS87" s="385"/>
      <c r="AT87" s="385"/>
      <c r="AU87" s="385"/>
      <c r="AV87" s="385"/>
      <c r="AW87" s="385"/>
      <c r="AX87" s="385"/>
      <c r="AY87" s="385"/>
      <c r="AZ87" s="385"/>
      <c r="BA87" s="602">
        <f t="shared" si="4"/>
        <v>0</v>
      </c>
      <c r="BB87" s="603">
        <v>0</v>
      </c>
      <c r="BC87" s="603">
        <f t="shared" si="5"/>
        <v>0</v>
      </c>
      <c r="BD87" s="603">
        <f t="shared" si="6"/>
        <v>0</v>
      </c>
      <c r="BE87" s="604">
        <f t="shared" si="7"/>
        <v>0</v>
      </c>
    </row>
    <row r="88" spans="1:57">
      <c r="A88" s="385"/>
      <c r="B88" s="385"/>
      <c r="C88" s="385"/>
      <c r="D88" s="385"/>
      <c r="E88" s="385"/>
      <c r="F88" s="385"/>
      <c r="G88" s="385"/>
      <c r="H88" s="385"/>
      <c r="I88" s="385"/>
      <c r="J88" s="385"/>
      <c r="K88" s="385"/>
      <c r="L88" s="385"/>
      <c r="M88" s="385"/>
      <c r="N88" s="385"/>
      <c r="O88" s="385"/>
      <c r="P88" s="385"/>
      <c r="Q88" s="385"/>
      <c r="R88" s="385"/>
      <c r="S88" s="385"/>
      <c r="T88" s="385"/>
      <c r="U88" s="385"/>
      <c r="V88" s="385"/>
      <c r="W88" s="385"/>
      <c r="X88" s="385"/>
      <c r="Y88" s="385"/>
      <c r="Z88" s="385"/>
      <c r="AA88" s="385"/>
      <c r="AB88" s="385"/>
      <c r="AC88" s="385"/>
      <c r="AD88" s="385"/>
      <c r="AE88" s="385"/>
      <c r="AF88" s="385"/>
      <c r="AG88" s="385"/>
      <c r="AH88" s="385"/>
      <c r="AI88" s="385"/>
      <c r="AJ88" s="385"/>
      <c r="AK88" s="385"/>
      <c r="AL88" s="385"/>
      <c r="AM88" s="385"/>
      <c r="AN88" s="385"/>
      <c r="AO88" s="385"/>
      <c r="AP88" s="385"/>
      <c r="AQ88" s="385"/>
      <c r="AR88" s="385"/>
      <c r="AS88" s="385"/>
      <c r="AT88" s="385"/>
      <c r="AU88" s="385"/>
      <c r="AV88" s="385"/>
      <c r="AW88" s="385"/>
      <c r="AX88" s="385"/>
      <c r="AY88" s="385"/>
      <c r="AZ88" s="385"/>
      <c r="BA88" s="602">
        <f t="shared" si="4"/>
        <v>0</v>
      </c>
      <c r="BB88" s="603">
        <v>0</v>
      </c>
      <c r="BC88" s="603">
        <f t="shared" si="5"/>
        <v>0</v>
      </c>
      <c r="BD88" s="603">
        <f t="shared" si="6"/>
        <v>0</v>
      </c>
      <c r="BE88" s="604">
        <f t="shared" si="7"/>
        <v>0</v>
      </c>
    </row>
    <row r="89" spans="1:57">
      <c r="A89" s="385"/>
      <c r="B89" s="385"/>
      <c r="C89" s="385"/>
      <c r="D89" s="385"/>
      <c r="E89" s="385"/>
      <c r="F89" s="385"/>
      <c r="G89" s="385"/>
      <c r="H89" s="385"/>
      <c r="I89" s="385"/>
      <c r="J89" s="385"/>
      <c r="K89" s="385"/>
      <c r="L89" s="385"/>
      <c r="M89" s="385"/>
      <c r="N89" s="385"/>
      <c r="O89" s="385"/>
      <c r="P89" s="385"/>
      <c r="Q89" s="385"/>
      <c r="R89" s="385"/>
      <c r="S89" s="385"/>
      <c r="T89" s="385"/>
      <c r="U89" s="385"/>
      <c r="V89" s="385"/>
      <c r="W89" s="385"/>
      <c r="X89" s="385"/>
      <c r="Y89" s="385"/>
      <c r="Z89" s="385"/>
      <c r="AA89" s="385"/>
      <c r="AB89" s="385"/>
      <c r="AC89" s="385"/>
      <c r="AD89" s="385"/>
      <c r="AE89" s="385"/>
      <c r="AF89" s="385"/>
      <c r="AG89" s="385"/>
      <c r="AH89" s="385"/>
      <c r="AI89" s="385"/>
      <c r="AJ89" s="385"/>
      <c r="AK89" s="385"/>
      <c r="AL89" s="385"/>
      <c r="AM89" s="385"/>
      <c r="AN89" s="385"/>
      <c r="AO89" s="385"/>
      <c r="AP89" s="385"/>
      <c r="AQ89" s="385"/>
      <c r="AR89" s="385"/>
      <c r="AS89" s="385"/>
      <c r="AT89" s="385"/>
      <c r="AU89" s="385"/>
      <c r="AV89" s="385"/>
      <c r="AW89" s="385"/>
      <c r="AX89" s="385"/>
      <c r="AY89" s="385"/>
      <c r="AZ89" s="385"/>
      <c r="BA89" s="602">
        <f t="shared" si="4"/>
        <v>0</v>
      </c>
      <c r="BB89" s="603">
        <v>0</v>
      </c>
      <c r="BC89" s="603">
        <f t="shared" si="5"/>
        <v>0</v>
      </c>
      <c r="BD89" s="603">
        <f t="shared" si="6"/>
        <v>0</v>
      </c>
      <c r="BE89" s="604">
        <f t="shared" si="7"/>
        <v>0</v>
      </c>
    </row>
    <row r="90" spans="1:57">
      <c r="A90" s="385"/>
      <c r="B90" s="385"/>
      <c r="C90" s="385"/>
      <c r="D90" s="385"/>
      <c r="E90" s="385"/>
      <c r="F90" s="385"/>
      <c r="G90" s="385"/>
      <c r="H90" s="385"/>
      <c r="I90" s="385"/>
      <c r="J90" s="385"/>
      <c r="K90" s="385"/>
      <c r="L90" s="385"/>
      <c r="M90" s="385"/>
      <c r="N90" s="385"/>
      <c r="O90" s="385"/>
      <c r="P90" s="385"/>
      <c r="Q90" s="385"/>
      <c r="R90" s="385"/>
      <c r="S90" s="385"/>
      <c r="T90" s="385"/>
      <c r="U90" s="385"/>
      <c r="V90" s="385"/>
      <c r="W90" s="385"/>
      <c r="X90" s="385"/>
      <c r="Y90" s="385"/>
      <c r="Z90" s="385"/>
      <c r="AA90" s="385"/>
      <c r="AB90" s="385"/>
      <c r="AC90" s="385"/>
      <c r="AD90" s="385"/>
      <c r="AE90" s="385"/>
      <c r="AF90" s="385"/>
      <c r="AG90" s="385"/>
      <c r="AH90" s="385"/>
      <c r="AI90" s="385"/>
      <c r="AJ90" s="385"/>
      <c r="AK90" s="385"/>
      <c r="AL90" s="385"/>
      <c r="AM90" s="385"/>
      <c r="AN90" s="385"/>
      <c r="AO90" s="385"/>
      <c r="AP90" s="385"/>
      <c r="AQ90" s="385"/>
      <c r="AR90" s="385"/>
      <c r="AS90" s="385"/>
      <c r="AT90" s="385"/>
      <c r="AU90" s="385"/>
      <c r="AV90" s="385"/>
      <c r="AW90" s="385"/>
      <c r="AX90" s="385"/>
      <c r="AY90" s="385"/>
      <c r="AZ90" s="385"/>
      <c r="BA90" s="602">
        <f t="shared" si="4"/>
        <v>0</v>
      </c>
      <c r="BB90" s="603">
        <v>0</v>
      </c>
      <c r="BC90" s="603">
        <f t="shared" si="5"/>
        <v>0</v>
      </c>
      <c r="BD90" s="603">
        <f t="shared" si="6"/>
        <v>0</v>
      </c>
      <c r="BE90" s="604">
        <f t="shared" si="7"/>
        <v>0</v>
      </c>
    </row>
    <row r="91" spans="1:57">
      <c r="A91" s="385"/>
      <c r="B91" s="385"/>
      <c r="C91" s="385"/>
      <c r="D91" s="385"/>
      <c r="E91" s="385"/>
      <c r="F91" s="385"/>
      <c r="G91" s="385"/>
      <c r="H91" s="385"/>
      <c r="I91" s="385"/>
      <c r="J91" s="385"/>
      <c r="K91" s="385"/>
      <c r="L91" s="385"/>
      <c r="M91" s="385"/>
      <c r="N91" s="385"/>
      <c r="O91" s="385"/>
      <c r="P91" s="385"/>
      <c r="Q91" s="385"/>
      <c r="R91" s="385"/>
      <c r="S91" s="385"/>
      <c r="T91" s="385"/>
      <c r="U91" s="385"/>
      <c r="V91" s="385"/>
      <c r="W91" s="385"/>
      <c r="X91" s="385"/>
      <c r="Y91" s="385"/>
      <c r="Z91" s="385"/>
      <c r="AA91" s="385"/>
      <c r="AB91" s="385"/>
      <c r="AC91" s="385"/>
      <c r="AD91" s="385"/>
      <c r="AE91" s="385"/>
      <c r="AF91" s="385"/>
      <c r="AG91" s="385"/>
      <c r="AH91" s="385"/>
      <c r="AI91" s="385"/>
      <c r="AJ91" s="385"/>
      <c r="AK91" s="385"/>
      <c r="AL91" s="385"/>
      <c r="AM91" s="385"/>
      <c r="AN91" s="385"/>
      <c r="AO91" s="385"/>
      <c r="AP91" s="385"/>
      <c r="AQ91" s="385"/>
      <c r="AR91" s="385"/>
      <c r="AS91" s="385"/>
      <c r="AT91" s="385"/>
      <c r="AU91" s="385"/>
      <c r="AV91" s="385"/>
      <c r="AW91" s="385"/>
      <c r="AX91" s="385"/>
      <c r="AY91" s="385"/>
      <c r="AZ91" s="385"/>
      <c r="BA91" s="602">
        <f t="shared" si="4"/>
        <v>0</v>
      </c>
      <c r="BB91" s="603">
        <v>0</v>
      </c>
      <c r="BC91" s="603">
        <f t="shared" si="5"/>
        <v>0</v>
      </c>
      <c r="BD91" s="603">
        <f t="shared" si="6"/>
        <v>0</v>
      </c>
      <c r="BE91" s="604">
        <f t="shared" si="7"/>
        <v>0</v>
      </c>
    </row>
    <row r="92" spans="1:57">
      <c r="A92" s="385"/>
      <c r="B92" s="385"/>
      <c r="C92" s="385"/>
      <c r="D92" s="385"/>
      <c r="E92" s="385"/>
      <c r="F92" s="385"/>
      <c r="G92" s="385"/>
      <c r="H92" s="385"/>
      <c r="I92" s="385"/>
      <c r="J92" s="385"/>
      <c r="K92" s="385"/>
      <c r="L92" s="385"/>
      <c r="M92" s="385"/>
      <c r="N92" s="385"/>
      <c r="O92" s="385"/>
      <c r="P92" s="385"/>
      <c r="Q92" s="385"/>
      <c r="R92" s="385"/>
      <c r="S92" s="385"/>
      <c r="T92" s="385"/>
      <c r="U92" s="385"/>
      <c r="V92" s="385"/>
      <c r="W92" s="385"/>
      <c r="X92" s="385"/>
      <c r="Y92" s="385"/>
      <c r="Z92" s="385"/>
      <c r="AA92" s="385"/>
      <c r="AB92" s="385"/>
      <c r="AC92" s="385"/>
      <c r="AD92" s="385"/>
      <c r="AE92" s="385"/>
      <c r="AF92" s="385"/>
      <c r="AG92" s="385"/>
      <c r="AH92" s="385"/>
      <c r="AI92" s="385"/>
      <c r="AJ92" s="385"/>
      <c r="AK92" s="385"/>
      <c r="AL92" s="385"/>
      <c r="AM92" s="385"/>
      <c r="AN92" s="385"/>
      <c r="AO92" s="385"/>
      <c r="AP92" s="385"/>
      <c r="AQ92" s="385"/>
      <c r="AR92" s="385"/>
      <c r="AS92" s="385"/>
      <c r="AT92" s="385"/>
      <c r="AU92" s="385"/>
      <c r="AV92" s="385"/>
      <c r="AW92" s="385"/>
      <c r="AX92" s="385"/>
      <c r="AY92" s="385"/>
      <c r="AZ92" s="385"/>
      <c r="BA92" s="602">
        <f t="shared" si="4"/>
        <v>0</v>
      </c>
      <c r="BB92" s="603">
        <v>0</v>
      </c>
      <c r="BC92" s="603">
        <f t="shared" si="5"/>
        <v>0</v>
      </c>
      <c r="BD92" s="603">
        <f t="shared" si="6"/>
        <v>0</v>
      </c>
      <c r="BE92" s="604">
        <f t="shared" si="7"/>
        <v>0</v>
      </c>
    </row>
    <row r="93" spans="1:57">
      <c r="A93" s="385"/>
      <c r="B93" s="385"/>
      <c r="C93" s="385"/>
      <c r="D93" s="385"/>
      <c r="E93" s="385"/>
      <c r="F93" s="385"/>
      <c r="G93" s="385"/>
      <c r="H93" s="385"/>
      <c r="I93" s="385"/>
      <c r="J93" s="385"/>
      <c r="K93" s="385"/>
      <c r="L93" s="385"/>
      <c r="M93" s="385"/>
      <c r="N93" s="385"/>
      <c r="O93" s="385"/>
      <c r="P93" s="385"/>
      <c r="Q93" s="385"/>
      <c r="R93" s="385"/>
      <c r="S93" s="385"/>
      <c r="T93" s="385"/>
      <c r="U93" s="385"/>
      <c r="V93" s="385"/>
      <c r="W93" s="385"/>
      <c r="X93" s="385"/>
      <c r="Y93" s="385"/>
      <c r="Z93" s="385"/>
      <c r="AA93" s="385"/>
      <c r="AB93" s="385"/>
      <c r="AC93" s="385"/>
      <c r="AD93" s="385"/>
      <c r="AE93" s="385"/>
      <c r="AF93" s="385"/>
      <c r="AG93" s="385"/>
      <c r="AH93" s="385"/>
      <c r="AI93" s="385"/>
      <c r="AJ93" s="385"/>
      <c r="AK93" s="385"/>
      <c r="AL93" s="385"/>
      <c r="AM93" s="385"/>
      <c r="AN93" s="385"/>
      <c r="AO93" s="385"/>
      <c r="AP93" s="385"/>
      <c r="AQ93" s="385"/>
      <c r="AR93" s="385"/>
      <c r="AS93" s="385"/>
      <c r="AT93" s="385"/>
      <c r="AU93" s="385"/>
      <c r="AV93" s="385"/>
      <c r="AW93" s="385"/>
      <c r="AX93" s="385"/>
      <c r="AY93" s="385"/>
      <c r="AZ93" s="385"/>
      <c r="BA93" s="602">
        <f t="shared" si="4"/>
        <v>0</v>
      </c>
      <c r="BB93" s="603">
        <v>0</v>
      </c>
      <c r="BC93" s="603">
        <f t="shared" si="5"/>
        <v>0</v>
      </c>
      <c r="BD93" s="603">
        <f t="shared" si="6"/>
        <v>0</v>
      </c>
      <c r="BE93" s="604">
        <f t="shared" si="7"/>
        <v>0</v>
      </c>
    </row>
    <row r="94" spans="1:57">
      <c r="A94" s="385"/>
      <c r="B94" s="385"/>
      <c r="C94" s="385"/>
      <c r="D94" s="385"/>
      <c r="E94" s="385"/>
      <c r="F94" s="385"/>
      <c r="G94" s="385"/>
      <c r="H94" s="385"/>
      <c r="I94" s="385"/>
      <c r="J94" s="385"/>
      <c r="K94" s="385"/>
      <c r="L94" s="385"/>
      <c r="M94" s="385"/>
      <c r="N94" s="385"/>
      <c r="O94" s="385"/>
      <c r="P94" s="385"/>
      <c r="Q94" s="385"/>
      <c r="R94" s="385"/>
      <c r="S94" s="385"/>
      <c r="T94" s="385"/>
      <c r="U94" s="385"/>
      <c r="V94" s="385"/>
      <c r="W94" s="385"/>
      <c r="X94" s="385"/>
      <c r="Y94" s="385"/>
      <c r="Z94" s="385"/>
      <c r="AA94" s="385"/>
      <c r="AB94" s="385"/>
      <c r="AC94" s="385"/>
      <c r="AD94" s="385"/>
      <c r="AE94" s="385"/>
      <c r="AF94" s="385"/>
      <c r="AG94" s="385"/>
      <c r="AH94" s="385"/>
      <c r="AI94" s="385"/>
      <c r="AJ94" s="385"/>
      <c r="AK94" s="385"/>
      <c r="AL94" s="385"/>
      <c r="AM94" s="385"/>
      <c r="AN94" s="385"/>
      <c r="AO94" s="385"/>
      <c r="AP94" s="385"/>
      <c r="AQ94" s="385"/>
      <c r="AR94" s="385"/>
      <c r="AS94" s="385"/>
      <c r="AT94" s="385"/>
      <c r="AU94" s="385"/>
      <c r="AV94" s="385"/>
      <c r="AW94" s="385"/>
      <c r="AX94" s="385"/>
      <c r="AY94" s="385"/>
      <c r="AZ94" s="385"/>
      <c r="BA94" s="602">
        <f t="shared" si="4"/>
        <v>0</v>
      </c>
      <c r="BB94" s="603">
        <v>0</v>
      </c>
      <c r="BC94" s="603">
        <f t="shared" si="5"/>
        <v>0</v>
      </c>
      <c r="BD94" s="603">
        <f t="shared" si="6"/>
        <v>0</v>
      </c>
      <c r="BE94" s="604">
        <f t="shared" si="7"/>
        <v>0</v>
      </c>
    </row>
    <row r="95" spans="1:57">
      <c r="A95" s="385"/>
      <c r="B95" s="385"/>
      <c r="C95" s="385"/>
      <c r="D95" s="385"/>
      <c r="E95" s="385"/>
      <c r="F95" s="385"/>
      <c r="G95" s="385"/>
      <c r="H95" s="385"/>
      <c r="I95" s="385"/>
      <c r="J95" s="385"/>
      <c r="K95" s="385"/>
      <c r="L95" s="385"/>
      <c r="M95" s="385"/>
      <c r="N95" s="385"/>
      <c r="O95" s="385"/>
      <c r="P95" s="385"/>
      <c r="Q95" s="385"/>
      <c r="R95" s="385"/>
      <c r="S95" s="385"/>
      <c r="T95" s="385"/>
      <c r="U95" s="385"/>
      <c r="V95" s="385"/>
      <c r="W95" s="385"/>
      <c r="X95" s="385"/>
      <c r="Y95" s="385"/>
      <c r="Z95" s="385"/>
      <c r="AA95" s="385"/>
      <c r="AB95" s="385"/>
      <c r="AC95" s="385"/>
      <c r="AD95" s="385"/>
      <c r="AE95" s="385"/>
      <c r="AF95" s="385"/>
      <c r="AG95" s="385"/>
      <c r="AH95" s="385"/>
      <c r="AI95" s="385"/>
      <c r="AJ95" s="385"/>
      <c r="AK95" s="385"/>
      <c r="AL95" s="385"/>
      <c r="AM95" s="385"/>
      <c r="AN95" s="385"/>
      <c r="AO95" s="385"/>
      <c r="AP95" s="385"/>
      <c r="AQ95" s="385"/>
      <c r="AR95" s="385"/>
      <c r="AS95" s="385"/>
      <c r="AT95" s="385"/>
      <c r="AU95" s="385"/>
      <c r="AV95" s="385"/>
      <c r="AW95" s="385"/>
      <c r="AX95" s="385"/>
      <c r="AY95" s="385"/>
      <c r="AZ95" s="385"/>
      <c r="BA95" s="602">
        <f t="shared" si="4"/>
        <v>0</v>
      </c>
      <c r="BB95" s="603">
        <v>0</v>
      </c>
      <c r="BC95" s="603">
        <f t="shared" si="5"/>
        <v>0</v>
      </c>
      <c r="BD95" s="603">
        <f t="shared" si="6"/>
        <v>0</v>
      </c>
      <c r="BE95" s="604">
        <f t="shared" si="7"/>
        <v>0</v>
      </c>
    </row>
    <row r="96" spans="1:57">
      <c r="A96" s="385"/>
      <c r="B96" s="385"/>
      <c r="C96" s="385"/>
      <c r="D96" s="385"/>
      <c r="E96" s="385"/>
      <c r="F96" s="385"/>
      <c r="G96" s="385"/>
      <c r="H96" s="385"/>
      <c r="I96" s="385"/>
      <c r="J96" s="385"/>
      <c r="K96" s="385"/>
      <c r="L96" s="385"/>
      <c r="M96" s="385"/>
      <c r="N96" s="385"/>
      <c r="O96" s="385"/>
      <c r="P96" s="385"/>
      <c r="Q96" s="385"/>
      <c r="R96" s="385"/>
      <c r="S96" s="385"/>
      <c r="T96" s="385"/>
      <c r="U96" s="385"/>
      <c r="V96" s="385"/>
      <c r="W96" s="385"/>
      <c r="X96" s="385"/>
      <c r="Y96" s="385"/>
      <c r="Z96" s="385"/>
      <c r="AA96" s="385"/>
      <c r="AB96" s="385"/>
      <c r="AC96" s="385"/>
      <c r="AD96" s="385"/>
      <c r="AE96" s="385"/>
      <c r="AF96" s="385"/>
      <c r="AG96" s="385"/>
      <c r="AH96" s="385"/>
      <c r="AI96" s="385"/>
      <c r="AJ96" s="385"/>
      <c r="AK96" s="385"/>
      <c r="AL96" s="385"/>
      <c r="AM96" s="385"/>
      <c r="AN96" s="385"/>
      <c r="AO96" s="385"/>
      <c r="AP96" s="385"/>
      <c r="AQ96" s="385"/>
      <c r="AR96" s="385"/>
      <c r="AS96" s="385"/>
      <c r="AT96" s="385"/>
      <c r="AU96" s="385"/>
      <c r="AV96" s="385"/>
      <c r="AW96" s="385"/>
      <c r="AX96" s="385"/>
      <c r="AY96" s="385"/>
      <c r="AZ96" s="385"/>
      <c r="BA96" s="602">
        <f t="shared" si="4"/>
        <v>0</v>
      </c>
      <c r="BB96" s="603">
        <v>0</v>
      </c>
      <c r="BC96" s="603">
        <f t="shared" si="5"/>
        <v>0</v>
      </c>
      <c r="BD96" s="603">
        <f t="shared" si="6"/>
        <v>0</v>
      </c>
      <c r="BE96" s="604">
        <f t="shared" si="7"/>
        <v>0</v>
      </c>
    </row>
    <row r="97" spans="1:57">
      <c r="A97" s="385"/>
      <c r="B97" s="385"/>
      <c r="C97" s="385"/>
      <c r="D97" s="385"/>
      <c r="E97" s="385"/>
      <c r="F97" s="385"/>
      <c r="G97" s="385"/>
      <c r="H97" s="385"/>
      <c r="I97" s="385"/>
      <c r="J97" s="385"/>
      <c r="K97" s="385"/>
      <c r="L97" s="385"/>
      <c r="M97" s="385"/>
      <c r="N97" s="385"/>
      <c r="O97" s="385"/>
      <c r="P97" s="385"/>
      <c r="Q97" s="385"/>
      <c r="R97" s="385"/>
      <c r="S97" s="385"/>
      <c r="T97" s="385"/>
      <c r="U97" s="385"/>
      <c r="V97" s="385"/>
      <c r="W97" s="385"/>
      <c r="X97" s="385"/>
      <c r="Y97" s="385"/>
      <c r="Z97" s="385"/>
      <c r="AA97" s="385"/>
      <c r="AB97" s="385"/>
      <c r="AC97" s="385"/>
      <c r="AD97" s="385"/>
      <c r="AE97" s="385"/>
      <c r="AF97" s="385"/>
      <c r="AG97" s="385"/>
      <c r="AH97" s="385"/>
      <c r="AI97" s="385"/>
      <c r="AJ97" s="385"/>
      <c r="AK97" s="385"/>
      <c r="AL97" s="385"/>
      <c r="AM97" s="385"/>
      <c r="AN97" s="385"/>
      <c r="AO97" s="385"/>
      <c r="AP97" s="385"/>
      <c r="AQ97" s="385"/>
      <c r="AR97" s="385"/>
      <c r="AS97" s="385"/>
      <c r="AT97" s="385"/>
      <c r="AU97" s="385"/>
      <c r="AV97" s="385"/>
      <c r="AW97" s="385"/>
      <c r="AX97" s="385"/>
      <c r="AY97" s="385"/>
      <c r="AZ97" s="385"/>
      <c r="BA97" s="602">
        <f t="shared" si="4"/>
        <v>0</v>
      </c>
      <c r="BB97" s="603">
        <v>0</v>
      </c>
      <c r="BC97" s="603">
        <f t="shared" si="5"/>
        <v>0</v>
      </c>
      <c r="BD97" s="603">
        <f t="shared" si="6"/>
        <v>0</v>
      </c>
      <c r="BE97" s="604">
        <f t="shared" si="7"/>
        <v>0</v>
      </c>
    </row>
    <row r="98" spans="1:57">
      <c r="A98" s="385"/>
      <c r="B98" s="385"/>
      <c r="C98" s="385"/>
      <c r="D98" s="385"/>
      <c r="E98" s="385"/>
      <c r="F98" s="385"/>
      <c r="G98" s="385"/>
      <c r="H98" s="385"/>
      <c r="I98" s="385"/>
      <c r="J98" s="385"/>
      <c r="K98" s="385"/>
      <c r="L98" s="385"/>
      <c r="M98" s="385"/>
      <c r="N98" s="385"/>
      <c r="O98" s="385"/>
      <c r="P98" s="385"/>
      <c r="Q98" s="385"/>
      <c r="R98" s="385"/>
      <c r="S98" s="385"/>
      <c r="T98" s="385"/>
      <c r="U98" s="385"/>
      <c r="V98" s="385"/>
      <c r="W98" s="385"/>
      <c r="X98" s="385"/>
      <c r="Y98" s="385"/>
      <c r="Z98" s="385"/>
      <c r="AA98" s="385"/>
      <c r="AB98" s="385"/>
      <c r="AC98" s="385"/>
      <c r="AD98" s="385"/>
      <c r="AE98" s="385"/>
      <c r="AF98" s="385"/>
      <c r="AG98" s="385"/>
      <c r="AH98" s="385"/>
      <c r="AI98" s="385"/>
      <c r="AJ98" s="385"/>
      <c r="AK98" s="385"/>
      <c r="AL98" s="385"/>
      <c r="AM98" s="385"/>
      <c r="AN98" s="385"/>
      <c r="AO98" s="385"/>
      <c r="AP98" s="385"/>
      <c r="AQ98" s="385"/>
      <c r="AR98" s="385"/>
      <c r="AS98" s="385"/>
      <c r="AT98" s="385"/>
      <c r="AU98" s="385"/>
      <c r="AV98" s="385"/>
      <c r="AW98" s="385"/>
      <c r="AX98" s="385"/>
      <c r="AY98" s="385"/>
      <c r="AZ98" s="385"/>
      <c r="BA98" s="602">
        <f t="shared" si="4"/>
        <v>0</v>
      </c>
      <c r="BB98" s="603">
        <v>0</v>
      </c>
      <c r="BC98" s="603">
        <f t="shared" si="5"/>
        <v>0</v>
      </c>
      <c r="BD98" s="603">
        <f t="shared" si="6"/>
        <v>0</v>
      </c>
      <c r="BE98" s="604">
        <f t="shared" si="7"/>
        <v>0</v>
      </c>
    </row>
    <row r="99" spans="1:57">
      <c r="A99" s="385"/>
      <c r="B99" s="385"/>
      <c r="C99" s="385"/>
      <c r="D99" s="385"/>
      <c r="E99" s="385"/>
      <c r="F99" s="385"/>
      <c r="G99" s="385"/>
      <c r="H99" s="385"/>
      <c r="I99" s="385"/>
      <c r="J99" s="385"/>
      <c r="K99" s="385"/>
      <c r="L99" s="385"/>
      <c r="M99" s="385"/>
      <c r="N99" s="385"/>
      <c r="O99" s="385"/>
      <c r="P99" s="385"/>
      <c r="Q99" s="385"/>
      <c r="R99" s="385"/>
      <c r="S99" s="385"/>
      <c r="T99" s="385"/>
      <c r="U99" s="385"/>
      <c r="V99" s="385"/>
      <c r="W99" s="385"/>
      <c r="X99" s="385"/>
      <c r="Y99" s="385"/>
      <c r="Z99" s="385"/>
      <c r="AA99" s="385"/>
      <c r="AB99" s="385"/>
      <c r="AC99" s="385"/>
      <c r="AD99" s="385"/>
      <c r="AE99" s="385"/>
      <c r="AF99" s="385"/>
      <c r="AG99" s="385"/>
      <c r="AH99" s="385"/>
      <c r="AI99" s="385"/>
      <c r="AJ99" s="385"/>
      <c r="AK99" s="385"/>
      <c r="AL99" s="385"/>
      <c r="AM99" s="385"/>
      <c r="AN99" s="385"/>
      <c r="AO99" s="385"/>
      <c r="AP99" s="385"/>
      <c r="AQ99" s="385"/>
      <c r="AR99" s="385"/>
      <c r="AS99" s="385"/>
      <c r="AT99" s="385"/>
      <c r="AU99" s="385"/>
      <c r="AV99" s="385"/>
      <c r="AW99" s="385"/>
      <c r="AX99" s="385"/>
      <c r="AY99" s="385"/>
      <c r="AZ99" s="385"/>
      <c r="BA99" s="602">
        <f t="shared" si="4"/>
        <v>0</v>
      </c>
      <c r="BB99" s="603">
        <v>0</v>
      </c>
      <c r="BC99" s="603">
        <f t="shared" si="5"/>
        <v>0</v>
      </c>
      <c r="BD99" s="603">
        <f t="shared" si="6"/>
        <v>0</v>
      </c>
      <c r="BE99" s="604">
        <f t="shared" si="7"/>
        <v>0</v>
      </c>
    </row>
    <row r="100" spans="1:57">
      <c r="A100" s="385"/>
      <c r="B100" s="385"/>
      <c r="C100" s="385"/>
      <c r="D100" s="385"/>
      <c r="E100" s="385"/>
      <c r="F100" s="385"/>
      <c r="G100" s="385"/>
      <c r="H100" s="385"/>
      <c r="I100" s="385"/>
      <c r="J100" s="385"/>
      <c r="K100" s="385"/>
      <c r="L100" s="385"/>
      <c r="M100" s="385"/>
      <c r="N100" s="385"/>
      <c r="O100" s="385"/>
      <c r="P100" s="385"/>
      <c r="Q100" s="385"/>
      <c r="R100" s="385"/>
      <c r="S100" s="385"/>
      <c r="T100" s="385"/>
      <c r="U100" s="385"/>
      <c r="V100" s="385"/>
      <c r="W100" s="385"/>
      <c r="X100" s="385"/>
      <c r="Y100" s="385"/>
      <c r="Z100" s="385"/>
      <c r="AA100" s="385"/>
      <c r="AB100" s="385"/>
      <c r="AC100" s="385"/>
      <c r="AD100" s="385"/>
      <c r="AE100" s="385"/>
      <c r="AF100" s="385"/>
      <c r="AG100" s="385"/>
      <c r="AH100" s="385"/>
      <c r="AI100" s="385"/>
      <c r="AJ100" s="385"/>
      <c r="AK100" s="385"/>
      <c r="AL100" s="385"/>
      <c r="AM100" s="385"/>
      <c r="AN100" s="385"/>
      <c r="AO100" s="385"/>
      <c r="AP100" s="385"/>
      <c r="AQ100" s="385"/>
      <c r="AR100" s="385"/>
      <c r="AS100" s="385"/>
      <c r="AT100" s="385"/>
      <c r="AU100" s="385"/>
      <c r="AV100" s="385"/>
      <c r="AW100" s="385"/>
      <c r="AX100" s="385"/>
      <c r="AY100" s="385"/>
      <c r="AZ100" s="385"/>
      <c r="BA100" s="602">
        <f t="shared" si="4"/>
        <v>0</v>
      </c>
      <c r="BB100" s="603">
        <v>0</v>
      </c>
      <c r="BC100" s="603">
        <f t="shared" si="5"/>
        <v>0</v>
      </c>
      <c r="BD100" s="603">
        <f t="shared" si="6"/>
        <v>0</v>
      </c>
      <c r="BE100" s="604">
        <f t="shared" si="7"/>
        <v>0</v>
      </c>
    </row>
    <row r="101" spans="1:57">
      <c r="A101" s="385"/>
      <c r="B101" s="385"/>
      <c r="C101" s="385"/>
      <c r="D101" s="385"/>
      <c r="E101" s="385"/>
      <c r="F101" s="385"/>
      <c r="G101" s="385"/>
      <c r="H101" s="385"/>
      <c r="I101" s="385"/>
      <c r="J101" s="385"/>
      <c r="K101" s="385"/>
      <c r="L101" s="385"/>
      <c r="M101" s="385"/>
      <c r="N101" s="385"/>
      <c r="O101" s="385"/>
      <c r="P101" s="385"/>
      <c r="Q101" s="385"/>
      <c r="R101" s="385"/>
      <c r="S101" s="385"/>
      <c r="T101" s="385"/>
      <c r="U101" s="385"/>
      <c r="V101" s="385"/>
      <c r="W101" s="385"/>
      <c r="X101" s="385"/>
      <c r="Y101" s="385"/>
      <c r="Z101" s="385"/>
      <c r="AA101" s="385"/>
      <c r="AB101" s="385"/>
      <c r="AC101" s="385"/>
      <c r="AD101" s="385"/>
      <c r="AE101" s="385"/>
      <c r="AF101" s="385"/>
      <c r="AG101" s="385"/>
      <c r="AH101" s="385"/>
      <c r="AI101" s="385"/>
      <c r="AJ101" s="385"/>
      <c r="AK101" s="385"/>
      <c r="AL101" s="385"/>
      <c r="AM101" s="385"/>
      <c r="AN101" s="385"/>
      <c r="AO101" s="385"/>
      <c r="AP101" s="385"/>
      <c r="AQ101" s="385"/>
      <c r="AR101" s="385"/>
      <c r="AS101" s="385"/>
      <c r="AT101" s="385"/>
      <c r="AU101" s="385"/>
      <c r="AV101" s="385"/>
      <c r="AW101" s="385"/>
      <c r="AX101" s="385"/>
      <c r="AY101" s="385"/>
      <c r="AZ101" s="385"/>
      <c r="BA101" s="602">
        <f t="shared" si="4"/>
        <v>0</v>
      </c>
      <c r="BB101" s="603">
        <v>0</v>
      </c>
      <c r="BC101" s="603">
        <f t="shared" si="5"/>
        <v>0</v>
      </c>
      <c r="BD101" s="603">
        <f t="shared" si="6"/>
        <v>0</v>
      </c>
      <c r="BE101" s="604">
        <f t="shared" si="7"/>
        <v>0</v>
      </c>
    </row>
    <row r="102" spans="1:57">
      <c r="A102" s="385"/>
      <c r="B102" s="385"/>
      <c r="C102" s="385"/>
      <c r="D102" s="385"/>
      <c r="E102" s="385"/>
      <c r="F102" s="385"/>
      <c r="G102" s="385"/>
      <c r="H102" s="385"/>
      <c r="I102" s="385"/>
      <c r="J102" s="385"/>
      <c r="K102" s="385"/>
      <c r="L102" s="385"/>
      <c r="M102" s="385"/>
      <c r="N102" s="385"/>
      <c r="O102" s="385"/>
      <c r="P102" s="385"/>
      <c r="Q102" s="385"/>
      <c r="R102" s="385"/>
      <c r="S102" s="385"/>
      <c r="T102" s="385"/>
      <c r="U102" s="385"/>
      <c r="V102" s="385"/>
      <c r="W102" s="385"/>
      <c r="X102" s="385"/>
      <c r="Y102" s="385"/>
      <c r="Z102" s="385"/>
      <c r="AA102" s="385"/>
      <c r="AB102" s="385"/>
      <c r="AC102" s="385"/>
      <c r="AD102" s="385"/>
      <c r="AE102" s="385"/>
      <c r="AF102" s="385"/>
      <c r="AG102" s="385"/>
      <c r="AH102" s="385"/>
      <c r="AI102" s="385"/>
      <c r="AJ102" s="385"/>
      <c r="AK102" s="385"/>
      <c r="AL102" s="385"/>
      <c r="AM102" s="385"/>
      <c r="AN102" s="385"/>
      <c r="AO102" s="385"/>
      <c r="AP102" s="385"/>
      <c r="AQ102" s="385"/>
      <c r="AR102" s="385"/>
      <c r="AS102" s="385"/>
      <c r="AT102" s="385"/>
      <c r="AU102" s="385"/>
      <c r="AV102" s="385"/>
      <c r="AW102" s="385"/>
      <c r="AX102" s="385"/>
      <c r="AY102" s="385"/>
      <c r="AZ102" s="385"/>
      <c r="BA102" s="602">
        <f t="shared" si="4"/>
        <v>0</v>
      </c>
      <c r="BB102" s="603">
        <v>0</v>
      </c>
      <c r="BC102" s="603">
        <f t="shared" si="5"/>
        <v>0</v>
      </c>
      <c r="BD102" s="603">
        <f t="shared" si="6"/>
        <v>0</v>
      </c>
      <c r="BE102" s="604">
        <f t="shared" si="7"/>
        <v>0</v>
      </c>
    </row>
    <row r="103" spans="1:57">
      <c r="A103" s="385"/>
      <c r="B103" s="385"/>
      <c r="C103" s="385"/>
      <c r="D103" s="385"/>
      <c r="E103" s="385"/>
      <c r="F103" s="385"/>
      <c r="G103" s="385"/>
      <c r="H103" s="385"/>
      <c r="I103" s="385"/>
      <c r="J103" s="385"/>
      <c r="K103" s="385"/>
      <c r="L103" s="385"/>
      <c r="M103" s="385"/>
      <c r="N103" s="385"/>
      <c r="O103" s="385"/>
      <c r="P103" s="385"/>
      <c r="Q103" s="385"/>
      <c r="R103" s="385"/>
      <c r="S103" s="385"/>
      <c r="T103" s="385"/>
      <c r="U103" s="385"/>
      <c r="V103" s="385"/>
      <c r="W103" s="385"/>
      <c r="X103" s="385"/>
      <c r="Y103" s="385"/>
      <c r="Z103" s="385"/>
      <c r="AA103" s="385"/>
      <c r="AB103" s="385"/>
      <c r="AC103" s="385"/>
      <c r="AD103" s="385"/>
      <c r="AE103" s="385"/>
      <c r="AF103" s="385"/>
      <c r="AG103" s="385"/>
      <c r="AH103" s="385"/>
      <c r="AI103" s="385"/>
      <c r="AJ103" s="385"/>
      <c r="AK103" s="385"/>
      <c r="AL103" s="385"/>
      <c r="AM103" s="385"/>
      <c r="AN103" s="385"/>
      <c r="AO103" s="385"/>
      <c r="AP103" s="385"/>
      <c r="AQ103" s="385"/>
      <c r="AR103" s="385"/>
      <c r="AS103" s="385"/>
      <c r="AT103" s="385"/>
      <c r="AU103" s="385"/>
      <c r="AV103" s="385"/>
      <c r="AW103" s="385"/>
      <c r="AX103" s="385"/>
      <c r="AY103" s="385"/>
      <c r="AZ103" s="385"/>
      <c r="BA103" s="602">
        <f t="shared" si="4"/>
        <v>0</v>
      </c>
      <c r="BB103" s="603">
        <v>0</v>
      </c>
      <c r="BC103" s="603">
        <f t="shared" si="5"/>
        <v>0</v>
      </c>
      <c r="BD103" s="603">
        <f t="shared" si="6"/>
        <v>0</v>
      </c>
      <c r="BE103" s="604">
        <f t="shared" si="7"/>
        <v>0</v>
      </c>
    </row>
    <row r="104" spans="1:57">
      <c r="A104" s="385"/>
      <c r="B104" s="385"/>
      <c r="C104" s="385"/>
      <c r="D104" s="385"/>
      <c r="E104" s="385"/>
      <c r="F104" s="385"/>
      <c r="G104" s="385"/>
      <c r="H104" s="385"/>
      <c r="I104" s="385"/>
      <c r="J104" s="385"/>
      <c r="K104" s="385"/>
      <c r="L104" s="385"/>
      <c r="M104" s="385"/>
      <c r="N104" s="385"/>
      <c r="O104" s="385"/>
      <c r="P104" s="385"/>
      <c r="Q104" s="385"/>
      <c r="R104" s="385"/>
      <c r="S104" s="385"/>
      <c r="T104" s="385"/>
      <c r="U104" s="385"/>
      <c r="V104" s="385"/>
      <c r="W104" s="385"/>
      <c r="X104" s="385"/>
      <c r="Y104" s="385"/>
      <c r="Z104" s="385"/>
      <c r="AA104" s="385"/>
      <c r="AB104" s="385"/>
      <c r="AC104" s="385"/>
      <c r="AD104" s="385"/>
      <c r="AE104" s="385"/>
      <c r="AF104" s="385"/>
      <c r="AG104" s="385"/>
      <c r="AH104" s="385"/>
      <c r="AI104" s="385"/>
      <c r="AJ104" s="385"/>
      <c r="AK104" s="385"/>
      <c r="AL104" s="385"/>
      <c r="AM104" s="385"/>
      <c r="AN104" s="385"/>
      <c r="AO104" s="385"/>
      <c r="AP104" s="385"/>
      <c r="AQ104" s="385"/>
      <c r="AR104" s="385"/>
      <c r="AS104" s="385"/>
      <c r="AT104" s="385"/>
      <c r="AU104" s="385"/>
      <c r="AV104" s="385"/>
      <c r="AW104" s="385"/>
      <c r="AX104" s="385"/>
      <c r="AY104" s="385"/>
      <c r="AZ104" s="385"/>
      <c r="BA104" s="602">
        <f t="shared" si="4"/>
        <v>0</v>
      </c>
      <c r="BB104" s="603">
        <v>0</v>
      </c>
      <c r="BC104" s="603">
        <f t="shared" si="5"/>
        <v>0</v>
      </c>
      <c r="BD104" s="603">
        <f t="shared" si="6"/>
        <v>0</v>
      </c>
      <c r="BE104" s="604">
        <f t="shared" si="7"/>
        <v>0</v>
      </c>
    </row>
    <row r="105" spans="1:57">
      <c r="A105" s="385"/>
      <c r="B105" s="385"/>
      <c r="C105" s="385"/>
      <c r="D105" s="385"/>
      <c r="E105" s="385"/>
      <c r="F105" s="385"/>
      <c r="G105" s="385"/>
      <c r="H105" s="385"/>
      <c r="I105" s="385"/>
      <c r="J105" s="385"/>
      <c r="K105" s="385"/>
      <c r="L105" s="385"/>
      <c r="M105" s="385"/>
      <c r="N105" s="385"/>
      <c r="O105" s="385"/>
      <c r="P105" s="385"/>
      <c r="Q105" s="385"/>
      <c r="R105" s="385"/>
      <c r="S105" s="385"/>
      <c r="T105" s="385"/>
      <c r="U105" s="385"/>
      <c r="V105" s="385"/>
      <c r="W105" s="385"/>
      <c r="X105" s="385"/>
      <c r="Y105" s="385"/>
      <c r="Z105" s="385"/>
      <c r="AA105" s="385"/>
      <c r="AB105" s="385"/>
      <c r="AC105" s="385"/>
      <c r="AD105" s="385"/>
      <c r="AE105" s="385"/>
      <c r="AF105" s="385"/>
      <c r="AG105" s="385"/>
      <c r="AH105" s="385"/>
      <c r="AI105" s="385"/>
      <c r="AJ105" s="385"/>
      <c r="AK105" s="385"/>
      <c r="AL105" s="385"/>
      <c r="AM105" s="385"/>
      <c r="AN105" s="385"/>
      <c r="AO105" s="385"/>
      <c r="AP105" s="385"/>
      <c r="AQ105" s="385"/>
      <c r="AR105" s="385"/>
      <c r="AS105" s="385"/>
      <c r="AT105" s="385"/>
      <c r="AU105" s="385"/>
      <c r="AV105" s="385"/>
      <c r="AW105" s="385"/>
      <c r="AX105" s="385"/>
      <c r="AY105" s="385"/>
      <c r="AZ105" s="385"/>
      <c r="BA105" s="602">
        <f t="shared" si="4"/>
        <v>0</v>
      </c>
      <c r="BB105" s="603">
        <v>0</v>
      </c>
      <c r="BC105" s="603">
        <f t="shared" si="5"/>
        <v>0</v>
      </c>
      <c r="BD105" s="603">
        <f t="shared" si="6"/>
        <v>0</v>
      </c>
      <c r="BE105" s="604">
        <f t="shared" si="7"/>
        <v>0</v>
      </c>
    </row>
    <row r="106" spans="1:57">
      <c r="A106" s="385"/>
      <c r="B106" s="385"/>
      <c r="C106" s="385"/>
      <c r="D106" s="385"/>
      <c r="E106" s="385"/>
      <c r="F106" s="385"/>
      <c r="G106" s="385"/>
      <c r="H106" s="385"/>
      <c r="I106" s="385"/>
      <c r="J106" s="385"/>
      <c r="K106" s="385"/>
      <c r="L106" s="385"/>
      <c r="M106" s="385"/>
      <c r="N106" s="385"/>
      <c r="O106" s="385"/>
      <c r="P106" s="385"/>
      <c r="Q106" s="385"/>
      <c r="R106" s="385"/>
      <c r="S106" s="385"/>
      <c r="T106" s="385"/>
      <c r="U106" s="385"/>
      <c r="V106" s="385"/>
      <c r="W106" s="385"/>
      <c r="X106" s="385"/>
      <c r="Y106" s="385"/>
      <c r="Z106" s="385"/>
      <c r="AA106" s="385"/>
      <c r="AB106" s="385"/>
      <c r="AC106" s="385"/>
      <c r="AD106" s="385"/>
      <c r="AE106" s="385"/>
      <c r="AF106" s="385"/>
      <c r="AG106" s="385"/>
      <c r="AH106" s="385"/>
      <c r="AI106" s="385"/>
      <c r="AJ106" s="385"/>
      <c r="AK106" s="385"/>
      <c r="AL106" s="385"/>
      <c r="AM106" s="385"/>
      <c r="AN106" s="385"/>
      <c r="AO106" s="385"/>
      <c r="AP106" s="385"/>
      <c r="AQ106" s="385"/>
      <c r="AR106" s="385"/>
      <c r="AS106" s="385"/>
      <c r="AT106" s="385"/>
      <c r="AU106" s="385"/>
      <c r="AV106" s="385"/>
      <c r="AW106" s="385"/>
      <c r="AX106" s="385"/>
      <c r="AY106" s="385"/>
      <c r="AZ106" s="385"/>
      <c r="BA106" s="602">
        <f t="shared" si="4"/>
        <v>0</v>
      </c>
      <c r="BB106" s="603">
        <v>0</v>
      </c>
      <c r="BC106" s="603">
        <f t="shared" si="5"/>
        <v>0</v>
      </c>
      <c r="BD106" s="603">
        <f t="shared" si="6"/>
        <v>0</v>
      </c>
      <c r="BE106" s="604">
        <f t="shared" si="7"/>
        <v>0</v>
      </c>
    </row>
    <row r="107" spans="1:57">
      <c r="A107" s="385"/>
      <c r="B107" s="385"/>
      <c r="C107" s="385"/>
      <c r="D107" s="385"/>
      <c r="E107" s="385"/>
      <c r="F107" s="385"/>
      <c r="G107" s="385"/>
      <c r="H107" s="385"/>
      <c r="I107" s="385"/>
      <c r="J107" s="385"/>
      <c r="K107" s="385"/>
      <c r="L107" s="385"/>
      <c r="M107" s="385"/>
      <c r="N107" s="385"/>
      <c r="O107" s="385"/>
      <c r="P107" s="385"/>
      <c r="Q107" s="385"/>
      <c r="R107" s="385"/>
      <c r="S107" s="385"/>
      <c r="T107" s="385"/>
      <c r="U107" s="385"/>
      <c r="V107" s="385"/>
      <c r="W107" s="385"/>
      <c r="X107" s="385"/>
      <c r="Y107" s="385"/>
      <c r="Z107" s="385"/>
      <c r="AA107" s="385"/>
      <c r="AB107" s="385"/>
      <c r="AC107" s="385"/>
      <c r="AD107" s="385"/>
      <c r="AE107" s="385"/>
      <c r="AF107" s="385"/>
      <c r="AG107" s="385"/>
      <c r="AH107" s="385"/>
      <c r="AI107" s="385"/>
      <c r="AJ107" s="385"/>
      <c r="AK107" s="385"/>
      <c r="AL107" s="385"/>
      <c r="AM107" s="385"/>
      <c r="AN107" s="385"/>
      <c r="AO107" s="385"/>
      <c r="AP107" s="385"/>
      <c r="AQ107" s="385"/>
      <c r="AR107" s="385"/>
      <c r="AS107" s="385"/>
      <c r="AT107" s="385"/>
      <c r="AU107" s="385"/>
      <c r="AV107" s="385"/>
      <c r="AW107" s="385"/>
      <c r="AX107" s="385"/>
      <c r="AY107" s="385"/>
      <c r="AZ107" s="385"/>
      <c r="BA107" s="602">
        <f t="shared" si="4"/>
        <v>0</v>
      </c>
      <c r="BB107" s="603">
        <v>0</v>
      </c>
      <c r="BC107" s="603">
        <f t="shared" si="5"/>
        <v>0</v>
      </c>
      <c r="BD107" s="603">
        <f t="shared" si="6"/>
        <v>0</v>
      </c>
      <c r="BE107" s="604">
        <f t="shared" si="7"/>
        <v>0</v>
      </c>
    </row>
    <row r="108" spans="1:57">
      <c r="A108" s="385"/>
      <c r="B108" s="385"/>
      <c r="C108" s="385"/>
      <c r="D108" s="385"/>
      <c r="E108" s="385"/>
      <c r="F108" s="385"/>
      <c r="G108" s="385"/>
      <c r="H108" s="385"/>
      <c r="I108" s="385"/>
      <c r="J108" s="385"/>
      <c r="K108" s="385"/>
      <c r="L108" s="385"/>
      <c r="M108" s="385"/>
      <c r="N108" s="385"/>
      <c r="O108" s="385"/>
      <c r="P108" s="385"/>
      <c r="Q108" s="385"/>
      <c r="R108" s="385"/>
      <c r="S108" s="385"/>
      <c r="T108" s="385"/>
      <c r="U108" s="385"/>
      <c r="V108" s="385"/>
      <c r="W108" s="385"/>
      <c r="X108" s="385"/>
      <c r="Y108" s="385"/>
      <c r="Z108" s="385"/>
      <c r="AA108" s="385"/>
      <c r="AB108" s="385"/>
      <c r="AC108" s="385"/>
      <c r="AD108" s="385"/>
      <c r="AE108" s="385"/>
      <c r="AF108" s="385"/>
      <c r="AG108" s="385"/>
      <c r="AH108" s="385"/>
      <c r="AI108" s="385"/>
      <c r="AJ108" s="385"/>
      <c r="AK108" s="385"/>
      <c r="AL108" s="385"/>
      <c r="AM108" s="385"/>
      <c r="AN108" s="385"/>
      <c r="AO108" s="385"/>
      <c r="AP108" s="385"/>
      <c r="AQ108" s="385"/>
      <c r="AR108" s="385"/>
      <c r="AS108" s="385"/>
      <c r="AT108" s="385"/>
      <c r="AU108" s="385"/>
      <c r="AV108" s="385"/>
      <c r="AW108" s="385"/>
      <c r="AX108" s="385"/>
      <c r="AY108" s="385"/>
      <c r="AZ108" s="385"/>
      <c r="BA108" s="602">
        <f t="shared" si="4"/>
        <v>0</v>
      </c>
      <c r="BB108" s="603">
        <v>0</v>
      </c>
      <c r="BC108" s="603">
        <f t="shared" si="5"/>
        <v>0</v>
      </c>
      <c r="BD108" s="603">
        <f t="shared" si="6"/>
        <v>0</v>
      </c>
      <c r="BE108" s="604">
        <f t="shared" si="7"/>
        <v>0</v>
      </c>
    </row>
    <row r="109" spans="1:57">
      <c r="A109" s="385"/>
      <c r="B109" s="385"/>
      <c r="C109" s="385"/>
      <c r="D109" s="385"/>
      <c r="E109" s="385"/>
      <c r="F109" s="385"/>
      <c r="G109" s="385"/>
      <c r="H109" s="385"/>
      <c r="I109" s="385"/>
      <c r="J109" s="385"/>
      <c r="K109" s="385"/>
      <c r="L109" s="385"/>
      <c r="M109" s="385"/>
      <c r="N109" s="385"/>
      <c r="O109" s="385"/>
      <c r="P109" s="385"/>
      <c r="Q109" s="385"/>
      <c r="R109" s="385"/>
      <c r="S109" s="385"/>
      <c r="T109" s="385"/>
      <c r="U109" s="385"/>
      <c r="V109" s="385"/>
      <c r="W109" s="385"/>
      <c r="X109" s="385"/>
      <c r="Y109" s="385"/>
      <c r="Z109" s="385"/>
      <c r="AA109" s="385"/>
      <c r="AB109" s="385"/>
      <c r="AC109" s="385"/>
      <c r="AD109" s="385"/>
      <c r="AE109" s="385"/>
      <c r="AF109" s="385"/>
      <c r="AG109" s="385"/>
      <c r="AH109" s="385"/>
      <c r="AI109" s="385"/>
      <c r="AJ109" s="385"/>
      <c r="AK109" s="385"/>
      <c r="AL109" s="385"/>
      <c r="AM109" s="385"/>
      <c r="AN109" s="385"/>
      <c r="AO109" s="385"/>
      <c r="AP109" s="385"/>
      <c r="AQ109" s="385"/>
      <c r="AR109" s="385"/>
      <c r="AS109" s="385"/>
      <c r="AT109" s="385"/>
      <c r="AU109" s="385"/>
      <c r="AV109" s="385"/>
      <c r="AW109" s="385"/>
      <c r="AX109" s="385"/>
      <c r="AY109" s="385"/>
      <c r="AZ109" s="385"/>
      <c r="BA109" s="602">
        <f t="shared" si="4"/>
        <v>0</v>
      </c>
      <c r="BB109" s="603">
        <v>0</v>
      </c>
      <c r="BC109" s="603">
        <f t="shared" si="5"/>
        <v>0</v>
      </c>
      <c r="BD109" s="603">
        <f t="shared" si="6"/>
        <v>0</v>
      </c>
      <c r="BE109" s="604">
        <f t="shared" si="7"/>
        <v>0</v>
      </c>
    </row>
    <row r="110" spans="1:57">
      <c r="A110" s="385"/>
      <c r="B110" s="385"/>
      <c r="C110" s="385"/>
      <c r="D110" s="385"/>
      <c r="E110" s="385"/>
      <c r="F110" s="385"/>
      <c r="G110" s="385"/>
      <c r="H110" s="385"/>
      <c r="I110" s="385"/>
      <c r="J110" s="385"/>
      <c r="K110" s="385"/>
      <c r="L110" s="385"/>
      <c r="M110" s="385"/>
      <c r="N110" s="385"/>
      <c r="O110" s="385"/>
      <c r="P110" s="385"/>
      <c r="Q110" s="385"/>
      <c r="R110" s="385"/>
      <c r="S110" s="385"/>
      <c r="T110" s="385"/>
      <c r="U110" s="385"/>
      <c r="V110" s="385"/>
      <c r="W110" s="385"/>
      <c r="X110" s="385"/>
      <c r="Y110" s="385"/>
      <c r="Z110" s="385"/>
      <c r="AA110" s="385"/>
      <c r="AB110" s="385"/>
      <c r="AC110" s="385"/>
      <c r="AD110" s="385"/>
      <c r="AE110" s="385"/>
      <c r="AF110" s="385"/>
      <c r="AG110" s="385"/>
      <c r="AH110" s="385"/>
      <c r="AI110" s="385"/>
      <c r="AJ110" s="385"/>
      <c r="AK110" s="385"/>
      <c r="AL110" s="385"/>
      <c r="AM110" s="385"/>
      <c r="AN110" s="385"/>
      <c r="AO110" s="385"/>
      <c r="AP110" s="385"/>
      <c r="AQ110" s="385"/>
      <c r="AR110" s="385"/>
      <c r="AS110" s="385"/>
      <c r="AT110" s="385"/>
      <c r="AU110" s="385"/>
      <c r="AV110" s="385"/>
      <c r="AW110" s="385"/>
      <c r="AX110" s="385"/>
      <c r="AY110" s="385"/>
      <c r="AZ110" s="385"/>
      <c r="BA110" s="602">
        <f t="shared" si="4"/>
        <v>0</v>
      </c>
      <c r="BB110" s="603">
        <v>0</v>
      </c>
      <c r="BC110" s="603">
        <f t="shared" si="5"/>
        <v>0</v>
      </c>
      <c r="BD110" s="603">
        <f t="shared" si="6"/>
        <v>0</v>
      </c>
      <c r="BE110" s="604">
        <f t="shared" si="7"/>
        <v>0</v>
      </c>
    </row>
    <row r="111" spans="1:57">
      <c r="A111" s="385"/>
      <c r="B111" s="385"/>
      <c r="C111" s="385"/>
      <c r="D111" s="385"/>
      <c r="E111" s="385"/>
      <c r="F111" s="385"/>
      <c r="G111" s="385"/>
      <c r="H111" s="385"/>
      <c r="I111" s="385"/>
      <c r="J111" s="385"/>
      <c r="K111" s="385"/>
      <c r="L111" s="385"/>
      <c r="M111" s="385"/>
      <c r="N111" s="385"/>
      <c r="O111" s="385"/>
      <c r="P111" s="385"/>
      <c r="Q111" s="385"/>
      <c r="R111" s="385"/>
      <c r="S111" s="385"/>
      <c r="T111" s="385"/>
      <c r="U111" s="385"/>
      <c r="V111" s="385"/>
      <c r="W111" s="385"/>
      <c r="X111" s="385"/>
      <c r="Y111" s="385"/>
      <c r="Z111" s="385"/>
      <c r="AA111" s="385"/>
      <c r="AB111" s="385"/>
      <c r="AC111" s="385"/>
      <c r="AD111" s="385"/>
      <c r="AE111" s="385"/>
      <c r="AF111" s="385"/>
      <c r="AG111" s="385"/>
      <c r="AH111" s="385"/>
      <c r="AI111" s="385"/>
      <c r="AJ111" s="385"/>
      <c r="AK111" s="385"/>
      <c r="AL111" s="385"/>
      <c r="AM111" s="385"/>
      <c r="AN111" s="385"/>
      <c r="AO111" s="385"/>
      <c r="AP111" s="385"/>
      <c r="AQ111" s="385"/>
      <c r="AR111" s="385"/>
      <c r="AS111" s="385"/>
      <c r="AT111" s="385"/>
      <c r="AU111" s="385"/>
      <c r="AV111" s="385"/>
      <c r="AW111" s="385"/>
      <c r="AX111" s="385"/>
      <c r="AY111" s="385"/>
      <c r="AZ111" s="385"/>
      <c r="BA111" s="602">
        <f t="shared" si="4"/>
        <v>0</v>
      </c>
      <c r="BB111" s="603">
        <v>0</v>
      </c>
      <c r="BC111" s="603">
        <f t="shared" si="5"/>
        <v>0</v>
      </c>
      <c r="BD111" s="603">
        <f t="shared" si="6"/>
        <v>0</v>
      </c>
      <c r="BE111" s="604">
        <f t="shared" si="7"/>
        <v>0</v>
      </c>
    </row>
    <row r="112" spans="1:57">
      <c r="A112" s="385"/>
      <c r="B112" s="385"/>
      <c r="C112" s="385"/>
      <c r="D112" s="385"/>
      <c r="E112" s="385"/>
      <c r="F112" s="385"/>
      <c r="G112" s="385"/>
      <c r="H112" s="385"/>
      <c r="I112" s="385"/>
      <c r="J112" s="385"/>
      <c r="K112" s="385"/>
      <c r="L112" s="385"/>
      <c r="M112" s="385"/>
      <c r="N112" s="385"/>
      <c r="O112" s="385"/>
      <c r="P112" s="385"/>
      <c r="Q112" s="385"/>
      <c r="R112" s="385"/>
      <c r="S112" s="385"/>
      <c r="T112" s="385"/>
      <c r="U112" s="385"/>
      <c r="V112" s="385"/>
      <c r="W112" s="385"/>
      <c r="X112" s="385"/>
      <c r="Y112" s="385"/>
      <c r="Z112" s="385"/>
      <c r="AA112" s="385"/>
      <c r="AB112" s="385"/>
      <c r="AC112" s="385"/>
      <c r="AD112" s="385"/>
      <c r="AE112" s="385"/>
      <c r="AF112" s="385"/>
      <c r="AG112" s="385"/>
      <c r="AH112" s="385"/>
      <c r="AI112" s="385"/>
      <c r="AJ112" s="385"/>
      <c r="AK112" s="385"/>
      <c r="AL112" s="385"/>
      <c r="AM112" s="385"/>
      <c r="AN112" s="385"/>
      <c r="AO112" s="385"/>
      <c r="AP112" s="385"/>
      <c r="AQ112" s="385"/>
      <c r="AR112" s="385"/>
      <c r="AS112" s="385"/>
      <c r="AT112" s="385"/>
      <c r="AU112" s="385"/>
      <c r="AV112" s="385"/>
      <c r="AW112" s="385"/>
      <c r="AX112" s="385"/>
      <c r="AY112" s="385"/>
      <c r="AZ112" s="385"/>
      <c r="BA112" s="602">
        <f t="shared" si="4"/>
        <v>0</v>
      </c>
      <c r="BB112" s="603">
        <v>0</v>
      </c>
      <c r="BC112" s="603">
        <f t="shared" si="5"/>
        <v>0</v>
      </c>
      <c r="BD112" s="603">
        <f t="shared" si="6"/>
        <v>0</v>
      </c>
      <c r="BE112" s="604">
        <f t="shared" si="7"/>
        <v>0</v>
      </c>
    </row>
    <row r="113" spans="1:57">
      <c r="A113" s="385"/>
      <c r="B113" s="385"/>
      <c r="C113" s="385"/>
      <c r="D113" s="385"/>
      <c r="E113" s="385"/>
      <c r="F113" s="385"/>
      <c r="G113" s="385"/>
      <c r="H113" s="385"/>
      <c r="I113" s="385"/>
      <c r="J113" s="385"/>
      <c r="K113" s="385"/>
      <c r="L113" s="385"/>
      <c r="M113" s="385"/>
      <c r="N113" s="385"/>
      <c r="O113" s="385"/>
      <c r="P113" s="385"/>
      <c r="Q113" s="385"/>
      <c r="R113" s="385"/>
      <c r="S113" s="385"/>
      <c r="T113" s="385"/>
      <c r="U113" s="385"/>
      <c r="V113" s="385"/>
      <c r="W113" s="385"/>
      <c r="X113" s="385"/>
      <c r="Y113" s="385"/>
      <c r="Z113" s="385"/>
      <c r="AA113" s="385"/>
      <c r="AB113" s="385"/>
      <c r="AC113" s="385"/>
      <c r="AD113" s="385"/>
      <c r="AE113" s="385"/>
      <c r="AF113" s="385"/>
      <c r="AG113" s="385"/>
      <c r="AH113" s="385"/>
      <c r="AI113" s="385"/>
      <c r="AJ113" s="385"/>
      <c r="AK113" s="385"/>
      <c r="AL113" s="385"/>
      <c r="AM113" s="385"/>
      <c r="AN113" s="385"/>
      <c r="AO113" s="385"/>
      <c r="AP113" s="385"/>
      <c r="AQ113" s="385"/>
      <c r="AR113" s="385"/>
      <c r="AS113" s="385"/>
      <c r="AT113" s="385"/>
      <c r="AU113" s="385"/>
      <c r="AV113" s="385"/>
      <c r="AW113" s="385"/>
      <c r="AX113" s="385"/>
      <c r="AY113" s="385"/>
      <c r="AZ113" s="385"/>
      <c r="BA113" s="602">
        <f t="shared" si="4"/>
        <v>0</v>
      </c>
      <c r="BB113" s="603">
        <v>0</v>
      </c>
      <c r="BC113" s="603">
        <f t="shared" si="5"/>
        <v>0</v>
      </c>
      <c r="BD113" s="603">
        <f t="shared" si="6"/>
        <v>0</v>
      </c>
      <c r="BE113" s="604">
        <f t="shared" si="7"/>
        <v>0</v>
      </c>
    </row>
    <row r="114" spans="1:57">
      <c r="A114" s="385"/>
      <c r="B114" s="385"/>
      <c r="C114" s="385"/>
      <c r="D114" s="385"/>
      <c r="E114" s="385"/>
      <c r="F114" s="385"/>
      <c r="G114" s="385"/>
      <c r="H114" s="385"/>
      <c r="I114" s="385"/>
      <c r="J114" s="385"/>
      <c r="K114" s="385"/>
      <c r="L114" s="385"/>
      <c r="M114" s="385"/>
      <c r="N114" s="385"/>
      <c r="O114" s="385"/>
      <c r="P114" s="385"/>
      <c r="Q114" s="385"/>
      <c r="R114" s="385"/>
      <c r="S114" s="385"/>
      <c r="T114" s="385"/>
      <c r="U114" s="385"/>
      <c r="V114" s="385"/>
      <c r="W114" s="385"/>
      <c r="X114" s="385"/>
      <c r="Y114" s="385"/>
      <c r="Z114" s="385"/>
      <c r="AA114" s="385"/>
      <c r="AB114" s="385"/>
      <c r="AC114" s="385"/>
      <c r="AD114" s="385"/>
      <c r="AE114" s="385"/>
      <c r="AF114" s="385"/>
      <c r="AG114" s="385"/>
      <c r="AH114" s="385"/>
      <c r="AI114" s="385"/>
      <c r="AJ114" s="385"/>
      <c r="AK114" s="385"/>
      <c r="AL114" s="385"/>
      <c r="AM114" s="385"/>
      <c r="AN114" s="385"/>
      <c r="AO114" s="385"/>
      <c r="AP114" s="385"/>
      <c r="AQ114" s="385"/>
      <c r="AR114" s="385"/>
      <c r="AS114" s="385"/>
      <c r="AT114" s="385"/>
      <c r="AU114" s="385"/>
      <c r="AV114" s="385"/>
      <c r="AW114" s="385"/>
      <c r="AX114" s="385"/>
      <c r="AY114" s="385"/>
      <c r="AZ114" s="385"/>
      <c r="BA114" s="602">
        <f t="shared" si="4"/>
        <v>0</v>
      </c>
      <c r="BB114" s="603">
        <v>0</v>
      </c>
      <c r="BC114" s="603">
        <f t="shared" si="5"/>
        <v>0</v>
      </c>
      <c r="BD114" s="603">
        <f t="shared" si="6"/>
        <v>0</v>
      </c>
      <c r="BE114" s="604">
        <f t="shared" si="7"/>
        <v>0</v>
      </c>
    </row>
    <row r="115" spans="1:57">
      <c r="A115" s="385"/>
      <c r="B115" s="385"/>
      <c r="C115" s="385"/>
      <c r="D115" s="385"/>
      <c r="E115" s="385"/>
      <c r="F115" s="385"/>
      <c r="G115" s="385"/>
      <c r="H115" s="385"/>
      <c r="I115" s="385"/>
      <c r="J115" s="385"/>
      <c r="K115" s="385"/>
      <c r="L115" s="385"/>
      <c r="M115" s="385"/>
      <c r="N115" s="385"/>
      <c r="O115" s="385"/>
      <c r="P115" s="385"/>
      <c r="Q115" s="385"/>
      <c r="R115" s="385"/>
      <c r="S115" s="385"/>
      <c r="T115" s="385"/>
      <c r="U115" s="385"/>
      <c r="V115" s="385"/>
      <c r="W115" s="385"/>
      <c r="X115" s="385"/>
      <c r="Y115" s="385"/>
      <c r="Z115" s="385"/>
      <c r="AA115" s="385"/>
      <c r="AB115" s="385"/>
      <c r="AC115" s="385"/>
      <c r="AD115" s="385"/>
      <c r="AE115" s="385"/>
      <c r="AF115" s="385"/>
      <c r="AG115" s="385"/>
      <c r="AH115" s="385"/>
      <c r="AI115" s="385"/>
      <c r="AJ115" s="385"/>
      <c r="AK115" s="385"/>
      <c r="AL115" s="385"/>
      <c r="AM115" s="385"/>
      <c r="AN115" s="385"/>
      <c r="AO115" s="385"/>
      <c r="AP115" s="385"/>
      <c r="AQ115" s="385"/>
      <c r="AR115" s="385"/>
      <c r="AS115" s="385"/>
      <c r="AT115" s="385"/>
      <c r="AU115" s="385"/>
      <c r="AV115" s="385"/>
      <c r="AW115" s="385"/>
      <c r="AX115" s="385"/>
      <c r="AY115" s="385"/>
      <c r="AZ115" s="385"/>
      <c r="BA115" s="602">
        <f t="shared" si="4"/>
        <v>0</v>
      </c>
      <c r="BB115" s="603">
        <v>0</v>
      </c>
      <c r="BC115" s="603">
        <f t="shared" si="5"/>
        <v>0</v>
      </c>
      <c r="BD115" s="603">
        <f t="shared" si="6"/>
        <v>0</v>
      </c>
      <c r="BE115" s="604">
        <f t="shared" si="7"/>
        <v>0</v>
      </c>
    </row>
    <row r="116" spans="1:57">
      <c r="A116" s="385"/>
      <c r="B116" s="385"/>
      <c r="C116" s="385"/>
      <c r="D116" s="385"/>
      <c r="E116" s="385"/>
      <c r="F116" s="385"/>
      <c r="G116" s="385"/>
      <c r="H116" s="385"/>
      <c r="I116" s="385"/>
      <c r="J116" s="385"/>
      <c r="K116" s="385"/>
      <c r="L116" s="385"/>
      <c r="M116" s="385"/>
      <c r="N116" s="385"/>
      <c r="O116" s="385"/>
      <c r="P116" s="385"/>
      <c r="Q116" s="385"/>
      <c r="R116" s="385"/>
      <c r="S116" s="385"/>
      <c r="T116" s="385"/>
      <c r="U116" s="385"/>
      <c r="V116" s="385"/>
      <c r="W116" s="385"/>
      <c r="X116" s="385"/>
      <c r="Y116" s="385"/>
      <c r="Z116" s="385"/>
      <c r="AA116" s="385"/>
      <c r="AB116" s="385"/>
      <c r="AC116" s="385"/>
      <c r="AD116" s="385"/>
      <c r="AE116" s="385"/>
      <c r="AF116" s="385"/>
      <c r="AG116" s="385"/>
      <c r="AH116" s="385"/>
      <c r="AI116" s="385"/>
      <c r="AJ116" s="385"/>
      <c r="AK116" s="385"/>
      <c r="AL116" s="385"/>
      <c r="AM116" s="385"/>
      <c r="AN116" s="385"/>
      <c r="AO116" s="385"/>
      <c r="AP116" s="385"/>
      <c r="AQ116" s="385"/>
      <c r="AR116" s="385"/>
      <c r="AS116" s="385"/>
      <c r="AT116" s="385"/>
      <c r="AU116" s="385"/>
      <c r="AV116" s="385"/>
      <c r="AW116" s="385"/>
      <c r="AX116" s="385"/>
      <c r="AY116" s="385"/>
      <c r="AZ116" s="385"/>
      <c r="BA116" s="602">
        <f t="shared" si="4"/>
        <v>0</v>
      </c>
      <c r="BB116" s="603">
        <v>0</v>
      </c>
      <c r="BC116" s="603">
        <f t="shared" si="5"/>
        <v>0</v>
      </c>
      <c r="BD116" s="603">
        <f t="shared" si="6"/>
        <v>0</v>
      </c>
      <c r="BE116" s="604">
        <f t="shared" si="7"/>
        <v>0</v>
      </c>
    </row>
    <row r="117" spans="1:57">
      <c r="A117" s="385"/>
      <c r="B117" s="385"/>
      <c r="C117" s="385"/>
      <c r="D117" s="385"/>
      <c r="E117" s="385"/>
      <c r="F117" s="385"/>
      <c r="G117" s="385"/>
      <c r="H117" s="385"/>
      <c r="I117" s="385"/>
      <c r="J117" s="385"/>
      <c r="K117" s="385"/>
      <c r="L117" s="385"/>
      <c r="M117" s="385"/>
      <c r="N117" s="385"/>
      <c r="O117" s="385"/>
      <c r="P117" s="385"/>
      <c r="Q117" s="385"/>
      <c r="R117" s="385"/>
      <c r="S117" s="385"/>
      <c r="T117" s="385"/>
      <c r="U117" s="385"/>
      <c r="V117" s="385"/>
      <c r="W117" s="385"/>
      <c r="X117" s="385"/>
      <c r="Y117" s="385"/>
      <c r="Z117" s="385"/>
      <c r="AA117" s="385"/>
      <c r="AB117" s="385"/>
      <c r="AC117" s="385"/>
      <c r="AD117" s="385"/>
      <c r="AE117" s="385"/>
      <c r="AF117" s="385"/>
      <c r="AG117" s="385"/>
      <c r="AH117" s="385"/>
      <c r="AI117" s="385"/>
      <c r="AJ117" s="385"/>
      <c r="AK117" s="385"/>
      <c r="AL117" s="385"/>
      <c r="AM117" s="385"/>
      <c r="AN117" s="385"/>
      <c r="AO117" s="385"/>
      <c r="AP117" s="385"/>
      <c r="AQ117" s="385"/>
      <c r="AR117" s="385"/>
      <c r="AS117" s="385"/>
      <c r="AT117" s="385"/>
      <c r="AU117" s="385"/>
      <c r="AV117" s="385"/>
      <c r="AW117" s="385"/>
      <c r="AX117" s="385"/>
      <c r="AY117" s="385"/>
      <c r="AZ117" s="385"/>
      <c r="BA117" s="602">
        <f t="shared" si="4"/>
        <v>0</v>
      </c>
      <c r="BB117" s="603">
        <v>0</v>
      </c>
      <c r="BC117" s="603">
        <f t="shared" si="5"/>
        <v>0</v>
      </c>
      <c r="BD117" s="603">
        <f t="shared" si="6"/>
        <v>0</v>
      </c>
      <c r="BE117" s="604">
        <f t="shared" si="7"/>
        <v>0</v>
      </c>
    </row>
    <row r="118" spans="1:57">
      <c r="A118" s="385"/>
      <c r="B118" s="385"/>
      <c r="C118" s="385"/>
      <c r="D118" s="385"/>
      <c r="E118" s="385"/>
      <c r="F118" s="385"/>
      <c r="G118" s="385"/>
      <c r="H118" s="385"/>
      <c r="I118" s="385"/>
      <c r="J118" s="385"/>
      <c r="K118" s="385"/>
      <c r="L118" s="385"/>
      <c r="M118" s="385"/>
      <c r="N118" s="385"/>
      <c r="O118" s="385"/>
      <c r="P118" s="385"/>
      <c r="Q118" s="385"/>
      <c r="R118" s="385"/>
      <c r="S118" s="385"/>
      <c r="T118" s="385"/>
      <c r="U118" s="385"/>
      <c r="V118" s="385"/>
      <c r="W118" s="385"/>
      <c r="X118" s="385"/>
      <c r="Y118" s="385"/>
      <c r="Z118" s="385"/>
      <c r="AA118" s="385"/>
      <c r="AB118" s="385"/>
      <c r="AC118" s="385"/>
      <c r="AD118" s="385"/>
      <c r="AE118" s="385"/>
      <c r="AF118" s="385"/>
      <c r="AG118" s="385"/>
      <c r="AH118" s="385"/>
      <c r="AI118" s="385"/>
      <c r="AJ118" s="385"/>
      <c r="AK118" s="385"/>
      <c r="AL118" s="385"/>
      <c r="AM118" s="385"/>
      <c r="AN118" s="385"/>
      <c r="AO118" s="385"/>
      <c r="AP118" s="385"/>
      <c r="AQ118" s="385"/>
      <c r="AR118" s="385"/>
      <c r="AS118" s="385"/>
      <c r="AT118" s="385"/>
      <c r="AU118" s="385"/>
      <c r="AV118" s="385"/>
      <c r="AW118" s="385"/>
      <c r="AX118" s="385"/>
      <c r="AY118" s="385"/>
      <c r="AZ118" s="385"/>
      <c r="BA118" s="602">
        <f t="shared" si="4"/>
        <v>0</v>
      </c>
      <c r="BB118" s="603">
        <v>0</v>
      </c>
      <c r="BC118" s="603">
        <f t="shared" si="5"/>
        <v>0</v>
      </c>
      <c r="BD118" s="603">
        <f t="shared" si="6"/>
        <v>0</v>
      </c>
      <c r="BE118" s="604">
        <f t="shared" si="7"/>
        <v>0</v>
      </c>
    </row>
    <row r="119" spans="1:57">
      <c r="A119" s="385"/>
      <c r="B119" s="385"/>
      <c r="C119" s="385"/>
      <c r="D119" s="385"/>
      <c r="E119" s="385"/>
      <c r="F119" s="385"/>
      <c r="G119" s="385"/>
      <c r="H119" s="385"/>
      <c r="I119" s="385"/>
      <c r="J119" s="385"/>
      <c r="K119" s="385"/>
      <c r="L119" s="385"/>
      <c r="M119" s="385"/>
      <c r="N119" s="385"/>
      <c r="O119" s="385"/>
      <c r="P119" s="385"/>
      <c r="Q119" s="385"/>
      <c r="R119" s="385"/>
      <c r="S119" s="385"/>
      <c r="T119" s="385"/>
      <c r="U119" s="385"/>
      <c r="V119" s="385"/>
      <c r="W119" s="385"/>
      <c r="X119" s="385"/>
      <c r="Y119" s="385"/>
      <c r="Z119" s="385"/>
      <c r="AA119" s="385"/>
      <c r="AB119" s="385"/>
      <c r="AC119" s="385"/>
      <c r="AD119" s="385"/>
      <c r="AE119" s="385"/>
      <c r="AF119" s="385"/>
      <c r="AG119" s="385"/>
      <c r="AH119" s="385"/>
      <c r="AI119" s="385"/>
      <c r="AJ119" s="385"/>
      <c r="AK119" s="385"/>
      <c r="AL119" s="385"/>
      <c r="AM119" s="385"/>
      <c r="AN119" s="385"/>
      <c r="AO119" s="385"/>
      <c r="AP119" s="385"/>
      <c r="AQ119" s="385"/>
      <c r="AR119" s="385"/>
      <c r="AS119" s="385"/>
      <c r="AT119" s="385"/>
      <c r="AU119" s="385"/>
      <c r="AV119" s="385"/>
      <c r="AW119" s="385"/>
      <c r="AX119" s="385"/>
      <c r="AY119" s="385"/>
      <c r="AZ119" s="385"/>
      <c r="BA119" s="602">
        <f t="shared" si="4"/>
        <v>0</v>
      </c>
      <c r="BB119" s="603">
        <v>0</v>
      </c>
      <c r="BC119" s="603">
        <f t="shared" si="5"/>
        <v>0</v>
      </c>
      <c r="BD119" s="603">
        <f t="shared" si="6"/>
        <v>0</v>
      </c>
      <c r="BE119" s="604">
        <f t="shared" si="7"/>
        <v>0</v>
      </c>
    </row>
    <row r="120" spans="1:57">
      <c r="A120" s="385"/>
      <c r="B120" s="385"/>
      <c r="C120" s="385"/>
      <c r="D120" s="385"/>
      <c r="E120" s="385"/>
      <c r="F120" s="385"/>
      <c r="G120" s="385"/>
      <c r="H120" s="385"/>
      <c r="I120" s="385"/>
      <c r="J120" s="385"/>
      <c r="K120" s="385"/>
      <c r="L120" s="385"/>
      <c r="M120" s="385"/>
      <c r="N120" s="385"/>
      <c r="O120" s="385"/>
      <c r="P120" s="385"/>
      <c r="Q120" s="385"/>
      <c r="R120" s="385"/>
      <c r="S120" s="385"/>
      <c r="T120" s="385"/>
      <c r="U120" s="385"/>
      <c r="V120" s="385"/>
      <c r="W120" s="385"/>
      <c r="X120" s="385"/>
      <c r="Y120" s="385"/>
      <c r="Z120" s="385"/>
      <c r="AA120" s="385"/>
      <c r="AB120" s="385"/>
      <c r="AC120" s="385"/>
      <c r="AD120" s="385"/>
      <c r="AE120" s="385"/>
      <c r="AF120" s="385"/>
      <c r="AG120" s="385"/>
      <c r="AH120" s="385"/>
      <c r="AI120" s="385"/>
      <c r="AJ120" s="385"/>
      <c r="AK120" s="385"/>
      <c r="AL120" s="385"/>
      <c r="AM120" s="385"/>
      <c r="AN120" s="385"/>
      <c r="AO120" s="385"/>
      <c r="AP120" s="385"/>
      <c r="AQ120" s="385"/>
      <c r="AR120" s="385"/>
      <c r="AS120" s="385"/>
      <c r="AT120" s="385"/>
      <c r="AU120" s="385"/>
      <c r="AV120" s="385"/>
      <c r="AW120" s="385"/>
      <c r="AX120" s="385"/>
      <c r="AY120" s="385"/>
      <c r="AZ120" s="385"/>
      <c r="BA120" s="602">
        <f t="shared" si="4"/>
        <v>0</v>
      </c>
      <c r="BB120" s="603">
        <v>0</v>
      </c>
      <c r="BC120" s="603">
        <f t="shared" si="5"/>
        <v>0</v>
      </c>
      <c r="BD120" s="603">
        <f t="shared" si="6"/>
        <v>0</v>
      </c>
      <c r="BE120" s="604">
        <f t="shared" si="7"/>
        <v>0</v>
      </c>
    </row>
    <row r="121" spans="1:57">
      <c r="A121" s="385"/>
      <c r="B121" s="385"/>
      <c r="C121" s="385"/>
      <c r="D121" s="385"/>
      <c r="E121" s="385"/>
      <c r="F121" s="385"/>
      <c r="G121" s="385"/>
      <c r="H121" s="385"/>
      <c r="I121" s="385"/>
      <c r="J121" s="385"/>
      <c r="K121" s="385"/>
      <c r="L121" s="385"/>
      <c r="M121" s="385"/>
      <c r="N121" s="385"/>
      <c r="O121" s="385"/>
      <c r="P121" s="385"/>
      <c r="Q121" s="385"/>
      <c r="R121" s="385"/>
      <c r="S121" s="385"/>
      <c r="T121" s="385"/>
      <c r="U121" s="385"/>
      <c r="V121" s="385"/>
      <c r="W121" s="385"/>
      <c r="X121" s="385"/>
      <c r="Y121" s="385"/>
      <c r="Z121" s="385"/>
      <c r="AA121" s="385"/>
      <c r="AB121" s="385"/>
      <c r="AC121" s="385"/>
      <c r="AD121" s="385"/>
      <c r="AE121" s="385"/>
      <c r="AF121" s="385"/>
      <c r="AG121" s="385"/>
      <c r="AH121" s="385"/>
      <c r="AI121" s="385"/>
      <c r="AJ121" s="385"/>
      <c r="AK121" s="385"/>
      <c r="AL121" s="385"/>
      <c r="AM121" s="385"/>
      <c r="AN121" s="385"/>
      <c r="AO121" s="385"/>
      <c r="AP121" s="385"/>
      <c r="AQ121" s="385"/>
      <c r="AR121" s="385"/>
      <c r="AS121" s="385"/>
      <c r="AT121" s="385"/>
      <c r="AU121" s="385"/>
      <c r="AV121" s="385"/>
      <c r="AW121" s="385"/>
      <c r="AX121" s="385"/>
      <c r="AY121" s="385"/>
      <c r="AZ121" s="385"/>
      <c r="BA121" s="602">
        <f t="shared" si="4"/>
        <v>0</v>
      </c>
      <c r="BB121" s="603">
        <v>0</v>
      </c>
      <c r="BC121" s="603">
        <f t="shared" si="5"/>
        <v>0</v>
      </c>
      <c r="BD121" s="603">
        <f t="shared" si="6"/>
        <v>0</v>
      </c>
      <c r="BE121" s="604">
        <f t="shared" si="7"/>
        <v>0</v>
      </c>
    </row>
    <row r="122" spans="1:57">
      <c r="A122" s="385"/>
      <c r="B122" s="385"/>
      <c r="C122" s="385"/>
      <c r="D122" s="385"/>
      <c r="E122" s="385"/>
      <c r="F122" s="385"/>
      <c r="G122" s="385"/>
      <c r="H122" s="385"/>
      <c r="I122" s="385"/>
      <c r="J122" s="385"/>
      <c r="K122" s="385"/>
      <c r="L122" s="385"/>
      <c r="M122" s="385"/>
      <c r="N122" s="385"/>
      <c r="O122" s="385"/>
      <c r="P122" s="385"/>
      <c r="Q122" s="385"/>
      <c r="R122" s="385"/>
      <c r="S122" s="385"/>
      <c r="T122" s="385"/>
      <c r="U122" s="385"/>
      <c r="V122" s="385"/>
      <c r="W122" s="385"/>
      <c r="X122" s="385"/>
      <c r="Y122" s="385"/>
      <c r="Z122" s="385"/>
      <c r="AA122" s="385"/>
      <c r="AB122" s="385"/>
      <c r="AC122" s="385"/>
      <c r="AD122" s="385"/>
      <c r="AE122" s="385"/>
      <c r="AF122" s="385"/>
      <c r="AG122" s="385"/>
      <c r="AH122" s="385"/>
      <c r="AI122" s="385"/>
      <c r="AJ122" s="385"/>
      <c r="AK122" s="385"/>
      <c r="AL122" s="385"/>
      <c r="AM122" s="385"/>
      <c r="AN122" s="385"/>
      <c r="AO122" s="385"/>
      <c r="AP122" s="385"/>
      <c r="AQ122" s="385"/>
      <c r="AR122" s="385"/>
      <c r="AS122" s="385"/>
      <c r="AT122" s="385"/>
      <c r="AU122" s="385"/>
      <c r="AV122" s="385"/>
      <c r="AW122" s="385"/>
      <c r="AX122" s="385"/>
      <c r="AY122" s="385"/>
      <c r="AZ122" s="385"/>
      <c r="BA122" s="602">
        <f t="shared" si="4"/>
        <v>0</v>
      </c>
      <c r="BB122" s="603">
        <v>0</v>
      </c>
      <c r="BC122" s="603">
        <f t="shared" si="5"/>
        <v>0</v>
      </c>
      <c r="BD122" s="603">
        <f t="shared" si="6"/>
        <v>0</v>
      </c>
      <c r="BE122" s="604">
        <f t="shared" si="7"/>
        <v>0</v>
      </c>
    </row>
    <row r="123" spans="1:57">
      <c r="A123" s="385"/>
      <c r="B123" s="385"/>
      <c r="C123" s="385"/>
      <c r="D123" s="385"/>
      <c r="E123" s="385"/>
      <c r="F123" s="385"/>
      <c r="G123" s="385"/>
      <c r="H123" s="385"/>
      <c r="I123" s="385"/>
      <c r="J123" s="385"/>
      <c r="K123" s="385"/>
      <c r="L123" s="385"/>
      <c r="M123" s="385"/>
      <c r="N123" s="385"/>
      <c r="O123" s="385"/>
      <c r="P123" s="385"/>
      <c r="Q123" s="385"/>
      <c r="R123" s="385"/>
      <c r="S123" s="385"/>
      <c r="T123" s="385"/>
      <c r="U123" s="385"/>
      <c r="V123" s="385"/>
      <c r="W123" s="385"/>
      <c r="X123" s="385"/>
      <c r="Y123" s="385"/>
      <c r="Z123" s="385"/>
      <c r="AA123" s="385"/>
      <c r="AB123" s="385"/>
      <c r="AC123" s="385"/>
      <c r="AD123" s="385"/>
      <c r="AE123" s="385"/>
      <c r="AF123" s="385"/>
      <c r="AG123" s="385"/>
      <c r="AH123" s="385"/>
      <c r="AI123" s="385"/>
      <c r="AJ123" s="385"/>
      <c r="AK123" s="385"/>
      <c r="AL123" s="385"/>
      <c r="AM123" s="385"/>
      <c r="AN123" s="385"/>
      <c r="AO123" s="385"/>
      <c r="AP123" s="385"/>
      <c r="AQ123" s="385"/>
      <c r="AR123" s="385"/>
      <c r="AS123" s="385"/>
      <c r="AT123" s="385"/>
      <c r="AU123" s="385"/>
      <c r="AV123" s="385"/>
      <c r="AW123" s="385"/>
      <c r="AX123" s="385"/>
      <c r="AY123" s="385"/>
      <c r="AZ123" s="385"/>
      <c r="BA123" s="602">
        <f t="shared" si="4"/>
        <v>0</v>
      </c>
      <c r="BB123" s="603">
        <v>0</v>
      </c>
      <c r="BC123" s="603">
        <f t="shared" si="5"/>
        <v>0</v>
      </c>
      <c r="BD123" s="603">
        <f t="shared" si="6"/>
        <v>0</v>
      </c>
      <c r="BE123" s="604">
        <f t="shared" si="7"/>
        <v>0</v>
      </c>
    </row>
    <row r="124" spans="1:57">
      <c r="A124" s="385"/>
      <c r="B124" s="385"/>
      <c r="C124" s="385"/>
      <c r="D124" s="385"/>
      <c r="E124" s="385"/>
      <c r="F124" s="385"/>
      <c r="G124" s="385"/>
      <c r="H124" s="385"/>
      <c r="I124" s="385"/>
      <c r="J124" s="385"/>
      <c r="K124" s="385"/>
      <c r="L124" s="385"/>
      <c r="M124" s="385"/>
      <c r="N124" s="385"/>
      <c r="O124" s="385"/>
      <c r="P124" s="385"/>
      <c r="Q124" s="385"/>
      <c r="R124" s="385"/>
      <c r="S124" s="385"/>
      <c r="T124" s="385"/>
      <c r="U124" s="385"/>
      <c r="V124" s="385"/>
      <c r="W124" s="385"/>
      <c r="X124" s="385"/>
      <c r="Y124" s="385"/>
      <c r="Z124" s="385"/>
      <c r="AA124" s="385"/>
      <c r="AB124" s="385"/>
      <c r="AC124" s="385"/>
      <c r="AD124" s="385"/>
      <c r="AE124" s="385"/>
      <c r="AF124" s="385"/>
      <c r="AG124" s="385"/>
      <c r="AH124" s="385"/>
      <c r="AI124" s="385"/>
      <c r="AJ124" s="385"/>
      <c r="AK124" s="385"/>
      <c r="AL124" s="385"/>
      <c r="AM124" s="385"/>
      <c r="AN124" s="385"/>
      <c r="AO124" s="385"/>
      <c r="AP124" s="385"/>
      <c r="AQ124" s="385"/>
      <c r="AR124" s="385"/>
      <c r="AS124" s="385"/>
      <c r="AT124" s="385"/>
      <c r="AU124" s="385"/>
      <c r="AV124" s="385"/>
      <c r="AW124" s="385"/>
      <c r="AX124" s="385"/>
      <c r="AY124" s="385"/>
      <c r="AZ124" s="385"/>
      <c r="BA124" s="602">
        <f t="shared" si="4"/>
        <v>0</v>
      </c>
      <c r="BB124" s="603">
        <v>0</v>
      </c>
      <c r="BC124" s="603">
        <f t="shared" si="5"/>
        <v>0</v>
      </c>
      <c r="BD124" s="603">
        <f t="shared" si="6"/>
        <v>0</v>
      </c>
      <c r="BE124" s="604">
        <f t="shared" si="7"/>
        <v>0</v>
      </c>
    </row>
    <row r="125" spans="1:57">
      <c r="A125" s="385"/>
      <c r="B125" s="385"/>
      <c r="C125" s="385"/>
      <c r="D125" s="385"/>
      <c r="E125" s="385"/>
      <c r="F125" s="385"/>
      <c r="G125" s="385"/>
      <c r="H125" s="385"/>
      <c r="I125" s="385"/>
      <c r="J125" s="385"/>
      <c r="K125" s="385"/>
      <c r="L125" s="385"/>
      <c r="M125" s="385"/>
      <c r="N125" s="385"/>
      <c r="O125" s="385"/>
      <c r="P125" s="385"/>
      <c r="Q125" s="385"/>
      <c r="R125" s="385"/>
      <c r="S125" s="385"/>
      <c r="T125" s="385"/>
      <c r="U125" s="385"/>
      <c r="V125" s="385"/>
      <c r="W125" s="385"/>
      <c r="X125" s="385"/>
      <c r="Y125" s="385"/>
      <c r="Z125" s="385"/>
      <c r="AA125" s="385"/>
      <c r="AB125" s="385"/>
      <c r="AC125" s="385"/>
      <c r="AD125" s="385"/>
      <c r="AE125" s="385"/>
      <c r="AF125" s="385"/>
      <c r="AG125" s="385"/>
      <c r="AH125" s="385"/>
      <c r="AI125" s="385"/>
      <c r="AJ125" s="385"/>
      <c r="AK125" s="385"/>
      <c r="AL125" s="385"/>
      <c r="AM125" s="385"/>
      <c r="AN125" s="385"/>
      <c r="AO125" s="385"/>
      <c r="AP125" s="385"/>
      <c r="AQ125" s="385"/>
      <c r="AR125" s="385"/>
      <c r="AS125" s="385"/>
      <c r="AT125" s="385"/>
      <c r="AU125" s="385"/>
      <c r="AV125" s="385"/>
      <c r="AW125" s="385"/>
      <c r="AX125" s="385"/>
      <c r="AY125" s="385"/>
      <c r="AZ125" s="385"/>
      <c r="BA125" s="602">
        <f t="shared" si="4"/>
        <v>0</v>
      </c>
      <c r="BB125" s="603">
        <v>0</v>
      </c>
      <c r="BC125" s="603">
        <f t="shared" si="5"/>
        <v>0</v>
      </c>
      <c r="BD125" s="603">
        <f t="shared" si="6"/>
        <v>0</v>
      </c>
      <c r="BE125" s="604">
        <f t="shared" si="7"/>
        <v>0</v>
      </c>
    </row>
    <row r="126" spans="1:57">
      <c r="A126" s="385"/>
      <c r="B126" s="385"/>
      <c r="C126" s="385"/>
      <c r="D126" s="385"/>
      <c r="E126" s="385"/>
      <c r="F126" s="385"/>
      <c r="G126" s="385"/>
      <c r="H126" s="385"/>
      <c r="I126" s="385"/>
      <c r="J126" s="385"/>
      <c r="K126" s="385"/>
      <c r="L126" s="385"/>
      <c r="M126" s="385"/>
      <c r="N126" s="385"/>
      <c r="O126" s="385"/>
      <c r="P126" s="385"/>
      <c r="Q126" s="385"/>
      <c r="R126" s="385"/>
      <c r="S126" s="385"/>
      <c r="T126" s="385"/>
      <c r="U126" s="385"/>
      <c r="V126" s="385"/>
      <c r="W126" s="385"/>
      <c r="X126" s="385"/>
      <c r="Y126" s="385"/>
      <c r="Z126" s="385"/>
      <c r="AA126" s="385"/>
      <c r="AB126" s="385"/>
      <c r="AC126" s="385"/>
      <c r="AD126" s="385"/>
      <c r="AE126" s="385"/>
      <c r="AF126" s="385"/>
      <c r="AG126" s="385"/>
      <c r="AH126" s="385"/>
      <c r="AI126" s="385"/>
      <c r="AJ126" s="385"/>
      <c r="AK126" s="385"/>
      <c r="AL126" s="385"/>
      <c r="AM126" s="385"/>
      <c r="AN126" s="385"/>
      <c r="AO126" s="385"/>
      <c r="AP126" s="385"/>
      <c r="AQ126" s="385"/>
      <c r="AR126" s="385"/>
      <c r="AS126" s="385"/>
      <c r="AT126" s="385"/>
      <c r="AU126" s="385"/>
      <c r="AV126" s="385"/>
      <c r="AW126" s="385"/>
      <c r="AX126" s="385"/>
      <c r="AY126" s="385"/>
      <c r="AZ126" s="385"/>
      <c r="BA126" s="602">
        <f t="shared" si="4"/>
        <v>0</v>
      </c>
      <c r="BB126" s="603">
        <v>0</v>
      </c>
      <c r="BC126" s="603">
        <f t="shared" si="5"/>
        <v>0</v>
      </c>
      <c r="BD126" s="603">
        <f t="shared" si="6"/>
        <v>0</v>
      </c>
      <c r="BE126" s="604">
        <f t="shared" si="7"/>
        <v>0</v>
      </c>
    </row>
    <row r="127" spans="1:57">
      <c r="A127" s="385"/>
      <c r="B127" s="385"/>
      <c r="C127" s="385"/>
      <c r="D127" s="385"/>
      <c r="E127" s="385"/>
      <c r="F127" s="385"/>
      <c r="G127" s="385"/>
      <c r="H127" s="385"/>
      <c r="I127" s="385"/>
      <c r="J127" s="385"/>
      <c r="K127" s="385"/>
      <c r="L127" s="385"/>
      <c r="M127" s="385"/>
      <c r="N127" s="385"/>
      <c r="O127" s="385"/>
      <c r="P127" s="385"/>
      <c r="Q127" s="385"/>
      <c r="R127" s="385"/>
      <c r="S127" s="385"/>
      <c r="T127" s="385"/>
      <c r="U127" s="385"/>
      <c r="V127" s="385"/>
      <c r="W127" s="385"/>
      <c r="X127" s="385"/>
      <c r="Y127" s="385"/>
      <c r="Z127" s="385"/>
      <c r="AA127" s="385"/>
      <c r="AB127" s="385"/>
      <c r="AC127" s="385"/>
      <c r="AD127" s="385"/>
      <c r="AE127" s="385"/>
      <c r="AF127" s="385"/>
      <c r="AG127" s="385"/>
      <c r="AH127" s="385"/>
      <c r="AI127" s="385"/>
      <c r="AJ127" s="385"/>
      <c r="AK127" s="385"/>
      <c r="AL127" s="385"/>
      <c r="AM127" s="385"/>
      <c r="AN127" s="385"/>
      <c r="AO127" s="385"/>
      <c r="AP127" s="385"/>
      <c r="AQ127" s="385"/>
      <c r="AR127" s="385"/>
      <c r="AS127" s="385"/>
      <c r="AT127" s="385"/>
      <c r="AU127" s="385"/>
      <c r="AV127" s="385"/>
      <c r="AW127" s="385"/>
      <c r="AX127" s="385"/>
      <c r="AY127" s="385"/>
      <c r="AZ127" s="385"/>
      <c r="BA127" s="602">
        <f t="shared" si="4"/>
        <v>0</v>
      </c>
      <c r="BB127" s="603">
        <v>0</v>
      </c>
      <c r="BC127" s="603">
        <f t="shared" si="5"/>
        <v>0</v>
      </c>
      <c r="BD127" s="603">
        <f t="shared" si="6"/>
        <v>0</v>
      </c>
      <c r="BE127" s="604">
        <f t="shared" si="7"/>
        <v>0</v>
      </c>
    </row>
    <row r="128" spans="1:57">
      <c r="A128" s="385"/>
      <c r="B128" s="385"/>
      <c r="C128" s="385"/>
      <c r="D128" s="385"/>
      <c r="E128" s="385"/>
      <c r="F128" s="385"/>
      <c r="G128" s="385"/>
      <c r="H128" s="385"/>
      <c r="I128" s="385"/>
      <c r="J128" s="385"/>
      <c r="K128" s="385"/>
      <c r="L128" s="385"/>
      <c r="M128" s="385"/>
      <c r="N128" s="385"/>
      <c r="O128" s="385"/>
      <c r="P128" s="385"/>
      <c r="Q128" s="385"/>
      <c r="R128" s="385"/>
      <c r="S128" s="385"/>
      <c r="T128" s="385"/>
      <c r="U128" s="385"/>
      <c r="V128" s="385"/>
      <c r="W128" s="385"/>
      <c r="X128" s="385"/>
      <c r="Y128" s="385"/>
      <c r="Z128" s="385"/>
      <c r="AA128" s="385"/>
      <c r="AB128" s="385"/>
      <c r="AC128" s="385"/>
      <c r="AD128" s="385"/>
      <c r="AE128" s="385"/>
      <c r="AF128" s="385"/>
      <c r="AG128" s="385"/>
      <c r="AH128" s="385"/>
      <c r="AI128" s="385"/>
      <c r="AJ128" s="385"/>
      <c r="AK128" s="385"/>
      <c r="AL128" s="385"/>
      <c r="AM128" s="385"/>
      <c r="AN128" s="385"/>
      <c r="AO128" s="385"/>
      <c r="AP128" s="385"/>
      <c r="AQ128" s="385"/>
      <c r="AR128" s="385"/>
      <c r="AS128" s="385"/>
      <c r="AT128" s="385"/>
      <c r="AU128" s="385"/>
      <c r="AV128" s="385"/>
      <c r="AW128" s="385"/>
      <c r="AX128" s="385"/>
      <c r="AY128" s="385"/>
      <c r="AZ128" s="385"/>
      <c r="BA128" s="602">
        <f t="shared" si="4"/>
        <v>0</v>
      </c>
      <c r="BB128" s="603">
        <v>0</v>
      </c>
      <c r="BC128" s="603">
        <f t="shared" si="5"/>
        <v>0</v>
      </c>
      <c r="BD128" s="603">
        <f t="shared" si="6"/>
        <v>0</v>
      </c>
      <c r="BE128" s="604">
        <f t="shared" si="7"/>
        <v>0</v>
      </c>
    </row>
    <row r="129" spans="1:57">
      <c r="A129" s="385"/>
      <c r="B129" s="385"/>
      <c r="C129" s="385"/>
      <c r="D129" s="385"/>
      <c r="E129" s="385"/>
      <c r="F129" s="385"/>
      <c r="G129" s="385"/>
      <c r="H129" s="385"/>
      <c r="I129" s="385"/>
      <c r="J129" s="385"/>
      <c r="K129" s="385"/>
      <c r="L129" s="385"/>
      <c r="M129" s="385"/>
      <c r="N129" s="385"/>
      <c r="O129" s="385"/>
      <c r="P129" s="385"/>
      <c r="Q129" s="385"/>
      <c r="R129" s="385"/>
      <c r="S129" s="385"/>
      <c r="T129" s="385"/>
      <c r="U129" s="385"/>
      <c r="V129" s="385"/>
      <c r="W129" s="385"/>
      <c r="X129" s="385"/>
      <c r="Y129" s="385"/>
      <c r="Z129" s="385"/>
      <c r="AA129" s="385"/>
      <c r="AB129" s="385"/>
      <c r="AC129" s="385"/>
      <c r="AD129" s="385"/>
      <c r="AE129" s="385"/>
      <c r="AF129" s="385"/>
      <c r="AG129" s="385"/>
      <c r="AH129" s="385"/>
      <c r="AI129" s="385"/>
      <c r="AJ129" s="385"/>
      <c r="AK129" s="385"/>
      <c r="AL129" s="385"/>
      <c r="AM129" s="385"/>
      <c r="AN129" s="385"/>
      <c r="AO129" s="385"/>
      <c r="AP129" s="385"/>
      <c r="AQ129" s="385"/>
      <c r="AR129" s="385"/>
      <c r="AS129" s="385"/>
      <c r="AT129" s="385"/>
      <c r="AU129" s="385"/>
      <c r="AV129" s="385"/>
      <c r="AW129" s="385"/>
      <c r="AX129" s="385"/>
      <c r="AY129" s="385"/>
      <c r="AZ129" s="385"/>
      <c r="BA129" s="602">
        <f t="shared" si="4"/>
        <v>0</v>
      </c>
      <c r="BB129" s="603">
        <v>0</v>
      </c>
      <c r="BC129" s="603">
        <f t="shared" si="5"/>
        <v>0</v>
      </c>
      <c r="BD129" s="603">
        <f t="shared" si="6"/>
        <v>0</v>
      </c>
      <c r="BE129" s="604">
        <f t="shared" si="7"/>
        <v>0</v>
      </c>
    </row>
    <row r="130" spans="1:57">
      <c r="A130" s="385"/>
      <c r="B130" s="385"/>
      <c r="C130" s="385"/>
      <c r="D130" s="385"/>
      <c r="E130" s="385"/>
      <c r="F130" s="385"/>
      <c r="G130" s="385"/>
      <c r="H130" s="385"/>
      <c r="I130" s="385"/>
      <c r="J130" s="385"/>
      <c r="K130" s="385"/>
      <c r="L130" s="385"/>
      <c r="M130" s="385"/>
      <c r="N130" s="385"/>
      <c r="O130" s="385"/>
      <c r="P130" s="385"/>
      <c r="Q130" s="385"/>
      <c r="R130" s="385"/>
      <c r="S130" s="385"/>
      <c r="T130" s="385"/>
      <c r="U130" s="385"/>
      <c r="V130" s="385"/>
      <c r="W130" s="385"/>
      <c r="X130" s="385"/>
      <c r="Y130" s="385"/>
      <c r="Z130" s="385"/>
      <c r="AA130" s="385"/>
      <c r="AB130" s="385"/>
      <c r="AC130" s="385"/>
      <c r="AD130" s="385"/>
      <c r="AE130" s="385"/>
      <c r="AF130" s="385"/>
      <c r="AG130" s="385"/>
      <c r="AH130" s="385"/>
      <c r="AI130" s="385"/>
      <c r="AJ130" s="385"/>
      <c r="AK130" s="385"/>
      <c r="AL130" s="385"/>
      <c r="AM130" s="385"/>
      <c r="AN130" s="385"/>
      <c r="AO130" s="385"/>
      <c r="AP130" s="385"/>
      <c r="AQ130" s="385"/>
      <c r="AR130" s="385"/>
      <c r="AS130" s="385"/>
      <c r="AT130" s="385"/>
      <c r="AU130" s="385"/>
      <c r="AV130" s="385"/>
      <c r="AW130" s="385"/>
      <c r="AX130" s="385"/>
      <c r="AY130" s="385"/>
      <c r="AZ130" s="385"/>
      <c r="BA130" s="602">
        <f t="shared" si="4"/>
        <v>0</v>
      </c>
      <c r="BB130" s="603">
        <v>0</v>
      </c>
      <c r="BC130" s="603">
        <f t="shared" si="5"/>
        <v>0</v>
      </c>
      <c r="BD130" s="603">
        <f t="shared" si="6"/>
        <v>0</v>
      </c>
      <c r="BE130" s="604">
        <f t="shared" si="7"/>
        <v>0</v>
      </c>
    </row>
    <row r="131" spans="1:57">
      <c r="A131" s="385"/>
      <c r="B131" s="385"/>
      <c r="C131" s="385"/>
      <c r="D131" s="385"/>
      <c r="E131" s="385"/>
      <c r="F131" s="385"/>
      <c r="G131" s="385"/>
      <c r="H131" s="385"/>
      <c r="I131" s="385"/>
      <c r="J131" s="385"/>
      <c r="K131" s="385"/>
      <c r="L131" s="385"/>
      <c r="M131" s="385"/>
      <c r="N131" s="385"/>
      <c r="O131" s="385"/>
      <c r="P131" s="385"/>
      <c r="Q131" s="385"/>
      <c r="R131" s="385"/>
      <c r="S131" s="385"/>
      <c r="T131" s="385"/>
      <c r="U131" s="385"/>
      <c r="V131" s="385"/>
      <c r="W131" s="385"/>
      <c r="X131" s="385"/>
      <c r="Y131" s="385"/>
      <c r="Z131" s="385"/>
      <c r="AA131" s="385"/>
      <c r="AB131" s="385"/>
      <c r="AC131" s="385"/>
      <c r="AD131" s="385"/>
      <c r="AE131" s="385"/>
      <c r="AF131" s="385"/>
      <c r="AG131" s="385"/>
      <c r="AH131" s="385"/>
      <c r="AI131" s="385"/>
      <c r="AJ131" s="385"/>
      <c r="AK131" s="385"/>
      <c r="AL131" s="385"/>
      <c r="AM131" s="385"/>
      <c r="AN131" s="385"/>
      <c r="AO131" s="385"/>
      <c r="AP131" s="385"/>
      <c r="AQ131" s="385"/>
      <c r="AR131" s="385"/>
      <c r="AS131" s="385"/>
      <c r="AT131" s="385"/>
      <c r="AU131" s="385"/>
      <c r="AV131" s="385"/>
      <c r="AW131" s="385"/>
      <c r="AX131" s="385"/>
      <c r="AY131" s="385"/>
      <c r="AZ131" s="385"/>
      <c r="BA131" s="602">
        <f t="shared" ref="BA131:BA194" si="8">SUM(AP131:AR131,U131:AN131,BE131)</f>
        <v>0</v>
      </c>
      <c r="BB131" s="603">
        <v>0</v>
      </c>
      <c r="BC131" s="603">
        <f t="shared" ref="BC131:BC194" si="9">BB131-T131</f>
        <v>0</v>
      </c>
      <c r="BD131" s="603">
        <f t="shared" ref="BD131:BD194" si="10">IF(BC131&lt;0,1,0)</f>
        <v>0</v>
      </c>
      <c r="BE131" s="604">
        <f t="shared" ref="BE131:BE194" si="11">IF(BD131&gt;=1,(AO131+BC131),AO131)</f>
        <v>0</v>
      </c>
    </row>
    <row r="132" spans="1:57">
      <c r="A132" s="385"/>
      <c r="B132" s="385"/>
      <c r="C132" s="385"/>
      <c r="D132" s="385"/>
      <c r="E132" s="385"/>
      <c r="F132" s="385"/>
      <c r="G132" s="385"/>
      <c r="H132" s="385"/>
      <c r="I132" s="385"/>
      <c r="J132" s="385"/>
      <c r="K132" s="385"/>
      <c r="L132" s="385"/>
      <c r="M132" s="385"/>
      <c r="N132" s="385"/>
      <c r="O132" s="385"/>
      <c r="P132" s="385"/>
      <c r="Q132" s="385"/>
      <c r="R132" s="385"/>
      <c r="S132" s="385"/>
      <c r="T132" s="385"/>
      <c r="U132" s="385"/>
      <c r="V132" s="385"/>
      <c r="W132" s="385"/>
      <c r="X132" s="385"/>
      <c r="Y132" s="385"/>
      <c r="Z132" s="385"/>
      <c r="AA132" s="385"/>
      <c r="AB132" s="385"/>
      <c r="AC132" s="385"/>
      <c r="AD132" s="385"/>
      <c r="AE132" s="385"/>
      <c r="AF132" s="385"/>
      <c r="AG132" s="385"/>
      <c r="AH132" s="385"/>
      <c r="AI132" s="385"/>
      <c r="AJ132" s="385"/>
      <c r="AK132" s="385"/>
      <c r="AL132" s="385"/>
      <c r="AM132" s="385"/>
      <c r="AN132" s="385"/>
      <c r="AO132" s="385"/>
      <c r="AP132" s="385"/>
      <c r="AQ132" s="385"/>
      <c r="AR132" s="385"/>
      <c r="AS132" s="385"/>
      <c r="AT132" s="385"/>
      <c r="AU132" s="385"/>
      <c r="AV132" s="385"/>
      <c r="AW132" s="385"/>
      <c r="AX132" s="385"/>
      <c r="AY132" s="385"/>
      <c r="AZ132" s="385"/>
      <c r="BA132" s="602">
        <f t="shared" si="8"/>
        <v>0</v>
      </c>
      <c r="BB132" s="603">
        <v>0</v>
      </c>
      <c r="BC132" s="603">
        <f t="shared" si="9"/>
        <v>0</v>
      </c>
      <c r="BD132" s="603">
        <f t="shared" si="10"/>
        <v>0</v>
      </c>
      <c r="BE132" s="604">
        <f t="shared" si="11"/>
        <v>0</v>
      </c>
    </row>
    <row r="133" spans="1:57">
      <c r="A133" s="385"/>
      <c r="B133" s="385"/>
      <c r="C133" s="385"/>
      <c r="D133" s="385"/>
      <c r="E133" s="385"/>
      <c r="F133" s="385"/>
      <c r="G133" s="385"/>
      <c r="H133" s="385"/>
      <c r="I133" s="385"/>
      <c r="J133" s="385"/>
      <c r="K133" s="385"/>
      <c r="L133" s="385"/>
      <c r="M133" s="385"/>
      <c r="N133" s="385"/>
      <c r="O133" s="385"/>
      <c r="P133" s="385"/>
      <c r="Q133" s="385"/>
      <c r="R133" s="385"/>
      <c r="S133" s="385"/>
      <c r="T133" s="385"/>
      <c r="U133" s="385"/>
      <c r="V133" s="385"/>
      <c r="W133" s="385"/>
      <c r="X133" s="385"/>
      <c r="Y133" s="385"/>
      <c r="Z133" s="385"/>
      <c r="AA133" s="385"/>
      <c r="AB133" s="385"/>
      <c r="AC133" s="385"/>
      <c r="AD133" s="385"/>
      <c r="AE133" s="385"/>
      <c r="AF133" s="385"/>
      <c r="AG133" s="385"/>
      <c r="AH133" s="385"/>
      <c r="AI133" s="385"/>
      <c r="AJ133" s="385"/>
      <c r="AK133" s="385"/>
      <c r="AL133" s="385"/>
      <c r="AM133" s="385"/>
      <c r="AN133" s="385"/>
      <c r="AO133" s="385"/>
      <c r="AP133" s="385"/>
      <c r="AQ133" s="385"/>
      <c r="AR133" s="385"/>
      <c r="AS133" s="385"/>
      <c r="AT133" s="385"/>
      <c r="AU133" s="385"/>
      <c r="AV133" s="385"/>
      <c r="AW133" s="385"/>
      <c r="AX133" s="385"/>
      <c r="AY133" s="385"/>
      <c r="AZ133" s="385"/>
      <c r="BA133" s="602">
        <f t="shared" si="8"/>
        <v>0</v>
      </c>
      <c r="BB133" s="603">
        <v>0</v>
      </c>
      <c r="BC133" s="603">
        <f t="shared" si="9"/>
        <v>0</v>
      </c>
      <c r="BD133" s="603">
        <f t="shared" si="10"/>
        <v>0</v>
      </c>
      <c r="BE133" s="604">
        <f t="shared" si="11"/>
        <v>0</v>
      </c>
    </row>
    <row r="134" spans="1:57">
      <c r="A134" s="385"/>
      <c r="B134" s="385"/>
      <c r="C134" s="385"/>
      <c r="D134" s="385"/>
      <c r="E134" s="385"/>
      <c r="F134" s="385"/>
      <c r="G134" s="385"/>
      <c r="H134" s="385"/>
      <c r="I134" s="385"/>
      <c r="J134" s="385"/>
      <c r="K134" s="385"/>
      <c r="L134" s="385"/>
      <c r="M134" s="385"/>
      <c r="N134" s="385"/>
      <c r="O134" s="385"/>
      <c r="P134" s="385"/>
      <c r="Q134" s="385"/>
      <c r="R134" s="385"/>
      <c r="S134" s="385"/>
      <c r="T134" s="385"/>
      <c r="U134" s="385"/>
      <c r="V134" s="385"/>
      <c r="W134" s="385"/>
      <c r="X134" s="385"/>
      <c r="Y134" s="385"/>
      <c r="Z134" s="385"/>
      <c r="AA134" s="385"/>
      <c r="AB134" s="385"/>
      <c r="AC134" s="385"/>
      <c r="AD134" s="385"/>
      <c r="AE134" s="385"/>
      <c r="AF134" s="385"/>
      <c r="AG134" s="385"/>
      <c r="AH134" s="385"/>
      <c r="AI134" s="385"/>
      <c r="AJ134" s="385"/>
      <c r="AK134" s="385"/>
      <c r="AL134" s="385"/>
      <c r="AM134" s="385"/>
      <c r="AN134" s="385"/>
      <c r="AO134" s="385"/>
      <c r="AP134" s="385"/>
      <c r="AQ134" s="385"/>
      <c r="AR134" s="385"/>
      <c r="AS134" s="385"/>
      <c r="AT134" s="385"/>
      <c r="AU134" s="385"/>
      <c r="AV134" s="385"/>
      <c r="AW134" s="385"/>
      <c r="AX134" s="385"/>
      <c r="AY134" s="385"/>
      <c r="AZ134" s="385"/>
      <c r="BA134" s="602">
        <f t="shared" si="8"/>
        <v>0</v>
      </c>
      <c r="BB134" s="603">
        <v>0</v>
      </c>
      <c r="BC134" s="603">
        <f t="shared" si="9"/>
        <v>0</v>
      </c>
      <c r="BD134" s="603">
        <f t="shared" si="10"/>
        <v>0</v>
      </c>
      <c r="BE134" s="604">
        <f t="shared" si="11"/>
        <v>0</v>
      </c>
    </row>
    <row r="135" spans="1:57">
      <c r="A135" s="385"/>
      <c r="B135" s="385"/>
      <c r="C135" s="385"/>
      <c r="D135" s="385"/>
      <c r="E135" s="385"/>
      <c r="F135" s="385"/>
      <c r="G135" s="385"/>
      <c r="H135" s="385"/>
      <c r="I135" s="385"/>
      <c r="J135" s="385"/>
      <c r="K135" s="385"/>
      <c r="L135" s="385"/>
      <c r="M135" s="385"/>
      <c r="N135" s="385"/>
      <c r="O135" s="385"/>
      <c r="P135" s="385"/>
      <c r="Q135" s="385"/>
      <c r="R135" s="385"/>
      <c r="S135" s="385"/>
      <c r="T135" s="385"/>
      <c r="U135" s="385"/>
      <c r="V135" s="385"/>
      <c r="W135" s="385"/>
      <c r="X135" s="385"/>
      <c r="Y135" s="385"/>
      <c r="Z135" s="385"/>
      <c r="AA135" s="385"/>
      <c r="AB135" s="385"/>
      <c r="AC135" s="385"/>
      <c r="AD135" s="385"/>
      <c r="AE135" s="385"/>
      <c r="AF135" s="385"/>
      <c r="AG135" s="385"/>
      <c r="AH135" s="385"/>
      <c r="AI135" s="385"/>
      <c r="AJ135" s="385"/>
      <c r="AK135" s="385"/>
      <c r="AL135" s="385"/>
      <c r="AM135" s="385"/>
      <c r="AN135" s="385"/>
      <c r="AO135" s="385"/>
      <c r="AP135" s="385"/>
      <c r="AQ135" s="385"/>
      <c r="AR135" s="385"/>
      <c r="AS135" s="385"/>
      <c r="AT135" s="385"/>
      <c r="AU135" s="385"/>
      <c r="AV135" s="385"/>
      <c r="AW135" s="385"/>
      <c r="AX135" s="385"/>
      <c r="AY135" s="385"/>
      <c r="AZ135" s="385"/>
      <c r="BA135" s="602">
        <f t="shared" si="8"/>
        <v>0</v>
      </c>
      <c r="BB135" s="603">
        <v>0</v>
      </c>
      <c r="BC135" s="603">
        <f t="shared" si="9"/>
        <v>0</v>
      </c>
      <c r="BD135" s="603">
        <f t="shared" si="10"/>
        <v>0</v>
      </c>
      <c r="BE135" s="604">
        <f t="shared" si="11"/>
        <v>0</v>
      </c>
    </row>
    <row r="136" spans="1:57">
      <c r="A136" s="385"/>
      <c r="B136" s="385"/>
      <c r="C136" s="385"/>
      <c r="D136" s="385"/>
      <c r="E136" s="385"/>
      <c r="F136" s="385"/>
      <c r="G136" s="385"/>
      <c r="H136" s="385"/>
      <c r="I136" s="385"/>
      <c r="J136" s="385"/>
      <c r="K136" s="385"/>
      <c r="L136" s="385"/>
      <c r="M136" s="385"/>
      <c r="N136" s="385"/>
      <c r="O136" s="385"/>
      <c r="P136" s="385"/>
      <c r="Q136" s="385"/>
      <c r="R136" s="385"/>
      <c r="S136" s="385"/>
      <c r="T136" s="385"/>
      <c r="U136" s="385"/>
      <c r="V136" s="385"/>
      <c r="W136" s="385"/>
      <c r="X136" s="385"/>
      <c r="Y136" s="385"/>
      <c r="Z136" s="385"/>
      <c r="AA136" s="385"/>
      <c r="AB136" s="385"/>
      <c r="AC136" s="385"/>
      <c r="AD136" s="385"/>
      <c r="AE136" s="385"/>
      <c r="AF136" s="385"/>
      <c r="AG136" s="385"/>
      <c r="AH136" s="385"/>
      <c r="AI136" s="385"/>
      <c r="AJ136" s="385"/>
      <c r="AK136" s="385"/>
      <c r="AL136" s="385"/>
      <c r="AM136" s="385"/>
      <c r="AN136" s="385"/>
      <c r="AO136" s="385"/>
      <c r="AP136" s="385"/>
      <c r="AQ136" s="385"/>
      <c r="AR136" s="385"/>
      <c r="AS136" s="385"/>
      <c r="AT136" s="385"/>
      <c r="AU136" s="385"/>
      <c r="AV136" s="385"/>
      <c r="AW136" s="385"/>
      <c r="AX136" s="385"/>
      <c r="AY136" s="385"/>
      <c r="AZ136" s="385"/>
      <c r="BA136" s="602">
        <f t="shared" si="8"/>
        <v>0</v>
      </c>
      <c r="BB136" s="603">
        <v>0</v>
      </c>
      <c r="BC136" s="603">
        <f t="shared" si="9"/>
        <v>0</v>
      </c>
      <c r="BD136" s="603">
        <f t="shared" si="10"/>
        <v>0</v>
      </c>
      <c r="BE136" s="604">
        <f t="shared" si="11"/>
        <v>0</v>
      </c>
    </row>
    <row r="137" spans="1:57">
      <c r="A137" s="385"/>
      <c r="B137" s="385"/>
      <c r="C137" s="385"/>
      <c r="D137" s="385"/>
      <c r="E137" s="385"/>
      <c r="F137" s="385"/>
      <c r="G137" s="385"/>
      <c r="H137" s="385"/>
      <c r="I137" s="385"/>
      <c r="J137" s="385"/>
      <c r="K137" s="385"/>
      <c r="L137" s="385"/>
      <c r="M137" s="385"/>
      <c r="N137" s="385"/>
      <c r="O137" s="385"/>
      <c r="P137" s="385"/>
      <c r="Q137" s="385"/>
      <c r="R137" s="385"/>
      <c r="S137" s="385"/>
      <c r="T137" s="385"/>
      <c r="U137" s="385"/>
      <c r="V137" s="385"/>
      <c r="W137" s="385"/>
      <c r="X137" s="385"/>
      <c r="Y137" s="385"/>
      <c r="Z137" s="385"/>
      <c r="AA137" s="385"/>
      <c r="AB137" s="385"/>
      <c r="AC137" s="385"/>
      <c r="AD137" s="385"/>
      <c r="AE137" s="385"/>
      <c r="AF137" s="385"/>
      <c r="AG137" s="385"/>
      <c r="AH137" s="385"/>
      <c r="AI137" s="385"/>
      <c r="AJ137" s="385"/>
      <c r="AK137" s="385"/>
      <c r="AL137" s="385"/>
      <c r="AM137" s="385"/>
      <c r="AN137" s="385"/>
      <c r="AO137" s="385"/>
      <c r="AP137" s="385"/>
      <c r="AQ137" s="385"/>
      <c r="AR137" s="385"/>
      <c r="AS137" s="385"/>
      <c r="AT137" s="385"/>
      <c r="AU137" s="385"/>
      <c r="AV137" s="385"/>
      <c r="AW137" s="385"/>
      <c r="AX137" s="385"/>
      <c r="AY137" s="385"/>
      <c r="AZ137" s="385"/>
      <c r="BA137" s="602">
        <f t="shared" si="8"/>
        <v>0</v>
      </c>
      <c r="BB137" s="603">
        <v>0</v>
      </c>
      <c r="BC137" s="603">
        <f t="shared" si="9"/>
        <v>0</v>
      </c>
      <c r="BD137" s="603">
        <f t="shared" si="10"/>
        <v>0</v>
      </c>
      <c r="BE137" s="604">
        <f t="shared" si="11"/>
        <v>0</v>
      </c>
    </row>
    <row r="138" spans="1:57">
      <c r="A138" s="385"/>
      <c r="B138" s="385"/>
      <c r="C138" s="385"/>
      <c r="D138" s="385"/>
      <c r="E138" s="385"/>
      <c r="F138" s="385"/>
      <c r="G138" s="385"/>
      <c r="H138" s="385"/>
      <c r="I138" s="385"/>
      <c r="J138" s="385"/>
      <c r="K138" s="385"/>
      <c r="L138" s="385"/>
      <c r="M138" s="385"/>
      <c r="N138" s="385"/>
      <c r="O138" s="385"/>
      <c r="P138" s="385"/>
      <c r="Q138" s="385"/>
      <c r="R138" s="385"/>
      <c r="S138" s="385"/>
      <c r="T138" s="385"/>
      <c r="U138" s="385"/>
      <c r="V138" s="385"/>
      <c r="W138" s="385"/>
      <c r="X138" s="385"/>
      <c r="Y138" s="385"/>
      <c r="Z138" s="385"/>
      <c r="AA138" s="385"/>
      <c r="AB138" s="385"/>
      <c r="AC138" s="385"/>
      <c r="AD138" s="385"/>
      <c r="AE138" s="385"/>
      <c r="AF138" s="385"/>
      <c r="AG138" s="385"/>
      <c r="AH138" s="385"/>
      <c r="AI138" s="385"/>
      <c r="AJ138" s="385"/>
      <c r="AK138" s="385"/>
      <c r="AL138" s="385"/>
      <c r="AM138" s="385"/>
      <c r="AN138" s="385"/>
      <c r="AO138" s="385"/>
      <c r="AP138" s="385"/>
      <c r="AQ138" s="385"/>
      <c r="AR138" s="385"/>
      <c r="AS138" s="385"/>
      <c r="AT138" s="385"/>
      <c r="AU138" s="385"/>
      <c r="AV138" s="385"/>
      <c r="AW138" s="385"/>
      <c r="AX138" s="385"/>
      <c r="AY138" s="385"/>
      <c r="AZ138" s="385"/>
      <c r="BA138" s="602">
        <f t="shared" si="8"/>
        <v>0</v>
      </c>
      <c r="BB138" s="603">
        <v>0</v>
      </c>
      <c r="BC138" s="603">
        <f t="shared" si="9"/>
        <v>0</v>
      </c>
      <c r="BD138" s="603">
        <f t="shared" si="10"/>
        <v>0</v>
      </c>
      <c r="BE138" s="604">
        <f t="shared" si="11"/>
        <v>0</v>
      </c>
    </row>
    <row r="139" spans="1:57">
      <c r="A139" s="385"/>
      <c r="B139" s="385"/>
      <c r="C139" s="385"/>
      <c r="D139" s="385"/>
      <c r="E139" s="385"/>
      <c r="F139" s="385"/>
      <c r="G139" s="385"/>
      <c r="H139" s="385"/>
      <c r="I139" s="385"/>
      <c r="J139" s="385"/>
      <c r="K139" s="385"/>
      <c r="L139" s="385"/>
      <c r="M139" s="385"/>
      <c r="N139" s="385"/>
      <c r="O139" s="385"/>
      <c r="P139" s="385"/>
      <c r="Q139" s="385"/>
      <c r="R139" s="385"/>
      <c r="S139" s="385"/>
      <c r="T139" s="385"/>
      <c r="U139" s="385"/>
      <c r="V139" s="385"/>
      <c r="W139" s="385"/>
      <c r="X139" s="385"/>
      <c r="Y139" s="385"/>
      <c r="Z139" s="385"/>
      <c r="AA139" s="385"/>
      <c r="AB139" s="385"/>
      <c r="AC139" s="385"/>
      <c r="AD139" s="385"/>
      <c r="AE139" s="385"/>
      <c r="AF139" s="385"/>
      <c r="AG139" s="385"/>
      <c r="AH139" s="385"/>
      <c r="AI139" s="385"/>
      <c r="AJ139" s="385"/>
      <c r="AK139" s="385"/>
      <c r="AL139" s="385"/>
      <c r="AM139" s="385"/>
      <c r="AN139" s="385"/>
      <c r="AO139" s="385"/>
      <c r="AP139" s="385"/>
      <c r="AQ139" s="385"/>
      <c r="AR139" s="385"/>
      <c r="AS139" s="385"/>
      <c r="AT139" s="385"/>
      <c r="AU139" s="385"/>
      <c r="AV139" s="385"/>
      <c r="AW139" s="385"/>
      <c r="AX139" s="385"/>
      <c r="AY139" s="385"/>
      <c r="AZ139" s="385"/>
      <c r="BA139" s="602">
        <f t="shared" si="8"/>
        <v>0</v>
      </c>
      <c r="BB139" s="603">
        <v>0</v>
      </c>
      <c r="BC139" s="603">
        <f t="shared" si="9"/>
        <v>0</v>
      </c>
      <c r="BD139" s="603">
        <f t="shared" si="10"/>
        <v>0</v>
      </c>
      <c r="BE139" s="604">
        <f t="shared" si="11"/>
        <v>0</v>
      </c>
    </row>
    <row r="140" spans="1:57">
      <c r="A140" s="385"/>
      <c r="B140" s="385"/>
      <c r="C140" s="385"/>
      <c r="D140" s="385"/>
      <c r="E140" s="385"/>
      <c r="F140" s="385"/>
      <c r="G140" s="385"/>
      <c r="H140" s="385"/>
      <c r="I140" s="385"/>
      <c r="J140" s="385"/>
      <c r="K140" s="385"/>
      <c r="L140" s="385"/>
      <c r="M140" s="385"/>
      <c r="N140" s="385"/>
      <c r="O140" s="385"/>
      <c r="P140" s="385"/>
      <c r="Q140" s="385"/>
      <c r="R140" s="385"/>
      <c r="S140" s="385"/>
      <c r="T140" s="385"/>
      <c r="U140" s="385"/>
      <c r="V140" s="385"/>
      <c r="W140" s="385"/>
      <c r="X140" s="385"/>
      <c r="Y140" s="385"/>
      <c r="Z140" s="385"/>
      <c r="AA140" s="385"/>
      <c r="AB140" s="385"/>
      <c r="AC140" s="385"/>
      <c r="AD140" s="385"/>
      <c r="AE140" s="385"/>
      <c r="AF140" s="385"/>
      <c r="AG140" s="385"/>
      <c r="AH140" s="385"/>
      <c r="AI140" s="385"/>
      <c r="AJ140" s="385"/>
      <c r="AK140" s="385"/>
      <c r="AL140" s="385"/>
      <c r="AM140" s="385"/>
      <c r="AN140" s="385"/>
      <c r="AO140" s="385"/>
      <c r="AP140" s="385"/>
      <c r="AQ140" s="385"/>
      <c r="AR140" s="385"/>
      <c r="AS140" s="385"/>
      <c r="AT140" s="385"/>
      <c r="AU140" s="385"/>
      <c r="AV140" s="385"/>
      <c r="AW140" s="385"/>
      <c r="AX140" s="385"/>
      <c r="AY140" s="385"/>
      <c r="AZ140" s="385"/>
      <c r="BA140" s="602">
        <f t="shared" si="8"/>
        <v>0</v>
      </c>
      <c r="BB140" s="603">
        <v>0</v>
      </c>
      <c r="BC140" s="603">
        <f t="shared" si="9"/>
        <v>0</v>
      </c>
      <c r="BD140" s="603">
        <f t="shared" si="10"/>
        <v>0</v>
      </c>
      <c r="BE140" s="604">
        <f t="shared" si="11"/>
        <v>0</v>
      </c>
    </row>
    <row r="141" spans="1:57">
      <c r="A141" s="385"/>
      <c r="B141" s="385"/>
      <c r="C141" s="385"/>
      <c r="D141" s="385"/>
      <c r="E141" s="385"/>
      <c r="F141" s="385"/>
      <c r="G141" s="385"/>
      <c r="H141" s="385"/>
      <c r="I141" s="385"/>
      <c r="J141" s="385"/>
      <c r="K141" s="385"/>
      <c r="L141" s="385"/>
      <c r="M141" s="385"/>
      <c r="N141" s="385"/>
      <c r="O141" s="385"/>
      <c r="P141" s="385"/>
      <c r="Q141" s="385"/>
      <c r="R141" s="385"/>
      <c r="S141" s="385"/>
      <c r="T141" s="385"/>
      <c r="U141" s="385"/>
      <c r="V141" s="385"/>
      <c r="W141" s="385"/>
      <c r="X141" s="385"/>
      <c r="Y141" s="385"/>
      <c r="Z141" s="385"/>
      <c r="AA141" s="385"/>
      <c r="AB141" s="385"/>
      <c r="AC141" s="385"/>
      <c r="AD141" s="385"/>
      <c r="AE141" s="385"/>
      <c r="AF141" s="385"/>
      <c r="AG141" s="385"/>
      <c r="AH141" s="385"/>
      <c r="AI141" s="385"/>
      <c r="AJ141" s="385"/>
      <c r="AK141" s="385"/>
      <c r="AL141" s="385"/>
      <c r="AM141" s="385"/>
      <c r="AN141" s="385"/>
      <c r="AO141" s="385"/>
      <c r="AP141" s="385"/>
      <c r="AQ141" s="385"/>
      <c r="AR141" s="385"/>
      <c r="AS141" s="385"/>
      <c r="AT141" s="385"/>
      <c r="AU141" s="385"/>
      <c r="AV141" s="385"/>
      <c r="AW141" s="385"/>
      <c r="AX141" s="385"/>
      <c r="AY141" s="385"/>
      <c r="AZ141" s="385"/>
      <c r="BA141" s="602">
        <f t="shared" si="8"/>
        <v>0</v>
      </c>
      <c r="BB141" s="603">
        <v>0</v>
      </c>
      <c r="BC141" s="603">
        <f t="shared" si="9"/>
        <v>0</v>
      </c>
      <c r="BD141" s="603">
        <f t="shared" si="10"/>
        <v>0</v>
      </c>
      <c r="BE141" s="604">
        <f t="shared" si="11"/>
        <v>0</v>
      </c>
    </row>
    <row r="142" spans="1:57">
      <c r="A142" s="385"/>
      <c r="B142" s="385"/>
      <c r="C142" s="385"/>
      <c r="D142" s="385"/>
      <c r="E142" s="385"/>
      <c r="F142" s="385"/>
      <c r="G142" s="385"/>
      <c r="H142" s="385"/>
      <c r="I142" s="385"/>
      <c r="J142" s="385"/>
      <c r="K142" s="385"/>
      <c r="L142" s="385"/>
      <c r="M142" s="385"/>
      <c r="N142" s="385"/>
      <c r="O142" s="385"/>
      <c r="P142" s="385"/>
      <c r="Q142" s="385"/>
      <c r="R142" s="385"/>
      <c r="S142" s="385"/>
      <c r="T142" s="385"/>
      <c r="U142" s="385"/>
      <c r="V142" s="385"/>
      <c r="W142" s="385"/>
      <c r="X142" s="385"/>
      <c r="Y142" s="385"/>
      <c r="Z142" s="385"/>
      <c r="AA142" s="385"/>
      <c r="AB142" s="385"/>
      <c r="AC142" s="385"/>
      <c r="AD142" s="385"/>
      <c r="AE142" s="385"/>
      <c r="AF142" s="385"/>
      <c r="AG142" s="385"/>
      <c r="AH142" s="385"/>
      <c r="AI142" s="385"/>
      <c r="AJ142" s="385"/>
      <c r="AK142" s="385"/>
      <c r="AL142" s="385"/>
      <c r="AM142" s="385"/>
      <c r="AN142" s="385"/>
      <c r="AO142" s="385"/>
      <c r="AP142" s="385"/>
      <c r="AQ142" s="385"/>
      <c r="AR142" s="385"/>
      <c r="AS142" s="385"/>
      <c r="AT142" s="385"/>
      <c r="AU142" s="385"/>
      <c r="AV142" s="385"/>
      <c r="AW142" s="385"/>
      <c r="AX142" s="385"/>
      <c r="AY142" s="385"/>
      <c r="AZ142" s="385"/>
      <c r="BA142" s="602">
        <f t="shared" si="8"/>
        <v>0</v>
      </c>
      <c r="BB142" s="603">
        <v>0</v>
      </c>
      <c r="BC142" s="603">
        <f t="shared" si="9"/>
        <v>0</v>
      </c>
      <c r="BD142" s="603">
        <f t="shared" si="10"/>
        <v>0</v>
      </c>
      <c r="BE142" s="604">
        <f t="shared" si="11"/>
        <v>0</v>
      </c>
    </row>
    <row r="143" spans="1:57">
      <c r="A143" s="385"/>
      <c r="B143" s="385"/>
      <c r="C143" s="385"/>
      <c r="D143" s="385"/>
      <c r="E143" s="385"/>
      <c r="F143" s="385"/>
      <c r="G143" s="385"/>
      <c r="H143" s="385"/>
      <c r="I143" s="385"/>
      <c r="J143" s="385"/>
      <c r="K143" s="385"/>
      <c r="L143" s="385"/>
      <c r="M143" s="385"/>
      <c r="N143" s="385"/>
      <c r="O143" s="385"/>
      <c r="P143" s="385"/>
      <c r="Q143" s="385"/>
      <c r="R143" s="385"/>
      <c r="S143" s="385"/>
      <c r="T143" s="385"/>
      <c r="U143" s="385"/>
      <c r="V143" s="385"/>
      <c r="W143" s="385"/>
      <c r="X143" s="385"/>
      <c r="Y143" s="385"/>
      <c r="Z143" s="385"/>
      <c r="AA143" s="385"/>
      <c r="AB143" s="385"/>
      <c r="AC143" s="385"/>
      <c r="AD143" s="385"/>
      <c r="AE143" s="385"/>
      <c r="AF143" s="385"/>
      <c r="AG143" s="385"/>
      <c r="AH143" s="385"/>
      <c r="AI143" s="385"/>
      <c r="AJ143" s="385"/>
      <c r="AK143" s="385"/>
      <c r="AL143" s="385"/>
      <c r="AM143" s="385"/>
      <c r="AN143" s="385"/>
      <c r="AO143" s="385"/>
      <c r="AP143" s="385"/>
      <c r="AQ143" s="385"/>
      <c r="AR143" s="385"/>
      <c r="AS143" s="385"/>
      <c r="AT143" s="385"/>
      <c r="AU143" s="385"/>
      <c r="AV143" s="385"/>
      <c r="AW143" s="385"/>
      <c r="AX143" s="385"/>
      <c r="AY143" s="385"/>
      <c r="AZ143" s="385"/>
      <c r="BA143" s="602">
        <f t="shared" si="8"/>
        <v>0</v>
      </c>
      <c r="BB143" s="603">
        <v>0</v>
      </c>
      <c r="BC143" s="603">
        <f t="shared" si="9"/>
        <v>0</v>
      </c>
      <c r="BD143" s="603">
        <f t="shared" si="10"/>
        <v>0</v>
      </c>
      <c r="BE143" s="604">
        <f t="shared" si="11"/>
        <v>0</v>
      </c>
    </row>
    <row r="144" spans="1:57">
      <c r="A144" s="385"/>
      <c r="B144" s="385"/>
      <c r="C144" s="385"/>
      <c r="D144" s="385"/>
      <c r="E144" s="385"/>
      <c r="F144" s="385"/>
      <c r="G144" s="385"/>
      <c r="H144" s="385"/>
      <c r="I144" s="385"/>
      <c r="J144" s="385"/>
      <c r="K144" s="385"/>
      <c r="L144" s="385"/>
      <c r="M144" s="385"/>
      <c r="N144" s="385"/>
      <c r="O144" s="385"/>
      <c r="P144" s="385"/>
      <c r="Q144" s="385"/>
      <c r="R144" s="385"/>
      <c r="S144" s="385"/>
      <c r="T144" s="385"/>
      <c r="U144" s="385"/>
      <c r="V144" s="385"/>
      <c r="W144" s="385"/>
      <c r="X144" s="385"/>
      <c r="Y144" s="385"/>
      <c r="Z144" s="385"/>
      <c r="AA144" s="385"/>
      <c r="AB144" s="385"/>
      <c r="AC144" s="385"/>
      <c r="AD144" s="385"/>
      <c r="AE144" s="385"/>
      <c r="AF144" s="385"/>
      <c r="AG144" s="385"/>
      <c r="AH144" s="385"/>
      <c r="AI144" s="385"/>
      <c r="AJ144" s="385"/>
      <c r="AK144" s="385"/>
      <c r="AL144" s="385"/>
      <c r="AM144" s="385"/>
      <c r="AN144" s="385"/>
      <c r="AO144" s="385"/>
      <c r="AP144" s="385"/>
      <c r="AQ144" s="385"/>
      <c r="AR144" s="385"/>
      <c r="AS144" s="385"/>
      <c r="AT144" s="385"/>
      <c r="AU144" s="385"/>
      <c r="AV144" s="385"/>
      <c r="AW144" s="385"/>
      <c r="AX144" s="385"/>
      <c r="AY144" s="385"/>
      <c r="AZ144" s="385"/>
      <c r="BA144" s="602">
        <f t="shared" si="8"/>
        <v>0</v>
      </c>
      <c r="BB144" s="603">
        <v>0</v>
      </c>
      <c r="BC144" s="603">
        <f t="shared" si="9"/>
        <v>0</v>
      </c>
      <c r="BD144" s="603">
        <f t="shared" si="10"/>
        <v>0</v>
      </c>
      <c r="BE144" s="604">
        <f t="shared" si="11"/>
        <v>0</v>
      </c>
    </row>
    <row r="145" spans="1:57">
      <c r="A145" s="385"/>
      <c r="B145" s="385"/>
      <c r="C145" s="385"/>
      <c r="D145" s="385"/>
      <c r="E145" s="385"/>
      <c r="F145" s="385"/>
      <c r="G145" s="385"/>
      <c r="H145" s="385"/>
      <c r="I145" s="385"/>
      <c r="J145" s="385"/>
      <c r="K145" s="385"/>
      <c r="L145" s="385"/>
      <c r="M145" s="385"/>
      <c r="N145" s="385"/>
      <c r="O145" s="385"/>
      <c r="P145" s="385"/>
      <c r="Q145" s="385"/>
      <c r="R145" s="385"/>
      <c r="S145" s="385"/>
      <c r="T145" s="385"/>
      <c r="U145" s="385"/>
      <c r="V145" s="385"/>
      <c r="W145" s="385"/>
      <c r="X145" s="385"/>
      <c r="Y145" s="385"/>
      <c r="Z145" s="385"/>
      <c r="AA145" s="385"/>
      <c r="AB145" s="385"/>
      <c r="AC145" s="385"/>
      <c r="AD145" s="385"/>
      <c r="AE145" s="385"/>
      <c r="AF145" s="385"/>
      <c r="AG145" s="385"/>
      <c r="AH145" s="385"/>
      <c r="AI145" s="385"/>
      <c r="AJ145" s="385"/>
      <c r="AK145" s="385"/>
      <c r="AL145" s="385"/>
      <c r="AM145" s="385"/>
      <c r="AN145" s="385"/>
      <c r="AO145" s="385"/>
      <c r="AP145" s="385"/>
      <c r="AQ145" s="385"/>
      <c r="AR145" s="385"/>
      <c r="AS145" s="385"/>
      <c r="AT145" s="385"/>
      <c r="AU145" s="385"/>
      <c r="AV145" s="385"/>
      <c r="AW145" s="385"/>
      <c r="AX145" s="385"/>
      <c r="AY145" s="385"/>
      <c r="AZ145" s="385"/>
      <c r="BA145" s="602">
        <f t="shared" si="8"/>
        <v>0</v>
      </c>
      <c r="BB145" s="603">
        <v>0</v>
      </c>
      <c r="BC145" s="603">
        <f t="shared" si="9"/>
        <v>0</v>
      </c>
      <c r="BD145" s="603">
        <f t="shared" si="10"/>
        <v>0</v>
      </c>
      <c r="BE145" s="604">
        <f t="shared" si="11"/>
        <v>0</v>
      </c>
    </row>
    <row r="146" spans="1:57">
      <c r="A146" s="385"/>
      <c r="B146" s="385"/>
      <c r="C146" s="385"/>
      <c r="D146" s="385"/>
      <c r="E146" s="385"/>
      <c r="F146" s="385"/>
      <c r="G146" s="385"/>
      <c r="H146" s="385"/>
      <c r="I146" s="385"/>
      <c r="J146" s="385"/>
      <c r="K146" s="385"/>
      <c r="L146" s="385"/>
      <c r="M146" s="385"/>
      <c r="N146" s="385"/>
      <c r="O146" s="385"/>
      <c r="P146" s="385"/>
      <c r="Q146" s="385"/>
      <c r="R146" s="385"/>
      <c r="S146" s="385"/>
      <c r="T146" s="385"/>
      <c r="U146" s="385"/>
      <c r="V146" s="385"/>
      <c r="W146" s="385"/>
      <c r="X146" s="385"/>
      <c r="Y146" s="385"/>
      <c r="Z146" s="385"/>
      <c r="AA146" s="385"/>
      <c r="AB146" s="385"/>
      <c r="AC146" s="385"/>
      <c r="AD146" s="385"/>
      <c r="AE146" s="385"/>
      <c r="AF146" s="385"/>
      <c r="AG146" s="385"/>
      <c r="AH146" s="385"/>
      <c r="AI146" s="385"/>
      <c r="AJ146" s="385"/>
      <c r="AK146" s="385"/>
      <c r="AL146" s="385"/>
      <c r="AM146" s="385"/>
      <c r="AN146" s="385"/>
      <c r="AO146" s="385"/>
      <c r="AP146" s="385"/>
      <c r="AQ146" s="385"/>
      <c r="AR146" s="385"/>
      <c r="AS146" s="385"/>
      <c r="AT146" s="385"/>
      <c r="AU146" s="385"/>
      <c r="AV146" s="385"/>
      <c r="AW146" s="385"/>
      <c r="AX146" s="385"/>
      <c r="AY146" s="385"/>
      <c r="AZ146" s="385"/>
      <c r="BA146" s="602">
        <f t="shared" si="8"/>
        <v>0</v>
      </c>
      <c r="BB146" s="603">
        <v>0</v>
      </c>
      <c r="BC146" s="603">
        <f t="shared" si="9"/>
        <v>0</v>
      </c>
      <c r="BD146" s="603">
        <f t="shared" si="10"/>
        <v>0</v>
      </c>
      <c r="BE146" s="604">
        <f t="shared" si="11"/>
        <v>0</v>
      </c>
    </row>
    <row r="147" spans="1:57">
      <c r="A147" s="385"/>
      <c r="B147" s="385"/>
      <c r="C147" s="385"/>
      <c r="D147" s="385"/>
      <c r="E147" s="385"/>
      <c r="F147" s="385"/>
      <c r="G147" s="385"/>
      <c r="H147" s="385"/>
      <c r="I147" s="385"/>
      <c r="J147" s="385"/>
      <c r="K147" s="385"/>
      <c r="L147" s="385"/>
      <c r="M147" s="385"/>
      <c r="N147" s="385"/>
      <c r="O147" s="385"/>
      <c r="P147" s="385"/>
      <c r="Q147" s="385"/>
      <c r="R147" s="385"/>
      <c r="S147" s="385"/>
      <c r="T147" s="385"/>
      <c r="U147" s="385"/>
      <c r="V147" s="385"/>
      <c r="W147" s="385"/>
      <c r="X147" s="385"/>
      <c r="Y147" s="385"/>
      <c r="Z147" s="385"/>
      <c r="AA147" s="385"/>
      <c r="AB147" s="385"/>
      <c r="AC147" s="385"/>
      <c r="AD147" s="385"/>
      <c r="AE147" s="385"/>
      <c r="AF147" s="385"/>
      <c r="AG147" s="385"/>
      <c r="AH147" s="385"/>
      <c r="AI147" s="385"/>
      <c r="AJ147" s="385"/>
      <c r="AK147" s="385"/>
      <c r="AL147" s="385"/>
      <c r="AM147" s="385"/>
      <c r="AN147" s="385"/>
      <c r="AO147" s="385"/>
      <c r="AP147" s="385"/>
      <c r="AQ147" s="385"/>
      <c r="AR147" s="385"/>
      <c r="AS147" s="385"/>
      <c r="AT147" s="385"/>
      <c r="AU147" s="385"/>
      <c r="AV147" s="385"/>
      <c r="AW147" s="385"/>
      <c r="AX147" s="385"/>
      <c r="AY147" s="385"/>
      <c r="AZ147" s="385"/>
      <c r="BA147" s="602">
        <f t="shared" si="8"/>
        <v>0</v>
      </c>
      <c r="BB147" s="603">
        <v>0</v>
      </c>
      <c r="BC147" s="603">
        <f t="shared" si="9"/>
        <v>0</v>
      </c>
      <c r="BD147" s="603">
        <f t="shared" si="10"/>
        <v>0</v>
      </c>
      <c r="BE147" s="604">
        <f t="shared" si="11"/>
        <v>0</v>
      </c>
    </row>
    <row r="148" spans="1:57">
      <c r="A148" s="385"/>
      <c r="B148" s="385"/>
      <c r="C148" s="385"/>
      <c r="D148" s="385"/>
      <c r="E148" s="385"/>
      <c r="F148" s="385"/>
      <c r="G148" s="385"/>
      <c r="H148" s="385"/>
      <c r="I148" s="385"/>
      <c r="J148" s="385"/>
      <c r="K148" s="385"/>
      <c r="L148" s="385"/>
      <c r="M148" s="385"/>
      <c r="N148" s="385"/>
      <c r="O148" s="385"/>
      <c r="P148" s="385"/>
      <c r="Q148" s="385"/>
      <c r="R148" s="385"/>
      <c r="S148" s="385"/>
      <c r="T148" s="385"/>
      <c r="U148" s="385"/>
      <c r="V148" s="385"/>
      <c r="W148" s="385"/>
      <c r="X148" s="385"/>
      <c r="Y148" s="385"/>
      <c r="Z148" s="385"/>
      <c r="AA148" s="385"/>
      <c r="AB148" s="385"/>
      <c r="AC148" s="385"/>
      <c r="AD148" s="385"/>
      <c r="AE148" s="385"/>
      <c r="AF148" s="385"/>
      <c r="AG148" s="385"/>
      <c r="AH148" s="385"/>
      <c r="AI148" s="385"/>
      <c r="AJ148" s="385"/>
      <c r="AK148" s="385"/>
      <c r="AL148" s="385"/>
      <c r="AM148" s="385"/>
      <c r="AN148" s="385"/>
      <c r="AO148" s="385"/>
      <c r="AP148" s="385"/>
      <c r="AQ148" s="385"/>
      <c r="AR148" s="385"/>
      <c r="AS148" s="385"/>
      <c r="AT148" s="385"/>
      <c r="AU148" s="385"/>
      <c r="AV148" s="385"/>
      <c r="AW148" s="385"/>
      <c r="AX148" s="385"/>
      <c r="AY148" s="385"/>
      <c r="AZ148" s="385"/>
      <c r="BA148" s="602">
        <f t="shared" si="8"/>
        <v>0</v>
      </c>
      <c r="BB148" s="603">
        <v>0</v>
      </c>
      <c r="BC148" s="603">
        <f t="shared" si="9"/>
        <v>0</v>
      </c>
      <c r="BD148" s="603">
        <f t="shared" si="10"/>
        <v>0</v>
      </c>
      <c r="BE148" s="604">
        <f t="shared" si="11"/>
        <v>0</v>
      </c>
    </row>
    <row r="149" spans="1:57">
      <c r="A149" s="385"/>
      <c r="B149" s="385"/>
      <c r="C149" s="385"/>
      <c r="D149" s="385"/>
      <c r="E149" s="385"/>
      <c r="F149" s="385"/>
      <c r="G149" s="385"/>
      <c r="H149" s="385"/>
      <c r="I149" s="385"/>
      <c r="J149" s="385"/>
      <c r="K149" s="385"/>
      <c r="L149" s="385"/>
      <c r="M149" s="385"/>
      <c r="N149" s="385"/>
      <c r="O149" s="385"/>
      <c r="P149" s="385"/>
      <c r="Q149" s="385"/>
      <c r="R149" s="385"/>
      <c r="S149" s="385"/>
      <c r="T149" s="385"/>
      <c r="U149" s="385"/>
      <c r="V149" s="385"/>
      <c r="W149" s="385"/>
      <c r="X149" s="385"/>
      <c r="Y149" s="385"/>
      <c r="Z149" s="385"/>
      <c r="AA149" s="385"/>
      <c r="AB149" s="385"/>
      <c r="AC149" s="385"/>
      <c r="AD149" s="385"/>
      <c r="AE149" s="385"/>
      <c r="AF149" s="385"/>
      <c r="AG149" s="385"/>
      <c r="AH149" s="385"/>
      <c r="AI149" s="385"/>
      <c r="AJ149" s="385"/>
      <c r="AK149" s="385"/>
      <c r="AL149" s="385"/>
      <c r="AM149" s="385"/>
      <c r="AN149" s="385"/>
      <c r="AO149" s="385"/>
      <c r="AP149" s="385"/>
      <c r="AQ149" s="385"/>
      <c r="AR149" s="385"/>
      <c r="AS149" s="385"/>
      <c r="AT149" s="385"/>
      <c r="AU149" s="385"/>
      <c r="AV149" s="385"/>
      <c r="AW149" s="385"/>
      <c r="AX149" s="385"/>
      <c r="AY149" s="385"/>
      <c r="AZ149" s="385"/>
      <c r="BA149" s="602">
        <f t="shared" si="8"/>
        <v>0</v>
      </c>
      <c r="BB149" s="603">
        <v>0</v>
      </c>
      <c r="BC149" s="603">
        <f t="shared" si="9"/>
        <v>0</v>
      </c>
      <c r="BD149" s="603">
        <f t="shared" si="10"/>
        <v>0</v>
      </c>
      <c r="BE149" s="604">
        <f t="shared" si="11"/>
        <v>0</v>
      </c>
    </row>
    <row r="150" spans="1:57">
      <c r="A150" s="385"/>
      <c r="B150" s="385"/>
      <c r="C150" s="385"/>
      <c r="D150" s="385"/>
      <c r="E150" s="385"/>
      <c r="F150" s="385"/>
      <c r="G150" s="385"/>
      <c r="H150" s="385"/>
      <c r="I150" s="385"/>
      <c r="J150" s="385"/>
      <c r="K150" s="385"/>
      <c r="L150" s="385"/>
      <c r="M150" s="385"/>
      <c r="N150" s="385"/>
      <c r="O150" s="385"/>
      <c r="P150" s="385"/>
      <c r="Q150" s="385"/>
      <c r="R150" s="385"/>
      <c r="S150" s="385"/>
      <c r="T150" s="385"/>
      <c r="U150" s="385"/>
      <c r="V150" s="385"/>
      <c r="W150" s="385"/>
      <c r="X150" s="385"/>
      <c r="Y150" s="385"/>
      <c r="Z150" s="385"/>
      <c r="AA150" s="385"/>
      <c r="AB150" s="385"/>
      <c r="AC150" s="385"/>
      <c r="AD150" s="385"/>
      <c r="AE150" s="385"/>
      <c r="AF150" s="385"/>
      <c r="AG150" s="385"/>
      <c r="AH150" s="385"/>
      <c r="AI150" s="385"/>
      <c r="AJ150" s="385"/>
      <c r="AK150" s="385"/>
      <c r="AL150" s="385"/>
      <c r="AM150" s="385"/>
      <c r="AN150" s="385"/>
      <c r="AO150" s="385"/>
      <c r="AP150" s="385"/>
      <c r="AQ150" s="385"/>
      <c r="AR150" s="385"/>
      <c r="AS150" s="385"/>
      <c r="AT150" s="385"/>
      <c r="AU150" s="385"/>
      <c r="AV150" s="385"/>
      <c r="AW150" s="385"/>
      <c r="AX150" s="385"/>
      <c r="AY150" s="385"/>
      <c r="AZ150" s="385"/>
      <c r="BA150" s="602">
        <f t="shared" si="8"/>
        <v>0</v>
      </c>
      <c r="BB150" s="603">
        <v>0</v>
      </c>
      <c r="BC150" s="603">
        <f t="shared" si="9"/>
        <v>0</v>
      </c>
      <c r="BD150" s="603">
        <f t="shared" si="10"/>
        <v>0</v>
      </c>
      <c r="BE150" s="604">
        <f t="shared" si="11"/>
        <v>0</v>
      </c>
    </row>
    <row r="151" spans="1:57">
      <c r="A151" s="385"/>
      <c r="B151" s="385"/>
      <c r="C151" s="385"/>
      <c r="D151" s="385"/>
      <c r="E151" s="385"/>
      <c r="F151" s="385"/>
      <c r="G151" s="385"/>
      <c r="H151" s="385"/>
      <c r="I151" s="385"/>
      <c r="J151" s="385"/>
      <c r="K151" s="385"/>
      <c r="L151" s="385"/>
      <c r="M151" s="385"/>
      <c r="N151" s="385"/>
      <c r="O151" s="385"/>
      <c r="P151" s="385"/>
      <c r="Q151" s="385"/>
      <c r="R151" s="385"/>
      <c r="S151" s="385"/>
      <c r="T151" s="385"/>
      <c r="U151" s="385"/>
      <c r="V151" s="385"/>
      <c r="W151" s="385"/>
      <c r="X151" s="385"/>
      <c r="Y151" s="385"/>
      <c r="Z151" s="385"/>
      <c r="AA151" s="385"/>
      <c r="AB151" s="385"/>
      <c r="AC151" s="385"/>
      <c r="AD151" s="385"/>
      <c r="AE151" s="385"/>
      <c r="AF151" s="385"/>
      <c r="AG151" s="385"/>
      <c r="AH151" s="385"/>
      <c r="AI151" s="385"/>
      <c r="AJ151" s="385"/>
      <c r="AK151" s="385"/>
      <c r="AL151" s="385"/>
      <c r="AM151" s="385"/>
      <c r="AN151" s="385"/>
      <c r="AO151" s="385"/>
      <c r="AP151" s="385"/>
      <c r="AQ151" s="385"/>
      <c r="AR151" s="385"/>
      <c r="AS151" s="385"/>
      <c r="AT151" s="385"/>
      <c r="AU151" s="385"/>
      <c r="AV151" s="385"/>
      <c r="AW151" s="385"/>
      <c r="AX151" s="385"/>
      <c r="AY151" s="385"/>
      <c r="AZ151" s="385"/>
      <c r="BA151" s="602">
        <f t="shared" si="8"/>
        <v>0</v>
      </c>
      <c r="BB151" s="603">
        <v>0</v>
      </c>
      <c r="BC151" s="603">
        <f t="shared" si="9"/>
        <v>0</v>
      </c>
      <c r="BD151" s="603">
        <f t="shared" si="10"/>
        <v>0</v>
      </c>
      <c r="BE151" s="604">
        <f t="shared" si="11"/>
        <v>0</v>
      </c>
    </row>
    <row r="152" spans="1:57">
      <c r="A152" s="385"/>
      <c r="B152" s="385"/>
      <c r="C152" s="385"/>
      <c r="D152" s="385"/>
      <c r="E152" s="385"/>
      <c r="F152" s="385"/>
      <c r="G152" s="385"/>
      <c r="H152" s="385"/>
      <c r="I152" s="385"/>
      <c r="J152" s="385"/>
      <c r="K152" s="385"/>
      <c r="L152" s="385"/>
      <c r="M152" s="385"/>
      <c r="N152" s="385"/>
      <c r="O152" s="385"/>
      <c r="P152" s="385"/>
      <c r="Q152" s="385"/>
      <c r="R152" s="385"/>
      <c r="S152" s="385"/>
      <c r="T152" s="385"/>
      <c r="U152" s="385"/>
      <c r="V152" s="385"/>
      <c r="W152" s="385"/>
      <c r="X152" s="385"/>
      <c r="Y152" s="385"/>
      <c r="Z152" s="385"/>
      <c r="AA152" s="385"/>
      <c r="AB152" s="385"/>
      <c r="AC152" s="385"/>
      <c r="AD152" s="385"/>
      <c r="AE152" s="385"/>
      <c r="AF152" s="385"/>
      <c r="AG152" s="385"/>
      <c r="AH152" s="385"/>
      <c r="AI152" s="385"/>
      <c r="AJ152" s="385"/>
      <c r="AK152" s="385"/>
      <c r="AL152" s="385"/>
      <c r="AM152" s="385"/>
      <c r="AN152" s="385"/>
      <c r="AO152" s="385"/>
      <c r="AP152" s="385"/>
      <c r="AQ152" s="385"/>
      <c r="AR152" s="385"/>
      <c r="AS152" s="385"/>
      <c r="AT152" s="385"/>
      <c r="AU152" s="385"/>
      <c r="AV152" s="385"/>
      <c r="AW152" s="385"/>
      <c r="AX152" s="385"/>
      <c r="AY152" s="385"/>
      <c r="AZ152" s="385"/>
      <c r="BA152" s="602">
        <f t="shared" si="8"/>
        <v>0</v>
      </c>
      <c r="BB152" s="603">
        <v>0</v>
      </c>
      <c r="BC152" s="603">
        <f t="shared" si="9"/>
        <v>0</v>
      </c>
      <c r="BD152" s="603">
        <f t="shared" si="10"/>
        <v>0</v>
      </c>
      <c r="BE152" s="604">
        <f t="shared" si="11"/>
        <v>0</v>
      </c>
    </row>
    <row r="153" spans="1:57">
      <c r="A153" s="385"/>
      <c r="B153" s="385"/>
      <c r="C153" s="385"/>
      <c r="D153" s="385"/>
      <c r="E153" s="385"/>
      <c r="F153" s="385"/>
      <c r="G153" s="385"/>
      <c r="H153" s="385"/>
      <c r="I153" s="385"/>
      <c r="J153" s="385"/>
      <c r="K153" s="385"/>
      <c r="L153" s="385"/>
      <c r="M153" s="385"/>
      <c r="N153" s="385"/>
      <c r="O153" s="385"/>
      <c r="P153" s="385"/>
      <c r="Q153" s="385"/>
      <c r="R153" s="385"/>
      <c r="S153" s="385"/>
      <c r="T153" s="385"/>
      <c r="U153" s="385"/>
      <c r="V153" s="385"/>
      <c r="W153" s="385"/>
      <c r="X153" s="385"/>
      <c r="Y153" s="385"/>
      <c r="Z153" s="385"/>
      <c r="AA153" s="385"/>
      <c r="AB153" s="385"/>
      <c r="AC153" s="385"/>
      <c r="AD153" s="385"/>
      <c r="AE153" s="385"/>
      <c r="AF153" s="385"/>
      <c r="AG153" s="385"/>
      <c r="AH153" s="385"/>
      <c r="AI153" s="385"/>
      <c r="AJ153" s="385"/>
      <c r="AK153" s="385"/>
      <c r="AL153" s="385"/>
      <c r="AM153" s="385"/>
      <c r="AN153" s="385"/>
      <c r="AO153" s="385"/>
      <c r="AP153" s="385"/>
      <c r="AQ153" s="385"/>
      <c r="AR153" s="385"/>
      <c r="AS153" s="385"/>
      <c r="AT153" s="385"/>
      <c r="AU153" s="385"/>
      <c r="AV153" s="385"/>
      <c r="AW153" s="385"/>
      <c r="AX153" s="385"/>
      <c r="AY153" s="385"/>
      <c r="AZ153" s="385"/>
      <c r="BA153" s="602">
        <f t="shared" si="8"/>
        <v>0</v>
      </c>
      <c r="BB153" s="603">
        <v>0</v>
      </c>
      <c r="BC153" s="603">
        <f t="shared" si="9"/>
        <v>0</v>
      </c>
      <c r="BD153" s="603">
        <f t="shared" si="10"/>
        <v>0</v>
      </c>
      <c r="BE153" s="604">
        <f t="shared" si="11"/>
        <v>0</v>
      </c>
    </row>
    <row r="154" spans="1:57">
      <c r="A154" s="385"/>
      <c r="B154" s="385"/>
      <c r="C154" s="385"/>
      <c r="D154" s="385"/>
      <c r="E154" s="385"/>
      <c r="F154" s="385"/>
      <c r="G154" s="385"/>
      <c r="H154" s="385"/>
      <c r="I154" s="385"/>
      <c r="J154" s="385"/>
      <c r="K154" s="385"/>
      <c r="L154" s="385"/>
      <c r="M154" s="385"/>
      <c r="N154" s="385"/>
      <c r="O154" s="385"/>
      <c r="P154" s="385"/>
      <c r="Q154" s="385"/>
      <c r="R154" s="385"/>
      <c r="S154" s="385"/>
      <c r="T154" s="385"/>
      <c r="U154" s="385"/>
      <c r="V154" s="385"/>
      <c r="W154" s="385"/>
      <c r="X154" s="385"/>
      <c r="Y154" s="385"/>
      <c r="Z154" s="385"/>
      <c r="AA154" s="385"/>
      <c r="AB154" s="385"/>
      <c r="AC154" s="385"/>
      <c r="AD154" s="385"/>
      <c r="AE154" s="385"/>
      <c r="AF154" s="385"/>
      <c r="AG154" s="385"/>
      <c r="AH154" s="385"/>
      <c r="AI154" s="385"/>
      <c r="AJ154" s="385"/>
      <c r="AK154" s="385"/>
      <c r="AL154" s="385"/>
      <c r="AM154" s="385"/>
      <c r="AN154" s="385"/>
      <c r="AO154" s="385"/>
      <c r="AP154" s="385"/>
      <c r="AQ154" s="385"/>
      <c r="AR154" s="385"/>
      <c r="AS154" s="385"/>
      <c r="AT154" s="385"/>
      <c r="AU154" s="385"/>
      <c r="AV154" s="385"/>
      <c r="AW154" s="385"/>
      <c r="AX154" s="385"/>
      <c r="AY154" s="385"/>
      <c r="AZ154" s="385"/>
      <c r="BA154" s="602">
        <f t="shared" si="8"/>
        <v>0</v>
      </c>
      <c r="BB154" s="603">
        <v>0</v>
      </c>
      <c r="BC154" s="603">
        <f t="shared" si="9"/>
        <v>0</v>
      </c>
      <c r="BD154" s="603">
        <f t="shared" si="10"/>
        <v>0</v>
      </c>
      <c r="BE154" s="604">
        <f t="shared" si="11"/>
        <v>0</v>
      </c>
    </row>
    <row r="155" spans="1:57">
      <c r="A155" s="385"/>
      <c r="B155" s="385"/>
      <c r="C155" s="385"/>
      <c r="D155" s="385"/>
      <c r="E155" s="385"/>
      <c r="F155" s="385"/>
      <c r="G155" s="385"/>
      <c r="H155" s="385"/>
      <c r="I155" s="385"/>
      <c r="J155" s="385"/>
      <c r="K155" s="385"/>
      <c r="L155" s="385"/>
      <c r="M155" s="385"/>
      <c r="N155" s="385"/>
      <c r="O155" s="385"/>
      <c r="P155" s="385"/>
      <c r="Q155" s="385"/>
      <c r="R155" s="385"/>
      <c r="S155" s="385"/>
      <c r="T155" s="385"/>
      <c r="U155" s="385"/>
      <c r="V155" s="385"/>
      <c r="W155" s="385"/>
      <c r="X155" s="385"/>
      <c r="Y155" s="385"/>
      <c r="Z155" s="385"/>
      <c r="AA155" s="385"/>
      <c r="AB155" s="385"/>
      <c r="AC155" s="385"/>
      <c r="AD155" s="385"/>
      <c r="AE155" s="385"/>
      <c r="AF155" s="385"/>
      <c r="AG155" s="385"/>
      <c r="AH155" s="385"/>
      <c r="AI155" s="385"/>
      <c r="AJ155" s="385"/>
      <c r="AK155" s="385"/>
      <c r="AL155" s="385"/>
      <c r="AM155" s="385"/>
      <c r="AN155" s="385"/>
      <c r="AO155" s="385"/>
      <c r="AP155" s="385"/>
      <c r="AQ155" s="385"/>
      <c r="AR155" s="385"/>
      <c r="AS155" s="385"/>
      <c r="AT155" s="385"/>
      <c r="AU155" s="385"/>
      <c r="AV155" s="385"/>
      <c r="AW155" s="385"/>
      <c r="AX155" s="385"/>
      <c r="AY155" s="385"/>
      <c r="AZ155" s="385"/>
      <c r="BA155" s="602">
        <f t="shared" si="8"/>
        <v>0</v>
      </c>
      <c r="BB155" s="603">
        <v>0</v>
      </c>
      <c r="BC155" s="603">
        <f t="shared" si="9"/>
        <v>0</v>
      </c>
      <c r="BD155" s="603">
        <f t="shared" si="10"/>
        <v>0</v>
      </c>
      <c r="BE155" s="604">
        <f t="shared" si="11"/>
        <v>0</v>
      </c>
    </row>
    <row r="156" spans="1:57">
      <c r="A156" s="385"/>
      <c r="B156" s="385"/>
      <c r="C156" s="385"/>
      <c r="D156" s="385"/>
      <c r="E156" s="385"/>
      <c r="F156" s="385"/>
      <c r="G156" s="385"/>
      <c r="H156" s="385"/>
      <c r="I156" s="385"/>
      <c r="J156" s="385"/>
      <c r="K156" s="385"/>
      <c r="L156" s="385"/>
      <c r="M156" s="385"/>
      <c r="N156" s="385"/>
      <c r="O156" s="385"/>
      <c r="P156" s="385"/>
      <c r="Q156" s="385"/>
      <c r="R156" s="385"/>
      <c r="S156" s="385"/>
      <c r="T156" s="385"/>
      <c r="U156" s="385"/>
      <c r="V156" s="385"/>
      <c r="W156" s="385"/>
      <c r="X156" s="385"/>
      <c r="Y156" s="385"/>
      <c r="Z156" s="385"/>
      <c r="AA156" s="385"/>
      <c r="AB156" s="385"/>
      <c r="AC156" s="385"/>
      <c r="AD156" s="385"/>
      <c r="AE156" s="385"/>
      <c r="AF156" s="385"/>
      <c r="AG156" s="385"/>
      <c r="AH156" s="385"/>
      <c r="AI156" s="385"/>
      <c r="AJ156" s="385"/>
      <c r="AK156" s="385"/>
      <c r="AL156" s="385"/>
      <c r="AM156" s="385"/>
      <c r="AN156" s="385"/>
      <c r="AO156" s="385"/>
      <c r="AP156" s="385"/>
      <c r="AQ156" s="385"/>
      <c r="AR156" s="385"/>
      <c r="AS156" s="385"/>
      <c r="AT156" s="385"/>
      <c r="AU156" s="385"/>
      <c r="AV156" s="385"/>
      <c r="AW156" s="385"/>
      <c r="AX156" s="385"/>
      <c r="AY156" s="385"/>
      <c r="AZ156" s="385"/>
      <c r="BA156" s="602">
        <f t="shared" si="8"/>
        <v>0</v>
      </c>
      <c r="BB156" s="603">
        <v>0</v>
      </c>
      <c r="BC156" s="603">
        <f t="shared" si="9"/>
        <v>0</v>
      </c>
      <c r="BD156" s="603">
        <f t="shared" si="10"/>
        <v>0</v>
      </c>
      <c r="BE156" s="604">
        <f t="shared" si="11"/>
        <v>0</v>
      </c>
    </row>
    <row r="157" spans="1:57">
      <c r="A157" s="385"/>
      <c r="B157" s="385"/>
      <c r="C157" s="385"/>
      <c r="D157" s="385"/>
      <c r="E157" s="385"/>
      <c r="F157" s="385"/>
      <c r="G157" s="385"/>
      <c r="H157" s="385"/>
      <c r="I157" s="385"/>
      <c r="J157" s="385"/>
      <c r="K157" s="385"/>
      <c r="L157" s="385"/>
      <c r="M157" s="385"/>
      <c r="N157" s="385"/>
      <c r="O157" s="385"/>
      <c r="P157" s="385"/>
      <c r="Q157" s="385"/>
      <c r="R157" s="385"/>
      <c r="S157" s="385"/>
      <c r="T157" s="385"/>
      <c r="U157" s="385"/>
      <c r="V157" s="385"/>
      <c r="W157" s="385"/>
      <c r="X157" s="385"/>
      <c r="Y157" s="385"/>
      <c r="Z157" s="385"/>
      <c r="AA157" s="385"/>
      <c r="AB157" s="385"/>
      <c r="AC157" s="385"/>
      <c r="AD157" s="385"/>
      <c r="AE157" s="385"/>
      <c r="AF157" s="385"/>
      <c r="AG157" s="385"/>
      <c r="AH157" s="385"/>
      <c r="AI157" s="385"/>
      <c r="AJ157" s="385"/>
      <c r="AK157" s="385"/>
      <c r="AL157" s="385"/>
      <c r="AM157" s="385"/>
      <c r="AN157" s="385"/>
      <c r="AO157" s="385"/>
      <c r="AP157" s="385"/>
      <c r="AQ157" s="385"/>
      <c r="AR157" s="385"/>
      <c r="AS157" s="385"/>
      <c r="AT157" s="385"/>
      <c r="AU157" s="385"/>
      <c r="AV157" s="385"/>
      <c r="AW157" s="385"/>
      <c r="AX157" s="385"/>
      <c r="AY157" s="385"/>
      <c r="AZ157" s="385"/>
      <c r="BA157" s="602">
        <f t="shared" si="8"/>
        <v>0</v>
      </c>
      <c r="BB157" s="603">
        <v>0</v>
      </c>
      <c r="BC157" s="603">
        <f t="shared" si="9"/>
        <v>0</v>
      </c>
      <c r="BD157" s="603">
        <f t="shared" si="10"/>
        <v>0</v>
      </c>
      <c r="BE157" s="604">
        <f t="shared" si="11"/>
        <v>0</v>
      </c>
    </row>
    <row r="158" spans="1:57">
      <c r="A158" s="385"/>
      <c r="B158" s="385"/>
      <c r="C158" s="385"/>
      <c r="D158" s="385"/>
      <c r="E158" s="385"/>
      <c r="F158" s="385"/>
      <c r="G158" s="385"/>
      <c r="H158" s="385"/>
      <c r="I158" s="385"/>
      <c r="J158" s="385"/>
      <c r="K158" s="385"/>
      <c r="L158" s="385"/>
      <c r="M158" s="385"/>
      <c r="N158" s="385"/>
      <c r="O158" s="385"/>
      <c r="P158" s="385"/>
      <c r="Q158" s="385"/>
      <c r="R158" s="385"/>
      <c r="S158" s="385"/>
      <c r="T158" s="385"/>
      <c r="U158" s="385"/>
      <c r="V158" s="385"/>
      <c r="W158" s="385"/>
      <c r="X158" s="385"/>
      <c r="Y158" s="385"/>
      <c r="Z158" s="385"/>
      <c r="AA158" s="385"/>
      <c r="AB158" s="385"/>
      <c r="AC158" s="385"/>
      <c r="AD158" s="385"/>
      <c r="AE158" s="385"/>
      <c r="AF158" s="385"/>
      <c r="AG158" s="385"/>
      <c r="AH158" s="385"/>
      <c r="AI158" s="385"/>
      <c r="AJ158" s="385"/>
      <c r="AK158" s="385"/>
      <c r="AL158" s="385"/>
      <c r="AM158" s="385"/>
      <c r="AN158" s="385"/>
      <c r="AO158" s="385"/>
      <c r="AP158" s="385"/>
      <c r="AQ158" s="385"/>
      <c r="AR158" s="385"/>
      <c r="AS158" s="385"/>
      <c r="AT158" s="385"/>
      <c r="AU158" s="385"/>
      <c r="AV158" s="385"/>
      <c r="AW158" s="385"/>
      <c r="AX158" s="385"/>
      <c r="AY158" s="385"/>
      <c r="AZ158" s="385"/>
      <c r="BA158" s="602">
        <f t="shared" si="8"/>
        <v>0</v>
      </c>
      <c r="BB158" s="603">
        <v>0</v>
      </c>
      <c r="BC158" s="603">
        <f t="shared" si="9"/>
        <v>0</v>
      </c>
      <c r="BD158" s="603">
        <f t="shared" si="10"/>
        <v>0</v>
      </c>
      <c r="BE158" s="604">
        <f t="shared" si="11"/>
        <v>0</v>
      </c>
    </row>
    <row r="159" spans="1:57">
      <c r="A159" s="385"/>
      <c r="B159" s="385"/>
      <c r="C159" s="385"/>
      <c r="D159" s="385"/>
      <c r="E159" s="385"/>
      <c r="F159" s="385"/>
      <c r="G159" s="385"/>
      <c r="H159" s="385"/>
      <c r="I159" s="385"/>
      <c r="J159" s="385"/>
      <c r="K159" s="385"/>
      <c r="L159" s="385"/>
      <c r="M159" s="385"/>
      <c r="N159" s="385"/>
      <c r="O159" s="385"/>
      <c r="P159" s="385"/>
      <c r="Q159" s="385"/>
      <c r="R159" s="385"/>
      <c r="S159" s="385"/>
      <c r="T159" s="385"/>
      <c r="U159" s="385"/>
      <c r="V159" s="385"/>
      <c r="W159" s="385"/>
      <c r="X159" s="385"/>
      <c r="Y159" s="385"/>
      <c r="Z159" s="385"/>
      <c r="AA159" s="385"/>
      <c r="AB159" s="385"/>
      <c r="AC159" s="385"/>
      <c r="AD159" s="385"/>
      <c r="AE159" s="385"/>
      <c r="AF159" s="385"/>
      <c r="AG159" s="385"/>
      <c r="AH159" s="385"/>
      <c r="AI159" s="385"/>
      <c r="AJ159" s="385"/>
      <c r="AK159" s="385"/>
      <c r="AL159" s="385"/>
      <c r="AM159" s="385"/>
      <c r="AN159" s="385"/>
      <c r="AO159" s="385"/>
      <c r="AP159" s="385"/>
      <c r="AQ159" s="385"/>
      <c r="AR159" s="385"/>
      <c r="AS159" s="385"/>
      <c r="AT159" s="385"/>
      <c r="AU159" s="385"/>
      <c r="AV159" s="385"/>
      <c r="AW159" s="385"/>
      <c r="AX159" s="385"/>
      <c r="AY159" s="385"/>
      <c r="AZ159" s="385"/>
      <c r="BA159" s="602">
        <f t="shared" si="8"/>
        <v>0</v>
      </c>
      <c r="BB159" s="603">
        <v>0</v>
      </c>
      <c r="BC159" s="603">
        <f t="shared" si="9"/>
        <v>0</v>
      </c>
      <c r="BD159" s="603">
        <f t="shared" si="10"/>
        <v>0</v>
      </c>
      <c r="BE159" s="604">
        <f t="shared" si="11"/>
        <v>0</v>
      </c>
    </row>
    <row r="160" spans="1:57">
      <c r="A160" s="385"/>
      <c r="B160" s="385"/>
      <c r="C160" s="385"/>
      <c r="D160" s="385"/>
      <c r="E160" s="385"/>
      <c r="F160" s="385"/>
      <c r="G160" s="385"/>
      <c r="H160" s="385"/>
      <c r="I160" s="385"/>
      <c r="J160" s="385"/>
      <c r="K160" s="385"/>
      <c r="L160" s="385"/>
      <c r="M160" s="385"/>
      <c r="N160" s="385"/>
      <c r="O160" s="385"/>
      <c r="P160" s="385"/>
      <c r="Q160" s="385"/>
      <c r="R160" s="385"/>
      <c r="S160" s="385"/>
      <c r="T160" s="385"/>
      <c r="U160" s="385"/>
      <c r="V160" s="385"/>
      <c r="W160" s="385"/>
      <c r="X160" s="385"/>
      <c r="Y160" s="385"/>
      <c r="Z160" s="385"/>
      <c r="AA160" s="385"/>
      <c r="AB160" s="385"/>
      <c r="AC160" s="385"/>
      <c r="AD160" s="385"/>
      <c r="AE160" s="385"/>
      <c r="AF160" s="385"/>
      <c r="AG160" s="385"/>
      <c r="AH160" s="385"/>
      <c r="AI160" s="385"/>
      <c r="AJ160" s="385"/>
      <c r="AK160" s="385"/>
      <c r="AL160" s="385"/>
      <c r="AM160" s="385"/>
      <c r="AN160" s="385"/>
      <c r="AO160" s="385"/>
      <c r="AP160" s="385"/>
      <c r="AQ160" s="385"/>
      <c r="AR160" s="385"/>
      <c r="AS160" s="385"/>
      <c r="AT160" s="385"/>
      <c r="AU160" s="385"/>
      <c r="AV160" s="385"/>
      <c r="AW160" s="385"/>
      <c r="AX160" s="385"/>
      <c r="AY160" s="385"/>
      <c r="AZ160" s="385"/>
      <c r="BA160" s="602">
        <f t="shared" si="8"/>
        <v>0</v>
      </c>
      <c r="BB160" s="603">
        <v>0</v>
      </c>
      <c r="BC160" s="603">
        <f t="shared" si="9"/>
        <v>0</v>
      </c>
      <c r="BD160" s="603">
        <f t="shared" si="10"/>
        <v>0</v>
      </c>
      <c r="BE160" s="604">
        <f t="shared" si="11"/>
        <v>0</v>
      </c>
    </row>
    <row r="161" spans="1:57">
      <c r="A161" s="385"/>
      <c r="B161" s="385"/>
      <c r="C161" s="385"/>
      <c r="D161" s="385"/>
      <c r="E161" s="385"/>
      <c r="F161" s="385"/>
      <c r="G161" s="385"/>
      <c r="H161" s="385"/>
      <c r="I161" s="385"/>
      <c r="J161" s="385"/>
      <c r="K161" s="385"/>
      <c r="L161" s="385"/>
      <c r="M161" s="385"/>
      <c r="N161" s="385"/>
      <c r="O161" s="385"/>
      <c r="P161" s="385"/>
      <c r="Q161" s="385"/>
      <c r="R161" s="385"/>
      <c r="S161" s="385"/>
      <c r="T161" s="385"/>
      <c r="U161" s="385"/>
      <c r="V161" s="385"/>
      <c r="W161" s="385"/>
      <c r="X161" s="385"/>
      <c r="Y161" s="385"/>
      <c r="Z161" s="385"/>
      <c r="AA161" s="385"/>
      <c r="AB161" s="385"/>
      <c r="AC161" s="385"/>
      <c r="AD161" s="385"/>
      <c r="AE161" s="385"/>
      <c r="AF161" s="385"/>
      <c r="AG161" s="385"/>
      <c r="AH161" s="385"/>
      <c r="AI161" s="385"/>
      <c r="AJ161" s="385"/>
      <c r="AK161" s="385"/>
      <c r="AL161" s="385"/>
      <c r="AM161" s="385"/>
      <c r="AN161" s="385"/>
      <c r="AO161" s="385"/>
      <c r="AP161" s="385"/>
      <c r="AQ161" s="385"/>
      <c r="AR161" s="385"/>
      <c r="AS161" s="385"/>
      <c r="AT161" s="385"/>
      <c r="AU161" s="385"/>
      <c r="AV161" s="385"/>
      <c r="AW161" s="385"/>
      <c r="AX161" s="385"/>
      <c r="AY161" s="385"/>
      <c r="AZ161" s="385"/>
      <c r="BA161" s="602">
        <f t="shared" si="8"/>
        <v>0</v>
      </c>
      <c r="BB161" s="603">
        <v>0</v>
      </c>
      <c r="BC161" s="603">
        <f t="shared" si="9"/>
        <v>0</v>
      </c>
      <c r="BD161" s="603">
        <f t="shared" si="10"/>
        <v>0</v>
      </c>
      <c r="BE161" s="604">
        <f t="shared" si="11"/>
        <v>0</v>
      </c>
    </row>
    <row r="162" spans="1:57">
      <c r="A162" s="385"/>
      <c r="B162" s="385"/>
      <c r="C162" s="385"/>
      <c r="D162" s="385"/>
      <c r="E162" s="385"/>
      <c r="F162" s="385"/>
      <c r="G162" s="385"/>
      <c r="H162" s="385"/>
      <c r="I162" s="385"/>
      <c r="J162" s="385"/>
      <c r="K162" s="385"/>
      <c r="L162" s="385"/>
      <c r="M162" s="385"/>
      <c r="N162" s="385"/>
      <c r="O162" s="385"/>
      <c r="P162" s="385"/>
      <c r="Q162" s="385"/>
      <c r="R162" s="385"/>
      <c r="S162" s="385"/>
      <c r="T162" s="385"/>
      <c r="U162" s="385"/>
      <c r="V162" s="385"/>
      <c r="W162" s="385"/>
      <c r="X162" s="385"/>
      <c r="Y162" s="385"/>
      <c r="Z162" s="385"/>
      <c r="AA162" s="385"/>
      <c r="AB162" s="385"/>
      <c r="AC162" s="385"/>
      <c r="AD162" s="385"/>
      <c r="AE162" s="385"/>
      <c r="AF162" s="385"/>
      <c r="AG162" s="385"/>
      <c r="AH162" s="385"/>
      <c r="AI162" s="385"/>
      <c r="AJ162" s="385"/>
      <c r="AK162" s="385"/>
      <c r="AL162" s="385"/>
      <c r="AM162" s="385"/>
      <c r="AN162" s="385"/>
      <c r="AO162" s="385"/>
      <c r="AP162" s="385"/>
      <c r="AQ162" s="385"/>
      <c r="AR162" s="385"/>
      <c r="AS162" s="385"/>
      <c r="AT162" s="385"/>
      <c r="AU162" s="385"/>
      <c r="AV162" s="385"/>
      <c r="AW162" s="385"/>
      <c r="AX162" s="385"/>
      <c r="AY162" s="385"/>
      <c r="AZ162" s="385"/>
      <c r="BA162" s="602">
        <f t="shared" si="8"/>
        <v>0</v>
      </c>
      <c r="BB162" s="603">
        <v>0</v>
      </c>
      <c r="BC162" s="603">
        <f t="shared" si="9"/>
        <v>0</v>
      </c>
      <c r="BD162" s="603">
        <f t="shared" si="10"/>
        <v>0</v>
      </c>
      <c r="BE162" s="604">
        <f t="shared" si="11"/>
        <v>0</v>
      </c>
    </row>
    <row r="163" spans="1:57">
      <c r="A163" s="385"/>
      <c r="B163" s="385"/>
      <c r="C163" s="385"/>
      <c r="D163" s="385"/>
      <c r="E163" s="385"/>
      <c r="F163" s="385"/>
      <c r="G163" s="385"/>
      <c r="H163" s="385"/>
      <c r="I163" s="385"/>
      <c r="J163" s="385"/>
      <c r="K163" s="385"/>
      <c r="L163" s="385"/>
      <c r="M163" s="385"/>
      <c r="N163" s="385"/>
      <c r="O163" s="385"/>
      <c r="P163" s="385"/>
      <c r="Q163" s="385"/>
      <c r="R163" s="385"/>
      <c r="S163" s="385"/>
      <c r="T163" s="385"/>
      <c r="U163" s="385"/>
      <c r="V163" s="385"/>
      <c r="W163" s="385"/>
      <c r="X163" s="385"/>
      <c r="Y163" s="385"/>
      <c r="Z163" s="385"/>
      <c r="AA163" s="385"/>
      <c r="AB163" s="385"/>
      <c r="AC163" s="385"/>
      <c r="AD163" s="385"/>
      <c r="AE163" s="385"/>
      <c r="AF163" s="385"/>
      <c r="AG163" s="385"/>
      <c r="AH163" s="385"/>
      <c r="AI163" s="385"/>
      <c r="AJ163" s="385"/>
      <c r="AK163" s="385"/>
      <c r="AL163" s="385"/>
      <c r="AM163" s="385"/>
      <c r="AN163" s="385"/>
      <c r="AO163" s="385"/>
      <c r="AP163" s="385"/>
      <c r="AQ163" s="385"/>
      <c r="AR163" s="385"/>
      <c r="AS163" s="385"/>
      <c r="AT163" s="385"/>
      <c r="AU163" s="385"/>
      <c r="AV163" s="385"/>
      <c r="AW163" s="385"/>
      <c r="AX163" s="385"/>
      <c r="AY163" s="385"/>
      <c r="AZ163" s="385"/>
      <c r="BA163" s="602">
        <f t="shared" si="8"/>
        <v>0</v>
      </c>
      <c r="BB163" s="603">
        <v>0</v>
      </c>
      <c r="BC163" s="603">
        <f t="shared" si="9"/>
        <v>0</v>
      </c>
      <c r="BD163" s="603">
        <f t="shared" si="10"/>
        <v>0</v>
      </c>
      <c r="BE163" s="604">
        <f t="shared" si="11"/>
        <v>0</v>
      </c>
    </row>
    <row r="164" spans="1:57">
      <c r="A164" s="385"/>
      <c r="B164" s="385"/>
      <c r="C164" s="385"/>
      <c r="D164" s="385"/>
      <c r="E164" s="385"/>
      <c r="F164" s="385"/>
      <c r="G164" s="385"/>
      <c r="H164" s="385"/>
      <c r="I164" s="385"/>
      <c r="J164" s="385"/>
      <c r="K164" s="385"/>
      <c r="L164" s="385"/>
      <c r="M164" s="385"/>
      <c r="N164" s="385"/>
      <c r="O164" s="385"/>
      <c r="P164" s="385"/>
      <c r="Q164" s="385"/>
      <c r="R164" s="385"/>
      <c r="S164" s="385"/>
      <c r="T164" s="385"/>
      <c r="U164" s="385"/>
      <c r="V164" s="385"/>
      <c r="W164" s="385"/>
      <c r="X164" s="385"/>
      <c r="Y164" s="385"/>
      <c r="Z164" s="385"/>
      <c r="AA164" s="385"/>
      <c r="AB164" s="385"/>
      <c r="AC164" s="385"/>
      <c r="AD164" s="385"/>
      <c r="AE164" s="385"/>
      <c r="AF164" s="385"/>
      <c r="AG164" s="385"/>
      <c r="AH164" s="385"/>
      <c r="AI164" s="385"/>
      <c r="AJ164" s="385"/>
      <c r="AK164" s="385"/>
      <c r="AL164" s="385"/>
      <c r="AM164" s="385"/>
      <c r="AN164" s="385"/>
      <c r="AO164" s="385"/>
      <c r="AP164" s="385"/>
      <c r="AQ164" s="385"/>
      <c r="AR164" s="385"/>
      <c r="AS164" s="385"/>
      <c r="AT164" s="385"/>
      <c r="AU164" s="385"/>
      <c r="AV164" s="385"/>
      <c r="AW164" s="385"/>
      <c r="AX164" s="385"/>
      <c r="AY164" s="385"/>
      <c r="AZ164" s="385"/>
      <c r="BA164" s="602">
        <f t="shared" si="8"/>
        <v>0</v>
      </c>
      <c r="BB164" s="603">
        <v>0</v>
      </c>
      <c r="BC164" s="603">
        <f t="shared" si="9"/>
        <v>0</v>
      </c>
      <c r="BD164" s="603">
        <f t="shared" si="10"/>
        <v>0</v>
      </c>
      <c r="BE164" s="604">
        <f t="shared" si="11"/>
        <v>0</v>
      </c>
    </row>
    <row r="165" spans="1:57">
      <c r="A165" s="385"/>
      <c r="B165" s="385"/>
      <c r="C165" s="385"/>
      <c r="D165" s="385"/>
      <c r="E165" s="385"/>
      <c r="F165" s="385"/>
      <c r="G165" s="385"/>
      <c r="H165" s="385"/>
      <c r="I165" s="385"/>
      <c r="J165" s="385"/>
      <c r="K165" s="385"/>
      <c r="L165" s="385"/>
      <c r="M165" s="385"/>
      <c r="N165" s="385"/>
      <c r="O165" s="385"/>
      <c r="P165" s="385"/>
      <c r="Q165" s="385"/>
      <c r="R165" s="385"/>
      <c r="S165" s="385"/>
      <c r="T165" s="385"/>
      <c r="U165" s="385"/>
      <c r="V165" s="385"/>
      <c r="W165" s="385"/>
      <c r="X165" s="385"/>
      <c r="Y165" s="385"/>
      <c r="Z165" s="385"/>
      <c r="AA165" s="385"/>
      <c r="AB165" s="385"/>
      <c r="AC165" s="385"/>
      <c r="AD165" s="385"/>
      <c r="AE165" s="385"/>
      <c r="AF165" s="385"/>
      <c r="AG165" s="385"/>
      <c r="AH165" s="385"/>
      <c r="AI165" s="385"/>
      <c r="AJ165" s="385"/>
      <c r="AK165" s="385"/>
      <c r="AL165" s="385"/>
      <c r="AM165" s="385"/>
      <c r="AN165" s="385"/>
      <c r="AO165" s="385"/>
      <c r="AP165" s="385"/>
      <c r="AQ165" s="385"/>
      <c r="AR165" s="385"/>
      <c r="AS165" s="385"/>
      <c r="AT165" s="385"/>
      <c r="AU165" s="385"/>
      <c r="AV165" s="385"/>
      <c r="AW165" s="385"/>
      <c r="AX165" s="385"/>
      <c r="AY165" s="385"/>
      <c r="AZ165" s="385"/>
      <c r="BA165" s="602">
        <f t="shared" si="8"/>
        <v>0</v>
      </c>
      <c r="BB165" s="603">
        <v>0</v>
      </c>
      <c r="BC165" s="603">
        <f t="shared" si="9"/>
        <v>0</v>
      </c>
      <c r="BD165" s="603">
        <f t="shared" si="10"/>
        <v>0</v>
      </c>
      <c r="BE165" s="604">
        <f t="shared" si="11"/>
        <v>0</v>
      </c>
    </row>
    <row r="166" spans="1:57">
      <c r="A166" s="385"/>
      <c r="B166" s="385"/>
      <c r="C166" s="385"/>
      <c r="D166" s="385"/>
      <c r="E166" s="385"/>
      <c r="F166" s="385"/>
      <c r="G166" s="385"/>
      <c r="H166" s="385"/>
      <c r="I166" s="385"/>
      <c r="J166" s="385"/>
      <c r="K166" s="385"/>
      <c r="L166" s="385"/>
      <c r="M166" s="385"/>
      <c r="N166" s="385"/>
      <c r="O166" s="385"/>
      <c r="P166" s="385"/>
      <c r="Q166" s="385"/>
      <c r="R166" s="385"/>
      <c r="S166" s="385"/>
      <c r="T166" s="385"/>
      <c r="U166" s="385"/>
      <c r="V166" s="385"/>
      <c r="W166" s="385"/>
      <c r="X166" s="385"/>
      <c r="Y166" s="385"/>
      <c r="Z166" s="385"/>
      <c r="AA166" s="385"/>
      <c r="AB166" s="385"/>
      <c r="AC166" s="385"/>
      <c r="AD166" s="385"/>
      <c r="AE166" s="385"/>
      <c r="AF166" s="385"/>
      <c r="AG166" s="385"/>
      <c r="AH166" s="385"/>
      <c r="AI166" s="385"/>
      <c r="AJ166" s="385"/>
      <c r="AK166" s="385"/>
      <c r="AL166" s="385"/>
      <c r="AM166" s="385"/>
      <c r="AN166" s="385"/>
      <c r="AO166" s="385"/>
      <c r="AP166" s="385"/>
      <c r="AQ166" s="385"/>
      <c r="AR166" s="385"/>
      <c r="AS166" s="385"/>
      <c r="AT166" s="385"/>
      <c r="AU166" s="385"/>
      <c r="AV166" s="385"/>
      <c r="AW166" s="385"/>
      <c r="AX166" s="385"/>
      <c r="AY166" s="385"/>
      <c r="AZ166" s="385"/>
      <c r="BA166" s="602">
        <f t="shared" si="8"/>
        <v>0</v>
      </c>
      <c r="BB166" s="603">
        <v>0</v>
      </c>
      <c r="BC166" s="603">
        <f t="shared" si="9"/>
        <v>0</v>
      </c>
      <c r="BD166" s="603">
        <f t="shared" si="10"/>
        <v>0</v>
      </c>
      <c r="BE166" s="604">
        <f t="shared" si="11"/>
        <v>0</v>
      </c>
    </row>
    <row r="167" spans="1:57">
      <c r="A167" s="385"/>
      <c r="B167" s="385"/>
      <c r="C167" s="385"/>
      <c r="D167" s="385"/>
      <c r="E167" s="385"/>
      <c r="F167" s="385"/>
      <c r="G167" s="385"/>
      <c r="H167" s="385"/>
      <c r="I167" s="385"/>
      <c r="J167" s="385"/>
      <c r="K167" s="385"/>
      <c r="L167" s="385"/>
      <c r="M167" s="385"/>
      <c r="N167" s="385"/>
      <c r="O167" s="385"/>
      <c r="P167" s="385"/>
      <c r="Q167" s="385"/>
      <c r="R167" s="385"/>
      <c r="S167" s="385"/>
      <c r="T167" s="385"/>
      <c r="U167" s="385"/>
      <c r="V167" s="385"/>
      <c r="W167" s="385"/>
      <c r="X167" s="385"/>
      <c r="Y167" s="385"/>
      <c r="Z167" s="385"/>
      <c r="AA167" s="385"/>
      <c r="AB167" s="385"/>
      <c r="AC167" s="385"/>
      <c r="AD167" s="385"/>
      <c r="AE167" s="385"/>
      <c r="AF167" s="385"/>
      <c r="AG167" s="385"/>
      <c r="AH167" s="385"/>
      <c r="AI167" s="385"/>
      <c r="AJ167" s="385"/>
      <c r="AK167" s="385"/>
      <c r="AL167" s="385"/>
      <c r="AM167" s="385"/>
      <c r="AN167" s="385"/>
      <c r="AO167" s="385"/>
      <c r="AP167" s="385"/>
      <c r="AQ167" s="385"/>
      <c r="AR167" s="385"/>
      <c r="AS167" s="385"/>
      <c r="AT167" s="385"/>
      <c r="AU167" s="385"/>
      <c r="AV167" s="385"/>
      <c r="AW167" s="385"/>
      <c r="AX167" s="385"/>
      <c r="AY167" s="385"/>
      <c r="AZ167" s="385"/>
      <c r="BA167" s="602">
        <f t="shared" si="8"/>
        <v>0</v>
      </c>
      <c r="BB167" s="603">
        <v>0</v>
      </c>
      <c r="BC167" s="603">
        <f t="shared" si="9"/>
        <v>0</v>
      </c>
      <c r="BD167" s="603">
        <f t="shared" si="10"/>
        <v>0</v>
      </c>
      <c r="BE167" s="604">
        <f t="shared" si="11"/>
        <v>0</v>
      </c>
    </row>
    <row r="168" spans="1:57">
      <c r="A168" s="385"/>
      <c r="B168" s="385"/>
      <c r="C168" s="385"/>
      <c r="D168" s="385"/>
      <c r="E168" s="385"/>
      <c r="F168" s="385"/>
      <c r="G168" s="385"/>
      <c r="H168" s="385"/>
      <c r="I168" s="385"/>
      <c r="J168" s="385"/>
      <c r="K168" s="385"/>
      <c r="L168" s="385"/>
      <c r="M168" s="385"/>
      <c r="N168" s="385"/>
      <c r="O168" s="385"/>
      <c r="P168" s="385"/>
      <c r="Q168" s="385"/>
      <c r="R168" s="385"/>
      <c r="S168" s="385"/>
      <c r="T168" s="385"/>
      <c r="U168" s="385"/>
      <c r="V168" s="385"/>
      <c r="W168" s="385"/>
      <c r="X168" s="385"/>
      <c r="Y168" s="385"/>
      <c r="Z168" s="385"/>
      <c r="AA168" s="385"/>
      <c r="AB168" s="385"/>
      <c r="AC168" s="385"/>
      <c r="AD168" s="385"/>
      <c r="AE168" s="385"/>
      <c r="AF168" s="385"/>
      <c r="AG168" s="385"/>
      <c r="AH168" s="385"/>
      <c r="AI168" s="385"/>
      <c r="AJ168" s="385"/>
      <c r="AK168" s="385"/>
      <c r="AL168" s="385"/>
      <c r="AM168" s="385"/>
      <c r="AN168" s="385"/>
      <c r="AO168" s="385"/>
      <c r="AP168" s="385"/>
      <c r="AQ168" s="385"/>
      <c r="AR168" s="385"/>
      <c r="AS168" s="385"/>
      <c r="AT168" s="385"/>
      <c r="AU168" s="385"/>
      <c r="AV168" s="385"/>
      <c r="AW168" s="385"/>
      <c r="AX168" s="385"/>
      <c r="AY168" s="385"/>
      <c r="AZ168" s="385"/>
      <c r="BA168" s="602">
        <f t="shared" si="8"/>
        <v>0</v>
      </c>
      <c r="BB168" s="603">
        <v>0</v>
      </c>
      <c r="BC168" s="603">
        <f t="shared" si="9"/>
        <v>0</v>
      </c>
      <c r="BD168" s="603">
        <f t="shared" si="10"/>
        <v>0</v>
      </c>
      <c r="BE168" s="604">
        <f t="shared" si="11"/>
        <v>0</v>
      </c>
    </row>
    <row r="169" spans="1:57">
      <c r="A169" s="385"/>
      <c r="B169" s="385"/>
      <c r="C169" s="385"/>
      <c r="D169" s="385"/>
      <c r="E169" s="385"/>
      <c r="F169" s="385"/>
      <c r="G169" s="385"/>
      <c r="H169" s="385"/>
      <c r="I169" s="385"/>
      <c r="J169" s="385"/>
      <c r="K169" s="385"/>
      <c r="L169" s="385"/>
      <c r="M169" s="385"/>
      <c r="N169" s="385"/>
      <c r="O169" s="385"/>
      <c r="P169" s="385"/>
      <c r="Q169" s="385"/>
      <c r="R169" s="385"/>
      <c r="S169" s="385"/>
      <c r="T169" s="385"/>
      <c r="U169" s="385"/>
      <c r="V169" s="385"/>
      <c r="W169" s="385"/>
      <c r="X169" s="385"/>
      <c r="Y169" s="385"/>
      <c r="Z169" s="385"/>
      <c r="AA169" s="385"/>
      <c r="AB169" s="385"/>
      <c r="AC169" s="385"/>
      <c r="AD169" s="385"/>
      <c r="AE169" s="385"/>
      <c r="AF169" s="385"/>
      <c r="AG169" s="385"/>
      <c r="AH169" s="385"/>
      <c r="AI169" s="385"/>
      <c r="AJ169" s="385"/>
      <c r="AK169" s="385"/>
      <c r="AL169" s="385"/>
      <c r="AM169" s="385"/>
      <c r="AN169" s="385"/>
      <c r="AO169" s="385"/>
      <c r="AP169" s="385"/>
      <c r="AQ169" s="385"/>
      <c r="AR169" s="385"/>
      <c r="AS169" s="385"/>
      <c r="AT169" s="385"/>
      <c r="AU169" s="385"/>
      <c r="AV169" s="385"/>
      <c r="AW169" s="385"/>
      <c r="AX169" s="385"/>
      <c r="AY169" s="385"/>
      <c r="AZ169" s="385"/>
      <c r="BA169" s="602">
        <f t="shared" si="8"/>
        <v>0</v>
      </c>
      <c r="BB169" s="603">
        <v>0</v>
      </c>
      <c r="BC169" s="603">
        <f t="shared" si="9"/>
        <v>0</v>
      </c>
      <c r="BD169" s="603">
        <f t="shared" si="10"/>
        <v>0</v>
      </c>
      <c r="BE169" s="604">
        <f t="shared" si="11"/>
        <v>0</v>
      </c>
    </row>
    <row r="170" spans="1:57">
      <c r="A170" s="385"/>
      <c r="B170" s="385"/>
      <c r="C170" s="385"/>
      <c r="D170" s="385"/>
      <c r="E170" s="385"/>
      <c r="F170" s="385"/>
      <c r="G170" s="385"/>
      <c r="H170" s="385"/>
      <c r="I170" s="385"/>
      <c r="J170" s="385"/>
      <c r="K170" s="385"/>
      <c r="L170" s="385"/>
      <c r="M170" s="385"/>
      <c r="N170" s="385"/>
      <c r="O170" s="385"/>
      <c r="P170" s="385"/>
      <c r="Q170" s="385"/>
      <c r="R170" s="385"/>
      <c r="S170" s="385"/>
      <c r="T170" s="385"/>
      <c r="U170" s="385"/>
      <c r="V170" s="385"/>
      <c r="W170" s="385"/>
      <c r="X170" s="385"/>
      <c r="Y170" s="385"/>
      <c r="Z170" s="385"/>
      <c r="AA170" s="385"/>
      <c r="AB170" s="385"/>
      <c r="AC170" s="385"/>
      <c r="AD170" s="385"/>
      <c r="AE170" s="385"/>
      <c r="AF170" s="385"/>
      <c r="AG170" s="385"/>
      <c r="AH170" s="385"/>
      <c r="AI170" s="385"/>
      <c r="AJ170" s="385"/>
      <c r="AK170" s="385"/>
      <c r="AL170" s="385"/>
      <c r="AM170" s="385"/>
      <c r="AN170" s="385"/>
      <c r="AO170" s="385"/>
      <c r="AP170" s="385"/>
      <c r="AQ170" s="385"/>
      <c r="AR170" s="385"/>
      <c r="AS170" s="385"/>
      <c r="AT170" s="385"/>
      <c r="AU170" s="385"/>
      <c r="AV170" s="385"/>
      <c r="AW170" s="385"/>
      <c r="AX170" s="385"/>
      <c r="AY170" s="385"/>
      <c r="AZ170" s="385"/>
      <c r="BA170" s="602">
        <f t="shared" si="8"/>
        <v>0</v>
      </c>
      <c r="BB170" s="603">
        <v>0</v>
      </c>
      <c r="BC170" s="603">
        <f t="shared" si="9"/>
        <v>0</v>
      </c>
      <c r="BD170" s="603">
        <f t="shared" si="10"/>
        <v>0</v>
      </c>
      <c r="BE170" s="604">
        <f t="shared" si="11"/>
        <v>0</v>
      </c>
    </row>
    <row r="171" spans="1:57">
      <c r="A171" s="385"/>
      <c r="B171" s="385"/>
      <c r="C171" s="385"/>
      <c r="D171" s="385"/>
      <c r="E171" s="385"/>
      <c r="F171" s="385"/>
      <c r="G171" s="385"/>
      <c r="H171" s="385"/>
      <c r="I171" s="385"/>
      <c r="J171" s="385"/>
      <c r="K171" s="385"/>
      <c r="L171" s="385"/>
      <c r="M171" s="385"/>
      <c r="N171" s="385"/>
      <c r="O171" s="385"/>
      <c r="P171" s="385"/>
      <c r="Q171" s="385"/>
      <c r="R171" s="385"/>
      <c r="S171" s="385"/>
      <c r="T171" s="385"/>
      <c r="U171" s="385"/>
      <c r="V171" s="385"/>
      <c r="W171" s="385"/>
      <c r="X171" s="385"/>
      <c r="Y171" s="385"/>
      <c r="Z171" s="385"/>
      <c r="AA171" s="385"/>
      <c r="AB171" s="385"/>
      <c r="AC171" s="385"/>
      <c r="AD171" s="385"/>
      <c r="AE171" s="385"/>
      <c r="AF171" s="385"/>
      <c r="AG171" s="385"/>
      <c r="AH171" s="385"/>
      <c r="AI171" s="385"/>
      <c r="AJ171" s="385"/>
      <c r="AK171" s="385"/>
      <c r="AL171" s="385"/>
      <c r="AM171" s="385"/>
      <c r="AN171" s="385"/>
      <c r="AO171" s="385"/>
      <c r="AP171" s="385"/>
      <c r="AQ171" s="385"/>
      <c r="AR171" s="385"/>
      <c r="AS171" s="385"/>
      <c r="AT171" s="385"/>
      <c r="AU171" s="385"/>
      <c r="AV171" s="385"/>
      <c r="AW171" s="385"/>
      <c r="AX171" s="385"/>
      <c r="AY171" s="385"/>
      <c r="AZ171" s="385"/>
      <c r="BA171" s="602">
        <f t="shared" si="8"/>
        <v>0</v>
      </c>
      <c r="BB171" s="603">
        <v>0</v>
      </c>
      <c r="BC171" s="603">
        <f t="shared" si="9"/>
        <v>0</v>
      </c>
      <c r="BD171" s="603">
        <f t="shared" si="10"/>
        <v>0</v>
      </c>
      <c r="BE171" s="604">
        <f t="shared" si="11"/>
        <v>0</v>
      </c>
    </row>
    <row r="172" spans="1:57">
      <c r="BA172" s="602">
        <f t="shared" si="8"/>
        <v>0</v>
      </c>
      <c r="BB172" s="603">
        <v>0</v>
      </c>
      <c r="BC172" s="603">
        <f t="shared" si="9"/>
        <v>0</v>
      </c>
      <c r="BD172" s="603">
        <f t="shared" si="10"/>
        <v>0</v>
      </c>
      <c r="BE172" s="604">
        <f t="shared" si="11"/>
        <v>0</v>
      </c>
    </row>
    <row r="173" spans="1:57">
      <c r="BA173" s="602">
        <f t="shared" si="8"/>
        <v>0</v>
      </c>
      <c r="BB173" s="603">
        <v>0</v>
      </c>
      <c r="BC173" s="603">
        <f t="shared" si="9"/>
        <v>0</v>
      </c>
      <c r="BD173" s="603">
        <f t="shared" si="10"/>
        <v>0</v>
      </c>
      <c r="BE173" s="604">
        <f t="shared" si="11"/>
        <v>0</v>
      </c>
    </row>
    <row r="174" spans="1:57">
      <c r="BA174" s="602">
        <f t="shared" si="8"/>
        <v>0</v>
      </c>
      <c r="BB174" s="603">
        <v>0</v>
      </c>
      <c r="BC174" s="603">
        <f t="shared" si="9"/>
        <v>0</v>
      </c>
      <c r="BD174" s="603">
        <f t="shared" si="10"/>
        <v>0</v>
      </c>
      <c r="BE174" s="604">
        <f t="shared" si="11"/>
        <v>0</v>
      </c>
    </row>
    <row r="175" spans="1:57">
      <c r="BA175" s="602">
        <f t="shared" si="8"/>
        <v>0</v>
      </c>
      <c r="BB175" s="603">
        <v>0</v>
      </c>
      <c r="BC175" s="603">
        <f t="shared" si="9"/>
        <v>0</v>
      </c>
      <c r="BD175" s="603">
        <f t="shared" si="10"/>
        <v>0</v>
      </c>
      <c r="BE175" s="604">
        <f t="shared" si="11"/>
        <v>0</v>
      </c>
    </row>
    <row r="176" spans="1:57">
      <c r="BA176" s="602">
        <f t="shared" si="8"/>
        <v>0</v>
      </c>
      <c r="BB176" s="603">
        <v>0</v>
      </c>
      <c r="BC176" s="603">
        <f t="shared" si="9"/>
        <v>0</v>
      </c>
      <c r="BD176" s="603">
        <f t="shared" si="10"/>
        <v>0</v>
      </c>
      <c r="BE176" s="604">
        <f t="shared" si="11"/>
        <v>0</v>
      </c>
    </row>
    <row r="177" spans="53:57">
      <c r="BA177" s="602">
        <f t="shared" si="8"/>
        <v>0</v>
      </c>
      <c r="BB177" s="603">
        <v>0</v>
      </c>
      <c r="BC177" s="603">
        <f t="shared" si="9"/>
        <v>0</v>
      </c>
      <c r="BD177" s="603">
        <f t="shared" si="10"/>
        <v>0</v>
      </c>
      <c r="BE177" s="604">
        <f t="shared" si="11"/>
        <v>0</v>
      </c>
    </row>
    <row r="178" spans="53:57">
      <c r="BA178" s="602">
        <f t="shared" si="8"/>
        <v>0</v>
      </c>
      <c r="BB178" s="603">
        <v>0</v>
      </c>
      <c r="BC178" s="603">
        <f t="shared" si="9"/>
        <v>0</v>
      </c>
      <c r="BD178" s="603">
        <f t="shared" si="10"/>
        <v>0</v>
      </c>
      <c r="BE178" s="604">
        <f t="shared" si="11"/>
        <v>0</v>
      </c>
    </row>
    <row r="179" spans="53:57">
      <c r="BA179" s="602">
        <f t="shared" si="8"/>
        <v>0</v>
      </c>
      <c r="BB179" s="603">
        <v>0</v>
      </c>
      <c r="BC179" s="603">
        <f t="shared" si="9"/>
        <v>0</v>
      </c>
      <c r="BD179" s="603">
        <f t="shared" si="10"/>
        <v>0</v>
      </c>
      <c r="BE179" s="604">
        <f t="shared" si="11"/>
        <v>0</v>
      </c>
    </row>
    <row r="180" spans="53:57">
      <c r="BA180" s="602">
        <f t="shared" si="8"/>
        <v>0</v>
      </c>
      <c r="BB180" s="603">
        <v>0</v>
      </c>
      <c r="BC180" s="603">
        <f t="shared" si="9"/>
        <v>0</v>
      </c>
      <c r="BD180" s="603">
        <f t="shared" si="10"/>
        <v>0</v>
      </c>
      <c r="BE180" s="604">
        <f t="shared" si="11"/>
        <v>0</v>
      </c>
    </row>
    <row r="181" spans="53:57">
      <c r="BA181" s="602">
        <f t="shared" si="8"/>
        <v>0</v>
      </c>
      <c r="BB181" s="603">
        <v>0</v>
      </c>
      <c r="BC181" s="603">
        <f t="shared" si="9"/>
        <v>0</v>
      </c>
      <c r="BD181" s="603">
        <f t="shared" si="10"/>
        <v>0</v>
      </c>
      <c r="BE181" s="604">
        <f t="shared" si="11"/>
        <v>0</v>
      </c>
    </row>
    <row r="182" spans="53:57">
      <c r="BA182" s="602">
        <f t="shared" si="8"/>
        <v>0</v>
      </c>
      <c r="BB182" s="603">
        <v>0</v>
      </c>
      <c r="BC182" s="603">
        <f t="shared" si="9"/>
        <v>0</v>
      </c>
      <c r="BD182" s="603">
        <f t="shared" si="10"/>
        <v>0</v>
      </c>
      <c r="BE182" s="604">
        <f t="shared" si="11"/>
        <v>0</v>
      </c>
    </row>
    <row r="183" spans="53:57">
      <c r="BA183" s="602">
        <f t="shared" si="8"/>
        <v>0</v>
      </c>
      <c r="BB183" s="603">
        <v>0</v>
      </c>
      <c r="BC183" s="603">
        <f t="shared" si="9"/>
        <v>0</v>
      </c>
      <c r="BD183" s="603">
        <f t="shared" si="10"/>
        <v>0</v>
      </c>
      <c r="BE183" s="604">
        <f t="shared" si="11"/>
        <v>0</v>
      </c>
    </row>
    <row r="184" spans="53:57">
      <c r="BA184" s="602">
        <f t="shared" si="8"/>
        <v>0</v>
      </c>
      <c r="BB184" s="603">
        <v>0</v>
      </c>
      <c r="BC184" s="603">
        <f t="shared" si="9"/>
        <v>0</v>
      </c>
      <c r="BD184" s="603">
        <f t="shared" si="10"/>
        <v>0</v>
      </c>
      <c r="BE184" s="604">
        <f t="shared" si="11"/>
        <v>0</v>
      </c>
    </row>
    <row r="185" spans="53:57">
      <c r="BA185" s="602">
        <f t="shared" si="8"/>
        <v>0</v>
      </c>
      <c r="BB185" s="603">
        <v>0</v>
      </c>
      <c r="BC185" s="603">
        <f t="shared" si="9"/>
        <v>0</v>
      </c>
      <c r="BD185" s="603">
        <f t="shared" si="10"/>
        <v>0</v>
      </c>
      <c r="BE185" s="604">
        <f t="shared" si="11"/>
        <v>0</v>
      </c>
    </row>
    <row r="186" spans="53:57">
      <c r="BA186" s="602">
        <f t="shared" si="8"/>
        <v>0</v>
      </c>
      <c r="BB186" s="603">
        <v>0</v>
      </c>
      <c r="BC186" s="603">
        <f t="shared" si="9"/>
        <v>0</v>
      </c>
      <c r="BD186" s="603">
        <f t="shared" si="10"/>
        <v>0</v>
      </c>
      <c r="BE186" s="604">
        <f t="shared" si="11"/>
        <v>0</v>
      </c>
    </row>
    <row r="187" spans="53:57">
      <c r="BA187" s="602">
        <f t="shared" si="8"/>
        <v>0</v>
      </c>
      <c r="BB187" s="603">
        <v>0</v>
      </c>
      <c r="BC187" s="603">
        <f t="shared" si="9"/>
        <v>0</v>
      </c>
      <c r="BD187" s="603">
        <f t="shared" si="10"/>
        <v>0</v>
      </c>
      <c r="BE187" s="604">
        <f t="shared" si="11"/>
        <v>0</v>
      </c>
    </row>
    <row r="188" spans="53:57">
      <c r="BA188" s="602">
        <f t="shared" si="8"/>
        <v>0</v>
      </c>
      <c r="BB188" s="603">
        <v>0</v>
      </c>
      <c r="BC188" s="603">
        <f t="shared" si="9"/>
        <v>0</v>
      </c>
      <c r="BD188" s="603">
        <f t="shared" si="10"/>
        <v>0</v>
      </c>
      <c r="BE188" s="604">
        <f t="shared" si="11"/>
        <v>0</v>
      </c>
    </row>
    <row r="189" spans="53:57">
      <c r="BA189" s="602">
        <f t="shared" si="8"/>
        <v>0</v>
      </c>
      <c r="BB189" s="603">
        <v>0</v>
      </c>
      <c r="BC189" s="603">
        <f t="shared" si="9"/>
        <v>0</v>
      </c>
      <c r="BD189" s="603">
        <f t="shared" si="10"/>
        <v>0</v>
      </c>
      <c r="BE189" s="604">
        <f t="shared" si="11"/>
        <v>0</v>
      </c>
    </row>
    <row r="190" spans="53:57">
      <c r="BA190" s="602">
        <f t="shared" si="8"/>
        <v>0</v>
      </c>
      <c r="BB190" s="603">
        <v>0</v>
      </c>
      <c r="BC190" s="603">
        <f t="shared" si="9"/>
        <v>0</v>
      </c>
      <c r="BD190" s="603">
        <f t="shared" si="10"/>
        <v>0</v>
      </c>
      <c r="BE190" s="604">
        <f t="shared" si="11"/>
        <v>0</v>
      </c>
    </row>
    <row r="191" spans="53:57">
      <c r="BA191" s="602">
        <f t="shared" si="8"/>
        <v>0</v>
      </c>
      <c r="BB191" s="603">
        <v>0</v>
      </c>
      <c r="BC191" s="603">
        <f t="shared" si="9"/>
        <v>0</v>
      </c>
      <c r="BD191" s="603">
        <f t="shared" si="10"/>
        <v>0</v>
      </c>
      <c r="BE191" s="604">
        <f t="shared" si="11"/>
        <v>0</v>
      </c>
    </row>
    <row r="192" spans="53:57">
      <c r="BA192" s="602">
        <f t="shared" si="8"/>
        <v>0</v>
      </c>
      <c r="BB192" s="603">
        <v>0</v>
      </c>
      <c r="BC192" s="603">
        <f t="shared" si="9"/>
        <v>0</v>
      </c>
      <c r="BD192" s="603">
        <f t="shared" si="10"/>
        <v>0</v>
      </c>
      <c r="BE192" s="604">
        <f t="shared" si="11"/>
        <v>0</v>
      </c>
    </row>
    <row r="193" spans="53:57">
      <c r="BA193" s="602">
        <f t="shared" si="8"/>
        <v>0</v>
      </c>
      <c r="BB193" s="603">
        <v>0</v>
      </c>
      <c r="BC193" s="603">
        <f t="shared" si="9"/>
        <v>0</v>
      </c>
      <c r="BD193" s="603">
        <f t="shared" si="10"/>
        <v>0</v>
      </c>
      <c r="BE193" s="604">
        <f t="shared" si="11"/>
        <v>0</v>
      </c>
    </row>
    <row r="194" spans="53:57">
      <c r="BA194" s="602">
        <f t="shared" si="8"/>
        <v>0</v>
      </c>
      <c r="BB194" s="603">
        <v>0</v>
      </c>
      <c r="BC194" s="603">
        <f t="shared" si="9"/>
        <v>0</v>
      </c>
      <c r="BD194" s="603">
        <f t="shared" si="10"/>
        <v>0</v>
      </c>
      <c r="BE194" s="604">
        <f t="shared" si="11"/>
        <v>0</v>
      </c>
    </row>
    <row r="195" spans="53:57">
      <c r="BA195" s="602">
        <f t="shared" ref="BA195:BA258" si="12">SUM(AP195:AR195,U195:AN195,BE195)</f>
        <v>0</v>
      </c>
      <c r="BB195" s="603">
        <v>0</v>
      </c>
      <c r="BC195" s="603">
        <f t="shared" ref="BC195:BC258" si="13">BB195-T195</f>
        <v>0</v>
      </c>
      <c r="BD195" s="603">
        <f t="shared" ref="BD195:BD258" si="14">IF(BC195&lt;0,1,0)</f>
        <v>0</v>
      </c>
      <c r="BE195" s="604">
        <f t="shared" ref="BE195:BE258" si="15">IF(BD195&gt;=1,(AO195+BC195),AO195)</f>
        <v>0</v>
      </c>
    </row>
    <row r="196" spans="53:57">
      <c r="BA196" s="602">
        <f t="shared" si="12"/>
        <v>0</v>
      </c>
      <c r="BB196" s="603">
        <v>0</v>
      </c>
      <c r="BC196" s="603">
        <f t="shared" si="13"/>
        <v>0</v>
      </c>
      <c r="BD196" s="603">
        <f t="shared" si="14"/>
        <v>0</v>
      </c>
      <c r="BE196" s="604">
        <f t="shared" si="15"/>
        <v>0</v>
      </c>
    </row>
    <row r="197" spans="53:57">
      <c r="BA197" s="602">
        <f t="shared" si="12"/>
        <v>0</v>
      </c>
      <c r="BB197" s="603">
        <v>0</v>
      </c>
      <c r="BC197" s="603">
        <f t="shared" si="13"/>
        <v>0</v>
      </c>
      <c r="BD197" s="603">
        <f t="shared" si="14"/>
        <v>0</v>
      </c>
      <c r="BE197" s="604">
        <f t="shared" si="15"/>
        <v>0</v>
      </c>
    </row>
    <row r="198" spans="53:57">
      <c r="BA198" s="602">
        <f t="shared" si="12"/>
        <v>0</v>
      </c>
      <c r="BB198" s="603">
        <v>0</v>
      </c>
      <c r="BC198" s="603">
        <f t="shared" si="13"/>
        <v>0</v>
      </c>
      <c r="BD198" s="603">
        <f t="shared" si="14"/>
        <v>0</v>
      </c>
      <c r="BE198" s="604">
        <f t="shared" si="15"/>
        <v>0</v>
      </c>
    </row>
    <row r="199" spans="53:57">
      <c r="BA199" s="602">
        <f t="shared" si="12"/>
        <v>0</v>
      </c>
      <c r="BB199" s="603">
        <v>0</v>
      </c>
      <c r="BC199" s="603">
        <f t="shared" si="13"/>
        <v>0</v>
      </c>
      <c r="BD199" s="603">
        <f t="shared" si="14"/>
        <v>0</v>
      </c>
      <c r="BE199" s="604">
        <f t="shared" si="15"/>
        <v>0</v>
      </c>
    </row>
    <row r="200" spans="53:57">
      <c r="BA200" s="602">
        <f t="shared" si="12"/>
        <v>0</v>
      </c>
      <c r="BB200" s="603">
        <v>0</v>
      </c>
      <c r="BC200" s="603">
        <f t="shared" si="13"/>
        <v>0</v>
      </c>
      <c r="BD200" s="603">
        <f t="shared" si="14"/>
        <v>0</v>
      </c>
      <c r="BE200" s="604">
        <f t="shared" si="15"/>
        <v>0</v>
      </c>
    </row>
    <row r="201" spans="53:57">
      <c r="BA201" s="602">
        <f t="shared" si="12"/>
        <v>0</v>
      </c>
      <c r="BB201" s="603">
        <v>0</v>
      </c>
      <c r="BC201" s="603">
        <f t="shared" si="13"/>
        <v>0</v>
      </c>
      <c r="BD201" s="603">
        <f t="shared" si="14"/>
        <v>0</v>
      </c>
      <c r="BE201" s="604">
        <f t="shared" si="15"/>
        <v>0</v>
      </c>
    </row>
    <row r="202" spans="53:57">
      <c r="BA202" s="602">
        <f t="shared" si="12"/>
        <v>0</v>
      </c>
      <c r="BB202" s="603">
        <v>0</v>
      </c>
      <c r="BC202" s="603">
        <f t="shared" si="13"/>
        <v>0</v>
      </c>
      <c r="BD202" s="603">
        <f t="shared" si="14"/>
        <v>0</v>
      </c>
      <c r="BE202" s="604">
        <f t="shared" si="15"/>
        <v>0</v>
      </c>
    </row>
    <row r="203" spans="53:57">
      <c r="BA203" s="602">
        <f t="shared" si="12"/>
        <v>0</v>
      </c>
      <c r="BB203" s="603">
        <v>0</v>
      </c>
      <c r="BC203" s="603">
        <f t="shared" si="13"/>
        <v>0</v>
      </c>
      <c r="BD203" s="603">
        <f t="shared" si="14"/>
        <v>0</v>
      </c>
      <c r="BE203" s="604">
        <f t="shared" si="15"/>
        <v>0</v>
      </c>
    </row>
    <row r="204" spans="53:57">
      <c r="BA204" s="602">
        <f t="shared" si="12"/>
        <v>0</v>
      </c>
      <c r="BB204" s="603">
        <v>0</v>
      </c>
      <c r="BC204" s="603">
        <f t="shared" si="13"/>
        <v>0</v>
      </c>
      <c r="BD204" s="603">
        <f t="shared" si="14"/>
        <v>0</v>
      </c>
      <c r="BE204" s="604">
        <f t="shared" si="15"/>
        <v>0</v>
      </c>
    </row>
    <row r="205" spans="53:57">
      <c r="BA205" s="602">
        <f t="shared" si="12"/>
        <v>0</v>
      </c>
      <c r="BB205" s="603">
        <v>0</v>
      </c>
      <c r="BC205" s="603">
        <f t="shared" si="13"/>
        <v>0</v>
      </c>
      <c r="BD205" s="603">
        <f t="shared" si="14"/>
        <v>0</v>
      </c>
      <c r="BE205" s="604">
        <f t="shared" si="15"/>
        <v>0</v>
      </c>
    </row>
    <row r="206" spans="53:57">
      <c r="BA206" s="602">
        <f t="shared" si="12"/>
        <v>0</v>
      </c>
      <c r="BB206" s="603">
        <v>0</v>
      </c>
      <c r="BC206" s="603">
        <f t="shared" si="13"/>
        <v>0</v>
      </c>
      <c r="BD206" s="603">
        <f t="shared" si="14"/>
        <v>0</v>
      </c>
      <c r="BE206" s="604">
        <f t="shared" si="15"/>
        <v>0</v>
      </c>
    </row>
    <row r="207" spans="53:57">
      <c r="BA207" s="602">
        <f t="shared" si="12"/>
        <v>0</v>
      </c>
      <c r="BB207" s="603">
        <v>0</v>
      </c>
      <c r="BC207" s="603">
        <f t="shared" si="13"/>
        <v>0</v>
      </c>
      <c r="BD207" s="603">
        <f t="shared" si="14"/>
        <v>0</v>
      </c>
      <c r="BE207" s="604">
        <f t="shared" si="15"/>
        <v>0</v>
      </c>
    </row>
    <row r="208" spans="53:57">
      <c r="BA208" s="602">
        <f t="shared" si="12"/>
        <v>0</v>
      </c>
      <c r="BB208" s="603">
        <v>0</v>
      </c>
      <c r="BC208" s="603">
        <f t="shared" si="13"/>
        <v>0</v>
      </c>
      <c r="BD208" s="603">
        <f t="shared" si="14"/>
        <v>0</v>
      </c>
      <c r="BE208" s="604">
        <f t="shared" si="15"/>
        <v>0</v>
      </c>
    </row>
    <row r="209" spans="53:57">
      <c r="BA209" s="602">
        <f t="shared" si="12"/>
        <v>0</v>
      </c>
      <c r="BB209" s="603">
        <v>0</v>
      </c>
      <c r="BC209" s="603">
        <f t="shared" si="13"/>
        <v>0</v>
      </c>
      <c r="BD209" s="603">
        <f t="shared" si="14"/>
        <v>0</v>
      </c>
      <c r="BE209" s="604">
        <f t="shared" si="15"/>
        <v>0</v>
      </c>
    </row>
    <row r="210" spans="53:57">
      <c r="BA210" s="602">
        <f t="shared" si="12"/>
        <v>0</v>
      </c>
      <c r="BB210" s="603">
        <v>0</v>
      </c>
      <c r="BC210" s="603">
        <f t="shared" si="13"/>
        <v>0</v>
      </c>
      <c r="BD210" s="603">
        <f t="shared" si="14"/>
        <v>0</v>
      </c>
      <c r="BE210" s="604">
        <f t="shared" si="15"/>
        <v>0</v>
      </c>
    </row>
    <row r="211" spans="53:57">
      <c r="BA211" s="602">
        <f t="shared" si="12"/>
        <v>0</v>
      </c>
      <c r="BB211" s="603">
        <v>0</v>
      </c>
      <c r="BC211" s="603">
        <f t="shared" si="13"/>
        <v>0</v>
      </c>
      <c r="BD211" s="603">
        <f t="shared" si="14"/>
        <v>0</v>
      </c>
      <c r="BE211" s="604">
        <f t="shared" si="15"/>
        <v>0</v>
      </c>
    </row>
    <row r="212" spans="53:57">
      <c r="BA212" s="602">
        <f t="shared" si="12"/>
        <v>0</v>
      </c>
      <c r="BB212" s="603">
        <v>0</v>
      </c>
      <c r="BC212" s="603">
        <f t="shared" si="13"/>
        <v>0</v>
      </c>
      <c r="BD212" s="603">
        <f t="shared" si="14"/>
        <v>0</v>
      </c>
      <c r="BE212" s="604">
        <f t="shared" si="15"/>
        <v>0</v>
      </c>
    </row>
    <row r="213" spans="53:57">
      <c r="BA213" s="602">
        <f t="shared" si="12"/>
        <v>0</v>
      </c>
      <c r="BB213" s="603">
        <v>0</v>
      </c>
      <c r="BC213" s="603">
        <f t="shared" si="13"/>
        <v>0</v>
      </c>
      <c r="BD213" s="603">
        <f t="shared" si="14"/>
        <v>0</v>
      </c>
      <c r="BE213" s="604">
        <f t="shared" si="15"/>
        <v>0</v>
      </c>
    </row>
    <row r="214" spans="53:57">
      <c r="BA214" s="602">
        <f t="shared" si="12"/>
        <v>0</v>
      </c>
      <c r="BB214" s="603">
        <v>0</v>
      </c>
      <c r="BC214" s="603">
        <f t="shared" si="13"/>
        <v>0</v>
      </c>
      <c r="BD214" s="603">
        <f t="shared" si="14"/>
        <v>0</v>
      </c>
      <c r="BE214" s="604">
        <f t="shared" si="15"/>
        <v>0</v>
      </c>
    </row>
    <row r="215" spans="53:57">
      <c r="BA215" s="602">
        <f t="shared" si="12"/>
        <v>0</v>
      </c>
      <c r="BB215" s="603">
        <v>0</v>
      </c>
      <c r="BC215" s="603">
        <f t="shared" si="13"/>
        <v>0</v>
      </c>
      <c r="BD215" s="603">
        <f t="shared" si="14"/>
        <v>0</v>
      </c>
      <c r="BE215" s="604">
        <f t="shared" si="15"/>
        <v>0</v>
      </c>
    </row>
    <row r="216" spans="53:57">
      <c r="BA216" s="602">
        <f t="shared" si="12"/>
        <v>0</v>
      </c>
      <c r="BB216" s="603">
        <v>0</v>
      </c>
      <c r="BC216" s="603">
        <f t="shared" si="13"/>
        <v>0</v>
      </c>
      <c r="BD216" s="603">
        <f t="shared" si="14"/>
        <v>0</v>
      </c>
      <c r="BE216" s="604">
        <f t="shared" si="15"/>
        <v>0</v>
      </c>
    </row>
    <row r="217" spans="53:57">
      <c r="BA217" s="602">
        <f t="shared" si="12"/>
        <v>0</v>
      </c>
      <c r="BB217" s="603">
        <v>0</v>
      </c>
      <c r="BC217" s="603">
        <f t="shared" si="13"/>
        <v>0</v>
      </c>
      <c r="BD217" s="603">
        <f t="shared" si="14"/>
        <v>0</v>
      </c>
      <c r="BE217" s="604">
        <f t="shared" si="15"/>
        <v>0</v>
      </c>
    </row>
    <row r="218" spans="53:57">
      <c r="BA218" s="602">
        <f t="shared" si="12"/>
        <v>0</v>
      </c>
      <c r="BB218" s="603">
        <v>0</v>
      </c>
      <c r="BC218" s="603">
        <f t="shared" si="13"/>
        <v>0</v>
      </c>
      <c r="BD218" s="603">
        <f t="shared" si="14"/>
        <v>0</v>
      </c>
      <c r="BE218" s="604">
        <f t="shared" si="15"/>
        <v>0</v>
      </c>
    </row>
    <row r="219" spans="53:57">
      <c r="BA219" s="602">
        <f t="shared" si="12"/>
        <v>0</v>
      </c>
      <c r="BB219" s="603">
        <v>0</v>
      </c>
      <c r="BC219" s="603">
        <f t="shared" si="13"/>
        <v>0</v>
      </c>
      <c r="BD219" s="603">
        <f t="shared" si="14"/>
        <v>0</v>
      </c>
      <c r="BE219" s="604">
        <f t="shared" si="15"/>
        <v>0</v>
      </c>
    </row>
    <row r="220" spans="53:57">
      <c r="BA220" s="602">
        <f t="shared" si="12"/>
        <v>0</v>
      </c>
      <c r="BB220" s="603">
        <v>0</v>
      </c>
      <c r="BC220" s="603">
        <f t="shared" si="13"/>
        <v>0</v>
      </c>
      <c r="BD220" s="603">
        <f t="shared" si="14"/>
        <v>0</v>
      </c>
      <c r="BE220" s="604">
        <f t="shared" si="15"/>
        <v>0</v>
      </c>
    </row>
    <row r="221" spans="53:57">
      <c r="BA221" s="602">
        <f t="shared" si="12"/>
        <v>0</v>
      </c>
      <c r="BB221" s="603">
        <v>0</v>
      </c>
      <c r="BC221" s="603">
        <f t="shared" si="13"/>
        <v>0</v>
      </c>
      <c r="BD221" s="603">
        <f t="shared" si="14"/>
        <v>0</v>
      </c>
      <c r="BE221" s="604">
        <f t="shared" si="15"/>
        <v>0</v>
      </c>
    </row>
    <row r="222" spans="53:57">
      <c r="BA222" s="602">
        <f t="shared" si="12"/>
        <v>0</v>
      </c>
      <c r="BB222" s="603">
        <v>0</v>
      </c>
      <c r="BC222" s="603">
        <f t="shared" si="13"/>
        <v>0</v>
      </c>
      <c r="BD222" s="603">
        <f t="shared" si="14"/>
        <v>0</v>
      </c>
      <c r="BE222" s="604">
        <f t="shared" si="15"/>
        <v>0</v>
      </c>
    </row>
    <row r="223" spans="53:57">
      <c r="BA223" s="602">
        <f t="shared" si="12"/>
        <v>0</v>
      </c>
      <c r="BB223" s="603">
        <v>0</v>
      </c>
      <c r="BC223" s="603">
        <f t="shared" si="13"/>
        <v>0</v>
      </c>
      <c r="BD223" s="603">
        <f t="shared" si="14"/>
        <v>0</v>
      </c>
      <c r="BE223" s="604">
        <f t="shared" si="15"/>
        <v>0</v>
      </c>
    </row>
    <row r="224" spans="53:57">
      <c r="BA224" s="602">
        <f t="shared" si="12"/>
        <v>0</v>
      </c>
      <c r="BB224" s="603">
        <v>0</v>
      </c>
      <c r="BC224" s="603">
        <f t="shared" si="13"/>
        <v>0</v>
      </c>
      <c r="BD224" s="603">
        <f t="shared" si="14"/>
        <v>0</v>
      </c>
      <c r="BE224" s="604">
        <f t="shared" si="15"/>
        <v>0</v>
      </c>
    </row>
    <row r="225" spans="53:57">
      <c r="BA225" s="602">
        <f t="shared" si="12"/>
        <v>0</v>
      </c>
      <c r="BB225" s="603">
        <v>0</v>
      </c>
      <c r="BC225" s="603">
        <f t="shared" si="13"/>
        <v>0</v>
      </c>
      <c r="BD225" s="603">
        <f t="shared" si="14"/>
        <v>0</v>
      </c>
      <c r="BE225" s="604">
        <f t="shared" si="15"/>
        <v>0</v>
      </c>
    </row>
    <row r="226" spans="53:57">
      <c r="BA226" s="602">
        <f t="shared" si="12"/>
        <v>0</v>
      </c>
      <c r="BB226" s="603">
        <v>0</v>
      </c>
      <c r="BC226" s="603">
        <f t="shared" si="13"/>
        <v>0</v>
      </c>
      <c r="BD226" s="603">
        <f t="shared" si="14"/>
        <v>0</v>
      </c>
      <c r="BE226" s="604">
        <f t="shared" si="15"/>
        <v>0</v>
      </c>
    </row>
    <row r="227" spans="53:57">
      <c r="BA227" s="602">
        <f t="shared" si="12"/>
        <v>0</v>
      </c>
      <c r="BB227" s="603">
        <v>0</v>
      </c>
      <c r="BC227" s="603">
        <f t="shared" si="13"/>
        <v>0</v>
      </c>
      <c r="BD227" s="603">
        <f t="shared" si="14"/>
        <v>0</v>
      </c>
      <c r="BE227" s="604">
        <f t="shared" si="15"/>
        <v>0</v>
      </c>
    </row>
    <row r="228" spans="53:57">
      <c r="BA228" s="602">
        <f t="shared" si="12"/>
        <v>0</v>
      </c>
      <c r="BB228" s="603">
        <v>0</v>
      </c>
      <c r="BC228" s="603">
        <f t="shared" si="13"/>
        <v>0</v>
      </c>
      <c r="BD228" s="603">
        <f t="shared" si="14"/>
        <v>0</v>
      </c>
      <c r="BE228" s="604">
        <f t="shared" si="15"/>
        <v>0</v>
      </c>
    </row>
    <row r="229" spans="53:57">
      <c r="BA229" s="602">
        <f t="shared" si="12"/>
        <v>0</v>
      </c>
      <c r="BB229" s="603">
        <v>0</v>
      </c>
      <c r="BC229" s="603">
        <f t="shared" si="13"/>
        <v>0</v>
      </c>
      <c r="BD229" s="603">
        <f t="shared" si="14"/>
        <v>0</v>
      </c>
      <c r="BE229" s="604">
        <f t="shared" si="15"/>
        <v>0</v>
      </c>
    </row>
    <row r="230" spans="53:57">
      <c r="BA230" s="602">
        <f t="shared" si="12"/>
        <v>0</v>
      </c>
      <c r="BB230" s="603">
        <v>0</v>
      </c>
      <c r="BC230" s="603">
        <f t="shared" si="13"/>
        <v>0</v>
      </c>
      <c r="BD230" s="603">
        <f t="shared" si="14"/>
        <v>0</v>
      </c>
      <c r="BE230" s="604">
        <f t="shared" si="15"/>
        <v>0</v>
      </c>
    </row>
    <row r="231" spans="53:57">
      <c r="BA231" s="602">
        <f t="shared" si="12"/>
        <v>0</v>
      </c>
      <c r="BB231" s="603">
        <v>0</v>
      </c>
      <c r="BC231" s="603">
        <f t="shared" si="13"/>
        <v>0</v>
      </c>
      <c r="BD231" s="603">
        <f t="shared" si="14"/>
        <v>0</v>
      </c>
      <c r="BE231" s="604">
        <f t="shared" si="15"/>
        <v>0</v>
      </c>
    </row>
    <row r="232" spans="53:57">
      <c r="BA232" s="602">
        <f t="shared" si="12"/>
        <v>0</v>
      </c>
      <c r="BB232" s="603">
        <v>0</v>
      </c>
      <c r="BC232" s="603">
        <f t="shared" si="13"/>
        <v>0</v>
      </c>
      <c r="BD232" s="603">
        <f t="shared" si="14"/>
        <v>0</v>
      </c>
      <c r="BE232" s="604">
        <f t="shared" si="15"/>
        <v>0</v>
      </c>
    </row>
    <row r="233" spans="53:57">
      <c r="BA233" s="602">
        <f t="shared" si="12"/>
        <v>0</v>
      </c>
      <c r="BB233" s="603">
        <v>0</v>
      </c>
      <c r="BC233" s="603">
        <f t="shared" si="13"/>
        <v>0</v>
      </c>
      <c r="BD233" s="603">
        <f t="shared" si="14"/>
        <v>0</v>
      </c>
      <c r="BE233" s="604">
        <f t="shared" si="15"/>
        <v>0</v>
      </c>
    </row>
    <row r="234" spans="53:57">
      <c r="BA234" s="602">
        <f t="shared" si="12"/>
        <v>0</v>
      </c>
      <c r="BB234" s="603">
        <v>0</v>
      </c>
      <c r="BC234" s="603">
        <f t="shared" si="13"/>
        <v>0</v>
      </c>
      <c r="BD234" s="603">
        <f t="shared" si="14"/>
        <v>0</v>
      </c>
      <c r="BE234" s="604">
        <f t="shared" si="15"/>
        <v>0</v>
      </c>
    </row>
    <row r="235" spans="53:57">
      <c r="BA235" s="602">
        <f t="shared" si="12"/>
        <v>0</v>
      </c>
      <c r="BB235" s="603">
        <v>0</v>
      </c>
      <c r="BC235" s="603">
        <f t="shared" si="13"/>
        <v>0</v>
      </c>
      <c r="BD235" s="603">
        <f t="shared" si="14"/>
        <v>0</v>
      </c>
      <c r="BE235" s="604">
        <f t="shared" si="15"/>
        <v>0</v>
      </c>
    </row>
    <row r="236" spans="53:57">
      <c r="BA236" s="602">
        <f t="shared" si="12"/>
        <v>0</v>
      </c>
      <c r="BB236" s="603">
        <v>0</v>
      </c>
      <c r="BC236" s="603">
        <f t="shared" si="13"/>
        <v>0</v>
      </c>
      <c r="BD236" s="603">
        <f t="shared" si="14"/>
        <v>0</v>
      </c>
      <c r="BE236" s="604">
        <f t="shared" si="15"/>
        <v>0</v>
      </c>
    </row>
    <row r="237" spans="53:57">
      <c r="BA237" s="602">
        <f t="shared" si="12"/>
        <v>0</v>
      </c>
      <c r="BB237" s="603">
        <v>0</v>
      </c>
      <c r="BC237" s="603">
        <f t="shared" si="13"/>
        <v>0</v>
      </c>
      <c r="BD237" s="603">
        <f t="shared" si="14"/>
        <v>0</v>
      </c>
      <c r="BE237" s="604">
        <f t="shared" si="15"/>
        <v>0</v>
      </c>
    </row>
    <row r="238" spans="53:57">
      <c r="BA238" s="602">
        <f t="shared" si="12"/>
        <v>0</v>
      </c>
      <c r="BB238" s="603">
        <v>0</v>
      </c>
      <c r="BC238" s="603">
        <f t="shared" si="13"/>
        <v>0</v>
      </c>
      <c r="BD238" s="603">
        <f t="shared" si="14"/>
        <v>0</v>
      </c>
      <c r="BE238" s="604">
        <f t="shared" si="15"/>
        <v>0</v>
      </c>
    </row>
    <row r="239" spans="53:57">
      <c r="BA239" s="602">
        <f t="shared" si="12"/>
        <v>0</v>
      </c>
      <c r="BB239" s="603">
        <v>0</v>
      </c>
      <c r="BC239" s="603">
        <f t="shared" si="13"/>
        <v>0</v>
      </c>
      <c r="BD239" s="603">
        <f t="shared" si="14"/>
        <v>0</v>
      </c>
      <c r="BE239" s="604">
        <f t="shared" si="15"/>
        <v>0</v>
      </c>
    </row>
    <row r="240" spans="53:57">
      <c r="BA240" s="602">
        <f t="shared" si="12"/>
        <v>0</v>
      </c>
      <c r="BB240" s="603">
        <v>0</v>
      </c>
      <c r="BC240" s="603">
        <f t="shared" si="13"/>
        <v>0</v>
      </c>
      <c r="BD240" s="603">
        <f t="shared" si="14"/>
        <v>0</v>
      </c>
      <c r="BE240" s="604">
        <f t="shared" si="15"/>
        <v>0</v>
      </c>
    </row>
    <row r="241" spans="53:57">
      <c r="BA241" s="602">
        <f t="shared" si="12"/>
        <v>0</v>
      </c>
      <c r="BB241" s="603">
        <v>0</v>
      </c>
      <c r="BC241" s="603">
        <f t="shared" si="13"/>
        <v>0</v>
      </c>
      <c r="BD241" s="603">
        <f t="shared" si="14"/>
        <v>0</v>
      </c>
      <c r="BE241" s="604">
        <f t="shared" si="15"/>
        <v>0</v>
      </c>
    </row>
    <row r="242" spans="53:57">
      <c r="BA242" s="602">
        <f t="shared" si="12"/>
        <v>0</v>
      </c>
      <c r="BB242" s="603">
        <v>0</v>
      </c>
      <c r="BC242" s="603">
        <f t="shared" si="13"/>
        <v>0</v>
      </c>
      <c r="BD242" s="603">
        <f t="shared" si="14"/>
        <v>0</v>
      </c>
      <c r="BE242" s="604">
        <f t="shared" si="15"/>
        <v>0</v>
      </c>
    </row>
    <row r="243" spans="53:57">
      <c r="BA243" s="602">
        <f t="shared" si="12"/>
        <v>0</v>
      </c>
      <c r="BB243" s="603">
        <v>0</v>
      </c>
      <c r="BC243" s="603">
        <f t="shared" si="13"/>
        <v>0</v>
      </c>
      <c r="BD243" s="603">
        <f t="shared" si="14"/>
        <v>0</v>
      </c>
      <c r="BE243" s="604">
        <f t="shared" si="15"/>
        <v>0</v>
      </c>
    </row>
    <row r="244" spans="53:57">
      <c r="BA244" s="602">
        <f t="shared" si="12"/>
        <v>0</v>
      </c>
      <c r="BB244" s="603">
        <v>0</v>
      </c>
      <c r="BC244" s="603">
        <f t="shared" si="13"/>
        <v>0</v>
      </c>
      <c r="BD244" s="603">
        <f t="shared" si="14"/>
        <v>0</v>
      </c>
      <c r="BE244" s="604">
        <f t="shared" si="15"/>
        <v>0</v>
      </c>
    </row>
    <row r="245" spans="53:57">
      <c r="BA245" s="602">
        <f t="shared" si="12"/>
        <v>0</v>
      </c>
      <c r="BB245" s="603">
        <v>0</v>
      </c>
      <c r="BC245" s="603">
        <f t="shared" si="13"/>
        <v>0</v>
      </c>
      <c r="BD245" s="603">
        <f t="shared" si="14"/>
        <v>0</v>
      </c>
      <c r="BE245" s="604">
        <f t="shared" si="15"/>
        <v>0</v>
      </c>
    </row>
    <row r="246" spans="53:57">
      <c r="BA246" s="602">
        <f t="shared" si="12"/>
        <v>0</v>
      </c>
      <c r="BB246" s="603">
        <v>0</v>
      </c>
      <c r="BC246" s="603">
        <f t="shared" si="13"/>
        <v>0</v>
      </c>
      <c r="BD246" s="603">
        <f t="shared" si="14"/>
        <v>0</v>
      </c>
      <c r="BE246" s="604">
        <f t="shared" si="15"/>
        <v>0</v>
      </c>
    </row>
    <row r="247" spans="53:57">
      <c r="BA247" s="602">
        <f t="shared" si="12"/>
        <v>0</v>
      </c>
      <c r="BB247" s="603">
        <v>0</v>
      </c>
      <c r="BC247" s="603">
        <f t="shared" si="13"/>
        <v>0</v>
      </c>
      <c r="BD247" s="603">
        <f t="shared" si="14"/>
        <v>0</v>
      </c>
      <c r="BE247" s="604">
        <f t="shared" si="15"/>
        <v>0</v>
      </c>
    </row>
    <row r="248" spans="53:57">
      <c r="BA248" s="602">
        <f t="shared" si="12"/>
        <v>0</v>
      </c>
      <c r="BB248" s="603">
        <v>0</v>
      </c>
      <c r="BC248" s="603">
        <f t="shared" si="13"/>
        <v>0</v>
      </c>
      <c r="BD248" s="603">
        <f t="shared" si="14"/>
        <v>0</v>
      </c>
      <c r="BE248" s="604">
        <f t="shared" si="15"/>
        <v>0</v>
      </c>
    </row>
    <row r="249" spans="53:57">
      <c r="BA249" s="602">
        <f t="shared" si="12"/>
        <v>0</v>
      </c>
      <c r="BB249" s="603">
        <v>0</v>
      </c>
      <c r="BC249" s="603">
        <f t="shared" si="13"/>
        <v>0</v>
      </c>
      <c r="BD249" s="603">
        <f t="shared" si="14"/>
        <v>0</v>
      </c>
      <c r="BE249" s="604">
        <f t="shared" si="15"/>
        <v>0</v>
      </c>
    </row>
    <row r="250" spans="53:57">
      <c r="BA250" s="602">
        <f t="shared" si="12"/>
        <v>0</v>
      </c>
      <c r="BB250" s="603">
        <v>0</v>
      </c>
      <c r="BC250" s="603">
        <f t="shared" si="13"/>
        <v>0</v>
      </c>
      <c r="BD250" s="603">
        <f t="shared" si="14"/>
        <v>0</v>
      </c>
      <c r="BE250" s="604">
        <f t="shared" si="15"/>
        <v>0</v>
      </c>
    </row>
    <row r="251" spans="53:57">
      <c r="BA251" s="602">
        <f t="shared" si="12"/>
        <v>0</v>
      </c>
      <c r="BB251" s="603">
        <v>0</v>
      </c>
      <c r="BC251" s="603">
        <f t="shared" si="13"/>
        <v>0</v>
      </c>
      <c r="BD251" s="603">
        <f t="shared" si="14"/>
        <v>0</v>
      </c>
      <c r="BE251" s="604">
        <f t="shared" si="15"/>
        <v>0</v>
      </c>
    </row>
    <row r="252" spans="53:57">
      <c r="BA252" s="602">
        <f t="shared" si="12"/>
        <v>0</v>
      </c>
      <c r="BB252" s="603">
        <v>0</v>
      </c>
      <c r="BC252" s="603">
        <f t="shared" si="13"/>
        <v>0</v>
      </c>
      <c r="BD252" s="603">
        <f t="shared" si="14"/>
        <v>0</v>
      </c>
      <c r="BE252" s="604">
        <f t="shared" si="15"/>
        <v>0</v>
      </c>
    </row>
    <row r="253" spans="53:57">
      <c r="BA253" s="602">
        <f t="shared" si="12"/>
        <v>0</v>
      </c>
      <c r="BB253" s="603">
        <v>0</v>
      </c>
      <c r="BC253" s="603">
        <f t="shared" si="13"/>
        <v>0</v>
      </c>
      <c r="BD253" s="603">
        <f t="shared" si="14"/>
        <v>0</v>
      </c>
      <c r="BE253" s="604">
        <f t="shared" si="15"/>
        <v>0</v>
      </c>
    </row>
    <row r="254" spans="53:57">
      <c r="BA254" s="602">
        <f t="shared" si="12"/>
        <v>0</v>
      </c>
      <c r="BB254" s="603">
        <v>0</v>
      </c>
      <c r="BC254" s="603">
        <f t="shared" si="13"/>
        <v>0</v>
      </c>
      <c r="BD254" s="603">
        <f t="shared" si="14"/>
        <v>0</v>
      </c>
      <c r="BE254" s="604">
        <f t="shared" si="15"/>
        <v>0</v>
      </c>
    </row>
    <row r="255" spans="53:57">
      <c r="BA255" s="602">
        <f t="shared" si="12"/>
        <v>0</v>
      </c>
      <c r="BB255" s="603">
        <v>0</v>
      </c>
      <c r="BC255" s="603">
        <f t="shared" si="13"/>
        <v>0</v>
      </c>
      <c r="BD255" s="603">
        <f t="shared" si="14"/>
        <v>0</v>
      </c>
      <c r="BE255" s="604">
        <f t="shared" si="15"/>
        <v>0</v>
      </c>
    </row>
    <row r="256" spans="53:57">
      <c r="BA256" s="602">
        <f t="shared" si="12"/>
        <v>0</v>
      </c>
      <c r="BB256" s="603">
        <v>0</v>
      </c>
      <c r="BC256" s="603">
        <f t="shared" si="13"/>
        <v>0</v>
      </c>
      <c r="BD256" s="603">
        <f t="shared" si="14"/>
        <v>0</v>
      </c>
      <c r="BE256" s="604">
        <f t="shared" si="15"/>
        <v>0</v>
      </c>
    </row>
    <row r="257" spans="53:57">
      <c r="BA257" s="602">
        <f t="shared" si="12"/>
        <v>0</v>
      </c>
      <c r="BB257" s="603">
        <v>0</v>
      </c>
      <c r="BC257" s="603">
        <f t="shared" si="13"/>
        <v>0</v>
      </c>
      <c r="BD257" s="603">
        <f t="shared" si="14"/>
        <v>0</v>
      </c>
      <c r="BE257" s="604">
        <f t="shared" si="15"/>
        <v>0</v>
      </c>
    </row>
    <row r="258" spans="53:57">
      <c r="BA258" s="602">
        <f t="shared" si="12"/>
        <v>0</v>
      </c>
      <c r="BB258" s="603">
        <v>0</v>
      </c>
      <c r="BC258" s="603">
        <f t="shared" si="13"/>
        <v>0</v>
      </c>
      <c r="BD258" s="603">
        <f t="shared" si="14"/>
        <v>0</v>
      </c>
      <c r="BE258" s="604">
        <f t="shared" si="15"/>
        <v>0</v>
      </c>
    </row>
    <row r="259" spans="53:57">
      <c r="BA259" s="602">
        <f t="shared" ref="BA259:BA322" si="16">SUM(AP259:AR259,U259:AN259,BE259)</f>
        <v>0</v>
      </c>
      <c r="BB259" s="603">
        <v>0</v>
      </c>
      <c r="BC259" s="603">
        <f t="shared" ref="BC259:BC322" si="17">BB259-T259</f>
        <v>0</v>
      </c>
      <c r="BD259" s="603">
        <f t="shared" ref="BD259:BD322" si="18">IF(BC259&lt;0,1,0)</f>
        <v>0</v>
      </c>
      <c r="BE259" s="604">
        <f t="shared" ref="BE259:BE322" si="19">IF(BD259&gt;=1,(AO259+BC259),AO259)</f>
        <v>0</v>
      </c>
    </row>
    <row r="260" spans="53:57">
      <c r="BA260" s="602">
        <f t="shared" si="16"/>
        <v>0</v>
      </c>
      <c r="BB260" s="603">
        <v>0</v>
      </c>
      <c r="BC260" s="603">
        <f t="shared" si="17"/>
        <v>0</v>
      </c>
      <c r="BD260" s="603">
        <f t="shared" si="18"/>
        <v>0</v>
      </c>
      <c r="BE260" s="604">
        <f t="shared" si="19"/>
        <v>0</v>
      </c>
    </row>
    <row r="261" spans="53:57">
      <c r="BA261" s="602">
        <f t="shared" si="16"/>
        <v>0</v>
      </c>
      <c r="BB261" s="603">
        <v>0</v>
      </c>
      <c r="BC261" s="603">
        <f t="shared" si="17"/>
        <v>0</v>
      </c>
      <c r="BD261" s="603">
        <f t="shared" si="18"/>
        <v>0</v>
      </c>
      <c r="BE261" s="604">
        <f t="shared" si="19"/>
        <v>0</v>
      </c>
    </row>
    <row r="262" spans="53:57">
      <c r="BA262" s="602">
        <f t="shared" si="16"/>
        <v>0</v>
      </c>
      <c r="BB262" s="603">
        <v>0</v>
      </c>
      <c r="BC262" s="603">
        <f t="shared" si="17"/>
        <v>0</v>
      </c>
      <c r="BD262" s="603">
        <f t="shared" si="18"/>
        <v>0</v>
      </c>
      <c r="BE262" s="604">
        <f t="shared" si="19"/>
        <v>0</v>
      </c>
    </row>
    <row r="263" spans="53:57">
      <c r="BA263" s="602">
        <f t="shared" si="16"/>
        <v>0</v>
      </c>
      <c r="BB263" s="603">
        <v>0</v>
      </c>
      <c r="BC263" s="603">
        <f t="shared" si="17"/>
        <v>0</v>
      </c>
      <c r="BD263" s="603">
        <f t="shared" si="18"/>
        <v>0</v>
      </c>
      <c r="BE263" s="604">
        <f t="shared" si="19"/>
        <v>0</v>
      </c>
    </row>
    <row r="264" spans="53:57">
      <c r="BA264" s="602">
        <f t="shared" si="16"/>
        <v>0</v>
      </c>
      <c r="BB264" s="603">
        <v>0</v>
      </c>
      <c r="BC264" s="603">
        <f t="shared" si="17"/>
        <v>0</v>
      </c>
      <c r="BD264" s="603">
        <f t="shared" si="18"/>
        <v>0</v>
      </c>
      <c r="BE264" s="604">
        <f t="shared" si="19"/>
        <v>0</v>
      </c>
    </row>
    <row r="265" spans="53:57">
      <c r="BA265" s="602">
        <f t="shared" si="16"/>
        <v>0</v>
      </c>
      <c r="BB265" s="603">
        <v>0</v>
      </c>
      <c r="BC265" s="603">
        <f t="shared" si="17"/>
        <v>0</v>
      </c>
      <c r="BD265" s="603">
        <f t="shared" si="18"/>
        <v>0</v>
      </c>
      <c r="BE265" s="604">
        <f t="shared" si="19"/>
        <v>0</v>
      </c>
    </row>
    <row r="266" spans="53:57">
      <c r="BA266" s="602">
        <f t="shared" si="16"/>
        <v>0</v>
      </c>
      <c r="BB266" s="603">
        <v>0</v>
      </c>
      <c r="BC266" s="603">
        <f t="shared" si="17"/>
        <v>0</v>
      </c>
      <c r="BD266" s="603">
        <f t="shared" si="18"/>
        <v>0</v>
      </c>
      <c r="BE266" s="604">
        <f t="shared" si="19"/>
        <v>0</v>
      </c>
    </row>
    <row r="267" spans="53:57">
      <c r="BA267" s="602">
        <f t="shared" si="16"/>
        <v>0</v>
      </c>
      <c r="BB267" s="603">
        <v>0</v>
      </c>
      <c r="BC267" s="603">
        <f t="shared" si="17"/>
        <v>0</v>
      </c>
      <c r="BD267" s="603">
        <f t="shared" si="18"/>
        <v>0</v>
      </c>
      <c r="BE267" s="604">
        <f t="shared" si="19"/>
        <v>0</v>
      </c>
    </row>
    <row r="268" spans="53:57">
      <c r="BA268" s="602">
        <f t="shared" si="16"/>
        <v>0</v>
      </c>
      <c r="BB268" s="603">
        <v>0</v>
      </c>
      <c r="BC268" s="603">
        <f t="shared" si="17"/>
        <v>0</v>
      </c>
      <c r="BD268" s="603">
        <f t="shared" si="18"/>
        <v>0</v>
      </c>
      <c r="BE268" s="604">
        <f t="shared" si="19"/>
        <v>0</v>
      </c>
    </row>
    <row r="269" spans="53:57">
      <c r="BA269" s="602">
        <f t="shared" si="16"/>
        <v>0</v>
      </c>
      <c r="BB269" s="603">
        <v>0</v>
      </c>
      <c r="BC269" s="603">
        <f t="shared" si="17"/>
        <v>0</v>
      </c>
      <c r="BD269" s="603">
        <f t="shared" si="18"/>
        <v>0</v>
      </c>
      <c r="BE269" s="604">
        <f t="shared" si="19"/>
        <v>0</v>
      </c>
    </row>
    <row r="270" spans="53:57">
      <c r="BA270" s="602">
        <f t="shared" si="16"/>
        <v>0</v>
      </c>
      <c r="BB270" s="603">
        <v>0</v>
      </c>
      <c r="BC270" s="603">
        <f t="shared" si="17"/>
        <v>0</v>
      </c>
      <c r="BD270" s="603">
        <f t="shared" si="18"/>
        <v>0</v>
      </c>
      <c r="BE270" s="604">
        <f t="shared" si="19"/>
        <v>0</v>
      </c>
    </row>
    <row r="271" spans="53:57">
      <c r="BA271" s="602">
        <f t="shared" si="16"/>
        <v>0</v>
      </c>
      <c r="BB271" s="603">
        <v>0</v>
      </c>
      <c r="BC271" s="603">
        <f t="shared" si="17"/>
        <v>0</v>
      </c>
      <c r="BD271" s="603">
        <f t="shared" si="18"/>
        <v>0</v>
      </c>
      <c r="BE271" s="604">
        <f t="shared" si="19"/>
        <v>0</v>
      </c>
    </row>
    <row r="272" spans="53:57">
      <c r="BA272" s="602">
        <f t="shared" si="16"/>
        <v>0</v>
      </c>
      <c r="BB272" s="603">
        <v>0</v>
      </c>
      <c r="BC272" s="603">
        <f t="shared" si="17"/>
        <v>0</v>
      </c>
      <c r="BD272" s="603">
        <f t="shared" si="18"/>
        <v>0</v>
      </c>
      <c r="BE272" s="604">
        <f t="shared" si="19"/>
        <v>0</v>
      </c>
    </row>
    <row r="273" spans="53:57">
      <c r="BA273" s="602">
        <f t="shared" si="16"/>
        <v>0</v>
      </c>
      <c r="BB273" s="603">
        <v>0</v>
      </c>
      <c r="BC273" s="603">
        <f t="shared" si="17"/>
        <v>0</v>
      </c>
      <c r="BD273" s="603">
        <f t="shared" si="18"/>
        <v>0</v>
      </c>
      <c r="BE273" s="604">
        <f t="shared" si="19"/>
        <v>0</v>
      </c>
    </row>
    <row r="274" spans="53:57">
      <c r="BA274" s="602">
        <f t="shared" si="16"/>
        <v>0</v>
      </c>
      <c r="BB274" s="603">
        <v>0</v>
      </c>
      <c r="BC274" s="603">
        <f t="shared" si="17"/>
        <v>0</v>
      </c>
      <c r="BD274" s="603">
        <f t="shared" si="18"/>
        <v>0</v>
      </c>
      <c r="BE274" s="604">
        <f t="shared" si="19"/>
        <v>0</v>
      </c>
    </row>
    <row r="275" spans="53:57">
      <c r="BA275" s="602">
        <f t="shared" si="16"/>
        <v>0</v>
      </c>
      <c r="BB275" s="603">
        <v>0</v>
      </c>
      <c r="BC275" s="603">
        <f t="shared" si="17"/>
        <v>0</v>
      </c>
      <c r="BD275" s="603">
        <f t="shared" si="18"/>
        <v>0</v>
      </c>
      <c r="BE275" s="604">
        <f t="shared" si="19"/>
        <v>0</v>
      </c>
    </row>
    <row r="276" spans="53:57">
      <c r="BA276" s="602">
        <f t="shared" si="16"/>
        <v>0</v>
      </c>
      <c r="BB276" s="603">
        <v>0</v>
      </c>
      <c r="BC276" s="603">
        <f t="shared" si="17"/>
        <v>0</v>
      </c>
      <c r="BD276" s="603">
        <f t="shared" si="18"/>
        <v>0</v>
      </c>
      <c r="BE276" s="604">
        <f t="shared" si="19"/>
        <v>0</v>
      </c>
    </row>
    <row r="277" spans="53:57">
      <c r="BA277" s="602">
        <f t="shared" si="16"/>
        <v>0</v>
      </c>
      <c r="BB277" s="603">
        <v>0</v>
      </c>
      <c r="BC277" s="603">
        <f t="shared" si="17"/>
        <v>0</v>
      </c>
      <c r="BD277" s="603">
        <f t="shared" si="18"/>
        <v>0</v>
      </c>
      <c r="BE277" s="604">
        <f t="shared" si="19"/>
        <v>0</v>
      </c>
    </row>
    <row r="278" spans="53:57">
      <c r="BA278" s="602">
        <f t="shared" si="16"/>
        <v>0</v>
      </c>
      <c r="BB278" s="603">
        <v>0</v>
      </c>
      <c r="BC278" s="603">
        <f t="shared" si="17"/>
        <v>0</v>
      </c>
      <c r="BD278" s="603">
        <f t="shared" si="18"/>
        <v>0</v>
      </c>
      <c r="BE278" s="604">
        <f t="shared" si="19"/>
        <v>0</v>
      </c>
    </row>
    <row r="279" spans="53:57">
      <c r="BA279" s="602">
        <f t="shared" si="16"/>
        <v>0</v>
      </c>
      <c r="BB279" s="603">
        <v>0</v>
      </c>
      <c r="BC279" s="603">
        <f t="shared" si="17"/>
        <v>0</v>
      </c>
      <c r="BD279" s="603">
        <f t="shared" si="18"/>
        <v>0</v>
      </c>
      <c r="BE279" s="604">
        <f t="shared" si="19"/>
        <v>0</v>
      </c>
    </row>
    <row r="280" spans="53:57">
      <c r="BA280" s="602">
        <f t="shared" si="16"/>
        <v>0</v>
      </c>
      <c r="BB280" s="603">
        <v>0</v>
      </c>
      <c r="BC280" s="603">
        <f t="shared" si="17"/>
        <v>0</v>
      </c>
      <c r="BD280" s="603">
        <f t="shared" si="18"/>
        <v>0</v>
      </c>
      <c r="BE280" s="604">
        <f t="shared" si="19"/>
        <v>0</v>
      </c>
    </row>
    <row r="281" spans="53:57">
      <c r="BA281" s="602">
        <f t="shared" si="16"/>
        <v>0</v>
      </c>
      <c r="BB281" s="603">
        <v>0</v>
      </c>
      <c r="BC281" s="603">
        <f t="shared" si="17"/>
        <v>0</v>
      </c>
      <c r="BD281" s="603">
        <f t="shared" si="18"/>
        <v>0</v>
      </c>
      <c r="BE281" s="604">
        <f t="shared" si="19"/>
        <v>0</v>
      </c>
    </row>
    <row r="282" spans="53:57">
      <c r="BA282" s="602">
        <f t="shared" si="16"/>
        <v>0</v>
      </c>
      <c r="BB282" s="603">
        <v>0</v>
      </c>
      <c r="BC282" s="603">
        <f t="shared" si="17"/>
        <v>0</v>
      </c>
      <c r="BD282" s="603">
        <f t="shared" si="18"/>
        <v>0</v>
      </c>
      <c r="BE282" s="604">
        <f t="shared" si="19"/>
        <v>0</v>
      </c>
    </row>
    <row r="283" spans="53:57">
      <c r="BA283" s="602">
        <f t="shared" si="16"/>
        <v>0</v>
      </c>
      <c r="BB283" s="603">
        <v>0</v>
      </c>
      <c r="BC283" s="603">
        <f t="shared" si="17"/>
        <v>0</v>
      </c>
      <c r="BD283" s="603">
        <f t="shared" si="18"/>
        <v>0</v>
      </c>
      <c r="BE283" s="604">
        <f t="shared" si="19"/>
        <v>0</v>
      </c>
    </row>
    <row r="284" spans="53:57">
      <c r="BA284" s="602">
        <f t="shared" si="16"/>
        <v>0</v>
      </c>
      <c r="BB284" s="603">
        <v>0</v>
      </c>
      <c r="BC284" s="603">
        <f t="shared" si="17"/>
        <v>0</v>
      </c>
      <c r="BD284" s="603">
        <f t="shared" si="18"/>
        <v>0</v>
      </c>
      <c r="BE284" s="604">
        <f t="shared" si="19"/>
        <v>0</v>
      </c>
    </row>
    <row r="285" spans="53:57">
      <c r="BA285" s="602">
        <f t="shared" si="16"/>
        <v>0</v>
      </c>
      <c r="BB285" s="603">
        <v>0</v>
      </c>
      <c r="BC285" s="603">
        <f t="shared" si="17"/>
        <v>0</v>
      </c>
      <c r="BD285" s="603">
        <f t="shared" si="18"/>
        <v>0</v>
      </c>
      <c r="BE285" s="604">
        <f t="shared" si="19"/>
        <v>0</v>
      </c>
    </row>
    <row r="286" spans="53:57">
      <c r="BA286" s="602">
        <f t="shared" si="16"/>
        <v>0</v>
      </c>
      <c r="BB286" s="603">
        <v>0</v>
      </c>
      <c r="BC286" s="603">
        <f t="shared" si="17"/>
        <v>0</v>
      </c>
      <c r="BD286" s="603">
        <f t="shared" si="18"/>
        <v>0</v>
      </c>
      <c r="BE286" s="604">
        <f t="shared" si="19"/>
        <v>0</v>
      </c>
    </row>
    <row r="287" spans="53:57">
      <c r="BA287" s="602">
        <f t="shared" si="16"/>
        <v>0</v>
      </c>
      <c r="BB287" s="603">
        <v>0</v>
      </c>
      <c r="BC287" s="603">
        <f t="shared" si="17"/>
        <v>0</v>
      </c>
      <c r="BD287" s="603">
        <f t="shared" si="18"/>
        <v>0</v>
      </c>
      <c r="BE287" s="604">
        <f t="shared" si="19"/>
        <v>0</v>
      </c>
    </row>
    <row r="288" spans="53:57">
      <c r="BA288" s="602">
        <f t="shared" si="16"/>
        <v>0</v>
      </c>
      <c r="BB288" s="603">
        <v>0</v>
      </c>
      <c r="BC288" s="603">
        <f t="shared" si="17"/>
        <v>0</v>
      </c>
      <c r="BD288" s="603">
        <f t="shared" si="18"/>
        <v>0</v>
      </c>
      <c r="BE288" s="604">
        <f t="shared" si="19"/>
        <v>0</v>
      </c>
    </row>
    <row r="289" spans="53:57">
      <c r="BA289" s="602">
        <f t="shared" si="16"/>
        <v>0</v>
      </c>
      <c r="BB289" s="603">
        <v>0</v>
      </c>
      <c r="BC289" s="603">
        <f t="shared" si="17"/>
        <v>0</v>
      </c>
      <c r="BD289" s="603">
        <f t="shared" si="18"/>
        <v>0</v>
      </c>
      <c r="BE289" s="604">
        <f t="shared" si="19"/>
        <v>0</v>
      </c>
    </row>
    <row r="290" spans="53:57">
      <c r="BA290" s="602">
        <f t="shared" si="16"/>
        <v>0</v>
      </c>
      <c r="BB290" s="603">
        <v>0</v>
      </c>
      <c r="BC290" s="603">
        <f t="shared" si="17"/>
        <v>0</v>
      </c>
      <c r="BD290" s="603">
        <f t="shared" si="18"/>
        <v>0</v>
      </c>
      <c r="BE290" s="604">
        <f t="shared" si="19"/>
        <v>0</v>
      </c>
    </row>
    <row r="291" spans="53:57">
      <c r="BA291" s="602">
        <f t="shared" si="16"/>
        <v>0</v>
      </c>
      <c r="BB291" s="603">
        <v>0</v>
      </c>
      <c r="BC291" s="603">
        <f t="shared" si="17"/>
        <v>0</v>
      </c>
      <c r="BD291" s="603">
        <f t="shared" si="18"/>
        <v>0</v>
      </c>
      <c r="BE291" s="604">
        <f t="shared" si="19"/>
        <v>0</v>
      </c>
    </row>
    <row r="292" spans="53:57">
      <c r="BA292" s="602">
        <f t="shared" si="16"/>
        <v>0</v>
      </c>
      <c r="BB292" s="603">
        <v>0</v>
      </c>
      <c r="BC292" s="603">
        <f t="shared" si="17"/>
        <v>0</v>
      </c>
      <c r="BD292" s="603">
        <f t="shared" si="18"/>
        <v>0</v>
      </c>
      <c r="BE292" s="604">
        <f t="shared" si="19"/>
        <v>0</v>
      </c>
    </row>
    <row r="293" spans="53:57">
      <c r="BA293" s="602">
        <f t="shared" si="16"/>
        <v>0</v>
      </c>
      <c r="BB293" s="603">
        <v>0</v>
      </c>
      <c r="BC293" s="603">
        <f t="shared" si="17"/>
        <v>0</v>
      </c>
      <c r="BD293" s="603">
        <f t="shared" si="18"/>
        <v>0</v>
      </c>
      <c r="BE293" s="604">
        <f t="shared" si="19"/>
        <v>0</v>
      </c>
    </row>
    <row r="294" spans="53:57">
      <c r="BA294" s="602">
        <f t="shared" si="16"/>
        <v>0</v>
      </c>
      <c r="BB294" s="603">
        <v>0</v>
      </c>
      <c r="BC294" s="603">
        <f t="shared" si="17"/>
        <v>0</v>
      </c>
      <c r="BD294" s="603">
        <f t="shared" si="18"/>
        <v>0</v>
      </c>
      <c r="BE294" s="604">
        <f t="shared" si="19"/>
        <v>0</v>
      </c>
    </row>
    <row r="295" spans="53:57">
      <c r="BA295" s="602">
        <f t="shared" si="16"/>
        <v>0</v>
      </c>
      <c r="BB295" s="603">
        <v>0</v>
      </c>
      <c r="BC295" s="603">
        <f t="shared" si="17"/>
        <v>0</v>
      </c>
      <c r="BD295" s="603">
        <f t="shared" si="18"/>
        <v>0</v>
      </c>
      <c r="BE295" s="604">
        <f t="shared" si="19"/>
        <v>0</v>
      </c>
    </row>
    <row r="296" spans="53:57">
      <c r="BA296" s="602">
        <f t="shared" si="16"/>
        <v>0</v>
      </c>
      <c r="BB296" s="603">
        <v>0</v>
      </c>
      <c r="BC296" s="603">
        <f t="shared" si="17"/>
        <v>0</v>
      </c>
      <c r="BD296" s="603">
        <f t="shared" si="18"/>
        <v>0</v>
      </c>
      <c r="BE296" s="604">
        <f t="shared" si="19"/>
        <v>0</v>
      </c>
    </row>
    <row r="297" spans="53:57">
      <c r="BA297" s="602">
        <f t="shared" si="16"/>
        <v>0</v>
      </c>
      <c r="BB297" s="603">
        <v>0</v>
      </c>
      <c r="BC297" s="603">
        <f t="shared" si="17"/>
        <v>0</v>
      </c>
      <c r="BD297" s="603">
        <f t="shared" si="18"/>
        <v>0</v>
      </c>
      <c r="BE297" s="604">
        <f t="shared" si="19"/>
        <v>0</v>
      </c>
    </row>
    <row r="298" spans="53:57">
      <c r="BA298" s="602">
        <f t="shared" si="16"/>
        <v>0</v>
      </c>
      <c r="BB298" s="603">
        <v>0</v>
      </c>
      <c r="BC298" s="603">
        <f t="shared" si="17"/>
        <v>0</v>
      </c>
      <c r="BD298" s="603">
        <f t="shared" si="18"/>
        <v>0</v>
      </c>
      <c r="BE298" s="604">
        <f t="shared" si="19"/>
        <v>0</v>
      </c>
    </row>
    <row r="299" spans="53:57">
      <c r="BA299" s="602">
        <f t="shared" si="16"/>
        <v>0</v>
      </c>
      <c r="BB299" s="603">
        <v>0</v>
      </c>
      <c r="BC299" s="603">
        <f t="shared" si="17"/>
        <v>0</v>
      </c>
      <c r="BD299" s="603">
        <f t="shared" si="18"/>
        <v>0</v>
      </c>
      <c r="BE299" s="604">
        <f t="shared" si="19"/>
        <v>0</v>
      </c>
    </row>
    <row r="300" spans="53:57">
      <c r="BA300" s="602">
        <f t="shared" si="16"/>
        <v>0</v>
      </c>
      <c r="BB300" s="603">
        <v>0</v>
      </c>
      <c r="BC300" s="603">
        <f t="shared" si="17"/>
        <v>0</v>
      </c>
      <c r="BD300" s="603">
        <f t="shared" si="18"/>
        <v>0</v>
      </c>
      <c r="BE300" s="604">
        <f t="shared" si="19"/>
        <v>0</v>
      </c>
    </row>
    <row r="301" spans="53:57">
      <c r="BA301" s="602">
        <f t="shared" si="16"/>
        <v>0</v>
      </c>
      <c r="BB301" s="603">
        <v>0</v>
      </c>
      <c r="BC301" s="603">
        <f t="shared" si="17"/>
        <v>0</v>
      </c>
      <c r="BD301" s="603">
        <f t="shared" si="18"/>
        <v>0</v>
      </c>
      <c r="BE301" s="604">
        <f t="shared" si="19"/>
        <v>0</v>
      </c>
    </row>
    <row r="302" spans="53:57">
      <c r="BA302" s="602">
        <f t="shared" si="16"/>
        <v>0</v>
      </c>
      <c r="BB302" s="603">
        <v>0</v>
      </c>
      <c r="BC302" s="603">
        <f t="shared" si="17"/>
        <v>0</v>
      </c>
      <c r="BD302" s="603">
        <f t="shared" si="18"/>
        <v>0</v>
      </c>
      <c r="BE302" s="604">
        <f t="shared" si="19"/>
        <v>0</v>
      </c>
    </row>
    <row r="303" spans="53:57">
      <c r="BA303" s="602">
        <f t="shared" si="16"/>
        <v>0</v>
      </c>
      <c r="BB303" s="603">
        <v>0</v>
      </c>
      <c r="BC303" s="603">
        <f t="shared" si="17"/>
        <v>0</v>
      </c>
      <c r="BD303" s="603">
        <f t="shared" si="18"/>
        <v>0</v>
      </c>
      <c r="BE303" s="604">
        <f t="shared" si="19"/>
        <v>0</v>
      </c>
    </row>
    <row r="304" spans="53:57">
      <c r="BA304" s="602">
        <f t="shared" si="16"/>
        <v>0</v>
      </c>
      <c r="BB304" s="603">
        <v>0</v>
      </c>
      <c r="BC304" s="603">
        <f t="shared" si="17"/>
        <v>0</v>
      </c>
      <c r="BD304" s="603">
        <f t="shared" si="18"/>
        <v>0</v>
      </c>
      <c r="BE304" s="604">
        <f t="shared" si="19"/>
        <v>0</v>
      </c>
    </row>
    <row r="305" spans="53:57">
      <c r="BA305" s="602">
        <f t="shared" si="16"/>
        <v>0</v>
      </c>
      <c r="BB305" s="603">
        <v>0</v>
      </c>
      <c r="BC305" s="603">
        <f t="shared" si="17"/>
        <v>0</v>
      </c>
      <c r="BD305" s="603">
        <f t="shared" si="18"/>
        <v>0</v>
      </c>
      <c r="BE305" s="604">
        <f t="shared" si="19"/>
        <v>0</v>
      </c>
    </row>
    <row r="306" spans="53:57">
      <c r="BA306" s="602">
        <f t="shared" si="16"/>
        <v>0</v>
      </c>
      <c r="BB306" s="603">
        <v>0</v>
      </c>
      <c r="BC306" s="603">
        <f t="shared" si="17"/>
        <v>0</v>
      </c>
      <c r="BD306" s="603">
        <f t="shared" si="18"/>
        <v>0</v>
      </c>
      <c r="BE306" s="604">
        <f t="shared" si="19"/>
        <v>0</v>
      </c>
    </row>
    <row r="307" spans="53:57">
      <c r="BA307" s="602">
        <f t="shared" si="16"/>
        <v>0</v>
      </c>
      <c r="BB307" s="603">
        <v>0</v>
      </c>
      <c r="BC307" s="603">
        <f t="shared" si="17"/>
        <v>0</v>
      </c>
      <c r="BD307" s="603">
        <f t="shared" si="18"/>
        <v>0</v>
      </c>
      <c r="BE307" s="604">
        <f t="shared" si="19"/>
        <v>0</v>
      </c>
    </row>
    <row r="308" spans="53:57">
      <c r="BA308" s="602">
        <f t="shared" si="16"/>
        <v>0</v>
      </c>
      <c r="BB308" s="603">
        <v>0</v>
      </c>
      <c r="BC308" s="603">
        <f t="shared" si="17"/>
        <v>0</v>
      </c>
      <c r="BD308" s="603">
        <f t="shared" si="18"/>
        <v>0</v>
      </c>
      <c r="BE308" s="604">
        <f t="shared" si="19"/>
        <v>0</v>
      </c>
    </row>
    <row r="309" spans="53:57">
      <c r="BA309" s="602">
        <f t="shared" si="16"/>
        <v>0</v>
      </c>
      <c r="BB309" s="603">
        <v>0</v>
      </c>
      <c r="BC309" s="603">
        <f t="shared" si="17"/>
        <v>0</v>
      </c>
      <c r="BD309" s="603">
        <f t="shared" si="18"/>
        <v>0</v>
      </c>
      <c r="BE309" s="604">
        <f t="shared" si="19"/>
        <v>0</v>
      </c>
    </row>
    <row r="310" spans="53:57">
      <c r="BA310" s="602">
        <f t="shared" si="16"/>
        <v>0</v>
      </c>
      <c r="BB310" s="603">
        <v>0</v>
      </c>
      <c r="BC310" s="603">
        <f t="shared" si="17"/>
        <v>0</v>
      </c>
      <c r="BD310" s="603">
        <f t="shared" si="18"/>
        <v>0</v>
      </c>
      <c r="BE310" s="604">
        <f t="shared" si="19"/>
        <v>0</v>
      </c>
    </row>
    <row r="311" spans="53:57">
      <c r="BA311" s="602">
        <f t="shared" si="16"/>
        <v>0</v>
      </c>
      <c r="BB311" s="603">
        <v>0</v>
      </c>
      <c r="BC311" s="603">
        <f t="shared" si="17"/>
        <v>0</v>
      </c>
      <c r="BD311" s="603">
        <f t="shared" si="18"/>
        <v>0</v>
      </c>
      <c r="BE311" s="604">
        <f t="shared" si="19"/>
        <v>0</v>
      </c>
    </row>
    <row r="312" spans="53:57">
      <c r="BA312" s="602">
        <f t="shared" si="16"/>
        <v>0</v>
      </c>
      <c r="BB312" s="603">
        <v>0</v>
      </c>
      <c r="BC312" s="603">
        <f t="shared" si="17"/>
        <v>0</v>
      </c>
      <c r="BD312" s="603">
        <f t="shared" si="18"/>
        <v>0</v>
      </c>
      <c r="BE312" s="604">
        <f t="shared" si="19"/>
        <v>0</v>
      </c>
    </row>
    <row r="313" spans="53:57">
      <c r="BA313" s="602">
        <f t="shared" si="16"/>
        <v>0</v>
      </c>
      <c r="BB313" s="603">
        <v>0</v>
      </c>
      <c r="BC313" s="603">
        <f t="shared" si="17"/>
        <v>0</v>
      </c>
      <c r="BD313" s="603">
        <f t="shared" si="18"/>
        <v>0</v>
      </c>
      <c r="BE313" s="604">
        <f t="shared" si="19"/>
        <v>0</v>
      </c>
    </row>
    <row r="314" spans="53:57">
      <c r="BA314" s="602">
        <f t="shared" si="16"/>
        <v>0</v>
      </c>
      <c r="BB314" s="603">
        <v>0</v>
      </c>
      <c r="BC314" s="603">
        <f t="shared" si="17"/>
        <v>0</v>
      </c>
      <c r="BD314" s="603">
        <f t="shared" si="18"/>
        <v>0</v>
      </c>
      <c r="BE314" s="604">
        <f t="shared" si="19"/>
        <v>0</v>
      </c>
    </row>
    <row r="315" spans="53:57">
      <c r="BA315" s="602">
        <f t="shared" si="16"/>
        <v>0</v>
      </c>
      <c r="BB315" s="603">
        <v>0</v>
      </c>
      <c r="BC315" s="603">
        <f t="shared" si="17"/>
        <v>0</v>
      </c>
      <c r="BD315" s="603">
        <f t="shared" si="18"/>
        <v>0</v>
      </c>
      <c r="BE315" s="604">
        <f t="shared" si="19"/>
        <v>0</v>
      </c>
    </row>
    <row r="316" spans="53:57">
      <c r="BA316" s="602">
        <f t="shared" si="16"/>
        <v>0</v>
      </c>
      <c r="BB316" s="603">
        <v>0</v>
      </c>
      <c r="BC316" s="603">
        <f t="shared" si="17"/>
        <v>0</v>
      </c>
      <c r="BD316" s="603">
        <f t="shared" si="18"/>
        <v>0</v>
      </c>
      <c r="BE316" s="604">
        <f t="shared" si="19"/>
        <v>0</v>
      </c>
    </row>
    <row r="317" spans="53:57">
      <c r="BA317" s="602">
        <f t="shared" si="16"/>
        <v>0</v>
      </c>
      <c r="BB317" s="603">
        <v>0</v>
      </c>
      <c r="BC317" s="603">
        <f t="shared" si="17"/>
        <v>0</v>
      </c>
      <c r="BD317" s="603">
        <f t="shared" si="18"/>
        <v>0</v>
      </c>
      <c r="BE317" s="604">
        <f t="shared" si="19"/>
        <v>0</v>
      </c>
    </row>
    <row r="318" spans="53:57">
      <c r="BA318" s="602">
        <f t="shared" si="16"/>
        <v>0</v>
      </c>
      <c r="BB318" s="603">
        <v>0</v>
      </c>
      <c r="BC318" s="603">
        <f t="shared" si="17"/>
        <v>0</v>
      </c>
      <c r="BD318" s="603">
        <f t="shared" si="18"/>
        <v>0</v>
      </c>
      <c r="BE318" s="604">
        <f t="shared" si="19"/>
        <v>0</v>
      </c>
    </row>
    <row r="319" spans="53:57">
      <c r="BA319" s="602">
        <f t="shared" si="16"/>
        <v>0</v>
      </c>
      <c r="BB319" s="603">
        <v>0</v>
      </c>
      <c r="BC319" s="603">
        <f t="shared" si="17"/>
        <v>0</v>
      </c>
      <c r="BD319" s="603">
        <f t="shared" si="18"/>
        <v>0</v>
      </c>
      <c r="BE319" s="604">
        <f t="shared" si="19"/>
        <v>0</v>
      </c>
    </row>
    <row r="320" spans="53:57">
      <c r="BA320" s="602">
        <f t="shared" si="16"/>
        <v>0</v>
      </c>
      <c r="BB320" s="603">
        <v>0</v>
      </c>
      <c r="BC320" s="603">
        <f t="shared" si="17"/>
        <v>0</v>
      </c>
      <c r="BD320" s="603">
        <f t="shared" si="18"/>
        <v>0</v>
      </c>
      <c r="BE320" s="604">
        <f t="shared" si="19"/>
        <v>0</v>
      </c>
    </row>
    <row r="321" spans="53:57">
      <c r="BA321" s="602">
        <f t="shared" si="16"/>
        <v>0</v>
      </c>
      <c r="BB321" s="603">
        <v>0</v>
      </c>
      <c r="BC321" s="603">
        <f t="shared" si="17"/>
        <v>0</v>
      </c>
      <c r="BD321" s="603">
        <f t="shared" si="18"/>
        <v>0</v>
      </c>
      <c r="BE321" s="604">
        <f t="shared" si="19"/>
        <v>0</v>
      </c>
    </row>
    <row r="322" spans="53:57">
      <c r="BA322" s="602">
        <f t="shared" si="16"/>
        <v>0</v>
      </c>
      <c r="BB322" s="603">
        <v>0</v>
      </c>
      <c r="BC322" s="603">
        <f t="shared" si="17"/>
        <v>0</v>
      </c>
      <c r="BD322" s="603">
        <f t="shared" si="18"/>
        <v>0</v>
      </c>
      <c r="BE322" s="604">
        <f t="shared" si="19"/>
        <v>0</v>
      </c>
    </row>
    <row r="323" spans="53:57">
      <c r="BA323" s="602">
        <f t="shared" ref="BA323:BA349" si="20">SUM(AP323:AR323,U323:AN323,BE323)</f>
        <v>0</v>
      </c>
      <c r="BB323" s="603">
        <v>0</v>
      </c>
      <c r="BC323" s="603">
        <f t="shared" ref="BC323:BC349" si="21">BB323-T323</f>
        <v>0</v>
      </c>
      <c r="BD323" s="603">
        <f t="shared" ref="BD323:BD349" si="22">IF(BC323&lt;0,1,0)</f>
        <v>0</v>
      </c>
      <c r="BE323" s="604">
        <f t="shared" ref="BE323:BE349" si="23">IF(BD323&gt;=1,(AO323+BC323),AO323)</f>
        <v>0</v>
      </c>
    </row>
    <row r="324" spans="53:57">
      <c r="BA324" s="602">
        <f t="shared" si="20"/>
        <v>0</v>
      </c>
      <c r="BB324" s="603">
        <v>0</v>
      </c>
      <c r="BC324" s="603">
        <f t="shared" si="21"/>
        <v>0</v>
      </c>
      <c r="BD324" s="603">
        <f t="shared" si="22"/>
        <v>0</v>
      </c>
      <c r="BE324" s="604">
        <f t="shared" si="23"/>
        <v>0</v>
      </c>
    </row>
    <row r="325" spans="53:57">
      <c r="BA325" s="602">
        <f t="shared" si="20"/>
        <v>0</v>
      </c>
      <c r="BB325" s="603">
        <v>0</v>
      </c>
      <c r="BC325" s="603">
        <f t="shared" si="21"/>
        <v>0</v>
      </c>
      <c r="BD325" s="603">
        <f t="shared" si="22"/>
        <v>0</v>
      </c>
      <c r="BE325" s="604">
        <f t="shared" si="23"/>
        <v>0</v>
      </c>
    </row>
    <row r="326" spans="53:57">
      <c r="BA326" s="602">
        <f t="shared" si="20"/>
        <v>0</v>
      </c>
      <c r="BB326" s="603">
        <v>0</v>
      </c>
      <c r="BC326" s="603">
        <f t="shared" si="21"/>
        <v>0</v>
      </c>
      <c r="BD326" s="603">
        <f t="shared" si="22"/>
        <v>0</v>
      </c>
      <c r="BE326" s="604">
        <f t="shared" si="23"/>
        <v>0</v>
      </c>
    </row>
    <row r="327" spans="53:57">
      <c r="BA327" s="602">
        <f t="shared" si="20"/>
        <v>0</v>
      </c>
      <c r="BB327" s="603">
        <v>0</v>
      </c>
      <c r="BC327" s="603">
        <f t="shared" si="21"/>
        <v>0</v>
      </c>
      <c r="BD327" s="603">
        <f t="shared" si="22"/>
        <v>0</v>
      </c>
      <c r="BE327" s="604">
        <f t="shared" si="23"/>
        <v>0</v>
      </c>
    </row>
    <row r="328" spans="53:57">
      <c r="BA328" s="602">
        <f t="shared" si="20"/>
        <v>0</v>
      </c>
      <c r="BB328" s="603">
        <v>0</v>
      </c>
      <c r="BC328" s="603">
        <f t="shared" si="21"/>
        <v>0</v>
      </c>
      <c r="BD328" s="603">
        <f t="shared" si="22"/>
        <v>0</v>
      </c>
      <c r="BE328" s="604">
        <f t="shared" si="23"/>
        <v>0</v>
      </c>
    </row>
    <row r="329" spans="53:57">
      <c r="BA329" s="602">
        <f t="shared" si="20"/>
        <v>0</v>
      </c>
      <c r="BB329" s="603">
        <v>0</v>
      </c>
      <c r="BC329" s="603">
        <f t="shared" si="21"/>
        <v>0</v>
      </c>
      <c r="BD329" s="603">
        <f t="shared" si="22"/>
        <v>0</v>
      </c>
      <c r="BE329" s="604">
        <f t="shared" si="23"/>
        <v>0</v>
      </c>
    </row>
    <row r="330" spans="53:57">
      <c r="BA330" s="602">
        <f t="shared" si="20"/>
        <v>0</v>
      </c>
      <c r="BB330" s="603">
        <v>0</v>
      </c>
      <c r="BC330" s="603">
        <f t="shared" si="21"/>
        <v>0</v>
      </c>
      <c r="BD330" s="603">
        <f t="shared" si="22"/>
        <v>0</v>
      </c>
      <c r="BE330" s="604">
        <f t="shared" si="23"/>
        <v>0</v>
      </c>
    </row>
    <row r="331" spans="53:57">
      <c r="BA331" s="602">
        <f t="shared" si="20"/>
        <v>0</v>
      </c>
      <c r="BB331" s="603">
        <v>0</v>
      </c>
      <c r="BC331" s="603">
        <f t="shared" si="21"/>
        <v>0</v>
      </c>
      <c r="BD331" s="603">
        <f t="shared" si="22"/>
        <v>0</v>
      </c>
      <c r="BE331" s="604">
        <f t="shared" si="23"/>
        <v>0</v>
      </c>
    </row>
    <row r="332" spans="53:57">
      <c r="BA332" s="602">
        <f t="shared" si="20"/>
        <v>0</v>
      </c>
      <c r="BB332" s="603">
        <v>0</v>
      </c>
      <c r="BC332" s="603">
        <f t="shared" si="21"/>
        <v>0</v>
      </c>
      <c r="BD332" s="603">
        <f t="shared" si="22"/>
        <v>0</v>
      </c>
      <c r="BE332" s="604">
        <f t="shared" si="23"/>
        <v>0</v>
      </c>
    </row>
    <row r="333" spans="53:57">
      <c r="BA333" s="602">
        <f t="shared" si="20"/>
        <v>0</v>
      </c>
      <c r="BB333" s="603">
        <v>0</v>
      </c>
      <c r="BC333" s="603">
        <f t="shared" si="21"/>
        <v>0</v>
      </c>
      <c r="BD333" s="603">
        <f t="shared" si="22"/>
        <v>0</v>
      </c>
      <c r="BE333" s="604">
        <f t="shared" si="23"/>
        <v>0</v>
      </c>
    </row>
    <row r="334" spans="53:57">
      <c r="BA334" s="602">
        <f t="shared" si="20"/>
        <v>0</v>
      </c>
      <c r="BB334" s="603">
        <v>0</v>
      </c>
      <c r="BC334" s="603">
        <f t="shared" si="21"/>
        <v>0</v>
      </c>
      <c r="BD334" s="603">
        <f t="shared" si="22"/>
        <v>0</v>
      </c>
      <c r="BE334" s="604">
        <f t="shared" si="23"/>
        <v>0</v>
      </c>
    </row>
    <row r="335" spans="53:57">
      <c r="BA335" s="602">
        <f t="shared" si="20"/>
        <v>0</v>
      </c>
      <c r="BB335" s="603">
        <v>0</v>
      </c>
      <c r="BC335" s="603">
        <f t="shared" si="21"/>
        <v>0</v>
      </c>
      <c r="BD335" s="603">
        <f t="shared" si="22"/>
        <v>0</v>
      </c>
      <c r="BE335" s="604">
        <f t="shared" si="23"/>
        <v>0</v>
      </c>
    </row>
    <row r="336" spans="53:57">
      <c r="BA336" s="602">
        <f t="shared" si="20"/>
        <v>0</v>
      </c>
      <c r="BB336" s="603">
        <v>0</v>
      </c>
      <c r="BC336" s="603">
        <f t="shared" si="21"/>
        <v>0</v>
      </c>
      <c r="BD336" s="603">
        <f t="shared" si="22"/>
        <v>0</v>
      </c>
      <c r="BE336" s="604">
        <f t="shared" si="23"/>
        <v>0</v>
      </c>
    </row>
    <row r="337" spans="1:57">
      <c r="BA337" s="602">
        <f t="shared" si="20"/>
        <v>0</v>
      </c>
      <c r="BB337" s="603">
        <v>0</v>
      </c>
      <c r="BC337" s="603">
        <f t="shared" si="21"/>
        <v>0</v>
      </c>
      <c r="BD337" s="603">
        <f t="shared" si="22"/>
        <v>0</v>
      </c>
      <c r="BE337" s="604">
        <f t="shared" si="23"/>
        <v>0</v>
      </c>
    </row>
    <row r="338" spans="1:57">
      <c r="BA338" s="602">
        <f t="shared" si="20"/>
        <v>0</v>
      </c>
      <c r="BB338" s="603">
        <v>0</v>
      </c>
      <c r="BC338" s="603">
        <f t="shared" si="21"/>
        <v>0</v>
      </c>
      <c r="BD338" s="603">
        <f t="shared" si="22"/>
        <v>0</v>
      </c>
      <c r="BE338" s="604">
        <f t="shared" si="23"/>
        <v>0</v>
      </c>
    </row>
    <row r="339" spans="1:57">
      <c r="BA339" s="602">
        <f t="shared" si="20"/>
        <v>0</v>
      </c>
      <c r="BB339" s="603">
        <v>0</v>
      </c>
      <c r="BC339" s="603">
        <f t="shared" si="21"/>
        <v>0</v>
      </c>
      <c r="BD339" s="603">
        <f t="shared" si="22"/>
        <v>0</v>
      </c>
      <c r="BE339" s="604">
        <f t="shared" si="23"/>
        <v>0</v>
      </c>
    </row>
    <row r="340" spans="1:57">
      <c r="BA340" s="602">
        <f t="shared" si="20"/>
        <v>0</v>
      </c>
      <c r="BB340" s="603">
        <v>0</v>
      </c>
      <c r="BC340" s="603">
        <f t="shared" si="21"/>
        <v>0</v>
      </c>
      <c r="BD340" s="603">
        <f t="shared" si="22"/>
        <v>0</v>
      </c>
      <c r="BE340" s="604">
        <f t="shared" si="23"/>
        <v>0</v>
      </c>
    </row>
    <row r="341" spans="1:57">
      <c r="BA341" s="602">
        <f t="shared" si="20"/>
        <v>0</v>
      </c>
      <c r="BB341" s="603">
        <v>0</v>
      </c>
      <c r="BC341" s="603">
        <f t="shared" si="21"/>
        <v>0</v>
      </c>
      <c r="BD341" s="603">
        <f t="shared" si="22"/>
        <v>0</v>
      </c>
      <c r="BE341" s="604">
        <f t="shared" si="23"/>
        <v>0</v>
      </c>
    </row>
    <row r="342" spans="1:57">
      <c r="BA342" s="602">
        <f t="shared" si="20"/>
        <v>0</v>
      </c>
      <c r="BB342" s="603">
        <v>0</v>
      </c>
      <c r="BC342" s="603">
        <f t="shared" si="21"/>
        <v>0</v>
      </c>
      <c r="BD342" s="603">
        <f t="shared" si="22"/>
        <v>0</v>
      </c>
      <c r="BE342" s="604">
        <f t="shared" si="23"/>
        <v>0</v>
      </c>
    </row>
    <row r="343" spans="1:57">
      <c r="BA343" s="602">
        <f t="shared" si="20"/>
        <v>0</v>
      </c>
      <c r="BB343" s="603">
        <v>0</v>
      </c>
      <c r="BC343" s="603">
        <f t="shared" si="21"/>
        <v>0</v>
      </c>
      <c r="BD343" s="603">
        <f t="shared" si="22"/>
        <v>0</v>
      </c>
      <c r="BE343" s="604">
        <f t="shared" si="23"/>
        <v>0</v>
      </c>
    </row>
    <row r="344" spans="1:57">
      <c r="BA344" s="602">
        <f t="shared" si="20"/>
        <v>0</v>
      </c>
      <c r="BB344" s="603">
        <v>0</v>
      </c>
      <c r="BC344" s="603">
        <f t="shared" si="21"/>
        <v>0</v>
      </c>
      <c r="BD344" s="603">
        <f t="shared" si="22"/>
        <v>0</v>
      </c>
      <c r="BE344" s="604">
        <f t="shared" si="23"/>
        <v>0</v>
      </c>
    </row>
    <row r="345" spans="1:57">
      <c r="BA345" s="602">
        <f t="shared" si="20"/>
        <v>0</v>
      </c>
      <c r="BB345" s="603">
        <v>0</v>
      </c>
      <c r="BC345" s="603">
        <f t="shared" si="21"/>
        <v>0</v>
      </c>
      <c r="BD345" s="603">
        <f t="shared" si="22"/>
        <v>0</v>
      </c>
      <c r="BE345" s="604">
        <f t="shared" si="23"/>
        <v>0</v>
      </c>
    </row>
    <row r="346" spans="1:57">
      <c r="BA346" s="602">
        <f t="shared" si="20"/>
        <v>0</v>
      </c>
      <c r="BB346" s="603">
        <v>0</v>
      </c>
      <c r="BC346" s="603">
        <f t="shared" si="21"/>
        <v>0</v>
      </c>
      <c r="BD346" s="603">
        <f t="shared" si="22"/>
        <v>0</v>
      </c>
      <c r="BE346" s="604">
        <f t="shared" si="23"/>
        <v>0</v>
      </c>
    </row>
    <row r="347" spans="1:57">
      <c r="BA347" s="602">
        <f t="shared" si="20"/>
        <v>0</v>
      </c>
      <c r="BB347" s="603">
        <v>0</v>
      </c>
      <c r="BC347" s="603">
        <f t="shared" si="21"/>
        <v>0</v>
      </c>
      <c r="BD347" s="603">
        <f t="shared" si="22"/>
        <v>0</v>
      </c>
      <c r="BE347" s="604">
        <f t="shared" si="23"/>
        <v>0</v>
      </c>
    </row>
    <row r="348" spans="1:57">
      <c r="BA348" s="602">
        <f t="shared" si="20"/>
        <v>0</v>
      </c>
      <c r="BB348" s="603">
        <v>0</v>
      </c>
      <c r="BC348" s="603">
        <f t="shared" si="21"/>
        <v>0</v>
      </c>
      <c r="BD348" s="603">
        <f t="shared" si="22"/>
        <v>0</v>
      </c>
      <c r="BE348" s="604">
        <f t="shared" si="23"/>
        <v>0</v>
      </c>
    </row>
    <row r="349" spans="1:57">
      <c r="BA349" s="602">
        <f t="shared" si="20"/>
        <v>0</v>
      </c>
      <c r="BB349" s="603">
        <v>0</v>
      </c>
      <c r="BC349" s="603">
        <f t="shared" si="21"/>
        <v>0</v>
      </c>
      <c r="BD349" s="603">
        <f t="shared" si="22"/>
        <v>0</v>
      </c>
      <c r="BE349" s="604">
        <f t="shared" si="23"/>
        <v>0</v>
      </c>
    </row>
    <row r="350" spans="1:57" s="358" customFormat="1">
      <c r="A350" s="340">
        <f>A2</f>
        <v>0</v>
      </c>
      <c r="B350" s="340" t="s">
        <v>1587</v>
      </c>
      <c r="C350" s="340" t="s">
        <v>1587</v>
      </c>
      <c r="D350" s="340" t="s">
        <v>1587</v>
      </c>
      <c r="E350" s="340">
        <v>11111</v>
      </c>
      <c r="F350" s="340" t="s">
        <v>66</v>
      </c>
      <c r="G350" s="340">
        <f>SUM(G2:G349)</f>
        <v>0</v>
      </c>
      <c r="H350" s="340">
        <f t="shared" ref="H350:AW350" si="24">SUM(H2:H349)</f>
        <v>0</v>
      </c>
      <c r="I350" s="340">
        <f t="shared" si="24"/>
        <v>0</v>
      </c>
      <c r="J350" s="340">
        <f t="shared" si="24"/>
        <v>0</v>
      </c>
      <c r="K350" s="340">
        <f t="shared" si="24"/>
        <v>0</v>
      </c>
      <c r="L350" s="340">
        <f t="shared" si="24"/>
        <v>0</v>
      </c>
      <c r="M350" s="340">
        <f t="shared" si="24"/>
        <v>0</v>
      </c>
      <c r="N350" s="340">
        <f t="shared" si="24"/>
        <v>0</v>
      </c>
      <c r="O350" s="340">
        <f t="shared" si="24"/>
        <v>0</v>
      </c>
      <c r="P350" s="340">
        <f t="shared" si="24"/>
        <v>0</v>
      </c>
      <c r="Q350" s="340">
        <f t="shared" si="24"/>
        <v>0</v>
      </c>
      <c r="R350" s="340">
        <f t="shared" si="24"/>
        <v>0</v>
      </c>
      <c r="S350" s="340">
        <f t="shared" si="24"/>
        <v>0</v>
      </c>
      <c r="T350" s="340">
        <f t="shared" si="24"/>
        <v>0</v>
      </c>
      <c r="U350" s="340">
        <f t="shared" si="24"/>
        <v>0</v>
      </c>
      <c r="V350" s="340">
        <f t="shared" si="24"/>
        <v>0</v>
      </c>
      <c r="W350" s="340">
        <f t="shared" si="24"/>
        <v>0</v>
      </c>
      <c r="X350" s="340">
        <f t="shared" si="24"/>
        <v>0</v>
      </c>
      <c r="Y350" s="340">
        <f t="shared" si="24"/>
        <v>0</v>
      </c>
      <c r="Z350" s="340">
        <f t="shared" si="24"/>
        <v>0</v>
      </c>
      <c r="AA350" s="340">
        <f t="shared" si="24"/>
        <v>0</v>
      </c>
      <c r="AB350" s="340">
        <f t="shared" si="24"/>
        <v>0</v>
      </c>
      <c r="AC350" s="340">
        <f t="shared" si="24"/>
        <v>0</v>
      </c>
      <c r="AD350" s="340">
        <f t="shared" si="24"/>
        <v>0</v>
      </c>
      <c r="AE350" s="340">
        <f t="shared" si="24"/>
        <v>0</v>
      </c>
      <c r="AF350" s="340">
        <f t="shared" si="24"/>
        <v>0</v>
      </c>
      <c r="AG350" s="340">
        <f t="shared" si="24"/>
        <v>0</v>
      </c>
      <c r="AH350" s="340">
        <f t="shared" si="24"/>
        <v>0</v>
      </c>
      <c r="AI350" s="340">
        <f t="shared" si="24"/>
        <v>0</v>
      </c>
      <c r="AJ350" s="340">
        <f t="shared" si="24"/>
        <v>0</v>
      </c>
      <c r="AK350" s="340">
        <f t="shared" si="24"/>
        <v>0</v>
      </c>
      <c r="AL350" s="340">
        <f t="shared" si="24"/>
        <v>0</v>
      </c>
      <c r="AM350" s="340">
        <f t="shared" si="24"/>
        <v>0</v>
      </c>
      <c r="AN350" s="340">
        <f t="shared" si="24"/>
        <v>0</v>
      </c>
      <c r="AO350" s="340">
        <f t="shared" si="24"/>
        <v>0</v>
      </c>
      <c r="AP350" s="340">
        <f t="shared" si="24"/>
        <v>0</v>
      </c>
      <c r="AQ350" s="340">
        <f t="shared" si="24"/>
        <v>0</v>
      </c>
      <c r="AR350" s="340">
        <f t="shared" si="24"/>
        <v>0</v>
      </c>
      <c r="AS350" s="340">
        <f t="shared" si="24"/>
        <v>0</v>
      </c>
      <c r="AT350" s="340">
        <f t="shared" si="24"/>
        <v>0</v>
      </c>
      <c r="AU350" s="340">
        <f t="shared" si="24"/>
        <v>0</v>
      </c>
      <c r="AV350" s="340">
        <f t="shared" si="24"/>
        <v>0</v>
      </c>
      <c r="AW350" s="340">
        <f t="shared" si="24"/>
        <v>0</v>
      </c>
      <c r="AX350" s="340">
        <v>1</v>
      </c>
      <c r="AY350" s="340">
        <v>1</v>
      </c>
      <c r="AZ350" s="357">
        <v>1</v>
      </c>
      <c r="BA350" s="340">
        <f t="shared" ref="BA350:BE350" si="25">SUM(BA2:BA349)</f>
        <v>0</v>
      </c>
      <c r="BB350" s="340">
        <f t="shared" si="25"/>
        <v>0</v>
      </c>
      <c r="BC350" s="340">
        <f t="shared" si="25"/>
        <v>0</v>
      </c>
      <c r="BD350" s="340">
        <f t="shared" si="25"/>
        <v>0</v>
      </c>
      <c r="BE350" s="340">
        <f t="shared" si="25"/>
        <v>0</v>
      </c>
    </row>
  </sheetData>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rgb="FF00B050"/>
  </sheetPr>
  <dimension ref="A1:HC350"/>
  <sheetViews>
    <sheetView showGridLines="0" zoomScale="80" zoomScaleNormal="80" workbookViewId="0">
      <pane xSplit="6" ySplit="1" topLeftCell="G2" activePane="bottomRight" state="frozen"/>
      <selection activeCell="B3" sqref="B3:P3"/>
      <selection pane="topRight" activeCell="B3" sqref="B3:P3"/>
      <selection pane="bottomLeft" activeCell="B3" sqref="B3:P3"/>
      <selection pane="bottomRight" activeCell="H350" sqref="H350:GZ350"/>
    </sheetView>
  </sheetViews>
  <sheetFormatPr defaultColWidth="10.85546875" defaultRowHeight="15"/>
  <cols>
    <col min="1" max="1" width="10.85546875" style="143"/>
    <col min="2" max="2" width="15.85546875" style="143" customWidth="1"/>
    <col min="3" max="3" width="13.85546875" style="143" customWidth="1"/>
    <col min="4" max="4" width="11.85546875" style="143" customWidth="1"/>
    <col min="5" max="16384" width="10.85546875" style="143"/>
  </cols>
  <sheetData>
    <row r="1" spans="1:211" s="739" customFormat="1" ht="213.75">
      <c r="A1" s="735" t="s">
        <v>140</v>
      </c>
      <c r="B1" s="735" t="s">
        <v>141</v>
      </c>
      <c r="C1" s="735" t="s">
        <v>761</v>
      </c>
      <c r="D1" s="735" t="s">
        <v>212</v>
      </c>
      <c r="E1" s="735" t="s">
        <v>762</v>
      </c>
      <c r="F1" s="735" t="s">
        <v>763</v>
      </c>
      <c r="G1" s="735" t="s">
        <v>2</v>
      </c>
      <c r="H1" s="736" t="s">
        <v>2491</v>
      </c>
      <c r="I1" s="736" t="s">
        <v>2492</v>
      </c>
      <c r="J1" s="736" t="s">
        <v>2493</v>
      </c>
      <c r="K1" s="736" t="s">
        <v>2494</v>
      </c>
      <c r="L1" s="736" t="s">
        <v>2495</v>
      </c>
      <c r="M1" s="736" t="s">
        <v>2496</v>
      </c>
      <c r="N1" s="736" t="s">
        <v>2497</v>
      </c>
      <c r="O1" s="736" t="s">
        <v>2498</v>
      </c>
      <c r="P1" s="736" t="s">
        <v>2499</v>
      </c>
      <c r="Q1" s="736" t="s">
        <v>2500</v>
      </c>
      <c r="R1" s="736" t="s">
        <v>2501</v>
      </c>
      <c r="S1" s="736" t="s">
        <v>2502</v>
      </c>
      <c r="T1" s="736" t="s">
        <v>2503</v>
      </c>
      <c r="U1" s="736" t="s">
        <v>2504</v>
      </c>
      <c r="V1" s="736" t="s">
        <v>2505</v>
      </c>
      <c r="W1" s="736" t="s">
        <v>2506</v>
      </c>
      <c r="X1" s="736" t="s">
        <v>2507</v>
      </c>
      <c r="Y1" s="736" t="s">
        <v>2508</v>
      </c>
      <c r="Z1" s="736" t="s">
        <v>2509</v>
      </c>
      <c r="AA1" s="736" t="s">
        <v>2510</v>
      </c>
      <c r="AB1" s="736" t="s">
        <v>2511</v>
      </c>
      <c r="AC1" s="736" t="s">
        <v>2512</v>
      </c>
      <c r="AD1" s="736" t="s">
        <v>2513</v>
      </c>
      <c r="AE1" s="736" t="s">
        <v>2514</v>
      </c>
      <c r="AF1" s="736" t="s">
        <v>2515</v>
      </c>
      <c r="AG1" s="736" t="s">
        <v>2516</v>
      </c>
      <c r="AH1" s="736" t="s">
        <v>2517</v>
      </c>
      <c r="AI1" s="736" t="s">
        <v>2518</v>
      </c>
      <c r="AJ1" s="736" t="s">
        <v>2519</v>
      </c>
      <c r="AK1" s="736" t="s">
        <v>2520</v>
      </c>
      <c r="AL1" s="736" t="s">
        <v>2521</v>
      </c>
      <c r="AM1" s="736" t="s">
        <v>2522</v>
      </c>
      <c r="AN1" s="736" t="s">
        <v>2523</v>
      </c>
      <c r="AO1" s="736" t="s">
        <v>2524</v>
      </c>
      <c r="AP1" s="736" t="s">
        <v>2525</v>
      </c>
      <c r="AQ1" s="736" t="s">
        <v>2526</v>
      </c>
      <c r="AR1" s="736" t="s">
        <v>2527</v>
      </c>
      <c r="AS1" s="736" t="s">
        <v>2528</v>
      </c>
      <c r="AT1" s="736" t="s">
        <v>2529</v>
      </c>
      <c r="AU1" s="736" t="s">
        <v>2530</v>
      </c>
      <c r="AV1" s="736" t="s">
        <v>2531</v>
      </c>
      <c r="AW1" s="736" t="s">
        <v>2532</v>
      </c>
      <c r="AX1" s="736" t="s">
        <v>2533</v>
      </c>
      <c r="AY1" s="736" t="s">
        <v>2534</v>
      </c>
      <c r="AZ1" s="736" t="s">
        <v>2535</v>
      </c>
      <c r="BA1" s="736" t="s">
        <v>2536</v>
      </c>
      <c r="BB1" s="736" t="s">
        <v>2537</v>
      </c>
      <c r="BC1" s="736" t="s">
        <v>2538</v>
      </c>
      <c r="BD1" s="736" t="s">
        <v>2539</v>
      </c>
      <c r="BE1" s="736" t="s">
        <v>2540</v>
      </c>
      <c r="BF1" s="736" t="s">
        <v>2541</v>
      </c>
      <c r="BG1" s="736" t="s">
        <v>2542</v>
      </c>
      <c r="BH1" s="736" t="s">
        <v>2543</v>
      </c>
      <c r="BI1" s="736" t="s">
        <v>2544</v>
      </c>
      <c r="BJ1" s="736" t="s">
        <v>2545</v>
      </c>
      <c r="BK1" s="736" t="s">
        <v>2546</v>
      </c>
      <c r="BL1" s="736" t="s">
        <v>2547</v>
      </c>
      <c r="BM1" s="736" t="s">
        <v>2548</v>
      </c>
      <c r="BN1" s="736" t="s">
        <v>2549</v>
      </c>
      <c r="BO1" s="736" t="s">
        <v>2550</v>
      </c>
      <c r="BP1" s="736" t="s">
        <v>2551</v>
      </c>
      <c r="BQ1" s="736" t="s">
        <v>2552</v>
      </c>
      <c r="BR1" s="736" t="s">
        <v>2553</v>
      </c>
      <c r="BS1" s="736" t="s">
        <v>2554</v>
      </c>
      <c r="BT1" s="736" t="s">
        <v>2555</v>
      </c>
      <c r="BU1" s="736" t="s">
        <v>2556</v>
      </c>
      <c r="BV1" s="736" t="s">
        <v>2557</v>
      </c>
      <c r="BW1" s="736" t="s">
        <v>2558</v>
      </c>
      <c r="BX1" s="736" t="s">
        <v>2559</v>
      </c>
      <c r="BY1" s="736" t="s">
        <v>2560</v>
      </c>
      <c r="BZ1" s="736" t="s">
        <v>2561</v>
      </c>
      <c r="CA1" s="736" t="s">
        <v>2562</v>
      </c>
      <c r="CB1" s="736" t="s">
        <v>2563</v>
      </c>
      <c r="CC1" s="736" t="s">
        <v>2564</v>
      </c>
      <c r="CD1" s="736" t="s">
        <v>2565</v>
      </c>
      <c r="CE1" s="736" t="s">
        <v>2566</v>
      </c>
      <c r="CF1" s="736" t="s">
        <v>2567</v>
      </c>
      <c r="CG1" s="736" t="s">
        <v>2568</v>
      </c>
      <c r="CH1" s="736" t="s">
        <v>2569</v>
      </c>
      <c r="CI1" s="736" t="s">
        <v>2570</v>
      </c>
      <c r="CJ1" s="736" t="s">
        <v>2571</v>
      </c>
      <c r="CK1" s="736" t="s">
        <v>2572</v>
      </c>
      <c r="CL1" s="736" t="s">
        <v>2573</v>
      </c>
      <c r="CM1" s="736" t="s">
        <v>2574</v>
      </c>
      <c r="CN1" s="736" t="s">
        <v>2575</v>
      </c>
      <c r="CO1" s="736" t="s">
        <v>2576</v>
      </c>
      <c r="CP1" s="736" t="s">
        <v>2577</v>
      </c>
      <c r="CQ1" s="736" t="s">
        <v>2578</v>
      </c>
      <c r="CR1" s="736" t="s">
        <v>2579</v>
      </c>
      <c r="CS1" s="736" t="s">
        <v>2580</v>
      </c>
      <c r="CT1" s="736" t="s">
        <v>2581</v>
      </c>
      <c r="CU1" s="736" t="s">
        <v>2582</v>
      </c>
      <c r="CV1" s="736" t="s">
        <v>2583</v>
      </c>
      <c r="CW1" s="736" t="s">
        <v>2584</v>
      </c>
      <c r="CX1" s="736" t="s">
        <v>2585</v>
      </c>
      <c r="CY1" s="736" t="s">
        <v>2586</v>
      </c>
      <c r="CZ1" s="736" t="s">
        <v>2587</v>
      </c>
      <c r="DA1" s="736" t="s">
        <v>2588</v>
      </c>
      <c r="DB1" s="736" t="s">
        <v>2589</v>
      </c>
      <c r="DC1" s="736" t="s">
        <v>2590</v>
      </c>
      <c r="DD1" s="736" t="s">
        <v>2591</v>
      </c>
      <c r="DE1" s="736" t="s">
        <v>2592</v>
      </c>
      <c r="DF1" s="736" t="s">
        <v>2593</v>
      </c>
      <c r="DG1" s="736" t="s">
        <v>2594</v>
      </c>
      <c r="DH1" s="736" t="s">
        <v>2595</v>
      </c>
      <c r="DI1" s="736" t="s">
        <v>2596</v>
      </c>
      <c r="DJ1" s="736" t="s">
        <v>2597</v>
      </c>
      <c r="DK1" s="736" t="s">
        <v>2598</v>
      </c>
      <c r="DL1" s="736" t="s">
        <v>2599</v>
      </c>
      <c r="DM1" s="736" t="s">
        <v>2600</v>
      </c>
      <c r="DN1" s="736" t="s">
        <v>2601</v>
      </c>
      <c r="DO1" s="736" t="s">
        <v>2602</v>
      </c>
      <c r="DP1" s="736" t="s">
        <v>2603</v>
      </c>
      <c r="DQ1" s="736" t="s">
        <v>2604</v>
      </c>
      <c r="DR1" s="736" t="s">
        <v>2605</v>
      </c>
      <c r="DS1" s="736" t="s">
        <v>2606</v>
      </c>
      <c r="DT1" s="736" t="s">
        <v>2607</v>
      </c>
      <c r="DU1" s="736" t="s">
        <v>2608</v>
      </c>
      <c r="DV1" s="736" t="s">
        <v>2609</v>
      </c>
      <c r="DW1" s="736" t="s">
        <v>2610</v>
      </c>
      <c r="DX1" s="736" t="s">
        <v>2611</v>
      </c>
      <c r="DY1" s="736" t="s">
        <v>2612</v>
      </c>
      <c r="DZ1" s="736" t="s">
        <v>2613</v>
      </c>
      <c r="EA1" s="736" t="s">
        <v>2614</v>
      </c>
      <c r="EB1" s="736" t="s">
        <v>2615</v>
      </c>
      <c r="EC1" s="736" t="s">
        <v>2616</v>
      </c>
      <c r="ED1" s="736" t="s">
        <v>2617</v>
      </c>
      <c r="EE1" s="736" t="s">
        <v>2618</v>
      </c>
      <c r="EF1" s="736" t="s">
        <v>2619</v>
      </c>
      <c r="EG1" s="736" t="s">
        <v>2620</v>
      </c>
      <c r="EH1" s="736" t="s">
        <v>2621</v>
      </c>
      <c r="EI1" s="736" t="s">
        <v>2622</v>
      </c>
      <c r="EJ1" s="736" t="s">
        <v>2623</v>
      </c>
      <c r="EK1" s="736" t="s">
        <v>2624</v>
      </c>
      <c r="EL1" s="736" t="s">
        <v>2625</v>
      </c>
      <c r="EM1" s="736" t="s">
        <v>2626</v>
      </c>
      <c r="EN1" s="736" t="s">
        <v>2627</v>
      </c>
      <c r="EO1" s="736" t="s">
        <v>2628</v>
      </c>
      <c r="EP1" s="736" t="s">
        <v>2629</v>
      </c>
      <c r="EQ1" s="736" t="s">
        <v>2630</v>
      </c>
      <c r="ER1" s="736" t="s">
        <v>2631</v>
      </c>
      <c r="ES1" s="736" t="s">
        <v>2632</v>
      </c>
      <c r="ET1" s="736" t="s">
        <v>2633</v>
      </c>
      <c r="EU1" s="736" t="s">
        <v>2634</v>
      </c>
      <c r="EV1" s="736" t="s">
        <v>2635</v>
      </c>
      <c r="EW1" s="736" t="s">
        <v>2636</v>
      </c>
      <c r="EX1" s="736" t="s">
        <v>2637</v>
      </c>
      <c r="EY1" s="736" t="s">
        <v>2638</v>
      </c>
      <c r="EZ1" s="736" t="s">
        <v>2639</v>
      </c>
      <c r="FA1" s="736" t="s">
        <v>2640</v>
      </c>
      <c r="FB1" s="736" t="s">
        <v>2641</v>
      </c>
      <c r="FC1" s="736" t="s">
        <v>2642</v>
      </c>
      <c r="FD1" s="736" t="s">
        <v>2643</v>
      </c>
      <c r="FE1" s="736" t="s">
        <v>2644</v>
      </c>
      <c r="FF1" s="736" t="s">
        <v>2645</v>
      </c>
      <c r="FG1" s="736" t="s">
        <v>2646</v>
      </c>
      <c r="FH1" s="736" t="s">
        <v>2647</v>
      </c>
      <c r="FI1" s="736" t="s">
        <v>2648</v>
      </c>
      <c r="FJ1" s="736" t="s">
        <v>2649</v>
      </c>
      <c r="FK1" s="736" t="s">
        <v>2650</v>
      </c>
      <c r="FL1" s="736" t="s">
        <v>2651</v>
      </c>
      <c r="FM1" s="736" t="s">
        <v>2652</v>
      </c>
      <c r="FN1" s="736" t="s">
        <v>2653</v>
      </c>
      <c r="FO1" s="736" t="s">
        <v>2654</v>
      </c>
      <c r="FP1" s="736" t="s">
        <v>2655</v>
      </c>
      <c r="FQ1" s="736" t="s">
        <v>2656</v>
      </c>
      <c r="FR1" s="736" t="s">
        <v>2657</v>
      </c>
      <c r="FS1" s="736" t="s">
        <v>2658</v>
      </c>
      <c r="FT1" s="736" t="s">
        <v>2659</v>
      </c>
      <c r="FU1" s="736" t="s">
        <v>2660</v>
      </c>
      <c r="FV1" s="736" t="s">
        <v>2661</v>
      </c>
      <c r="FW1" s="736" t="s">
        <v>2662</v>
      </c>
      <c r="FX1" s="736" t="s">
        <v>2663</v>
      </c>
      <c r="FY1" s="736" t="s">
        <v>2664</v>
      </c>
      <c r="FZ1" s="736" t="s">
        <v>2665</v>
      </c>
      <c r="GA1" s="736" t="s">
        <v>2666</v>
      </c>
      <c r="GB1" s="736" t="s">
        <v>2667</v>
      </c>
      <c r="GC1" s="736" t="s">
        <v>2668</v>
      </c>
      <c r="GD1" s="736" t="s">
        <v>2669</v>
      </c>
      <c r="GE1" s="736" t="s">
        <v>2670</v>
      </c>
      <c r="GF1" s="736" t="s">
        <v>2671</v>
      </c>
      <c r="GG1" s="736" t="s">
        <v>2672</v>
      </c>
      <c r="GH1" s="736" t="s">
        <v>2673</v>
      </c>
      <c r="GI1" s="736" t="s">
        <v>2674</v>
      </c>
      <c r="GJ1" s="736" t="s">
        <v>2675</v>
      </c>
      <c r="GK1" s="736" t="s">
        <v>2676</v>
      </c>
      <c r="GL1" s="736" t="s">
        <v>2677</v>
      </c>
      <c r="GM1" s="736" t="s">
        <v>2678</v>
      </c>
      <c r="GN1" s="736" t="s">
        <v>2679</v>
      </c>
      <c r="GO1" s="736" t="s">
        <v>2680</v>
      </c>
      <c r="GP1" s="736" t="s">
        <v>2681</v>
      </c>
      <c r="GQ1" s="736" t="s">
        <v>2682</v>
      </c>
      <c r="GR1" s="736" t="s">
        <v>2683</v>
      </c>
      <c r="GS1" s="736" t="s">
        <v>2684</v>
      </c>
      <c r="GT1" s="736" t="s">
        <v>2685</v>
      </c>
      <c r="GU1" s="736" t="s">
        <v>2686</v>
      </c>
      <c r="GV1" s="736" t="s">
        <v>2687</v>
      </c>
      <c r="GW1" s="736" t="s">
        <v>2688</v>
      </c>
      <c r="GX1" s="736" t="s">
        <v>2689</v>
      </c>
      <c r="GY1" s="736" t="s">
        <v>2690</v>
      </c>
      <c r="GZ1" s="736" t="s">
        <v>2691</v>
      </c>
      <c r="HA1" s="737" t="s">
        <v>259</v>
      </c>
      <c r="HB1" s="737" t="s">
        <v>260</v>
      </c>
      <c r="HC1" s="738" t="s">
        <v>261</v>
      </c>
    </row>
    <row r="2" spans="1:211">
      <c r="A2" s="385"/>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c r="BC2" s="385"/>
      <c r="BD2" s="385"/>
      <c r="BE2" s="385"/>
      <c r="BF2" s="385"/>
    </row>
    <row r="3" spans="1:211">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5"/>
      <c r="AW3" s="385"/>
      <c r="AX3" s="385"/>
      <c r="AY3" s="385"/>
      <c r="AZ3" s="385"/>
      <c r="BA3" s="385"/>
      <c r="BB3" s="385"/>
      <c r="BC3" s="385"/>
      <c r="BD3" s="385"/>
      <c r="BE3" s="385"/>
    </row>
    <row r="4" spans="1:211">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5"/>
      <c r="AW4" s="385"/>
      <c r="AX4" s="385"/>
      <c r="AY4" s="385"/>
      <c r="AZ4" s="385"/>
      <c r="BA4" s="385"/>
      <c r="BB4" s="385"/>
      <c r="BC4" s="385"/>
      <c r="BD4" s="385"/>
      <c r="BE4" s="385"/>
    </row>
    <row r="5" spans="1:211">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c r="AE5" s="385"/>
      <c r="AF5" s="385"/>
      <c r="AG5" s="385"/>
      <c r="AH5" s="385"/>
      <c r="AI5" s="385"/>
      <c r="AJ5" s="385"/>
      <c r="AK5" s="385"/>
      <c r="AL5" s="385"/>
      <c r="AM5" s="385"/>
      <c r="AN5" s="385"/>
      <c r="AO5" s="385"/>
      <c r="AP5" s="385"/>
      <c r="AQ5" s="385"/>
      <c r="AR5" s="385"/>
      <c r="AS5" s="385"/>
      <c r="AT5" s="385"/>
      <c r="AU5" s="385"/>
      <c r="AV5" s="385"/>
      <c r="AW5" s="385"/>
      <c r="AX5" s="385"/>
      <c r="AY5" s="385"/>
      <c r="AZ5" s="385"/>
      <c r="BA5" s="385"/>
      <c r="BB5" s="385"/>
      <c r="BC5" s="385"/>
      <c r="BD5" s="385"/>
      <c r="BE5" s="385"/>
    </row>
    <row r="6" spans="1:211">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c r="AE6" s="385"/>
      <c r="AF6" s="385"/>
      <c r="AG6" s="385"/>
      <c r="AH6" s="385"/>
      <c r="AI6" s="385"/>
      <c r="AJ6" s="385"/>
      <c r="AK6" s="385"/>
      <c r="AL6" s="385"/>
      <c r="AM6" s="385"/>
      <c r="AN6" s="385"/>
      <c r="AO6" s="385"/>
      <c r="AP6" s="385"/>
      <c r="AQ6" s="385"/>
      <c r="AR6" s="385"/>
      <c r="AS6" s="385"/>
      <c r="AT6" s="385"/>
      <c r="AU6" s="385"/>
      <c r="AV6" s="385"/>
      <c r="AW6" s="385"/>
      <c r="AX6" s="385"/>
      <c r="AY6" s="385"/>
      <c r="AZ6" s="385"/>
      <c r="BA6" s="385"/>
      <c r="BB6" s="385"/>
      <c r="BC6" s="385"/>
      <c r="BD6" s="385"/>
      <c r="BE6" s="385"/>
    </row>
    <row r="7" spans="1:211">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385"/>
      <c r="BB7" s="385"/>
      <c r="BC7" s="385"/>
      <c r="BD7" s="385"/>
      <c r="BE7" s="385"/>
    </row>
    <row r="8" spans="1:211">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row>
    <row r="9" spans="1:211">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c r="AE9" s="385"/>
      <c r="AF9" s="385"/>
      <c r="AG9" s="385"/>
      <c r="AH9" s="385"/>
      <c r="AI9" s="385"/>
      <c r="AJ9" s="385"/>
      <c r="AK9" s="385"/>
      <c r="AL9" s="385"/>
      <c r="AM9" s="385"/>
      <c r="AN9" s="385"/>
      <c r="AO9" s="385"/>
      <c r="AP9" s="385"/>
      <c r="AQ9" s="385"/>
      <c r="AR9" s="385"/>
      <c r="AS9" s="385"/>
      <c r="AT9" s="385"/>
      <c r="AU9" s="385"/>
      <c r="AV9" s="385"/>
      <c r="AW9" s="385"/>
      <c r="AX9" s="385"/>
      <c r="AY9" s="385"/>
      <c r="AZ9" s="385"/>
      <c r="BA9" s="385"/>
      <c r="BB9" s="385"/>
      <c r="BC9" s="385"/>
      <c r="BD9" s="385"/>
      <c r="BE9" s="385"/>
    </row>
    <row r="10" spans="1:211">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c r="BC10" s="385"/>
      <c r="BD10" s="385"/>
      <c r="BE10" s="385"/>
    </row>
    <row r="11" spans="1:211">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row>
    <row r="12" spans="1:211">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row>
    <row r="13" spans="1:211">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row>
    <row r="14" spans="1:211">
      <c r="A14" s="385"/>
      <c r="B14" s="385"/>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c r="BC14" s="385"/>
      <c r="BD14" s="385"/>
      <c r="BE14" s="385"/>
    </row>
    <row r="15" spans="1:211">
      <c r="A15" s="385"/>
      <c r="B15" s="385"/>
      <c r="C15" s="385"/>
      <c r="D15" s="385"/>
      <c r="E15" s="385"/>
      <c r="F15" s="385"/>
      <c r="G15" s="385"/>
      <c r="H15" s="385"/>
      <c r="I15" s="385"/>
      <c r="J15" s="385"/>
      <c r="K15" s="385"/>
      <c r="L15" s="385"/>
      <c r="M15" s="385"/>
      <c r="N15" s="385"/>
      <c r="O15" s="385"/>
      <c r="P15" s="385"/>
      <c r="Q15" s="385"/>
      <c r="R15" s="385"/>
      <c r="S15" s="385"/>
      <c r="T15" s="385"/>
      <c r="U15" s="385"/>
      <c r="V15" s="385"/>
      <c r="W15" s="385"/>
      <c r="X15" s="385"/>
      <c r="Y15" s="385"/>
      <c r="Z15" s="385"/>
      <c r="AA15" s="385"/>
      <c r="AB15" s="385"/>
      <c r="AC15" s="385"/>
      <c r="AD15" s="385"/>
      <c r="AE15" s="385"/>
      <c r="AF15" s="385"/>
      <c r="AG15" s="385"/>
      <c r="AH15" s="385"/>
      <c r="AI15" s="385"/>
      <c r="AJ15" s="385"/>
      <c r="AK15" s="385"/>
      <c r="AL15" s="385"/>
      <c r="AM15" s="385"/>
      <c r="AN15" s="385"/>
      <c r="AO15" s="385"/>
      <c r="AP15" s="385"/>
      <c r="AQ15" s="385"/>
      <c r="AR15" s="385"/>
      <c r="AS15" s="385"/>
      <c r="AT15" s="385"/>
      <c r="AU15" s="385"/>
      <c r="AV15" s="385"/>
      <c r="AW15" s="385"/>
      <c r="AX15" s="385"/>
      <c r="AY15" s="385"/>
      <c r="AZ15" s="385"/>
      <c r="BA15" s="385"/>
      <c r="BB15" s="385"/>
      <c r="BC15" s="385"/>
      <c r="BD15" s="385"/>
      <c r="BE15" s="385"/>
    </row>
    <row r="16" spans="1:211">
      <c r="A16" s="385"/>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c r="AE16" s="385"/>
      <c r="AF16" s="385"/>
      <c r="AG16" s="385"/>
      <c r="AH16" s="385"/>
      <c r="AI16" s="385"/>
      <c r="AJ16" s="385"/>
      <c r="AK16" s="385"/>
      <c r="AL16" s="385"/>
      <c r="AM16" s="385"/>
      <c r="AN16" s="385"/>
      <c r="AO16" s="385"/>
      <c r="AP16" s="385"/>
      <c r="AQ16" s="385"/>
      <c r="AR16" s="385"/>
      <c r="AS16" s="385"/>
      <c r="AT16" s="385"/>
      <c r="AU16" s="385"/>
      <c r="AV16" s="385"/>
      <c r="AW16" s="385"/>
      <c r="AX16" s="385"/>
      <c r="AY16" s="385"/>
      <c r="AZ16" s="385"/>
      <c r="BA16" s="385"/>
      <c r="BB16" s="385"/>
      <c r="BC16" s="385"/>
      <c r="BD16" s="385"/>
      <c r="BE16" s="385"/>
    </row>
    <row r="17" spans="1:57">
      <c r="A17" s="385"/>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row>
    <row r="18" spans="1:57">
      <c r="A18" s="385"/>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385"/>
      <c r="AC18" s="385"/>
      <c r="AD18" s="385"/>
      <c r="AE18" s="385"/>
      <c r="AF18" s="385"/>
      <c r="AG18" s="385"/>
      <c r="AH18" s="385"/>
      <c r="AI18" s="385"/>
      <c r="AJ18" s="385"/>
      <c r="AK18" s="385"/>
      <c r="AL18" s="385"/>
      <c r="AM18" s="385"/>
      <c r="AN18" s="385"/>
      <c r="AO18" s="385"/>
      <c r="AP18" s="385"/>
      <c r="AQ18" s="385"/>
      <c r="AR18" s="385"/>
      <c r="AS18" s="385"/>
      <c r="AT18" s="385"/>
      <c r="AU18" s="385"/>
      <c r="AV18" s="385"/>
      <c r="AW18" s="385"/>
      <c r="AX18" s="385"/>
      <c r="AY18" s="385"/>
      <c r="AZ18" s="385"/>
      <c r="BA18" s="385"/>
      <c r="BB18" s="385"/>
      <c r="BC18" s="385"/>
      <c r="BD18" s="385"/>
      <c r="BE18" s="385"/>
    </row>
    <row r="19" spans="1:57">
      <c r="A19" s="385"/>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c r="AA19" s="385"/>
      <c r="AB19" s="385"/>
      <c r="AC19" s="385"/>
      <c r="AD19" s="385"/>
      <c r="AE19" s="385"/>
      <c r="AF19" s="385"/>
      <c r="AG19" s="385"/>
      <c r="AH19" s="385"/>
      <c r="AI19" s="385"/>
      <c r="AJ19" s="385"/>
      <c r="AK19" s="385"/>
      <c r="AL19" s="385"/>
      <c r="AM19" s="385"/>
      <c r="AN19" s="385"/>
      <c r="AO19" s="385"/>
      <c r="AP19" s="385"/>
      <c r="AQ19" s="385"/>
      <c r="AR19" s="385"/>
      <c r="AS19" s="385"/>
      <c r="AT19" s="385"/>
      <c r="AU19" s="385"/>
      <c r="AV19" s="385"/>
      <c r="AW19" s="385"/>
      <c r="AX19" s="385"/>
      <c r="AY19" s="385"/>
      <c r="AZ19" s="385"/>
      <c r="BA19" s="385"/>
      <c r="BB19" s="385"/>
      <c r="BC19" s="385"/>
      <c r="BD19" s="385"/>
      <c r="BE19" s="385"/>
    </row>
    <row r="20" spans="1:57">
      <c r="A20" s="385"/>
      <c r="B20" s="385"/>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c r="AE20" s="385"/>
      <c r="AF20" s="385"/>
      <c r="AG20" s="385"/>
      <c r="AH20" s="385"/>
      <c r="AI20" s="385"/>
      <c r="AJ20" s="385"/>
      <c r="AK20" s="385"/>
      <c r="AL20" s="385"/>
      <c r="AM20" s="385"/>
      <c r="AN20" s="385"/>
      <c r="AO20" s="385"/>
      <c r="AP20" s="385"/>
      <c r="AQ20" s="385"/>
      <c r="AR20" s="385"/>
      <c r="AS20" s="385"/>
      <c r="AT20" s="385"/>
      <c r="AU20" s="385"/>
      <c r="AV20" s="385"/>
      <c r="AW20" s="385"/>
      <c r="AX20" s="385"/>
      <c r="AY20" s="385"/>
      <c r="AZ20" s="385"/>
      <c r="BA20" s="385"/>
      <c r="BB20" s="385"/>
      <c r="BC20" s="385"/>
      <c r="BD20" s="385"/>
      <c r="BE20" s="385"/>
    </row>
    <row r="21" spans="1:57">
      <c r="A21" s="385"/>
      <c r="B21" s="385"/>
      <c r="C21" s="385"/>
      <c r="D21" s="385"/>
      <c r="E21" s="385"/>
      <c r="F21" s="385"/>
      <c r="G21" s="385"/>
      <c r="H21" s="385"/>
      <c r="I21" s="385"/>
      <c r="J21" s="385"/>
      <c r="K21" s="385"/>
      <c r="L21" s="385"/>
      <c r="M21" s="385"/>
      <c r="N21" s="385"/>
      <c r="O21" s="385"/>
      <c r="P21" s="385"/>
      <c r="Q21" s="385"/>
      <c r="R21" s="385"/>
      <c r="S21" s="385"/>
      <c r="T21" s="385"/>
      <c r="U21" s="385"/>
      <c r="V21" s="385"/>
      <c r="W21" s="385"/>
      <c r="X21" s="385"/>
      <c r="Y21" s="385"/>
      <c r="Z21" s="385"/>
      <c r="AA21" s="385"/>
      <c r="AB21" s="385"/>
      <c r="AC21" s="385"/>
      <c r="AD21" s="385"/>
      <c r="AE21" s="385"/>
      <c r="AF21" s="385"/>
      <c r="AG21" s="385"/>
      <c r="AH21" s="385"/>
      <c r="AI21" s="385"/>
      <c r="AJ21" s="385"/>
      <c r="AK21" s="385"/>
      <c r="AL21" s="385"/>
      <c r="AM21" s="385"/>
      <c r="AN21" s="385"/>
      <c r="AO21" s="385"/>
      <c r="AP21" s="385"/>
      <c r="AQ21" s="385"/>
      <c r="AR21" s="385"/>
      <c r="AS21" s="385"/>
      <c r="AT21" s="385"/>
      <c r="AU21" s="385"/>
      <c r="AV21" s="385"/>
      <c r="AW21" s="385"/>
      <c r="AX21" s="385"/>
      <c r="AY21" s="385"/>
      <c r="AZ21" s="385"/>
      <c r="BA21" s="385"/>
      <c r="BB21" s="385"/>
      <c r="BC21" s="385"/>
      <c r="BD21" s="385"/>
      <c r="BE21" s="385"/>
    </row>
    <row r="22" spans="1:57">
      <c r="A22" s="385"/>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Y22" s="385"/>
      <c r="Z22" s="385"/>
      <c r="AA22" s="385"/>
      <c r="AB22" s="385"/>
      <c r="AC22" s="385"/>
      <c r="AD22" s="385"/>
      <c r="AE22" s="385"/>
      <c r="AF22" s="385"/>
      <c r="AG22" s="385"/>
      <c r="AH22" s="385"/>
      <c r="AI22" s="385"/>
      <c r="AJ22" s="385"/>
      <c r="AK22" s="385"/>
      <c r="AL22" s="385"/>
      <c r="AM22" s="385"/>
      <c r="AN22" s="385"/>
      <c r="AO22" s="385"/>
      <c r="AP22" s="385"/>
      <c r="AQ22" s="385"/>
      <c r="AR22" s="385"/>
      <c r="AS22" s="385"/>
      <c r="AT22" s="385"/>
      <c r="AU22" s="385"/>
      <c r="AV22" s="385"/>
      <c r="AW22" s="385"/>
      <c r="AX22" s="385"/>
      <c r="AY22" s="385"/>
      <c r="AZ22" s="385"/>
      <c r="BA22" s="385"/>
      <c r="BB22" s="385"/>
      <c r="BC22" s="385"/>
      <c r="BD22" s="385"/>
      <c r="BE22" s="385"/>
    </row>
    <row r="23" spans="1:57">
      <c r="A23" s="385"/>
      <c r="B23" s="385"/>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c r="AE23" s="385"/>
      <c r="AF23" s="385"/>
      <c r="AG23" s="385"/>
      <c r="AH23" s="385"/>
      <c r="AI23" s="385"/>
      <c r="AJ23" s="385"/>
      <c r="AK23" s="385"/>
      <c r="AL23" s="385"/>
      <c r="AM23" s="385"/>
      <c r="AN23" s="385"/>
      <c r="AO23" s="385"/>
      <c r="AP23" s="385"/>
      <c r="AQ23" s="385"/>
      <c r="AR23" s="385"/>
      <c r="AS23" s="385"/>
      <c r="AT23" s="385"/>
      <c r="AU23" s="385"/>
      <c r="AV23" s="385"/>
      <c r="AW23" s="385"/>
      <c r="AX23" s="385"/>
      <c r="AY23" s="385"/>
      <c r="AZ23" s="385"/>
      <c r="BA23" s="385"/>
      <c r="BB23" s="385"/>
      <c r="BC23" s="385"/>
      <c r="BD23" s="385"/>
      <c r="BE23" s="385"/>
    </row>
    <row r="24" spans="1:57">
      <c r="A24" s="385"/>
      <c r="B24" s="385"/>
      <c r="C24" s="385"/>
      <c r="D24" s="385"/>
      <c r="E24" s="385"/>
      <c r="F24" s="385"/>
      <c r="G24" s="385"/>
      <c r="H24" s="385"/>
      <c r="I24" s="385"/>
      <c r="J24" s="385"/>
      <c r="K24" s="385"/>
      <c r="L24" s="385"/>
      <c r="M24" s="385"/>
      <c r="N24" s="385"/>
      <c r="O24" s="385"/>
      <c r="P24" s="385"/>
      <c r="Q24" s="385"/>
      <c r="R24" s="385"/>
      <c r="S24" s="385"/>
      <c r="T24" s="385"/>
      <c r="U24" s="385"/>
      <c r="V24" s="385"/>
      <c r="W24" s="385"/>
      <c r="X24" s="385"/>
      <c r="Y24" s="385"/>
      <c r="Z24" s="385"/>
      <c r="AA24" s="385"/>
      <c r="AB24" s="385"/>
      <c r="AC24" s="385"/>
      <c r="AD24" s="385"/>
      <c r="AE24" s="385"/>
      <c r="AF24" s="385"/>
      <c r="AG24" s="385"/>
      <c r="AH24" s="385"/>
      <c r="AI24" s="385"/>
      <c r="AJ24" s="385"/>
      <c r="AK24" s="385"/>
      <c r="AL24" s="385"/>
      <c r="AM24" s="385"/>
      <c r="AN24" s="385"/>
      <c r="AO24" s="385"/>
      <c r="AP24" s="385"/>
      <c r="AQ24" s="385"/>
      <c r="AR24" s="385"/>
      <c r="AS24" s="385"/>
      <c r="AT24" s="385"/>
      <c r="AU24" s="385"/>
      <c r="AV24" s="385"/>
      <c r="AW24" s="385"/>
      <c r="AX24" s="385"/>
      <c r="AY24" s="385"/>
      <c r="AZ24" s="385"/>
      <c r="BA24" s="385"/>
      <c r="BB24" s="385"/>
      <c r="BC24" s="385"/>
      <c r="BD24" s="385"/>
      <c r="BE24" s="385"/>
    </row>
    <row r="25" spans="1:57">
      <c r="A25" s="385"/>
      <c r="B25" s="385"/>
      <c r="C25" s="385"/>
      <c r="D25" s="385"/>
      <c r="E25" s="385"/>
      <c r="F25" s="385"/>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H25" s="385"/>
      <c r="AI25" s="385"/>
      <c r="AJ25" s="385"/>
      <c r="AK25" s="385"/>
      <c r="AL25" s="385"/>
      <c r="AM25" s="385"/>
      <c r="AN25" s="385"/>
      <c r="AO25" s="385"/>
      <c r="AP25" s="385"/>
      <c r="AQ25" s="385"/>
      <c r="AR25" s="385"/>
      <c r="AS25" s="385"/>
      <c r="AT25" s="385"/>
      <c r="AU25" s="385"/>
      <c r="AV25" s="385"/>
      <c r="AW25" s="385"/>
      <c r="AX25" s="385"/>
      <c r="AY25" s="385"/>
      <c r="AZ25" s="385"/>
      <c r="BA25" s="385"/>
      <c r="BB25" s="385"/>
      <c r="BC25" s="385"/>
      <c r="BD25" s="385"/>
      <c r="BE25" s="385"/>
    </row>
    <row r="26" spans="1:57">
      <c r="A26" s="385"/>
      <c r="B26" s="385"/>
      <c r="C26" s="385"/>
      <c r="D26" s="385"/>
      <c r="E26" s="385"/>
      <c r="F26" s="385"/>
      <c r="G26" s="385"/>
      <c r="H26" s="385"/>
      <c r="I26" s="385"/>
      <c r="J26" s="385"/>
      <c r="K26" s="385"/>
      <c r="L26" s="385"/>
      <c r="M26" s="385"/>
      <c r="N26" s="385"/>
      <c r="O26" s="385"/>
      <c r="P26" s="385"/>
      <c r="Q26" s="385"/>
      <c r="R26" s="385"/>
      <c r="S26" s="385"/>
      <c r="T26" s="385"/>
      <c r="U26" s="385"/>
      <c r="V26" s="385"/>
      <c r="W26" s="385"/>
      <c r="X26" s="385"/>
      <c r="Y26" s="385"/>
      <c r="Z26" s="385"/>
      <c r="AA26" s="385"/>
      <c r="AB26" s="385"/>
      <c r="AC26" s="385"/>
      <c r="AD26" s="385"/>
      <c r="AE26" s="385"/>
      <c r="AF26" s="385"/>
      <c r="AG26" s="385"/>
      <c r="AH26" s="385"/>
      <c r="AI26" s="385"/>
      <c r="AJ26" s="385"/>
      <c r="AK26" s="385"/>
      <c r="AL26" s="385"/>
      <c r="AM26" s="385"/>
      <c r="AN26" s="385"/>
      <c r="AO26" s="385"/>
      <c r="AP26" s="385"/>
      <c r="AQ26" s="385"/>
      <c r="AR26" s="385"/>
      <c r="AS26" s="385"/>
      <c r="AT26" s="385"/>
      <c r="AU26" s="385"/>
      <c r="AV26" s="385"/>
      <c r="AW26" s="385"/>
      <c r="AX26" s="385"/>
      <c r="AY26" s="385"/>
      <c r="AZ26" s="385"/>
      <c r="BA26" s="385"/>
      <c r="BB26" s="385"/>
      <c r="BC26" s="385"/>
      <c r="BD26" s="385"/>
      <c r="BE26" s="385"/>
    </row>
    <row r="27" spans="1:57">
      <c r="A27" s="385"/>
      <c r="B27" s="385"/>
      <c r="C27" s="385"/>
      <c r="D27" s="385"/>
      <c r="E27" s="385"/>
      <c r="F27" s="385"/>
      <c r="G27" s="385"/>
      <c r="H27" s="385"/>
      <c r="I27" s="385"/>
      <c r="J27" s="385"/>
      <c r="K27" s="385"/>
      <c r="L27" s="385"/>
      <c r="M27" s="385"/>
      <c r="N27" s="385"/>
      <c r="O27" s="385"/>
      <c r="P27" s="385"/>
      <c r="Q27" s="385"/>
      <c r="R27" s="385"/>
      <c r="S27" s="385"/>
      <c r="T27" s="385"/>
      <c r="U27" s="385"/>
      <c r="V27" s="385"/>
      <c r="W27" s="385"/>
      <c r="X27" s="385"/>
      <c r="Y27" s="385"/>
      <c r="Z27" s="385"/>
      <c r="AA27" s="385"/>
      <c r="AB27" s="385"/>
      <c r="AC27" s="385"/>
      <c r="AD27" s="385"/>
      <c r="AE27" s="385"/>
      <c r="AF27" s="385"/>
      <c r="AG27" s="385"/>
      <c r="AH27" s="385"/>
      <c r="AI27" s="385"/>
      <c r="AJ27" s="385"/>
      <c r="AK27" s="385"/>
      <c r="AL27" s="385"/>
      <c r="AM27" s="385"/>
      <c r="AN27" s="385"/>
      <c r="AO27" s="385"/>
      <c r="AP27" s="385"/>
      <c r="AQ27" s="385"/>
      <c r="AR27" s="385"/>
      <c r="AS27" s="385"/>
      <c r="AT27" s="385"/>
      <c r="AU27" s="385"/>
      <c r="AV27" s="385"/>
      <c r="AW27" s="385"/>
      <c r="AX27" s="385"/>
      <c r="AY27" s="385"/>
      <c r="AZ27" s="385"/>
      <c r="BA27" s="385"/>
      <c r="BB27" s="385"/>
      <c r="BC27" s="385"/>
      <c r="BD27" s="385"/>
      <c r="BE27" s="385"/>
    </row>
    <row r="28" spans="1:57">
      <c r="A28" s="385"/>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E28" s="385"/>
      <c r="AF28" s="385"/>
      <c r="AG28" s="385"/>
      <c r="AH28" s="385"/>
      <c r="AI28" s="385"/>
      <c r="AJ28" s="385"/>
      <c r="AK28" s="385"/>
      <c r="AL28" s="385"/>
      <c r="AM28" s="385"/>
      <c r="AN28" s="385"/>
      <c r="AO28" s="385"/>
      <c r="AP28" s="385"/>
      <c r="AQ28" s="385"/>
      <c r="AR28" s="385"/>
      <c r="AS28" s="385"/>
      <c r="AT28" s="385"/>
      <c r="AU28" s="385"/>
      <c r="AV28" s="385"/>
      <c r="AW28" s="385"/>
      <c r="AX28" s="385"/>
      <c r="AY28" s="385"/>
      <c r="AZ28" s="385"/>
      <c r="BA28" s="385"/>
      <c r="BB28" s="385"/>
      <c r="BC28" s="385"/>
      <c r="BD28" s="385"/>
      <c r="BE28" s="385"/>
    </row>
    <row r="29" spans="1:57">
      <c r="A29" s="385"/>
      <c r="B29" s="385"/>
      <c r="C29" s="385"/>
      <c r="D29" s="385"/>
      <c r="E29" s="385"/>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E29" s="385"/>
      <c r="AF29" s="385"/>
      <c r="AG29" s="385"/>
      <c r="AH29" s="385"/>
      <c r="AI29" s="385"/>
      <c r="AJ29" s="385"/>
      <c r="AK29" s="385"/>
      <c r="AL29" s="385"/>
      <c r="AM29" s="385"/>
      <c r="AN29" s="385"/>
      <c r="AO29" s="385"/>
      <c r="AP29" s="385"/>
      <c r="AQ29" s="385"/>
      <c r="AR29" s="385"/>
      <c r="AS29" s="385"/>
      <c r="AT29" s="385"/>
      <c r="AU29" s="385"/>
      <c r="AV29" s="385"/>
      <c r="AW29" s="385"/>
      <c r="AX29" s="385"/>
      <c r="AY29" s="385"/>
      <c r="AZ29" s="385"/>
      <c r="BA29" s="385"/>
      <c r="BB29" s="385"/>
      <c r="BC29" s="385"/>
      <c r="BD29" s="385"/>
      <c r="BE29" s="385"/>
    </row>
    <row r="30" spans="1:57">
      <c r="A30" s="385"/>
      <c r="B30" s="385"/>
      <c r="C30" s="385"/>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c r="AE30" s="385"/>
      <c r="AF30" s="385"/>
      <c r="AG30" s="385"/>
      <c r="AH30" s="385"/>
      <c r="AI30" s="385"/>
      <c r="AJ30" s="385"/>
      <c r="AK30" s="385"/>
      <c r="AL30" s="385"/>
      <c r="AM30" s="385"/>
      <c r="AN30" s="385"/>
      <c r="AO30" s="385"/>
      <c r="AP30" s="385"/>
      <c r="AQ30" s="385"/>
      <c r="AR30" s="385"/>
      <c r="AS30" s="385"/>
      <c r="AT30" s="385"/>
      <c r="AU30" s="385"/>
      <c r="AV30" s="385"/>
      <c r="AW30" s="385"/>
      <c r="AX30" s="385"/>
      <c r="AY30" s="385"/>
      <c r="AZ30" s="385"/>
      <c r="BA30" s="385"/>
      <c r="BB30" s="385"/>
      <c r="BC30" s="385"/>
      <c r="BD30" s="385"/>
      <c r="BE30" s="385"/>
    </row>
    <row r="31" spans="1:57">
      <c r="A31" s="385"/>
      <c r="B31" s="385"/>
      <c r="C31" s="385"/>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c r="AE31" s="385"/>
      <c r="AF31" s="385"/>
      <c r="AG31" s="385"/>
      <c r="AH31" s="385"/>
      <c r="AI31" s="385"/>
      <c r="AJ31" s="385"/>
      <c r="AK31" s="385"/>
      <c r="AL31" s="385"/>
      <c r="AM31" s="385"/>
      <c r="AN31" s="385"/>
      <c r="AO31" s="385"/>
      <c r="AP31" s="385"/>
      <c r="AQ31" s="385"/>
      <c r="AR31" s="385"/>
      <c r="AS31" s="385"/>
      <c r="AT31" s="385"/>
      <c r="AU31" s="385"/>
      <c r="AV31" s="385"/>
      <c r="AW31" s="385"/>
      <c r="AX31" s="385"/>
      <c r="AY31" s="385"/>
      <c r="AZ31" s="385"/>
      <c r="BA31" s="385"/>
      <c r="BB31" s="385"/>
      <c r="BC31" s="385"/>
      <c r="BD31" s="385"/>
      <c r="BE31" s="385"/>
    </row>
    <row r="32" spans="1:57">
      <c r="A32" s="385"/>
      <c r="B32" s="385"/>
      <c r="C32" s="385"/>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c r="AE32" s="385"/>
      <c r="AF32" s="385"/>
      <c r="AG32" s="385"/>
      <c r="AH32" s="385"/>
      <c r="AI32" s="385"/>
      <c r="AJ32" s="385"/>
      <c r="AK32" s="385"/>
      <c r="AL32" s="385"/>
      <c r="AM32" s="385"/>
      <c r="AN32" s="385"/>
      <c r="AO32" s="385"/>
      <c r="AP32" s="385"/>
      <c r="AQ32" s="385"/>
      <c r="AR32" s="385"/>
      <c r="AS32" s="385"/>
      <c r="AT32" s="385"/>
      <c r="AU32" s="385"/>
      <c r="AV32" s="385"/>
      <c r="AW32" s="385"/>
      <c r="AX32" s="385"/>
      <c r="AY32" s="385"/>
      <c r="AZ32" s="385"/>
      <c r="BA32" s="385"/>
      <c r="BB32" s="385"/>
      <c r="BC32" s="385"/>
      <c r="BD32" s="385"/>
      <c r="BE32" s="385"/>
    </row>
    <row r="33" spans="1:57">
      <c r="A33" s="385"/>
      <c r="B33" s="385"/>
      <c r="C33" s="385"/>
      <c r="D33" s="385"/>
      <c r="E33" s="385"/>
      <c r="F33" s="385"/>
      <c r="G33" s="385"/>
      <c r="H33" s="385"/>
      <c r="I33" s="385"/>
      <c r="J33" s="385"/>
      <c r="K33" s="385"/>
      <c r="L33" s="385"/>
      <c r="M33" s="385"/>
      <c r="N33" s="385"/>
      <c r="O33" s="385"/>
      <c r="P33" s="385"/>
      <c r="Q33" s="385"/>
      <c r="R33" s="385"/>
      <c r="S33" s="385"/>
      <c r="T33" s="385"/>
      <c r="U33" s="385"/>
      <c r="V33" s="385"/>
      <c r="W33" s="385"/>
      <c r="X33" s="385"/>
      <c r="Y33" s="385"/>
      <c r="Z33" s="385"/>
      <c r="AA33" s="385"/>
      <c r="AB33" s="385"/>
      <c r="AC33" s="385"/>
      <c r="AD33" s="385"/>
      <c r="AE33" s="385"/>
      <c r="AF33" s="385"/>
      <c r="AG33" s="385"/>
      <c r="AH33" s="385"/>
      <c r="AI33" s="385"/>
      <c r="AJ33" s="385"/>
      <c r="AK33" s="385"/>
      <c r="AL33" s="385"/>
      <c r="AM33" s="385"/>
      <c r="AN33" s="385"/>
      <c r="AO33" s="385"/>
      <c r="AP33" s="385"/>
      <c r="AQ33" s="385"/>
      <c r="AR33" s="385"/>
      <c r="AS33" s="385"/>
      <c r="AT33" s="385"/>
      <c r="AU33" s="385"/>
      <c r="AV33" s="385"/>
      <c r="AW33" s="385"/>
      <c r="AX33" s="385"/>
      <c r="AY33" s="385"/>
      <c r="AZ33" s="385"/>
      <c r="BA33" s="385"/>
      <c r="BB33" s="385"/>
      <c r="BC33" s="385"/>
      <c r="BD33" s="385"/>
      <c r="BE33" s="385"/>
    </row>
    <row r="34" spans="1:57">
      <c r="A34" s="385"/>
      <c r="B34" s="385"/>
      <c r="C34" s="385"/>
      <c r="D34" s="385"/>
      <c r="E34" s="385"/>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c r="AE34" s="385"/>
      <c r="AF34" s="385"/>
      <c r="AG34" s="385"/>
      <c r="AH34" s="385"/>
      <c r="AI34" s="385"/>
      <c r="AJ34" s="385"/>
      <c r="AK34" s="385"/>
      <c r="AL34" s="385"/>
      <c r="AM34" s="385"/>
      <c r="AN34" s="385"/>
      <c r="AO34" s="385"/>
      <c r="AP34" s="385"/>
      <c r="AQ34" s="385"/>
      <c r="AR34" s="385"/>
      <c r="AS34" s="385"/>
      <c r="AT34" s="385"/>
      <c r="AU34" s="385"/>
      <c r="AV34" s="385"/>
      <c r="AW34" s="385"/>
      <c r="AX34" s="385"/>
      <c r="AY34" s="385"/>
      <c r="AZ34" s="385"/>
      <c r="BA34" s="385"/>
      <c r="BB34" s="385"/>
      <c r="BC34" s="385"/>
      <c r="BD34" s="385"/>
      <c r="BE34" s="385"/>
    </row>
    <row r="35" spans="1:57">
      <c r="A35" s="385"/>
      <c r="B35" s="385"/>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E35" s="385"/>
      <c r="AF35" s="385"/>
      <c r="AG35" s="385"/>
      <c r="AH35" s="385"/>
      <c r="AI35" s="385"/>
      <c r="AJ35" s="385"/>
      <c r="AK35" s="385"/>
      <c r="AL35" s="385"/>
      <c r="AM35" s="385"/>
      <c r="AN35" s="385"/>
      <c r="AO35" s="385"/>
      <c r="AP35" s="385"/>
      <c r="AQ35" s="385"/>
      <c r="AR35" s="385"/>
      <c r="AS35" s="385"/>
      <c r="AT35" s="385"/>
      <c r="AU35" s="385"/>
      <c r="AV35" s="385"/>
      <c r="AW35" s="385"/>
      <c r="AX35" s="385"/>
      <c r="AY35" s="385"/>
      <c r="AZ35" s="385"/>
      <c r="BA35" s="385"/>
      <c r="BB35" s="385"/>
      <c r="BC35" s="385"/>
      <c r="BD35" s="385"/>
      <c r="BE35" s="385"/>
    </row>
    <row r="36" spans="1:57">
      <c r="A36" s="385"/>
      <c r="B36" s="385"/>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c r="AE36" s="385"/>
      <c r="AF36" s="385"/>
      <c r="AG36" s="385"/>
      <c r="AH36" s="385"/>
      <c r="AI36" s="385"/>
      <c r="AJ36" s="385"/>
      <c r="AK36" s="385"/>
      <c r="AL36" s="385"/>
      <c r="AM36" s="385"/>
      <c r="AN36" s="385"/>
      <c r="AO36" s="385"/>
      <c r="AP36" s="385"/>
      <c r="AQ36" s="385"/>
      <c r="AR36" s="385"/>
      <c r="AS36" s="385"/>
      <c r="AT36" s="385"/>
      <c r="AU36" s="385"/>
      <c r="AV36" s="385"/>
      <c r="AW36" s="385"/>
      <c r="AX36" s="385"/>
      <c r="AY36" s="385"/>
      <c r="AZ36" s="385"/>
      <c r="BA36" s="385"/>
      <c r="BB36" s="385"/>
      <c r="BC36" s="385"/>
      <c r="BD36" s="385"/>
      <c r="BE36" s="385"/>
    </row>
    <row r="37" spans="1:57">
      <c r="A37" s="385"/>
      <c r="B37" s="385"/>
      <c r="C37" s="385"/>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c r="AE37" s="385"/>
      <c r="AF37" s="385"/>
      <c r="AG37" s="385"/>
      <c r="AH37" s="385"/>
      <c r="AI37" s="385"/>
      <c r="AJ37" s="385"/>
      <c r="AK37" s="385"/>
      <c r="AL37" s="385"/>
      <c r="AM37" s="385"/>
      <c r="AN37" s="385"/>
      <c r="AO37" s="385"/>
      <c r="AP37" s="385"/>
      <c r="AQ37" s="385"/>
      <c r="AR37" s="385"/>
      <c r="AS37" s="385"/>
      <c r="AT37" s="385"/>
      <c r="AU37" s="385"/>
      <c r="AV37" s="385"/>
      <c r="AW37" s="385"/>
      <c r="AX37" s="385"/>
      <c r="AY37" s="385"/>
      <c r="AZ37" s="385"/>
      <c r="BA37" s="385"/>
      <c r="BB37" s="385"/>
      <c r="BC37" s="385"/>
      <c r="BD37" s="385"/>
      <c r="BE37" s="385"/>
    </row>
    <row r="38" spans="1:57">
      <c r="A38" s="385"/>
      <c r="B38" s="385"/>
      <c r="C38" s="385"/>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c r="AE38" s="385"/>
      <c r="AF38" s="385"/>
      <c r="AG38" s="385"/>
      <c r="AH38" s="385"/>
      <c r="AI38" s="385"/>
      <c r="AJ38" s="385"/>
      <c r="AK38" s="385"/>
      <c r="AL38" s="385"/>
      <c r="AM38" s="385"/>
      <c r="AN38" s="385"/>
      <c r="AO38" s="385"/>
      <c r="AP38" s="385"/>
      <c r="AQ38" s="385"/>
      <c r="AR38" s="385"/>
      <c r="AS38" s="385"/>
      <c r="AT38" s="385"/>
      <c r="AU38" s="385"/>
      <c r="AV38" s="385"/>
      <c r="AW38" s="385"/>
      <c r="AX38" s="385"/>
      <c r="AY38" s="385"/>
      <c r="AZ38" s="385"/>
      <c r="BA38" s="385"/>
      <c r="BB38" s="385"/>
      <c r="BC38" s="385"/>
      <c r="BD38" s="385"/>
      <c r="BE38" s="385"/>
    </row>
    <row r="39" spans="1:57">
      <c r="A39" s="385"/>
      <c r="B39" s="385"/>
      <c r="C39" s="385"/>
      <c r="D39" s="385"/>
      <c r="E39" s="385"/>
      <c r="F39" s="385"/>
      <c r="G39" s="385"/>
      <c r="H39" s="385"/>
      <c r="I39" s="385"/>
      <c r="J39" s="385"/>
      <c r="K39" s="385"/>
      <c r="L39" s="385"/>
      <c r="M39" s="385"/>
      <c r="N39" s="385"/>
      <c r="O39" s="385"/>
      <c r="P39" s="385"/>
      <c r="Q39" s="385"/>
      <c r="R39" s="385"/>
      <c r="S39" s="385"/>
      <c r="T39" s="385"/>
      <c r="U39" s="385"/>
      <c r="V39" s="385"/>
      <c r="W39" s="385"/>
      <c r="X39" s="385"/>
      <c r="Y39" s="385"/>
      <c r="Z39" s="385"/>
      <c r="AA39" s="385"/>
      <c r="AB39" s="385"/>
      <c r="AC39" s="385"/>
      <c r="AD39" s="385"/>
      <c r="AE39" s="385"/>
      <c r="AF39" s="385"/>
      <c r="AG39" s="385"/>
      <c r="AH39" s="385"/>
      <c r="AI39" s="385"/>
      <c r="AJ39" s="385"/>
      <c r="AK39" s="385"/>
      <c r="AL39" s="385"/>
      <c r="AM39" s="385"/>
      <c r="AN39" s="385"/>
      <c r="AO39" s="385"/>
      <c r="AP39" s="385"/>
      <c r="AQ39" s="385"/>
      <c r="AR39" s="385"/>
      <c r="AS39" s="385"/>
      <c r="AT39" s="385"/>
      <c r="AU39" s="385"/>
      <c r="AV39" s="385"/>
      <c r="AW39" s="385"/>
      <c r="AX39" s="385"/>
      <c r="AY39" s="385"/>
      <c r="AZ39" s="385"/>
      <c r="BA39" s="385"/>
      <c r="BB39" s="385"/>
      <c r="BC39" s="385"/>
      <c r="BD39" s="385"/>
      <c r="BE39" s="385"/>
    </row>
    <row r="40" spans="1:57">
      <c r="A40" s="385"/>
      <c r="B40" s="385"/>
      <c r="C40" s="385"/>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c r="AE40" s="385"/>
      <c r="AF40" s="385"/>
      <c r="AG40" s="385"/>
      <c r="AH40" s="385"/>
      <c r="AI40" s="385"/>
      <c r="AJ40" s="385"/>
      <c r="AK40" s="385"/>
      <c r="AL40" s="385"/>
      <c r="AM40" s="385"/>
      <c r="AN40" s="385"/>
      <c r="AO40" s="385"/>
      <c r="AP40" s="385"/>
      <c r="AQ40" s="385"/>
      <c r="AR40" s="385"/>
      <c r="AS40" s="385"/>
      <c r="AT40" s="385"/>
      <c r="AU40" s="385"/>
      <c r="AV40" s="385"/>
      <c r="AW40" s="385"/>
      <c r="AX40" s="385"/>
      <c r="AY40" s="385"/>
      <c r="AZ40" s="385"/>
      <c r="BA40" s="385"/>
      <c r="BB40" s="385"/>
      <c r="BC40" s="385"/>
      <c r="BD40" s="385"/>
      <c r="BE40" s="385"/>
    </row>
    <row r="41" spans="1:57">
      <c r="A41" s="385"/>
      <c r="B41" s="385"/>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c r="AE41" s="385"/>
      <c r="AF41" s="385"/>
      <c r="AG41" s="385"/>
      <c r="AH41" s="385"/>
      <c r="AI41" s="385"/>
      <c r="AJ41" s="385"/>
      <c r="AK41" s="385"/>
      <c r="AL41" s="385"/>
      <c r="AM41" s="385"/>
      <c r="AN41" s="385"/>
      <c r="AO41" s="385"/>
      <c r="AP41" s="385"/>
      <c r="AQ41" s="385"/>
      <c r="AR41" s="385"/>
      <c r="AS41" s="385"/>
      <c r="AT41" s="385"/>
      <c r="AU41" s="385"/>
      <c r="AV41" s="385"/>
      <c r="AW41" s="385"/>
      <c r="AX41" s="385"/>
      <c r="AY41" s="385"/>
      <c r="AZ41" s="385"/>
      <c r="BA41" s="385"/>
      <c r="BB41" s="385"/>
      <c r="BC41" s="385"/>
      <c r="BD41" s="385"/>
      <c r="BE41" s="385"/>
    </row>
    <row r="42" spans="1:57">
      <c r="A42" s="385"/>
      <c r="B42" s="385"/>
      <c r="C42" s="385"/>
      <c r="D42" s="385"/>
      <c r="E42" s="385"/>
      <c r="F42" s="385"/>
      <c r="G42" s="385"/>
      <c r="H42" s="385"/>
      <c r="I42" s="385"/>
      <c r="J42" s="385"/>
      <c r="K42" s="385"/>
      <c r="L42" s="385"/>
      <c r="M42" s="385"/>
      <c r="N42" s="385"/>
      <c r="O42" s="385"/>
      <c r="P42" s="385"/>
      <c r="Q42" s="385"/>
      <c r="R42" s="385"/>
      <c r="S42" s="385"/>
      <c r="T42" s="385"/>
      <c r="U42" s="385"/>
      <c r="V42" s="385"/>
      <c r="W42" s="385"/>
      <c r="X42" s="385"/>
      <c r="Y42" s="385"/>
      <c r="Z42" s="385"/>
      <c r="AA42" s="385"/>
      <c r="AB42" s="385"/>
      <c r="AC42" s="385"/>
      <c r="AD42" s="385"/>
      <c r="AE42" s="385"/>
      <c r="AF42" s="385"/>
      <c r="AG42" s="385"/>
      <c r="AH42" s="385"/>
      <c r="AI42" s="385"/>
      <c r="AJ42" s="385"/>
      <c r="AK42" s="385"/>
      <c r="AL42" s="385"/>
      <c r="AM42" s="385"/>
      <c r="AN42" s="385"/>
      <c r="AO42" s="385"/>
      <c r="AP42" s="385"/>
      <c r="AQ42" s="385"/>
      <c r="AR42" s="385"/>
      <c r="AS42" s="385"/>
      <c r="AT42" s="385"/>
      <c r="AU42" s="385"/>
      <c r="AV42" s="385"/>
      <c r="AW42" s="385"/>
      <c r="AX42" s="385"/>
      <c r="AY42" s="385"/>
      <c r="AZ42" s="385"/>
      <c r="BA42" s="385"/>
      <c r="BB42" s="385"/>
      <c r="BC42" s="385"/>
      <c r="BD42" s="385"/>
      <c r="BE42" s="385"/>
    </row>
    <row r="43" spans="1:57">
      <c r="A43" s="385"/>
      <c r="B43" s="385"/>
      <c r="C43" s="385"/>
      <c r="D43" s="385"/>
      <c r="E43" s="385"/>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c r="AE43" s="385"/>
      <c r="AF43" s="385"/>
      <c r="AG43" s="385"/>
      <c r="AH43" s="385"/>
      <c r="AI43" s="385"/>
      <c r="AJ43" s="385"/>
      <c r="AK43" s="385"/>
      <c r="AL43" s="385"/>
      <c r="AM43" s="385"/>
      <c r="AN43" s="385"/>
      <c r="AO43" s="385"/>
      <c r="AP43" s="385"/>
      <c r="AQ43" s="385"/>
      <c r="AR43" s="385"/>
      <c r="AS43" s="385"/>
      <c r="AT43" s="385"/>
      <c r="AU43" s="385"/>
      <c r="AV43" s="385"/>
      <c r="AW43" s="385"/>
      <c r="AX43" s="385"/>
      <c r="AY43" s="385"/>
      <c r="AZ43" s="385"/>
      <c r="BA43" s="385"/>
      <c r="BB43" s="385"/>
      <c r="BC43" s="385"/>
      <c r="BD43" s="385"/>
      <c r="BE43" s="385"/>
    </row>
    <row r="44" spans="1:57">
      <c r="A44" s="385"/>
      <c r="B44" s="385"/>
      <c r="C44" s="385"/>
      <c r="D44" s="385"/>
      <c r="E44" s="385"/>
      <c r="F44" s="385"/>
      <c r="G44" s="385"/>
      <c r="H44" s="385"/>
      <c r="I44" s="385"/>
      <c r="J44" s="385"/>
      <c r="K44" s="385"/>
      <c r="L44" s="385"/>
      <c r="M44" s="385"/>
      <c r="N44" s="385"/>
      <c r="O44" s="385"/>
      <c r="P44" s="385"/>
      <c r="Q44" s="385"/>
      <c r="R44" s="385"/>
      <c r="S44" s="385"/>
      <c r="T44" s="385"/>
      <c r="U44" s="385"/>
      <c r="V44" s="385"/>
      <c r="W44" s="385"/>
      <c r="X44" s="385"/>
      <c r="Y44" s="385"/>
      <c r="Z44" s="385"/>
      <c r="AA44" s="385"/>
      <c r="AB44" s="385"/>
      <c r="AC44" s="385"/>
      <c r="AD44" s="385"/>
      <c r="AE44" s="385"/>
      <c r="AF44" s="385"/>
      <c r="AG44" s="385"/>
      <c r="AH44" s="385"/>
      <c r="AI44" s="385"/>
      <c r="AJ44" s="385"/>
      <c r="AK44" s="385"/>
      <c r="AL44" s="385"/>
      <c r="AM44" s="385"/>
      <c r="AN44" s="385"/>
      <c r="AO44" s="385"/>
      <c r="AP44" s="385"/>
      <c r="AQ44" s="385"/>
      <c r="AR44" s="385"/>
      <c r="AS44" s="385"/>
      <c r="AT44" s="385"/>
      <c r="AU44" s="385"/>
      <c r="AV44" s="385"/>
      <c r="AW44" s="385"/>
      <c r="AX44" s="385"/>
      <c r="AY44" s="385"/>
      <c r="AZ44" s="385"/>
      <c r="BA44" s="385"/>
      <c r="BB44" s="385"/>
      <c r="BC44" s="385"/>
      <c r="BD44" s="385"/>
      <c r="BE44" s="385"/>
    </row>
    <row r="45" spans="1:57">
      <c r="A45" s="385"/>
      <c r="B45" s="385"/>
      <c r="C45" s="385"/>
      <c r="D45" s="385"/>
      <c r="E45" s="385"/>
      <c r="F45" s="385"/>
      <c r="G45" s="385"/>
      <c r="H45" s="385"/>
      <c r="I45" s="385"/>
      <c r="J45" s="385"/>
      <c r="K45" s="385"/>
      <c r="L45" s="385"/>
      <c r="M45" s="385"/>
      <c r="N45" s="385"/>
      <c r="O45" s="385"/>
      <c r="P45" s="385"/>
      <c r="Q45" s="385"/>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c r="BC45" s="385"/>
      <c r="BD45" s="385"/>
      <c r="BE45" s="385"/>
    </row>
    <row r="46" spans="1:57">
      <c r="A46" s="385"/>
      <c r="B46" s="385"/>
      <c r="C46" s="385"/>
      <c r="D46" s="385"/>
      <c r="E46" s="385"/>
      <c r="F46" s="385"/>
      <c r="G46" s="385"/>
      <c r="H46" s="385"/>
      <c r="I46" s="385"/>
      <c r="J46" s="385"/>
      <c r="K46" s="385"/>
      <c r="L46" s="385"/>
      <c r="M46" s="385"/>
      <c r="N46" s="385"/>
      <c r="O46" s="385"/>
      <c r="P46" s="385"/>
      <c r="Q46" s="385"/>
      <c r="R46" s="385"/>
      <c r="S46" s="385"/>
      <c r="T46" s="385"/>
      <c r="U46" s="385"/>
      <c r="V46" s="385"/>
      <c r="W46" s="385"/>
      <c r="X46" s="385"/>
      <c r="Y46" s="385"/>
      <c r="Z46" s="385"/>
      <c r="AA46" s="385"/>
      <c r="AB46" s="385"/>
      <c r="AC46" s="385"/>
      <c r="AD46" s="385"/>
      <c r="AE46" s="385"/>
      <c r="AF46" s="385"/>
      <c r="AG46" s="385"/>
      <c r="AH46" s="385"/>
      <c r="AI46" s="385"/>
      <c r="AJ46" s="385"/>
      <c r="AK46" s="385"/>
      <c r="AL46" s="385"/>
      <c r="AM46" s="385"/>
      <c r="AN46" s="385"/>
      <c r="AO46" s="385"/>
      <c r="AP46" s="385"/>
      <c r="AQ46" s="385"/>
      <c r="AR46" s="385"/>
      <c r="AS46" s="385"/>
      <c r="AT46" s="385"/>
      <c r="AU46" s="385"/>
      <c r="AV46" s="385"/>
      <c r="AW46" s="385"/>
      <c r="AX46" s="385"/>
      <c r="AY46" s="385"/>
      <c r="AZ46" s="385"/>
      <c r="BA46" s="385"/>
      <c r="BB46" s="385"/>
      <c r="BC46" s="385"/>
      <c r="BD46" s="385"/>
      <c r="BE46" s="385"/>
    </row>
    <row r="47" spans="1:57">
      <c r="A47" s="385"/>
      <c r="B47" s="385"/>
      <c r="C47" s="385"/>
      <c r="D47" s="385"/>
      <c r="E47" s="385"/>
      <c r="F47" s="385"/>
      <c r="G47" s="385"/>
      <c r="H47" s="385"/>
      <c r="I47" s="385"/>
      <c r="J47" s="385"/>
      <c r="K47" s="385"/>
      <c r="L47" s="385"/>
      <c r="M47" s="385"/>
      <c r="N47" s="385"/>
      <c r="O47" s="385"/>
      <c r="P47" s="385"/>
      <c r="Q47" s="385"/>
      <c r="R47" s="385"/>
      <c r="S47" s="385"/>
      <c r="T47" s="385"/>
      <c r="U47" s="385"/>
      <c r="V47" s="385"/>
      <c r="W47" s="385"/>
      <c r="X47" s="385"/>
      <c r="Y47" s="385"/>
      <c r="Z47" s="385"/>
      <c r="AA47" s="385"/>
      <c r="AB47" s="385"/>
      <c r="AC47" s="385"/>
      <c r="AD47" s="385"/>
      <c r="AE47" s="385"/>
      <c r="AF47" s="385"/>
      <c r="AG47" s="385"/>
      <c r="AH47" s="385"/>
      <c r="AI47" s="385"/>
      <c r="AJ47" s="385"/>
      <c r="AK47" s="385"/>
      <c r="AL47" s="385"/>
      <c r="AM47" s="385"/>
      <c r="AN47" s="385"/>
      <c r="AO47" s="385"/>
      <c r="AP47" s="385"/>
      <c r="AQ47" s="385"/>
      <c r="AR47" s="385"/>
      <c r="AS47" s="385"/>
      <c r="AT47" s="385"/>
      <c r="AU47" s="385"/>
      <c r="AV47" s="385"/>
      <c r="AW47" s="385"/>
      <c r="AX47" s="385"/>
      <c r="AY47" s="385"/>
      <c r="AZ47" s="385"/>
      <c r="BA47" s="385"/>
      <c r="BB47" s="385"/>
      <c r="BC47" s="385"/>
      <c r="BD47" s="385"/>
      <c r="BE47" s="385"/>
    </row>
    <row r="48" spans="1:57">
      <c r="A48" s="385"/>
      <c r="B48" s="385"/>
      <c r="C48" s="385"/>
      <c r="D48" s="385"/>
      <c r="E48" s="385"/>
      <c r="F48" s="385"/>
      <c r="G48" s="385"/>
      <c r="H48" s="385"/>
      <c r="I48" s="385"/>
      <c r="J48" s="385"/>
      <c r="K48" s="385"/>
      <c r="L48" s="385"/>
      <c r="M48" s="385"/>
      <c r="N48" s="385"/>
      <c r="O48" s="385"/>
      <c r="P48" s="385"/>
      <c r="Q48" s="385"/>
      <c r="R48" s="385"/>
      <c r="S48" s="385"/>
      <c r="T48" s="385"/>
      <c r="U48" s="385"/>
      <c r="V48" s="385"/>
      <c r="W48" s="385"/>
      <c r="X48" s="385"/>
      <c r="Y48" s="385"/>
      <c r="Z48" s="385"/>
      <c r="AA48" s="385"/>
      <c r="AB48" s="385"/>
      <c r="AC48" s="385"/>
      <c r="AD48" s="385"/>
      <c r="AE48" s="385"/>
      <c r="AF48" s="385"/>
      <c r="AG48" s="385"/>
      <c r="AH48" s="385"/>
      <c r="AI48" s="385"/>
      <c r="AJ48" s="385"/>
      <c r="AK48" s="385"/>
      <c r="AL48" s="385"/>
      <c r="AM48" s="385"/>
      <c r="AN48" s="385"/>
      <c r="AO48" s="385"/>
      <c r="AP48" s="385"/>
      <c r="AQ48" s="385"/>
      <c r="AR48" s="385"/>
      <c r="AS48" s="385"/>
      <c r="AT48" s="385"/>
      <c r="AU48" s="385"/>
      <c r="AV48" s="385"/>
      <c r="AW48" s="385"/>
      <c r="AX48" s="385"/>
      <c r="AY48" s="385"/>
      <c r="AZ48" s="385"/>
      <c r="BA48" s="385"/>
      <c r="BB48" s="385"/>
      <c r="BC48" s="385"/>
      <c r="BD48" s="385"/>
      <c r="BE48" s="385"/>
    </row>
    <row r="49" spans="1:57">
      <c r="A49" s="385"/>
      <c r="B49" s="385"/>
      <c r="C49" s="385"/>
      <c r="D49" s="385"/>
      <c r="E49" s="385"/>
      <c r="F49" s="385"/>
      <c r="G49" s="385"/>
      <c r="H49" s="385"/>
      <c r="I49" s="385"/>
      <c r="J49" s="385"/>
      <c r="K49" s="385"/>
      <c r="L49" s="385"/>
      <c r="M49" s="385"/>
      <c r="N49" s="385"/>
      <c r="O49" s="385"/>
      <c r="P49" s="385"/>
      <c r="Q49" s="385"/>
      <c r="R49" s="385"/>
      <c r="S49" s="385"/>
      <c r="T49" s="385"/>
      <c r="U49" s="385"/>
      <c r="V49" s="385"/>
      <c r="W49" s="385"/>
      <c r="X49" s="385"/>
      <c r="Y49" s="385"/>
      <c r="Z49" s="385"/>
      <c r="AA49" s="385"/>
      <c r="AB49" s="385"/>
      <c r="AC49" s="385"/>
      <c r="AD49" s="385"/>
      <c r="AE49" s="385"/>
      <c r="AF49" s="385"/>
      <c r="AG49" s="385"/>
      <c r="AH49" s="385"/>
      <c r="AI49" s="385"/>
      <c r="AJ49" s="385"/>
      <c r="AK49" s="385"/>
      <c r="AL49" s="385"/>
      <c r="AM49" s="385"/>
      <c r="AN49" s="385"/>
      <c r="AO49" s="385"/>
      <c r="AP49" s="385"/>
      <c r="AQ49" s="385"/>
      <c r="AR49" s="385"/>
      <c r="AS49" s="385"/>
      <c r="AT49" s="385"/>
      <c r="AU49" s="385"/>
      <c r="AV49" s="385"/>
      <c r="AW49" s="385"/>
      <c r="AX49" s="385"/>
      <c r="AY49" s="385"/>
      <c r="AZ49" s="385"/>
      <c r="BA49" s="385"/>
      <c r="BB49" s="385"/>
      <c r="BC49" s="385"/>
      <c r="BD49" s="385"/>
      <c r="BE49" s="385"/>
    </row>
    <row r="50" spans="1:57">
      <c r="A50" s="385"/>
      <c r="B50" s="385"/>
      <c r="C50" s="385"/>
      <c r="D50" s="385"/>
      <c r="E50" s="385"/>
      <c r="F50" s="385"/>
      <c r="G50" s="385"/>
      <c r="H50" s="385"/>
      <c r="I50" s="385"/>
      <c r="J50" s="385"/>
      <c r="K50" s="385"/>
      <c r="L50" s="385"/>
      <c r="M50" s="385"/>
      <c r="N50" s="385"/>
      <c r="O50" s="385"/>
      <c r="P50" s="385"/>
      <c r="Q50" s="385"/>
      <c r="R50" s="385"/>
      <c r="S50" s="385"/>
      <c r="T50" s="385"/>
      <c r="U50" s="385"/>
      <c r="V50" s="385"/>
      <c r="W50" s="385"/>
      <c r="X50" s="385"/>
      <c r="Y50" s="385"/>
      <c r="Z50" s="385"/>
      <c r="AA50" s="385"/>
      <c r="AB50" s="385"/>
      <c r="AC50" s="385"/>
      <c r="AD50" s="385"/>
      <c r="AE50" s="385"/>
      <c r="AF50" s="385"/>
      <c r="AG50" s="385"/>
      <c r="AH50" s="385"/>
      <c r="AI50" s="385"/>
      <c r="AJ50" s="385"/>
      <c r="AK50" s="385"/>
      <c r="AL50" s="385"/>
      <c r="AM50" s="385"/>
      <c r="AN50" s="385"/>
      <c r="AO50" s="385"/>
      <c r="AP50" s="385"/>
      <c r="AQ50" s="385"/>
      <c r="AR50" s="385"/>
      <c r="AS50" s="385"/>
      <c r="AT50" s="385"/>
      <c r="AU50" s="385"/>
      <c r="AV50" s="385"/>
      <c r="AW50" s="385"/>
      <c r="AX50" s="385"/>
      <c r="AY50" s="385"/>
      <c r="AZ50" s="385"/>
      <c r="BA50" s="385"/>
      <c r="BB50" s="385"/>
      <c r="BC50" s="385"/>
      <c r="BD50" s="385"/>
      <c r="BE50" s="385"/>
    </row>
    <row r="51" spans="1:57">
      <c r="A51" s="385"/>
      <c r="B51" s="385"/>
      <c r="C51" s="385"/>
      <c r="D51" s="385"/>
      <c r="E51" s="385"/>
      <c r="F51" s="385"/>
      <c r="G51" s="385"/>
      <c r="H51" s="385"/>
      <c r="I51" s="385"/>
      <c r="J51" s="385"/>
      <c r="K51" s="385"/>
      <c r="L51" s="385"/>
      <c r="M51" s="385"/>
      <c r="N51" s="385"/>
      <c r="O51" s="385"/>
      <c r="P51" s="385"/>
      <c r="Q51" s="385"/>
      <c r="R51" s="385"/>
      <c r="S51" s="385"/>
      <c r="T51" s="385"/>
      <c r="U51" s="385"/>
      <c r="V51" s="385"/>
      <c r="W51" s="385"/>
      <c r="X51" s="385"/>
      <c r="Y51" s="385"/>
      <c r="Z51" s="385"/>
      <c r="AA51" s="385"/>
      <c r="AB51" s="385"/>
      <c r="AC51" s="385"/>
      <c r="AD51" s="385"/>
      <c r="AE51" s="385"/>
      <c r="AF51" s="385"/>
      <c r="AG51" s="385"/>
      <c r="AH51" s="385"/>
      <c r="AI51" s="385"/>
      <c r="AJ51" s="385"/>
      <c r="AK51" s="385"/>
      <c r="AL51" s="385"/>
      <c r="AM51" s="385"/>
      <c r="AN51" s="385"/>
      <c r="AO51" s="385"/>
      <c r="AP51" s="385"/>
      <c r="AQ51" s="385"/>
      <c r="AR51" s="385"/>
      <c r="AS51" s="385"/>
      <c r="AT51" s="385"/>
      <c r="AU51" s="385"/>
      <c r="AV51" s="385"/>
      <c r="AW51" s="385"/>
      <c r="AX51" s="385"/>
      <c r="AY51" s="385"/>
      <c r="AZ51" s="385"/>
      <c r="BA51" s="385"/>
      <c r="BB51" s="385"/>
      <c r="BC51" s="385"/>
      <c r="BD51" s="385"/>
      <c r="BE51" s="385"/>
    </row>
    <row r="52" spans="1:57">
      <c r="A52" s="385"/>
      <c r="B52" s="385"/>
      <c r="C52" s="385"/>
      <c r="D52" s="385"/>
      <c r="E52" s="385"/>
      <c r="F52" s="385"/>
      <c r="G52" s="385"/>
      <c r="H52" s="385"/>
      <c r="I52" s="385"/>
      <c r="J52" s="385"/>
      <c r="K52" s="385"/>
      <c r="L52" s="385"/>
      <c r="M52" s="385"/>
      <c r="N52" s="385"/>
      <c r="O52" s="385"/>
      <c r="P52" s="385"/>
      <c r="Q52" s="385"/>
      <c r="R52" s="385"/>
      <c r="S52" s="385"/>
      <c r="T52" s="385"/>
      <c r="U52" s="385"/>
      <c r="V52" s="385"/>
      <c r="W52" s="385"/>
      <c r="X52" s="385"/>
      <c r="Y52" s="385"/>
      <c r="Z52" s="385"/>
      <c r="AA52" s="385"/>
      <c r="AB52" s="385"/>
      <c r="AC52" s="385"/>
      <c r="AD52" s="385"/>
      <c r="AE52" s="385"/>
      <c r="AF52" s="385"/>
      <c r="AG52" s="385"/>
      <c r="AH52" s="385"/>
      <c r="AI52" s="385"/>
      <c r="AJ52" s="385"/>
      <c r="AK52" s="385"/>
      <c r="AL52" s="385"/>
      <c r="AM52" s="385"/>
      <c r="AN52" s="385"/>
      <c r="AO52" s="385"/>
      <c r="AP52" s="385"/>
      <c r="AQ52" s="385"/>
      <c r="AR52" s="385"/>
      <c r="AS52" s="385"/>
      <c r="AT52" s="385"/>
      <c r="AU52" s="385"/>
      <c r="AV52" s="385"/>
      <c r="AW52" s="385"/>
      <c r="AX52" s="385"/>
      <c r="AY52" s="385"/>
      <c r="AZ52" s="385"/>
      <c r="BA52" s="385"/>
      <c r="BB52" s="385"/>
      <c r="BC52" s="385"/>
      <c r="BD52" s="385"/>
      <c r="BE52" s="385"/>
    </row>
    <row r="53" spans="1:57">
      <c r="A53" s="385"/>
      <c r="B53" s="385"/>
      <c r="C53" s="385"/>
      <c r="D53" s="385"/>
      <c r="E53" s="385"/>
      <c r="F53" s="385"/>
      <c r="G53" s="385"/>
      <c r="H53" s="385"/>
      <c r="I53" s="385"/>
      <c r="J53" s="385"/>
      <c r="K53" s="385"/>
      <c r="L53" s="385"/>
      <c r="M53" s="385"/>
      <c r="N53" s="385"/>
      <c r="O53" s="385"/>
      <c r="P53" s="385"/>
      <c r="Q53" s="385"/>
      <c r="R53" s="385"/>
      <c r="S53" s="385"/>
      <c r="T53" s="385"/>
      <c r="U53" s="385"/>
      <c r="V53" s="385"/>
      <c r="W53" s="385"/>
      <c r="X53" s="385"/>
      <c r="Y53" s="385"/>
      <c r="Z53" s="385"/>
      <c r="AA53" s="385"/>
      <c r="AB53" s="385"/>
      <c r="AC53" s="385"/>
      <c r="AD53" s="385"/>
      <c r="AE53" s="385"/>
      <c r="AF53" s="385"/>
      <c r="AG53" s="385"/>
      <c r="AH53" s="385"/>
      <c r="AI53" s="385"/>
      <c r="AJ53" s="385"/>
      <c r="AK53" s="385"/>
      <c r="AL53" s="385"/>
      <c r="AM53" s="385"/>
      <c r="AN53" s="385"/>
      <c r="AO53" s="385"/>
      <c r="AP53" s="385"/>
      <c r="AQ53" s="385"/>
      <c r="AR53" s="385"/>
      <c r="AS53" s="385"/>
      <c r="AT53" s="385"/>
      <c r="AU53" s="385"/>
      <c r="AV53" s="385"/>
      <c r="AW53" s="385"/>
      <c r="AX53" s="385"/>
      <c r="AY53" s="385"/>
      <c r="AZ53" s="385"/>
      <c r="BA53" s="385"/>
      <c r="BB53" s="385"/>
      <c r="BC53" s="385"/>
      <c r="BD53" s="385"/>
      <c r="BE53" s="385"/>
    </row>
    <row r="54" spans="1:57">
      <c r="A54" s="385"/>
      <c r="B54" s="385"/>
      <c r="C54" s="385"/>
      <c r="D54" s="385"/>
      <c r="E54" s="385"/>
      <c r="F54" s="385"/>
      <c r="G54" s="385"/>
      <c r="H54" s="385"/>
      <c r="I54" s="385"/>
      <c r="J54" s="385"/>
      <c r="K54" s="385"/>
      <c r="L54" s="385"/>
      <c r="M54" s="385"/>
      <c r="N54" s="385"/>
      <c r="O54" s="385"/>
      <c r="P54" s="385"/>
      <c r="Q54" s="385"/>
      <c r="R54" s="385"/>
      <c r="S54" s="385"/>
      <c r="T54" s="385"/>
      <c r="U54" s="385"/>
      <c r="V54" s="385"/>
      <c r="W54" s="385"/>
      <c r="X54" s="385"/>
      <c r="Y54" s="385"/>
      <c r="Z54" s="385"/>
      <c r="AA54" s="385"/>
      <c r="AB54" s="385"/>
      <c r="AC54" s="385"/>
      <c r="AD54" s="385"/>
      <c r="AE54" s="385"/>
      <c r="AF54" s="385"/>
      <c r="AG54" s="385"/>
      <c r="AH54" s="385"/>
      <c r="AI54" s="385"/>
      <c r="AJ54" s="385"/>
      <c r="AK54" s="385"/>
      <c r="AL54" s="385"/>
      <c r="AM54" s="385"/>
      <c r="AN54" s="385"/>
      <c r="AO54" s="385"/>
      <c r="AP54" s="385"/>
      <c r="AQ54" s="385"/>
      <c r="AR54" s="385"/>
      <c r="AS54" s="385"/>
      <c r="AT54" s="385"/>
      <c r="AU54" s="385"/>
      <c r="AV54" s="385"/>
      <c r="AW54" s="385"/>
      <c r="AX54" s="385"/>
      <c r="AY54" s="385"/>
      <c r="AZ54" s="385"/>
      <c r="BA54" s="385"/>
      <c r="BB54" s="385"/>
      <c r="BC54" s="385"/>
      <c r="BD54" s="385"/>
      <c r="BE54" s="385"/>
    </row>
    <row r="55" spans="1:57">
      <c r="A55" s="385"/>
      <c r="B55" s="385"/>
      <c r="C55" s="385"/>
      <c r="D55" s="385"/>
      <c r="E55" s="385"/>
      <c r="F55" s="385"/>
      <c r="G55" s="385"/>
      <c r="H55" s="385"/>
      <c r="I55" s="385"/>
      <c r="J55" s="385"/>
      <c r="K55" s="385"/>
      <c r="L55" s="385"/>
      <c r="M55" s="385"/>
      <c r="N55" s="385"/>
      <c r="O55" s="385"/>
      <c r="P55" s="385"/>
      <c r="Q55" s="385"/>
      <c r="R55" s="385"/>
      <c r="S55" s="385"/>
      <c r="T55" s="385"/>
      <c r="U55" s="385"/>
      <c r="V55" s="385"/>
      <c r="W55" s="385"/>
      <c r="X55" s="385"/>
      <c r="Y55" s="385"/>
      <c r="Z55" s="385"/>
      <c r="AA55" s="385"/>
      <c r="AB55" s="385"/>
      <c r="AC55" s="385"/>
      <c r="AD55" s="385"/>
      <c r="AE55" s="385"/>
      <c r="AF55" s="385"/>
      <c r="AG55" s="385"/>
      <c r="AH55" s="385"/>
      <c r="AI55" s="385"/>
      <c r="AJ55" s="385"/>
      <c r="AK55" s="385"/>
      <c r="AL55" s="385"/>
      <c r="AM55" s="385"/>
      <c r="AN55" s="385"/>
      <c r="AO55" s="385"/>
      <c r="AP55" s="385"/>
      <c r="AQ55" s="385"/>
      <c r="AR55" s="385"/>
      <c r="AS55" s="385"/>
      <c r="AT55" s="385"/>
      <c r="AU55" s="385"/>
      <c r="AV55" s="385"/>
      <c r="AW55" s="385"/>
      <c r="AX55" s="385"/>
      <c r="AY55" s="385"/>
      <c r="AZ55" s="385"/>
      <c r="BA55" s="385"/>
      <c r="BB55" s="385"/>
      <c r="BC55" s="385"/>
      <c r="BD55" s="385"/>
      <c r="BE55" s="385"/>
    </row>
    <row r="56" spans="1:57">
      <c r="A56" s="385"/>
      <c r="B56" s="385"/>
      <c r="C56" s="385"/>
      <c r="D56" s="385"/>
      <c r="E56" s="385"/>
      <c r="F56" s="385"/>
      <c r="G56" s="385"/>
      <c r="H56" s="385"/>
      <c r="I56" s="385"/>
      <c r="J56" s="385"/>
      <c r="K56" s="385"/>
      <c r="L56" s="385"/>
      <c r="M56" s="385"/>
      <c r="N56" s="385"/>
      <c r="O56" s="385"/>
      <c r="P56" s="385"/>
      <c r="Q56" s="385"/>
      <c r="R56" s="385"/>
      <c r="S56" s="385"/>
      <c r="T56" s="385"/>
      <c r="U56" s="385"/>
      <c r="V56" s="385"/>
      <c r="W56" s="385"/>
      <c r="X56" s="385"/>
      <c r="Y56" s="385"/>
      <c r="Z56" s="385"/>
      <c r="AA56" s="385"/>
      <c r="AB56" s="385"/>
      <c r="AC56" s="385"/>
      <c r="AD56" s="385"/>
      <c r="AE56" s="385"/>
      <c r="AF56" s="385"/>
      <c r="AG56" s="385"/>
      <c r="AH56" s="385"/>
      <c r="AI56" s="385"/>
      <c r="AJ56" s="385"/>
      <c r="AK56" s="385"/>
      <c r="AL56" s="385"/>
      <c r="AM56" s="385"/>
      <c r="AN56" s="385"/>
      <c r="AO56" s="385"/>
      <c r="AP56" s="385"/>
      <c r="AQ56" s="385"/>
      <c r="AR56" s="385"/>
      <c r="AS56" s="385"/>
      <c r="AT56" s="385"/>
      <c r="AU56" s="385"/>
      <c r="AV56" s="385"/>
      <c r="AW56" s="385"/>
      <c r="AX56" s="385"/>
      <c r="AY56" s="385"/>
      <c r="AZ56" s="385"/>
      <c r="BA56" s="385"/>
      <c r="BB56" s="385"/>
      <c r="BC56" s="385"/>
      <c r="BD56" s="385"/>
      <c r="BE56" s="385"/>
    </row>
    <row r="57" spans="1:57">
      <c r="A57" s="385"/>
      <c r="B57" s="385"/>
      <c r="C57" s="385"/>
      <c r="D57" s="385"/>
      <c r="E57" s="385"/>
      <c r="F57" s="385"/>
      <c r="G57" s="385"/>
      <c r="H57" s="385"/>
      <c r="I57" s="385"/>
      <c r="J57" s="385"/>
      <c r="K57" s="385"/>
      <c r="L57" s="385"/>
      <c r="M57" s="385"/>
      <c r="N57" s="385"/>
      <c r="O57" s="385"/>
      <c r="P57" s="385"/>
      <c r="Q57" s="385"/>
      <c r="R57" s="385"/>
      <c r="S57" s="385"/>
      <c r="T57" s="385"/>
      <c r="U57" s="385"/>
      <c r="V57" s="385"/>
      <c r="W57" s="385"/>
      <c r="X57" s="385"/>
      <c r="Y57" s="385"/>
      <c r="Z57" s="385"/>
      <c r="AA57" s="385"/>
      <c r="AB57" s="385"/>
      <c r="AC57" s="385"/>
      <c r="AD57" s="385"/>
      <c r="AE57" s="385"/>
      <c r="AF57" s="385"/>
      <c r="AG57" s="385"/>
      <c r="AH57" s="385"/>
      <c r="AI57" s="385"/>
      <c r="AJ57" s="385"/>
      <c r="AK57" s="385"/>
      <c r="AL57" s="385"/>
      <c r="AM57" s="385"/>
      <c r="AN57" s="385"/>
      <c r="AO57" s="385"/>
      <c r="AP57" s="385"/>
      <c r="AQ57" s="385"/>
      <c r="AR57" s="385"/>
      <c r="AS57" s="385"/>
      <c r="AT57" s="385"/>
      <c r="AU57" s="385"/>
      <c r="AV57" s="385"/>
      <c r="AW57" s="385"/>
      <c r="AX57" s="385"/>
      <c r="AY57" s="385"/>
      <c r="AZ57" s="385"/>
      <c r="BA57" s="385"/>
      <c r="BB57" s="385"/>
      <c r="BC57" s="385"/>
      <c r="BD57" s="385"/>
      <c r="BE57" s="385"/>
    </row>
    <row r="58" spans="1:57">
      <c r="A58" s="385"/>
      <c r="B58" s="385"/>
      <c r="C58" s="385"/>
      <c r="D58" s="385"/>
      <c r="E58" s="385"/>
      <c r="F58" s="385"/>
      <c r="G58" s="385"/>
      <c r="H58" s="385"/>
      <c r="I58" s="385"/>
      <c r="J58" s="385"/>
      <c r="K58" s="385"/>
      <c r="L58" s="385"/>
      <c r="M58" s="385"/>
      <c r="N58" s="385"/>
      <c r="O58" s="385"/>
      <c r="P58" s="385"/>
      <c r="Q58" s="385"/>
      <c r="R58" s="385"/>
      <c r="S58" s="385"/>
      <c r="T58" s="385"/>
      <c r="U58" s="385"/>
      <c r="V58" s="385"/>
      <c r="W58" s="385"/>
      <c r="X58" s="385"/>
      <c r="Y58" s="385"/>
      <c r="Z58" s="385"/>
      <c r="AA58" s="385"/>
      <c r="AB58" s="385"/>
      <c r="AC58" s="385"/>
      <c r="AD58" s="385"/>
      <c r="AE58" s="385"/>
      <c r="AF58" s="385"/>
      <c r="AG58" s="385"/>
      <c r="AH58" s="385"/>
      <c r="AI58" s="385"/>
      <c r="AJ58" s="385"/>
      <c r="AK58" s="385"/>
      <c r="AL58" s="385"/>
      <c r="AM58" s="385"/>
      <c r="AN58" s="385"/>
      <c r="AO58" s="385"/>
      <c r="AP58" s="385"/>
      <c r="AQ58" s="385"/>
      <c r="AR58" s="385"/>
      <c r="AS58" s="385"/>
      <c r="AT58" s="385"/>
      <c r="AU58" s="385"/>
      <c r="AV58" s="385"/>
      <c r="AW58" s="385"/>
      <c r="AX58" s="385"/>
      <c r="AY58" s="385"/>
      <c r="AZ58" s="385"/>
      <c r="BA58" s="385"/>
      <c r="BB58" s="385"/>
      <c r="BC58" s="385"/>
      <c r="BD58" s="385"/>
      <c r="BE58" s="385"/>
    </row>
    <row r="59" spans="1:57">
      <c r="A59" s="385"/>
      <c r="B59" s="385"/>
      <c r="C59" s="385"/>
      <c r="D59" s="385"/>
      <c r="E59" s="385"/>
      <c r="F59" s="385"/>
      <c r="G59" s="385"/>
      <c r="H59" s="385"/>
      <c r="I59" s="385"/>
      <c r="J59" s="385"/>
      <c r="K59" s="385"/>
      <c r="L59" s="385"/>
      <c r="M59" s="385"/>
      <c r="N59" s="385"/>
      <c r="O59" s="385"/>
      <c r="P59" s="385"/>
      <c r="Q59" s="385"/>
      <c r="R59" s="385"/>
      <c r="S59" s="385"/>
      <c r="T59" s="385"/>
      <c r="U59" s="385"/>
      <c r="V59" s="385"/>
      <c r="W59" s="385"/>
      <c r="X59" s="385"/>
      <c r="Y59" s="385"/>
      <c r="Z59" s="385"/>
      <c r="AA59" s="385"/>
      <c r="AB59" s="385"/>
      <c r="AC59" s="385"/>
      <c r="AD59" s="385"/>
      <c r="AE59" s="385"/>
      <c r="AF59" s="385"/>
      <c r="AG59" s="385"/>
      <c r="AH59" s="385"/>
      <c r="AI59" s="385"/>
      <c r="AJ59" s="385"/>
      <c r="AK59" s="385"/>
      <c r="AL59" s="385"/>
      <c r="AM59" s="385"/>
      <c r="AN59" s="385"/>
      <c r="AO59" s="385"/>
      <c r="AP59" s="385"/>
      <c r="AQ59" s="385"/>
      <c r="AR59" s="385"/>
      <c r="AS59" s="385"/>
      <c r="AT59" s="385"/>
      <c r="AU59" s="385"/>
      <c r="AV59" s="385"/>
      <c r="AW59" s="385"/>
      <c r="AX59" s="385"/>
      <c r="AY59" s="385"/>
      <c r="AZ59" s="385"/>
      <c r="BA59" s="385"/>
      <c r="BB59" s="385"/>
      <c r="BC59" s="385"/>
      <c r="BD59" s="385"/>
      <c r="BE59" s="385"/>
    </row>
    <row r="60" spans="1:57">
      <c r="A60" s="385"/>
      <c r="B60" s="385"/>
      <c r="C60" s="385"/>
      <c r="D60" s="385"/>
      <c r="E60" s="385"/>
      <c r="F60" s="385"/>
      <c r="G60" s="385"/>
      <c r="H60" s="385"/>
      <c r="I60" s="385"/>
      <c r="J60" s="385"/>
      <c r="K60" s="385"/>
      <c r="L60" s="385"/>
      <c r="M60" s="385"/>
      <c r="N60" s="385"/>
      <c r="O60" s="385"/>
      <c r="P60" s="385"/>
      <c r="Q60" s="385"/>
      <c r="R60" s="385"/>
      <c r="S60" s="385"/>
      <c r="T60" s="385"/>
      <c r="U60" s="385"/>
      <c r="V60" s="385"/>
      <c r="W60" s="385"/>
      <c r="X60" s="385"/>
      <c r="Y60" s="385"/>
      <c r="Z60" s="385"/>
      <c r="AA60" s="385"/>
      <c r="AB60" s="385"/>
      <c r="AC60" s="385"/>
      <c r="AD60" s="385"/>
      <c r="AE60" s="385"/>
      <c r="AF60" s="385"/>
      <c r="AG60" s="385"/>
      <c r="AH60" s="385"/>
      <c r="AI60" s="385"/>
      <c r="AJ60" s="385"/>
      <c r="AK60" s="385"/>
      <c r="AL60" s="385"/>
      <c r="AM60" s="385"/>
      <c r="AN60" s="385"/>
      <c r="AO60" s="385"/>
      <c r="AP60" s="385"/>
      <c r="AQ60" s="385"/>
      <c r="AR60" s="385"/>
      <c r="AS60" s="385"/>
      <c r="AT60" s="385"/>
      <c r="AU60" s="385"/>
      <c r="AV60" s="385"/>
      <c r="AW60" s="385"/>
      <c r="AX60" s="385"/>
      <c r="AY60" s="385"/>
      <c r="AZ60" s="385"/>
      <c r="BA60" s="385"/>
      <c r="BB60" s="385"/>
      <c r="BC60" s="385"/>
      <c r="BD60" s="385"/>
      <c r="BE60" s="385"/>
    </row>
    <row r="61" spans="1:57">
      <c r="A61" s="385"/>
      <c r="B61" s="385"/>
      <c r="C61" s="385"/>
      <c r="D61" s="385"/>
      <c r="E61" s="385"/>
      <c r="F61" s="385"/>
      <c r="G61" s="385"/>
      <c r="H61" s="385"/>
      <c r="I61" s="385"/>
      <c r="J61" s="385"/>
      <c r="K61" s="385"/>
      <c r="L61" s="385"/>
      <c r="M61" s="385"/>
      <c r="N61" s="385"/>
      <c r="O61" s="385"/>
      <c r="P61" s="385"/>
      <c r="Q61" s="385"/>
      <c r="R61" s="385"/>
      <c r="S61" s="385"/>
      <c r="T61" s="385"/>
      <c r="U61" s="385"/>
      <c r="V61" s="385"/>
      <c r="W61" s="385"/>
      <c r="X61" s="385"/>
      <c r="Y61" s="385"/>
      <c r="Z61" s="385"/>
      <c r="AA61" s="385"/>
      <c r="AB61" s="385"/>
      <c r="AC61" s="385"/>
      <c r="AD61" s="385"/>
      <c r="AE61" s="385"/>
      <c r="AF61" s="385"/>
      <c r="AG61" s="385"/>
      <c r="AH61" s="385"/>
      <c r="AI61" s="385"/>
      <c r="AJ61" s="385"/>
      <c r="AK61" s="385"/>
      <c r="AL61" s="385"/>
      <c r="AM61" s="385"/>
      <c r="AN61" s="385"/>
      <c r="AO61" s="385"/>
      <c r="AP61" s="385"/>
      <c r="AQ61" s="385"/>
      <c r="AR61" s="385"/>
      <c r="AS61" s="385"/>
      <c r="AT61" s="385"/>
      <c r="AU61" s="385"/>
      <c r="AV61" s="385"/>
      <c r="AW61" s="385"/>
      <c r="AX61" s="385"/>
      <c r="AY61" s="385"/>
      <c r="AZ61" s="385"/>
      <c r="BA61" s="385"/>
      <c r="BB61" s="385"/>
      <c r="BC61" s="385"/>
      <c r="BD61" s="385"/>
      <c r="BE61" s="385"/>
    </row>
    <row r="62" spans="1:57">
      <c r="A62" s="385"/>
      <c r="B62" s="385"/>
      <c r="C62" s="385"/>
      <c r="D62" s="385"/>
      <c r="E62" s="385"/>
      <c r="F62" s="385"/>
      <c r="G62" s="385"/>
      <c r="H62" s="385"/>
      <c r="I62" s="385"/>
      <c r="J62" s="385"/>
      <c r="K62" s="385"/>
      <c r="L62" s="385"/>
      <c r="M62" s="385"/>
      <c r="N62" s="385"/>
      <c r="O62" s="385"/>
      <c r="P62" s="385"/>
      <c r="Q62" s="385"/>
      <c r="R62" s="385"/>
      <c r="S62" s="385"/>
      <c r="T62" s="385"/>
      <c r="U62" s="385"/>
      <c r="V62" s="385"/>
      <c r="W62" s="385"/>
      <c r="X62" s="385"/>
      <c r="Y62" s="385"/>
      <c r="Z62" s="385"/>
      <c r="AA62" s="385"/>
      <c r="AB62" s="385"/>
      <c r="AC62" s="385"/>
      <c r="AD62" s="385"/>
      <c r="AE62" s="385"/>
      <c r="AF62" s="385"/>
      <c r="AG62" s="385"/>
      <c r="AH62" s="385"/>
      <c r="AI62" s="385"/>
      <c r="AJ62" s="385"/>
      <c r="AK62" s="385"/>
      <c r="AL62" s="385"/>
      <c r="AM62" s="385"/>
      <c r="AN62" s="385"/>
      <c r="AO62" s="385"/>
      <c r="AP62" s="385"/>
      <c r="AQ62" s="385"/>
      <c r="AR62" s="385"/>
      <c r="AS62" s="385"/>
      <c r="AT62" s="385"/>
      <c r="AU62" s="385"/>
      <c r="AV62" s="385"/>
      <c r="AW62" s="385"/>
      <c r="AX62" s="385"/>
      <c r="AY62" s="385"/>
      <c r="AZ62" s="385"/>
      <c r="BA62" s="385"/>
      <c r="BB62" s="385"/>
      <c r="BC62" s="385"/>
      <c r="BD62" s="385"/>
      <c r="BE62" s="385"/>
    </row>
    <row r="63" spans="1:57">
      <c r="A63" s="385"/>
      <c r="B63" s="385"/>
      <c r="C63" s="385"/>
      <c r="D63" s="385"/>
      <c r="E63" s="385"/>
      <c r="F63" s="385"/>
      <c r="G63" s="385"/>
      <c r="H63" s="385"/>
      <c r="I63" s="385"/>
      <c r="J63" s="385"/>
      <c r="K63" s="385"/>
      <c r="L63" s="385"/>
      <c r="M63" s="385"/>
      <c r="N63" s="385"/>
      <c r="O63" s="385"/>
      <c r="P63" s="385"/>
      <c r="Q63" s="385"/>
      <c r="R63" s="385"/>
      <c r="S63" s="385"/>
      <c r="T63" s="385"/>
      <c r="U63" s="385"/>
      <c r="V63" s="385"/>
      <c r="W63" s="385"/>
      <c r="X63" s="385"/>
      <c r="Y63" s="385"/>
      <c r="Z63" s="385"/>
      <c r="AA63" s="385"/>
      <c r="AB63" s="385"/>
      <c r="AC63" s="385"/>
      <c r="AD63" s="385"/>
      <c r="AE63" s="385"/>
      <c r="AF63" s="385"/>
      <c r="AG63" s="385"/>
      <c r="AH63" s="385"/>
      <c r="AI63" s="385"/>
      <c r="AJ63" s="385"/>
      <c r="AK63" s="385"/>
      <c r="AL63" s="385"/>
      <c r="AM63" s="385"/>
      <c r="AN63" s="385"/>
      <c r="AO63" s="385"/>
      <c r="AP63" s="385"/>
      <c r="AQ63" s="385"/>
      <c r="AR63" s="385"/>
      <c r="AS63" s="385"/>
      <c r="AT63" s="385"/>
      <c r="AU63" s="385"/>
      <c r="AV63" s="385"/>
      <c r="AW63" s="385"/>
      <c r="AX63" s="385"/>
      <c r="AY63" s="385"/>
      <c r="AZ63" s="385"/>
      <c r="BA63" s="385"/>
      <c r="BB63" s="385"/>
      <c r="BC63" s="385"/>
      <c r="BD63" s="385"/>
      <c r="BE63" s="385"/>
    </row>
    <row r="64" spans="1:57">
      <c r="A64" s="385"/>
      <c r="B64" s="385"/>
      <c r="C64" s="385"/>
      <c r="D64" s="385"/>
      <c r="E64" s="385"/>
      <c r="F64" s="385"/>
      <c r="G64" s="385"/>
      <c r="H64" s="385"/>
      <c r="I64" s="385"/>
      <c r="J64" s="385"/>
      <c r="K64" s="385"/>
      <c r="L64" s="385"/>
      <c r="M64" s="385"/>
      <c r="N64" s="385"/>
      <c r="O64" s="385"/>
      <c r="P64" s="385"/>
      <c r="Q64" s="385"/>
      <c r="R64" s="385"/>
      <c r="S64" s="385"/>
      <c r="T64" s="385"/>
      <c r="U64" s="385"/>
      <c r="V64" s="385"/>
      <c r="W64" s="385"/>
      <c r="X64" s="385"/>
      <c r="Y64" s="385"/>
      <c r="Z64" s="385"/>
      <c r="AA64" s="385"/>
      <c r="AB64" s="385"/>
      <c r="AC64" s="385"/>
      <c r="AD64" s="385"/>
      <c r="AE64" s="385"/>
      <c r="AF64" s="385"/>
      <c r="AG64" s="385"/>
      <c r="AH64" s="385"/>
      <c r="AI64" s="385"/>
      <c r="AJ64" s="385"/>
      <c r="AK64" s="385"/>
      <c r="AL64" s="385"/>
      <c r="AM64" s="385"/>
      <c r="AN64" s="385"/>
      <c r="AO64" s="385"/>
      <c r="AP64" s="385"/>
      <c r="AQ64" s="385"/>
      <c r="AR64" s="385"/>
      <c r="AS64" s="385"/>
      <c r="AT64" s="385"/>
      <c r="AU64" s="385"/>
      <c r="AV64" s="385"/>
      <c r="AW64" s="385"/>
      <c r="AX64" s="385"/>
      <c r="AY64" s="385"/>
      <c r="AZ64" s="385"/>
      <c r="BA64" s="385"/>
      <c r="BB64" s="385"/>
      <c r="BC64" s="385"/>
      <c r="BD64" s="385"/>
      <c r="BE64" s="385"/>
    </row>
    <row r="65" spans="1:57">
      <c r="A65" s="385"/>
      <c r="B65" s="385"/>
      <c r="C65" s="385"/>
      <c r="D65" s="385"/>
      <c r="E65" s="385"/>
      <c r="F65" s="385"/>
      <c r="G65" s="385"/>
      <c r="H65" s="385"/>
      <c r="I65" s="385"/>
      <c r="J65" s="385"/>
      <c r="K65" s="385"/>
      <c r="L65" s="385"/>
      <c r="M65" s="385"/>
      <c r="N65" s="385"/>
      <c r="O65" s="385"/>
      <c r="P65" s="385"/>
      <c r="Q65" s="385"/>
      <c r="R65" s="385"/>
      <c r="S65" s="385"/>
      <c r="T65" s="385"/>
      <c r="U65" s="385"/>
      <c r="V65" s="385"/>
      <c r="W65" s="385"/>
      <c r="X65" s="385"/>
      <c r="Y65" s="385"/>
      <c r="Z65" s="385"/>
      <c r="AA65" s="385"/>
      <c r="AB65" s="385"/>
      <c r="AC65" s="385"/>
      <c r="AD65" s="385"/>
      <c r="AE65" s="385"/>
      <c r="AF65" s="385"/>
      <c r="AG65" s="385"/>
      <c r="AH65" s="385"/>
      <c r="AI65" s="385"/>
      <c r="AJ65" s="385"/>
      <c r="AK65" s="385"/>
      <c r="AL65" s="385"/>
      <c r="AM65" s="385"/>
      <c r="AN65" s="385"/>
      <c r="AO65" s="385"/>
      <c r="AP65" s="385"/>
      <c r="AQ65" s="385"/>
      <c r="AR65" s="385"/>
      <c r="AS65" s="385"/>
      <c r="AT65" s="385"/>
      <c r="AU65" s="385"/>
      <c r="AV65" s="385"/>
      <c r="AW65" s="385"/>
      <c r="AX65" s="385"/>
      <c r="AY65" s="385"/>
      <c r="AZ65" s="385"/>
      <c r="BA65" s="385"/>
      <c r="BB65" s="385"/>
      <c r="BC65" s="385"/>
      <c r="BD65" s="385"/>
      <c r="BE65" s="385"/>
    </row>
    <row r="66" spans="1:57">
      <c r="A66" s="385"/>
      <c r="B66" s="385"/>
      <c r="C66" s="385"/>
      <c r="D66" s="385"/>
      <c r="E66" s="385"/>
      <c r="F66" s="385"/>
      <c r="G66" s="385"/>
      <c r="H66" s="385"/>
      <c r="I66" s="385"/>
      <c r="J66" s="385"/>
      <c r="K66" s="385"/>
      <c r="L66" s="385"/>
      <c r="M66" s="385"/>
      <c r="N66" s="385"/>
      <c r="O66" s="385"/>
      <c r="P66" s="385"/>
      <c r="Q66" s="385"/>
      <c r="R66" s="385"/>
      <c r="S66" s="385"/>
      <c r="T66" s="385"/>
      <c r="U66" s="385"/>
      <c r="V66" s="385"/>
      <c r="W66" s="385"/>
      <c r="X66" s="385"/>
      <c r="Y66" s="385"/>
      <c r="Z66" s="385"/>
      <c r="AA66" s="385"/>
      <c r="AB66" s="385"/>
      <c r="AC66" s="385"/>
      <c r="AD66" s="385"/>
      <c r="AE66" s="385"/>
      <c r="AF66" s="385"/>
      <c r="AG66" s="385"/>
      <c r="AH66" s="385"/>
      <c r="AI66" s="385"/>
      <c r="AJ66" s="385"/>
      <c r="AK66" s="385"/>
      <c r="AL66" s="385"/>
      <c r="AM66" s="385"/>
      <c r="AN66" s="385"/>
      <c r="AO66" s="385"/>
      <c r="AP66" s="385"/>
      <c r="AQ66" s="385"/>
      <c r="AR66" s="385"/>
      <c r="AS66" s="385"/>
      <c r="AT66" s="385"/>
      <c r="AU66" s="385"/>
      <c r="AV66" s="385"/>
      <c r="AW66" s="385"/>
      <c r="AX66" s="385"/>
      <c r="AY66" s="385"/>
      <c r="AZ66" s="385"/>
      <c r="BA66" s="385"/>
      <c r="BB66" s="385"/>
      <c r="BC66" s="385"/>
      <c r="BD66" s="385"/>
      <c r="BE66" s="385"/>
    </row>
    <row r="67" spans="1:57">
      <c r="A67" s="385"/>
      <c r="B67" s="385"/>
      <c r="C67" s="385"/>
      <c r="D67" s="385"/>
      <c r="E67" s="385"/>
      <c r="F67" s="385"/>
      <c r="G67" s="385"/>
      <c r="H67" s="385"/>
      <c r="I67" s="385"/>
      <c r="J67" s="385"/>
      <c r="K67" s="385"/>
      <c r="L67" s="385"/>
      <c r="M67" s="385"/>
      <c r="N67" s="385"/>
      <c r="O67" s="385"/>
      <c r="P67" s="385"/>
      <c r="Q67" s="385"/>
      <c r="R67" s="385"/>
      <c r="S67" s="385"/>
      <c r="T67" s="385"/>
      <c r="U67" s="385"/>
      <c r="V67" s="385"/>
      <c r="W67" s="385"/>
      <c r="X67" s="385"/>
      <c r="Y67" s="385"/>
      <c r="Z67" s="385"/>
      <c r="AA67" s="385"/>
      <c r="AB67" s="385"/>
      <c r="AC67" s="385"/>
      <c r="AD67" s="385"/>
      <c r="AE67" s="385"/>
      <c r="AF67" s="385"/>
      <c r="AG67" s="385"/>
      <c r="AH67" s="385"/>
      <c r="AI67" s="385"/>
      <c r="AJ67" s="385"/>
      <c r="AK67" s="385"/>
      <c r="AL67" s="385"/>
      <c r="AM67" s="385"/>
      <c r="AN67" s="385"/>
      <c r="AO67" s="385"/>
      <c r="AP67" s="385"/>
      <c r="AQ67" s="385"/>
      <c r="AR67" s="385"/>
      <c r="AS67" s="385"/>
      <c r="AT67" s="385"/>
      <c r="AU67" s="385"/>
      <c r="AV67" s="385"/>
      <c r="AW67" s="385"/>
      <c r="AX67" s="385"/>
      <c r="AY67" s="385"/>
      <c r="AZ67" s="385"/>
      <c r="BA67" s="385"/>
      <c r="BB67" s="385"/>
      <c r="BC67" s="385"/>
      <c r="BD67" s="385"/>
      <c r="BE67" s="385"/>
    </row>
    <row r="68" spans="1:57">
      <c r="A68" s="385"/>
      <c r="B68" s="385"/>
      <c r="C68" s="385"/>
      <c r="D68" s="385"/>
      <c r="E68" s="385"/>
      <c r="F68" s="385"/>
      <c r="G68" s="385"/>
      <c r="H68" s="385"/>
      <c r="I68" s="385"/>
      <c r="J68" s="385"/>
      <c r="K68" s="385"/>
      <c r="L68" s="385"/>
      <c r="M68" s="385"/>
      <c r="N68" s="385"/>
      <c r="O68" s="385"/>
      <c r="P68" s="385"/>
      <c r="Q68" s="385"/>
      <c r="R68" s="385"/>
      <c r="S68" s="385"/>
      <c r="T68" s="385"/>
      <c r="U68" s="385"/>
      <c r="V68" s="385"/>
      <c r="W68" s="385"/>
      <c r="X68" s="385"/>
      <c r="Y68" s="385"/>
      <c r="Z68" s="385"/>
      <c r="AA68" s="385"/>
      <c r="AB68" s="385"/>
      <c r="AC68" s="385"/>
      <c r="AD68" s="385"/>
      <c r="AE68" s="385"/>
      <c r="AF68" s="385"/>
      <c r="AG68" s="385"/>
      <c r="AH68" s="385"/>
      <c r="AI68" s="385"/>
      <c r="AJ68" s="385"/>
      <c r="AK68" s="385"/>
      <c r="AL68" s="385"/>
      <c r="AM68" s="385"/>
      <c r="AN68" s="385"/>
      <c r="AO68" s="385"/>
      <c r="AP68" s="385"/>
      <c r="AQ68" s="385"/>
      <c r="AR68" s="385"/>
      <c r="AS68" s="385"/>
      <c r="AT68" s="385"/>
      <c r="AU68" s="385"/>
      <c r="AV68" s="385"/>
      <c r="AW68" s="385"/>
      <c r="AX68" s="385"/>
      <c r="AY68" s="385"/>
      <c r="AZ68" s="385"/>
      <c r="BA68" s="385"/>
      <c r="BB68" s="385"/>
      <c r="BC68" s="385"/>
      <c r="BD68" s="385"/>
      <c r="BE68" s="385"/>
    </row>
    <row r="69" spans="1:57">
      <c r="A69" s="385"/>
      <c r="B69" s="385"/>
      <c r="C69" s="385"/>
      <c r="D69" s="385"/>
      <c r="E69" s="385"/>
      <c r="F69" s="385"/>
      <c r="G69" s="385"/>
      <c r="H69" s="385"/>
      <c r="I69" s="385"/>
      <c r="J69" s="385"/>
      <c r="K69" s="385"/>
      <c r="L69" s="385"/>
      <c r="M69" s="385"/>
      <c r="N69" s="385"/>
      <c r="O69" s="385"/>
      <c r="P69" s="385"/>
      <c r="Q69" s="385"/>
      <c r="R69" s="385"/>
      <c r="S69" s="385"/>
      <c r="T69" s="385"/>
      <c r="U69" s="385"/>
      <c r="V69" s="385"/>
      <c r="W69" s="385"/>
      <c r="X69" s="385"/>
      <c r="Y69" s="385"/>
      <c r="Z69" s="385"/>
      <c r="AA69" s="385"/>
      <c r="AB69" s="385"/>
      <c r="AC69" s="385"/>
      <c r="AD69" s="385"/>
      <c r="AE69" s="385"/>
      <c r="AF69" s="385"/>
      <c r="AG69" s="385"/>
      <c r="AH69" s="385"/>
      <c r="AI69" s="385"/>
      <c r="AJ69" s="385"/>
      <c r="AK69" s="385"/>
      <c r="AL69" s="385"/>
      <c r="AM69" s="385"/>
      <c r="AN69" s="385"/>
      <c r="AO69" s="385"/>
      <c r="AP69" s="385"/>
      <c r="AQ69" s="385"/>
      <c r="AR69" s="385"/>
      <c r="AS69" s="385"/>
      <c r="AT69" s="385"/>
      <c r="AU69" s="385"/>
      <c r="AV69" s="385"/>
      <c r="AW69" s="385"/>
      <c r="AX69" s="385"/>
      <c r="AY69" s="385"/>
      <c r="AZ69" s="385"/>
      <c r="BA69" s="385"/>
      <c r="BB69" s="385"/>
      <c r="BC69" s="385"/>
      <c r="BD69" s="385"/>
      <c r="BE69" s="385"/>
    </row>
    <row r="70" spans="1:57">
      <c r="A70" s="385"/>
      <c r="B70" s="385"/>
      <c r="C70" s="385"/>
      <c r="D70" s="385"/>
      <c r="E70" s="385"/>
      <c r="F70" s="385"/>
      <c r="G70" s="385"/>
      <c r="H70" s="385"/>
      <c r="I70" s="385"/>
      <c r="J70" s="385"/>
      <c r="K70" s="385"/>
      <c r="L70" s="385"/>
      <c r="M70" s="385"/>
      <c r="N70" s="385"/>
      <c r="O70" s="385"/>
      <c r="P70" s="385"/>
      <c r="Q70" s="385"/>
      <c r="R70" s="385"/>
      <c r="S70" s="385"/>
      <c r="T70" s="385"/>
      <c r="U70" s="385"/>
      <c r="V70" s="385"/>
      <c r="W70" s="385"/>
      <c r="X70" s="385"/>
      <c r="Y70" s="385"/>
      <c r="Z70" s="385"/>
      <c r="AA70" s="385"/>
      <c r="AB70" s="385"/>
      <c r="AC70" s="385"/>
      <c r="AD70" s="385"/>
      <c r="AE70" s="385"/>
      <c r="AF70" s="385"/>
      <c r="AG70" s="385"/>
      <c r="AH70" s="385"/>
      <c r="AI70" s="385"/>
      <c r="AJ70" s="385"/>
      <c r="AK70" s="385"/>
      <c r="AL70" s="385"/>
      <c r="AM70" s="385"/>
      <c r="AN70" s="385"/>
      <c r="AO70" s="385"/>
      <c r="AP70" s="385"/>
      <c r="AQ70" s="385"/>
      <c r="AR70" s="385"/>
      <c r="AS70" s="385"/>
      <c r="AT70" s="385"/>
      <c r="AU70" s="385"/>
      <c r="AV70" s="385"/>
      <c r="AW70" s="385"/>
      <c r="AX70" s="385"/>
      <c r="AY70" s="385"/>
      <c r="AZ70" s="385"/>
      <c r="BA70" s="385"/>
      <c r="BB70" s="385"/>
      <c r="BC70" s="385"/>
      <c r="BD70" s="385"/>
      <c r="BE70" s="385"/>
    </row>
    <row r="71" spans="1:57">
      <c r="A71" s="385"/>
      <c r="B71" s="385"/>
      <c r="C71" s="385"/>
      <c r="D71" s="385"/>
      <c r="E71" s="385"/>
      <c r="F71" s="385"/>
      <c r="G71" s="385"/>
      <c r="H71" s="385"/>
      <c r="I71" s="385"/>
      <c r="J71" s="385"/>
      <c r="K71" s="385"/>
      <c r="L71" s="385"/>
      <c r="M71" s="385"/>
      <c r="N71" s="385"/>
      <c r="O71" s="385"/>
      <c r="P71" s="385"/>
      <c r="Q71" s="385"/>
      <c r="R71" s="385"/>
      <c r="S71" s="385"/>
      <c r="T71" s="385"/>
      <c r="U71" s="385"/>
      <c r="V71" s="385"/>
      <c r="W71" s="385"/>
      <c r="X71" s="385"/>
      <c r="Y71" s="385"/>
      <c r="Z71" s="385"/>
      <c r="AA71" s="385"/>
      <c r="AB71" s="385"/>
      <c r="AC71" s="385"/>
      <c r="AD71" s="385"/>
      <c r="AE71" s="385"/>
      <c r="AF71" s="385"/>
      <c r="AG71" s="385"/>
      <c r="AH71" s="385"/>
      <c r="AI71" s="385"/>
      <c r="AJ71" s="385"/>
      <c r="AK71" s="385"/>
      <c r="AL71" s="385"/>
      <c r="AM71" s="385"/>
      <c r="AN71" s="385"/>
      <c r="AO71" s="385"/>
      <c r="AP71" s="385"/>
      <c r="AQ71" s="385"/>
      <c r="AR71" s="385"/>
      <c r="AS71" s="385"/>
      <c r="AT71" s="385"/>
      <c r="AU71" s="385"/>
      <c r="AV71" s="385"/>
      <c r="AW71" s="385"/>
      <c r="AX71" s="385"/>
      <c r="AY71" s="385"/>
      <c r="AZ71" s="385"/>
      <c r="BA71" s="385"/>
      <c r="BB71" s="385"/>
      <c r="BC71" s="385"/>
      <c r="BD71" s="385"/>
      <c r="BE71" s="385"/>
    </row>
    <row r="72" spans="1:57">
      <c r="A72" s="385"/>
      <c r="B72" s="385"/>
      <c r="C72" s="385"/>
      <c r="D72" s="385"/>
      <c r="E72" s="385"/>
      <c r="F72" s="385"/>
      <c r="G72" s="385"/>
      <c r="H72" s="385"/>
      <c r="I72" s="385"/>
      <c r="J72" s="385"/>
      <c r="K72" s="385"/>
      <c r="L72" s="385"/>
      <c r="M72" s="385"/>
      <c r="N72" s="385"/>
      <c r="O72" s="385"/>
      <c r="P72" s="385"/>
      <c r="Q72" s="385"/>
      <c r="R72" s="385"/>
      <c r="S72" s="385"/>
      <c r="T72" s="385"/>
      <c r="U72" s="385"/>
      <c r="V72" s="385"/>
      <c r="W72" s="385"/>
      <c r="X72" s="385"/>
      <c r="Y72" s="385"/>
      <c r="Z72" s="385"/>
      <c r="AA72" s="385"/>
      <c r="AB72" s="385"/>
      <c r="AC72" s="385"/>
      <c r="AD72" s="385"/>
      <c r="AE72" s="385"/>
      <c r="AF72" s="385"/>
      <c r="AG72" s="385"/>
      <c r="AH72" s="385"/>
      <c r="AI72" s="385"/>
      <c r="AJ72" s="385"/>
      <c r="AK72" s="385"/>
      <c r="AL72" s="385"/>
      <c r="AM72" s="385"/>
      <c r="AN72" s="385"/>
      <c r="AO72" s="385"/>
      <c r="AP72" s="385"/>
      <c r="AQ72" s="385"/>
      <c r="AR72" s="385"/>
      <c r="AS72" s="385"/>
      <c r="AT72" s="385"/>
      <c r="AU72" s="385"/>
      <c r="AV72" s="385"/>
      <c r="AW72" s="385"/>
      <c r="AX72" s="385"/>
      <c r="AY72" s="385"/>
      <c r="AZ72" s="385"/>
      <c r="BA72" s="385"/>
      <c r="BB72" s="385"/>
      <c r="BC72" s="385"/>
      <c r="BD72" s="385"/>
      <c r="BE72" s="385"/>
    </row>
    <row r="73" spans="1:57">
      <c r="A73" s="385"/>
      <c r="B73" s="385"/>
      <c r="C73" s="385"/>
      <c r="D73" s="385"/>
      <c r="E73" s="385"/>
      <c r="F73" s="385"/>
      <c r="G73" s="385"/>
      <c r="H73" s="385"/>
      <c r="I73" s="385"/>
      <c r="J73" s="385"/>
      <c r="K73" s="385"/>
      <c r="L73" s="385"/>
      <c r="M73" s="385"/>
      <c r="N73" s="385"/>
      <c r="O73" s="385"/>
      <c r="P73" s="385"/>
      <c r="Q73" s="385"/>
      <c r="R73" s="385"/>
      <c r="S73" s="385"/>
      <c r="T73" s="385"/>
      <c r="U73" s="385"/>
      <c r="V73" s="385"/>
      <c r="W73" s="385"/>
      <c r="X73" s="385"/>
      <c r="Y73" s="385"/>
      <c r="Z73" s="385"/>
      <c r="AA73" s="385"/>
      <c r="AB73" s="385"/>
      <c r="AC73" s="385"/>
      <c r="AD73" s="385"/>
      <c r="AE73" s="385"/>
      <c r="AF73" s="385"/>
      <c r="AG73" s="385"/>
      <c r="AH73" s="385"/>
      <c r="AI73" s="385"/>
      <c r="AJ73" s="385"/>
      <c r="AK73" s="385"/>
      <c r="AL73" s="385"/>
      <c r="AM73" s="385"/>
      <c r="AN73" s="385"/>
      <c r="AO73" s="385"/>
      <c r="AP73" s="385"/>
      <c r="AQ73" s="385"/>
      <c r="AR73" s="385"/>
      <c r="AS73" s="385"/>
      <c r="AT73" s="385"/>
      <c r="AU73" s="385"/>
      <c r="AV73" s="385"/>
      <c r="AW73" s="385"/>
      <c r="AX73" s="385"/>
      <c r="AY73" s="385"/>
      <c r="AZ73" s="385"/>
      <c r="BA73" s="385"/>
      <c r="BB73" s="385"/>
      <c r="BC73" s="385"/>
      <c r="BD73" s="385"/>
      <c r="BE73" s="385"/>
    </row>
    <row r="74" spans="1:57">
      <c r="A74" s="385"/>
      <c r="B74" s="385"/>
      <c r="C74" s="385"/>
      <c r="D74" s="385"/>
      <c r="E74" s="385"/>
      <c r="F74" s="385"/>
      <c r="G74" s="385"/>
      <c r="H74" s="385"/>
      <c r="I74" s="385"/>
      <c r="J74" s="385"/>
      <c r="K74" s="385"/>
      <c r="L74" s="385"/>
      <c r="M74" s="385"/>
      <c r="N74" s="385"/>
      <c r="O74" s="385"/>
      <c r="P74" s="385"/>
      <c r="Q74" s="385"/>
      <c r="R74" s="385"/>
      <c r="S74" s="385"/>
      <c r="T74" s="385"/>
      <c r="U74" s="385"/>
      <c r="V74" s="385"/>
      <c r="W74" s="385"/>
      <c r="X74" s="385"/>
      <c r="Y74" s="385"/>
      <c r="Z74" s="385"/>
      <c r="AA74" s="385"/>
      <c r="AB74" s="385"/>
      <c r="AC74" s="385"/>
      <c r="AD74" s="385"/>
      <c r="AE74" s="385"/>
      <c r="AF74" s="385"/>
      <c r="AG74" s="385"/>
      <c r="AH74" s="385"/>
      <c r="AI74" s="385"/>
      <c r="AJ74" s="385"/>
      <c r="AK74" s="385"/>
      <c r="AL74" s="385"/>
      <c r="AM74" s="385"/>
      <c r="AN74" s="385"/>
      <c r="AO74" s="385"/>
      <c r="AP74" s="385"/>
      <c r="AQ74" s="385"/>
      <c r="AR74" s="385"/>
      <c r="AS74" s="385"/>
      <c r="AT74" s="385"/>
      <c r="AU74" s="385"/>
      <c r="AV74" s="385"/>
      <c r="AW74" s="385"/>
      <c r="AX74" s="385"/>
      <c r="AY74" s="385"/>
      <c r="AZ74" s="385"/>
      <c r="BA74" s="385"/>
      <c r="BB74" s="385"/>
      <c r="BC74" s="385"/>
      <c r="BD74" s="385"/>
      <c r="BE74" s="385"/>
    </row>
    <row r="75" spans="1:57">
      <c r="A75" s="385"/>
      <c r="B75" s="385"/>
      <c r="C75" s="385"/>
      <c r="D75" s="385"/>
      <c r="E75" s="385"/>
      <c r="F75" s="385"/>
      <c r="G75" s="385"/>
      <c r="H75" s="385"/>
      <c r="I75" s="385"/>
      <c r="J75" s="385"/>
      <c r="K75" s="385"/>
      <c r="L75" s="385"/>
      <c r="M75" s="385"/>
      <c r="N75" s="385"/>
      <c r="O75" s="385"/>
      <c r="P75" s="385"/>
      <c r="Q75" s="385"/>
      <c r="R75" s="385"/>
      <c r="S75" s="385"/>
      <c r="T75" s="385"/>
      <c r="U75" s="385"/>
      <c r="V75" s="385"/>
      <c r="W75" s="385"/>
      <c r="X75" s="385"/>
      <c r="Y75" s="385"/>
      <c r="Z75" s="385"/>
      <c r="AA75" s="385"/>
      <c r="AB75" s="385"/>
      <c r="AC75" s="385"/>
      <c r="AD75" s="385"/>
      <c r="AE75" s="385"/>
      <c r="AF75" s="385"/>
      <c r="AG75" s="385"/>
      <c r="AH75" s="385"/>
      <c r="AI75" s="385"/>
      <c r="AJ75" s="385"/>
      <c r="AK75" s="385"/>
      <c r="AL75" s="385"/>
      <c r="AM75" s="385"/>
      <c r="AN75" s="385"/>
      <c r="AO75" s="385"/>
      <c r="AP75" s="385"/>
      <c r="AQ75" s="385"/>
      <c r="AR75" s="385"/>
      <c r="AS75" s="385"/>
      <c r="AT75" s="385"/>
      <c r="AU75" s="385"/>
      <c r="AV75" s="385"/>
      <c r="AW75" s="385"/>
      <c r="AX75" s="385"/>
      <c r="AY75" s="385"/>
      <c r="AZ75" s="385"/>
      <c r="BA75" s="385"/>
      <c r="BB75" s="385"/>
      <c r="BC75" s="385"/>
      <c r="BD75" s="385"/>
      <c r="BE75" s="385"/>
    </row>
    <row r="76" spans="1:57">
      <c r="A76" s="385"/>
      <c r="B76" s="385"/>
      <c r="C76" s="385"/>
      <c r="D76" s="385"/>
      <c r="E76" s="385"/>
      <c r="F76" s="385"/>
      <c r="G76" s="385"/>
      <c r="H76" s="385"/>
      <c r="I76" s="385"/>
      <c r="J76" s="385"/>
      <c r="K76" s="385"/>
      <c r="L76" s="385"/>
      <c r="M76" s="385"/>
      <c r="N76" s="385"/>
      <c r="O76" s="385"/>
      <c r="P76" s="385"/>
      <c r="Q76" s="385"/>
      <c r="R76" s="385"/>
      <c r="S76" s="385"/>
      <c r="T76" s="385"/>
      <c r="U76" s="385"/>
      <c r="V76" s="385"/>
      <c r="W76" s="385"/>
      <c r="X76" s="385"/>
      <c r="Y76" s="385"/>
      <c r="Z76" s="385"/>
      <c r="AA76" s="385"/>
      <c r="AB76" s="385"/>
      <c r="AC76" s="385"/>
      <c r="AD76" s="385"/>
      <c r="AE76" s="385"/>
      <c r="AF76" s="385"/>
      <c r="AG76" s="385"/>
      <c r="AH76" s="385"/>
      <c r="AI76" s="385"/>
      <c r="AJ76" s="385"/>
      <c r="AK76" s="385"/>
      <c r="AL76" s="385"/>
      <c r="AM76" s="385"/>
      <c r="AN76" s="385"/>
      <c r="AO76" s="385"/>
      <c r="AP76" s="385"/>
      <c r="AQ76" s="385"/>
      <c r="AR76" s="385"/>
      <c r="AS76" s="385"/>
      <c r="AT76" s="385"/>
      <c r="AU76" s="385"/>
      <c r="AV76" s="385"/>
      <c r="AW76" s="385"/>
      <c r="AX76" s="385"/>
      <c r="AY76" s="385"/>
      <c r="AZ76" s="385"/>
      <c r="BA76" s="385"/>
      <c r="BB76" s="385"/>
      <c r="BC76" s="385"/>
      <c r="BD76" s="385"/>
      <c r="BE76" s="385"/>
    </row>
    <row r="77" spans="1:57">
      <c r="A77" s="385"/>
      <c r="B77" s="385"/>
      <c r="C77" s="385"/>
      <c r="D77" s="385"/>
      <c r="E77" s="385"/>
      <c r="F77" s="385"/>
      <c r="G77" s="385"/>
      <c r="H77" s="385"/>
      <c r="I77" s="385"/>
      <c r="J77" s="385"/>
      <c r="K77" s="385"/>
      <c r="L77" s="385"/>
      <c r="M77" s="385"/>
      <c r="N77" s="385"/>
      <c r="O77" s="385"/>
      <c r="P77" s="385"/>
      <c r="Q77" s="385"/>
      <c r="R77" s="385"/>
      <c r="S77" s="385"/>
      <c r="T77" s="385"/>
      <c r="U77" s="385"/>
      <c r="V77" s="385"/>
      <c r="W77" s="385"/>
      <c r="X77" s="385"/>
      <c r="Y77" s="385"/>
      <c r="Z77" s="385"/>
      <c r="AA77" s="385"/>
      <c r="AB77" s="385"/>
      <c r="AC77" s="385"/>
      <c r="AD77" s="385"/>
      <c r="AE77" s="385"/>
      <c r="AF77" s="385"/>
      <c r="AG77" s="385"/>
      <c r="AH77" s="385"/>
      <c r="AI77" s="385"/>
      <c r="AJ77" s="385"/>
      <c r="AK77" s="385"/>
      <c r="AL77" s="385"/>
      <c r="AM77" s="385"/>
      <c r="AN77" s="385"/>
      <c r="AO77" s="385"/>
      <c r="AP77" s="385"/>
      <c r="AQ77" s="385"/>
      <c r="AR77" s="385"/>
      <c r="AS77" s="385"/>
      <c r="AT77" s="385"/>
      <c r="AU77" s="385"/>
      <c r="AV77" s="385"/>
      <c r="AW77" s="385"/>
      <c r="AX77" s="385"/>
      <c r="AY77" s="385"/>
      <c r="AZ77" s="385"/>
      <c r="BA77" s="385"/>
      <c r="BB77" s="385"/>
      <c r="BC77" s="385"/>
      <c r="BD77" s="385"/>
      <c r="BE77" s="385"/>
    </row>
    <row r="78" spans="1:57">
      <c r="A78" s="385"/>
      <c r="B78" s="385"/>
      <c r="C78" s="385"/>
      <c r="D78" s="385"/>
      <c r="E78" s="385"/>
      <c r="F78" s="385"/>
      <c r="G78" s="385"/>
      <c r="H78" s="385"/>
      <c r="I78" s="385"/>
      <c r="J78" s="385"/>
      <c r="K78" s="385"/>
      <c r="L78" s="385"/>
      <c r="M78" s="385"/>
      <c r="N78" s="385"/>
      <c r="O78" s="385"/>
      <c r="P78" s="385"/>
      <c r="Q78" s="385"/>
      <c r="R78" s="385"/>
      <c r="S78" s="385"/>
      <c r="T78" s="385"/>
      <c r="U78" s="385"/>
      <c r="V78" s="385"/>
      <c r="W78" s="385"/>
      <c r="X78" s="385"/>
      <c r="Y78" s="385"/>
      <c r="Z78" s="385"/>
      <c r="AA78" s="385"/>
      <c r="AB78" s="385"/>
      <c r="AC78" s="385"/>
      <c r="AD78" s="385"/>
      <c r="AE78" s="385"/>
      <c r="AF78" s="385"/>
      <c r="AG78" s="385"/>
      <c r="AH78" s="385"/>
      <c r="AI78" s="385"/>
      <c r="AJ78" s="385"/>
      <c r="AK78" s="385"/>
      <c r="AL78" s="385"/>
      <c r="AM78" s="385"/>
      <c r="AN78" s="385"/>
      <c r="AO78" s="385"/>
      <c r="AP78" s="385"/>
      <c r="AQ78" s="385"/>
      <c r="AR78" s="385"/>
      <c r="AS78" s="385"/>
      <c r="AT78" s="385"/>
      <c r="AU78" s="385"/>
      <c r="AV78" s="385"/>
      <c r="AW78" s="385"/>
      <c r="AX78" s="385"/>
      <c r="AY78" s="385"/>
      <c r="AZ78" s="385"/>
      <c r="BA78" s="385"/>
      <c r="BB78" s="385"/>
      <c r="BC78" s="385"/>
      <c r="BD78" s="385"/>
      <c r="BE78" s="385"/>
    </row>
    <row r="79" spans="1:57">
      <c r="A79" s="385"/>
      <c r="B79" s="385"/>
      <c r="C79" s="385"/>
      <c r="D79" s="385"/>
      <c r="E79" s="385"/>
      <c r="F79" s="385"/>
      <c r="G79" s="385"/>
      <c r="H79" s="385"/>
      <c r="I79" s="385"/>
      <c r="J79" s="385"/>
      <c r="K79" s="385"/>
      <c r="L79" s="385"/>
      <c r="M79" s="385"/>
      <c r="N79" s="385"/>
      <c r="O79" s="385"/>
      <c r="P79" s="385"/>
      <c r="Q79" s="385"/>
      <c r="R79" s="385"/>
      <c r="S79" s="385"/>
      <c r="T79" s="385"/>
      <c r="U79" s="385"/>
      <c r="V79" s="385"/>
      <c r="W79" s="385"/>
      <c r="X79" s="385"/>
      <c r="Y79" s="385"/>
      <c r="Z79" s="385"/>
      <c r="AA79" s="385"/>
      <c r="AB79" s="385"/>
      <c r="AC79" s="385"/>
      <c r="AD79" s="385"/>
      <c r="AE79" s="385"/>
      <c r="AF79" s="385"/>
      <c r="AG79" s="385"/>
      <c r="AH79" s="385"/>
      <c r="AI79" s="385"/>
      <c r="AJ79" s="385"/>
      <c r="AK79" s="385"/>
      <c r="AL79" s="385"/>
      <c r="AM79" s="385"/>
      <c r="AN79" s="385"/>
      <c r="AO79" s="385"/>
      <c r="AP79" s="385"/>
      <c r="AQ79" s="385"/>
      <c r="AR79" s="385"/>
      <c r="AS79" s="385"/>
      <c r="AT79" s="385"/>
      <c r="AU79" s="385"/>
      <c r="AV79" s="385"/>
      <c r="AW79" s="385"/>
      <c r="AX79" s="385"/>
      <c r="AY79" s="385"/>
      <c r="AZ79" s="385"/>
      <c r="BA79" s="385"/>
      <c r="BB79" s="385"/>
      <c r="BC79" s="385"/>
      <c r="BD79" s="385"/>
      <c r="BE79" s="385"/>
    </row>
    <row r="80" spans="1:57">
      <c r="A80" s="385"/>
      <c r="B80" s="385"/>
      <c r="C80" s="385"/>
      <c r="D80" s="385"/>
      <c r="E80" s="385"/>
      <c r="F80" s="385"/>
      <c r="G80" s="385"/>
      <c r="H80" s="385"/>
      <c r="I80" s="385"/>
      <c r="J80" s="385"/>
      <c r="K80" s="385"/>
      <c r="L80" s="385"/>
      <c r="M80" s="385"/>
      <c r="N80" s="385"/>
      <c r="O80" s="385"/>
      <c r="P80" s="385"/>
      <c r="Q80" s="385"/>
      <c r="R80" s="385"/>
      <c r="S80" s="385"/>
      <c r="T80" s="385"/>
      <c r="U80" s="385"/>
      <c r="V80" s="385"/>
      <c r="W80" s="385"/>
      <c r="X80" s="385"/>
      <c r="Y80" s="385"/>
      <c r="Z80" s="385"/>
      <c r="AA80" s="385"/>
      <c r="AB80" s="385"/>
      <c r="AC80" s="385"/>
      <c r="AD80" s="385"/>
      <c r="AE80" s="385"/>
      <c r="AF80" s="385"/>
      <c r="AG80" s="385"/>
      <c r="AH80" s="385"/>
      <c r="AI80" s="385"/>
      <c r="AJ80" s="385"/>
      <c r="AK80" s="385"/>
      <c r="AL80" s="385"/>
      <c r="AM80" s="385"/>
      <c r="AN80" s="385"/>
      <c r="AO80" s="385"/>
      <c r="AP80" s="385"/>
      <c r="AQ80" s="385"/>
      <c r="AR80" s="385"/>
      <c r="AS80" s="385"/>
      <c r="AT80" s="385"/>
      <c r="AU80" s="385"/>
      <c r="AV80" s="385"/>
      <c r="AW80" s="385"/>
      <c r="AX80" s="385"/>
      <c r="AY80" s="385"/>
      <c r="AZ80" s="385"/>
      <c r="BA80" s="385"/>
      <c r="BB80" s="385"/>
      <c r="BC80" s="385"/>
      <c r="BD80" s="385"/>
      <c r="BE80" s="385"/>
    </row>
    <row r="81" spans="1:57">
      <c r="A81" s="385"/>
      <c r="B81" s="385"/>
      <c r="C81" s="385"/>
      <c r="D81" s="385"/>
      <c r="E81" s="385"/>
      <c r="F81" s="385"/>
      <c r="G81" s="385"/>
      <c r="H81" s="385"/>
      <c r="I81" s="385"/>
      <c r="J81" s="385"/>
      <c r="K81" s="385"/>
      <c r="L81" s="385"/>
      <c r="M81" s="385"/>
      <c r="N81" s="385"/>
      <c r="O81" s="385"/>
      <c r="P81" s="385"/>
      <c r="Q81" s="385"/>
      <c r="R81" s="385"/>
      <c r="S81" s="385"/>
      <c r="T81" s="385"/>
      <c r="U81" s="385"/>
      <c r="V81" s="385"/>
      <c r="W81" s="385"/>
      <c r="X81" s="385"/>
      <c r="Y81" s="385"/>
      <c r="Z81" s="385"/>
      <c r="AA81" s="385"/>
      <c r="AB81" s="385"/>
      <c r="AC81" s="385"/>
      <c r="AD81" s="385"/>
      <c r="AE81" s="385"/>
      <c r="AF81" s="385"/>
      <c r="AG81" s="385"/>
      <c r="AH81" s="385"/>
      <c r="AI81" s="385"/>
      <c r="AJ81" s="385"/>
      <c r="AK81" s="385"/>
      <c r="AL81" s="385"/>
      <c r="AM81" s="385"/>
      <c r="AN81" s="385"/>
      <c r="AO81" s="385"/>
      <c r="AP81" s="385"/>
      <c r="AQ81" s="385"/>
      <c r="AR81" s="385"/>
      <c r="AS81" s="385"/>
      <c r="AT81" s="385"/>
      <c r="AU81" s="385"/>
      <c r="AV81" s="385"/>
      <c r="AW81" s="385"/>
      <c r="AX81" s="385"/>
      <c r="AY81" s="385"/>
      <c r="AZ81" s="385"/>
      <c r="BA81" s="385"/>
      <c r="BB81" s="385"/>
      <c r="BC81" s="385"/>
      <c r="BD81" s="385"/>
      <c r="BE81" s="385"/>
    </row>
    <row r="82" spans="1:57">
      <c r="A82" s="385"/>
      <c r="B82" s="385"/>
      <c r="C82" s="385"/>
      <c r="D82" s="385"/>
      <c r="E82" s="385"/>
      <c r="F82" s="385"/>
      <c r="G82" s="385"/>
      <c r="H82" s="385"/>
      <c r="I82" s="385"/>
      <c r="J82" s="385"/>
      <c r="K82" s="385"/>
      <c r="L82" s="385"/>
      <c r="M82" s="385"/>
      <c r="N82" s="385"/>
      <c r="O82" s="385"/>
      <c r="P82" s="385"/>
      <c r="Q82" s="385"/>
      <c r="R82" s="385"/>
      <c r="S82" s="385"/>
      <c r="T82" s="385"/>
      <c r="U82" s="385"/>
      <c r="V82" s="385"/>
      <c r="W82" s="385"/>
      <c r="X82" s="385"/>
      <c r="Y82" s="385"/>
      <c r="Z82" s="385"/>
      <c r="AA82" s="385"/>
      <c r="AB82" s="385"/>
      <c r="AC82" s="385"/>
      <c r="AD82" s="385"/>
      <c r="AE82" s="385"/>
      <c r="AF82" s="385"/>
      <c r="AG82" s="385"/>
      <c r="AH82" s="385"/>
      <c r="AI82" s="385"/>
      <c r="AJ82" s="385"/>
      <c r="AK82" s="385"/>
      <c r="AL82" s="385"/>
      <c r="AM82" s="385"/>
      <c r="AN82" s="385"/>
      <c r="AO82" s="385"/>
      <c r="AP82" s="385"/>
      <c r="AQ82" s="385"/>
      <c r="AR82" s="385"/>
      <c r="AS82" s="385"/>
      <c r="AT82" s="385"/>
      <c r="AU82" s="385"/>
      <c r="AV82" s="385"/>
      <c r="AW82" s="385"/>
      <c r="AX82" s="385"/>
      <c r="AY82" s="385"/>
      <c r="AZ82" s="385"/>
      <c r="BA82" s="385"/>
      <c r="BB82" s="385"/>
      <c r="BC82" s="385"/>
      <c r="BD82" s="385"/>
      <c r="BE82" s="385"/>
    </row>
    <row r="83" spans="1:57">
      <c r="A83" s="385"/>
      <c r="B83" s="385"/>
      <c r="C83" s="385"/>
      <c r="D83" s="385"/>
      <c r="E83" s="385"/>
      <c r="F83" s="385"/>
      <c r="G83" s="385"/>
      <c r="H83" s="385"/>
      <c r="I83" s="385"/>
      <c r="J83" s="385"/>
      <c r="K83" s="385"/>
      <c r="L83" s="385"/>
      <c r="M83" s="385"/>
      <c r="N83" s="385"/>
      <c r="O83" s="385"/>
      <c r="P83" s="385"/>
      <c r="Q83" s="385"/>
      <c r="R83" s="385"/>
      <c r="S83" s="385"/>
      <c r="T83" s="385"/>
      <c r="U83" s="385"/>
      <c r="V83" s="385"/>
      <c r="W83" s="385"/>
      <c r="X83" s="385"/>
      <c r="Y83" s="385"/>
      <c r="Z83" s="385"/>
      <c r="AA83" s="385"/>
      <c r="AB83" s="385"/>
      <c r="AC83" s="385"/>
      <c r="AD83" s="385"/>
      <c r="AE83" s="385"/>
      <c r="AF83" s="385"/>
      <c r="AG83" s="385"/>
      <c r="AH83" s="385"/>
      <c r="AI83" s="385"/>
      <c r="AJ83" s="385"/>
      <c r="AK83" s="385"/>
      <c r="AL83" s="385"/>
      <c r="AM83" s="385"/>
      <c r="AN83" s="385"/>
      <c r="AO83" s="385"/>
      <c r="AP83" s="385"/>
      <c r="AQ83" s="385"/>
      <c r="AR83" s="385"/>
      <c r="AS83" s="385"/>
      <c r="AT83" s="385"/>
      <c r="AU83" s="385"/>
      <c r="AV83" s="385"/>
      <c r="AW83" s="385"/>
      <c r="AX83" s="385"/>
      <c r="AY83" s="385"/>
      <c r="AZ83" s="385"/>
      <c r="BA83" s="385"/>
      <c r="BB83" s="385"/>
      <c r="BC83" s="385"/>
      <c r="BD83" s="385"/>
      <c r="BE83" s="385"/>
    </row>
    <row r="84" spans="1:57">
      <c r="A84" s="385"/>
      <c r="B84" s="385"/>
      <c r="C84" s="385"/>
      <c r="D84" s="385"/>
      <c r="E84" s="385"/>
      <c r="F84" s="385"/>
      <c r="G84" s="385"/>
      <c r="H84" s="385"/>
      <c r="I84" s="385"/>
      <c r="J84" s="385"/>
      <c r="K84" s="385"/>
      <c r="L84" s="385"/>
      <c r="M84" s="385"/>
      <c r="N84" s="385"/>
      <c r="O84" s="385"/>
      <c r="P84" s="385"/>
      <c r="Q84" s="385"/>
      <c r="R84" s="385"/>
      <c r="S84" s="385"/>
      <c r="T84" s="385"/>
      <c r="U84" s="385"/>
      <c r="V84" s="385"/>
      <c r="W84" s="385"/>
      <c r="X84" s="385"/>
      <c r="Y84" s="385"/>
      <c r="Z84" s="385"/>
      <c r="AA84" s="385"/>
      <c r="AB84" s="385"/>
      <c r="AC84" s="385"/>
      <c r="AD84" s="385"/>
      <c r="AE84" s="385"/>
      <c r="AF84" s="385"/>
      <c r="AG84" s="385"/>
      <c r="AH84" s="385"/>
      <c r="AI84" s="385"/>
      <c r="AJ84" s="385"/>
      <c r="AK84" s="385"/>
      <c r="AL84" s="385"/>
      <c r="AM84" s="385"/>
      <c r="AN84" s="385"/>
      <c r="AO84" s="385"/>
      <c r="AP84" s="385"/>
      <c r="AQ84" s="385"/>
      <c r="AR84" s="385"/>
      <c r="AS84" s="385"/>
      <c r="AT84" s="385"/>
      <c r="AU84" s="385"/>
      <c r="AV84" s="385"/>
      <c r="AW84" s="385"/>
      <c r="AX84" s="385"/>
      <c r="AY84" s="385"/>
      <c r="AZ84" s="385"/>
      <c r="BA84" s="385"/>
      <c r="BB84" s="385"/>
      <c r="BC84" s="385"/>
      <c r="BD84" s="385"/>
      <c r="BE84" s="385"/>
    </row>
    <row r="85" spans="1:57">
      <c r="A85" s="385"/>
      <c r="B85" s="385"/>
      <c r="C85" s="385"/>
      <c r="D85" s="385"/>
      <c r="E85" s="385"/>
      <c r="F85" s="385"/>
      <c r="G85" s="385"/>
      <c r="H85" s="385"/>
      <c r="I85" s="385"/>
      <c r="J85" s="385"/>
      <c r="K85" s="385"/>
      <c r="L85" s="385"/>
      <c r="M85" s="385"/>
      <c r="N85" s="385"/>
      <c r="O85" s="385"/>
      <c r="P85" s="385"/>
      <c r="Q85" s="385"/>
      <c r="R85" s="385"/>
      <c r="S85" s="385"/>
      <c r="T85" s="385"/>
      <c r="U85" s="385"/>
      <c r="V85" s="385"/>
      <c r="W85" s="385"/>
      <c r="X85" s="385"/>
      <c r="Y85" s="385"/>
      <c r="Z85" s="385"/>
      <c r="AA85" s="385"/>
      <c r="AB85" s="385"/>
      <c r="AC85" s="385"/>
      <c r="AD85" s="385"/>
      <c r="AE85" s="385"/>
      <c r="AF85" s="385"/>
      <c r="AG85" s="385"/>
      <c r="AH85" s="385"/>
      <c r="AI85" s="385"/>
      <c r="AJ85" s="385"/>
      <c r="AK85" s="385"/>
      <c r="AL85" s="385"/>
      <c r="AM85" s="385"/>
      <c r="AN85" s="385"/>
      <c r="AO85" s="385"/>
      <c r="AP85" s="385"/>
      <c r="AQ85" s="385"/>
      <c r="AR85" s="385"/>
      <c r="AS85" s="385"/>
      <c r="AT85" s="385"/>
      <c r="AU85" s="385"/>
      <c r="AV85" s="385"/>
      <c r="AW85" s="385"/>
      <c r="AX85" s="385"/>
      <c r="AY85" s="385"/>
      <c r="AZ85" s="385"/>
      <c r="BA85" s="385"/>
      <c r="BB85" s="385"/>
      <c r="BC85" s="385"/>
      <c r="BD85" s="385"/>
      <c r="BE85" s="385"/>
    </row>
    <row r="86" spans="1:57">
      <c r="A86" s="385"/>
      <c r="B86" s="385"/>
      <c r="C86" s="385"/>
      <c r="D86" s="385"/>
      <c r="E86" s="385"/>
      <c r="F86" s="385"/>
      <c r="G86" s="385"/>
      <c r="H86" s="385"/>
      <c r="I86" s="385"/>
      <c r="J86" s="385"/>
      <c r="K86" s="385"/>
      <c r="L86" s="385"/>
      <c r="M86" s="385"/>
      <c r="N86" s="385"/>
      <c r="O86" s="385"/>
      <c r="P86" s="385"/>
      <c r="Q86" s="385"/>
      <c r="R86" s="385"/>
      <c r="S86" s="385"/>
      <c r="T86" s="385"/>
      <c r="U86" s="385"/>
      <c r="V86" s="385"/>
      <c r="W86" s="385"/>
      <c r="X86" s="385"/>
      <c r="Y86" s="385"/>
      <c r="Z86" s="385"/>
      <c r="AA86" s="385"/>
      <c r="AB86" s="385"/>
      <c r="AC86" s="385"/>
      <c r="AD86" s="385"/>
      <c r="AE86" s="385"/>
      <c r="AF86" s="385"/>
      <c r="AG86" s="385"/>
      <c r="AH86" s="385"/>
      <c r="AI86" s="385"/>
      <c r="AJ86" s="385"/>
      <c r="AK86" s="385"/>
      <c r="AL86" s="385"/>
      <c r="AM86" s="385"/>
      <c r="AN86" s="385"/>
      <c r="AO86" s="385"/>
      <c r="AP86" s="385"/>
      <c r="AQ86" s="385"/>
      <c r="AR86" s="385"/>
      <c r="AS86" s="385"/>
      <c r="AT86" s="385"/>
      <c r="AU86" s="385"/>
      <c r="AV86" s="385"/>
      <c r="AW86" s="385"/>
      <c r="AX86" s="385"/>
      <c r="AY86" s="385"/>
      <c r="AZ86" s="385"/>
      <c r="BA86" s="385"/>
      <c r="BB86" s="385"/>
      <c r="BC86" s="385"/>
      <c r="BD86" s="385"/>
      <c r="BE86" s="385"/>
    </row>
    <row r="87" spans="1:57">
      <c r="A87" s="385"/>
      <c r="B87" s="385"/>
      <c r="C87" s="385"/>
      <c r="D87" s="385"/>
      <c r="E87" s="385"/>
      <c r="F87" s="385"/>
      <c r="G87" s="385"/>
      <c r="H87" s="385"/>
      <c r="I87" s="385"/>
      <c r="J87" s="385"/>
      <c r="K87" s="385"/>
      <c r="L87" s="385"/>
      <c r="M87" s="385"/>
      <c r="N87" s="385"/>
      <c r="O87" s="385"/>
      <c r="P87" s="385"/>
      <c r="Q87" s="385"/>
      <c r="R87" s="385"/>
      <c r="S87" s="385"/>
      <c r="T87" s="385"/>
      <c r="U87" s="385"/>
      <c r="V87" s="385"/>
      <c r="W87" s="385"/>
      <c r="X87" s="385"/>
      <c r="Y87" s="385"/>
      <c r="Z87" s="385"/>
      <c r="AA87" s="385"/>
      <c r="AB87" s="385"/>
      <c r="AC87" s="385"/>
      <c r="AD87" s="385"/>
      <c r="AE87" s="385"/>
      <c r="AF87" s="385"/>
      <c r="AG87" s="385"/>
      <c r="AH87" s="385"/>
      <c r="AI87" s="385"/>
      <c r="AJ87" s="385"/>
      <c r="AK87" s="385"/>
      <c r="AL87" s="385"/>
      <c r="AM87" s="385"/>
      <c r="AN87" s="385"/>
      <c r="AO87" s="385"/>
      <c r="AP87" s="385"/>
      <c r="AQ87" s="385"/>
      <c r="AR87" s="385"/>
      <c r="AS87" s="385"/>
      <c r="AT87" s="385"/>
      <c r="AU87" s="385"/>
      <c r="AV87" s="385"/>
      <c r="AW87" s="385"/>
      <c r="AX87" s="385"/>
      <c r="AY87" s="385"/>
      <c r="AZ87" s="385"/>
      <c r="BA87" s="385"/>
      <c r="BB87" s="385"/>
      <c r="BC87" s="385"/>
      <c r="BD87" s="385"/>
      <c r="BE87" s="385"/>
    </row>
    <row r="88" spans="1:57">
      <c r="A88" s="385"/>
      <c r="B88" s="385"/>
      <c r="C88" s="385"/>
      <c r="D88" s="385"/>
      <c r="E88" s="385"/>
      <c r="F88" s="385"/>
      <c r="G88" s="385"/>
      <c r="H88" s="385"/>
      <c r="I88" s="385"/>
      <c r="J88" s="385"/>
      <c r="K88" s="385"/>
      <c r="L88" s="385"/>
      <c r="M88" s="385"/>
      <c r="N88" s="385"/>
      <c r="O88" s="385"/>
      <c r="P88" s="385"/>
      <c r="Q88" s="385"/>
      <c r="R88" s="385"/>
      <c r="S88" s="385"/>
      <c r="T88" s="385"/>
      <c r="U88" s="385"/>
      <c r="V88" s="385"/>
      <c r="W88" s="385"/>
      <c r="X88" s="385"/>
      <c r="Y88" s="385"/>
      <c r="Z88" s="385"/>
      <c r="AA88" s="385"/>
      <c r="AB88" s="385"/>
      <c r="AC88" s="385"/>
      <c r="AD88" s="385"/>
      <c r="AE88" s="385"/>
      <c r="AF88" s="385"/>
      <c r="AG88" s="385"/>
      <c r="AH88" s="385"/>
      <c r="AI88" s="385"/>
      <c r="AJ88" s="385"/>
      <c r="AK88" s="385"/>
      <c r="AL88" s="385"/>
      <c r="AM88" s="385"/>
      <c r="AN88" s="385"/>
      <c r="AO88" s="385"/>
      <c r="AP88" s="385"/>
      <c r="AQ88" s="385"/>
      <c r="AR88" s="385"/>
      <c r="AS88" s="385"/>
      <c r="AT88" s="385"/>
      <c r="AU88" s="385"/>
      <c r="AV88" s="385"/>
      <c r="AW88" s="385"/>
      <c r="AX88" s="385"/>
      <c r="AY88" s="385"/>
      <c r="AZ88" s="385"/>
      <c r="BA88" s="385"/>
      <c r="BB88" s="385"/>
      <c r="BC88" s="385"/>
      <c r="BD88" s="385"/>
      <c r="BE88" s="385"/>
    </row>
    <row r="89" spans="1:57">
      <c r="A89" s="385"/>
      <c r="B89" s="385"/>
      <c r="C89" s="385"/>
      <c r="D89" s="385"/>
      <c r="E89" s="385"/>
      <c r="F89" s="385"/>
      <c r="G89" s="385"/>
      <c r="H89" s="385"/>
      <c r="I89" s="385"/>
      <c r="J89" s="385"/>
      <c r="K89" s="385"/>
      <c r="L89" s="385"/>
      <c r="M89" s="385"/>
      <c r="N89" s="385"/>
      <c r="O89" s="385"/>
      <c r="P89" s="385"/>
      <c r="Q89" s="385"/>
      <c r="R89" s="385"/>
      <c r="S89" s="385"/>
      <c r="T89" s="385"/>
      <c r="U89" s="385"/>
      <c r="V89" s="385"/>
      <c r="W89" s="385"/>
      <c r="X89" s="385"/>
      <c r="Y89" s="385"/>
      <c r="Z89" s="385"/>
      <c r="AA89" s="385"/>
      <c r="AB89" s="385"/>
      <c r="AC89" s="385"/>
      <c r="AD89" s="385"/>
      <c r="AE89" s="385"/>
      <c r="AF89" s="385"/>
      <c r="AG89" s="385"/>
      <c r="AH89" s="385"/>
      <c r="AI89" s="385"/>
      <c r="AJ89" s="385"/>
      <c r="AK89" s="385"/>
      <c r="AL89" s="385"/>
      <c r="AM89" s="385"/>
      <c r="AN89" s="385"/>
      <c r="AO89" s="385"/>
      <c r="AP89" s="385"/>
      <c r="AQ89" s="385"/>
      <c r="AR89" s="385"/>
      <c r="AS89" s="385"/>
      <c r="AT89" s="385"/>
      <c r="AU89" s="385"/>
      <c r="AV89" s="385"/>
      <c r="AW89" s="385"/>
      <c r="AX89" s="385"/>
      <c r="AY89" s="385"/>
      <c r="AZ89" s="385"/>
      <c r="BA89" s="385"/>
      <c r="BB89" s="385"/>
      <c r="BC89" s="385"/>
      <c r="BD89" s="385"/>
      <c r="BE89" s="385"/>
    </row>
    <row r="90" spans="1:57">
      <c r="A90" s="385"/>
      <c r="B90" s="385"/>
      <c r="C90" s="385"/>
      <c r="D90" s="385"/>
      <c r="E90" s="385"/>
      <c r="F90" s="385"/>
      <c r="G90" s="385"/>
      <c r="H90" s="385"/>
      <c r="I90" s="385"/>
      <c r="J90" s="385"/>
      <c r="K90" s="385"/>
      <c r="L90" s="385"/>
      <c r="M90" s="385"/>
      <c r="N90" s="385"/>
      <c r="O90" s="385"/>
      <c r="P90" s="385"/>
      <c r="Q90" s="385"/>
      <c r="R90" s="385"/>
      <c r="S90" s="385"/>
      <c r="T90" s="385"/>
      <c r="U90" s="385"/>
      <c r="V90" s="385"/>
      <c r="W90" s="385"/>
      <c r="X90" s="385"/>
      <c r="Y90" s="385"/>
      <c r="Z90" s="385"/>
      <c r="AA90" s="385"/>
      <c r="AB90" s="385"/>
      <c r="AC90" s="385"/>
      <c r="AD90" s="385"/>
      <c r="AE90" s="385"/>
      <c r="AF90" s="385"/>
      <c r="AG90" s="385"/>
      <c r="AH90" s="385"/>
      <c r="AI90" s="385"/>
      <c r="AJ90" s="385"/>
      <c r="AK90" s="385"/>
      <c r="AL90" s="385"/>
      <c r="AM90" s="385"/>
      <c r="AN90" s="385"/>
      <c r="AO90" s="385"/>
      <c r="AP90" s="385"/>
      <c r="AQ90" s="385"/>
      <c r="AR90" s="385"/>
      <c r="AS90" s="385"/>
      <c r="AT90" s="385"/>
      <c r="AU90" s="385"/>
      <c r="AV90" s="385"/>
      <c r="AW90" s="385"/>
      <c r="AX90" s="385"/>
      <c r="AY90" s="385"/>
      <c r="AZ90" s="385"/>
      <c r="BA90" s="385"/>
      <c r="BB90" s="385"/>
      <c r="BC90" s="385"/>
      <c r="BD90" s="385"/>
      <c r="BE90" s="385"/>
    </row>
    <row r="91" spans="1:57">
      <c r="A91" s="385"/>
      <c r="B91" s="385"/>
      <c r="C91" s="385"/>
      <c r="D91" s="385"/>
      <c r="E91" s="385"/>
      <c r="F91" s="385"/>
      <c r="G91" s="385"/>
      <c r="H91" s="385"/>
      <c r="I91" s="385"/>
      <c r="J91" s="385"/>
      <c r="K91" s="385"/>
      <c r="L91" s="385"/>
      <c r="M91" s="385"/>
      <c r="N91" s="385"/>
      <c r="O91" s="385"/>
      <c r="P91" s="385"/>
      <c r="Q91" s="385"/>
      <c r="R91" s="385"/>
      <c r="S91" s="385"/>
      <c r="T91" s="385"/>
      <c r="U91" s="385"/>
      <c r="V91" s="385"/>
      <c r="W91" s="385"/>
      <c r="X91" s="385"/>
      <c r="Y91" s="385"/>
      <c r="Z91" s="385"/>
      <c r="AA91" s="385"/>
      <c r="AB91" s="385"/>
      <c r="AC91" s="385"/>
      <c r="AD91" s="385"/>
      <c r="AE91" s="385"/>
      <c r="AF91" s="385"/>
      <c r="AG91" s="385"/>
      <c r="AH91" s="385"/>
      <c r="AI91" s="385"/>
      <c r="AJ91" s="385"/>
      <c r="AK91" s="385"/>
      <c r="AL91" s="385"/>
      <c r="AM91" s="385"/>
      <c r="AN91" s="385"/>
      <c r="AO91" s="385"/>
      <c r="AP91" s="385"/>
      <c r="AQ91" s="385"/>
      <c r="AR91" s="385"/>
      <c r="AS91" s="385"/>
      <c r="AT91" s="385"/>
      <c r="AU91" s="385"/>
      <c r="AV91" s="385"/>
      <c r="AW91" s="385"/>
      <c r="AX91" s="385"/>
      <c r="AY91" s="385"/>
      <c r="AZ91" s="385"/>
      <c r="BA91" s="385"/>
      <c r="BB91" s="385"/>
      <c r="BC91" s="385"/>
      <c r="BD91" s="385"/>
      <c r="BE91" s="385"/>
    </row>
    <row r="92" spans="1:57">
      <c r="A92" s="385"/>
      <c r="B92" s="385"/>
      <c r="C92" s="385"/>
      <c r="D92" s="385"/>
      <c r="E92" s="385"/>
      <c r="F92" s="385"/>
      <c r="G92" s="385"/>
      <c r="H92" s="385"/>
      <c r="I92" s="385"/>
      <c r="J92" s="385"/>
      <c r="K92" s="385"/>
      <c r="L92" s="385"/>
      <c r="M92" s="385"/>
      <c r="N92" s="385"/>
      <c r="O92" s="385"/>
      <c r="P92" s="385"/>
      <c r="Q92" s="385"/>
      <c r="R92" s="385"/>
      <c r="S92" s="385"/>
      <c r="T92" s="385"/>
      <c r="U92" s="385"/>
      <c r="V92" s="385"/>
      <c r="W92" s="385"/>
      <c r="X92" s="385"/>
      <c r="Y92" s="385"/>
      <c r="Z92" s="385"/>
      <c r="AA92" s="385"/>
      <c r="AB92" s="385"/>
      <c r="AC92" s="385"/>
      <c r="AD92" s="385"/>
      <c r="AE92" s="385"/>
      <c r="AF92" s="385"/>
      <c r="AG92" s="385"/>
      <c r="AH92" s="385"/>
      <c r="AI92" s="385"/>
      <c r="AJ92" s="385"/>
      <c r="AK92" s="385"/>
      <c r="AL92" s="385"/>
      <c r="AM92" s="385"/>
      <c r="AN92" s="385"/>
      <c r="AO92" s="385"/>
      <c r="AP92" s="385"/>
      <c r="AQ92" s="385"/>
      <c r="AR92" s="385"/>
      <c r="AS92" s="385"/>
      <c r="AT92" s="385"/>
      <c r="AU92" s="385"/>
      <c r="AV92" s="385"/>
      <c r="AW92" s="385"/>
      <c r="AX92" s="385"/>
      <c r="AY92" s="385"/>
      <c r="AZ92" s="385"/>
      <c r="BA92" s="385"/>
      <c r="BB92" s="385"/>
      <c r="BC92" s="385"/>
      <c r="BD92" s="385"/>
      <c r="BE92" s="385"/>
    </row>
    <row r="93" spans="1:57">
      <c r="A93" s="385"/>
      <c r="B93" s="385"/>
      <c r="C93" s="385"/>
      <c r="D93" s="385"/>
      <c r="E93" s="385"/>
      <c r="F93" s="385"/>
      <c r="G93" s="385"/>
      <c r="H93" s="385"/>
      <c r="I93" s="385"/>
      <c r="J93" s="385"/>
      <c r="K93" s="385"/>
      <c r="L93" s="385"/>
      <c r="M93" s="385"/>
      <c r="N93" s="385"/>
      <c r="O93" s="385"/>
      <c r="P93" s="385"/>
      <c r="Q93" s="385"/>
      <c r="R93" s="385"/>
      <c r="S93" s="385"/>
      <c r="T93" s="385"/>
      <c r="U93" s="385"/>
      <c r="V93" s="385"/>
      <c r="W93" s="385"/>
      <c r="X93" s="385"/>
      <c r="Y93" s="385"/>
      <c r="Z93" s="385"/>
      <c r="AA93" s="385"/>
      <c r="AB93" s="385"/>
      <c r="AC93" s="385"/>
      <c r="AD93" s="385"/>
      <c r="AE93" s="385"/>
      <c r="AF93" s="385"/>
      <c r="AG93" s="385"/>
      <c r="AH93" s="385"/>
      <c r="AI93" s="385"/>
      <c r="AJ93" s="385"/>
      <c r="AK93" s="385"/>
      <c r="AL93" s="385"/>
      <c r="AM93" s="385"/>
      <c r="AN93" s="385"/>
      <c r="AO93" s="385"/>
      <c r="AP93" s="385"/>
      <c r="AQ93" s="385"/>
      <c r="AR93" s="385"/>
      <c r="AS93" s="385"/>
      <c r="AT93" s="385"/>
      <c r="AU93" s="385"/>
      <c r="AV93" s="385"/>
      <c r="AW93" s="385"/>
      <c r="AX93" s="385"/>
      <c r="AY93" s="385"/>
      <c r="AZ93" s="385"/>
      <c r="BA93" s="385"/>
      <c r="BB93" s="385"/>
      <c r="BC93" s="385"/>
      <c r="BD93" s="385"/>
      <c r="BE93" s="385"/>
    </row>
    <row r="94" spans="1:57">
      <c r="A94" s="385"/>
      <c r="B94" s="385"/>
      <c r="C94" s="385"/>
      <c r="D94" s="385"/>
      <c r="E94" s="385"/>
      <c r="F94" s="385"/>
      <c r="G94" s="385"/>
      <c r="H94" s="385"/>
      <c r="I94" s="385"/>
      <c r="J94" s="385"/>
      <c r="K94" s="385"/>
      <c r="L94" s="385"/>
      <c r="M94" s="385"/>
      <c r="N94" s="385"/>
      <c r="O94" s="385"/>
      <c r="P94" s="385"/>
      <c r="Q94" s="385"/>
      <c r="R94" s="385"/>
      <c r="S94" s="385"/>
      <c r="T94" s="385"/>
      <c r="U94" s="385"/>
      <c r="V94" s="385"/>
      <c r="W94" s="385"/>
      <c r="X94" s="385"/>
      <c r="Y94" s="385"/>
      <c r="Z94" s="385"/>
      <c r="AA94" s="385"/>
      <c r="AB94" s="385"/>
      <c r="AC94" s="385"/>
      <c r="AD94" s="385"/>
      <c r="AE94" s="385"/>
      <c r="AF94" s="385"/>
      <c r="AG94" s="385"/>
      <c r="AH94" s="385"/>
      <c r="AI94" s="385"/>
      <c r="AJ94" s="385"/>
      <c r="AK94" s="385"/>
      <c r="AL94" s="385"/>
      <c r="AM94" s="385"/>
      <c r="AN94" s="385"/>
      <c r="AO94" s="385"/>
      <c r="AP94" s="385"/>
      <c r="AQ94" s="385"/>
      <c r="AR94" s="385"/>
      <c r="AS94" s="385"/>
      <c r="AT94" s="385"/>
      <c r="AU94" s="385"/>
      <c r="AV94" s="385"/>
      <c r="AW94" s="385"/>
      <c r="AX94" s="385"/>
      <c r="AY94" s="385"/>
      <c r="AZ94" s="385"/>
      <c r="BA94" s="385"/>
      <c r="BB94" s="385"/>
      <c r="BC94" s="385"/>
      <c r="BD94" s="385"/>
      <c r="BE94" s="385"/>
    </row>
    <row r="95" spans="1:57">
      <c r="A95" s="385"/>
      <c r="B95" s="385"/>
      <c r="C95" s="385"/>
      <c r="D95" s="385"/>
      <c r="E95" s="385"/>
      <c r="F95" s="385"/>
      <c r="G95" s="385"/>
      <c r="H95" s="385"/>
      <c r="I95" s="385"/>
      <c r="J95" s="385"/>
      <c r="K95" s="385"/>
      <c r="L95" s="385"/>
      <c r="M95" s="385"/>
      <c r="N95" s="385"/>
      <c r="O95" s="385"/>
      <c r="P95" s="385"/>
      <c r="Q95" s="385"/>
      <c r="R95" s="385"/>
      <c r="S95" s="385"/>
      <c r="T95" s="385"/>
      <c r="U95" s="385"/>
      <c r="V95" s="385"/>
      <c r="W95" s="385"/>
      <c r="X95" s="385"/>
      <c r="Y95" s="385"/>
      <c r="Z95" s="385"/>
      <c r="AA95" s="385"/>
      <c r="AB95" s="385"/>
      <c r="AC95" s="385"/>
      <c r="AD95" s="385"/>
      <c r="AE95" s="385"/>
      <c r="AF95" s="385"/>
      <c r="AG95" s="385"/>
      <c r="AH95" s="385"/>
      <c r="AI95" s="385"/>
      <c r="AJ95" s="385"/>
      <c r="AK95" s="385"/>
      <c r="AL95" s="385"/>
      <c r="AM95" s="385"/>
      <c r="AN95" s="385"/>
      <c r="AO95" s="385"/>
      <c r="AP95" s="385"/>
      <c r="AQ95" s="385"/>
      <c r="AR95" s="385"/>
      <c r="AS95" s="385"/>
      <c r="AT95" s="385"/>
      <c r="AU95" s="385"/>
      <c r="AV95" s="385"/>
      <c r="AW95" s="385"/>
      <c r="AX95" s="385"/>
      <c r="AY95" s="385"/>
      <c r="AZ95" s="385"/>
      <c r="BA95" s="385"/>
      <c r="BB95" s="385"/>
      <c r="BC95" s="385"/>
      <c r="BD95" s="385"/>
      <c r="BE95" s="385"/>
    </row>
    <row r="96" spans="1:57">
      <c r="A96" s="385"/>
      <c r="B96" s="385"/>
      <c r="C96" s="385"/>
      <c r="D96" s="385"/>
      <c r="E96" s="385"/>
      <c r="F96" s="385"/>
      <c r="G96" s="385"/>
      <c r="H96" s="385"/>
      <c r="I96" s="385"/>
      <c r="J96" s="385"/>
      <c r="K96" s="385"/>
      <c r="L96" s="385"/>
      <c r="M96" s="385"/>
      <c r="N96" s="385"/>
      <c r="O96" s="385"/>
      <c r="P96" s="385"/>
      <c r="Q96" s="385"/>
      <c r="R96" s="385"/>
      <c r="S96" s="385"/>
      <c r="T96" s="385"/>
      <c r="U96" s="385"/>
      <c r="V96" s="385"/>
      <c r="W96" s="385"/>
      <c r="X96" s="385"/>
      <c r="Y96" s="385"/>
      <c r="Z96" s="385"/>
      <c r="AA96" s="385"/>
      <c r="AB96" s="385"/>
      <c r="AC96" s="385"/>
      <c r="AD96" s="385"/>
      <c r="AE96" s="385"/>
      <c r="AF96" s="385"/>
      <c r="AG96" s="385"/>
      <c r="AH96" s="385"/>
      <c r="AI96" s="385"/>
      <c r="AJ96" s="385"/>
      <c r="AK96" s="385"/>
      <c r="AL96" s="385"/>
      <c r="AM96" s="385"/>
      <c r="AN96" s="385"/>
      <c r="AO96" s="385"/>
      <c r="AP96" s="385"/>
      <c r="AQ96" s="385"/>
      <c r="AR96" s="385"/>
      <c r="AS96" s="385"/>
      <c r="AT96" s="385"/>
      <c r="AU96" s="385"/>
      <c r="AV96" s="385"/>
      <c r="AW96" s="385"/>
      <c r="AX96" s="385"/>
      <c r="AY96" s="385"/>
      <c r="AZ96" s="385"/>
      <c r="BA96" s="385"/>
      <c r="BB96" s="385"/>
      <c r="BC96" s="385"/>
      <c r="BD96" s="385"/>
      <c r="BE96" s="385"/>
    </row>
    <row r="97" spans="1:57">
      <c r="A97" s="385"/>
      <c r="B97" s="385"/>
      <c r="C97" s="385"/>
      <c r="D97" s="385"/>
      <c r="E97" s="385"/>
      <c r="F97" s="385"/>
      <c r="G97" s="385"/>
      <c r="H97" s="385"/>
      <c r="I97" s="385"/>
      <c r="J97" s="385"/>
      <c r="K97" s="385"/>
      <c r="L97" s="385"/>
      <c r="M97" s="385"/>
      <c r="N97" s="385"/>
      <c r="O97" s="385"/>
      <c r="P97" s="385"/>
      <c r="Q97" s="385"/>
      <c r="R97" s="385"/>
      <c r="S97" s="385"/>
      <c r="T97" s="385"/>
      <c r="U97" s="385"/>
      <c r="V97" s="385"/>
      <c r="W97" s="385"/>
      <c r="X97" s="385"/>
      <c r="Y97" s="385"/>
      <c r="Z97" s="385"/>
      <c r="AA97" s="385"/>
      <c r="AB97" s="385"/>
      <c r="AC97" s="385"/>
      <c r="AD97" s="385"/>
      <c r="AE97" s="385"/>
      <c r="AF97" s="385"/>
      <c r="AG97" s="385"/>
      <c r="AH97" s="385"/>
      <c r="AI97" s="385"/>
      <c r="AJ97" s="385"/>
      <c r="AK97" s="385"/>
      <c r="AL97" s="385"/>
      <c r="AM97" s="385"/>
      <c r="AN97" s="385"/>
      <c r="AO97" s="385"/>
      <c r="AP97" s="385"/>
      <c r="AQ97" s="385"/>
      <c r="AR97" s="385"/>
      <c r="AS97" s="385"/>
      <c r="AT97" s="385"/>
      <c r="AU97" s="385"/>
      <c r="AV97" s="385"/>
      <c r="AW97" s="385"/>
      <c r="AX97" s="385"/>
      <c r="AY97" s="385"/>
      <c r="AZ97" s="385"/>
      <c r="BA97" s="385"/>
      <c r="BB97" s="385"/>
      <c r="BC97" s="385"/>
      <c r="BD97" s="385"/>
      <c r="BE97" s="385"/>
    </row>
    <row r="98" spans="1:57">
      <c r="A98" s="385"/>
      <c r="B98" s="385"/>
      <c r="C98" s="385"/>
      <c r="D98" s="385"/>
      <c r="E98" s="385"/>
      <c r="F98" s="385"/>
      <c r="G98" s="385"/>
      <c r="H98" s="385"/>
      <c r="I98" s="385"/>
      <c r="J98" s="385"/>
      <c r="K98" s="385"/>
      <c r="L98" s="385"/>
      <c r="M98" s="385"/>
      <c r="N98" s="385"/>
      <c r="O98" s="385"/>
      <c r="P98" s="385"/>
      <c r="Q98" s="385"/>
      <c r="R98" s="385"/>
      <c r="S98" s="385"/>
      <c r="T98" s="385"/>
      <c r="U98" s="385"/>
      <c r="V98" s="385"/>
      <c r="W98" s="385"/>
      <c r="X98" s="385"/>
      <c r="Y98" s="385"/>
      <c r="Z98" s="385"/>
      <c r="AA98" s="385"/>
      <c r="AB98" s="385"/>
      <c r="AC98" s="385"/>
      <c r="AD98" s="385"/>
      <c r="AE98" s="385"/>
      <c r="AF98" s="385"/>
      <c r="AG98" s="385"/>
      <c r="AH98" s="385"/>
      <c r="AI98" s="385"/>
      <c r="AJ98" s="385"/>
      <c r="AK98" s="385"/>
      <c r="AL98" s="385"/>
      <c r="AM98" s="385"/>
      <c r="AN98" s="385"/>
      <c r="AO98" s="385"/>
      <c r="AP98" s="385"/>
      <c r="AQ98" s="385"/>
      <c r="AR98" s="385"/>
      <c r="AS98" s="385"/>
      <c r="AT98" s="385"/>
      <c r="AU98" s="385"/>
      <c r="AV98" s="385"/>
      <c r="AW98" s="385"/>
      <c r="AX98" s="385"/>
      <c r="AY98" s="385"/>
      <c r="AZ98" s="385"/>
      <c r="BA98" s="385"/>
      <c r="BB98" s="385"/>
      <c r="BC98" s="385"/>
      <c r="BD98" s="385"/>
      <c r="BE98" s="385"/>
    </row>
    <row r="99" spans="1:57">
      <c r="A99" s="385"/>
      <c r="B99" s="385"/>
      <c r="C99" s="385"/>
      <c r="D99" s="385"/>
      <c r="E99" s="385"/>
      <c r="F99" s="385"/>
      <c r="G99" s="385"/>
      <c r="H99" s="385"/>
      <c r="I99" s="385"/>
      <c r="J99" s="385"/>
      <c r="K99" s="385"/>
      <c r="L99" s="385"/>
      <c r="M99" s="385"/>
      <c r="N99" s="385"/>
      <c r="O99" s="385"/>
      <c r="P99" s="385"/>
      <c r="Q99" s="385"/>
      <c r="R99" s="385"/>
      <c r="S99" s="385"/>
      <c r="T99" s="385"/>
      <c r="U99" s="385"/>
      <c r="V99" s="385"/>
      <c r="W99" s="385"/>
      <c r="X99" s="385"/>
      <c r="Y99" s="385"/>
      <c r="Z99" s="385"/>
      <c r="AA99" s="385"/>
      <c r="AB99" s="385"/>
      <c r="AC99" s="385"/>
      <c r="AD99" s="385"/>
      <c r="AE99" s="385"/>
      <c r="AF99" s="385"/>
      <c r="AG99" s="385"/>
      <c r="AH99" s="385"/>
      <c r="AI99" s="385"/>
      <c r="AJ99" s="385"/>
      <c r="AK99" s="385"/>
      <c r="AL99" s="385"/>
      <c r="AM99" s="385"/>
      <c r="AN99" s="385"/>
      <c r="AO99" s="385"/>
      <c r="AP99" s="385"/>
      <c r="AQ99" s="385"/>
      <c r="AR99" s="385"/>
      <c r="AS99" s="385"/>
      <c r="AT99" s="385"/>
      <c r="AU99" s="385"/>
      <c r="AV99" s="385"/>
      <c r="AW99" s="385"/>
      <c r="AX99" s="385"/>
      <c r="AY99" s="385"/>
      <c r="AZ99" s="385"/>
      <c r="BA99" s="385"/>
      <c r="BB99" s="385"/>
      <c r="BC99" s="385"/>
      <c r="BD99" s="385"/>
      <c r="BE99" s="385"/>
    </row>
    <row r="100" spans="1:57">
      <c r="A100" s="385"/>
      <c r="B100" s="385"/>
      <c r="C100" s="385"/>
      <c r="D100" s="385"/>
      <c r="E100" s="385"/>
      <c r="F100" s="385"/>
      <c r="G100" s="385"/>
      <c r="H100" s="385"/>
      <c r="I100" s="385"/>
      <c r="J100" s="385"/>
      <c r="K100" s="385"/>
      <c r="L100" s="385"/>
      <c r="M100" s="385"/>
      <c r="N100" s="385"/>
      <c r="O100" s="385"/>
      <c r="P100" s="385"/>
      <c r="Q100" s="385"/>
      <c r="R100" s="385"/>
      <c r="S100" s="385"/>
      <c r="T100" s="385"/>
      <c r="U100" s="385"/>
      <c r="V100" s="385"/>
      <c r="W100" s="385"/>
      <c r="X100" s="385"/>
      <c r="Y100" s="385"/>
      <c r="Z100" s="385"/>
      <c r="AA100" s="385"/>
      <c r="AB100" s="385"/>
      <c r="AC100" s="385"/>
      <c r="AD100" s="385"/>
      <c r="AE100" s="385"/>
      <c r="AF100" s="385"/>
      <c r="AG100" s="385"/>
      <c r="AH100" s="385"/>
      <c r="AI100" s="385"/>
      <c r="AJ100" s="385"/>
      <c r="AK100" s="385"/>
      <c r="AL100" s="385"/>
      <c r="AM100" s="385"/>
      <c r="AN100" s="385"/>
      <c r="AO100" s="385"/>
      <c r="AP100" s="385"/>
      <c r="AQ100" s="385"/>
      <c r="AR100" s="385"/>
      <c r="AS100" s="385"/>
      <c r="AT100" s="385"/>
      <c r="AU100" s="385"/>
      <c r="AV100" s="385"/>
      <c r="AW100" s="385"/>
      <c r="AX100" s="385"/>
      <c r="AY100" s="385"/>
      <c r="AZ100" s="385"/>
      <c r="BA100" s="385"/>
      <c r="BB100" s="385"/>
      <c r="BC100" s="385"/>
      <c r="BD100" s="385"/>
      <c r="BE100" s="385"/>
    </row>
    <row r="101" spans="1:57">
      <c r="A101" s="385"/>
      <c r="B101" s="385"/>
      <c r="C101" s="385"/>
      <c r="D101" s="385"/>
      <c r="E101" s="385"/>
      <c r="F101" s="385"/>
      <c r="G101" s="385"/>
      <c r="H101" s="385"/>
      <c r="I101" s="385"/>
      <c r="J101" s="385"/>
      <c r="K101" s="385"/>
      <c r="L101" s="385"/>
      <c r="M101" s="385"/>
      <c r="N101" s="385"/>
      <c r="O101" s="385"/>
      <c r="P101" s="385"/>
      <c r="Q101" s="385"/>
      <c r="R101" s="385"/>
      <c r="S101" s="385"/>
      <c r="T101" s="385"/>
      <c r="U101" s="385"/>
      <c r="V101" s="385"/>
      <c r="W101" s="385"/>
      <c r="X101" s="385"/>
      <c r="Y101" s="385"/>
      <c r="Z101" s="385"/>
      <c r="AA101" s="385"/>
      <c r="AB101" s="385"/>
      <c r="AC101" s="385"/>
      <c r="AD101" s="385"/>
      <c r="AE101" s="385"/>
      <c r="AF101" s="385"/>
      <c r="AG101" s="385"/>
      <c r="AH101" s="385"/>
      <c r="AI101" s="385"/>
      <c r="AJ101" s="385"/>
      <c r="AK101" s="385"/>
      <c r="AL101" s="385"/>
      <c r="AM101" s="385"/>
      <c r="AN101" s="385"/>
      <c r="AO101" s="385"/>
      <c r="AP101" s="385"/>
      <c r="AQ101" s="385"/>
      <c r="AR101" s="385"/>
      <c r="AS101" s="385"/>
      <c r="AT101" s="385"/>
      <c r="AU101" s="385"/>
      <c r="AV101" s="385"/>
      <c r="AW101" s="385"/>
      <c r="AX101" s="385"/>
      <c r="AY101" s="385"/>
      <c r="AZ101" s="385"/>
      <c r="BA101" s="385"/>
      <c r="BB101" s="385"/>
      <c r="BC101" s="385"/>
      <c r="BD101" s="385"/>
      <c r="BE101" s="385"/>
    </row>
    <row r="102" spans="1:57">
      <c r="A102" s="385"/>
      <c r="B102" s="385"/>
      <c r="C102" s="385"/>
      <c r="D102" s="385"/>
      <c r="E102" s="385"/>
      <c r="F102" s="385"/>
      <c r="G102" s="385"/>
      <c r="H102" s="385"/>
      <c r="I102" s="385"/>
      <c r="J102" s="385"/>
      <c r="K102" s="385"/>
      <c r="L102" s="385"/>
      <c r="M102" s="385"/>
      <c r="N102" s="385"/>
      <c r="O102" s="385"/>
      <c r="P102" s="385"/>
      <c r="Q102" s="385"/>
      <c r="R102" s="385"/>
      <c r="S102" s="385"/>
      <c r="T102" s="385"/>
      <c r="U102" s="385"/>
      <c r="V102" s="385"/>
      <c r="W102" s="385"/>
      <c r="X102" s="385"/>
      <c r="Y102" s="385"/>
      <c r="Z102" s="385"/>
      <c r="AA102" s="385"/>
      <c r="AB102" s="385"/>
      <c r="AC102" s="385"/>
      <c r="AD102" s="385"/>
      <c r="AE102" s="385"/>
      <c r="AF102" s="385"/>
      <c r="AG102" s="385"/>
      <c r="AH102" s="385"/>
      <c r="AI102" s="385"/>
      <c r="AJ102" s="385"/>
      <c r="AK102" s="385"/>
      <c r="AL102" s="385"/>
      <c r="AM102" s="385"/>
      <c r="AN102" s="385"/>
      <c r="AO102" s="385"/>
      <c r="AP102" s="385"/>
      <c r="AQ102" s="385"/>
      <c r="AR102" s="385"/>
      <c r="AS102" s="385"/>
      <c r="AT102" s="385"/>
      <c r="AU102" s="385"/>
      <c r="AV102" s="385"/>
      <c r="AW102" s="385"/>
      <c r="AX102" s="385"/>
      <c r="AY102" s="385"/>
      <c r="AZ102" s="385"/>
      <c r="BA102" s="385"/>
      <c r="BB102" s="385"/>
      <c r="BC102" s="385"/>
      <c r="BD102" s="385"/>
      <c r="BE102" s="385"/>
    </row>
    <row r="103" spans="1:57">
      <c r="A103" s="385"/>
      <c r="B103" s="385"/>
      <c r="C103" s="385"/>
      <c r="D103" s="385"/>
      <c r="E103" s="385"/>
      <c r="F103" s="385"/>
      <c r="G103" s="385"/>
      <c r="H103" s="385"/>
      <c r="I103" s="385"/>
      <c r="J103" s="385"/>
      <c r="K103" s="385"/>
      <c r="L103" s="385"/>
      <c r="M103" s="385"/>
      <c r="N103" s="385"/>
      <c r="O103" s="385"/>
      <c r="P103" s="385"/>
      <c r="Q103" s="385"/>
      <c r="R103" s="385"/>
      <c r="S103" s="385"/>
      <c r="T103" s="385"/>
      <c r="U103" s="385"/>
      <c r="V103" s="385"/>
      <c r="W103" s="385"/>
      <c r="X103" s="385"/>
      <c r="Y103" s="385"/>
      <c r="Z103" s="385"/>
      <c r="AA103" s="385"/>
      <c r="AB103" s="385"/>
      <c r="AC103" s="385"/>
      <c r="AD103" s="385"/>
      <c r="AE103" s="385"/>
      <c r="AF103" s="385"/>
      <c r="AG103" s="385"/>
      <c r="AH103" s="385"/>
      <c r="AI103" s="385"/>
      <c r="AJ103" s="385"/>
      <c r="AK103" s="385"/>
      <c r="AL103" s="385"/>
      <c r="AM103" s="385"/>
      <c r="AN103" s="385"/>
      <c r="AO103" s="385"/>
      <c r="AP103" s="385"/>
      <c r="AQ103" s="385"/>
      <c r="AR103" s="385"/>
      <c r="AS103" s="385"/>
      <c r="AT103" s="385"/>
      <c r="AU103" s="385"/>
      <c r="AV103" s="385"/>
      <c r="AW103" s="385"/>
      <c r="AX103" s="385"/>
      <c r="AY103" s="385"/>
      <c r="AZ103" s="385"/>
      <c r="BA103" s="385"/>
      <c r="BB103" s="385"/>
      <c r="BC103" s="385"/>
      <c r="BD103" s="385"/>
      <c r="BE103" s="385"/>
    </row>
    <row r="104" spans="1:57">
      <c r="A104" s="385"/>
      <c r="B104" s="385"/>
      <c r="C104" s="385"/>
      <c r="D104" s="385"/>
      <c r="E104" s="385"/>
      <c r="F104" s="385"/>
      <c r="G104" s="385"/>
      <c r="H104" s="385"/>
      <c r="I104" s="385"/>
      <c r="J104" s="385"/>
      <c r="K104" s="385"/>
      <c r="L104" s="385"/>
      <c r="M104" s="385"/>
      <c r="N104" s="385"/>
      <c r="O104" s="385"/>
      <c r="P104" s="385"/>
      <c r="Q104" s="385"/>
      <c r="R104" s="385"/>
      <c r="S104" s="385"/>
      <c r="T104" s="385"/>
      <c r="U104" s="385"/>
      <c r="V104" s="385"/>
      <c r="W104" s="385"/>
      <c r="X104" s="385"/>
      <c r="Y104" s="385"/>
      <c r="Z104" s="385"/>
      <c r="AA104" s="385"/>
      <c r="AB104" s="385"/>
      <c r="AC104" s="385"/>
      <c r="AD104" s="385"/>
      <c r="AE104" s="385"/>
      <c r="AF104" s="385"/>
      <c r="AG104" s="385"/>
      <c r="AH104" s="385"/>
      <c r="AI104" s="385"/>
      <c r="AJ104" s="385"/>
      <c r="AK104" s="385"/>
      <c r="AL104" s="385"/>
      <c r="AM104" s="385"/>
      <c r="AN104" s="385"/>
      <c r="AO104" s="385"/>
      <c r="AP104" s="385"/>
      <c r="AQ104" s="385"/>
      <c r="AR104" s="385"/>
      <c r="AS104" s="385"/>
      <c r="AT104" s="385"/>
      <c r="AU104" s="385"/>
      <c r="AV104" s="385"/>
      <c r="AW104" s="385"/>
      <c r="AX104" s="385"/>
      <c r="AY104" s="385"/>
      <c r="AZ104" s="385"/>
      <c r="BA104" s="385"/>
      <c r="BB104" s="385"/>
      <c r="BC104" s="385"/>
      <c r="BD104" s="385"/>
      <c r="BE104" s="385"/>
    </row>
    <row r="105" spans="1:57">
      <c r="A105" s="385"/>
      <c r="B105" s="385"/>
      <c r="C105" s="385"/>
      <c r="D105" s="385"/>
      <c r="E105" s="385"/>
      <c r="F105" s="385"/>
      <c r="G105" s="385"/>
      <c r="H105" s="385"/>
      <c r="I105" s="385"/>
      <c r="J105" s="385"/>
      <c r="K105" s="385"/>
      <c r="L105" s="385"/>
      <c r="M105" s="385"/>
      <c r="N105" s="385"/>
      <c r="O105" s="385"/>
      <c r="P105" s="385"/>
      <c r="Q105" s="385"/>
      <c r="R105" s="385"/>
      <c r="S105" s="385"/>
      <c r="T105" s="385"/>
      <c r="U105" s="385"/>
      <c r="V105" s="385"/>
      <c r="W105" s="385"/>
      <c r="X105" s="385"/>
      <c r="Y105" s="385"/>
      <c r="Z105" s="385"/>
      <c r="AA105" s="385"/>
      <c r="AB105" s="385"/>
      <c r="AC105" s="385"/>
      <c r="AD105" s="385"/>
      <c r="AE105" s="385"/>
      <c r="AF105" s="385"/>
      <c r="AG105" s="385"/>
      <c r="AH105" s="385"/>
      <c r="AI105" s="385"/>
      <c r="AJ105" s="385"/>
      <c r="AK105" s="385"/>
      <c r="AL105" s="385"/>
      <c r="AM105" s="385"/>
      <c r="AN105" s="385"/>
      <c r="AO105" s="385"/>
      <c r="AP105" s="385"/>
      <c r="AQ105" s="385"/>
      <c r="AR105" s="385"/>
      <c r="AS105" s="385"/>
      <c r="AT105" s="385"/>
      <c r="AU105" s="385"/>
      <c r="AV105" s="385"/>
      <c r="AW105" s="385"/>
      <c r="AX105" s="385"/>
      <c r="AY105" s="385"/>
      <c r="AZ105" s="385"/>
      <c r="BA105" s="385"/>
      <c r="BB105" s="385"/>
      <c r="BC105" s="385"/>
      <c r="BD105" s="385"/>
      <c r="BE105" s="385"/>
    </row>
    <row r="106" spans="1:57">
      <c r="A106" s="385"/>
      <c r="B106" s="385"/>
      <c r="C106" s="385"/>
      <c r="D106" s="385"/>
      <c r="E106" s="385"/>
      <c r="F106" s="385"/>
      <c r="G106" s="385"/>
      <c r="H106" s="385"/>
      <c r="I106" s="385"/>
      <c r="J106" s="385"/>
      <c r="K106" s="385"/>
      <c r="L106" s="385"/>
      <c r="M106" s="385"/>
      <c r="N106" s="385"/>
      <c r="O106" s="385"/>
      <c r="P106" s="385"/>
      <c r="Q106" s="385"/>
      <c r="R106" s="385"/>
      <c r="S106" s="385"/>
      <c r="T106" s="385"/>
      <c r="U106" s="385"/>
      <c r="V106" s="385"/>
      <c r="W106" s="385"/>
      <c r="X106" s="385"/>
      <c r="Y106" s="385"/>
      <c r="Z106" s="385"/>
      <c r="AA106" s="385"/>
      <c r="AB106" s="385"/>
      <c r="AC106" s="385"/>
      <c r="AD106" s="385"/>
      <c r="AE106" s="385"/>
      <c r="AF106" s="385"/>
      <c r="AG106" s="385"/>
      <c r="AH106" s="385"/>
      <c r="AI106" s="385"/>
      <c r="AJ106" s="385"/>
      <c r="AK106" s="385"/>
      <c r="AL106" s="385"/>
      <c r="AM106" s="385"/>
      <c r="AN106" s="385"/>
      <c r="AO106" s="385"/>
      <c r="AP106" s="385"/>
      <c r="AQ106" s="385"/>
      <c r="AR106" s="385"/>
      <c r="AS106" s="385"/>
      <c r="AT106" s="385"/>
      <c r="AU106" s="385"/>
      <c r="AV106" s="385"/>
      <c r="AW106" s="385"/>
      <c r="AX106" s="385"/>
      <c r="AY106" s="385"/>
      <c r="AZ106" s="385"/>
      <c r="BA106" s="385"/>
      <c r="BB106" s="385"/>
      <c r="BC106" s="385"/>
      <c r="BD106" s="385"/>
      <c r="BE106" s="385"/>
    </row>
    <row r="107" spans="1:57">
      <c r="A107" s="385"/>
      <c r="B107" s="385"/>
      <c r="C107" s="385"/>
      <c r="D107" s="385"/>
      <c r="E107" s="385"/>
      <c r="F107" s="385"/>
      <c r="G107" s="385"/>
      <c r="H107" s="385"/>
      <c r="I107" s="385"/>
      <c r="J107" s="385"/>
      <c r="K107" s="385"/>
      <c r="L107" s="385"/>
      <c r="M107" s="385"/>
      <c r="N107" s="385"/>
      <c r="O107" s="385"/>
      <c r="P107" s="385"/>
      <c r="Q107" s="385"/>
      <c r="R107" s="385"/>
      <c r="S107" s="385"/>
      <c r="T107" s="385"/>
      <c r="U107" s="385"/>
      <c r="V107" s="385"/>
      <c r="W107" s="385"/>
      <c r="X107" s="385"/>
      <c r="Y107" s="385"/>
      <c r="Z107" s="385"/>
      <c r="AA107" s="385"/>
      <c r="AB107" s="385"/>
      <c r="AC107" s="385"/>
      <c r="AD107" s="385"/>
      <c r="AE107" s="385"/>
      <c r="AF107" s="385"/>
      <c r="AG107" s="385"/>
      <c r="AH107" s="385"/>
      <c r="AI107" s="385"/>
      <c r="AJ107" s="385"/>
      <c r="AK107" s="385"/>
      <c r="AL107" s="385"/>
      <c r="AM107" s="385"/>
      <c r="AN107" s="385"/>
      <c r="AO107" s="385"/>
      <c r="AP107" s="385"/>
      <c r="AQ107" s="385"/>
      <c r="AR107" s="385"/>
      <c r="AS107" s="385"/>
      <c r="AT107" s="385"/>
      <c r="AU107" s="385"/>
      <c r="AV107" s="385"/>
      <c r="AW107" s="385"/>
      <c r="AX107" s="385"/>
      <c r="AY107" s="385"/>
      <c r="AZ107" s="385"/>
      <c r="BA107" s="385"/>
      <c r="BB107" s="385"/>
      <c r="BC107" s="385"/>
      <c r="BD107" s="385"/>
      <c r="BE107" s="385"/>
    </row>
    <row r="108" spans="1:57">
      <c r="A108" s="385"/>
      <c r="B108" s="385"/>
      <c r="C108" s="385"/>
      <c r="D108" s="385"/>
      <c r="E108" s="385"/>
      <c r="F108" s="385"/>
      <c r="G108" s="385"/>
      <c r="H108" s="385"/>
      <c r="I108" s="385"/>
      <c r="J108" s="385"/>
      <c r="K108" s="385"/>
      <c r="L108" s="385"/>
      <c r="M108" s="385"/>
      <c r="N108" s="385"/>
      <c r="O108" s="385"/>
      <c r="P108" s="385"/>
      <c r="Q108" s="385"/>
      <c r="R108" s="385"/>
      <c r="S108" s="385"/>
      <c r="T108" s="385"/>
      <c r="U108" s="385"/>
      <c r="V108" s="385"/>
      <c r="W108" s="385"/>
      <c r="X108" s="385"/>
      <c r="Y108" s="385"/>
      <c r="Z108" s="385"/>
      <c r="AA108" s="385"/>
      <c r="AB108" s="385"/>
      <c r="AC108" s="385"/>
      <c r="AD108" s="385"/>
      <c r="AE108" s="385"/>
      <c r="AF108" s="385"/>
      <c r="AG108" s="385"/>
      <c r="AH108" s="385"/>
      <c r="AI108" s="385"/>
      <c r="AJ108" s="385"/>
      <c r="AK108" s="385"/>
      <c r="AL108" s="385"/>
      <c r="AM108" s="385"/>
      <c r="AN108" s="385"/>
      <c r="AO108" s="385"/>
      <c r="AP108" s="385"/>
      <c r="AQ108" s="385"/>
      <c r="AR108" s="385"/>
      <c r="AS108" s="385"/>
      <c r="AT108" s="385"/>
      <c r="AU108" s="385"/>
      <c r="AV108" s="385"/>
      <c r="AW108" s="385"/>
      <c r="AX108" s="385"/>
      <c r="AY108" s="385"/>
      <c r="AZ108" s="385"/>
      <c r="BA108" s="385"/>
      <c r="BB108" s="385"/>
      <c r="BC108" s="385"/>
      <c r="BD108" s="385"/>
      <c r="BE108" s="385"/>
    </row>
    <row r="109" spans="1:57">
      <c r="A109" s="385"/>
      <c r="B109" s="385"/>
      <c r="C109" s="385"/>
      <c r="D109" s="385"/>
      <c r="E109" s="385"/>
      <c r="F109" s="385"/>
      <c r="G109" s="385"/>
      <c r="H109" s="385"/>
      <c r="I109" s="385"/>
      <c r="J109" s="385"/>
      <c r="K109" s="385"/>
      <c r="L109" s="385"/>
      <c r="M109" s="385"/>
      <c r="N109" s="385"/>
      <c r="O109" s="385"/>
      <c r="P109" s="385"/>
      <c r="Q109" s="385"/>
      <c r="R109" s="385"/>
      <c r="S109" s="385"/>
      <c r="T109" s="385"/>
      <c r="U109" s="385"/>
      <c r="V109" s="385"/>
      <c r="W109" s="385"/>
      <c r="X109" s="385"/>
      <c r="Y109" s="385"/>
      <c r="Z109" s="385"/>
      <c r="AA109" s="385"/>
      <c r="AB109" s="385"/>
      <c r="AC109" s="385"/>
      <c r="AD109" s="385"/>
      <c r="AE109" s="385"/>
      <c r="AF109" s="385"/>
      <c r="AG109" s="385"/>
      <c r="AH109" s="385"/>
      <c r="AI109" s="385"/>
      <c r="AJ109" s="385"/>
      <c r="AK109" s="385"/>
      <c r="AL109" s="385"/>
      <c r="AM109" s="385"/>
      <c r="AN109" s="385"/>
      <c r="AO109" s="385"/>
      <c r="AP109" s="385"/>
      <c r="AQ109" s="385"/>
      <c r="AR109" s="385"/>
      <c r="AS109" s="385"/>
      <c r="AT109" s="385"/>
      <c r="AU109" s="385"/>
      <c r="AV109" s="385"/>
      <c r="AW109" s="385"/>
      <c r="AX109" s="385"/>
      <c r="AY109" s="385"/>
      <c r="AZ109" s="385"/>
      <c r="BA109" s="385"/>
      <c r="BB109" s="385"/>
      <c r="BC109" s="385"/>
      <c r="BD109" s="385"/>
      <c r="BE109" s="385"/>
    </row>
    <row r="110" spans="1:57">
      <c r="A110" s="385"/>
      <c r="B110" s="385"/>
      <c r="C110" s="385"/>
      <c r="D110" s="385"/>
      <c r="E110" s="385"/>
      <c r="F110" s="385"/>
      <c r="G110" s="385"/>
      <c r="H110" s="385"/>
      <c r="I110" s="385"/>
      <c r="J110" s="385"/>
      <c r="K110" s="385"/>
      <c r="L110" s="385"/>
      <c r="M110" s="385"/>
      <c r="N110" s="385"/>
      <c r="O110" s="385"/>
      <c r="P110" s="385"/>
      <c r="Q110" s="385"/>
      <c r="R110" s="385"/>
      <c r="S110" s="385"/>
      <c r="T110" s="385"/>
      <c r="U110" s="385"/>
      <c r="V110" s="385"/>
      <c r="W110" s="385"/>
      <c r="X110" s="385"/>
      <c r="Y110" s="385"/>
      <c r="Z110" s="385"/>
      <c r="AA110" s="385"/>
      <c r="AB110" s="385"/>
      <c r="AC110" s="385"/>
      <c r="AD110" s="385"/>
      <c r="AE110" s="385"/>
      <c r="AF110" s="385"/>
      <c r="AG110" s="385"/>
      <c r="AH110" s="385"/>
      <c r="AI110" s="385"/>
      <c r="AJ110" s="385"/>
      <c r="AK110" s="385"/>
      <c r="AL110" s="385"/>
      <c r="AM110" s="385"/>
      <c r="AN110" s="385"/>
      <c r="AO110" s="385"/>
      <c r="AP110" s="385"/>
      <c r="AQ110" s="385"/>
      <c r="AR110" s="385"/>
      <c r="AS110" s="385"/>
      <c r="AT110" s="385"/>
      <c r="AU110" s="385"/>
      <c r="AV110" s="385"/>
      <c r="AW110" s="385"/>
      <c r="AX110" s="385"/>
      <c r="AY110" s="385"/>
      <c r="AZ110" s="385"/>
      <c r="BA110" s="385"/>
      <c r="BB110" s="385"/>
      <c r="BC110" s="385"/>
      <c r="BD110" s="385"/>
      <c r="BE110" s="385"/>
    </row>
    <row r="111" spans="1:57">
      <c r="A111" s="385"/>
      <c r="B111" s="385"/>
      <c r="C111" s="385"/>
      <c r="D111" s="385"/>
      <c r="E111" s="385"/>
      <c r="F111" s="385"/>
      <c r="G111" s="385"/>
      <c r="H111" s="385"/>
      <c r="I111" s="385"/>
      <c r="J111" s="385"/>
      <c r="K111" s="385"/>
      <c r="L111" s="385"/>
      <c r="M111" s="385"/>
      <c r="N111" s="385"/>
      <c r="O111" s="385"/>
      <c r="P111" s="385"/>
      <c r="Q111" s="385"/>
      <c r="R111" s="385"/>
      <c r="S111" s="385"/>
      <c r="T111" s="385"/>
      <c r="U111" s="385"/>
      <c r="V111" s="385"/>
      <c r="W111" s="385"/>
      <c r="X111" s="385"/>
      <c r="Y111" s="385"/>
      <c r="Z111" s="385"/>
      <c r="AA111" s="385"/>
      <c r="AB111" s="385"/>
      <c r="AC111" s="385"/>
      <c r="AD111" s="385"/>
      <c r="AE111" s="385"/>
      <c r="AF111" s="385"/>
      <c r="AG111" s="385"/>
      <c r="AH111" s="385"/>
      <c r="AI111" s="385"/>
      <c r="AJ111" s="385"/>
      <c r="AK111" s="385"/>
      <c r="AL111" s="385"/>
      <c r="AM111" s="385"/>
      <c r="AN111" s="385"/>
      <c r="AO111" s="385"/>
      <c r="AP111" s="385"/>
      <c r="AQ111" s="385"/>
      <c r="AR111" s="385"/>
      <c r="AS111" s="385"/>
      <c r="AT111" s="385"/>
      <c r="AU111" s="385"/>
      <c r="AV111" s="385"/>
      <c r="AW111" s="385"/>
      <c r="AX111" s="385"/>
      <c r="AY111" s="385"/>
      <c r="AZ111" s="385"/>
      <c r="BA111" s="385"/>
      <c r="BB111" s="385"/>
      <c r="BC111" s="385"/>
      <c r="BD111" s="385"/>
      <c r="BE111" s="385"/>
    </row>
    <row r="112" spans="1:57">
      <c r="A112" s="385"/>
      <c r="B112" s="385"/>
      <c r="C112" s="385"/>
      <c r="D112" s="385"/>
      <c r="E112" s="385"/>
      <c r="F112" s="385"/>
      <c r="G112" s="385"/>
      <c r="H112" s="385"/>
      <c r="I112" s="385"/>
      <c r="J112" s="385"/>
      <c r="K112" s="385"/>
      <c r="L112" s="385"/>
      <c r="M112" s="385"/>
      <c r="N112" s="385"/>
      <c r="O112" s="385"/>
      <c r="P112" s="385"/>
      <c r="Q112" s="385"/>
      <c r="R112" s="385"/>
      <c r="S112" s="385"/>
      <c r="T112" s="385"/>
      <c r="U112" s="385"/>
      <c r="V112" s="385"/>
      <c r="W112" s="385"/>
      <c r="X112" s="385"/>
      <c r="Y112" s="385"/>
      <c r="Z112" s="385"/>
      <c r="AA112" s="385"/>
      <c r="AB112" s="385"/>
      <c r="AC112" s="385"/>
      <c r="AD112" s="385"/>
      <c r="AE112" s="385"/>
      <c r="AF112" s="385"/>
      <c r="AG112" s="385"/>
      <c r="AH112" s="385"/>
      <c r="AI112" s="385"/>
      <c r="AJ112" s="385"/>
      <c r="AK112" s="385"/>
      <c r="AL112" s="385"/>
      <c r="AM112" s="385"/>
      <c r="AN112" s="385"/>
      <c r="AO112" s="385"/>
      <c r="AP112" s="385"/>
      <c r="AQ112" s="385"/>
      <c r="AR112" s="385"/>
      <c r="AS112" s="385"/>
      <c r="AT112" s="385"/>
      <c r="AU112" s="385"/>
      <c r="AV112" s="385"/>
      <c r="AW112" s="385"/>
      <c r="AX112" s="385"/>
      <c r="AY112" s="385"/>
      <c r="AZ112" s="385"/>
      <c r="BA112" s="385"/>
      <c r="BB112" s="385"/>
      <c r="BC112" s="385"/>
      <c r="BD112" s="385"/>
      <c r="BE112" s="385"/>
    </row>
    <row r="113" spans="1:57">
      <c r="A113" s="385"/>
      <c r="B113" s="385"/>
      <c r="C113" s="385"/>
      <c r="D113" s="385"/>
      <c r="E113" s="385"/>
      <c r="F113" s="385"/>
      <c r="G113" s="385"/>
      <c r="H113" s="385"/>
      <c r="I113" s="385"/>
      <c r="J113" s="385"/>
      <c r="K113" s="385"/>
      <c r="L113" s="385"/>
      <c r="M113" s="385"/>
      <c r="N113" s="385"/>
      <c r="O113" s="385"/>
      <c r="P113" s="385"/>
      <c r="Q113" s="385"/>
      <c r="R113" s="385"/>
      <c r="S113" s="385"/>
      <c r="T113" s="385"/>
      <c r="U113" s="385"/>
      <c r="V113" s="385"/>
      <c r="W113" s="385"/>
      <c r="X113" s="385"/>
      <c r="Y113" s="385"/>
      <c r="Z113" s="385"/>
      <c r="AA113" s="385"/>
      <c r="AB113" s="385"/>
      <c r="AC113" s="385"/>
      <c r="AD113" s="385"/>
      <c r="AE113" s="385"/>
      <c r="AF113" s="385"/>
      <c r="AG113" s="385"/>
      <c r="AH113" s="385"/>
      <c r="AI113" s="385"/>
      <c r="AJ113" s="385"/>
      <c r="AK113" s="385"/>
      <c r="AL113" s="385"/>
      <c r="AM113" s="385"/>
      <c r="AN113" s="385"/>
      <c r="AO113" s="385"/>
      <c r="AP113" s="385"/>
      <c r="AQ113" s="385"/>
      <c r="AR113" s="385"/>
      <c r="AS113" s="385"/>
      <c r="AT113" s="385"/>
      <c r="AU113" s="385"/>
      <c r="AV113" s="385"/>
      <c r="AW113" s="385"/>
      <c r="AX113" s="385"/>
      <c r="AY113" s="385"/>
      <c r="AZ113" s="385"/>
      <c r="BA113" s="385"/>
      <c r="BB113" s="385"/>
      <c r="BC113" s="385"/>
      <c r="BD113" s="385"/>
      <c r="BE113" s="385"/>
    </row>
    <row r="114" spans="1:57">
      <c r="A114" s="385"/>
      <c r="B114" s="385"/>
      <c r="C114" s="385"/>
      <c r="D114" s="385"/>
      <c r="E114" s="385"/>
      <c r="F114" s="385"/>
      <c r="G114" s="385"/>
      <c r="H114" s="385"/>
      <c r="I114" s="385"/>
      <c r="J114" s="385"/>
      <c r="K114" s="385"/>
      <c r="L114" s="385"/>
      <c r="M114" s="385"/>
      <c r="N114" s="385"/>
      <c r="O114" s="385"/>
      <c r="P114" s="385"/>
      <c r="Q114" s="385"/>
      <c r="R114" s="385"/>
      <c r="S114" s="385"/>
      <c r="T114" s="385"/>
      <c r="U114" s="385"/>
      <c r="V114" s="385"/>
      <c r="W114" s="385"/>
      <c r="X114" s="385"/>
      <c r="Y114" s="385"/>
      <c r="Z114" s="385"/>
      <c r="AA114" s="385"/>
      <c r="AB114" s="385"/>
      <c r="AC114" s="385"/>
      <c r="AD114" s="385"/>
      <c r="AE114" s="385"/>
      <c r="AF114" s="385"/>
      <c r="AG114" s="385"/>
      <c r="AH114" s="385"/>
      <c r="AI114" s="385"/>
      <c r="AJ114" s="385"/>
      <c r="AK114" s="385"/>
      <c r="AL114" s="385"/>
      <c r="AM114" s="385"/>
      <c r="AN114" s="385"/>
      <c r="AO114" s="385"/>
      <c r="AP114" s="385"/>
      <c r="AQ114" s="385"/>
      <c r="AR114" s="385"/>
      <c r="AS114" s="385"/>
      <c r="AT114" s="385"/>
      <c r="AU114" s="385"/>
      <c r="AV114" s="385"/>
      <c r="AW114" s="385"/>
      <c r="AX114" s="385"/>
      <c r="AY114" s="385"/>
      <c r="AZ114" s="385"/>
      <c r="BA114" s="385"/>
      <c r="BB114" s="385"/>
      <c r="BC114" s="385"/>
      <c r="BD114" s="385"/>
      <c r="BE114" s="385"/>
    </row>
    <row r="115" spans="1:57">
      <c r="A115" s="385"/>
      <c r="B115" s="385"/>
      <c r="C115" s="385"/>
      <c r="D115" s="385"/>
      <c r="E115" s="385"/>
      <c r="F115" s="385"/>
      <c r="G115" s="385"/>
      <c r="H115" s="385"/>
      <c r="I115" s="385"/>
      <c r="J115" s="385"/>
      <c r="K115" s="385"/>
      <c r="L115" s="385"/>
      <c r="M115" s="385"/>
      <c r="N115" s="385"/>
      <c r="O115" s="385"/>
      <c r="P115" s="385"/>
      <c r="Q115" s="385"/>
      <c r="R115" s="385"/>
      <c r="S115" s="385"/>
      <c r="T115" s="385"/>
      <c r="U115" s="385"/>
      <c r="V115" s="385"/>
      <c r="W115" s="385"/>
      <c r="X115" s="385"/>
      <c r="Y115" s="385"/>
      <c r="Z115" s="385"/>
      <c r="AA115" s="385"/>
      <c r="AB115" s="385"/>
      <c r="AC115" s="385"/>
      <c r="AD115" s="385"/>
      <c r="AE115" s="385"/>
      <c r="AF115" s="385"/>
      <c r="AG115" s="385"/>
      <c r="AH115" s="385"/>
      <c r="AI115" s="385"/>
      <c r="AJ115" s="385"/>
      <c r="AK115" s="385"/>
      <c r="AL115" s="385"/>
      <c r="AM115" s="385"/>
      <c r="AN115" s="385"/>
      <c r="AO115" s="385"/>
      <c r="AP115" s="385"/>
      <c r="AQ115" s="385"/>
      <c r="AR115" s="385"/>
      <c r="AS115" s="385"/>
      <c r="AT115" s="385"/>
      <c r="AU115" s="385"/>
      <c r="AV115" s="385"/>
      <c r="AW115" s="385"/>
      <c r="AX115" s="385"/>
      <c r="AY115" s="385"/>
      <c r="AZ115" s="385"/>
      <c r="BA115" s="385"/>
      <c r="BB115" s="385"/>
      <c r="BC115" s="385"/>
      <c r="BD115" s="385"/>
      <c r="BE115" s="385"/>
    </row>
    <row r="116" spans="1:57">
      <c r="A116" s="385"/>
      <c r="B116" s="385"/>
      <c r="C116" s="385"/>
      <c r="D116" s="385"/>
      <c r="E116" s="385"/>
      <c r="F116" s="385"/>
      <c r="G116" s="385"/>
      <c r="H116" s="385"/>
      <c r="I116" s="385"/>
      <c r="J116" s="385"/>
      <c r="K116" s="385"/>
      <c r="L116" s="385"/>
      <c r="M116" s="385"/>
      <c r="N116" s="385"/>
      <c r="O116" s="385"/>
      <c r="P116" s="385"/>
      <c r="Q116" s="385"/>
      <c r="R116" s="385"/>
      <c r="S116" s="385"/>
      <c r="T116" s="385"/>
      <c r="U116" s="385"/>
      <c r="V116" s="385"/>
      <c r="W116" s="385"/>
      <c r="X116" s="385"/>
      <c r="Y116" s="385"/>
      <c r="Z116" s="385"/>
      <c r="AA116" s="385"/>
      <c r="AB116" s="385"/>
      <c r="AC116" s="385"/>
      <c r="AD116" s="385"/>
      <c r="AE116" s="385"/>
      <c r="AF116" s="385"/>
      <c r="AG116" s="385"/>
      <c r="AH116" s="385"/>
      <c r="AI116" s="385"/>
      <c r="AJ116" s="385"/>
      <c r="AK116" s="385"/>
      <c r="AL116" s="385"/>
      <c r="AM116" s="385"/>
      <c r="AN116" s="385"/>
      <c r="AO116" s="385"/>
      <c r="AP116" s="385"/>
      <c r="AQ116" s="385"/>
      <c r="AR116" s="385"/>
      <c r="AS116" s="385"/>
      <c r="AT116" s="385"/>
      <c r="AU116" s="385"/>
      <c r="AV116" s="385"/>
      <c r="AW116" s="385"/>
      <c r="AX116" s="385"/>
      <c r="AY116" s="385"/>
      <c r="AZ116" s="385"/>
      <c r="BA116" s="385"/>
      <c r="BB116" s="385"/>
      <c r="BC116" s="385"/>
      <c r="BD116" s="385"/>
      <c r="BE116" s="385"/>
    </row>
    <row r="117" spans="1:57">
      <c r="A117" s="385"/>
      <c r="B117" s="385"/>
      <c r="C117" s="385"/>
      <c r="D117" s="385"/>
      <c r="E117" s="385"/>
      <c r="F117" s="385"/>
      <c r="G117" s="385"/>
      <c r="H117" s="385"/>
      <c r="I117" s="385"/>
      <c r="J117" s="385"/>
      <c r="K117" s="385"/>
      <c r="L117" s="385"/>
      <c r="M117" s="385"/>
      <c r="N117" s="385"/>
      <c r="O117" s="385"/>
      <c r="P117" s="385"/>
      <c r="Q117" s="385"/>
      <c r="R117" s="385"/>
      <c r="S117" s="385"/>
      <c r="T117" s="385"/>
      <c r="U117" s="385"/>
      <c r="V117" s="385"/>
      <c r="W117" s="385"/>
      <c r="X117" s="385"/>
      <c r="Y117" s="385"/>
      <c r="Z117" s="385"/>
      <c r="AA117" s="385"/>
      <c r="AB117" s="385"/>
      <c r="AC117" s="385"/>
      <c r="AD117" s="385"/>
      <c r="AE117" s="385"/>
      <c r="AF117" s="385"/>
      <c r="AG117" s="385"/>
      <c r="AH117" s="385"/>
      <c r="AI117" s="385"/>
      <c r="AJ117" s="385"/>
      <c r="AK117" s="385"/>
      <c r="AL117" s="385"/>
      <c r="AM117" s="385"/>
      <c r="AN117" s="385"/>
      <c r="AO117" s="385"/>
      <c r="AP117" s="385"/>
      <c r="AQ117" s="385"/>
      <c r="AR117" s="385"/>
      <c r="AS117" s="385"/>
      <c r="AT117" s="385"/>
      <c r="AU117" s="385"/>
      <c r="AV117" s="385"/>
      <c r="AW117" s="385"/>
      <c r="AX117" s="385"/>
      <c r="AY117" s="385"/>
      <c r="AZ117" s="385"/>
      <c r="BA117" s="385"/>
      <c r="BB117" s="385"/>
      <c r="BC117" s="385"/>
      <c r="BD117" s="385"/>
      <c r="BE117" s="385"/>
    </row>
    <row r="118" spans="1:57">
      <c r="A118" s="385"/>
      <c r="B118" s="385"/>
      <c r="C118" s="385"/>
      <c r="D118" s="385"/>
      <c r="E118" s="385"/>
      <c r="F118" s="385"/>
      <c r="G118" s="385"/>
      <c r="H118" s="385"/>
      <c r="I118" s="385"/>
      <c r="J118" s="385"/>
      <c r="K118" s="385"/>
      <c r="L118" s="385"/>
      <c r="M118" s="385"/>
      <c r="N118" s="385"/>
      <c r="O118" s="385"/>
      <c r="P118" s="385"/>
      <c r="Q118" s="385"/>
      <c r="R118" s="385"/>
      <c r="S118" s="385"/>
      <c r="T118" s="385"/>
      <c r="U118" s="385"/>
      <c r="V118" s="385"/>
      <c r="W118" s="385"/>
      <c r="X118" s="385"/>
      <c r="Y118" s="385"/>
      <c r="Z118" s="385"/>
      <c r="AA118" s="385"/>
      <c r="AB118" s="385"/>
      <c r="AC118" s="385"/>
      <c r="AD118" s="385"/>
      <c r="AE118" s="385"/>
      <c r="AF118" s="385"/>
      <c r="AG118" s="385"/>
      <c r="AH118" s="385"/>
      <c r="AI118" s="385"/>
      <c r="AJ118" s="385"/>
      <c r="AK118" s="385"/>
      <c r="AL118" s="385"/>
      <c r="AM118" s="385"/>
      <c r="AN118" s="385"/>
      <c r="AO118" s="385"/>
      <c r="AP118" s="385"/>
      <c r="AQ118" s="385"/>
      <c r="AR118" s="385"/>
      <c r="AS118" s="385"/>
      <c r="AT118" s="385"/>
      <c r="AU118" s="385"/>
      <c r="AV118" s="385"/>
      <c r="AW118" s="385"/>
      <c r="AX118" s="385"/>
      <c r="AY118" s="385"/>
      <c r="AZ118" s="385"/>
      <c r="BA118" s="385"/>
      <c r="BB118" s="385"/>
      <c r="BC118" s="385"/>
      <c r="BD118" s="385"/>
      <c r="BE118" s="385"/>
    </row>
    <row r="119" spans="1:57">
      <c r="A119" s="385"/>
      <c r="B119" s="385"/>
      <c r="C119" s="385"/>
      <c r="D119" s="385"/>
      <c r="E119" s="385"/>
      <c r="F119" s="385"/>
      <c r="G119" s="385"/>
      <c r="H119" s="385"/>
      <c r="I119" s="385"/>
      <c r="J119" s="385"/>
      <c r="K119" s="385"/>
      <c r="L119" s="385"/>
      <c r="M119" s="385"/>
      <c r="N119" s="385"/>
      <c r="O119" s="385"/>
      <c r="P119" s="385"/>
      <c r="Q119" s="385"/>
      <c r="R119" s="385"/>
      <c r="S119" s="385"/>
      <c r="T119" s="385"/>
      <c r="U119" s="385"/>
      <c r="V119" s="385"/>
      <c r="W119" s="385"/>
      <c r="X119" s="385"/>
      <c r="Y119" s="385"/>
      <c r="Z119" s="385"/>
      <c r="AA119" s="385"/>
      <c r="AB119" s="385"/>
      <c r="AC119" s="385"/>
      <c r="AD119" s="385"/>
      <c r="AE119" s="385"/>
      <c r="AF119" s="385"/>
      <c r="AG119" s="385"/>
      <c r="AH119" s="385"/>
      <c r="AI119" s="385"/>
      <c r="AJ119" s="385"/>
      <c r="AK119" s="385"/>
      <c r="AL119" s="385"/>
      <c r="AM119" s="385"/>
      <c r="AN119" s="385"/>
      <c r="AO119" s="385"/>
      <c r="AP119" s="385"/>
      <c r="AQ119" s="385"/>
      <c r="AR119" s="385"/>
      <c r="AS119" s="385"/>
      <c r="AT119" s="385"/>
      <c r="AU119" s="385"/>
      <c r="AV119" s="385"/>
      <c r="AW119" s="385"/>
      <c r="AX119" s="385"/>
      <c r="AY119" s="385"/>
      <c r="AZ119" s="385"/>
      <c r="BA119" s="385"/>
      <c r="BB119" s="385"/>
      <c r="BC119" s="385"/>
      <c r="BD119" s="385"/>
      <c r="BE119" s="385"/>
    </row>
    <row r="120" spans="1:57">
      <c r="A120" s="385"/>
      <c r="B120" s="385"/>
      <c r="C120" s="385"/>
      <c r="D120" s="385"/>
      <c r="E120" s="385"/>
      <c r="F120" s="385"/>
      <c r="G120" s="385"/>
      <c r="H120" s="385"/>
      <c r="I120" s="385"/>
      <c r="J120" s="385"/>
      <c r="K120" s="385"/>
      <c r="L120" s="385"/>
      <c r="M120" s="385"/>
      <c r="N120" s="385"/>
      <c r="O120" s="385"/>
      <c r="P120" s="385"/>
      <c r="Q120" s="385"/>
      <c r="R120" s="385"/>
      <c r="S120" s="385"/>
      <c r="T120" s="385"/>
      <c r="U120" s="385"/>
      <c r="V120" s="385"/>
      <c r="W120" s="385"/>
      <c r="X120" s="385"/>
      <c r="Y120" s="385"/>
      <c r="Z120" s="385"/>
      <c r="AA120" s="385"/>
      <c r="AB120" s="385"/>
      <c r="AC120" s="385"/>
      <c r="AD120" s="385"/>
      <c r="AE120" s="385"/>
      <c r="AF120" s="385"/>
      <c r="AG120" s="385"/>
      <c r="AH120" s="385"/>
      <c r="AI120" s="385"/>
      <c r="AJ120" s="385"/>
      <c r="AK120" s="385"/>
      <c r="AL120" s="385"/>
      <c r="AM120" s="385"/>
      <c r="AN120" s="385"/>
      <c r="AO120" s="385"/>
      <c r="AP120" s="385"/>
      <c r="AQ120" s="385"/>
      <c r="AR120" s="385"/>
      <c r="AS120" s="385"/>
      <c r="AT120" s="385"/>
      <c r="AU120" s="385"/>
      <c r="AV120" s="385"/>
      <c r="AW120" s="385"/>
      <c r="AX120" s="385"/>
      <c r="AY120" s="385"/>
      <c r="AZ120" s="385"/>
      <c r="BA120" s="385"/>
      <c r="BB120" s="385"/>
      <c r="BC120" s="385"/>
      <c r="BD120" s="385"/>
      <c r="BE120" s="385"/>
    </row>
    <row r="121" spans="1:57">
      <c r="A121" s="385"/>
      <c r="B121" s="385"/>
      <c r="C121" s="385"/>
      <c r="D121" s="385"/>
      <c r="E121" s="385"/>
      <c r="F121" s="385"/>
      <c r="G121" s="385"/>
      <c r="H121" s="385"/>
      <c r="I121" s="385"/>
      <c r="J121" s="385"/>
      <c r="K121" s="385"/>
      <c r="L121" s="385"/>
      <c r="M121" s="385"/>
      <c r="N121" s="385"/>
      <c r="O121" s="385"/>
      <c r="P121" s="385"/>
      <c r="Q121" s="385"/>
      <c r="R121" s="385"/>
      <c r="S121" s="385"/>
      <c r="T121" s="385"/>
      <c r="U121" s="385"/>
      <c r="V121" s="385"/>
      <c r="W121" s="385"/>
      <c r="X121" s="385"/>
      <c r="Y121" s="385"/>
      <c r="Z121" s="385"/>
      <c r="AA121" s="385"/>
      <c r="AB121" s="385"/>
      <c r="AC121" s="385"/>
      <c r="AD121" s="385"/>
      <c r="AE121" s="385"/>
      <c r="AF121" s="385"/>
      <c r="AG121" s="385"/>
      <c r="AH121" s="385"/>
      <c r="AI121" s="385"/>
      <c r="AJ121" s="385"/>
      <c r="AK121" s="385"/>
      <c r="AL121" s="385"/>
      <c r="AM121" s="385"/>
      <c r="AN121" s="385"/>
      <c r="AO121" s="385"/>
      <c r="AP121" s="385"/>
      <c r="AQ121" s="385"/>
      <c r="AR121" s="385"/>
      <c r="AS121" s="385"/>
      <c r="AT121" s="385"/>
      <c r="AU121" s="385"/>
      <c r="AV121" s="385"/>
      <c r="AW121" s="385"/>
      <c r="AX121" s="385"/>
      <c r="AY121" s="385"/>
      <c r="AZ121" s="385"/>
      <c r="BA121" s="385"/>
      <c r="BB121" s="385"/>
      <c r="BC121" s="385"/>
      <c r="BD121" s="385"/>
      <c r="BE121" s="385"/>
    </row>
    <row r="122" spans="1:57">
      <c r="A122" s="385"/>
      <c r="B122" s="385"/>
      <c r="C122" s="385"/>
      <c r="D122" s="385"/>
      <c r="E122" s="385"/>
      <c r="F122" s="385"/>
      <c r="G122" s="385"/>
      <c r="H122" s="385"/>
      <c r="I122" s="385"/>
      <c r="J122" s="385"/>
      <c r="K122" s="385"/>
      <c r="L122" s="385"/>
      <c r="M122" s="385"/>
      <c r="N122" s="385"/>
      <c r="O122" s="385"/>
      <c r="P122" s="385"/>
      <c r="Q122" s="385"/>
      <c r="R122" s="385"/>
      <c r="S122" s="385"/>
      <c r="T122" s="385"/>
      <c r="U122" s="385"/>
      <c r="V122" s="385"/>
      <c r="W122" s="385"/>
      <c r="X122" s="385"/>
      <c r="Y122" s="385"/>
      <c r="Z122" s="385"/>
      <c r="AA122" s="385"/>
      <c r="AB122" s="385"/>
      <c r="AC122" s="385"/>
      <c r="AD122" s="385"/>
      <c r="AE122" s="385"/>
      <c r="AF122" s="385"/>
      <c r="AG122" s="385"/>
      <c r="AH122" s="385"/>
      <c r="AI122" s="385"/>
      <c r="AJ122" s="385"/>
      <c r="AK122" s="385"/>
      <c r="AL122" s="385"/>
      <c r="AM122" s="385"/>
      <c r="AN122" s="385"/>
      <c r="AO122" s="385"/>
      <c r="AP122" s="385"/>
      <c r="AQ122" s="385"/>
      <c r="AR122" s="385"/>
      <c r="AS122" s="385"/>
      <c r="AT122" s="385"/>
      <c r="AU122" s="385"/>
      <c r="AV122" s="385"/>
      <c r="AW122" s="385"/>
      <c r="AX122" s="385"/>
      <c r="AY122" s="385"/>
      <c r="AZ122" s="385"/>
      <c r="BA122" s="385"/>
      <c r="BB122" s="385"/>
      <c r="BC122" s="385"/>
      <c r="BD122" s="385"/>
      <c r="BE122" s="385"/>
    </row>
    <row r="123" spans="1:57">
      <c r="A123" s="385"/>
      <c r="B123" s="385"/>
      <c r="C123" s="385"/>
      <c r="D123" s="385"/>
      <c r="E123" s="385"/>
      <c r="F123" s="385"/>
      <c r="G123" s="385"/>
      <c r="H123" s="385"/>
      <c r="I123" s="385"/>
      <c r="J123" s="385"/>
      <c r="K123" s="385"/>
      <c r="L123" s="385"/>
      <c r="M123" s="385"/>
      <c r="N123" s="385"/>
      <c r="O123" s="385"/>
      <c r="P123" s="385"/>
      <c r="Q123" s="385"/>
      <c r="R123" s="385"/>
      <c r="S123" s="385"/>
      <c r="T123" s="385"/>
      <c r="U123" s="385"/>
      <c r="V123" s="385"/>
      <c r="W123" s="385"/>
      <c r="X123" s="385"/>
      <c r="Y123" s="385"/>
      <c r="Z123" s="385"/>
      <c r="AA123" s="385"/>
      <c r="AB123" s="385"/>
      <c r="AC123" s="385"/>
      <c r="AD123" s="385"/>
      <c r="AE123" s="385"/>
      <c r="AF123" s="385"/>
      <c r="AG123" s="385"/>
      <c r="AH123" s="385"/>
      <c r="AI123" s="385"/>
      <c r="AJ123" s="385"/>
      <c r="AK123" s="385"/>
      <c r="AL123" s="385"/>
      <c r="AM123" s="385"/>
      <c r="AN123" s="385"/>
      <c r="AO123" s="385"/>
      <c r="AP123" s="385"/>
      <c r="AQ123" s="385"/>
      <c r="AR123" s="385"/>
      <c r="AS123" s="385"/>
      <c r="AT123" s="385"/>
      <c r="AU123" s="385"/>
      <c r="AV123" s="385"/>
      <c r="AW123" s="385"/>
      <c r="AX123" s="385"/>
      <c r="AY123" s="385"/>
      <c r="AZ123" s="385"/>
      <c r="BA123" s="385"/>
      <c r="BB123" s="385"/>
      <c r="BC123" s="385"/>
      <c r="BD123" s="385"/>
      <c r="BE123" s="385"/>
    </row>
    <row r="124" spans="1:57">
      <c r="A124" s="385"/>
      <c r="B124" s="385"/>
      <c r="C124" s="385"/>
      <c r="D124" s="385"/>
      <c r="E124" s="385"/>
      <c r="F124" s="385"/>
      <c r="G124" s="385"/>
      <c r="H124" s="385"/>
      <c r="I124" s="385"/>
      <c r="J124" s="385"/>
      <c r="K124" s="385"/>
      <c r="L124" s="385"/>
      <c r="M124" s="385"/>
      <c r="N124" s="385"/>
      <c r="O124" s="385"/>
      <c r="P124" s="385"/>
      <c r="Q124" s="385"/>
      <c r="R124" s="385"/>
      <c r="S124" s="385"/>
      <c r="T124" s="385"/>
      <c r="U124" s="385"/>
      <c r="V124" s="385"/>
      <c r="W124" s="385"/>
      <c r="X124" s="385"/>
      <c r="Y124" s="385"/>
      <c r="Z124" s="385"/>
      <c r="AA124" s="385"/>
      <c r="AB124" s="385"/>
      <c r="AC124" s="385"/>
      <c r="AD124" s="385"/>
      <c r="AE124" s="385"/>
      <c r="AF124" s="385"/>
      <c r="AG124" s="385"/>
      <c r="AH124" s="385"/>
      <c r="AI124" s="385"/>
      <c r="AJ124" s="385"/>
      <c r="AK124" s="385"/>
      <c r="AL124" s="385"/>
      <c r="AM124" s="385"/>
      <c r="AN124" s="385"/>
      <c r="AO124" s="385"/>
      <c r="AP124" s="385"/>
      <c r="AQ124" s="385"/>
      <c r="AR124" s="385"/>
      <c r="AS124" s="385"/>
      <c r="AT124" s="385"/>
      <c r="AU124" s="385"/>
      <c r="AV124" s="385"/>
      <c r="AW124" s="385"/>
      <c r="AX124" s="385"/>
      <c r="AY124" s="385"/>
      <c r="AZ124" s="385"/>
      <c r="BA124" s="385"/>
      <c r="BB124" s="385"/>
      <c r="BC124" s="385"/>
      <c r="BD124" s="385"/>
      <c r="BE124" s="385"/>
    </row>
    <row r="125" spans="1:57">
      <c r="A125" s="385"/>
      <c r="B125" s="385"/>
      <c r="C125" s="385"/>
      <c r="D125" s="385"/>
      <c r="E125" s="385"/>
      <c r="F125" s="385"/>
      <c r="G125" s="385"/>
      <c r="H125" s="385"/>
      <c r="I125" s="385"/>
      <c r="J125" s="385"/>
      <c r="K125" s="385"/>
      <c r="L125" s="385"/>
      <c r="M125" s="385"/>
      <c r="N125" s="385"/>
      <c r="O125" s="385"/>
      <c r="P125" s="385"/>
      <c r="Q125" s="385"/>
      <c r="R125" s="385"/>
      <c r="S125" s="385"/>
      <c r="T125" s="385"/>
      <c r="U125" s="385"/>
      <c r="V125" s="385"/>
      <c r="W125" s="385"/>
      <c r="X125" s="385"/>
      <c r="Y125" s="385"/>
      <c r="Z125" s="385"/>
      <c r="AA125" s="385"/>
      <c r="AB125" s="385"/>
      <c r="AC125" s="385"/>
      <c r="AD125" s="385"/>
      <c r="AE125" s="385"/>
      <c r="AF125" s="385"/>
      <c r="AG125" s="385"/>
      <c r="AH125" s="385"/>
      <c r="AI125" s="385"/>
      <c r="AJ125" s="385"/>
      <c r="AK125" s="385"/>
      <c r="AL125" s="385"/>
      <c r="AM125" s="385"/>
      <c r="AN125" s="385"/>
      <c r="AO125" s="385"/>
      <c r="AP125" s="385"/>
      <c r="AQ125" s="385"/>
      <c r="AR125" s="385"/>
      <c r="AS125" s="385"/>
      <c r="AT125" s="385"/>
      <c r="AU125" s="385"/>
      <c r="AV125" s="385"/>
      <c r="AW125" s="385"/>
      <c r="AX125" s="385"/>
      <c r="AY125" s="385"/>
      <c r="AZ125" s="385"/>
      <c r="BA125" s="385"/>
      <c r="BB125" s="385"/>
      <c r="BC125" s="385"/>
      <c r="BD125" s="385"/>
      <c r="BE125" s="385"/>
    </row>
    <row r="126" spans="1:57">
      <c r="A126" s="385"/>
      <c r="B126" s="385"/>
      <c r="C126" s="385"/>
      <c r="D126" s="385"/>
      <c r="E126" s="385"/>
      <c r="F126" s="385"/>
      <c r="G126" s="385"/>
      <c r="H126" s="385"/>
      <c r="I126" s="385"/>
      <c r="J126" s="385"/>
      <c r="K126" s="385"/>
      <c r="L126" s="385"/>
      <c r="M126" s="385"/>
      <c r="N126" s="385"/>
      <c r="O126" s="385"/>
      <c r="P126" s="385"/>
      <c r="Q126" s="385"/>
      <c r="R126" s="385"/>
      <c r="S126" s="385"/>
      <c r="T126" s="385"/>
      <c r="U126" s="385"/>
      <c r="V126" s="385"/>
      <c r="W126" s="385"/>
      <c r="X126" s="385"/>
      <c r="Y126" s="385"/>
      <c r="Z126" s="385"/>
      <c r="AA126" s="385"/>
      <c r="AB126" s="385"/>
      <c r="AC126" s="385"/>
      <c r="AD126" s="385"/>
      <c r="AE126" s="385"/>
      <c r="AF126" s="385"/>
      <c r="AG126" s="385"/>
      <c r="AH126" s="385"/>
      <c r="AI126" s="385"/>
      <c r="AJ126" s="385"/>
      <c r="AK126" s="385"/>
      <c r="AL126" s="385"/>
      <c r="AM126" s="385"/>
      <c r="AN126" s="385"/>
      <c r="AO126" s="385"/>
      <c r="AP126" s="385"/>
      <c r="AQ126" s="385"/>
      <c r="AR126" s="385"/>
      <c r="AS126" s="385"/>
      <c r="AT126" s="385"/>
      <c r="AU126" s="385"/>
      <c r="AV126" s="385"/>
      <c r="AW126" s="385"/>
      <c r="AX126" s="385"/>
      <c r="AY126" s="385"/>
      <c r="AZ126" s="385"/>
      <c r="BA126" s="385"/>
      <c r="BB126" s="385"/>
      <c r="BC126" s="385"/>
      <c r="BD126" s="385"/>
      <c r="BE126" s="385"/>
    </row>
    <row r="127" spans="1:57">
      <c r="A127" s="385"/>
      <c r="B127" s="385"/>
      <c r="C127" s="385"/>
      <c r="D127" s="385"/>
      <c r="E127" s="385"/>
      <c r="F127" s="385"/>
      <c r="G127" s="385"/>
      <c r="H127" s="385"/>
      <c r="I127" s="385"/>
      <c r="J127" s="385"/>
      <c r="K127" s="385"/>
      <c r="L127" s="385"/>
      <c r="M127" s="385"/>
      <c r="N127" s="385"/>
      <c r="O127" s="385"/>
      <c r="P127" s="385"/>
      <c r="Q127" s="385"/>
      <c r="R127" s="385"/>
      <c r="S127" s="385"/>
      <c r="T127" s="385"/>
      <c r="U127" s="385"/>
      <c r="V127" s="385"/>
      <c r="W127" s="385"/>
      <c r="X127" s="385"/>
      <c r="Y127" s="385"/>
      <c r="Z127" s="385"/>
      <c r="AA127" s="385"/>
      <c r="AB127" s="385"/>
      <c r="AC127" s="385"/>
      <c r="AD127" s="385"/>
      <c r="AE127" s="385"/>
      <c r="AF127" s="385"/>
      <c r="AG127" s="385"/>
      <c r="AH127" s="385"/>
      <c r="AI127" s="385"/>
      <c r="AJ127" s="385"/>
      <c r="AK127" s="385"/>
      <c r="AL127" s="385"/>
      <c r="AM127" s="385"/>
      <c r="AN127" s="385"/>
      <c r="AO127" s="385"/>
      <c r="AP127" s="385"/>
      <c r="AQ127" s="385"/>
      <c r="AR127" s="385"/>
      <c r="AS127" s="385"/>
      <c r="AT127" s="385"/>
      <c r="AU127" s="385"/>
      <c r="AV127" s="385"/>
      <c r="AW127" s="385"/>
      <c r="AX127" s="385"/>
      <c r="AY127" s="385"/>
      <c r="AZ127" s="385"/>
      <c r="BA127" s="385"/>
      <c r="BB127" s="385"/>
      <c r="BC127" s="385"/>
      <c r="BD127" s="385"/>
      <c r="BE127" s="385"/>
    </row>
    <row r="128" spans="1:57">
      <c r="A128" s="385"/>
      <c r="B128" s="385"/>
      <c r="C128" s="385"/>
      <c r="D128" s="385"/>
      <c r="E128" s="385"/>
      <c r="F128" s="385"/>
      <c r="G128" s="385"/>
      <c r="H128" s="385"/>
      <c r="I128" s="385"/>
      <c r="J128" s="385"/>
      <c r="K128" s="385"/>
      <c r="L128" s="385"/>
      <c r="M128" s="385"/>
      <c r="N128" s="385"/>
      <c r="O128" s="385"/>
      <c r="P128" s="385"/>
      <c r="Q128" s="385"/>
      <c r="R128" s="385"/>
      <c r="S128" s="385"/>
      <c r="T128" s="385"/>
      <c r="U128" s="385"/>
      <c r="V128" s="385"/>
      <c r="W128" s="385"/>
      <c r="X128" s="385"/>
      <c r="Y128" s="385"/>
      <c r="Z128" s="385"/>
      <c r="AA128" s="385"/>
      <c r="AB128" s="385"/>
      <c r="AC128" s="385"/>
      <c r="AD128" s="385"/>
      <c r="AE128" s="385"/>
      <c r="AF128" s="385"/>
      <c r="AG128" s="385"/>
      <c r="AH128" s="385"/>
      <c r="AI128" s="385"/>
      <c r="AJ128" s="385"/>
      <c r="AK128" s="385"/>
      <c r="AL128" s="385"/>
      <c r="AM128" s="385"/>
      <c r="AN128" s="385"/>
      <c r="AO128" s="385"/>
      <c r="AP128" s="385"/>
      <c r="AQ128" s="385"/>
      <c r="AR128" s="385"/>
      <c r="AS128" s="385"/>
      <c r="AT128" s="385"/>
      <c r="AU128" s="385"/>
      <c r="AV128" s="385"/>
      <c r="AW128" s="385"/>
      <c r="AX128" s="385"/>
      <c r="AY128" s="385"/>
      <c r="AZ128" s="385"/>
      <c r="BA128" s="385"/>
      <c r="BB128" s="385"/>
      <c r="BC128" s="385"/>
      <c r="BD128" s="385"/>
      <c r="BE128" s="385"/>
    </row>
    <row r="129" spans="1:57">
      <c r="A129" s="385"/>
      <c r="B129" s="385"/>
      <c r="C129" s="385"/>
      <c r="D129" s="385"/>
      <c r="E129" s="385"/>
      <c r="F129" s="385"/>
      <c r="G129" s="385"/>
      <c r="H129" s="385"/>
      <c r="I129" s="385"/>
      <c r="J129" s="385"/>
      <c r="K129" s="385"/>
      <c r="L129" s="385"/>
      <c r="M129" s="385"/>
      <c r="N129" s="385"/>
      <c r="O129" s="385"/>
      <c r="P129" s="385"/>
      <c r="Q129" s="385"/>
      <c r="R129" s="385"/>
      <c r="S129" s="385"/>
      <c r="T129" s="385"/>
      <c r="U129" s="385"/>
      <c r="V129" s="385"/>
      <c r="W129" s="385"/>
      <c r="X129" s="385"/>
      <c r="Y129" s="385"/>
      <c r="Z129" s="385"/>
      <c r="AA129" s="385"/>
      <c r="AB129" s="385"/>
      <c r="AC129" s="385"/>
      <c r="AD129" s="385"/>
      <c r="AE129" s="385"/>
      <c r="AF129" s="385"/>
      <c r="AG129" s="385"/>
      <c r="AH129" s="385"/>
      <c r="AI129" s="385"/>
      <c r="AJ129" s="385"/>
      <c r="AK129" s="385"/>
      <c r="AL129" s="385"/>
      <c r="AM129" s="385"/>
      <c r="AN129" s="385"/>
      <c r="AO129" s="385"/>
      <c r="AP129" s="385"/>
      <c r="AQ129" s="385"/>
      <c r="AR129" s="385"/>
      <c r="AS129" s="385"/>
      <c r="AT129" s="385"/>
      <c r="AU129" s="385"/>
      <c r="AV129" s="385"/>
      <c r="AW129" s="385"/>
      <c r="AX129" s="385"/>
      <c r="AY129" s="385"/>
      <c r="AZ129" s="385"/>
      <c r="BA129" s="385"/>
      <c r="BB129" s="385"/>
      <c r="BC129" s="385"/>
      <c r="BD129" s="385"/>
      <c r="BE129" s="385"/>
    </row>
    <row r="130" spans="1:57">
      <c r="A130" s="385"/>
      <c r="B130" s="385"/>
      <c r="C130" s="385"/>
      <c r="D130" s="385"/>
      <c r="E130" s="385"/>
      <c r="F130" s="385"/>
      <c r="G130" s="385"/>
      <c r="H130" s="385"/>
      <c r="I130" s="385"/>
      <c r="J130" s="385"/>
      <c r="K130" s="385"/>
      <c r="L130" s="385"/>
      <c r="M130" s="385"/>
      <c r="N130" s="385"/>
      <c r="O130" s="385"/>
      <c r="P130" s="385"/>
      <c r="Q130" s="385"/>
      <c r="R130" s="385"/>
      <c r="S130" s="385"/>
      <c r="T130" s="385"/>
      <c r="U130" s="385"/>
      <c r="V130" s="385"/>
      <c r="W130" s="385"/>
      <c r="X130" s="385"/>
      <c r="Y130" s="385"/>
      <c r="Z130" s="385"/>
      <c r="AA130" s="385"/>
      <c r="AB130" s="385"/>
      <c r="AC130" s="385"/>
      <c r="AD130" s="385"/>
      <c r="AE130" s="385"/>
      <c r="AF130" s="385"/>
      <c r="AG130" s="385"/>
      <c r="AH130" s="385"/>
      <c r="AI130" s="385"/>
      <c r="AJ130" s="385"/>
      <c r="AK130" s="385"/>
      <c r="AL130" s="385"/>
      <c r="AM130" s="385"/>
      <c r="AN130" s="385"/>
      <c r="AO130" s="385"/>
      <c r="AP130" s="385"/>
      <c r="AQ130" s="385"/>
      <c r="AR130" s="385"/>
      <c r="AS130" s="385"/>
      <c r="AT130" s="385"/>
      <c r="AU130" s="385"/>
      <c r="AV130" s="385"/>
      <c r="AW130" s="385"/>
      <c r="AX130" s="385"/>
      <c r="AY130" s="385"/>
      <c r="AZ130" s="385"/>
      <c r="BA130" s="385"/>
      <c r="BB130" s="385"/>
      <c r="BC130" s="385"/>
      <c r="BD130" s="385"/>
      <c r="BE130" s="385"/>
    </row>
    <row r="131" spans="1:57">
      <c r="A131" s="385"/>
      <c r="B131" s="385"/>
      <c r="C131" s="385"/>
      <c r="D131" s="385"/>
      <c r="E131" s="385"/>
      <c r="F131" s="385"/>
      <c r="G131" s="385"/>
      <c r="H131" s="385"/>
      <c r="I131" s="385"/>
      <c r="J131" s="385"/>
      <c r="K131" s="385"/>
      <c r="L131" s="385"/>
      <c r="M131" s="385"/>
      <c r="N131" s="385"/>
      <c r="O131" s="385"/>
      <c r="P131" s="385"/>
      <c r="Q131" s="385"/>
      <c r="R131" s="385"/>
      <c r="S131" s="385"/>
      <c r="T131" s="385"/>
      <c r="U131" s="385"/>
      <c r="V131" s="385"/>
      <c r="W131" s="385"/>
      <c r="X131" s="385"/>
      <c r="Y131" s="385"/>
      <c r="Z131" s="385"/>
      <c r="AA131" s="385"/>
      <c r="AB131" s="385"/>
      <c r="AC131" s="385"/>
      <c r="AD131" s="385"/>
      <c r="AE131" s="385"/>
      <c r="AF131" s="385"/>
      <c r="AG131" s="385"/>
      <c r="AH131" s="385"/>
      <c r="AI131" s="385"/>
      <c r="AJ131" s="385"/>
      <c r="AK131" s="385"/>
      <c r="AL131" s="385"/>
      <c r="AM131" s="385"/>
      <c r="AN131" s="385"/>
      <c r="AO131" s="385"/>
      <c r="AP131" s="385"/>
      <c r="AQ131" s="385"/>
      <c r="AR131" s="385"/>
      <c r="AS131" s="385"/>
      <c r="AT131" s="385"/>
      <c r="AU131" s="385"/>
      <c r="AV131" s="385"/>
      <c r="AW131" s="385"/>
      <c r="AX131" s="385"/>
      <c r="AY131" s="385"/>
      <c r="AZ131" s="385"/>
      <c r="BA131" s="385"/>
      <c r="BB131" s="385"/>
      <c r="BC131" s="385"/>
      <c r="BD131" s="385"/>
      <c r="BE131" s="385"/>
    </row>
    <row r="132" spans="1:57">
      <c r="A132" s="385"/>
      <c r="B132" s="385"/>
      <c r="C132" s="385"/>
      <c r="D132" s="385"/>
      <c r="E132" s="385"/>
      <c r="F132" s="385"/>
      <c r="G132" s="385"/>
      <c r="H132" s="385"/>
      <c r="I132" s="385"/>
      <c r="J132" s="385"/>
      <c r="K132" s="385"/>
      <c r="L132" s="385"/>
      <c r="M132" s="385"/>
      <c r="N132" s="385"/>
      <c r="O132" s="385"/>
      <c r="P132" s="385"/>
      <c r="Q132" s="385"/>
      <c r="R132" s="385"/>
      <c r="S132" s="385"/>
      <c r="T132" s="385"/>
      <c r="U132" s="385"/>
      <c r="V132" s="385"/>
      <c r="W132" s="385"/>
      <c r="X132" s="385"/>
      <c r="Y132" s="385"/>
      <c r="Z132" s="385"/>
      <c r="AA132" s="385"/>
      <c r="AB132" s="385"/>
      <c r="AC132" s="385"/>
      <c r="AD132" s="385"/>
      <c r="AE132" s="385"/>
      <c r="AF132" s="385"/>
      <c r="AG132" s="385"/>
      <c r="AH132" s="385"/>
      <c r="AI132" s="385"/>
      <c r="AJ132" s="385"/>
      <c r="AK132" s="385"/>
      <c r="AL132" s="385"/>
      <c r="AM132" s="385"/>
      <c r="AN132" s="385"/>
      <c r="AO132" s="385"/>
      <c r="AP132" s="385"/>
      <c r="AQ132" s="385"/>
      <c r="AR132" s="385"/>
      <c r="AS132" s="385"/>
      <c r="AT132" s="385"/>
      <c r="AU132" s="385"/>
      <c r="AV132" s="385"/>
      <c r="AW132" s="385"/>
      <c r="AX132" s="385"/>
      <c r="AY132" s="385"/>
      <c r="AZ132" s="385"/>
      <c r="BA132" s="385"/>
      <c r="BB132" s="385"/>
      <c r="BC132" s="385"/>
      <c r="BD132" s="385"/>
      <c r="BE132" s="385"/>
    </row>
    <row r="133" spans="1:57">
      <c r="A133" s="385"/>
      <c r="B133" s="385"/>
      <c r="C133" s="385"/>
      <c r="D133" s="385"/>
      <c r="E133" s="385"/>
      <c r="F133" s="385"/>
      <c r="G133" s="385"/>
      <c r="H133" s="385"/>
      <c r="I133" s="385"/>
      <c r="J133" s="385"/>
      <c r="K133" s="385"/>
      <c r="L133" s="385"/>
      <c r="M133" s="385"/>
      <c r="N133" s="385"/>
      <c r="O133" s="385"/>
      <c r="P133" s="385"/>
      <c r="Q133" s="385"/>
      <c r="R133" s="385"/>
      <c r="S133" s="385"/>
      <c r="T133" s="385"/>
      <c r="U133" s="385"/>
      <c r="V133" s="385"/>
      <c r="W133" s="385"/>
      <c r="X133" s="385"/>
      <c r="Y133" s="385"/>
      <c r="Z133" s="385"/>
      <c r="AA133" s="385"/>
      <c r="AB133" s="385"/>
      <c r="AC133" s="385"/>
      <c r="AD133" s="385"/>
      <c r="AE133" s="385"/>
      <c r="AF133" s="385"/>
      <c r="AG133" s="385"/>
      <c r="AH133" s="385"/>
      <c r="AI133" s="385"/>
      <c r="AJ133" s="385"/>
      <c r="AK133" s="385"/>
      <c r="AL133" s="385"/>
      <c r="AM133" s="385"/>
      <c r="AN133" s="385"/>
      <c r="AO133" s="385"/>
      <c r="AP133" s="385"/>
      <c r="AQ133" s="385"/>
      <c r="AR133" s="385"/>
      <c r="AS133" s="385"/>
      <c r="AT133" s="385"/>
      <c r="AU133" s="385"/>
      <c r="AV133" s="385"/>
      <c r="AW133" s="385"/>
      <c r="AX133" s="385"/>
      <c r="AY133" s="385"/>
      <c r="AZ133" s="385"/>
      <c r="BA133" s="385"/>
      <c r="BB133" s="385"/>
      <c r="BC133" s="385"/>
      <c r="BD133" s="385"/>
      <c r="BE133" s="385"/>
    </row>
    <row r="134" spans="1:57">
      <c r="A134" s="385"/>
      <c r="B134" s="385"/>
      <c r="C134" s="385"/>
      <c r="D134" s="385"/>
      <c r="E134" s="385"/>
      <c r="F134" s="385"/>
      <c r="G134" s="385"/>
      <c r="H134" s="385"/>
      <c r="I134" s="385"/>
      <c r="J134" s="385"/>
      <c r="K134" s="385"/>
      <c r="L134" s="385"/>
      <c r="M134" s="385"/>
      <c r="N134" s="385"/>
      <c r="O134" s="385"/>
      <c r="P134" s="385"/>
      <c r="Q134" s="385"/>
      <c r="R134" s="385"/>
      <c r="S134" s="385"/>
      <c r="T134" s="385"/>
      <c r="U134" s="385"/>
      <c r="V134" s="385"/>
      <c r="W134" s="385"/>
      <c r="X134" s="385"/>
      <c r="Y134" s="385"/>
      <c r="Z134" s="385"/>
      <c r="AA134" s="385"/>
      <c r="AB134" s="385"/>
      <c r="AC134" s="385"/>
      <c r="AD134" s="385"/>
      <c r="AE134" s="385"/>
      <c r="AF134" s="385"/>
      <c r="AG134" s="385"/>
      <c r="AH134" s="385"/>
      <c r="AI134" s="385"/>
      <c r="AJ134" s="385"/>
      <c r="AK134" s="385"/>
      <c r="AL134" s="385"/>
      <c r="AM134" s="385"/>
      <c r="AN134" s="385"/>
      <c r="AO134" s="385"/>
      <c r="AP134" s="385"/>
      <c r="AQ134" s="385"/>
      <c r="AR134" s="385"/>
      <c r="AS134" s="385"/>
      <c r="AT134" s="385"/>
      <c r="AU134" s="385"/>
      <c r="AV134" s="385"/>
      <c r="AW134" s="385"/>
      <c r="AX134" s="385"/>
      <c r="AY134" s="385"/>
      <c r="AZ134" s="385"/>
      <c r="BA134" s="385"/>
      <c r="BB134" s="385"/>
      <c r="BC134" s="385"/>
      <c r="BD134" s="385"/>
      <c r="BE134" s="385"/>
    </row>
    <row r="135" spans="1:57">
      <c r="A135" s="385"/>
      <c r="B135" s="385"/>
      <c r="C135" s="385"/>
      <c r="D135" s="385"/>
      <c r="E135" s="385"/>
      <c r="F135" s="385"/>
      <c r="G135" s="385"/>
      <c r="H135" s="385"/>
      <c r="I135" s="385"/>
      <c r="J135" s="385"/>
      <c r="K135" s="385"/>
      <c r="L135" s="385"/>
      <c r="M135" s="385"/>
      <c r="N135" s="385"/>
      <c r="O135" s="385"/>
      <c r="P135" s="385"/>
      <c r="Q135" s="385"/>
      <c r="R135" s="385"/>
      <c r="S135" s="385"/>
      <c r="T135" s="385"/>
      <c r="U135" s="385"/>
      <c r="V135" s="385"/>
      <c r="W135" s="385"/>
      <c r="X135" s="385"/>
      <c r="Y135" s="385"/>
      <c r="Z135" s="385"/>
      <c r="AA135" s="385"/>
      <c r="AB135" s="385"/>
      <c r="AC135" s="385"/>
      <c r="AD135" s="385"/>
      <c r="AE135" s="385"/>
      <c r="AF135" s="385"/>
      <c r="AG135" s="385"/>
      <c r="AH135" s="385"/>
      <c r="AI135" s="385"/>
      <c r="AJ135" s="385"/>
      <c r="AK135" s="385"/>
      <c r="AL135" s="385"/>
      <c r="AM135" s="385"/>
      <c r="AN135" s="385"/>
      <c r="AO135" s="385"/>
      <c r="AP135" s="385"/>
      <c r="AQ135" s="385"/>
      <c r="AR135" s="385"/>
      <c r="AS135" s="385"/>
      <c r="AT135" s="385"/>
      <c r="AU135" s="385"/>
      <c r="AV135" s="385"/>
      <c r="AW135" s="385"/>
      <c r="AX135" s="385"/>
      <c r="AY135" s="385"/>
      <c r="AZ135" s="385"/>
      <c r="BA135" s="385"/>
      <c r="BB135" s="385"/>
      <c r="BC135" s="385"/>
      <c r="BD135" s="385"/>
      <c r="BE135" s="385"/>
    </row>
    <row r="136" spans="1:57">
      <c r="A136" s="385"/>
      <c r="B136" s="385"/>
      <c r="C136" s="385"/>
      <c r="D136" s="385"/>
      <c r="E136" s="385"/>
      <c r="F136" s="385"/>
      <c r="G136" s="385"/>
      <c r="H136" s="385"/>
      <c r="I136" s="385"/>
      <c r="J136" s="385"/>
      <c r="K136" s="385"/>
      <c r="L136" s="385"/>
      <c r="M136" s="385"/>
      <c r="N136" s="385"/>
      <c r="O136" s="385"/>
      <c r="P136" s="385"/>
      <c r="Q136" s="385"/>
      <c r="R136" s="385"/>
      <c r="S136" s="385"/>
      <c r="T136" s="385"/>
      <c r="U136" s="385"/>
      <c r="V136" s="385"/>
      <c r="W136" s="385"/>
      <c r="X136" s="385"/>
      <c r="Y136" s="385"/>
      <c r="Z136" s="385"/>
      <c r="AA136" s="385"/>
      <c r="AB136" s="385"/>
      <c r="AC136" s="385"/>
      <c r="AD136" s="385"/>
      <c r="AE136" s="385"/>
      <c r="AF136" s="385"/>
      <c r="AG136" s="385"/>
      <c r="AH136" s="385"/>
      <c r="AI136" s="385"/>
      <c r="AJ136" s="385"/>
      <c r="AK136" s="385"/>
      <c r="AL136" s="385"/>
      <c r="AM136" s="385"/>
      <c r="AN136" s="385"/>
      <c r="AO136" s="385"/>
      <c r="AP136" s="385"/>
      <c r="AQ136" s="385"/>
      <c r="AR136" s="385"/>
      <c r="AS136" s="385"/>
      <c r="AT136" s="385"/>
      <c r="AU136" s="385"/>
      <c r="AV136" s="385"/>
      <c r="AW136" s="385"/>
      <c r="AX136" s="385"/>
      <c r="AY136" s="385"/>
      <c r="AZ136" s="385"/>
      <c r="BA136" s="385"/>
      <c r="BB136" s="385"/>
      <c r="BC136" s="385"/>
      <c r="BD136" s="385"/>
      <c r="BE136" s="385"/>
    </row>
    <row r="137" spans="1:57">
      <c r="A137" s="385"/>
      <c r="B137" s="385"/>
      <c r="C137" s="385"/>
      <c r="D137" s="385"/>
      <c r="E137" s="385"/>
      <c r="F137" s="385"/>
      <c r="G137" s="385"/>
      <c r="H137" s="385"/>
      <c r="I137" s="385"/>
      <c r="J137" s="385"/>
      <c r="K137" s="385"/>
      <c r="L137" s="385"/>
      <c r="M137" s="385"/>
      <c r="N137" s="385"/>
      <c r="O137" s="385"/>
      <c r="P137" s="385"/>
      <c r="Q137" s="385"/>
      <c r="R137" s="385"/>
      <c r="S137" s="385"/>
      <c r="T137" s="385"/>
      <c r="U137" s="385"/>
      <c r="V137" s="385"/>
      <c r="W137" s="385"/>
      <c r="X137" s="385"/>
      <c r="Y137" s="385"/>
      <c r="Z137" s="385"/>
      <c r="AA137" s="385"/>
      <c r="AB137" s="385"/>
      <c r="AC137" s="385"/>
      <c r="AD137" s="385"/>
      <c r="AE137" s="385"/>
      <c r="AF137" s="385"/>
      <c r="AG137" s="385"/>
      <c r="AH137" s="385"/>
      <c r="AI137" s="385"/>
      <c r="AJ137" s="385"/>
      <c r="AK137" s="385"/>
      <c r="AL137" s="385"/>
      <c r="AM137" s="385"/>
      <c r="AN137" s="385"/>
      <c r="AO137" s="385"/>
      <c r="AP137" s="385"/>
      <c r="AQ137" s="385"/>
      <c r="AR137" s="385"/>
      <c r="AS137" s="385"/>
      <c r="AT137" s="385"/>
      <c r="AU137" s="385"/>
      <c r="AV137" s="385"/>
      <c r="AW137" s="385"/>
      <c r="AX137" s="385"/>
      <c r="AY137" s="385"/>
      <c r="AZ137" s="385"/>
      <c r="BA137" s="385"/>
      <c r="BB137" s="385"/>
      <c r="BC137" s="385"/>
      <c r="BD137" s="385"/>
      <c r="BE137" s="385"/>
    </row>
    <row r="138" spans="1:57">
      <c r="A138" s="385"/>
      <c r="B138" s="385"/>
      <c r="C138" s="385"/>
      <c r="D138" s="385"/>
      <c r="E138" s="385"/>
      <c r="F138" s="385"/>
      <c r="G138" s="385"/>
      <c r="H138" s="385"/>
      <c r="I138" s="385"/>
      <c r="J138" s="385"/>
      <c r="K138" s="385"/>
      <c r="L138" s="385"/>
      <c r="M138" s="385"/>
      <c r="N138" s="385"/>
      <c r="O138" s="385"/>
      <c r="P138" s="385"/>
      <c r="Q138" s="385"/>
      <c r="R138" s="385"/>
      <c r="S138" s="385"/>
      <c r="T138" s="385"/>
      <c r="U138" s="385"/>
      <c r="V138" s="385"/>
      <c r="W138" s="385"/>
      <c r="X138" s="385"/>
      <c r="Y138" s="385"/>
      <c r="Z138" s="385"/>
      <c r="AA138" s="385"/>
      <c r="AB138" s="385"/>
      <c r="AC138" s="385"/>
      <c r="AD138" s="385"/>
      <c r="AE138" s="385"/>
      <c r="AF138" s="385"/>
      <c r="AG138" s="385"/>
      <c r="AH138" s="385"/>
      <c r="AI138" s="385"/>
      <c r="AJ138" s="385"/>
      <c r="AK138" s="385"/>
      <c r="AL138" s="385"/>
      <c r="AM138" s="385"/>
      <c r="AN138" s="385"/>
      <c r="AO138" s="385"/>
      <c r="AP138" s="385"/>
      <c r="AQ138" s="385"/>
      <c r="AR138" s="385"/>
      <c r="AS138" s="385"/>
      <c r="AT138" s="385"/>
      <c r="AU138" s="385"/>
      <c r="AV138" s="385"/>
      <c r="AW138" s="385"/>
      <c r="AX138" s="385"/>
      <c r="AY138" s="385"/>
      <c r="AZ138" s="385"/>
      <c r="BA138" s="385"/>
      <c r="BB138" s="385"/>
      <c r="BC138" s="385"/>
      <c r="BD138" s="385"/>
      <c r="BE138" s="385"/>
    </row>
    <row r="139" spans="1:57">
      <c r="A139" s="385"/>
      <c r="B139" s="385"/>
      <c r="C139" s="385"/>
      <c r="D139" s="385"/>
      <c r="E139" s="385"/>
      <c r="F139" s="385"/>
      <c r="G139" s="385"/>
      <c r="H139" s="385"/>
      <c r="I139" s="385"/>
      <c r="J139" s="385"/>
      <c r="K139" s="385"/>
      <c r="L139" s="385"/>
      <c r="M139" s="385"/>
      <c r="N139" s="385"/>
      <c r="O139" s="385"/>
      <c r="P139" s="385"/>
      <c r="Q139" s="385"/>
      <c r="R139" s="385"/>
      <c r="S139" s="385"/>
      <c r="T139" s="385"/>
      <c r="U139" s="385"/>
      <c r="V139" s="385"/>
      <c r="W139" s="385"/>
      <c r="X139" s="385"/>
      <c r="Y139" s="385"/>
      <c r="Z139" s="385"/>
      <c r="AA139" s="385"/>
      <c r="AB139" s="385"/>
      <c r="AC139" s="385"/>
      <c r="AD139" s="385"/>
      <c r="AE139" s="385"/>
      <c r="AF139" s="385"/>
      <c r="AG139" s="385"/>
      <c r="AH139" s="385"/>
      <c r="AI139" s="385"/>
      <c r="AJ139" s="385"/>
      <c r="AK139" s="385"/>
      <c r="AL139" s="385"/>
      <c r="AM139" s="385"/>
      <c r="AN139" s="385"/>
      <c r="AO139" s="385"/>
      <c r="AP139" s="385"/>
      <c r="AQ139" s="385"/>
      <c r="AR139" s="385"/>
      <c r="AS139" s="385"/>
      <c r="AT139" s="385"/>
      <c r="AU139" s="385"/>
      <c r="AV139" s="385"/>
      <c r="AW139" s="385"/>
      <c r="AX139" s="385"/>
      <c r="AY139" s="385"/>
      <c r="AZ139" s="385"/>
      <c r="BA139" s="385"/>
      <c r="BB139" s="385"/>
      <c r="BC139" s="385"/>
      <c r="BD139" s="385"/>
      <c r="BE139" s="385"/>
    </row>
    <row r="140" spans="1:57">
      <c r="A140" s="385"/>
      <c r="B140" s="385"/>
      <c r="C140" s="385"/>
      <c r="D140" s="385"/>
      <c r="E140" s="385"/>
      <c r="F140" s="385"/>
      <c r="G140" s="385"/>
      <c r="H140" s="385"/>
      <c r="I140" s="385"/>
      <c r="J140" s="385"/>
      <c r="K140" s="385"/>
      <c r="L140" s="385"/>
      <c r="M140" s="385"/>
      <c r="N140" s="385"/>
      <c r="O140" s="385"/>
      <c r="P140" s="385"/>
      <c r="Q140" s="385"/>
      <c r="R140" s="385"/>
      <c r="S140" s="385"/>
      <c r="T140" s="385"/>
      <c r="U140" s="385"/>
      <c r="V140" s="385"/>
      <c r="W140" s="385"/>
      <c r="X140" s="385"/>
      <c r="Y140" s="385"/>
      <c r="Z140" s="385"/>
      <c r="AA140" s="385"/>
      <c r="AB140" s="385"/>
      <c r="AC140" s="385"/>
      <c r="AD140" s="385"/>
      <c r="AE140" s="385"/>
      <c r="AF140" s="385"/>
      <c r="AG140" s="385"/>
      <c r="AH140" s="385"/>
      <c r="AI140" s="385"/>
      <c r="AJ140" s="385"/>
      <c r="AK140" s="385"/>
      <c r="AL140" s="385"/>
      <c r="AM140" s="385"/>
      <c r="AN140" s="385"/>
      <c r="AO140" s="385"/>
      <c r="AP140" s="385"/>
      <c r="AQ140" s="385"/>
      <c r="AR140" s="385"/>
      <c r="AS140" s="385"/>
      <c r="AT140" s="385"/>
      <c r="AU140" s="385"/>
      <c r="AV140" s="385"/>
      <c r="AW140" s="385"/>
      <c r="AX140" s="385"/>
      <c r="AY140" s="385"/>
      <c r="AZ140" s="385"/>
      <c r="BA140" s="385"/>
      <c r="BB140" s="385"/>
      <c r="BC140" s="385"/>
      <c r="BD140" s="385"/>
      <c r="BE140" s="385"/>
    </row>
    <row r="141" spans="1:57">
      <c r="A141" s="385"/>
      <c r="B141" s="385"/>
      <c r="C141" s="385"/>
      <c r="D141" s="385"/>
      <c r="E141" s="385"/>
      <c r="F141" s="385"/>
      <c r="G141" s="385"/>
      <c r="H141" s="385"/>
      <c r="I141" s="385"/>
      <c r="J141" s="385"/>
      <c r="K141" s="385"/>
      <c r="L141" s="385"/>
      <c r="M141" s="385"/>
      <c r="N141" s="385"/>
      <c r="O141" s="385"/>
      <c r="P141" s="385"/>
      <c r="Q141" s="385"/>
      <c r="R141" s="385"/>
      <c r="S141" s="385"/>
      <c r="T141" s="385"/>
      <c r="U141" s="385"/>
      <c r="V141" s="385"/>
      <c r="W141" s="385"/>
      <c r="X141" s="385"/>
      <c r="Y141" s="385"/>
      <c r="Z141" s="385"/>
      <c r="AA141" s="385"/>
      <c r="AB141" s="385"/>
      <c r="AC141" s="385"/>
      <c r="AD141" s="385"/>
      <c r="AE141" s="385"/>
      <c r="AF141" s="385"/>
      <c r="AG141" s="385"/>
      <c r="AH141" s="385"/>
      <c r="AI141" s="385"/>
      <c r="AJ141" s="385"/>
      <c r="AK141" s="385"/>
      <c r="AL141" s="385"/>
      <c r="AM141" s="385"/>
      <c r="AN141" s="385"/>
      <c r="AO141" s="385"/>
      <c r="AP141" s="385"/>
      <c r="AQ141" s="385"/>
      <c r="AR141" s="385"/>
      <c r="AS141" s="385"/>
      <c r="AT141" s="385"/>
      <c r="AU141" s="385"/>
      <c r="AV141" s="385"/>
      <c r="AW141" s="385"/>
      <c r="AX141" s="385"/>
      <c r="AY141" s="385"/>
      <c r="AZ141" s="385"/>
      <c r="BA141" s="385"/>
      <c r="BB141" s="385"/>
      <c r="BC141" s="385"/>
      <c r="BD141" s="385"/>
      <c r="BE141" s="385"/>
    </row>
    <row r="142" spans="1:57">
      <c r="A142" s="385"/>
      <c r="B142" s="385"/>
      <c r="C142" s="385"/>
      <c r="D142" s="385"/>
      <c r="E142" s="385"/>
      <c r="F142" s="385"/>
      <c r="G142" s="385"/>
      <c r="H142" s="385"/>
      <c r="I142" s="385"/>
      <c r="J142" s="385"/>
      <c r="K142" s="385"/>
      <c r="L142" s="385"/>
      <c r="M142" s="385"/>
      <c r="N142" s="385"/>
      <c r="O142" s="385"/>
      <c r="P142" s="385"/>
      <c r="Q142" s="385"/>
      <c r="R142" s="385"/>
      <c r="S142" s="385"/>
      <c r="T142" s="385"/>
      <c r="U142" s="385"/>
      <c r="V142" s="385"/>
      <c r="W142" s="385"/>
      <c r="X142" s="385"/>
      <c r="Y142" s="385"/>
      <c r="Z142" s="385"/>
      <c r="AA142" s="385"/>
      <c r="AB142" s="385"/>
      <c r="AC142" s="385"/>
      <c r="AD142" s="385"/>
      <c r="AE142" s="385"/>
      <c r="AF142" s="385"/>
      <c r="AG142" s="385"/>
      <c r="AH142" s="385"/>
      <c r="AI142" s="385"/>
      <c r="AJ142" s="385"/>
      <c r="AK142" s="385"/>
      <c r="AL142" s="385"/>
      <c r="AM142" s="385"/>
      <c r="AN142" s="385"/>
      <c r="AO142" s="385"/>
      <c r="AP142" s="385"/>
      <c r="AQ142" s="385"/>
      <c r="AR142" s="385"/>
      <c r="AS142" s="385"/>
      <c r="AT142" s="385"/>
      <c r="AU142" s="385"/>
      <c r="AV142" s="385"/>
      <c r="AW142" s="385"/>
      <c r="AX142" s="385"/>
      <c r="AY142" s="385"/>
      <c r="AZ142" s="385"/>
      <c r="BA142" s="385"/>
      <c r="BB142" s="385"/>
      <c r="BC142" s="385"/>
      <c r="BD142" s="385"/>
      <c r="BE142" s="385"/>
    </row>
    <row r="143" spans="1:57">
      <c r="A143" s="385"/>
      <c r="B143" s="385"/>
      <c r="C143" s="385"/>
      <c r="D143" s="385"/>
      <c r="E143" s="385"/>
      <c r="F143" s="385"/>
      <c r="G143" s="385"/>
      <c r="H143" s="385"/>
      <c r="I143" s="385"/>
      <c r="J143" s="385"/>
      <c r="K143" s="385"/>
      <c r="L143" s="385"/>
      <c r="M143" s="385"/>
      <c r="N143" s="385"/>
      <c r="O143" s="385"/>
      <c r="P143" s="385"/>
      <c r="Q143" s="385"/>
      <c r="R143" s="385"/>
      <c r="S143" s="385"/>
      <c r="T143" s="385"/>
      <c r="U143" s="385"/>
      <c r="V143" s="385"/>
      <c r="W143" s="385"/>
      <c r="X143" s="385"/>
      <c r="Y143" s="385"/>
      <c r="Z143" s="385"/>
      <c r="AA143" s="385"/>
      <c r="AB143" s="385"/>
      <c r="AC143" s="385"/>
      <c r="AD143" s="385"/>
      <c r="AE143" s="385"/>
      <c r="AF143" s="385"/>
      <c r="AG143" s="385"/>
      <c r="AH143" s="385"/>
      <c r="AI143" s="385"/>
      <c r="AJ143" s="385"/>
      <c r="AK143" s="385"/>
      <c r="AL143" s="385"/>
      <c r="AM143" s="385"/>
      <c r="AN143" s="385"/>
      <c r="AO143" s="385"/>
      <c r="AP143" s="385"/>
      <c r="AQ143" s="385"/>
      <c r="AR143" s="385"/>
      <c r="AS143" s="385"/>
      <c r="AT143" s="385"/>
      <c r="AU143" s="385"/>
      <c r="AV143" s="385"/>
      <c r="AW143" s="385"/>
      <c r="AX143" s="385"/>
      <c r="AY143" s="385"/>
      <c r="AZ143" s="385"/>
      <c r="BA143" s="385"/>
      <c r="BB143" s="385"/>
      <c r="BC143" s="385"/>
      <c r="BD143" s="385"/>
      <c r="BE143" s="385"/>
    </row>
    <row r="144" spans="1:57">
      <c r="A144" s="385"/>
      <c r="B144" s="385"/>
      <c r="C144" s="385"/>
      <c r="D144" s="385"/>
      <c r="E144" s="385"/>
      <c r="F144" s="385"/>
      <c r="G144" s="385"/>
      <c r="H144" s="385"/>
      <c r="I144" s="385"/>
      <c r="J144" s="385"/>
      <c r="K144" s="385"/>
      <c r="L144" s="385"/>
      <c r="M144" s="385"/>
      <c r="N144" s="385"/>
      <c r="O144" s="385"/>
      <c r="P144" s="385"/>
      <c r="Q144" s="385"/>
      <c r="R144" s="385"/>
      <c r="S144" s="385"/>
      <c r="T144" s="385"/>
      <c r="U144" s="385"/>
      <c r="V144" s="385"/>
      <c r="W144" s="385"/>
      <c r="X144" s="385"/>
      <c r="Y144" s="385"/>
      <c r="Z144" s="385"/>
      <c r="AA144" s="385"/>
      <c r="AB144" s="385"/>
      <c r="AC144" s="385"/>
      <c r="AD144" s="385"/>
      <c r="AE144" s="385"/>
      <c r="AF144" s="385"/>
      <c r="AG144" s="385"/>
      <c r="AH144" s="385"/>
      <c r="AI144" s="385"/>
      <c r="AJ144" s="385"/>
      <c r="AK144" s="385"/>
      <c r="AL144" s="385"/>
      <c r="AM144" s="385"/>
      <c r="AN144" s="385"/>
      <c r="AO144" s="385"/>
      <c r="AP144" s="385"/>
      <c r="AQ144" s="385"/>
      <c r="AR144" s="385"/>
      <c r="AS144" s="385"/>
      <c r="AT144" s="385"/>
      <c r="AU144" s="385"/>
      <c r="AV144" s="385"/>
      <c r="AW144" s="385"/>
      <c r="AX144" s="385"/>
      <c r="AY144" s="385"/>
      <c r="AZ144" s="385"/>
      <c r="BA144" s="385"/>
      <c r="BB144" s="385"/>
      <c r="BC144" s="385"/>
      <c r="BD144" s="385"/>
      <c r="BE144" s="385"/>
    </row>
    <row r="145" spans="1:57">
      <c r="A145" s="385"/>
      <c r="B145" s="385"/>
      <c r="C145" s="385"/>
      <c r="D145" s="385"/>
      <c r="E145" s="385"/>
      <c r="F145" s="385"/>
      <c r="G145" s="385"/>
      <c r="H145" s="385"/>
      <c r="I145" s="385"/>
      <c r="J145" s="385"/>
      <c r="K145" s="385"/>
      <c r="L145" s="385"/>
      <c r="M145" s="385"/>
      <c r="N145" s="385"/>
      <c r="O145" s="385"/>
      <c r="P145" s="385"/>
      <c r="Q145" s="385"/>
      <c r="R145" s="385"/>
      <c r="S145" s="385"/>
      <c r="T145" s="385"/>
      <c r="U145" s="385"/>
      <c r="V145" s="385"/>
      <c r="W145" s="385"/>
      <c r="X145" s="385"/>
      <c r="Y145" s="385"/>
      <c r="Z145" s="385"/>
      <c r="AA145" s="385"/>
      <c r="AB145" s="385"/>
      <c r="AC145" s="385"/>
      <c r="AD145" s="385"/>
      <c r="AE145" s="385"/>
      <c r="AF145" s="385"/>
      <c r="AG145" s="385"/>
      <c r="AH145" s="385"/>
      <c r="AI145" s="385"/>
      <c r="AJ145" s="385"/>
      <c r="AK145" s="385"/>
      <c r="AL145" s="385"/>
      <c r="AM145" s="385"/>
      <c r="AN145" s="385"/>
      <c r="AO145" s="385"/>
      <c r="AP145" s="385"/>
      <c r="AQ145" s="385"/>
      <c r="AR145" s="385"/>
      <c r="AS145" s="385"/>
      <c r="AT145" s="385"/>
      <c r="AU145" s="385"/>
      <c r="AV145" s="385"/>
      <c r="AW145" s="385"/>
      <c r="AX145" s="385"/>
      <c r="AY145" s="385"/>
      <c r="AZ145" s="385"/>
      <c r="BA145" s="385"/>
      <c r="BB145" s="385"/>
      <c r="BC145" s="385"/>
      <c r="BD145" s="385"/>
      <c r="BE145" s="385"/>
    </row>
    <row r="146" spans="1:57">
      <c r="A146" s="385"/>
      <c r="B146" s="385"/>
      <c r="C146" s="385"/>
      <c r="D146" s="385"/>
      <c r="E146" s="385"/>
      <c r="F146" s="385"/>
      <c r="G146" s="385"/>
      <c r="H146" s="385"/>
      <c r="I146" s="385"/>
      <c r="J146" s="385"/>
      <c r="K146" s="385"/>
      <c r="L146" s="385"/>
      <c r="M146" s="385"/>
      <c r="N146" s="385"/>
      <c r="O146" s="385"/>
      <c r="P146" s="385"/>
      <c r="Q146" s="385"/>
      <c r="R146" s="385"/>
      <c r="S146" s="385"/>
      <c r="T146" s="385"/>
      <c r="U146" s="385"/>
      <c r="V146" s="385"/>
      <c r="W146" s="385"/>
      <c r="X146" s="385"/>
      <c r="Y146" s="385"/>
      <c r="Z146" s="385"/>
      <c r="AA146" s="385"/>
      <c r="AB146" s="385"/>
      <c r="AC146" s="385"/>
      <c r="AD146" s="385"/>
      <c r="AE146" s="385"/>
      <c r="AF146" s="385"/>
      <c r="AG146" s="385"/>
      <c r="AH146" s="385"/>
      <c r="AI146" s="385"/>
      <c r="AJ146" s="385"/>
      <c r="AK146" s="385"/>
      <c r="AL146" s="385"/>
      <c r="AM146" s="385"/>
      <c r="AN146" s="385"/>
      <c r="AO146" s="385"/>
      <c r="AP146" s="385"/>
      <c r="AQ146" s="385"/>
      <c r="AR146" s="385"/>
      <c r="AS146" s="385"/>
      <c r="AT146" s="385"/>
      <c r="AU146" s="385"/>
      <c r="AV146" s="385"/>
      <c r="AW146" s="385"/>
      <c r="AX146" s="385"/>
      <c r="AY146" s="385"/>
      <c r="AZ146" s="385"/>
      <c r="BA146" s="385"/>
      <c r="BB146" s="385"/>
      <c r="BC146" s="385"/>
      <c r="BD146" s="385"/>
      <c r="BE146" s="385"/>
    </row>
    <row r="147" spans="1:57">
      <c r="A147" s="385"/>
      <c r="B147" s="385"/>
      <c r="C147" s="385"/>
      <c r="D147" s="385"/>
      <c r="E147" s="385"/>
      <c r="F147" s="385"/>
      <c r="G147" s="385"/>
      <c r="H147" s="385"/>
      <c r="I147" s="385"/>
      <c r="J147" s="385"/>
      <c r="K147" s="385"/>
      <c r="L147" s="385"/>
      <c r="M147" s="385"/>
      <c r="N147" s="385"/>
      <c r="O147" s="385"/>
      <c r="P147" s="385"/>
      <c r="Q147" s="385"/>
      <c r="R147" s="385"/>
      <c r="S147" s="385"/>
      <c r="T147" s="385"/>
      <c r="U147" s="385"/>
      <c r="V147" s="385"/>
      <c r="W147" s="385"/>
      <c r="X147" s="385"/>
      <c r="Y147" s="385"/>
      <c r="Z147" s="385"/>
      <c r="AA147" s="385"/>
      <c r="AB147" s="385"/>
      <c r="AC147" s="385"/>
      <c r="AD147" s="385"/>
      <c r="AE147" s="385"/>
      <c r="AF147" s="385"/>
      <c r="AG147" s="385"/>
      <c r="AH147" s="385"/>
      <c r="AI147" s="385"/>
      <c r="AJ147" s="385"/>
      <c r="AK147" s="385"/>
      <c r="AL147" s="385"/>
      <c r="AM147" s="385"/>
      <c r="AN147" s="385"/>
      <c r="AO147" s="385"/>
      <c r="AP147" s="385"/>
      <c r="AQ147" s="385"/>
      <c r="AR147" s="385"/>
      <c r="AS147" s="385"/>
      <c r="AT147" s="385"/>
      <c r="AU147" s="385"/>
      <c r="AV147" s="385"/>
      <c r="AW147" s="385"/>
      <c r="AX147" s="385"/>
      <c r="AY147" s="385"/>
      <c r="AZ147" s="385"/>
      <c r="BA147" s="385"/>
      <c r="BB147" s="385"/>
      <c r="BC147" s="385"/>
      <c r="BD147" s="385"/>
      <c r="BE147" s="385"/>
    </row>
    <row r="148" spans="1:57">
      <c r="A148" s="385"/>
      <c r="B148" s="385"/>
      <c r="C148" s="385"/>
      <c r="D148" s="385"/>
      <c r="E148" s="385"/>
      <c r="F148" s="385"/>
      <c r="G148" s="385"/>
      <c r="H148" s="385"/>
      <c r="I148" s="385"/>
      <c r="J148" s="385"/>
      <c r="K148" s="385"/>
      <c r="L148" s="385"/>
      <c r="M148" s="385"/>
      <c r="N148" s="385"/>
      <c r="O148" s="385"/>
      <c r="P148" s="385"/>
      <c r="Q148" s="385"/>
      <c r="R148" s="385"/>
      <c r="S148" s="385"/>
      <c r="T148" s="385"/>
      <c r="U148" s="385"/>
      <c r="V148" s="385"/>
      <c r="W148" s="385"/>
      <c r="X148" s="385"/>
      <c r="Y148" s="385"/>
      <c r="Z148" s="385"/>
      <c r="AA148" s="385"/>
      <c r="AB148" s="385"/>
      <c r="AC148" s="385"/>
      <c r="AD148" s="385"/>
      <c r="AE148" s="385"/>
      <c r="AF148" s="385"/>
      <c r="AG148" s="385"/>
      <c r="AH148" s="385"/>
      <c r="AI148" s="385"/>
      <c r="AJ148" s="385"/>
      <c r="AK148" s="385"/>
      <c r="AL148" s="385"/>
      <c r="AM148" s="385"/>
      <c r="AN148" s="385"/>
      <c r="AO148" s="385"/>
      <c r="AP148" s="385"/>
      <c r="AQ148" s="385"/>
      <c r="AR148" s="385"/>
      <c r="AS148" s="385"/>
      <c r="AT148" s="385"/>
      <c r="AU148" s="385"/>
      <c r="AV148" s="385"/>
      <c r="AW148" s="385"/>
      <c r="AX148" s="385"/>
      <c r="AY148" s="385"/>
      <c r="AZ148" s="385"/>
      <c r="BA148" s="385"/>
      <c r="BB148" s="385"/>
      <c r="BC148" s="385"/>
      <c r="BD148" s="385"/>
      <c r="BE148" s="385"/>
    </row>
    <row r="149" spans="1:57">
      <c r="A149" s="385"/>
      <c r="B149" s="385"/>
      <c r="C149" s="385"/>
      <c r="D149" s="385"/>
      <c r="E149" s="385"/>
      <c r="F149" s="385"/>
      <c r="G149" s="385"/>
      <c r="H149" s="385"/>
      <c r="I149" s="385"/>
      <c r="J149" s="385"/>
      <c r="K149" s="385"/>
      <c r="L149" s="385"/>
      <c r="M149" s="385"/>
      <c r="N149" s="385"/>
      <c r="O149" s="385"/>
      <c r="P149" s="385"/>
      <c r="Q149" s="385"/>
      <c r="R149" s="385"/>
      <c r="S149" s="385"/>
      <c r="T149" s="385"/>
      <c r="U149" s="385"/>
      <c r="V149" s="385"/>
      <c r="W149" s="385"/>
      <c r="X149" s="385"/>
      <c r="Y149" s="385"/>
      <c r="Z149" s="385"/>
      <c r="AA149" s="385"/>
      <c r="AB149" s="385"/>
      <c r="AC149" s="385"/>
      <c r="AD149" s="385"/>
      <c r="AE149" s="385"/>
      <c r="AF149" s="385"/>
      <c r="AG149" s="385"/>
      <c r="AH149" s="385"/>
      <c r="AI149" s="385"/>
      <c r="AJ149" s="385"/>
      <c r="AK149" s="385"/>
      <c r="AL149" s="385"/>
      <c r="AM149" s="385"/>
      <c r="AN149" s="385"/>
      <c r="AO149" s="385"/>
      <c r="AP149" s="385"/>
      <c r="AQ149" s="385"/>
      <c r="AR149" s="385"/>
      <c r="AS149" s="385"/>
      <c r="AT149" s="385"/>
      <c r="AU149" s="385"/>
      <c r="AV149" s="385"/>
      <c r="AW149" s="385"/>
      <c r="AX149" s="385"/>
      <c r="AY149" s="385"/>
      <c r="AZ149" s="385"/>
      <c r="BA149" s="385"/>
      <c r="BB149" s="385"/>
      <c r="BC149" s="385"/>
      <c r="BD149" s="385"/>
      <c r="BE149" s="385"/>
    </row>
    <row r="150" spans="1:57">
      <c r="A150" s="385"/>
      <c r="B150" s="385"/>
      <c r="C150" s="385"/>
      <c r="D150" s="385"/>
      <c r="E150" s="385"/>
      <c r="F150" s="385"/>
      <c r="G150" s="385"/>
      <c r="H150" s="385"/>
      <c r="I150" s="385"/>
      <c r="J150" s="385"/>
      <c r="K150" s="385"/>
      <c r="L150" s="385"/>
      <c r="M150" s="385"/>
      <c r="N150" s="385"/>
      <c r="O150" s="385"/>
      <c r="P150" s="385"/>
      <c r="Q150" s="385"/>
      <c r="R150" s="385"/>
      <c r="S150" s="385"/>
      <c r="T150" s="385"/>
      <c r="U150" s="385"/>
      <c r="V150" s="385"/>
      <c r="W150" s="385"/>
      <c r="X150" s="385"/>
      <c r="Y150" s="385"/>
      <c r="Z150" s="385"/>
      <c r="AA150" s="385"/>
      <c r="AB150" s="385"/>
      <c r="AC150" s="385"/>
      <c r="AD150" s="385"/>
      <c r="AE150" s="385"/>
      <c r="AF150" s="385"/>
      <c r="AG150" s="385"/>
      <c r="AH150" s="385"/>
      <c r="AI150" s="385"/>
      <c r="AJ150" s="385"/>
      <c r="AK150" s="385"/>
      <c r="AL150" s="385"/>
      <c r="AM150" s="385"/>
      <c r="AN150" s="385"/>
      <c r="AO150" s="385"/>
      <c r="AP150" s="385"/>
      <c r="AQ150" s="385"/>
      <c r="AR150" s="385"/>
      <c r="AS150" s="385"/>
      <c r="AT150" s="385"/>
      <c r="AU150" s="385"/>
      <c r="AV150" s="385"/>
      <c r="AW150" s="385"/>
      <c r="AX150" s="385"/>
      <c r="AY150" s="385"/>
      <c r="AZ150" s="385"/>
      <c r="BA150" s="385"/>
      <c r="BB150" s="385"/>
      <c r="BC150" s="385"/>
      <c r="BD150" s="385"/>
      <c r="BE150" s="385"/>
    </row>
    <row r="151" spans="1:57">
      <c r="A151" s="385"/>
      <c r="B151" s="385"/>
      <c r="C151" s="385"/>
      <c r="D151" s="385"/>
      <c r="E151" s="385"/>
      <c r="F151" s="385"/>
      <c r="G151" s="385"/>
      <c r="H151" s="385"/>
      <c r="I151" s="385"/>
      <c r="J151" s="385"/>
      <c r="K151" s="385"/>
      <c r="L151" s="385"/>
      <c r="M151" s="385"/>
      <c r="N151" s="385"/>
      <c r="O151" s="385"/>
      <c r="P151" s="385"/>
      <c r="Q151" s="385"/>
      <c r="R151" s="385"/>
      <c r="S151" s="385"/>
      <c r="T151" s="385"/>
      <c r="U151" s="385"/>
      <c r="V151" s="385"/>
      <c r="W151" s="385"/>
      <c r="X151" s="385"/>
      <c r="Y151" s="385"/>
      <c r="Z151" s="385"/>
      <c r="AA151" s="385"/>
      <c r="AB151" s="385"/>
      <c r="AC151" s="385"/>
      <c r="AD151" s="385"/>
      <c r="AE151" s="385"/>
      <c r="AF151" s="385"/>
      <c r="AG151" s="385"/>
      <c r="AH151" s="385"/>
      <c r="AI151" s="385"/>
      <c r="AJ151" s="385"/>
      <c r="AK151" s="385"/>
      <c r="AL151" s="385"/>
      <c r="AM151" s="385"/>
      <c r="AN151" s="385"/>
      <c r="AO151" s="385"/>
      <c r="AP151" s="385"/>
      <c r="AQ151" s="385"/>
      <c r="AR151" s="385"/>
      <c r="AS151" s="385"/>
      <c r="AT151" s="385"/>
      <c r="AU151" s="385"/>
      <c r="AV151" s="385"/>
      <c r="AW151" s="385"/>
      <c r="AX151" s="385"/>
      <c r="AY151" s="385"/>
      <c r="AZ151" s="385"/>
      <c r="BA151" s="385"/>
      <c r="BB151" s="385"/>
      <c r="BC151" s="385"/>
      <c r="BD151" s="385"/>
      <c r="BE151" s="385"/>
    </row>
    <row r="152" spans="1:57">
      <c r="A152" s="385"/>
      <c r="B152" s="385"/>
      <c r="C152" s="385"/>
      <c r="D152" s="385"/>
      <c r="E152" s="385"/>
      <c r="F152" s="385"/>
      <c r="G152" s="385"/>
      <c r="H152" s="385"/>
      <c r="I152" s="385"/>
      <c r="J152" s="385"/>
      <c r="K152" s="385"/>
      <c r="L152" s="385"/>
      <c r="M152" s="385"/>
      <c r="N152" s="385"/>
      <c r="O152" s="385"/>
      <c r="P152" s="385"/>
      <c r="Q152" s="385"/>
      <c r="R152" s="385"/>
      <c r="S152" s="385"/>
      <c r="T152" s="385"/>
      <c r="U152" s="385"/>
      <c r="V152" s="385"/>
      <c r="W152" s="385"/>
      <c r="X152" s="385"/>
      <c r="Y152" s="385"/>
      <c r="Z152" s="385"/>
      <c r="AA152" s="385"/>
      <c r="AB152" s="385"/>
      <c r="AC152" s="385"/>
      <c r="AD152" s="385"/>
      <c r="AE152" s="385"/>
      <c r="AF152" s="385"/>
      <c r="AG152" s="385"/>
      <c r="AH152" s="385"/>
      <c r="AI152" s="385"/>
      <c r="AJ152" s="385"/>
      <c r="AK152" s="385"/>
      <c r="AL152" s="385"/>
      <c r="AM152" s="385"/>
      <c r="AN152" s="385"/>
      <c r="AO152" s="385"/>
      <c r="AP152" s="385"/>
      <c r="AQ152" s="385"/>
      <c r="AR152" s="385"/>
      <c r="AS152" s="385"/>
      <c r="AT152" s="385"/>
      <c r="AU152" s="385"/>
      <c r="AV152" s="385"/>
      <c r="AW152" s="385"/>
      <c r="AX152" s="385"/>
      <c r="AY152" s="385"/>
      <c r="AZ152" s="385"/>
      <c r="BA152" s="385"/>
      <c r="BB152" s="385"/>
      <c r="BC152" s="385"/>
      <c r="BD152" s="385"/>
      <c r="BE152" s="385"/>
    </row>
    <row r="153" spans="1:57">
      <c r="A153" s="385"/>
      <c r="B153" s="385"/>
      <c r="C153" s="385"/>
      <c r="D153" s="385"/>
      <c r="E153" s="385"/>
      <c r="F153" s="385"/>
      <c r="G153" s="385"/>
      <c r="H153" s="385"/>
      <c r="I153" s="385"/>
      <c r="J153" s="385"/>
      <c r="K153" s="385"/>
      <c r="L153" s="385"/>
      <c r="M153" s="385"/>
      <c r="N153" s="385"/>
      <c r="O153" s="385"/>
      <c r="P153" s="385"/>
      <c r="Q153" s="385"/>
      <c r="R153" s="385"/>
      <c r="S153" s="385"/>
      <c r="T153" s="385"/>
      <c r="U153" s="385"/>
      <c r="V153" s="385"/>
      <c r="W153" s="385"/>
      <c r="X153" s="385"/>
      <c r="Y153" s="385"/>
      <c r="Z153" s="385"/>
      <c r="AA153" s="385"/>
      <c r="AB153" s="385"/>
      <c r="AC153" s="385"/>
      <c r="AD153" s="385"/>
      <c r="AE153" s="385"/>
      <c r="AF153" s="385"/>
      <c r="AG153" s="385"/>
      <c r="AH153" s="385"/>
      <c r="AI153" s="385"/>
      <c r="AJ153" s="385"/>
      <c r="AK153" s="385"/>
      <c r="AL153" s="385"/>
      <c r="AM153" s="385"/>
      <c r="AN153" s="385"/>
      <c r="AO153" s="385"/>
      <c r="AP153" s="385"/>
      <c r="AQ153" s="385"/>
      <c r="AR153" s="385"/>
      <c r="AS153" s="385"/>
      <c r="AT153" s="385"/>
      <c r="AU153" s="385"/>
      <c r="AV153" s="385"/>
      <c r="AW153" s="385"/>
      <c r="AX153" s="385"/>
      <c r="AY153" s="385"/>
      <c r="AZ153" s="385"/>
      <c r="BA153" s="385"/>
      <c r="BB153" s="385"/>
      <c r="BC153" s="385"/>
      <c r="BD153" s="385"/>
      <c r="BE153" s="385"/>
    </row>
    <row r="154" spans="1:57">
      <c r="A154" s="385"/>
      <c r="B154" s="385"/>
      <c r="C154" s="385"/>
      <c r="D154" s="385"/>
      <c r="E154" s="385"/>
      <c r="F154" s="385"/>
      <c r="G154" s="385"/>
      <c r="H154" s="385"/>
      <c r="I154" s="385"/>
      <c r="J154" s="385"/>
      <c r="K154" s="385"/>
      <c r="L154" s="385"/>
      <c r="M154" s="385"/>
      <c r="N154" s="385"/>
      <c r="O154" s="385"/>
      <c r="P154" s="385"/>
      <c r="Q154" s="385"/>
      <c r="R154" s="385"/>
      <c r="S154" s="385"/>
      <c r="T154" s="385"/>
      <c r="U154" s="385"/>
      <c r="V154" s="385"/>
      <c r="W154" s="385"/>
      <c r="X154" s="385"/>
      <c r="Y154" s="385"/>
      <c r="Z154" s="385"/>
      <c r="AA154" s="385"/>
      <c r="AB154" s="385"/>
      <c r="AC154" s="385"/>
      <c r="AD154" s="385"/>
      <c r="AE154" s="385"/>
      <c r="AF154" s="385"/>
      <c r="AG154" s="385"/>
      <c r="AH154" s="385"/>
      <c r="AI154" s="385"/>
      <c r="AJ154" s="385"/>
      <c r="AK154" s="385"/>
      <c r="AL154" s="385"/>
      <c r="AM154" s="385"/>
      <c r="AN154" s="385"/>
      <c r="AO154" s="385"/>
      <c r="AP154" s="385"/>
      <c r="AQ154" s="385"/>
      <c r="AR154" s="385"/>
      <c r="AS154" s="385"/>
      <c r="AT154" s="385"/>
      <c r="AU154" s="385"/>
      <c r="AV154" s="385"/>
      <c r="AW154" s="385"/>
      <c r="AX154" s="385"/>
      <c r="AY154" s="385"/>
      <c r="AZ154" s="385"/>
      <c r="BA154" s="385"/>
      <c r="BB154" s="385"/>
      <c r="BC154" s="385"/>
      <c r="BD154" s="385"/>
      <c r="BE154" s="385"/>
    </row>
    <row r="155" spans="1:57">
      <c r="A155" s="385"/>
      <c r="B155" s="385"/>
      <c r="C155" s="385"/>
      <c r="D155" s="385"/>
      <c r="E155" s="385"/>
      <c r="F155" s="385"/>
      <c r="G155" s="385"/>
      <c r="H155" s="385"/>
      <c r="I155" s="385"/>
      <c r="J155" s="385"/>
      <c r="K155" s="385"/>
      <c r="L155" s="385"/>
      <c r="M155" s="385"/>
      <c r="N155" s="385"/>
      <c r="O155" s="385"/>
      <c r="P155" s="385"/>
      <c r="Q155" s="385"/>
      <c r="R155" s="385"/>
      <c r="S155" s="385"/>
      <c r="T155" s="385"/>
      <c r="U155" s="385"/>
      <c r="V155" s="385"/>
      <c r="W155" s="385"/>
      <c r="X155" s="385"/>
      <c r="Y155" s="385"/>
      <c r="Z155" s="385"/>
      <c r="AA155" s="385"/>
      <c r="AB155" s="385"/>
      <c r="AC155" s="385"/>
      <c r="AD155" s="385"/>
      <c r="AE155" s="385"/>
      <c r="AF155" s="385"/>
      <c r="AG155" s="385"/>
      <c r="AH155" s="385"/>
      <c r="AI155" s="385"/>
      <c r="AJ155" s="385"/>
      <c r="AK155" s="385"/>
      <c r="AL155" s="385"/>
      <c r="AM155" s="385"/>
      <c r="AN155" s="385"/>
      <c r="AO155" s="385"/>
      <c r="AP155" s="385"/>
      <c r="AQ155" s="385"/>
      <c r="AR155" s="385"/>
      <c r="AS155" s="385"/>
      <c r="AT155" s="385"/>
      <c r="AU155" s="385"/>
      <c r="AV155" s="385"/>
      <c r="AW155" s="385"/>
      <c r="AX155" s="385"/>
      <c r="AY155" s="385"/>
      <c r="AZ155" s="385"/>
      <c r="BA155" s="385"/>
      <c r="BB155" s="385"/>
      <c r="BC155" s="385"/>
      <c r="BD155" s="385"/>
      <c r="BE155" s="385"/>
    </row>
    <row r="156" spans="1:57">
      <c r="A156" s="385"/>
      <c r="B156" s="385"/>
      <c r="C156" s="385"/>
      <c r="D156" s="385"/>
      <c r="E156" s="385"/>
      <c r="F156" s="385"/>
      <c r="G156" s="385"/>
      <c r="H156" s="385"/>
      <c r="I156" s="385"/>
      <c r="J156" s="385"/>
      <c r="K156" s="385"/>
      <c r="L156" s="385"/>
      <c r="M156" s="385"/>
      <c r="N156" s="385"/>
      <c r="O156" s="385"/>
      <c r="P156" s="385"/>
      <c r="Q156" s="385"/>
      <c r="R156" s="385"/>
      <c r="S156" s="385"/>
      <c r="T156" s="385"/>
      <c r="U156" s="385"/>
      <c r="V156" s="385"/>
      <c r="W156" s="385"/>
      <c r="X156" s="385"/>
      <c r="Y156" s="385"/>
      <c r="Z156" s="385"/>
      <c r="AA156" s="385"/>
      <c r="AB156" s="385"/>
      <c r="AC156" s="385"/>
      <c r="AD156" s="385"/>
      <c r="AE156" s="385"/>
      <c r="AF156" s="385"/>
      <c r="AG156" s="385"/>
      <c r="AH156" s="385"/>
      <c r="AI156" s="385"/>
      <c r="AJ156" s="385"/>
      <c r="AK156" s="385"/>
      <c r="AL156" s="385"/>
      <c r="AM156" s="385"/>
      <c r="AN156" s="385"/>
      <c r="AO156" s="385"/>
      <c r="AP156" s="385"/>
      <c r="AQ156" s="385"/>
      <c r="AR156" s="385"/>
      <c r="AS156" s="385"/>
      <c r="AT156" s="385"/>
      <c r="AU156" s="385"/>
      <c r="AV156" s="385"/>
      <c r="AW156" s="385"/>
      <c r="AX156" s="385"/>
      <c r="AY156" s="385"/>
      <c r="AZ156" s="385"/>
      <c r="BA156" s="385"/>
      <c r="BB156" s="385"/>
      <c r="BC156" s="385"/>
      <c r="BD156" s="385"/>
      <c r="BE156" s="385"/>
    </row>
    <row r="157" spans="1:57">
      <c r="A157" s="385"/>
      <c r="B157" s="385"/>
      <c r="C157" s="385"/>
      <c r="D157" s="385"/>
      <c r="E157" s="385"/>
      <c r="F157" s="385"/>
      <c r="G157" s="385"/>
      <c r="H157" s="385"/>
      <c r="I157" s="385"/>
      <c r="J157" s="385"/>
      <c r="K157" s="385"/>
      <c r="L157" s="385"/>
      <c r="M157" s="385"/>
      <c r="N157" s="385"/>
      <c r="O157" s="385"/>
      <c r="P157" s="385"/>
      <c r="Q157" s="385"/>
      <c r="R157" s="385"/>
      <c r="S157" s="385"/>
      <c r="T157" s="385"/>
      <c r="U157" s="385"/>
      <c r="V157" s="385"/>
      <c r="W157" s="385"/>
      <c r="X157" s="385"/>
      <c r="Y157" s="385"/>
      <c r="Z157" s="385"/>
      <c r="AA157" s="385"/>
      <c r="AB157" s="385"/>
      <c r="AC157" s="385"/>
      <c r="AD157" s="385"/>
      <c r="AE157" s="385"/>
      <c r="AF157" s="385"/>
      <c r="AG157" s="385"/>
      <c r="AH157" s="385"/>
      <c r="AI157" s="385"/>
      <c r="AJ157" s="385"/>
      <c r="AK157" s="385"/>
      <c r="AL157" s="385"/>
      <c r="AM157" s="385"/>
      <c r="AN157" s="385"/>
      <c r="AO157" s="385"/>
      <c r="AP157" s="385"/>
      <c r="AQ157" s="385"/>
      <c r="AR157" s="385"/>
      <c r="AS157" s="385"/>
      <c r="AT157" s="385"/>
      <c r="AU157" s="385"/>
      <c r="AV157" s="385"/>
      <c r="AW157" s="385"/>
      <c r="AX157" s="385"/>
      <c r="AY157" s="385"/>
      <c r="AZ157" s="385"/>
      <c r="BA157" s="385"/>
      <c r="BB157" s="385"/>
      <c r="BC157" s="385"/>
      <c r="BD157" s="385"/>
      <c r="BE157" s="385"/>
    </row>
    <row r="158" spans="1:57">
      <c r="A158" s="385"/>
      <c r="B158" s="385"/>
      <c r="C158" s="385"/>
      <c r="D158" s="385"/>
      <c r="E158" s="385"/>
      <c r="F158" s="385"/>
      <c r="G158" s="385"/>
      <c r="H158" s="385"/>
      <c r="I158" s="385"/>
      <c r="J158" s="385"/>
      <c r="K158" s="385"/>
      <c r="L158" s="385"/>
      <c r="M158" s="385"/>
      <c r="N158" s="385"/>
      <c r="O158" s="385"/>
      <c r="P158" s="385"/>
      <c r="Q158" s="385"/>
      <c r="R158" s="385"/>
      <c r="S158" s="385"/>
      <c r="T158" s="385"/>
      <c r="U158" s="385"/>
      <c r="V158" s="385"/>
      <c r="W158" s="385"/>
      <c r="X158" s="385"/>
      <c r="Y158" s="385"/>
      <c r="Z158" s="385"/>
      <c r="AA158" s="385"/>
      <c r="AB158" s="385"/>
      <c r="AC158" s="385"/>
      <c r="AD158" s="385"/>
      <c r="AE158" s="385"/>
      <c r="AF158" s="385"/>
      <c r="AG158" s="385"/>
      <c r="AH158" s="385"/>
      <c r="AI158" s="385"/>
      <c r="AJ158" s="385"/>
      <c r="AK158" s="385"/>
      <c r="AL158" s="385"/>
      <c r="AM158" s="385"/>
      <c r="AN158" s="385"/>
      <c r="AO158" s="385"/>
      <c r="AP158" s="385"/>
      <c r="AQ158" s="385"/>
      <c r="AR158" s="385"/>
      <c r="AS158" s="385"/>
      <c r="AT158" s="385"/>
      <c r="AU158" s="385"/>
      <c r="AV158" s="385"/>
      <c r="AW158" s="385"/>
      <c r="AX158" s="385"/>
      <c r="AY158" s="385"/>
      <c r="AZ158" s="385"/>
      <c r="BA158" s="385"/>
      <c r="BB158" s="385"/>
      <c r="BC158" s="385"/>
      <c r="BD158" s="385"/>
      <c r="BE158" s="385"/>
    </row>
    <row r="159" spans="1:57">
      <c r="A159" s="385"/>
      <c r="B159" s="385"/>
      <c r="C159" s="385"/>
      <c r="D159" s="385"/>
      <c r="E159" s="385"/>
      <c r="F159" s="385"/>
      <c r="G159" s="385"/>
      <c r="H159" s="385"/>
      <c r="I159" s="385"/>
      <c r="J159" s="385"/>
      <c r="K159" s="385"/>
      <c r="L159" s="385"/>
      <c r="M159" s="385"/>
      <c r="N159" s="385"/>
      <c r="O159" s="385"/>
      <c r="P159" s="385"/>
      <c r="Q159" s="385"/>
      <c r="R159" s="385"/>
      <c r="S159" s="385"/>
      <c r="T159" s="385"/>
      <c r="U159" s="385"/>
      <c r="V159" s="385"/>
      <c r="W159" s="385"/>
      <c r="X159" s="385"/>
      <c r="Y159" s="385"/>
      <c r="Z159" s="385"/>
      <c r="AA159" s="385"/>
      <c r="AB159" s="385"/>
      <c r="AC159" s="385"/>
      <c r="AD159" s="385"/>
      <c r="AE159" s="385"/>
      <c r="AF159" s="385"/>
      <c r="AG159" s="385"/>
      <c r="AH159" s="385"/>
      <c r="AI159" s="385"/>
      <c r="AJ159" s="385"/>
      <c r="AK159" s="385"/>
      <c r="AL159" s="385"/>
      <c r="AM159" s="385"/>
      <c r="AN159" s="385"/>
      <c r="AO159" s="385"/>
      <c r="AP159" s="385"/>
      <c r="AQ159" s="385"/>
      <c r="AR159" s="385"/>
      <c r="AS159" s="385"/>
      <c r="AT159" s="385"/>
      <c r="AU159" s="385"/>
      <c r="AV159" s="385"/>
      <c r="AW159" s="385"/>
      <c r="AX159" s="385"/>
      <c r="AY159" s="385"/>
      <c r="AZ159" s="385"/>
      <c r="BA159" s="385"/>
      <c r="BB159" s="385"/>
      <c r="BC159" s="385"/>
      <c r="BD159" s="385"/>
      <c r="BE159" s="385"/>
    </row>
    <row r="160" spans="1:57">
      <c r="A160" s="385"/>
      <c r="B160" s="385"/>
      <c r="C160" s="385"/>
      <c r="D160" s="385"/>
      <c r="E160" s="385"/>
      <c r="F160" s="385"/>
      <c r="G160" s="385"/>
      <c r="H160" s="385"/>
      <c r="I160" s="385"/>
      <c r="J160" s="385"/>
      <c r="K160" s="385"/>
      <c r="L160" s="385"/>
      <c r="M160" s="385"/>
      <c r="N160" s="385"/>
      <c r="O160" s="385"/>
      <c r="P160" s="385"/>
      <c r="Q160" s="385"/>
      <c r="R160" s="385"/>
      <c r="S160" s="385"/>
      <c r="T160" s="385"/>
      <c r="U160" s="385"/>
      <c r="V160" s="385"/>
      <c r="W160" s="385"/>
      <c r="X160" s="385"/>
      <c r="Y160" s="385"/>
      <c r="Z160" s="385"/>
      <c r="AA160" s="385"/>
      <c r="AB160" s="385"/>
      <c r="AC160" s="385"/>
      <c r="AD160" s="385"/>
      <c r="AE160" s="385"/>
      <c r="AF160" s="385"/>
      <c r="AG160" s="385"/>
      <c r="AH160" s="385"/>
      <c r="AI160" s="385"/>
      <c r="AJ160" s="385"/>
      <c r="AK160" s="385"/>
      <c r="AL160" s="385"/>
      <c r="AM160" s="385"/>
      <c r="AN160" s="385"/>
      <c r="AO160" s="385"/>
      <c r="AP160" s="385"/>
      <c r="AQ160" s="385"/>
      <c r="AR160" s="385"/>
      <c r="AS160" s="385"/>
      <c r="AT160" s="385"/>
      <c r="AU160" s="385"/>
      <c r="AV160" s="385"/>
      <c r="AW160" s="385"/>
      <c r="AX160" s="385"/>
      <c r="AY160" s="385"/>
      <c r="AZ160" s="385"/>
      <c r="BA160" s="385"/>
      <c r="BB160" s="385"/>
      <c r="BC160" s="385"/>
      <c r="BD160" s="385"/>
      <c r="BE160" s="385"/>
    </row>
    <row r="161" spans="1:57">
      <c r="A161" s="385"/>
      <c r="B161" s="385"/>
      <c r="C161" s="385"/>
      <c r="D161" s="385"/>
      <c r="E161" s="385"/>
      <c r="F161" s="385"/>
      <c r="G161" s="385"/>
      <c r="H161" s="385"/>
      <c r="I161" s="385"/>
      <c r="J161" s="385"/>
      <c r="K161" s="385"/>
      <c r="L161" s="385"/>
      <c r="M161" s="385"/>
      <c r="N161" s="385"/>
      <c r="O161" s="385"/>
      <c r="P161" s="385"/>
      <c r="Q161" s="385"/>
      <c r="R161" s="385"/>
      <c r="S161" s="385"/>
      <c r="T161" s="385"/>
      <c r="U161" s="385"/>
      <c r="V161" s="385"/>
      <c r="W161" s="385"/>
      <c r="X161" s="385"/>
      <c r="Y161" s="385"/>
      <c r="Z161" s="385"/>
      <c r="AA161" s="385"/>
      <c r="AB161" s="385"/>
      <c r="AC161" s="385"/>
      <c r="AD161" s="385"/>
      <c r="AE161" s="385"/>
      <c r="AF161" s="385"/>
      <c r="AG161" s="385"/>
      <c r="AH161" s="385"/>
      <c r="AI161" s="385"/>
      <c r="AJ161" s="385"/>
      <c r="AK161" s="385"/>
      <c r="AL161" s="385"/>
      <c r="AM161" s="385"/>
      <c r="AN161" s="385"/>
      <c r="AO161" s="385"/>
      <c r="AP161" s="385"/>
      <c r="AQ161" s="385"/>
      <c r="AR161" s="385"/>
      <c r="AS161" s="385"/>
      <c r="AT161" s="385"/>
      <c r="AU161" s="385"/>
      <c r="AV161" s="385"/>
      <c r="AW161" s="385"/>
      <c r="AX161" s="385"/>
      <c r="AY161" s="385"/>
      <c r="AZ161" s="385"/>
      <c r="BA161" s="385"/>
      <c r="BB161" s="385"/>
      <c r="BC161" s="385"/>
      <c r="BD161" s="385"/>
      <c r="BE161" s="385"/>
    </row>
    <row r="162" spans="1:57">
      <c r="A162" s="385"/>
      <c r="B162" s="385"/>
      <c r="C162" s="385"/>
      <c r="D162" s="385"/>
      <c r="E162" s="385"/>
      <c r="F162" s="385"/>
      <c r="G162" s="385"/>
      <c r="H162" s="385"/>
      <c r="I162" s="385"/>
      <c r="J162" s="385"/>
      <c r="K162" s="385"/>
      <c r="L162" s="385"/>
      <c r="M162" s="385"/>
      <c r="N162" s="385"/>
      <c r="O162" s="385"/>
      <c r="P162" s="385"/>
      <c r="Q162" s="385"/>
      <c r="R162" s="385"/>
      <c r="S162" s="385"/>
      <c r="T162" s="385"/>
      <c r="U162" s="385"/>
      <c r="V162" s="385"/>
      <c r="W162" s="385"/>
      <c r="X162" s="385"/>
      <c r="Y162" s="385"/>
      <c r="Z162" s="385"/>
      <c r="AA162" s="385"/>
      <c r="AB162" s="385"/>
      <c r="AC162" s="385"/>
      <c r="AD162" s="385"/>
      <c r="AE162" s="385"/>
      <c r="AF162" s="385"/>
      <c r="AG162" s="385"/>
      <c r="AH162" s="385"/>
      <c r="AI162" s="385"/>
      <c r="AJ162" s="385"/>
      <c r="AK162" s="385"/>
      <c r="AL162" s="385"/>
      <c r="AM162" s="385"/>
      <c r="AN162" s="385"/>
      <c r="AO162" s="385"/>
      <c r="AP162" s="385"/>
      <c r="AQ162" s="385"/>
      <c r="AR162" s="385"/>
      <c r="AS162" s="385"/>
      <c r="AT162" s="385"/>
      <c r="AU162" s="385"/>
      <c r="AV162" s="385"/>
      <c r="AW162" s="385"/>
      <c r="AX162" s="385"/>
      <c r="AY162" s="385"/>
      <c r="AZ162" s="385"/>
      <c r="BA162" s="385"/>
      <c r="BB162" s="385"/>
      <c r="BC162" s="385"/>
      <c r="BD162" s="385"/>
      <c r="BE162" s="385"/>
    </row>
    <row r="163" spans="1:57">
      <c r="A163" s="385"/>
      <c r="B163" s="385"/>
      <c r="C163" s="385"/>
      <c r="D163" s="385"/>
      <c r="E163" s="385"/>
      <c r="F163" s="385"/>
      <c r="G163" s="385"/>
      <c r="H163" s="385"/>
      <c r="I163" s="385"/>
      <c r="J163" s="385"/>
      <c r="K163" s="385"/>
      <c r="L163" s="385"/>
      <c r="M163" s="385"/>
      <c r="N163" s="385"/>
      <c r="O163" s="385"/>
      <c r="P163" s="385"/>
      <c r="Q163" s="385"/>
      <c r="R163" s="385"/>
      <c r="S163" s="385"/>
      <c r="T163" s="385"/>
      <c r="U163" s="385"/>
      <c r="V163" s="385"/>
      <c r="W163" s="385"/>
      <c r="X163" s="385"/>
      <c r="Y163" s="385"/>
      <c r="Z163" s="385"/>
      <c r="AA163" s="385"/>
      <c r="AB163" s="385"/>
      <c r="AC163" s="385"/>
      <c r="AD163" s="385"/>
      <c r="AE163" s="385"/>
      <c r="AF163" s="385"/>
      <c r="AG163" s="385"/>
      <c r="AH163" s="385"/>
      <c r="AI163" s="385"/>
      <c r="AJ163" s="385"/>
      <c r="AK163" s="385"/>
      <c r="AL163" s="385"/>
      <c r="AM163" s="385"/>
      <c r="AN163" s="385"/>
      <c r="AO163" s="385"/>
      <c r="AP163" s="385"/>
      <c r="AQ163" s="385"/>
      <c r="AR163" s="385"/>
      <c r="AS163" s="385"/>
      <c r="AT163" s="385"/>
      <c r="AU163" s="385"/>
      <c r="AV163" s="385"/>
      <c r="AW163" s="385"/>
      <c r="AX163" s="385"/>
      <c r="AY163" s="385"/>
      <c r="AZ163" s="385"/>
      <c r="BA163" s="385"/>
      <c r="BB163" s="385"/>
      <c r="BC163" s="385"/>
      <c r="BD163" s="385"/>
      <c r="BE163" s="385"/>
    </row>
    <row r="164" spans="1:57">
      <c r="A164" s="385"/>
      <c r="B164" s="385"/>
      <c r="C164" s="385"/>
      <c r="D164" s="385"/>
      <c r="E164" s="385"/>
      <c r="F164" s="385"/>
      <c r="G164" s="385"/>
      <c r="H164" s="385"/>
      <c r="I164" s="385"/>
      <c r="J164" s="385"/>
      <c r="K164" s="385"/>
      <c r="L164" s="385"/>
      <c r="M164" s="385"/>
      <c r="N164" s="385"/>
      <c r="O164" s="385"/>
      <c r="P164" s="385"/>
      <c r="Q164" s="385"/>
      <c r="R164" s="385"/>
      <c r="S164" s="385"/>
      <c r="T164" s="385"/>
      <c r="U164" s="385"/>
      <c r="V164" s="385"/>
      <c r="W164" s="385"/>
      <c r="X164" s="385"/>
      <c r="Y164" s="385"/>
      <c r="Z164" s="385"/>
      <c r="AA164" s="385"/>
      <c r="AB164" s="385"/>
      <c r="AC164" s="385"/>
      <c r="AD164" s="385"/>
      <c r="AE164" s="385"/>
      <c r="AF164" s="385"/>
      <c r="AG164" s="385"/>
      <c r="AH164" s="385"/>
      <c r="AI164" s="385"/>
      <c r="AJ164" s="385"/>
      <c r="AK164" s="385"/>
      <c r="AL164" s="385"/>
      <c r="AM164" s="385"/>
      <c r="AN164" s="385"/>
      <c r="AO164" s="385"/>
      <c r="AP164" s="385"/>
      <c r="AQ164" s="385"/>
      <c r="AR164" s="385"/>
      <c r="AS164" s="385"/>
      <c r="AT164" s="385"/>
      <c r="AU164" s="385"/>
      <c r="AV164" s="385"/>
      <c r="AW164" s="385"/>
      <c r="AX164" s="385"/>
      <c r="AY164" s="385"/>
      <c r="AZ164" s="385"/>
      <c r="BA164" s="385"/>
      <c r="BB164" s="385"/>
      <c r="BC164" s="385"/>
      <c r="BD164" s="385"/>
      <c r="BE164" s="385"/>
    </row>
    <row r="165" spans="1:57">
      <c r="A165" s="385"/>
      <c r="B165" s="385"/>
      <c r="C165" s="385"/>
      <c r="D165" s="385"/>
      <c r="E165" s="385"/>
      <c r="F165" s="385"/>
      <c r="G165" s="385"/>
      <c r="H165" s="385"/>
      <c r="I165" s="385"/>
      <c r="J165" s="385"/>
      <c r="K165" s="385"/>
      <c r="L165" s="385"/>
      <c r="M165" s="385"/>
      <c r="N165" s="385"/>
      <c r="O165" s="385"/>
      <c r="P165" s="385"/>
      <c r="Q165" s="385"/>
      <c r="R165" s="385"/>
      <c r="S165" s="385"/>
      <c r="T165" s="385"/>
      <c r="U165" s="385"/>
      <c r="V165" s="385"/>
      <c r="W165" s="385"/>
      <c r="X165" s="385"/>
      <c r="Y165" s="385"/>
      <c r="Z165" s="385"/>
      <c r="AA165" s="385"/>
      <c r="AB165" s="385"/>
      <c r="AC165" s="385"/>
      <c r="AD165" s="385"/>
      <c r="AE165" s="385"/>
      <c r="AF165" s="385"/>
      <c r="AG165" s="385"/>
      <c r="AH165" s="385"/>
      <c r="AI165" s="385"/>
      <c r="AJ165" s="385"/>
      <c r="AK165" s="385"/>
      <c r="AL165" s="385"/>
      <c r="AM165" s="385"/>
      <c r="AN165" s="385"/>
      <c r="AO165" s="385"/>
      <c r="AP165" s="385"/>
      <c r="AQ165" s="385"/>
      <c r="AR165" s="385"/>
      <c r="AS165" s="385"/>
      <c r="AT165" s="385"/>
      <c r="AU165" s="385"/>
      <c r="AV165" s="385"/>
      <c r="AW165" s="385"/>
      <c r="AX165" s="385"/>
      <c r="AY165" s="385"/>
      <c r="AZ165" s="385"/>
      <c r="BA165" s="385"/>
      <c r="BB165" s="385"/>
      <c r="BC165" s="385"/>
      <c r="BD165" s="385"/>
      <c r="BE165" s="385"/>
    </row>
    <row r="166" spans="1:57">
      <c r="A166" s="385"/>
      <c r="B166" s="385"/>
      <c r="C166" s="385"/>
      <c r="D166" s="385"/>
      <c r="E166" s="385"/>
      <c r="F166" s="385"/>
      <c r="G166" s="385"/>
      <c r="H166" s="385"/>
      <c r="I166" s="385"/>
      <c r="J166" s="385"/>
      <c r="K166" s="385"/>
      <c r="L166" s="385"/>
      <c r="M166" s="385"/>
      <c r="N166" s="385"/>
      <c r="O166" s="385"/>
      <c r="P166" s="385"/>
      <c r="Q166" s="385"/>
      <c r="R166" s="385"/>
      <c r="S166" s="385"/>
      <c r="T166" s="385"/>
      <c r="U166" s="385"/>
      <c r="V166" s="385"/>
      <c r="W166" s="385"/>
      <c r="X166" s="385"/>
      <c r="Y166" s="385"/>
      <c r="Z166" s="385"/>
      <c r="AA166" s="385"/>
      <c r="AB166" s="385"/>
      <c r="AC166" s="385"/>
      <c r="AD166" s="385"/>
      <c r="AE166" s="385"/>
      <c r="AF166" s="385"/>
      <c r="AG166" s="385"/>
      <c r="AH166" s="385"/>
      <c r="AI166" s="385"/>
      <c r="AJ166" s="385"/>
      <c r="AK166" s="385"/>
      <c r="AL166" s="385"/>
      <c r="AM166" s="385"/>
      <c r="AN166" s="385"/>
      <c r="AO166" s="385"/>
      <c r="AP166" s="385"/>
      <c r="AQ166" s="385"/>
      <c r="AR166" s="385"/>
      <c r="AS166" s="385"/>
      <c r="AT166" s="385"/>
      <c r="AU166" s="385"/>
      <c r="AV166" s="385"/>
      <c r="AW166" s="385"/>
      <c r="AX166" s="385"/>
      <c r="AY166" s="385"/>
      <c r="AZ166" s="385"/>
      <c r="BA166" s="385"/>
      <c r="BB166" s="385"/>
      <c r="BC166" s="385"/>
      <c r="BD166" s="385"/>
      <c r="BE166" s="385"/>
    </row>
    <row r="167" spans="1:57">
      <c r="A167" s="385"/>
      <c r="B167" s="385"/>
      <c r="C167" s="385"/>
      <c r="D167" s="385"/>
      <c r="E167" s="385"/>
      <c r="F167" s="385"/>
      <c r="G167" s="385"/>
      <c r="H167" s="385"/>
      <c r="I167" s="385"/>
      <c r="J167" s="385"/>
      <c r="K167" s="385"/>
      <c r="L167" s="385"/>
      <c r="M167" s="385"/>
      <c r="N167" s="385"/>
      <c r="O167" s="385"/>
      <c r="P167" s="385"/>
      <c r="Q167" s="385"/>
      <c r="R167" s="385"/>
      <c r="S167" s="385"/>
      <c r="T167" s="385"/>
      <c r="U167" s="385"/>
      <c r="V167" s="385"/>
      <c r="W167" s="385"/>
      <c r="X167" s="385"/>
      <c r="Y167" s="385"/>
      <c r="Z167" s="385"/>
      <c r="AA167" s="385"/>
      <c r="AB167" s="385"/>
      <c r="AC167" s="385"/>
      <c r="AD167" s="385"/>
      <c r="AE167" s="385"/>
      <c r="AF167" s="385"/>
      <c r="AG167" s="385"/>
      <c r="AH167" s="385"/>
      <c r="AI167" s="385"/>
      <c r="AJ167" s="385"/>
      <c r="AK167" s="385"/>
      <c r="AL167" s="385"/>
      <c r="AM167" s="385"/>
      <c r="AN167" s="385"/>
      <c r="AO167" s="385"/>
      <c r="AP167" s="385"/>
      <c r="AQ167" s="385"/>
      <c r="AR167" s="385"/>
      <c r="AS167" s="385"/>
      <c r="AT167" s="385"/>
      <c r="AU167" s="385"/>
      <c r="AV167" s="385"/>
      <c r="AW167" s="385"/>
      <c r="AX167" s="385"/>
      <c r="AY167" s="385"/>
      <c r="AZ167" s="385"/>
      <c r="BA167" s="385"/>
      <c r="BB167" s="385"/>
      <c r="BC167" s="385"/>
      <c r="BD167" s="385"/>
      <c r="BE167" s="385"/>
    </row>
    <row r="168" spans="1:57">
      <c r="A168" s="385"/>
      <c r="B168" s="385"/>
      <c r="C168" s="385"/>
      <c r="D168" s="385"/>
      <c r="E168" s="385"/>
      <c r="F168" s="385"/>
      <c r="G168" s="385"/>
      <c r="H168" s="385"/>
      <c r="I168" s="385"/>
      <c r="J168" s="385"/>
      <c r="K168" s="385"/>
      <c r="L168" s="385"/>
      <c r="M168" s="385"/>
      <c r="N168" s="385"/>
      <c r="O168" s="385"/>
      <c r="P168" s="385"/>
      <c r="Q168" s="385"/>
      <c r="R168" s="385"/>
      <c r="S168" s="385"/>
      <c r="T168" s="385"/>
      <c r="U168" s="385"/>
      <c r="V168" s="385"/>
      <c r="W168" s="385"/>
      <c r="X168" s="385"/>
      <c r="Y168" s="385"/>
      <c r="Z168" s="385"/>
      <c r="AA168" s="385"/>
      <c r="AB168" s="385"/>
      <c r="AC168" s="385"/>
      <c r="AD168" s="385"/>
      <c r="AE168" s="385"/>
      <c r="AF168" s="385"/>
      <c r="AG168" s="385"/>
      <c r="AH168" s="385"/>
      <c r="AI168" s="385"/>
      <c r="AJ168" s="385"/>
      <c r="AK168" s="385"/>
      <c r="AL168" s="385"/>
      <c r="AM168" s="385"/>
      <c r="AN168" s="385"/>
      <c r="AO168" s="385"/>
      <c r="AP168" s="385"/>
      <c r="AQ168" s="385"/>
      <c r="AR168" s="385"/>
      <c r="AS168" s="385"/>
      <c r="AT168" s="385"/>
      <c r="AU168" s="385"/>
      <c r="AV168" s="385"/>
      <c r="AW168" s="385"/>
      <c r="AX168" s="385"/>
      <c r="AY168" s="385"/>
      <c r="AZ168" s="385"/>
      <c r="BA168" s="385"/>
      <c r="BB168" s="385"/>
      <c r="BC168" s="385"/>
      <c r="BD168" s="385"/>
      <c r="BE168" s="385"/>
    </row>
    <row r="169" spans="1:57">
      <c r="A169" s="385"/>
      <c r="B169" s="385"/>
      <c r="C169" s="385"/>
      <c r="D169" s="385"/>
      <c r="E169" s="385"/>
      <c r="F169" s="385"/>
      <c r="G169" s="385"/>
      <c r="H169" s="385"/>
      <c r="I169" s="385"/>
      <c r="J169" s="385"/>
      <c r="K169" s="385"/>
      <c r="L169" s="385"/>
      <c r="M169" s="385"/>
      <c r="N169" s="385"/>
      <c r="O169" s="385"/>
      <c r="P169" s="385"/>
      <c r="Q169" s="385"/>
      <c r="R169" s="385"/>
      <c r="S169" s="385"/>
      <c r="T169" s="385"/>
      <c r="U169" s="385"/>
      <c r="V169" s="385"/>
      <c r="W169" s="385"/>
      <c r="X169" s="385"/>
      <c r="Y169" s="385"/>
      <c r="Z169" s="385"/>
      <c r="AA169" s="385"/>
      <c r="AB169" s="385"/>
      <c r="AC169" s="385"/>
      <c r="AD169" s="385"/>
      <c r="AE169" s="385"/>
      <c r="AF169" s="385"/>
      <c r="AG169" s="385"/>
      <c r="AH169" s="385"/>
      <c r="AI169" s="385"/>
      <c r="AJ169" s="385"/>
      <c r="AK169" s="385"/>
      <c r="AL169" s="385"/>
      <c r="AM169" s="385"/>
      <c r="AN169" s="385"/>
      <c r="AO169" s="385"/>
      <c r="AP169" s="385"/>
      <c r="AQ169" s="385"/>
      <c r="AR169" s="385"/>
      <c r="AS169" s="385"/>
      <c r="AT169" s="385"/>
      <c r="AU169" s="385"/>
      <c r="AV169" s="385"/>
      <c r="AW169" s="385"/>
      <c r="AX169" s="385"/>
      <c r="AY169" s="385"/>
      <c r="AZ169" s="385"/>
      <c r="BA169" s="385"/>
      <c r="BB169" s="385"/>
      <c r="BC169" s="385"/>
      <c r="BD169" s="385"/>
      <c r="BE169" s="385"/>
    </row>
    <row r="170" spans="1:57">
      <c r="A170" s="385"/>
      <c r="B170" s="385"/>
      <c r="C170" s="385"/>
      <c r="D170" s="385"/>
      <c r="E170" s="385"/>
      <c r="F170" s="385"/>
      <c r="G170" s="385"/>
      <c r="H170" s="385"/>
      <c r="I170" s="385"/>
      <c r="J170" s="385"/>
      <c r="K170" s="385"/>
      <c r="L170" s="385"/>
      <c r="M170" s="385"/>
      <c r="N170" s="385"/>
      <c r="O170" s="385"/>
      <c r="P170" s="385"/>
      <c r="Q170" s="385"/>
      <c r="R170" s="385"/>
      <c r="S170" s="385"/>
      <c r="T170" s="385"/>
      <c r="U170" s="385"/>
      <c r="V170" s="385"/>
      <c r="W170" s="385"/>
      <c r="X170" s="385"/>
      <c r="Y170" s="385"/>
      <c r="Z170" s="385"/>
      <c r="AA170" s="385"/>
      <c r="AB170" s="385"/>
      <c r="AC170" s="385"/>
      <c r="AD170" s="385"/>
      <c r="AE170" s="385"/>
      <c r="AF170" s="385"/>
      <c r="AG170" s="385"/>
      <c r="AH170" s="385"/>
      <c r="AI170" s="385"/>
      <c r="AJ170" s="385"/>
      <c r="AK170" s="385"/>
      <c r="AL170" s="385"/>
      <c r="AM170" s="385"/>
      <c r="AN170" s="385"/>
      <c r="AO170" s="385"/>
      <c r="AP170" s="385"/>
      <c r="AQ170" s="385"/>
      <c r="AR170" s="385"/>
      <c r="AS170" s="385"/>
      <c r="AT170" s="385"/>
      <c r="AU170" s="385"/>
      <c r="AV170" s="385"/>
      <c r="AW170" s="385"/>
      <c r="AX170" s="385"/>
      <c r="AY170" s="385"/>
      <c r="AZ170" s="385"/>
      <c r="BA170" s="385"/>
      <c r="BB170" s="385"/>
      <c r="BC170" s="385"/>
      <c r="BD170" s="385"/>
      <c r="BE170" s="385"/>
    </row>
    <row r="171" spans="1:57">
      <c r="A171" s="385"/>
      <c r="B171" s="385"/>
      <c r="C171" s="385"/>
      <c r="D171" s="385"/>
      <c r="E171" s="385"/>
      <c r="F171" s="385"/>
      <c r="G171" s="385"/>
      <c r="H171" s="385"/>
      <c r="I171" s="385"/>
      <c r="J171" s="385"/>
      <c r="K171" s="385"/>
      <c r="L171" s="385"/>
      <c r="M171" s="385"/>
      <c r="N171" s="385"/>
      <c r="O171" s="385"/>
      <c r="P171" s="385"/>
      <c r="Q171" s="385"/>
      <c r="R171" s="385"/>
      <c r="S171" s="385"/>
      <c r="T171" s="385"/>
      <c r="U171" s="385"/>
      <c r="V171" s="385"/>
      <c r="W171" s="385"/>
      <c r="X171" s="385"/>
      <c r="Y171" s="385"/>
      <c r="Z171" s="385"/>
      <c r="AA171" s="385"/>
      <c r="AB171" s="385"/>
      <c r="AC171" s="385"/>
      <c r="AD171" s="385"/>
      <c r="AE171" s="385"/>
      <c r="AF171" s="385"/>
      <c r="AG171" s="385"/>
      <c r="AH171" s="385"/>
      <c r="AI171" s="385"/>
      <c r="AJ171" s="385"/>
      <c r="AK171" s="385"/>
      <c r="AL171" s="385"/>
      <c r="AM171" s="385"/>
      <c r="AN171" s="385"/>
      <c r="AO171" s="385"/>
      <c r="AP171" s="385"/>
      <c r="AQ171" s="385"/>
      <c r="AR171" s="385"/>
      <c r="AS171" s="385"/>
      <c r="AT171" s="385"/>
      <c r="AU171" s="385"/>
      <c r="AV171" s="385"/>
      <c r="AW171" s="385"/>
      <c r="AX171" s="385"/>
      <c r="AY171" s="385"/>
      <c r="AZ171" s="385"/>
      <c r="BA171" s="385"/>
      <c r="BB171" s="385"/>
      <c r="BC171" s="385"/>
      <c r="BD171" s="385"/>
      <c r="BE171" s="385"/>
    </row>
    <row r="172" spans="1:57">
      <c r="BA172" s="385"/>
      <c r="BB172" s="385"/>
      <c r="BC172" s="385"/>
      <c r="BD172" s="385"/>
      <c r="BE172" s="385"/>
    </row>
    <row r="173" spans="1:57">
      <c r="BA173" s="385"/>
      <c r="BB173" s="385"/>
      <c r="BC173" s="385"/>
      <c r="BD173" s="385"/>
      <c r="BE173" s="385"/>
    </row>
    <row r="174" spans="1:57">
      <c r="BA174" s="385"/>
      <c r="BB174" s="385"/>
      <c r="BC174" s="385"/>
      <c r="BD174" s="385"/>
      <c r="BE174" s="385"/>
    </row>
    <row r="175" spans="1:57">
      <c r="BA175" s="385"/>
      <c r="BB175" s="385"/>
      <c r="BC175" s="385"/>
      <c r="BD175" s="385"/>
      <c r="BE175" s="385"/>
    </row>
    <row r="176" spans="1:57">
      <c r="BA176" s="385"/>
      <c r="BB176" s="385"/>
      <c r="BC176" s="385"/>
      <c r="BD176" s="385"/>
      <c r="BE176" s="385"/>
    </row>
    <row r="177" spans="53:57">
      <c r="BA177" s="385"/>
      <c r="BB177" s="385"/>
      <c r="BC177" s="385"/>
      <c r="BD177" s="385"/>
      <c r="BE177" s="385"/>
    </row>
    <row r="178" spans="53:57">
      <c r="BA178" s="385"/>
      <c r="BB178" s="385"/>
      <c r="BC178" s="385"/>
      <c r="BD178" s="385"/>
      <c r="BE178" s="385"/>
    </row>
    <row r="179" spans="53:57">
      <c r="BA179" s="385"/>
      <c r="BB179" s="385"/>
      <c r="BC179" s="385"/>
      <c r="BD179" s="385"/>
      <c r="BE179" s="385"/>
    </row>
    <row r="180" spans="53:57">
      <c r="BA180" s="385"/>
      <c r="BB180" s="385"/>
      <c r="BC180" s="385"/>
      <c r="BD180" s="385"/>
      <c r="BE180" s="385"/>
    </row>
    <row r="181" spans="53:57">
      <c r="BA181" s="385"/>
      <c r="BB181" s="385"/>
      <c r="BC181" s="385"/>
      <c r="BD181" s="385"/>
      <c r="BE181" s="385"/>
    </row>
    <row r="182" spans="53:57">
      <c r="BA182" s="385"/>
      <c r="BB182" s="385"/>
      <c r="BC182" s="385"/>
      <c r="BD182" s="385"/>
      <c r="BE182" s="385"/>
    </row>
    <row r="183" spans="53:57">
      <c r="BA183" s="385"/>
      <c r="BB183" s="385"/>
      <c r="BC183" s="385"/>
      <c r="BD183" s="385"/>
      <c r="BE183" s="385"/>
    </row>
    <row r="184" spans="53:57">
      <c r="BA184" s="385"/>
      <c r="BB184" s="385"/>
      <c r="BC184" s="385"/>
      <c r="BD184" s="385"/>
      <c r="BE184" s="385"/>
    </row>
    <row r="185" spans="53:57">
      <c r="BA185" s="385"/>
      <c r="BB185" s="385"/>
      <c r="BC185" s="385"/>
      <c r="BD185" s="385"/>
      <c r="BE185" s="385"/>
    </row>
    <row r="186" spans="53:57">
      <c r="BA186" s="385"/>
      <c r="BB186" s="385"/>
      <c r="BC186" s="385"/>
      <c r="BD186" s="385"/>
      <c r="BE186" s="385"/>
    </row>
    <row r="187" spans="53:57">
      <c r="BA187" s="385"/>
      <c r="BB187" s="385"/>
      <c r="BC187" s="385"/>
      <c r="BD187" s="385"/>
      <c r="BE187" s="385"/>
    </row>
    <row r="188" spans="53:57">
      <c r="BA188" s="385"/>
      <c r="BB188" s="385"/>
      <c r="BC188" s="385"/>
      <c r="BD188" s="385"/>
      <c r="BE188" s="385"/>
    </row>
    <row r="189" spans="53:57">
      <c r="BA189" s="385"/>
      <c r="BB189" s="385"/>
      <c r="BC189" s="385"/>
      <c r="BD189" s="385"/>
      <c r="BE189" s="385"/>
    </row>
    <row r="190" spans="53:57">
      <c r="BA190" s="385"/>
      <c r="BB190" s="385"/>
      <c r="BC190" s="385"/>
      <c r="BD190" s="385"/>
      <c r="BE190" s="385"/>
    </row>
    <row r="191" spans="53:57">
      <c r="BA191" s="385"/>
      <c r="BB191" s="385"/>
      <c r="BC191" s="385"/>
      <c r="BD191" s="385"/>
      <c r="BE191" s="385"/>
    </row>
    <row r="192" spans="53:57">
      <c r="BA192" s="385"/>
      <c r="BB192" s="385"/>
      <c r="BC192" s="385"/>
      <c r="BD192" s="385"/>
      <c r="BE192" s="385"/>
    </row>
    <row r="193" spans="53:57">
      <c r="BA193" s="385"/>
      <c r="BB193" s="385"/>
      <c r="BC193" s="385"/>
      <c r="BD193" s="385"/>
      <c r="BE193" s="385"/>
    </row>
    <row r="194" spans="53:57">
      <c r="BA194" s="385"/>
      <c r="BB194" s="385"/>
      <c r="BC194" s="385"/>
      <c r="BD194" s="385"/>
      <c r="BE194" s="385"/>
    </row>
    <row r="195" spans="53:57">
      <c r="BA195" s="385"/>
      <c r="BB195" s="385"/>
      <c r="BC195" s="385"/>
      <c r="BD195" s="385"/>
      <c r="BE195" s="385"/>
    </row>
    <row r="196" spans="53:57">
      <c r="BA196" s="385"/>
      <c r="BB196" s="385"/>
      <c r="BC196" s="385"/>
      <c r="BD196" s="385"/>
      <c r="BE196" s="385"/>
    </row>
    <row r="197" spans="53:57">
      <c r="BA197" s="385"/>
      <c r="BB197" s="385"/>
      <c r="BC197" s="385"/>
      <c r="BD197" s="385"/>
      <c r="BE197" s="385"/>
    </row>
    <row r="198" spans="53:57">
      <c r="BA198" s="385"/>
      <c r="BB198" s="385"/>
      <c r="BC198" s="385"/>
      <c r="BD198" s="385"/>
      <c r="BE198" s="385"/>
    </row>
    <row r="199" spans="53:57">
      <c r="BA199" s="385"/>
      <c r="BB199" s="385"/>
      <c r="BC199" s="385"/>
      <c r="BD199" s="385"/>
      <c r="BE199" s="385"/>
    </row>
    <row r="200" spans="53:57">
      <c r="BA200" s="385"/>
      <c r="BB200" s="385"/>
      <c r="BC200" s="385"/>
      <c r="BD200" s="385"/>
      <c r="BE200" s="385"/>
    </row>
    <row r="201" spans="53:57">
      <c r="BA201" s="385"/>
      <c r="BB201" s="385"/>
      <c r="BC201" s="385"/>
      <c r="BD201" s="385"/>
      <c r="BE201" s="385"/>
    </row>
    <row r="202" spans="53:57">
      <c r="BA202" s="385"/>
      <c r="BB202" s="385"/>
      <c r="BC202" s="385"/>
      <c r="BD202" s="385"/>
      <c r="BE202" s="385"/>
    </row>
    <row r="203" spans="53:57">
      <c r="BA203" s="385"/>
      <c r="BB203" s="385"/>
      <c r="BC203" s="385"/>
      <c r="BD203" s="385"/>
      <c r="BE203" s="385"/>
    </row>
    <row r="204" spans="53:57">
      <c r="BA204" s="385"/>
      <c r="BB204" s="385"/>
      <c r="BC204" s="385"/>
      <c r="BD204" s="385"/>
      <c r="BE204" s="385"/>
    </row>
    <row r="205" spans="53:57">
      <c r="BA205" s="385"/>
      <c r="BB205" s="385"/>
      <c r="BC205" s="385"/>
      <c r="BD205" s="385"/>
      <c r="BE205" s="385"/>
    </row>
    <row r="206" spans="53:57">
      <c r="BA206" s="385"/>
      <c r="BB206" s="385"/>
      <c r="BC206" s="385"/>
      <c r="BD206" s="385"/>
      <c r="BE206" s="385"/>
    </row>
    <row r="207" spans="53:57">
      <c r="BA207" s="385"/>
      <c r="BB207" s="385"/>
      <c r="BC207" s="385"/>
      <c r="BD207" s="385"/>
      <c r="BE207" s="385"/>
    </row>
    <row r="208" spans="53:57">
      <c r="BA208" s="385"/>
      <c r="BB208" s="385"/>
      <c r="BC208" s="385"/>
      <c r="BD208" s="385"/>
      <c r="BE208" s="385"/>
    </row>
    <row r="209" spans="53:57">
      <c r="BA209" s="385"/>
      <c r="BB209" s="385"/>
      <c r="BC209" s="385"/>
      <c r="BD209" s="385"/>
      <c r="BE209" s="385"/>
    </row>
    <row r="210" spans="53:57">
      <c r="BA210" s="385"/>
      <c r="BB210" s="385"/>
      <c r="BC210" s="385"/>
      <c r="BD210" s="385"/>
      <c r="BE210" s="385"/>
    </row>
    <row r="211" spans="53:57">
      <c r="BA211" s="385"/>
      <c r="BB211" s="385"/>
      <c r="BC211" s="385"/>
      <c r="BD211" s="385"/>
      <c r="BE211" s="385"/>
    </row>
    <row r="212" spans="53:57">
      <c r="BA212" s="385"/>
      <c r="BB212" s="385"/>
      <c r="BC212" s="385"/>
      <c r="BD212" s="385"/>
      <c r="BE212" s="385"/>
    </row>
    <row r="213" spans="53:57">
      <c r="BA213" s="385"/>
      <c r="BB213" s="385"/>
      <c r="BC213" s="385"/>
      <c r="BD213" s="385"/>
      <c r="BE213" s="385"/>
    </row>
    <row r="214" spans="53:57">
      <c r="BA214" s="385"/>
      <c r="BB214" s="385"/>
      <c r="BC214" s="385"/>
      <c r="BD214" s="385"/>
      <c r="BE214" s="385"/>
    </row>
    <row r="215" spans="53:57">
      <c r="BA215" s="385"/>
      <c r="BB215" s="385"/>
      <c r="BC215" s="385"/>
      <c r="BD215" s="385"/>
      <c r="BE215" s="385"/>
    </row>
    <row r="216" spans="53:57">
      <c r="BA216" s="385"/>
      <c r="BB216" s="385"/>
      <c r="BC216" s="385"/>
      <c r="BD216" s="385"/>
      <c r="BE216" s="385"/>
    </row>
    <row r="217" spans="53:57">
      <c r="BA217" s="385"/>
      <c r="BB217" s="385"/>
      <c r="BC217" s="385"/>
      <c r="BD217" s="385"/>
      <c r="BE217" s="385"/>
    </row>
    <row r="218" spans="53:57">
      <c r="BA218" s="385"/>
      <c r="BB218" s="385"/>
      <c r="BC218" s="385"/>
      <c r="BD218" s="385"/>
      <c r="BE218" s="385"/>
    </row>
    <row r="219" spans="53:57">
      <c r="BA219" s="385"/>
      <c r="BB219" s="385"/>
      <c r="BC219" s="385"/>
      <c r="BD219" s="385"/>
      <c r="BE219" s="385"/>
    </row>
    <row r="220" spans="53:57">
      <c r="BA220" s="385"/>
      <c r="BB220" s="385"/>
      <c r="BC220" s="385"/>
      <c r="BD220" s="385"/>
      <c r="BE220" s="385"/>
    </row>
    <row r="221" spans="53:57">
      <c r="BA221" s="385"/>
      <c r="BB221" s="385"/>
      <c r="BC221" s="385"/>
      <c r="BD221" s="385"/>
      <c r="BE221" s="385"/>
    </row>
    <row r="222" spans="53:57">
      <c r="BA222" s="385"/>
      <c r="BB222" s="385"/>
      <c r="BC222" s="385"/>
      <c r="BD222" s="385"/>
      <c r="BE222" s="385"/>
    </row>
    <row r="223" spans="53:57">
      <c r="BA223" s="385"/>
      <c r="BB223" s="385"/>
      <c r="BC223" s="385"/>
      <c r="BD223" s="385"/>
      <c r="BE223" s="385"/>
    </row>
    <row r="224" spans="53:57">
      <c r="BA224" s="385"/>
      <c r="BB224" s="385"/>
      <c r="BC224" s="385"/>
      <c r="BD224" s="385"/>
      <c r="BE224" s="385"/>
    </row>
    <row r="225" spans="53:57">
      <c r="BA225" s="385"/>
      <c r="BB225" s="385"/>
      <c r="BC225" s="385"/>
      <c r="BD225" s="385"/>
      <c r="BE225" s="385"/>
    </row>
    <row r="226" spans="53:57">
      <c r="BA226" s="385"/>
      <c r="BB226" s="385"/>
      <c r="BC226" s="385"/>
      <c r="BD226" s="385"/>
      <c r="BE226" s="385"/>
    </row>
    <row r="227" spans="53:57">
      <c r="BA227" s="385"/>
      <c r="BB227" s="385"/>
      <c r="BC227" s="385"/>
      <c r="BD227" s="385"/>
      <c r="BE227" s="385"/>
    </row>
    <row r="228" spans="53:57">
      <c r="BA228" s="385"/>
      <c r="BB228" s="385"/>
      <c r="BC228" s="385"/>
      <c r="BD228" s="385"/>
      <c r="BE228" s="385"/>
    </row>
    <row r="229" spans="53:57">
      <c r="BA229" s="385"/>
      <c r="BB229" s="385"/>
      <c r="BC229" s="385"/>
      <c r="BD229" s="385"/>
      <c r="BE229" s="385"/>
    </row>
    <row r="230" spans="53:57">
      <c r="BA230" s="385"/>
      <c r="BB230" s="385"/>
      <c r="BC230" s="385"/>
      <c r="BD230" s="385"/>
      <c r="BE230" s="385"/>
    </row>
    <row r="231" spans="53:57">
      <c r="BA231" s="385"/>
      <c r="BB231" s="385"/>
      <c r="BC231" s="385"/>
      <c r="BD231" s="385"/>
      <c r="BE231" s="385"/>
    </row>
    <row r="232" spans="53:57">
      <c r="BA232" s="385"/>
      <c r="BB232" s="385"/>
      <c r="BC232" s="385"/>
      <c r="BD232" s="385"/>
      <c r="BE232" s="385"/>
    </row>
    <row r="233" spans="53:57">
      <c r="BA233" s="385"/>
      <c r="BB233" s="385"/>
      <c r="BC233" s="385"/>
      <c r="BD233" s="385"/>
      <c r="BE233" s="385"/>
    </row>
    <row r="234" spans="53:57">
      <c r="BA234" s="385"/>
      <c r="BB234" s="385"/>
      <c r="BC234" s="385"/>
      <c r="BD234" s="385"/>
      <c r="BE234" s="385"/>
    </row>
    <row r="235" spans="53:57">
      <c r="BA235" s="385"/>
      <c r="BB235" s="385"/>
      <c r="BC235" s="385"/>
      <c r="BD235" s="385"/>
      <c r="BE235" s="385"/>
    </row>
    <row r="236" spans="53:57">
      <c r="BA236" s="385"/>
      <c r="BB236" s="385"/>
      <c r="BC236" s="385"/>
      <c r="BD236" s="385"/>
      <c r="BE236" s="385"/>
    </row>
    <row r="237" spans="53:57">
      <c r="BA237" s="385"/>
      <c r="BB237" s="385"/>
      <c r="BC237" s="385"/>
      <c r="BD237" s="385"/>
      <c r="BE237" s="385"/>
    </row>
    <row r="238" spans="53:57">
      <c r="BA238" s="385"/>
      <c r="BB238" s="385"/>
      <c r="BC238" s="385"/>
      <c r="BD238" s="385"/>
      <c r="BE238" s="385"/>
    </row>
    <row r="239" spans="53:57">
      <c r="BA239" s="385"/>
      <c r="BB239" s="385"/>
      <c r="BC239" s="385"/>
      <c r="BD239" s="385"/>
      <c r="BE239" s="385"/>
    </row>
    <row r="240" spans="53:57">
      <c r="BA240" s="385"/>
      <c r="BB240" s="385"/>
      <c r="BC240" s="385"/>
      <c r="BD240" s="385"/>
      <c r="BE240" s="385"/>
    </row>
    <row r="241" spans="53:57">
      <c r="BA241" s="385"/>
      <c r="BB241" s="385"/>
      <c r="BC241" s="385"/>
      <c r="BD241" s="385"/>
      <c r="BE241" s="385"/>
    </row>
    <row r="242" spans="53:57">
      <c r="BA242" s="385"/>
      <c r="BB242" s="385"/>
      <c r="BC242" s="385"/>
      <c r="BD242" s="385"/>
      <c r="BE242" s="385"/>
    </row>
    <row r="243" spans="53:57">
      <c r="BA243" s="385"/>
      <c r="BB243" s="385"/>
      <c r="BC243" s="385"/>
      <c r="BD243" s="385"/>
      <c r="BE243" s="385"/>
    </row>
    <row r="244" spans="53:57">
      <c r="BA244" s="385"/>
      <c r="BB244" s="385"/>
      <c r="BC244" s="385"/>
      <c r="BD244" s="385"/>
      <c r="BE244" s="385"/>
    </row>
    <row r="245" spans="53:57">
      <c r="BA245" s="385"/>
      <c r="BB245" s="385"/>
      <c r="BC245" s="385"/>
      <c r="BD245" s="385"/>
      <c r="BE245" s="385"/>
    </row>
    <row r="246" spans="53:57">
      <c r="BA246" s="385"/>
      <c r="BB246" s="385"/>
      <c r="BC246" s="385"/>
      <c r="BD246" s="385"/>
      <c r="BE246" s="385"/>
    </row>
    <row r="247" spans="53:57">
      <c r="BA247" s="385"/>
      <c r="BB247" s="385"/>
      <c r="BC247" s="385"/>
      <c r="BD247" s="385"/>
      <c r="BE247" s="385"/>
    </row>
    <row r="248" spans="53:57">
      <c r="BA248" s="385"/>
      <c r="BB248" s="385"/>
      <c r="BC248" s="385"/>
      <c r="BD248" s="385"/>
      <c r="BE248" s="385"/>
    </row>
    <row r="249" spans="53:57">
      <c r="BA249" s="385"/>
      <c r="BB249" s="385"/>
      <c r="BC249" s="385"/>
      <c r="BD249" s="385"/>
      <c r="BE249" s="385"/>
    </row>
    <row r="250" spans="53:57">
      <c r="BA250" s="385"/>
      <c r="BB250" s="385"/>
      <c r="BC250" s="385"/>
      <c r="BD250" s="385"/>
      <c r="BE250" s="385"/>
    </row>
    <row r="251" spans="53:57">
      <c r="BA251" s="385"/>
      <c r="BB251" s="385"/>
      <c r="BC251" s="385"/>
      <c r="BD251" s="385"/>
      <c r="BE251" s="385"/>
    </row>
    <row r="252" spans="53:57">
      <c r="BA252" s="385"/>
      <c r="BB252" s="385"/>
      <c r="BC252" s="385"/>
      <c r="BD252" s="385"/>
      <c r="BE252" s="385"/>
    </row>
    <row r="253" spans="53:57">
      <c r="BA253" s="385"/>
      <c r="BB253" s="385"/>
      <c r="BC253" s="385"/>
      <c r="BD253" s="385"/>
      <c r="BE253" s="385"/>
    </row>
    <row r="254" spans="53:57">
      <c r="BA254" s="385"/>
      <c r="BB254" s="385"/>
      <c r="BC254" s="385"/>
      <c r="BD254" s="385"/>
      <c r="BE254" s="385"/>
    </row>
    <row r="255" spans="53:57">
      <c r="BA255" s="385"/>
      <c r="BB255" s="385"/>
      <c r="BC255" s="385"/>
      <c r="BD255" s="385"/>
      <c r="BE255" s="385"/>
    </row>
    <row r="256" spans="53:57">
      <c r="BA256" s="385"/>
      <c r="BB256" s="385"/>
      <c r="BC256" s="385"/>
      <c r="BD256" s="385"/>
      <c r="BE256" s="385"/>
    </row>
    <row r="257" spans="53:57">
      <c r="BA257" s="385"/>
      <c r="BB257" s="385"/>
      <c r="BC257" s="385"/>
      <c r="BD257" s="385"/>
      <c r="BE257" s="385"/>
    </row>
    <row r="258" spans="53:57">
      <c r="BA258" s="385"/>
      <c r="BB258" s="385"/>
      <c r="BC258" s="385"/>
      <c r="BD258" s="385"/>
      <c r="BE258" s="385"/>
    </row>
    <row r="259" spans="53:57">
      <c r="BA259" s="385"/>
      <c r="BB259" s="385"/>
      <c r="BC259" s="385"/>
      <c r="BD259" s="385"/>
      <c r="BE259" s="385"/>
    </row>
    <row r="260" spans="53:57">
      <c r="BA260" s="385"/>
      <c r="BB260" s="385"/>
      <c r="BC260" s="385"/>
      <c r="BD260" s="385"/>
      <c r="BE260" s="385"/>
    </row>
    <row r="261" spans="53:57">
      <c r="BA261" s="385"/>
      <c r="BB261" s="385"/>
      <c r="BC261" s="385"/>
      <c r="BD261" s="385"/>
      <c r="BE261" s="385"/>
    </row>
    <row r="262" spans="53:57">
      <c r="BA262" s="385"/>
      <c r="BB262" s="385"/>
      <c r="BC262" s="385"/>
      <c r="BD262" s="385"/>
      <c r="BE262" s="385"/>
    </row>
    <row r="263" spans="53:57">
      <c r="BA263" s="385"/>
      <c r="BB263" s="385"/>
      <c r="BC263" s="385"/>
      <c r="BD263" s="385"/>
      <c r="BE263" s="385"/>
    </row>
    <row r="264" spans="53:57">
      <c r="BA264" s="385"/>
      <c r="BB264" s="385"/>
      <c r="BC264" s="385"/>
      <c r="BD264" s="385"/>
      <c r="BE264" s="385"/>
    </row>
    <row r="265" spans="53:57">
      <c r="BA265" s="385"/>
      <c r="BB265" s="385"/>
      <c r="BC265" s="385"/>
      <c r="BD265" s="385"/>
      <c r="BE265" s="385"/>
    </row>
    <row r="266" spans="53:57">
      <c r="BA266" s="385"/>
      <c r="BB266" s="385"/>
      <c r="BC266" s="385"/>
      <c r="BD266" s="385"/>
      <c r="BE266" s="385"/>
    </row>
    <row r="267" spans="53:57">
      <c r="BA267" s="385"/>
      <c r="BB267" s="385"/>
      <c r="BC267" s="385"/>
      <c r="BD267" s="385"/>
      <c r="BE267" s="385"/>
    </row>
    <row r="268" spans="53:57">
      <c r="BA268" s="385"/>
      <c r="BB268" s="385"/>
      <c r="BC268" s="385"/>
      <c r="BD268" s="385"/>
      <c r="BE268" s="385"/>
    </row>
    <row r="269" spans="53:57">
      <c r="BA269" s="385"/>
      <c r="BB269" s="385"/>
      <c r="BC269" s="385"/>
      <c r="BD269" s="385"/>
      <c r="BE269" s="385"/>
    </row>
    <row r="270" spans="53:57">
      <c r="BA270" s="385"/>
      <c r="BB270" s="385"/>
      <c r="BC270" s="385"/>
      <c r="BD270" s="385"/>
      <c r="BE270" s="385"/>
    </row>
    <row r="271" spans="53:57">
      <c r="BA271" s="385"/>
      <c r="BB271" s="385"/>
      <c r="BC271" s="385"/>
      <c r="BD271" s="385"/>
      <c r="BE271" s="385"/>
    </row>
    <row r="272" spans="53:57">
      <c r="BA272" s="385"/>
      <c r="BB272" s="385"/>
      <c r="BC272" s="385"/>
      <c r="BD272" s="385"/>
      <c r="BE272" s="385"/>
    </row>
    <row r="273" spans="53:57">
      <c r="BA273" s="385"/>
      <c r="BB273" s="385"/>
      <c r="BC273" s="385"/>
      <c r="BD273" s="385"/>
      <c r="BE273" s="385"/>
    </row>
    <row r="274" spans="53:57">
      <c r="BA274" s="385"/>
      <c r="BB274" s="385"/>
      <c r="BC274" s="385"/>
      <c r="BD274" s="385"/>
      <c r="BE274" s="385"/>
    </row>
    <row r="275" spans="53:57">
      <c r="BA275" s="385"/>
      <c r="BB275" s="385"/>
      <c r="BC275" s="385"/>
      <c r="BD275" s="385"/>
      <c r="BE275" s="385"/>
    </row>
    <row r="276" spans="53:57">
      <c r="BA276" s="385"/>
      <c r="BB276" s="385"/>
      <c r="BC276" s="385"/>
      <c r="BD276" s="385"/>
      <c r="BE276" s="385"/>
    </row>
    <row r="277" spans="53:57">
      <c r="BA277" s="385"/>
      <c r="BB277" s="385"/>
      <c r="BC277" s="385"/>
      <c r="BD277" s="385"/>
      <c r="BE277" s="385"/>
    </row>
    <row r="278" spans="53:57">
      <c r="BA278" s="385"/>
      <c r="BB278" s="385"/>
      <c r="BC278" s="385"/>
      <c r="BD278" s="385"/>
      <c r="BE278" s="385"/>
    </row>
    <row r="279" spans="53:57">
      <c r="BA279" s="385"/>
      <c r="BB279" s="385"/>
      <c r="BC279" s="385"/>
      <c r="BD279" s="385"/>
      <c r="BE279" s="385"/>
    </row>
    <row r="280" spans="53:57">
      <c r="BA280" s="385"/>
      <c r="BB280" s="385"/>
      <c r="BC280" s="385"/>
      <c r="BD280" s="385"/>
      <c r="BE280" s="385"/>
    </row>
    <row r="281" spans="53:57">
      <c r="BA281" s="385"/>
      <c r="BB281" s="385"/>
      <c r="BC281" s="385"/>
      <c r="BD281" s="385"/>
      <c r="BE281" s="385"/>
    </row>
    <row r="282" spans="53:57">
      <c r="BA282" s="385"/>
      <c r="BB282" s="385"/>
      <c r="BC282" s="385"/>
      <c r="BD282" s="385"/>
      <c r="BE282" s="385"/>
    </row>
    <row r="283" spans="53:57">
      <c r="BA283" s="385"/>
      <c r="BB283" s="385"/>
      <c r="BC283" s="385"/>
      <c r="BD283" s="385"/>
      <c r="BE283" s="385"/>
    </row>
    <row r="284" spans="53:57">
      <c r="BA284" s="385"/>
      <c r="BB284" s="385"/>
      <c r="BC284" s="385"/>
      <c r="BD284" s="385"/>
      <c r="BE284" s="385"/>
    </row>
    <row r="285" spans="53:57">
      <c r="BA285" s="385"/>
      <c r="BB285" s="385"/>
      <c r="BC285" s="385"/>
      <c r="BD285" s="385"/>
      <c r="BE285" s="385"/>
    </row>
    <row r="286" spans="53:57">
      <c r="BA286" s="385"/>
      <c r="BB286" s="385"/>
      <c r="BC286" s="385"/>
      <c r="BD286" s="385"/>
      <c r="BE286" s="385"/>
    </row>
    <row r="287" spans="53:57">
      <c r="BA287" s="385"/>
      <c r="BB287" s="385"/>
      <c r="BC287" s="385"/>
      <c r="BD287" s="385"/>
      <c r="BE287" s="385"/>
    </row>
    <row r="288" spans="53:57">
      <c r="BA288" s="385"/>
      <c r="BB288" s="385"/>
      <c r="BC288" s="385"/>
      <c r="BD288" s="385"/>
      <c r="BE288" s="385"/>
    </row>
    <row r="289" spans="53:57">
      <c r="BA289" s="385"/>
      <c r="BB289" s="385"/>
      <c r="BC289" s="385"/>
      <c r="BD289" s="385"/>
      <c r="BE289" s="385"/>
    </row>
    <row r="290" spans="53:57">
      <c r="BA290" s="385"/>
      <c r="BB290" s="385"/>
      <c r="BC290" s="385"/>
      <c r="BD290" s="385"/>
      <c r="BE290" s="385"/>
    </row>
    <row r="291" spans="53:57">
      <c r="BA291" s="385"/>
      <c r="BB291" s="385"/>
      <c r="BC291" s="385"/>
      <c r="BD291" s="385"/>
      <c r="BE291" s="385"/>
    </row>
    <row r="292" spans="53:57">
      <c r="BA292" s="385"/>
      <c r="BB292" s="385"/>
      <c r="BC292" s="385"/>
      <c r="BD292" s="385"/>
      <c r="BE292" s="385"/>
    </row>
    <row r="293" spans="53:57">
      <c r="BA293" s="385"/>
      <c r="BB293" s="385"/>
      <c r="BC293" s="385"/>
      <c r="BD293" s="385"/>
      <c r="BE293" s="385"/>
    </row>
    <row r="294" spans="53:57">
      <c r="BA294" s="385"/>
      <c r="BB294" s="385"/>
      <c r="BC294" s="385"/>
      <c r="BD294" s="385"/>
      <c r="BE294" s="385"/>
    </row>
    <row r="295" spans="53:57">
      <c r="BA295" s="385"/>
      <c r="BB295" s="385"/>
      <c r="BC295" s="385"/>
      <c r="BD295" s="385"/>
      <c r="BE295" s="385"/>
    </row>
    <row r="296" spans="53:57">
      <c r="BA296" s="385"/>
      <c r="BB296" s="385"/>
      <c r="BC296" s="385"/>
      <c r="BD296" s="385"/>
      <c r="BE296" s="385"/>
    </row>
    <row r="297" spans="53:57">
      <c r="BA297" s="385"/>
      <c r="BB297" s="385"/>
      <c r="BC297" s="385"/>
      <c r="BD297" s="385"/>
      <c r="BE297" s="385"/>
    </row>
    <row r="298" spans="53:57">
      <c r="BA298" s="385"/>
      <c r="BB298" s="385"/>
      <c r="BC298" s="385"/>
      <c r="BD298" s="385"/>
      <c r="BE298" s="385"/>
    </row>
    <row r="299" spans="53:57">
      <c r="BA299" s="385"/>
      <c r="BB299" s="385"/>
      <c r="BC299" s="385"/>
      <c r="BD299" s="385"/>
      <c r="BE299" s="385"/>
    </row>
    <row r="300" spans="53:57">
      <c r="BA300" s="385"/>
      <c r="BB300" s="385"/>
      <c r="BC300" s="385"/>
      <c r="BD300" s="385"/>
      <c r="BE300" s="385"/>
    </row>
    <row r="301" spans="53:57">
      <c r="BA301" s="385"/>
      <c r="BB301" s="385"/>
      <c r="BC301" s="385"/>
      <c r="BD301" s="385"/>
      <c r="BE301" s="385"/>
    </row>
    <row r="302" spans="53:57">
      <c r="BA302" s="385"/>
      <c r="BB302" s="385"/>
      <c r="BC302" s="385"/>
      <c r="BD302" s="385"/>
      <c r="BE302" s="385"/>
    </row>
    <row r="303" spans="53:57">
      <c r="BA303" s="385"/>
      <c r="BB303" s="385"/>
      <c r="BC303" s="385"/>
      <c r="BD303" s="385"/>
      <c r="BE303" s="385"/>
    </row>
    <row r="304" spans="53:57">
      <c r="BA304" s="385"/>
      <c r="BB304" s="385"/>
      <c r="BC304" s="385"/>
      <c r="BD304" s="385"/>
      <c r="BE304" s="385"/>
    </row>
    <row r="305" spans="53:57">
      <c r="BA305" s="385"/>
      <c r="BB305" s="385"/>
      <c r="BC305" s="385"/>
      <c r="BD305" s="385"/>
      <c r="BE305" s="385"/>
    </row>
    <row r="306" spans="53:57">
      <c r="BA306" s="385"/>
      <c r="BB306" s="385"/>
      <c r="BC306" s="385"/>
      <c r="BD306" s="385"/>
      <c r="BE306" s="385"/>
    </row>
    <row r="307" spans="53:57">
      <c r="BA307" s="385"/>
      <c r="BB307" s="385"/>
      <c r="BC307" s="385"/>
      <c r="BD307" s="385"/>
      <c r="BE307" s="385"/>
    </row>
    <row r="308" spans="53:57">
      <c r="BA308" s="385"/>
      <c r="BB308" s="385"/>
      <c r="BC308" s="385"/>
      <c r="BD308" s="385"/>
      <c r="BE308" s="385"/>
    </row>
    <row r="309" spans="53:57">
      <c r="BA309" s="385"/>
      <c r="BB309" s="385"/>
      <c r="BC309" s="385"/>
      <c r="BD309" s="385"/>
      <c r="BE309" s="385"/>
    </row>
    <row r="310" spans="53:57">
      <c r="BA310" s="385"/>
      <c r="BB310" s="385"/>
      <c r="BC310" s="385"/>
      <c r="BD310" s="385"/>
      <c r="BE310" s="385"/>
    </row>
    <row r="311" spans="53:57">
      <c r="BA311" s="385"/>
      <c r="BB311" s="385"/>
      <c r="BC311" s="385"/>
      <c r="BD311" s="385"/>
      <c r="BE311" s="385"/>
    </row>
    <row r="312" spans="53:57">
      <c r="BA312" s="385"/>
      <c r="BB312" s="385"/>
      <c r="BC312" s="385"/>
      <c r="BD312" s="385"/>
      <c r="BE312" s="385"/>
    </row>
    <row r="313" spans="53:57">
      <c r="BA313" s="385"/>
      <c r="BB313" s="385"/>
      <c r="BC313" s="385"/>
      <c r="BD313" s="385"/>
      <c r="BE313" s="385"/>
    </row>
    <row r="314" spans="53:57">
      <c r="BA314" s="385"/>
      <c r="BB314" s="385"/>
      <c r="BC314" s="385"/>
      <c r="BD314" s="385"/>
      <c r="BE314" s="385"/>
    </row>
    <row r="315" spans="53:57">
      <c r="BA315" s="385"/>
      <c r="BB315" s="385"/>
      <c r="BC315" s="385"/>
      <c r="BD315" s="385"/>
      <c r="BE315" s="385"/>
    </row>
    <row r="316" spans="53:57">
      <c r="BA316" s="385"/>
      <c r="BB316" s="385"/>
      <c r="BC316" s="385"/>
      <c r="BD316" s="385"/>
      <c r="BE316" s="385"/>
    </row>
    <row r="317" spans="53:57">
      <c r="BA317" s="385"/>
      <c r="BB317" s="385"/>
      <c r="BC317" s="385"/>
      <c r="BD317" s="385"/>
      <c r="BE317" s="385"/>
    </row>
    <row r="318" spans="53:57">
      <c r="BA318" s="385"/>
      <c r="BB318" s="385"/>
      <c r="BC318" s="385"/>
      <c r="BD318" s="385"/>
      <c r="BE318" s="385"/>
    </row>
    <row r="319" spans="53:57">
      <c r="BA319" s="385"/>
      <c r="BB319" s="385"/>
      <c r="BC319" s="385"/>
      <c r="BD319" s="385"/>
      <c r="BE319" s="385"/>
    </row>
    <row r="320" spans="53:57">
      <c r="BA320" s="385"/>
      <c r="BB320" s="385"/>
      <c r="BC320" s="385"/>
      <c r="BD320" s="385"/>
      <c r="BE320" s="385"/>
    </row>
    <row r="321" spans="53:57">
      <c r="BA321" s="385"/>
      <c r="BB321" s="385"/>
      <c r="BC321" s="385"/>
      <c r="BD321" s="385"/>
      <c r="BE321" s="385"/>
    </row>
    <row r="322" spans="53:57">
      <c r="BA322" s="385"/>
      <c r="BB322" s="385"/>
      <c r="BC322" s="385"/>
      <c r="BD322" s="385"/>
      <c r="BE322" s="385"/>
    </row>
    <row r="323" spans="53:57">
      <c r="BA323" s="385"/>
      <c r="BB323" s="385"/>
      <c r="BC323" s="385"/>
      <c r="BD323" s="385"/>
      <c r="BE323" s="385"/>
    </row>
    <row r="324" spans="53:57">
      <c r="BA324" s="385"/>
      <c r="BB324" s="385"/>
      <c r="BC324" s="385"/>
      <c r="BD324" s="385"/>
      <c r="BE324" s="385"/>
    </row>
    <row r="325" spans="53:57">
      <c r="BA325" s="385"/>
      <c r="BB325" s="385"/>
      <c r="BC325" s="385"/>
      <c r="BD325" s="385"/>
      <c r="BE325" s="385"/>
    </row>
    <row r="326" spans="53:57">
      <c r="BA326" s="385"/>
      <c r="BB326" s="385"/>
      <c r="BC326" s="385"/>
      <c r="BD326" s="385"/>
      <c r="BE326" s="385"/>
    </row>
    <row r="327" spans="53:57">
      <c r="BA327" s="385"/>
      <c r="BB327" s="385"/>
      <c r="BC327" s="385"/>
      <c r="BD327" s="385"/>
      <c r="BE327" s="385"/>
    </row>
    <row r="328" spans="53:57">
      <c r="BA328" s="385"/>
      <c r="BB328" s="385"/>
      <c r="BC328" s="385"/>
      <c r="BD328" s="385"/>
      <c r="BE328" s="385"/>
    </row>
    <row r="329" spans="53:57">
      <c r="BA329" s="385"/>
      <c r="BB329" s="385"/>
      <c r="BC329" s="385"/>
      <c r="BD329" s="385"/>
      <c r="BE329" s="385"/>
    </row>
    <row r="330" spans="53:57">
      <c r="BA330" s="385"/>
      <c r="BB330" s="385"/>
      <c r="BC330" s="385"/>
      <c r="BD330" s="385"/>
      <c r="BE330" s="385"/>
    </row>
    <row r="331" spans="53:57">
      <c r="BA331" s="385"/>
      <c r="BB331" s="385"/>
      <c r="BC331" s="385"/>
      <c r="BD331" s="385"/>
      <c r="BE331" s="385"/>
    </row>
    <row r="332" spans="53:57">
      <c r="BA332" s="385"/>
      <c r="BB332" s="385"/>
      <c r="BC332" s="385"/>
      <c r="BD332" s="385"/>
      <c r="BE332" s="385"/>
    </row>
    <row r="333" spans="53:57">
      <c r="BA333" s="385"/>
      <c r="BB333" s="385"/>
      <c r="BC333" s="385"/>
      <c r="BD333" s="385"/>
      <c r="BE333" s="385"/>
    </row>
    <row r="334" spans="53:57">
      <c r="BA334" s="385"/>
      <c r="BB334" s="385"/>
      <c r="BC334" s="385"/>
      <c r="BD334" s="385"/>
      <c r="BE334" s="385"/>
    </row>
    <row r="335" spans="53:57">
      <c r="BA335" s="385"/>
      <c r="BB335" s="385"/>
      <c r="BC335" s="385"/>
      <c r="BD335" s="385"/>
      <c r="BE335" s="385"/>
    </row>
    <row r="336" spans="53:57">
      <c r="BA336" s="385"/>
      <c r="BB336" s="385"/>
      <c r="BC336" s="385"/>
      <c r="BD336" s="385"/>
      <c r="BE336" s="385"/>
    </row>
    <row r="337" spans="1:211">
      <c r="BA337" s="385"/>
      <c r="BB337" s="385"/>
      <c r="BC337" s="385"/>
      <c r="BD337" s="385"/>
      <c r="BE337" s="385"/>
    </row>
    <row r="338" spans="1:211">
      <c r="BA338" s="385"/>
      <c r="BB338" s="385"/>
      <c r="BC338" s="385"/>
      <c r="BD338" s="385"/>
      <c r="BE338" s="385"/>
    </row>
    <row r="339" spans="1:211">
      <c r="BA339" s="385"/>
      <c r="BB339" s="385"/>
      <c r="BC339" s="385"/>
      <c r="BD339" s="385"/>
      <c r="BE339" s="385"/>
    </row>
    <row r="340" spans="1:211">
      <c r="BA340" s="385"/>
      <c r="BB340" s="385"/>
      <c r="BC340" s="385"/>
      <c r="BD340" s="385"/>
      <c r="BE340" s="385"/>
    </row>
    <row r="341" spans="1:211">
      <c r="BA341" s="385"/>
      <c r="BB341" s="385"/>
      <c r="BC341" s="385"/>
      <c r="BD341" s="385"/>
      <c r="BE341" s="385"/>
    </row>
    <row r="342" spans="1:211">
      <c r="BA342" s="385"/>
      <c r="BB342" s="385"/>
      <c r="BC342" s="385"/>
      <c r="BD342" s="385"/>
      <c r="BE342" s="385"/>
    </row>
    <row r="343" spans="1:211">
      <c r="BA343" s="385"/>
      <c r="BB343" s="385"/>
      <c r="BC343" s="385"/>
      <c r="BD343" s="385"/>
      <c r="BE343" s="385"/>
    </row>
    <row r="344" spans="1:211">
      <c r="BA344" s="385"/>
      <c r="BB344" s="385"/>
      <c r="BC344" s="385"/>
      <c r="BD344" s="385"/>
      <c r="BE344" s="385"/>
    </row>
    <row r="345" spans="1:211">
      <c r="BA345" s="385"/>
      <c r="BB345" s="385"/>
      <c r="BC345" s="385"/>
      <c r="BD345" s="385"/>
      <c r="BE345" s="385"/>
    </row>
    <row r="346" spans="1:211">
      <c r="BA346" s="385"/>
      <c r="BB346" s="385"/>
      <c r="BC346" s="385"/>
      <c r="BD346" s="385"/>
      <c r="BE346" s="385"/>
    </row>
    <row r="347" spans="1:211">
      <c r="BA347" s="385"/>
      <c r="BB347" s="385"/>
      <c r="BC347" s="385"/>
      <c r="BD347" s="385"/>
      <c r="BE347" s="385"/>
    </row>
    <row r="348" spans="1:211">
      <c r="BA348" s="385"/>
      <c r="BB348" s="385"/>
      <c r="BC348" s="385"/>
      <c r="BD348" s="385"/>
      <c r="BE348" s="385"/>
    </row>
    <row r="349" spans="1:211">
      <c r="BA349" s="385"/>
      <c r="BB349" s="385"/>
      <c r="BC349" s="385"/>
      <c r="BD349" s="385"/>
      <c r="BE349" s="385"/>
    </row>
    <row r="350" spans="1:211" s="358" customFormat="1">
      <c r="A350" s="340">
        <f>A2</f>
        <v>0</v>
      </c>
      <c r="B350" s="340" t="s">
        <v>1587</v>
      </c>
      <c r="C350" s="340" t="s">
        <v>1587</v>
      </c>
      <c r="D350" s="340" t="s">
        <v>1587</v>
      </c>
      <c r="E350" s="340">
        <v>11111</v>
      </c>
      <c r="F350" s="340" t="s">
        <v>66</v>
      </c>
      <c r="G350" s="340">
        <f>SUM(G2:G349)</f>
        <v>0</v>
      </c>
      <c r="H350" s="340">
        <f t="shared" ref="H350:BS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40">
        <f t="shared" si="0"/>
        <v>0</v>
      </c>
      <c r="R350" s="340">
        <f t="shared" si="0"/>
        <v>0</v>
      </c>
      <c r="S350" s="340">
        <f t="shared" si="0"/>
        <v>0</v>
      </c>
      <c r="T350" s="340">
        <f t="shared" si="0"/>
        <v>0</v>
      </c>
      <c r="U350" s="340">
        <f t="shared" si="0"/>
        <v>0</v>
      </c>
      <c r="V350" s="340">
        <f t="shared" si="0"/>
        <v>0</v>
      </c>
      <c r="W350" s="340">
        <f t="shared" si="0"/>
        <v>0</v>
      </c>
      <c r="X350" s="340">
        <f t="shared" si="0"/>
        <v>0</v>
      </c>
      <c r="Y350" s="340">
        <f t="shared" si="0"/>
        <v>0</v>
      </c>
      <c r="Z350" s="340">
        <f t="shared" si="0"/>
        <v>0</v>
      </c>
      <c r="AA350" s="340">
        <f t="shared" si="0"/>
        <v>0</v>
      </c>
      <c r="AB350" s="340">
        <f t="shared" si="0"/>
        <v>0</v>
      </c>
      <c r="AC350" s="340">
        <f t="shared" si="0"/>
        <v>0</v>
      </c>
      <c r="AD350" s="340">
        <f t="shared" si="0"/>
        <v>0</v>
      </c>
      <c r="AE350" s="340">
        <f t="shared" si="0"/>
        <v>0</v>
      </c>
      <c r="AF350" s="340">
        <f t="shared" si="0"/>
        <v>0</v>
      </c>
      <c r="AG350" s="340">
        <f t="shared" si="0"/>
        <v>0</v>
      </c>
      <c r="AH350" s="340">
        <f t="shared" si="0"/>
        <v>0</v>
      </c>
      <c r="AI350" s="340">
        <f t="shared" si="0"/>
        <v>0</v>
      </c>
      <c r="AJ350" s="340">
        <f t="shared" si="0"/>
        <v>0</v>
      </c>
      <c r="AK350" s="340">
        <f t="shared" si="0"/>
        <v>0</v>
      </c>
      <c r="AL350" s="340">
        <f t="shared" si="0"/>
        <v>0</v>
      </c>
      <c r="AM350" s="340">
        <f t="shared" si="0"/>
        <v>0</v>
      </c>
      <c r="AN350" s="340">
        <f t="shared" si="0"/>
        <v>0</v>
      </c>
      <c r="AO350" s="340">
        <f t="shared" si="0"/>
        <v>0</v>
      </c>
      <c r="AP350" s="340">
        <f t="shared" si="0"/>
        <v>0</v>
      </c>
      <c r="AQ350" s="340">
        <f t="shared" si="0"/>
        <v>0</v>
      </c>
      <c r="AR350" s="340">
        <f t="shared" si="0"/>
        <v>0</v>
      </c>
      <c r="AS350" s="340">
        <f t="shared" si="0"/>
        <v>0</v>
      </c>
      <c r="AT350" s="340">
        <f t="shared" si="0"/>
        <v>0</v>
      </c>
      <c r="AU350" s="340">
        <f t="shared" si="0"/>
        <v>0</v>
      </c>
      <c r="AV350" s="340">
        <f t="shared" si="0"/>
        <v>0</v>
      </c>
      <c r="AW350" s="340">
        <f t="shared" si="0"/>
        <v>0</v>
      </c>
      <c r="AX350" s="340">
        <f t="shared" si="0"/>
        <v>0</v>
      </c>
      <c r="AY350" s="340">
        <f t="shared" si="0"/>
        <v>0</v>
      </c>
      <c r="AZ350" s="340">
        <f t="shared" si="0"/>
        <v>0</v>
      </c>
      <c r="BA350" s="340">
        <f t="shared" si="0"/>
        <v>0</v>
      </c>
      <c r="BB350" s="340">
        <f t="shared" si="0"/>
        <v>0</v>
      </c>
      <c r="BC350" s="340">
        <f t="shared" si="0"/>
        <v>0</v>
      </c>
      <c r="BD350" s="340">
        <f t="shared" si="0"/>
        <v>0</v>
      </c>
      <c r="BE350" s="340">
        <f t="shared" si="0"/>
        <v>0</v>
      </c>
      <c r="BF350" s="340">
        <f t="shared" si="0"/>
        <v>0</v>
      </c>
      <c r="BG350" s="340">
        <f t="shared" si="0"/>
        <v>0</v>
      </c>
      <c r="BH350" s="340">
        <f t="shared" si="0"/>
        <v>0</v>
      </c>
      <c r="BI350" s="340">
        <f t="shared" si="0"/>
        <v>0</v>
      </c>
      <c r="BJ350" s="340">
        <f t="shared" si="0"/>
        <v>0</v>
      </c>
      <c r="BK350" s="340">
        <f t="shared" si="0"/>
        <v>0</v>
      </c>
      <c r="BL350" s="340">
        <f t="shared" si="0"/>
        <v>0</v>
      </c>
      <c r="BM350" s="340">
        <f t="shared" si="0"/>
        <v>0</v>
      </c>
      <c r="BN350" s="340">
        <f t="shared" si="0"/>
        <v>0</v>
      </c>
      <c r="BO350" s="340">
        <f t="shared" si="0"/>
        <v>0</v>
      </c>
      <c r="BP350" s="340">
        <f t="shared" si="0"/>
        <v>0</v>
      </c>
      <c r="BQ350" s="340">
        <f t="shared" si="0"/>
        <v>0</v>
      </c>
      <c r="BR350" s="340">
        <f t="shared" si="0"/>
        <v>0</v>
      </c>
      <c r="BS350" s="340">
        <f t="shared" si="0"/>
        <v>0</v>
      </c>
      <c r="BT350" s="340">
        <f t="shared" ref="BT350:EE350" si="1">SUM(BT2:BT349)</f>
        <v>0</v>
      </c>
      <c r="BU350" s="340">
        <f t="shared" si="1"/>
        <v>0</v>
      </c>
      <c r="BV350" s="340">
        <f t="shared" si="1"/>
        <v>0</v>
      </c>
      <c r="BW350" s="340">
        <f t="shared" si="1"/>
        <v>0</v>
      </c>
      <c r="BX350" s="340">
        <f t="shared" si="1"/>
        <v>0</v>
      </c>
      <c r="BY350" s="340">
        <f t="shared" si="1"/>
        <v>0</v>
      </c>
      <c r="BZ350" s="340">
        <f t="shared" si="1"/>
        <v>0</v>
      </c>
      <c r="CA350" s="340">
        <f t="shared" si="1"/>
        <v>0</v>
      </c>
      <c r="CB350" s="340">
        <f t="shared" si="1"/>
        <v>0</v>
      </c>
      <c r="CC350" s="340">
        <f t="shared" si="1"/>
        <v>0</v>
      </c>
      <c r="CD350" s="340">
        <f t="shared" si="1"/>
        <v>0</v>
      </c>
      <c r="CE350" s="340">
        <f t="shared" si="1"/>
        <v>0</v>
      </c>
      <c r="CF350" s="340">
        <f t="shared" si="1"/>
        <v>0</v>
      </c>
      <c r="CG350" s="340">
        <f t="shared" si="1"/>
        <v>0</v>
      </c>
      <c r="CH350" s="340">
        <f t="shared" si="1"/>
        <v>0</v>
      </c>
      <c r="CI350" s="340">
        <f t="shared" si="1"/>
        <v>0</v>
      </c>
      <c r="CJ350" s="340">
        <f t="shared" si="1"/>
        <v>0</v>
      </c>
      <c r="CK350" s="340">
        <f t="shared" si="1"/>
        <v>0</v>
      </c>
      <c r="CL350" s="340">
        <f t="shared" si="1"/>
        <v>0</v>
      </c>
      <c r="CM350" s="340">
        <f t="shared" si="1"/>
        <v>0</v>
      </c>
      <c r="CN350" s="340">
        <f t="shared" si="1"/>
        <v>0</v>
      </c>
      <c r="CO350" s="340">
        <f t="shared" si="1"/>
        <v>0</v>
      </c>
      <c r="CP350" s="340">
        <f t="shared" si="1"/>
        <v>0</v>
      </c>
      <c r="CQ350" s="340">
        <f t="shared" si="1"/>
        <v>0</v>
      </c>
      <c r="CR350" s="340">
        <f t="shared" si="1"/>
        <v>0</v>
      </c>
      <c r="CS350" s="340">
        <f t="shared" si="1"/>
        <v>0</v>
      </c>
      <c r="CT350" s="340">
        <f t="shared" si="1"/>
        <v>0</v>
      </c>
      <c r="CU350" s="340">
        <f t="shared" si="1"/>
        <v>0</v>
      </c>
      <c r="CV350" s="340">
        <f t="shared" si="1"/>
        <v>0</v>
      </c>
      <c r="CW350" s="340">
        <f t="shared" si="1"/>
        <v>0</v>
      </c>
      <c r="CX350" s="340">
        <f t="shared" si="1"/>
        <v>0</v>
      </c>
      <c r="CY350" s="340">
        <f t="shared" si="1"/>
        <v>0</v>
      </c>
      <c r="CZ350" s="340">
        <f t="shared" si="1"/>
        <v>0</v>
      </c>
      <c r="DA350" s="340">
        <f t="shared" si="1"/>
        <v>0</v>
      </c>
      <c r="DB350" s="340">
        <f t="shared" si="1"/>
        <v>0</v>
      </c>
      <c r="DC350" s="340">
        <f t="shared" si="1"/>
        <v>0</v>
      </c>
      <c r="DD350" s="340">
        <f t="shared" si="1"/>
        <v>0</v>
      </c>
      <c r="DE350" s="340">
        <f t="shared" si="1"/>
        <v>0</v>
      </c>
      <c r="DF350" s="340">
        <f t="shared" si="1"/>
        <v>0</v>
      </c>
      <c r="DG350" s="340">
        <f t="shared" si="1"/>
        <v>0</v>
      </c>
      <c r="DH350" s="340">
        <f t="shared" si="1"/>
        <v>0</v>
      </c>
      <c r="DI350" s="340">
        <f t="shared" si="1"/>
        <v>0</v>
      </c>
      <c r="DJ350" s="340">
        <f t="shared" si="1"/>
        <v>0</v>
      </c>
      <c r="DK350" s="340">
        <f t="shared" si="1"/>
        <v>0</v>
      </c>
      <c r="DL350" s="340">
        <f t="shared" si="1"/>
        <v>0</v>
      </c>
      <c r="DM350" s="340">
        <f t="shared" si="1"/>
        <v>0</v>
      </c>
      <c r="DN350" s="340">
        <f t="shared" si="1"/>
        <v>0</v>
      </c>
      <c r="DO350" s="340">
        <f t="shared" si="1"/>
        <v>0</v>
      </c>
      <c r="DP350" s="340">
        <f t="shared" si="1"/>
        <v>0</v>
      </c>
      <c r="DQ350" s="340">
        <f t="shared" si="1"/>
        <v>0</v>
      </c>
      <c r="DR350" s="340">
        <f t="shared" si="1"/>
        <v>0</v>
      </c>
      <c r="DS350" s="340">
        <f t="shared" si="1"/>
        <v>0</v>
      </c>
      <c r="DT350" s="340">
        <f t="shared" si="1"/>
        <v>0</v>
      </c>
      <c r="DU350" s="340">
        <f t="shared" si="1"/>
        <v>0</v>
      </c>
      <c r="DV350" s="340">
        <f t="shared" si="1"/>
        <v>0</v>
      </c>
      <c r="DW350" s="340">
        <f t="shared" si="1"/>
        <v>0</v>
      </c>
      <c r="DX350" s="340">
        <f t="shared" si="1"/>
        <v>0</v>
      </c>
      <c r="DY350" s="340">
        <f t="shared" si="1"/>
        <v>0</v>
      </c>
      <c r="DZ350" s="340">
        <f t="shared" si="1"/>
        <v>0</v>
      </c>
      <c r="EA350" s="340">
        <f t="shared" si="1"/>
        <v>0</v>
      </c>
      <c r="EB350" s="340">
        <f t="shared" si="1"/>
        <v>0</v>
      </c>
      <c r="EC350" s="340">
        <f t="shared" si="1"/>
        <v>0</v>
      </c>
      <c r="ED350" s="340">
        <f t="shared" si="1"/>
        <v>0</v>
      </c>
      <c r="EE350" s="340">
        <f t="shared" si="1"/>
        <v>0</v>
      </c>
      <c r="EF350" s="340">
        <f t="shared" ref="EF350:GQ350" si="2">SUM(EF2:EF349)</f>
        <v>0</v>
      </c>
      <c r="EG350" s="340">
        <f t="shared" si="2"/>
        <v>0</v>
      </c>
      <c r="EH350" s="340">
        <f t="shared" si="2"/>
        <v>0</v>
      </c>
      <c r="EI350" s="340">
        <f t="shared" si="2"/>
        <v>0</v>
      </c>
      <c r="EJ350" s="340">
        <f t="shared" si="2"/>
        <v>0</v>
      </c>
      <c r="EK350" s="340">
        <f t="shared" si="2"/>
        <v>0</v>
      </c>
      <c r="EL350" s="340">
        <f t="shared" si="2"/>
        <v>0</v>
      </c>
      <c r="EM350" s="340">
        <f t="shared" si="2"/>
        <v>0</v>
      </c>
      <c r="EN350" s="340">
        <f t="shared" si="2"/>
        <v>0</v>
      </c>
      <c r="EO350" s="340">
        <f t="shared" si="2"/>
        <v>0</v>
      </c>
      <c r="EP350" s="340">
        <f t="shared" si="2"/>
        <v>0</v>
      </c>
      <c r="EQ350" s="340">
        <f t="shared" si="2"/>
        <v>0</v>
      </c>
      <c r="ER350" s="340">
        <f t="shared" si="2"/>
        <v>0</v>
      </c>
      <c r="ES350" s="340">
        <f t="shared" si="2"/>
        <v>0</v>
      </c>
      <c r="ET350" s="340">
        <f t="shared" si="2"/>
        <v>0</v>
      </c>
      <c r="EU350" s="340">
        <f t="shared" si="2"/>
        <v>0</v>
      </c>
      <c r="EV350" s="340">
        <f t="shared" si="2"/>
        <v>0</v>
      </c>
      <c r="EW350" s="340">
        <f t="shared" si="2"/>
        <v>0</v>
      </c>
      <c r="EX350" s="340">
        <f t="shared" si="2"/>
        <v>0</v>
      </c>
      <c r="EY350" s="340">
        <f t="shared" si="2"/>
        <v>0</v>
      </c>
      <c r="EZ350" s="340">
        <f t="shared" si="2"/>
        <v>0</v>
      </c>
      <c r="FA350" s="340">
        <f t="shared" si="2"/>
        <v>0</v>
      </c>
      <c r="FB350" s="340">
        <f t="shared" si="2"/>
        <v>0</v>
      </c>
      <c r="FC350" s="340">
        <f t="shared" si="2"/>
        <v>0</v>
      </c>
      <c r="FD350" s="340">
        <f t="shared" si="2"/>
        <v>0</v>
      </c>
      <c r="FE350" s="340">
        <f t="shared" si="2"/>
        <v>0</v>
      </c>
      <c r="FF350" s="340">
        <f t="shared" si="2"/>
        <v>0</v>
      </c>
      <c r="FG350" s="340">
        <f t="shared" si="2"/>
        <v>0</v>
      </c>
      <c r="FH350" s="340">
        <f t="shared" si="2"/>
        <v>0</v>
      </c>
      <c r="FI350" s="340">
        <f t="shared" si="2"/>
        <v>0</v>
      </c>
      <c r="FJ350" s="340">
        <f t="shared" si="2"/>
        <v>0</v>
      </c>
      <c r="FK350" s="340">
        <f t="shared" si="2"/>
        <v>0</v>
      </c>
      <c r="FL350" s="340">
        <f t="shared" si="2"/>
        <v>0</v>
      </c>
      <c r="FM350" s="340">
        <f t="shared" si="2"/>
        <v>0</v>
      </c>
      <c r="FN350" s="340">
        <f t="shared" si="2"/>
        <v>0</v>
      </c>
      <c r="FO350" s="340">
        <f t="shared" si="2"/>
        <v>0</v>
      </c>
      <c r="FP350" s="340">
        <f t="shared" si="2"/>
        <v>0</v>
      </c>
      <c r="FQ350" s="340">
        <f t="shared" si="2"/>
        <v>0</v>
      </c>
      <c r="FR350" s="340">
        <f t="shared" si="2"/>
        <v>0</v>
      </c>
      <c r="FS350" s="340">
        <f t="shared" si="2"/>
        <v>0</v>
      </c>
      <c r="FT350" s="340">
        <f t="shared" si="2"/>
        <v>0</v>
      </c>
      <c r="FU350" s="340">
        <f t="shared" si="2"/>
        <v>0</v>
      </c>
      <c r="FV350" s="340">
        <f t="shared" si="2"/>
        <v>0</v>
      </c>
      <c r="FW350" s="340">
        <f t="shared" si="2"/>
        <v>0</v>
      </c>
      <c r="FX350" s="340">
        <f t="shared" si="2"/>
        <v>0</v>
      </c>
      <c r="FY350" s="340">
        <f t="shared" si="2"/>
        <v>0</v>
      </c>
      <c r="FZ350" s="340">
        <f t="shared" si="2"/>
        <v>0</v>
      </c>
      <c r="GA350" s="340">
        <f t="shared" si="2"/>
        <v>0</v>
      </c>
      <c r="GB350" s="340">
        <f t="shared" si="2"/>
        <v>0</v>
      </c>
      <c r="GC350" s="340">
        <f t="shared" si="2"/>
        <v>0</v>
      </c>
      <c r="GD350" s="340">
        <f t="shared" si="2"/>
        <v>0</v>
      </c>
      <c r="GE350" s="340">
        <f t="shared" si="2"/>
        <v>0</v>
      </c>
      <c r="GF350" s="340">
        <f t="shared" si="2"/>
        <v>0</v>
      </c>
      <c r="GG350" s="340">
        <f t="shared" si="2"/>
        <v>0</v>
      </c>
      <c r="GH350" s="340">
        <f t="shared" si="2"/>
        <v>0</v>
      </c>
      <c r="GI350" s="340">
        <f t="shared" si="2"/>
        <v>0</v>
      </c>
      <c r="GJ350" s="340">
        <f t="shared" si="2"/>
        <v>0</v>
      </c>
      <c r="GK350" s="340">
        <f t="shared" si="2"/>
        <v>0</v>
      </c>
      <c r="GL350" s="340">
        <f t="shared" si="2"/>
        <v>0</v>
      </c>
      <c r="GM350" s="340">
        <f t="shared" si="2"/>
        <v>0</v>
      </c>
      <c r="GN350" s="340">
        <f t="shared" si="2"/>
        <v>0</v>
      </c>
      <c r="GO350" s="340">
        <f t="shared" si="2"/>
        <v>0</v>
      </c>
      <c r="GP350" s="340">
        <f t="shared" si="2"/>
        <v>0</v>
      </c>
      <c r="GQ350" s="340">
        <f t="shared" si="2"/>
        <v>0</v>
      </c>
      <c r="GR350" s="340">
        <f t="shared" ref="GR350:GZ350" si="3">SUM(GR2:GR349)</f>
        <v>0</v>
      </c>
      <c r="GS350" s="340">
        <f t="shared" si="3"/>
        <v>0</v>
      </c>
      <c r="GT350" s="340">
        <f t="shared" si="3"/>
        <v>0</v>
      </c>
      <c r="GU350" s="340">
        <f t="shared" si="3"/>
        <v>0</v>
      </c>
      <c r="GV350" s="340">
        <f t="shared" si="3"/>
        <v>0</v>
      </c>
      <c r="GW350" s="340">
        <f t="shared" si="3"/>
        <v>0</v>
      </c>
      <c r="GX350" s="340">
        <f t="shared" si="3"/>
        <v>0</v>
      </c>
      <c r="GY350" s="340">
        <f t="shared" si="3"/>
        <v>0</v>
      </c>
      <c r="GZ350" s="340">
        <f t="shared" si="3"/>
        <v>0</v>
      </c>
      <c r="HA350" s="559">
        <v>1</v>
      </c>
      <c r="HB350" s="559">
        <v>1</v>
      </c>
      <c r="HC350" s="559">
        <v>1</v>
      </c>
    </row>
  </sheetData>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tabColor rgb="FF00B050"/>
  </sheetPr>
  <dimension ref="A1:DZ350"/>
  <sheetViews>
    <sheetView showGridLines="0" workbookViewId="0">
      <pane xSplit="4" ySplit="1" topLeftCell="CD332" activePane="bottomRight" state="frozen"/>
      <selection activeCell="Q20" sqref="Q20"/>
      <selection pane="topRight" activeCell="Q20" sqref="Q20"/>
      <selection pane="bottomLeft" activeCell="Q20" sqref="Q20"/>
      <selection pane="bottomRight" activeCell="G350" sqref="G350:DW350"/>
    </sheetView>
  </sheetViews>
  <sheetFormatPr defaultColWidth="7.85546875" defaultRowHeight="15"/>
  <cols>
    <col min="1" max="1" width="3.85546875" bestFit="1" customWidth="1"/>
    <col min="2" max="4" width="19.28515625" bestFit="1" customWidth="1"/>
    <col min="5" max="5" width="6" bestFit="1" customWidth="1"/>
    <col min="6" max="6" width="4.5703125" bestFit="1" customWidth="1"/>
    <col min="7" max="130" width="3.85546875" bestFit="1" customWidth="1"/>
  </cols>
  <sheetData>
    <row r="1" spans="1:130" s="508" customFormat="1" ht="117">
      <c r="A1" s="560" t="s">
        <v>140</v>
      </c>
      <c r="B1" s="560" t="s">
        <v>141</v>
      </c>
      <c r="C1" s="560" t="s">
        <v>211</v>
      </c>
      <c r="D1" s="560" t="s">
        <v>212</v>
      </c>
      <c r="E1" s="560" t="s">
        <v>213</v>
      </c>
      <c r="F1" s="560" t="s">
        <v>65</v>
      </c>
      <c r="G1" s="560" t="s">
        <v>2</v>
      </c>
      <c r="H1" s="560" t="s">
        <v>1320</v>
      </c>
      <c r="I1" s="560" t="s">
        <v>214</v>
      </c>
      <c r="J1" s="560" t="s">
        <v>219</v>
      </c>
      <c r="K1" s="560" t="s">
        <v>220</v>
      </c>
      <c r="L1" s="560" t="s">
        <v>221</v>
      </c>
      <c r="M1" s="560" t="s">
        <v>222</v>
      </c>
      <c r="N1" s="560" t="s">
        <v>223</v>
      </c>
      <c r="O1" s="560" t="s">
        <v>224</v>
      </c>
      <c r="P1" s="560" t="s">
        <v>225</v>
      </c>
      <c r="Q1" s="560" t="s">
        <v>1787</v>
      </c>
      <c r="R1" s="560" t="s">
        <v>1791</v>
      </c>
      <c r="S1" s="560" t="s">
        <v>1792</v>
      </c>
      <c r="T1" s="560" t="s">
        <v>1793</v>
      </c>
      <c r="U1" s="560" t="s">
        <v>1320</v>
      </c>
      <c r="V1" s="560" t="s">
        <v>214</v>
      </c>
      <c r="W1" s="560" t="s">
        <v>219</v>
      </c>
      <c r="X1" s="560" t="s">
        <v>220</v>
      </c>
      <c r="Y1" s="560" t="s">
        <v>221</v>
      </c>
      <c r="Z1" s="560" t="s">
        <v>222</v>
      </c>
      <c r="AA1" s="560" t="s">
        <v>223</v>
      </c>
      <c r="AB1" s="560" t="s">
        <v>224</v>
      </c>
      <c r="AC1" s="560" t="s">
        <v>225</v>
      </c>
      <c r="AD1" s="560" t="s">
        <v>1787</v>
      </c>
      <c r="AE1" s="560" t="s">
        <v>1791</v>
      </c>
      <c r="AF1" s="560" t="s">
        <v>1792</v>
      </c>
      <c r="AG1" s="560" t="s">
        <v>1793</v>
      </c>
      <c r="AH1" s="560" t="s">
        <v>1320</v>
      </c>
      <c r="AI1" s="560" t="s">
        <v>214</v>
      </c>
      <c r="AJ1" s="560" t="s">
        <v>219</v>
      </c>
      <c r="AK1" s="560" t="s">
        <v>220</v>
      </c>
      <c r="AL1" s="560" t="s">
        <v>221</v>
      </c>
      <c r="AM1" s="560" t="s">
        <v>222</v>
      </c>
      <c r="AN1" s="560" t="s">
        <v>223</v>
      </c>
      <c r="AO1" s="560" t="s">
        <v>224</v>
      </c>
      <c r="AP1" s="560" t="s">
        <v>225</v>
      </c>
      <c r="AQ1" s="560" t="s">
        <v>1787</v>
      </c>
      <c r="AR1" s="560" t="s">
        <v>1791</v>
      </c>
      <c r="AS1" s="560" t="s">
        <v>1792</v>
      </c>
      <c r="AT1" s="560" t="s">
        <v>1793</v>
      </c>
      <c r="AU1" s="560" t="s">
        <v>1320</v>
      </c>
      <c r="AV1" s="560" t="s">
        <v>1320</v>
      </c>
      <c r="AW1" s="560" t="s">
        <v>214</v>
      </c>
      <c r="AX1" s="560" t="s">
        <v>219</v>
      </c>
      <c r="AY1" s="560" t="s">
        <v>220</v>
      </c>
      <c r="AZ1" s="560" t="s">
        <v>221</v>
      </c>
      <c r="BA1" s="560" t="s">
        <v>222</v>
      </c>
      <c r="BB1" s="560" t="s">
        <v>223</v>
      </c>
      <c r="BC1" s="560" t="s">
        <v>224</v>
      </c>
      <c r="BD1" s="560" t="s">
        <v>225</v>
      </c>
      <c r="BE1" s="560" t="s">
        <v>1787</v>
      </c>
      <c r="BF1" s="560" t="s">
        <v>1791</v>
      </c>
      <c r="BG1" s="560" t="s">
        <v>1792</v>
      </c>
      <c r="BH1" s="560" t="s">
        <v>1793</v>
      </c>
      <c r="BI1" s="560" t="s">
        <v>1320</v>
      </c>
      <c r="BJ1" s="560" t="s">
        <v>214</v>
      </c>
      <c r="BK1" s="560" t="s">
        <v>219</v>
      </c>
      <c r="BL1" s="560" t="s">
        <v>220</v>
      </c>
      <c r="BM1" s="560" t="s">
        <v>221</v>
      </c>
      <c r="BN1" s="560" t="s">
        <v>222</v>
      </c>
      <c r="BO1" s="560" t="s">
        <v>223</v>
      </c>
      <c r="BP1" s="560" t="s">
        <v>224</v>
      </c>
      <c r="BQ1" s="560" t="s">
        <v>225</v>
      </c>
      <c r="BR1" s="560" t="s">
        <v>1787</v>
      </c>
      <c r="BS1" s="560" t="s">
        <v>1791</v>
      </c>
      <c r="BT1" s="560" t="s">
        <v>1792</v>
      </c>
      <c r="BU1" s="560" t="s">
        <v>1793</v>
      </c>
      <c r="BV1" s="560" t="s">
        <v>1320</v>
      </c>
      <c r="BW1" s="560" t="s">
        <v>214</v>
      </c>
      <c r="BX1" s="560" t="s">
        <v>219</v>
      </c>
      <c r="BY1" s="560" t="s">
        <v>220</v>
      </c>
      <c r="BZ1" s="560" t="s">
        <v>221</v>
      </c>
      <c r="CA1" s="560" t="s">
        <v>222</v>
      </c>
      <c r="CB1" s="560" t="s">
        <v>223</v>
      </c>
      <c r="CC1" s="560" t="s">
        <v>224</v>
      </c>
      <c r="CD1" s="560" t="s">
        <v>225</v>
      </c>
      <c r="CE1" s="560" t="s">
        <v>1787</v>
      </c>
      <c r="CF1" s="560" t="s">
        <v>1791</v>
      </c>
      <c r="CG1" s="560" t="s">
        <v>1792</v>
      </c>
      <c r="CH1" s="560" t="s">
        <v>1793</v>
      </c>
      <c r="CI1" s="560" t="s">
        <v>1320</v>
      </c>
      <c r="CJ1" s="560" t="s">
        <v>1320</v>
      </c>
      <c r="CK1" s="560" t="s">
        <v>214</v>
      </c>
      <c r="CL1" s="560" t="s">
        <v>219</v>
      </c>
      <c r="CM1" s="560" t="s">
        <v>220</v>
      </c>
      <c r="CN1" s="560" t="s">
        <v>221</v>
      </c>
      <c r="CO1" s="560" t="s">
        <v>222</v>
      </c>
      <c r="CP1" s="560" t="s">
        <v>223</v>
      </c>
      <c r="CQ1" s="560" t="s">
        <v>224</v>
      </c>
      <c r="CR1" s="560" t="s">
        <v>225</v>
      </c>
      <c r="CS1" s="560" t="s">
        <v>1787</v>
      </c>
      <c r="CT1" s="560" t="s">
        <v>1791</v>
      </c>
      <c r="CU1" s="560" t="s">
        <v>1792</v>
      </c>
      <c r="CV1" s="560" t="s">
        <v>1793</v>
      </c>
      <c r="CW1" s="560" t="s">
        <v>1320</v>
      </c>
      <c r="CX1" s="560" t="s">
        <v>214</v>
      </c>
      <c r="CY1" s="560" t="s">
        <v>219</v>
      </c>
      <c r="CZ1" s="560" t="s">
        <v>220</v>
      </c>
      <c r="DA1" s="560" t="s">
        <v>221</v>
      </c>
      <c r="DB1" s="560" t="s">
        <v>222</v>
      </c>
      <c r="DC1" s="560" t="s">
        <v>223</v>
      </c>
      <c r="DD1" s="560" t="s">
        <v>224</v>
      </c>
      <c r="DE1" s="560" t="s">
        <v>225</v>
      </c>
      <c r="DF1" s="560" t="s">
        <v>1787</v>
      </c>
      <c r="DG1" s="560" t="s">
        <v>1791</v>
      </c>
      <c r="DH1" s="560" t="s">
        <v>1792</v>
      </c>
      <c r="DI1" s="560" t="s">
        <v>1793</v>
      </c>
      <c r="DJ1" s="560" t="s">
        <v>1320</v>
      </c>
      <c r="DK1" s="560" t="s">
        <v>214</v>
      </c>
      <c r="DL1" s="560" t="s">
        <v>219</v>
      </c>
      <c r="DM1" s="560" t="s">
        <v>220</v>
      </c>
      <c r="DN1" s="560" t="s">
        <v>221</v>
      </c>
      <c r="DO1" s="560" t="s">
        <v>222</v>
      </c>
      <c r="DP1" s="560" t="s">
        <v>223</v>
      </c>
      <c r="DQ1" s="560" t="s">
        <v>224</v>
      </c>
      <c r="DR1" s="560" t="s">
        <v>225</v>
      </c>
      <c r="DS1" s="560" t="s">
        <v>1787</v>
      </c>
      <c r="DT1" s="560" t="s">
        <v>1791</v>
      </c>
      <c r="DU1" s="560" t="s">
        <v>1792</v>
      </c>
      <c r="DV1" s="560" t="s">
        <v>1793</v>
      </c>
      <c r="DW1" s="560" t="s">
        <v>1320</v>
      </c>
      <c r="DX1" s="560" t="s">
        <v>259</v>
      </c>
      <c r="DY1" s="560" t="s">
        <v>260</v>
      </c>
      <c r="DZ1" s="560" t="s">
        <v>261</v>
      </c>
    </row>
    <row r="2" spans="1:130">
      <c r="A2" s="394"/>
      <c r="B2" s="394"/>
      <c r="C2" s="394"/>
      <c r="D2" s="394"/>
      <c r="E2" s="394"/>
      <c r="F2" s="394"/>
      <c r="G2" s="394"/>
      <c r="H2" s="394"/>
      <c r="I2" s="394"/>
      <c r="J2" s="394"/>
      <c r="K2" s="394"/>
      <c r="L2" s="394"/>
      <c r="M2" s="394"/>
      <c r="N2" s="394"/>
      <c r="O2" s="394"/>
      <c r="P2" s="394"/>
      <c r="Q2" s="394"/>
      <c r="R2" s="394"/>
      <c r="S2" s="394"/>
      <c r="T2" s="394"/>
      <c r="U2" s="394"/>
      <c r="V2" s="394"/>
      <c r="W2" s="394"/>
      <c r="X2" s="394"/>
      <c r="Y2" s="394"/>
      <c r="Z2" s="394"/>
      <c r="AA2" s="394"/>
      <c r="AB2" s="394"/>
      <c r="AC2" s="394"/>
      <c r="AD2" s="394"/>
      <c r="AE2" s="394"/>
      <c r="AF2" s="394"/>
      <c r="AG2" s="394"/>
      <c r="AH2" s="394"/>
      <c r="AI2" s="394"/>
      <c r="AJ2" s="394"/>
      <c r="AK2" s="394"/>
      <c r="AL2" s="394"/>
      <c r="AM2" s="394"/>
      <c r="AN2" s="394"/>
      <c r="AO2" s="394"/>
      <c r="AP2" s="394"/>
      <c r="AQ2" s="394"/>
      <c r="AR2" s="394"/>
      <c r="AS2" s="394"/>
      <c r="AT2" s="394"/>
      <c r="AU2" s="394"/>
      <c r="AV2" s="394"/>
      <c r="AW2" s="394"/>
      <c r="AX2" s="394"/>
      <c r="AY2" s="394"/>
      <c r="AZ2" s="394"/>
      <c r="BA2" s="394"/>
      <c r="BB2" s="394"/>
      <c r="BC2" s="394"/>
      <c r="BD2" s="394"/>
      <c r="BE2" s="394"/>
      <c r="BF2" s="394"/>
      <c r="BG2" s="394"/>
      <c r="BH2" s="394"/>
      <c r="BI2" s="394"/>
      <c r="BJ2" s="394"/>
      <c r="BK2" s="394"/>
      <c r="BL2" s="394"/>
      <c r="BM2" s="394"/>
      <c r="BN2" s="394"/>
      <c r="BO2" s="394"/>
      <c r="BP2" s="394"/>
      <c r="BQ2" s="394"/>
      <c r="BR2" s="394"/>
      <c r="BS2" s="394"/>
      <c r="BT2" s="394"/>
      <c r="BU2" s="394"/>
      <c r="BV2" s="394"/>
      <c r="BW2" s="394"/>
      <c r="BX2" s="394"/>
      <c r="BY2" s="394"/>
      <c r="BZ2" s="394"/>
      <c r="CA2" s="394"/>
      <c r="CB2" s="394"/>
      <c r="CC2" s="394"/>
      <c r="CD2" s="394"/>
      <c r="CE2" s="394"/>
      <c r="CF2" s="394"/>
      <c r="CG2" s="394"/>
      <c r="CH2" s="394"/>
      <c r="CI2" s="394"/>
      <c r="CJ2" s="394"/>
      <c r="CK2" s="394"/>
      <c r="CL2" s="394"/>
      <c r="CM2" s="394"/>
      <c r="CN2" s="394"/>
      <c r="CO2" s="394"/>
      <c r="CP2" s="394"/>
      <c r="CQ2" s="394"/>
      <c r="CR2" s="394"/>
      <c r="CS2" s="394"/>
      <c r="CT2" s="394"/>
      <c r="CU2" s="394"/>
      <c r="CV2" s="394"/>
      <c r="CW2" s="394"/>
      <c r="CX2" s="394"/>
      <c r="CY2" s="394"/>
      <c r="CZ2" s="394"/>
      <c r="DA2" s="394"/>
      <c r="DB2" s="394"/>
      <c r="DC2" s="394"/>
      <c r="DD2" s="394"/>
      <c r="DE2" s="394"/>
      <c r="DF2" s="394"/>
      <c r="DG2" s="394"/>
      <c r="DH2" s="394"/>
      <c r="DI2" s="394"/>
      <c r="DJ2" s="394"/>
      <c r="DK2" s="394"/>
      <c r="DL2" s="394"/>
      <c r="DM2" s="394"/>
      <c r="DN2" s="394"/>
      <c r="DO2" s="394"/>
      <c r="DP2" s="394"/>
      <c r="DQ2" s="394"/>
      <c r="DR2" s="394"/>
      <c r="DS2" s="394"/>
      <c r="DT2" s="394"/>
      <c r="DU2" s="394"/>
      <c r="DV2" s="394"/>
      <c r="DW2" s="394"/>
      <c r="DX2" s="394"/>
      <c r="DY2" s="394"/>
      <c r="DZ2" s="394"/>
    </row>
    <row r="3" spans="1:130">
      <c r="A3" s="394"/>
      <c r="B3" s="394"/>
      <c r="C3" s="394"/>
      <c r="D3" s="394"/>
      <c r="E3" s="394"/>
      <c r="F3" s="394"/>
      <c r="G3" s="394"/>
      <c r="H3" s="394"/>
      <c r="I3" s="394"/>
      <c r="J3" s="394"/>
      <c r="K3" s="394"/>
      <c r="L3" s="394"/>
      <c r="M3" s="394"/>
      <c r="N3" s="394"/>
      <c r="O3" s="394"/>
      <c r="P3" s="394"/>
      <c r="Q3" s="394"/>
      <c r="R3" s="394"/>
      <c r="S3" s="394"/>
      <c r="T3" s="394"/>
      <c r="U3" s="394"/>
      <c r="V3" s="394"/>
      <c r="W3" s="394"/>
      <c r="X3" s="394"/>
      <c r="Y3" s="394"/>
      <c r="Z3" s="394"/>
      <c r="AA3" s="394"/>
      <c r="AB3" s="394"/>
      <c r="AC3" s="394"/>
      <c r="AD3" s="394"/>
      <c r="AE3" s="394"/>
      <c r="AF3" s="394"/>
      <c r="AG3" s="394"/>
      <c r="AH3" s="394"/>
      <c r="AI3" s="394"/>
      <c r="AJ3" s="394"/>
      <c r="AK3" s="394"/>
      <c r="AL3" s="394"/>
      <c r="AM3" s="394"/>
      <c r="AN3" s="394"/>
      <c r="AO3" s="394"/>
      <c r="AP3" s="394"/>
      <c r="AQ3" s="394"/>
      <c r="AR3" s="394"/>
      <c r="AS3" s="394"/>
      <c r="AT3" s="394"/>
      <c r="AU3" s="394"/>
      <c r="AV3" s="394"/>
      <c r="AW3" s="394"/>
      <c r="AX3" s="394"/>
      <c r="AY3" s="394"/>
      <c r="AZ3" s="394"/>
      <c r="BA3" s="394"/>
      <c r="BB3" s="394"/>
      <c r="BC3" s="394"/>
      <c r="BD3" s="394"/>
      <c r="BE3" s="394"/>
      <c r="BF3" s="394"/>
      <c r="BG3" s="394"/>
      <c r="BH3" s="394"/>
      <c r="BI3" s="394"/>
      <c r="BJ3" s="394"/>
      <c r="BK3" s="394"/>
      <c r="BL3" s="394"/>
      <c r="BM3" s="394"/>
      <c r="BN3" s="394"/>
      <c r="BO3" s="394"/>
      <c r="BP3" s="394"/>
      <c r="BQ3" s="394"/>
      <c r="BR3" s="394"/>
      <c r="BS3" s="394"/>
      <c r="BT3" s="394"/>
      <c r="BU3" s="394"/>
      <c r="BV3" s="394"/>
      <c r="BW3" s="394"/>
      <c r="BX3" s="394"/>
      <c r="BY3" s="394"/>
      <c r="BZ3" s="394"/>
      <c r="CA3" s="394"/>
      <c r="CB3" s="394"/>
      <c r="CC3" s="394"/>
      <c r="CD3" s="394"/>
      <c r="CE3" s="394"/>
      <c r="CF3" s="394"/>
      <c r="CG3" s="394"/>
      <c r="CH3" s="394"/>
      <c r="CI3" s="394"/>
      <c r="CJ3" s="394"/>
      <c r="CK3" s="394"/>
      <c r="CL3" s="394"/>
      <c r="CM3" s="394"/>
      <c r="CN3" s="394"/>
      <c r="CO3" s="394"/>
      <c r="CP3" s="394"/>
      <c r="CQ3" s="394"/>
      <c r="CR3" s="394"/>
      <c r="CS3" s="394"/>
      <c r="CT3" s="394"/>
      <c r="CU3" s="394"/>
      <c r="CV3" s="394"/>
      <c r="CW3" s="394"/>
      <c r="CX3" s="394"/>
      <c r="CY3" s="394"/>
      <c r="CZ3" s="394"/>
      <c r="DA3" s="394"/>
      <c r="DB3" s="394"/>
      <c r="DC3" s="394"/>
      <c r="DD3" s="394"/>
      <c r="DE3" s="394"/>
      <c r="DF3" s="394"/>
      <c r="DG3" s="394"/>
      <c r="DH3" s="394"/>
      <c r="DI3" s="394"/>
      <c r="DJ3" s="394"/>
      <c r="DK3" s="394"/>
      <c r="DL3" s="394"/>
      <c r="DM3" s="394"/>
      <c r="DN3" s="394"/>
      <c r="DO3" s="394"/>
      <c r="DP3" s="394"/>
      <c r="DQ3" s="394"/>
      <c r="DR3" s="394"/>
      <c r="DS3" s="394"/>
      <c r="DT3" s="394"/>
      <c r="DU3" s="394"/>
      <c r="DV3" s="394"/>
      <c r="DW3" s="394"/>
      <c r="DX3" s="394"/>
      <c r="DY3" s="394"/>
      <c r="DZ3" s="394"/>
    </row>
    <row r="4" spans="1:130">
      <c r="A4" s="394"/>
      <c r="B4" s="394"/>
      <c r="C4" s="394"/>
      <c r="D4" s="394"/>
      <c r="E4" s="394"/>
      <c r="F4" s="394"/>
      <c r="G4" s="394"/>
      <c r="H4" s="394"/>
      <c r="I4" s="394"/>
      <c r="J4" s="394"/>
      <c r="K4" s="394"/>
      <c r="L4" s="394"/>
      <c r="M4" s="394"/>
      <c r="N4" s="394"/>
      <c r="O4" s="394"/>
      <c r="P4" s="394"/>
      <c r="Q4" s="394"/>
      <c r="R4" s="394"/>
      <c r="S4" s="394"/>
      <c r="T4" s="394"/>
      <c r="U4" s="394"/>
      <c r="V4" s="394"/>
      <c r="W4" s="394"/>
      <c r="X4" s="394"/>
      <c r="Y4" s="394"/>
      <c r="Z4" s="394"/>
      <c r="AA4" s="394"/>
      <c r="AB4" s="394"/>
      <c r="AC4" s="394"/>
      <c r="AD4" s="394"/>
      <c r="AE4" s="394"/>
      <c r="AF4" s="394"/>
      <c r="AG4" s="394"/>
      <c r="AH4" s="394"/>
      <c r="AI4" s="394"/>
      <c r="AJ4" s="394"/>
      <c r="AK4" s="394"/>
      <c r="AL4" s="394"/>
      <c r="AM4" s="394"/>
      <c r="AN4" s="394"/>
      <c r="AO4" s="394"/>
      <c r="AP4" s="394"/>
      <c r="AQ4" s="394"/>
      <c r="AR4" s="394"/>
      <c r="AS4" s="394"/>
      <c r="AT4" s="394"/>
      <c r="AU4" s="394"/>
      <c r="AV4" s="394"/>
      <c r="AW4" s="394"/>
      <c r="AX4" s="394"/>
      <c r="AY4" s="394"/>
      <c r="AZ4" s="394"/>
      <c r="BA4" s="394"/>
      <c r="BB4" s="394"/>
      <c r="BC4" s="394"/>
      <c r="BD4" s="394"/>
      <c r="BE4" s="394"/>
      <c r="BF4" s="394"/>
      <c r="BG4" s="394"/>
      <c r="BH4" s="394"/>
      <c r="BI4" s="394"/>
      <c r="BJ4" s="394"/>
      <c r="BK4" s="394"/>
      <c r="BL4" s="394"/>
      <c r="BM4" s="394"/>
      <c r="BN4" s="394"/>
      <c r="BO4" s="394"/>
      <c r="BP4" s="394"/>
      <c r="BQ4" s="394"/>
      <c r="BR4" s="394"/>
      <c r="BS4" s="394"/>
      <c r="BT4" s="394"/>
      <c r="BU4" s="394"/>
      <c r="BV4" s="394"/>
      <c r="BW4" s="394"/>
      <c r="BX4" s="394"/>
      <c r="BY4" s="394"/>
      <c r="BZ4" s="394"/>
      <c r="CA4" s="394"/>
      <c r="CB4" s="394"/>
      <c r="CC4" s="394"/>
      <c r="CD4" s="394"/>
      <c r="CE4" s="394"/>
      <c r="CF4" s="394"/>
      <c r="CG4" s="394"/>
      <c r="CH4" s="394"/>
      <c r="CI4" s="394"/>
      <c r="CJ4" s="394"/>
      <c r="CK4" s="394"/>
      <c r="CL4" s="394"/>
      <c r="CM4" s="394"/>
      <c r="CN4" s="394"/>
      <c r="CO4" s="394"/>
      <c r="CP4" s="394"/>
      <c r="CQ4" s="394"/>
      <c r="CR4" s="394"/>
      <c r="CS4" s="394"/>
      <c r="CT4" s="394"/>
      <c r="CU4" s="394"/>
      <c r="CV4" s="394"/>
      <c r="CW4" s="394"/>
      <c r="CX4" s="394"/>
      <c r="CY4" s="394"/>
      <c r="CZ4" s="394"/>
      <c r="DA4" s="394"/>
      <c r="DB4" s="394"/>
      <c r="DC4" s="394"/>
      <c r="DD4" s="394"/>
      <c r="DE4" s="394"/>
      <c r="DF4" s="394"/>
      <c r="DG4" s="394"/>
      <c r="DH4" s="394"/>
      <c r="DI4" s="394"/>
      <c r="DJ4" s="394"/>
      <c r="DK4" s="394"/>
      <c r="DL4" s="394"/>
      <c r="DM4" s="394"/>
      <c r="DN4" s="394"/>
      <c r="DO4" s="394"/>
      <c r="DP4" s="394"/>
      <c r="DQ4" s="394"/>
      <c r="DR4" s="394"/>
      <c r="DS4" s="394"/>
      <c r="DT4" s="394"/>
      <c r="DU4" s="394"/>
      <c r="DV4" s="394"/>
      <c r="DW4" s="394"/>
      <c r="DX4" s="394"/>
      <c r="DY4" s="394"/>
      <c r="DZ4" s="394"/>
    </row>
    <row r="5" spans="1:130">
      <c r="A5" s="394"/>
      <c r="B5" s="394"/>
      <c r="C5" s="394"/>
      <c r="D5" s="394"/>
      <c r="E5" s="394"/>
      <c r="F5" s="394"/>
      <c r="G5" s="394"/>
      <c r="H5" s="394"/>
      <c r="I5" s="394"/>
      <c r="J5" s="394"/>
      <c r="K5" s="394"/>
      <c r="L5" s="394"/>
      <c r="M5" s="394"/>
      <c r="N5" s="394"/>
      <c r="O5" s="394"/>
      <c r="P5" s="394"/>
      <c r="Q5" s="394"/>
      <c r="R5" s="394"/>
      <c r="S5" s="394"/>
      <c r="T5" s="394"/>
      <c r="U5" s="394"/>
      <c r="V5" s="394"/>
      <c r="W5" s="394"/>
      <c r="X5" s="394"/>
      <c r="Y5" s="394"/>
      <c r="Z5" s="394"/>
      <c r="AA5" s="394"/>
      <c r="AB5" s="394"/>
      <c r="AC5" s="394"/>
      <c r="AD5" s="394"/>
      <c r="AE5" s="394"/>
      <c r="AF5" s="394"/>
      <c r="AG5" s="394"/>
      <c r="AH5" s="394"/>
      <c r="AI5" s="394"/>
      <c r="AJ5" s="394"/>
      <c r="AK5" s="394"/>
      <c r="AL5" s="394"/>
      <c r="AM5" s="394"/>
      <c r="AN5" s="394"/>
      <c r="AO5" s="394"/>
      <c r="AP5" s="394"/>
      <c r="AQ5" s="394"/>
      <c r="AR5" s="394"/>
      <c r="AS5" s="394"/>
      <c r="AT5" s="394"/>
      <c r="AU5" s="394"/>
      <c r="AV5" s="394"/>
      <c r="AW5" s="394"/>
      <c r="AX5" s="394"/>
      <c r="AY5" s="394"/>
      <c r="AZ5" s="394"/>
      <c r="BA5" s="394"/>
      <c r="BB5" s="394"/>
      <c r="BC5" s="394"/>
      <c r="BD5" s="394"/>
      <c r="BE5" s="394"/>
      <c r="BF5" s="394"/>
      <c r="BG5" s="394"/>
      <c r="BH5" s="394"/>
      <c r="BI5" s="394"/>
      <c r="BJ5" s="394"/>
      <c r="BK5" s="394"/>
      <c r="BL5" s="394"/>
      <c r="BM5" s="394"/>
      <c r="BN5" s="394"/>
      <c r="BO5" s="394"/>
      <c r="BP5" s="394"/>
      <c r="BQ5" s="394"/>
      <c r="BR5" s="394"/>
      <c r="BS5" s="394"/>
      <c r="BT5" s="394"/>
      <c r="BU5" s="394"/>
      <c r="BV5" s="394"/>
      <c r="BW5" s="394"/>
      <c r="BX5" s="394"/>
      <c r="BY5" s="394"/>
      <c r="BZ5" s="394"/>
      <c r="CA5" s="394"/>
      <c r="CB5" s="394"/>
      <c r="CC5" s="394"/>
      <c r="CD5" s="394"/>
      <c r="CE5" s="394"/>
      <c r="CF5" s="394"/>
      <c r="CG5" s="394"/>
      <c r="CH5" s="394"/>
      <c r="CI5" s="394"/>
      <c r="CJ5" s="394"/>
      <c r="CK5" s="394"/>
      <c r="CL5" s="394"/>
      <c r="CM5" s="394"/>
      <c r="CN5" s="394"/>
      <c r="CO5" s="394"/>
      <c r="CP5" s="394"/>
      <c r="CQ5" s="394"/>
      <c r="CR5" s="394"/>
      <c r="CS5" s="394"/>
      <c r="CT5" s="394"/>
      <c r="CU5" s="394"/>
      <c r="CV5" s="394"/>
      <c r="CW5" s="394"/>
      <c r="CX5" s="394"/>
      <c r="CY5" s="394"/>
      <c r="CZ5" s="394"/>
      <c r="DA5" s="394"/>
      <c r="DB5" s="394"/>
      <c r="DC5" s="394"/>
      <c r="DD5" s="394"/>
      <c r="DE5" s="394"/>
      <c r="DF5" s="394"/>
      <c r="DG5" s="394"/>
      <c r="DH5" s="394"/>
      <c r="DI5" s="394"/>
      <c r="DJ5" s="394"/>
      <c r="DK5" s="394"/>
      <c r="DL5" s="394"/>
      <c r="DM5" s="394"/>
      <c r="DN5" s="394"/>
      <c r="DO5" s="394"/>
      <c r="DP5" s="394"/>
      <c r="DQ5" s="394"/>
      <c r="DR5" s="394"/>
      <c r="DS5" s="394"/>
      <c r="DT5" s="394"/>
      <c r="DU5" s="394"/>
      <c r="DV5" s="394"/>
      <c r="DW5" s="394"/>
      <c r="DX5" s="394"/>
      <c r="DY5" s="394"/>
      <c r="DZ5" s="394"/>
    </row>
    <row r="6" spans="1:130">
      <c r="A6" s="394"/>
      <c r="B6" s="394"/>
      <c r="C6" s="394"/>
      <c r="D6" s="394"/>
      <c r="E6" s="394"/>
      <c r="F6" s="394"/>
      <c r="G6" s="394"/>
      <c r="H6" s="394"/>
      <c r="I6" s="394"/>
      <c r="J6" s="394"/>
      <c r="K6" s="394"/>
      <c r="L6" s="394"/>
      <c r="M6" s="394"/>
      <c r="N6" s="394"/>
      <c r="O6" s="394"/>
      <c r="P6" s="394"/>
      <c r="Q6" s="394"/>
      <c r="R6" s="394"/>
      <c r="S6" s="394"/>
      <c r="T6" s="394"/>
      <c r="U6" s="394"/>
      <c r="V6" s="394"/>
      <c r="W6" s="394"/>
      <c r="X6" s="394"/>
      <c r="Y6" s="394"/>
      <c r="Z6" s="394"/>
      <c r="AA6" s="394"/>
      <c r="AB6" s="394"/>
      <c r="AC6" s="394"/>
      <c r="AD6" s="394"/>
      <c r="AE6" s="394"/>
      <c r="AF6" s="394"/>
      <c r="AG6" s="394"/>
      <c r="AH6" s="394"/>
      <c r="AI6" s="394"/>
      <c r="AJ6" s="394"/>
      <c r="AK6" s="394"/>
      <c r="AL6" s="394"/>
      <c r="AM6" s="394"/>
      <c r="AN6" s="394"/>
      <c r="AO6" s="394"/>
      <c r="AP6" s="394"/>
      <c r="AQ6" s="394"/>
      <c r="AR6" s="394"/>
      <c r="AS6" s="394"/>
      <c r="AT6" s="394"/>
      <c r="AU6" s="394"/>
      <c r="AV6" s="394"/>
      <c r="AW6" s="394"/>
      <c r="AX6" s="394"/>
      <c r="AY6" s="394"/>
      <c r="AZ6" s="394"/>
      <c r="BA6" s="394"/>
      <c r="BB6" s="394"/>
      <c r="BC6" s="394"/>
      <c r="BD6" s="394"/>
      <c r="BE6" s="394"/>
      <c r="BF6" s="394"/>
      <c r="BG6" s="394"/>
      <c r="BH6" s="394"/>
      <c r="BI6" s="394"/>
      <c r="BJ6" s="394"/>
      <c r="BK6" s="394"/>
      <c r="BL6" s="394"/>
      <c r="BM6" s="394"/>
      <c r="BN6" s="394"/>
      <c r="BO6" s="394"/>
      <c r="BP6" s="394"/>
      <c r="BQ6" s="394"/>
      <c r="BR6" s="394"/>
      <c r="BS6" s="394"/>
      <c r="BT6" s="394"/>
      <c r="BU6" s="394"/>
      <c r="BV6" s="394"/>
      <c r="BW6" s="394"/>
      <c r="BX6" s="394"/>
      <c r="BY6" s="394"/>
      <c r="BZ6" s="394"/>
      <c r="CA6" s="394"/>
      <c r="CB6" s="394"/>
      <c r="CC6" s="394"/>
      <c r="CD6" s="394"/>
      <c r="CE6" s="394"/>
      <c r="CF6" s="394"/>
      <c r="CG6" s="394"/>
      <c r="CH6" s="394"/>
      <c r="CI6" s="394"/>
      <c r="CJ6" s="394"/>
      <c r="CK6" s="394"/>
      <c r="CL6" s="394"/>
      <c r="CM6" s="394"/>
      <c r="CN6" s="394"/>
      <c r="CO6" s="394"/>
      <c r="CP6" s="394"/>
      <c r="CQ6" s="394"/>
      <c r="CR6" s="394"/>
      <c r="CS6" s="394"/>
      <c r="CT6" s="394"/>
      <c r="CU6" s="394"/>
      <c r="CV6" s="394"/>
      <c r="CW6" s="394"/>
      <c r="CX6" s="394"/>
      <c r="CY6" s="394"/>
      <c r="CZ6" s="394"/>
      <c r="DA6" s="394"/>
      <c r="DB6" s="394"/>
      <c r="DC6" s="394"/>
      <c r="DD6" s="394"/>
      <c r="DE6" s="394"/>
      <c r="DF6" s="394"/>
      <c r="DG6" s="394"/>
      <c r="DH6" s="394"/>
      <c r="DI6" s="394"/>
      <c r="DJ6" s="394"/>
      <c r="DK6" s="394"/>
      <c r="DL6" s="394"/>
      <c r="DM6" s="394"/>
      <c r="DN6" s="394"/>
      <c r="DO6" s="394"/>
      <c r="DP6" s="394"/>
      <c r="DQ6" s="394"/>
      <c r="DR6" s="394"/>
      <c r="DS6" s="394"/>
      <c r="DT6" s="394"/>
      <c r="DU6" s="394"/>
      <c r="DV6" s="394"/>
      <c r="DW6" s="394"/>
      <c r="DX6" s="394"/>
      <c r="DY6" s="394"/>
      <c r="DZ6" s="394"/>
    </row>
    <row r="7" spans="1:130">
      <c r="A7" s="394"/>
      <c r="B7" s="394"/>
      <c r="C7" s="394"/>
      <c r="D7" s="394"/>
      <c r="E7" s="394"/>
      <c r="F7" s="394"/>
      <c r="G7" s="394"/>
      <c r="H7" s="394"/>
      <c r="I7" s="394"/>
      <c r="J7" s="394"/>
      <c r="K7" s="394"/>
      <c r="L7" s="394"/>
      <c r="M7" s="394"/>
      <c r="N7" s="394"/>
      <c r="O7" s="394"/>
      <c r="P7" s="394"/>
      <c r="Q7" s="394"/>
      <c r="R7" s="394"/>
      <c r="S7" s="394"/>
      <c r="T7" s="394"/>
      <c r="U7" s="394"/>
      <c r="V7" s="394"/>
      <c r="W7" s="394"/>
      <c r="X7" s="394"/>
      <c r="Y7" s="394"/>
      <c r="Z7" s="394"/>
      <c r="AA7" s="394"/>
      <c r="AB7" s="394"/>
      <c r="AC7" s="394"/>
      <c r="AD7" s="394"/>
      <c r="AE7" s="394"/>
      <c r="AF7" s="394"/>
      <c r="AG7" s="394"/>
      <c r="AH7" s="394"/>
      <c r="AI7" s="394"/>
      <c r="AJ7" s="394"/>
      <c r="AK7" s="394"/>
      <c r="AL7" s="394"/>
      <c r="AM7" s="394"/>
      <c r="AN7" s="394"/>
      <c r="AO7" s="394"/>
      <c r="AP7" s="394"/>
      <c r="AQ7" s="394"/>
      <c r="AR7" s="394"/>
      <c r="AS7" s="394"/>
      <c r="AT7" s="394"/>
      <c r="AU7" s="394"/>
      <c r="AV7" s="394"/>
      <c r="AW7" s="394"/>
      <c r="AX7" s="394"/>
      <c r="AY7" s="394"/>
      <c r="AZ7" s="394"/>
      <c r="BA7" s="394"/>
      <c r="BB7" s="394"/>
      <c r="BC7" s="394"/>
      <c r="BD7" s="394"/>
      <c r="BE7" s="394"/>
      <c r="BF7" s="394"/>
      <c r="BG7" s="394"/>
      <c r="BH7" s="394"/>
      <c r="BI7" s="394"/>
      <c r="BJ7" s="394"/>
      <c r="BK7" s="394"/>
      <c r="BL7" s="394"/>
      <c r="BM7" s="394"/>
      <c r="BN7" s="394"/>
      <c r="BO7" s="394"/>
      <c r="BP7" s="394"/>
      <c r="BQ7" s="394"/>
      <c r="BR7" s="394"/>
      <c r="BS7" s="394"/>
      <c r="BT7" s="394"/>
      <c r="BU7" s="394"/>
      <c r="BV7" s="394"/>
      <c r="BW7" s="394"/>
      <c r="BX7" s="394"/>
      <c r="BY7" s="394"/>
      <c r="BZ7" s="394"/>
      <c r="CA7" s="394"/>
      <c r="CB7" s="394"/>
      <c r="CC7" s="394"/>
      <c r="CD7" s="394"/>
      <c r="CE7" s="394"/>
      <c r="CF7" s="394"/>
      <c r="CG7" s="394"/>
      <c r="CH7" s="394"/>
      <c r="CI7" s="394"/>
      <c r="CJ7" s="394"/>
      <c r="CK7" s="394"/>
      <c r="CL7" s="394"/>
      <c r="CM7" s="394"/>
      <c r="CN7" s="394"/>
      <c r="CO7" s="394"/>
      <c r="CP7" s="394"/>
      <c r="CQ7" s="394"/>
      <c r="CR7" s="394"/>
      <c r="CS7" s="394"/>
      <c r="CT7" s="394"/>
      <c r="CU7" s="394"/>
      <c r="CV7" s="394"/>
      <c r="CW7" s="394"/>
      <c r="CX7" s="394"/>
      <c r="CY7" s="394"/>
      <c r="CZ7" s="394"/>
      <c r="DA7" s="394"/>
      <c r="DB7" s="394"/>
      <c r="DC7" s="394"/>
      <c r="DD7" s="394"/>
      <c r="DE7" s="394"/>
      <c r="DF7" s="394"/>
      <c r="DG7" s="394"/>
      <c r="DH7" s="394"/>
      <c r="DI7" s="394"/>
      <c r="DJ7" s="394"/>
      <c r="DK7" s="394"/>
      <c r="DL7" s="394"/>
      <c r="DM7" s="394"/>
      <c r="DN7" s="394"/>
      <c r="DO7" s="394"/>
      <c r="DP7" s="394"/>
      <c r="DQ7" s="394"/>
      <c r="DR7" s="394"/>
      <c r="DS7" s="394"/>
      <c r="DT7" s="394"/>
      <c r="DU7" s="394"/>
      <c r="DV7" s="394"/>
      <c r="DW7" s="394"/>
      <c r="DX7" s="394"/>
      <c r="DY7" s="394"/>
      <c r="DZ7" s="394"/>
    </row>
    <row r="8" spans="1:130">
      <c r="A8" s="394"/>
      <c r="B8" s="394"/>
      <c r="C8" s="394"/>
      <c r="D8" s="394"/>
      <c r="E8" s="394"/>
      <c r="F8" s="394"/>
      <c r="G8" s="394"/>
      <c r="H8" s="394"/>
      <c r="I8" s="394"/>
      <c r="J8" s="394"/>
      <c r="K8" s="394"/>
      <c r="L8" s="394"/>
      <c r="M8" s="394"/>
      <c r="N8" s="394"/>
      <c r="O8" s="394"/>
      <c r="P8" s="394"/>
      <c r="Q8" s="394"/>
      <c r="R8" s="394"/>
      <c r="S8" s="394"/>
      <c r="T8" s="394"/>
      <c r="U8" s="394"/>
      <c r="V8" s="394"/>
      <c r="W8" s="394"/>
      <c r="X8" s="394"/>
      <c r="Y8" s="394"/>
      <c r="Z8" s="394"/>
      <c r="AA8" s="394"/>
      <c r="AB8" s="394"/>
      <c r="AC8" s="394"/>
      <c r="AD8" s="394"/>
      <c r="AE8" s="394"/>
      <c r="AF8" s="394"/>
      <c r="AG8" s="394"/>
      <c r="AH8" s="394"/>
      <c r="AI8" s="394"/>
      <c r="AJ8" s="394"/>
      <c r="AK8" s="394"/>
      <c r="AL8" s="394"/>
      <c r="AM8" s="394"/>
      <c r="AN8" s="394"/>
      <c r="AO8" s="394"/>
      <c r="AP8" s="394"/>
      <c r="AQ8" s="394"/>
      <c r="AR8" s="394"/>
      <c r="AS8" s="394"/>
      <c r="AT8" s="394"/>
      <c r="AU8" s="394"/>
      <c r="AV8" s="394"/>
      <c r="AW8" s="394"/>
      <c r="AX8" s="394"/>
      <c r="AY8" s="394"/>
      <c r="AZ8" s="394"/>
      <c r="BA8" s="394"/>
      <c r="BB8" s="394"/>
      <c r="BC8" s="394"/>
      <c r="BD8" s="394"/>
      <c r="BE8" s="394"/>
      <c r="BF8" s="394"/>
      <c r="BG8" s="394"/>
      <c r="BH8" s="394"/>
      <c r="BI8" s="394"/>
      <c r="BJ8" s="394"/>
      <c r="BK8" s="394"/>
      <c r="BL8" s="394"/>
      <c r="BM8" s="394"/>
      <c r="BN8" s="394"/>
      <c r="BO8" s="394"/>
      <c r="BP8" s="394"/>
      <c r="BQ8" s="394"/>
      <c r="BR8" s="394"/>
      <c r="BS8" s="394"/>
      <c r="BT8" s="394"/>
      <c r="BU8" s="394"/>
      <c r="BV8" s="394"/>
      <c r="BW8" s="394"/>
      <c r="BX8" s="394"/>
      <c r="BY8" s="394"/>
      <c r="BZ8" s="394"/>
      <c r="CA8" s="394"/>
      <c r="CB8" s="394"/>
      <c r="CC8" s="394"/>
      <c r="CD8" s="394"/>
      <c r="CE8" s="394"/>
      <c r="CF8" s="394"/>
      <c r="CG8" s="394"/>
      <c r="CH8" s="394"/>
      <c r="CI8" s="394"/>
      <c r="CJ8" s="394"/>
      <c r="CK8" s="394"/>
      <c r="CL8" s="394"/>
      <c r="CM8" s="394"/>
      <c r="CN8" s="394"/>
      <c r="CO8" s="394"/>
      <c r="CP8" s="394"/>
      <c r="CQ8" s="394"/>
      <c r="CR8" s="394"/>
      <c r="CS8" s="394"/>
      <c r="CT8" s="394"/>
      <c r="CU8" s="394"/>
      <c r="CV8" s="394"/>
      <c r="CW8" s="394"/>
      <c r="CX8" s="394"/>
      <c r="CY8" s="394"/>
      <c r="CZ8" s="394"/>
      <c r="DA8" s="394"/>
      <c r="DB8" s="394"/>
      <c r="DC8" s="394"/>
      <c r="DD8" s="394"/>
      <c r="DE8" s="394"/>
      <c r="DF8" s="394"/>
      <c r="DG8" s="394"/>
      <c r="DH8" s="394"/>
      <c r="DI8" s="394"/>
      <c r="DJ8" s="394"/>
      <c r="DK8" s="394"/>
      <c r="DL8" s="3"/>
      <c r="DM8" s="3"/>
      <c r="DN8" s="3"/>
      <c r="DO8" s="394"/>
      <c r="DP8" s="394"/>
      <c r="DQ8" s="394"/>
      <c r="DR8" s="394"/>
      <c r="DS8" s="394"/>
      <c r="DT8" s="394"/>
      <c r="DU8" s="394"/>
      <c r="DV8" s="394"/>
      <c r="DW8" s="394"/>
      <c r="DX8" s="394"/>
      <c r="DY8" s="394"/>
      <c r="DZ8" s="394"/>
    </row>
    <row r="9" spans="1:130">
      <c r="A9" s="394"/>
      <c r="B9" s="394"/>
      <c r="C9" s="394"/>
      <c r="D9" s="394"/>
      <c r="E9" s="394"/>
      <c r="F9" s="394"/>
      <c r="G9" s="394"/>
      <c r="H9" s="394"/>
      <c r="I9" s="394"/>
      <c r="J9" s="394"/>
      <c r="K9" s="394"/>
      <c r="L9" s="394"/>
      <c r="M9" s="394"/>
      <c r="N9" s="394"/>
      <c r="O9" s="394"/>
      <c r="P9" s="394"/>
      <c r="Q9" s="394"/>
      <c r="R9" s="394"/>
      <c r="S9" s="394"/>
      <c r="T9" s="394"/>
      <c r="U9" s="394"/>
      <c r="V9" s="394"/>
      <c r="W9" s="394"/>
      <c r="X9" s="394"/>
      <c r="Y9" s="394"/>
      <c r="Z9" s="394"/>
      <c r="AA9" s="394"/>
      <c r="AB9" s="394"/>
      <c r="AC9" s="394"/>
      <c r="AD9" s="394"/>
      <c r="AE9" s="394"/>
      <c r="AF9" s="394"/>
      <c r="AG9" s="394"/>
      <c r="AH9" s="394"/>
      <c r="AI9" s="394"/>
      <c r="AJ9" s="394"/>
      <c r="AK9" s="394"/>
      <c r="AL9" s="394"/>
      <c r="AM9" s="394"/>
      <c r="AN9" s="394"/>
      <c r="AO9" s="394"/>
      <c r="AP9" s="394"/>
      <c r="AQ9" s="394"/>
      <c r="AR9" s="394"/>
      <c r="AS9" s="394"/>
      <c r="AT9" s="394"/>
      <c r="AU9" s="394"/>
      <c r="AV9" s="394"/>
      <c r="AW9" s="394"/>
      <c r="AX9" s="394"/>
      <c r="AY9" s="394"/>
      <c r="AZ9" s="394"/>
      <c r="BA9" s="394"/>
      <c r="BB9" s="394"/>
      <c r="BC9" s="394"/>
      <c r="BD9" s="394"/>
      <c r="BE9" s="394"/>
      <c r="BF9" s="394"/>
      <c r="BG9" s="394"/>
      <c r="BH9" s="394"/>
      <c r="BI9" s="394"/>
      <c r="BJ9" s="394"/>
      <c r="BK9" s="394"/>
      <c r="BL9" s="394"/>
      <c r="BM9" s="394"/>
      <c r="BN9" s="394"/>
      <c r="BO9" s="394"/>
      <c r="BP9" s="394"/>
      <c r="BQ9" s="394"/>
      <c r="BR9" s="394"/>
      <c r="BS9" s="394"/>
      <c r="BT9" s="394"/>
      <c r="BU9" s="394"/>
      <c r="BV9" s="394"/>
      <c r="BW9" s="394"/>
      <c r="BX9" s="394"/>
      <c r="BY9" s="394"/>
      <c r="BZ9" s="394"/>
      <c r="CA9" s="394"/>
      <c r="CB9" s="394"/>
      <c r="CC9" s="394"/>
      <c r="CD9" s="394"/>
      <c r="CE9" s="394"/>
      <c r="CF9" s="394"/>
      <c r="CG9" s="394"/>
      <c r="CH9" s="394"/>
      <c r="CI9" s="394"/>
      <c r="CJ9" s="394"/>
      <c r="CK9" s="394"/>
      <c r="CL9" s="394"/>
      <c r="CM9" s="394"/>
      <c r="CN9" s="394"/>
      <c r="CO9" s="394"/>
      <c r="CP9" s="394"/>
      <c r="CQ9" s="394"/>
      <c r="CR9" s="394"/>
      <c r="CS9" s="394"/>
      <c r="CT9" s="394"/>
      <c r="CU9" s="394"/>
      <c r="CV9" s="394"/>
      <c r="CW9" s="394"/>
      <c r="CX9" s="394"/>
      <c r="CY9" s="394"/>
      <c r="CZ9" s="394"/>
      <c r="DA9" s="394"/>
      <c r="DB9" s="394"/>
      <c r="DC9" s="394"/>
      <c r="DD9" s="394"/>
      <c r="DE9" s="394"/>
      <c r="DF9" s="394"/>
      <c r="DG9" s="394"/>
      <c r="DH9" s="394"/>
      <c r="DI9" s="394"/>
      <c r="DJ9" s="394"/>
      <c r="DK9" s="394"/>
      <c r="DL9" s="394"/>
      <c r="DM9" s="394"/>
      <c r="DN9" s="394"/>
      <c r="DO9" s="394"/>
      <c r="DP9" s="394"/>
      <c r="DQ9" s="394"/>
      <c r="DR9" s="394"/>
      <c r="DS9" s="394"/>
      <c r="DT9" s="394"/>
      <c r="DU9" s="394"/>
      <c r="DV9" s="394"/>
      <c r="DW9" s="394"/>
      <c r="DX9" s="394"/>
      <c r="DY9" s="394"/>
      <c r="DZ9" s="394"/>
    </row>
    <row r="10" spans="1:130">
      <c r="A10" s="394"/>
      <c r="B10" s="394"/>
      <c r="C10" s="394"/>
      <c r="D10" s="394"/>
      <c r="E10" s="394"/>
      <c r="F10" s="394"/>
      <c r="G10" s="394"/>
      <c r="H10" s="394"/>
      <c r="I10" s="394"/>
      <c r="J10" s="394"/>
      <c r="K10" s="394"/>
      <c r="L10" s="394"/>
      <c r="M10" s="394"/>
      <c r="N10" s="394"/>
      <c r="O10" s="394"/>
      <c r="P10" s="394"/>
      <c r="Q10" s="394"/>
      <c r="R10" s="394"/>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4"/>
      <c r="AX10" s="394"/>
      <c r="AY10" s="394"/>
      <c r="AZ10" s="394"/>
      <c r="BA10" s="394"/>
      <c r="BB10" s="394"/>
      <c r="BC10" s="394"/>
      <c r="BD10" s="394"/>
      <c r="BE10" s="394"/>
      <c r="BF10" s="394"/>
      <c r="BG10" s="394"/>
      <c r="BH10" s="394"/>
      <c r="BI10" s="394"/>
      <c r="BJ10" s="394"/>
      <c r="BK10" s="394"/>
      <c r="BL10" s="394"/>
      <c r="BM10" s="394"/>
      <c r="BN10" s="394"/>
      <c r="BO10" s="394"/>
      <c r="BP10" s="394"/>
      <c r="BQ10" s="394"/>
      <c r="BR10" s="394"/>
      <c r="BS10" s="394"/>
      <c r="BT10" s="394"/>
      <c r="BU10" s="394"/>
      <c r="BV10" s="394"/>
      <c r="BW10" s="394"/>
      <c r="BX10" s="394"/>
      <c r="BY10" s="394"/>
      <c r="BZ10" s="394"/>
      <c r="CA10" s="394"/>
      <c r="CB10" s="394"/>
      <c r="CC10" s="394"/>
      <c r="CD10" s="394"/>
      <c r="CE10" s="394"/>
      <c r="CF10" s="394"/>
      <c r="CG10" s="394"/>
      <c r="CH10" s="394"/>
      <c r="CI10" s="394"/>
      <c r="CJ10" s="394"/>
      <c r="CK10" s="394"/>
      <c r="CL10" s="394"/>
      <c r="CM10" s="394"/>
      <c r="CN10" s="394"/>
      <c r="CO10" s="394"/>
      <c r="CP10" s="394"/>
      <c r="CQ10" s="394"/>
      <c r="CR10" s="394"/>
      <c r="CS10" s="394"/>
      <c r="CT10" s="394"/>
      <c r="CU10" s="394"/>
      <c r="CV10" s="394"/>
      <c r="CW10" s="394"/>
      <c r="CX10" s="394"/>
      <c r="CY10" s="394"/>
      <c r="CZ10" s="394"/>
      <c r="DA10" s="394"/>
      <c r="DB10" s="394"/>
      <c r="DC10" s="394"/>
      <c r="DD10" s="394"/>
      <c r="DE10" s="394"/>
      <c r="DF10" s="394"/>
      <c r="DG10" s="394"/>
      <c r="DH10" s="394"/>
      <c r="DI10" s="394"/>
      <c r="DJ10" s="394"/>
      <c r="DK10" s="394"/>
      <c r="DL10" s="394"/>
      <c r="DM10" s="394"/>
      <c r="DN10" s="394"/>
      <c r="DO10" s="394"/>
      <c r="DP10" s="394"/>
      <c r="DQ10" s="394"/>
      <c r="DR10" s="394"/>
      <c r="DS10" s="394"/>
      <c r="DT10" s="394"/>
      <c r="DU10" s="394"/>
      <c r="DV10" s="394"/>
      <c r="DW10" s="394"/>
      <c r="DX10" s="394"/>
      <c r="DY10" s="394"/>
      <c r="DZ10" s="394"/>
    </row>
    <row r="11" spans="1:130">
      <c r="A11" s="394"/>
      <c r="B11" s="394"/>
      <c r="C11" s="394"/>
      <c r="D11" s="394"/>
      <c r="E11" s="394"/>
      <c r="F11" s="394"/>
      <c r="G11" s="394"/>
      <c r="H11" s="394"/>
      <c r="I11" s="394"/>
      <c r="J11" s="394"/>
      <c r="K11" s="394"/>
      <c r="L11" s="394"/>
      <c r="M11" s="394"/>
      <c r="N11" s="394"/>
      <c r="O11" s="394"/>
      <c r="P11" s="394"/>
      <c r="Q11" s="394"/>
      <c r="R11" s="394"/>
      <c r="S11" s="394"/>
      <c r="T11" s="394"/>
      <c r="U11" s="394"/>
      <c r="V11" s="394"/>
      <c r="W11" s="394"/>
      <c r="X11" s="394"/>
      <c r="Y11" s="394"/>
      <c r="Z11" s="394"/>
      <c r="AA11" s="394"/>
      <c r="AB11" s="394"/>
      <c r="AC11" s="394"/>
      <c r="AD11" s="394"/>
      <c r="AE11" s="394"/>
      <c r="AF11" s="394"/>
      <c r="AG11" s="394"/>
      <c r="AH11" s="394"/>
      <c r="AI11" s="394"/>
      <c r="AJ11" s="394"/>
      <c r="AK11" s="394"/>
      <c r="AL11" s="394"/>
      <c r="AM11" s="394"/>
      <c r="AN11" s="394"/>
      <c r="AO11" s="394"/>
      <c r="AP11" s="394"/>
      <c r="AQ11" s="394"/>
      <c r="AR11" s="394"/>
      <c r="AS11" s="394"/>
      <c r="AT11" s="394"/>
      <c r="AU11" s="394"/>
      <c r="AV11" s="394"/>
      <c r="AW11" s="394"/>
      <c r="AX11" s="394"/>
      <c r="AY11" s="394"/>
      <c r="AZ11" s="394"/>
      <c r="BA11" s="394"/>
      <c r="BB11" s="394"/>
      <c r="BC11" s="394"/>
      <c r="BD11" s="394"/>
      <c r="BE11" s="394"/>
      <c r="BF11" s="394"/>
      <c r="BG11" s="394"/>
      <c r="BH11" s="394"/>
      <c r="BI11" s="394"/>
      <c r="BJ11" s="394"/>
      <c r="BK11" s="394"/>
      <c r="BL11" s="394"/>
      <c r="BM11" s="394"/>
      <c r="BN11" s="394"/>
      <c r="BO11" s="394"/>
      <c r="BP11" s="394"/>
      <c r="BQ11" s="394"/>
      <c r="BR11" s="394"/>
      <c r="BS11" s="394"/>
      <c r="BT11" s="394"/>
      <c r="BU11" s="394"/>
      <c r="BV11" s="394"/>
      <c r="BW11" s="394"/>
      <c r="BX11" s="394"/>
      <c r="BY11" s="394"/>
      <c r="BZ11" s="394"/>
      <c r="CA11" s="394"/>
      <c r="CB11" s="394"/>
      <c r="CC11" s="394"/>
      <c r="CD11" s="394"/>
      <c r="CE11" s="394"/>
      <c r="CF11" s="394"/>
      <c r="CG11" s="394"/>
      <c r="CH11" s="394"/>
      <c r="CI11" s="394"/>
      <c r="CJ11" s="394"/>
      <c r="CK11" s="394"/>
      <c r="CL11" s="394"/>
      <c r="CM11" s="394"/>
      <c r="CN11" s="394"/>
      <c r="CO11" s="394"/>
      <c r="CP11" s="394"/>
      <c r="CQ11" s="394"/>
      <c r="CR11" s="394"/>
      <c r="CS11" s="394"/>
      <c r="CT11" s="394"/>
      <c r="CU11" s="394"/>
      <c r="CV11" s="394"/>
      <c r="CW11" s="394"/>
      <c r="CX11" s="394"/>
      <c r="CY11" s="394"/>
      <c r="CZ11" s="394"/>
      <c r="DA11" s="394"/>
      <c r="DB11" s="394"/>
      <c r="DC11" s="394"/>
      <c r="DD11" s="394"/>
      <c r="DE11" s="394"/>
      <c r="DF11" s="394"/>
      <c r="DG11" s="394"/>
      <c r="DH11" s="394"/>
      <c r="DI11" s="394"/>
      <c r="DJ11" s="394"/>
      <c r="DK11" s="394"/>
      <c r="DL11" s="394"/>
      <c r="DM11" s="394"/>
      <c r="DN11" s="394"/>
      <c r="DO11" s="394"/>
      <c r="DP11" s="394"/>
      <c r="DQ11" s="394"/>
      <c r="DR11" s="394"/>
      <c r="DS11" s="394"/>
      <c r="DT11" s="394"/>
      <c r="DU11" s="394"/>
      <c r="DV11" s="394"/>
      <c r="DW11" s="394"/>
      <c r="DX11" s="394"/>
      <c r="DY11" s="394"/>
      <c r="DZ11" s="394"/>
    </row>
    <row r="12" spans="1:130">
      <c r="A12" s="394"/>
      <c r="B12" s="394"/>
      <c r="C12" s="394"/>
      <c r="D12" s="394"/>
      <c r="E12" s="394"/>
      <c r="F12" s="394"/>
      <c r="G12" s="394"/>
      <c r="H12" s="394"/>
      <c r="I12" s="394"/>
      <c r="J12" s="394"/>
      <c r="K12" s="394"/>
      <c r="L12" s="394"/>
      <c r="M12" s="394"/>
      <c r="N12" s="394"/>
      <c r="O12" s="394"/>
      <c r="P12" s="394"/>
      <c r="Q12" s="394"/>
      <c r="R12" s="394"/>
      <c r="S12" s="394"/>
      <c r="T12" s="394"/>
      <c r="U12" s="394"/>
      <c r="V12" s="394"/>
      <c r="W12" s="394"/>
      <c r="X12" s="394"/>
      <c r="Y12" s="394"/>
      <c r="Z12" s="394"/>
      <c r="AA12" s="394"/>
      <c r="AB12" s="394"/>
      <c r="AC12" s="394"/>
      <c r="AD12" s="394"/>
      <c r="AE12" s="394"/>
      <c r="AF12" s="394"/>
      <c r="AG12" s="394"/>
      <c r="AH12" s="394"/>
      <c r="AI12" s="394"/>
      <c r="AJ12" s="394"/>
      <c r="AK12" s="394"/>
      <c r="AL12" s="394"/>
      <c r="AM12" s="394"/>
      <c r="AN12" s="394"/>
      <c r="AO12" s="394"/>
      <c r="AP12" s="394"/>
      <c r="AQ12" s="394"/>
      <c r="AR12" s="394"/>
      <c r="AS12" s="394"/>
      <c r="AT12" s="394"/>
      <c r="AU12" s="394"/>
      <c r="AV12" s="394"/>
      <c r="AW12" s="394"/>
      <c r="AX12" s="394"/>
      <c r="AY12" s="394"/>
      <c r="AZ12" s="394"/>
      <c r="BA12" s="394"/>
      <c r="BB12" s="394"/>
      <c r="BC12" s="394"/>
      <c r="BD12" s="394"/>
      <c r="BE12" s="394"/>
      <c r="BF12" s="394"/>
      <c r="BG12" s="394"/>
      <c r="BH12" s="394"/>
      <c r="BI12" s="394"/>
      <c r="BJ12" s="394"/>
      <c r="BK12" s="394"/>
      <c r="BL12" s="394"/>
      <c r="BM12" s="394"/>
      <c r="BN12" s="394"/>
      <c r="BO12" s="394"/>
      <c r="BP12" s="394"/>
      <c r="BQ12" s="394"/>
      <c r="BR12" s="394"/>
      <c r="BS12" s="394"/>
      <c r="BT12" s="394"/>
      <c r="BU12" s="394"/>
      <c r="BV12" s="394"/>
      <c r="BW12" s="394"/>
      <c r="BX12" s="394"/>
      <c r="BY12" s="394"/>
      <c r="BZ12" s="394"/>
      <c r="CA12" s="394"/>
      <c r="CB12" s="394"/>
      <c r="CC12" s="394"/>
      <c r="CD12" s="394"/>
      <c r="CE12" s="394"/>
      <c r="CF12" s="394"/>
      <c r="CG12" s="394"/>
      <c r="CH12" s="394"/>
      <c r="CI12" s="394"/>
      <c r="CJ12" s="394"/>
      <c r="CK12" s="394"/>
      <c r="CL12" s="394"/>
      <c r="CM12" s="394"/>
      <c r="CN12" s="394"/>
      <c r="CO12" s="394"/>
      <c r="CP12" s="394"/>
      <c r="CQ12" s="394"/>
      <c r="CR12" s="394"/>
      <c r="CS12" s="394"/>
      <c r="CT12" s="394"/>
      <c r="CU12" s="394"/>
      <c r="CV12" s="394"/>
      <c r="CW12" s="394"/>
      <c r="CX12" s="394"/>
      <c r="CY12" s="394"/>
      <c r="CZ12" s="394"/>
      <c r="DA12" s="394"/>
      <c r="DB12" s="394"/>
      <c r="DC12" s="394"/>
      <c r="DD12" s="394"/>
      <c r="DE12" s="394"/>
      <c r="DF12" s="394"/>
      <c r="DG12" s="394"/>
      <c r="DH12" s="394"/>
      <c r="DI12" s="394"/>
      <c r="DJ12" s="394"/>
      <c r="DK12" s="394"/>
      <c r="DL12" s="394"/>
      <c r="DM12" s="394"/>
      <c r="DN12" s="394"/>
      <c r="DO12" s="394"/>
      <c r="DP12" s="394"/>
      <c r="DQ12" s="394"/>
      <c r="DR12" s="394"/>
      <c r="DS12" s="394"/>
      <c r="DT12" s="394"/>
      <c r="DU12" s="394"/>
      <c r="DV12" s="394"/>
      <c r="DW12" s="394"/>
      <c r="DX12" s="394"/>
      <c r="DY12" s="394"/>
      <c r="DZ12" s="394"/>
    </row>
    <row r="13" spans="1:130">
      <c r="A13" s="394"/>
      <c r="B13" s="394"/>
      <c r="C13" s="394"/>
      <c r="D13" s="394"/>
      <c r="E13" s="394"/>
      <c r="F13" s="394"/>
      <c r="G13" s="394"/>
      <c r="H13" s="394"/>
      <c r="I13" s="394"/>
      <c r="J13" s="394"/>
      <c r="K13" s="394"/>
      <c r="L13" s="394"/>
      <c r="M13" s="394"/>
      <c r="N13" s="394"/>
      <c r="O13" s="394"/>
      <c r="P13" s="394"/>
      <c r="Q13" s="394"/>
      <c r="R13" s="394"/>
      <c r="S13" s="394"/>
      <c r="T13" s="394"/>
      <c r="U13" s="394"/>
      <c r="V13" s="394"/>
      <c r="W13" s="394"/>
      <c r="X13" s="394"/>
      <c r="Y13" s="394"/>
      <c r="Z13" s="394"/>
      <c r="AA13" s="394"/>
      <c r="AB13" s="394"/>
      <c r="AC13" s="394"/>
      <c r="AD13" s="394"/>
      <c r="AE13" s="394"/>
      <c r="AF13" s="394"/>
      <c r="AG13" s="394"/>
      <c r="AH13" s="394"/>
      <c r="AI13" s="394"/>
      <c r="AJ13" s="394"/>
      <c r="AK13" s="394"/>
      <c r="AL13" s="394"/>
      <c r="AM13" s="394"/>
      <c r="AN13" s="394"/>
      <c r="AO13" s="394"/>
      <c r="AP13" s="394"/>
      <c r="AQ13" s="394"/>
      <c r="AR13" s="394"/>
      <c r="AS13" s="394"/>
      <c r="AT13" s="394"/>
      <c r="AU13" s="394"/>
      <c r="AV13" s="394"/>
      <c r="AW13" s="394"/>
      <c r="AX13" s="394"/>
      <c r="AY13" s="394"/>
      <c r="AZ13" s="394"/>
      <c r="BA13" s="394"/>
      <c r="BB13" s="394"/>
      <c r="BC13" s="394"/>
      <c r="BD13" s="394"/>
      <c r="BE13" s="394"/>
      <c r="BF13" s="394"/>
      <c r="BG13" s="394"/>
      <c r="BH13" s="394"/>
      <c r="BI13" s="394"/>
      <c r="BJ13" s="394"/>
      <c r="BK13" s="394"/>
      <c r="BL13" s="394"/>
      <c r="BM13" s="394"/>
      <c r="BN13" s="394"/>
      <c r="BO13" s="394"/>
      <c r="BP13" s="394"/>
      <c r="BQ13" s="394"/>
      <c r="BR13" s="394"/>
      <c r="BS13" s="394"/>
      <c r="BT13" s="394"/>
      <c r="BU13" s="394"/>
      <c r="BV13" s="394"/>
      <c r="BW13" s="394"/>
      <c r="BX13" s="394"/>
      <c r="BY13" s="394"/>
      <c r="BZ13" s="394"/>
      <c r="CA13" s="394"/>
      <c r="CB13" s="394"/>
      <c r="CC13" s="394"/>
      <c r="CD13" s="394"/>
      <c r="CE13" s="394"/>
      <c r="CF13" s="394"/>
      <c r="CG13" s="394"/>
      <c r="CH13" s="394"/>
      <c r="CI13" s="394"/>
      <c r="CJ13" s="394"/>
      <c r="CK13" s="394"/>
      <c r="CL13" s="394"/>
      <c r="CM13" s="394"/>
      <c r="CN13" s="394"/>
      <c r="CO13" s="394"/>
      <c r="CP13" s="394"/>
      <c r="CQ13" s="394"/>
      <c r="CR13" s="394"/>
      <c r="CS13" s="394"/>
      <c r="CT13" s="394"/>
      <c r="CU13" s="394"/>
      <c r="CV13" s="394"/>
      <c r="CW13" s="394"/>
      <c r="CX13" s="394"/>
      <c r="CY13" s="394"/>
      <c r="CZ13" s="394"/>
      <c r="DA13" s="394"/>
      <c r="DB13" s="394"/>
      <c r="DC13" s="394"/>
      <c r="DD13" s="394"/>
      <c r="DE13" s="394"/>
      <c r="DF13" s="394"/>
      <c r="DG13" s="394"/>
      <c r="DH13" s="394"/>
      <c r="DI13" s="394"/>
      <c r="DJ13" s="394"/>
      <c r="DK13" s="394"/>
      <c r="DL13" s="394"/>
      <c r="DM13" s="394"/>
      <c r="DN13" s="394"/>
      <c r="DO13" s="394"/>
      <c r="DP13" s="394"/>
      <c r="DQ13" s="394"/>
      <c r="DR13" s="394"/>
      <c r="DS13" s="394"/>
      <c r="DT13" s="394"/>
      <c r="DU13" s="394"/>
      <c r="DV13" s="394"/>
      <c r="DW13" s="394"/>
      <c r="DX13" s="394"/>
      <c r="DY13" s="394"/>
      <c r="DZ13" s="394"/>
    </row>
    <row r="14" spans="1:130">
      <c r="A14" s="394"/>
      <c r="B14" s="394"/>
      <c r="C14" s="394"/>
      <c r="D14" s="394"/>
      <c r="E14" s="394"/>
      <c r="F14" s="394"/>
      <c r="G14" s="394"/>
      <c r="H14" s="394"/>
      <c r="I14" s="394"/>
      <c r="J14" s="394"/>
      <c r="K14" s="394"/>
      <c r="L14" s="394"/>
      <c r="M14" s="394"/>
      <c r="N14" s="394"/>
      <c r="O14" s="394"/>
      <c r="P14" s="394"/>
      <c r="Q14" s="394"/>
      <c r="R14" s="394"/>
      <c r="S14" s="394"/>
      <c r="T14" s="394"/>
      <c r="U14" s="394"/>
      <c r="V14" s="394"/>
      <c r="W14" s="394"/>
      <c r="X14" s="394"/>
      <c r="Y14" s="394"/>
      <c r="Z14" s="394"/>
      <c r="AA14" s="394"/>
      <c r="AB14" s="394"/>
      <c r="AC14" s="394"/>
      <c r="AD14" s="394"/>
      <c r="AE14" s="394"/>
      <c r="AF14" s="394"/>
      <c r="AG14" s="394"/>
      <c r="AH14" s="394"/>
      <c r="AI14" s="394"/>
      <c r="AJ14" s="394"/>
      <c r="AK14" s="394"/>
      <c r="AL14" s="394"/>
      <c r="AM14" s="394"/>
      <c r="AN14" s="394"/>
      <c r="AO14" s="394"/>
      <c r="AP14" s="394"/>
      <c r="AQ14" s="394"/>
      <c r="AR14" s="394"/>
      <c r="AS14" s="394"/>
      <c r="AT14" s="394"/>
      <c r="AU14" s="394"/>
      <c r="AV14" s="394"/>
      <c r="AW14" s="394"/>
      <c r="AX14" s="394"/>
      <c r="AY14" s="394"/>
      <c r="AZ14" s="394"/>
      <c r="BA14" s="394"/>
      <c r="BB14" s="394"/>
      <c r="BC14" s="394"/>
      <c r="BD14" s="394"/>
      <c r="BE14" s="394"/>
      <c r="BF14" s="394"/>
      <c r="BG14" s="394"/>
      <c r="BH14" s="394"/>
      <c r="BI14" s="394"/>
      <c r="BJ14" s="394"/>
      <c r="BK14" s="394"/>
      <c r="BL14" s="394"/>
      <c r="BM14" s="394"/>
      <c r="BN14" s="394"/>
      <c r="BO14" s="394"/>
      <c r="BP14" s="394"/>
      <c r="BQ14" s="394"/>
      <c r="BR14" s="394"/>
      <c r="BS14" s="394"/>
      <c r="BT14" s="394"/>
      <c r="BU14" s="394"/>
      <c r="BV14" s="394"/>
      <c r="BW14" s="394"/>
      <c r="BX14" s="394"/>
      <c r="BY14" s="394"/>
      <c r="BZ14" s="394"/>
      <c r="CA14" s="394"/>
      <c r="CB14" s="394"/>
      <c r="CC14" s="394"/>
      <c r="CD14" s="394"/>
      <c r="CE14" s="394"/>
      <c r="CF14" s="394"/>
      <c r="CG14" s="394"/>
      <c r="CH14" s="394"/>
      <c r="CI14" s="394"/>
      <c r="CJ14" s="394"/>
      <c r="CK14" s="394"/>
      <c r="CL14" s="394"/>
      <c r="CM14" s="394"/>
      <c r="CN14" s="394"/>
      <c r="CO14" s="394"/>
      <c r="CP14" s="394"/>
      <c r="CQ14" s="394"/>
      <c r="CR14" s="394"/>
      <c r="CS14" s="394"/>
      <c r="CT14" s="394"/>
      <c r="CU14" s="394"/>
      <c r="CV14" s="394"/>
      <c r="CW14" s="394"/>
      <c r="CX14" s="394"/>
      <c r="CY14" s="394"/>
      <c r="CZ14" s="394"/>
      <c r="DA14" s="394"/>
      <c r="DB14" s="394"/>
      <c r="DC14" s="394"/>
      <c r="DD14" s="394"/>
      <c r="DE14" s="394"/>
      <c r="DF14" s="394"/>
      <c r="DG14" s="394"/>
      <c r="DH14" s="394"/>
      <c r="DI14" s="394"/>
      <c r="DJ14" s="394"/>
      <c r="DK14" s="394"/>
      <c r="DL14" s="394"/>
      <c r="DM14" s="394"/>
      <c r="DN14" s="394"/>
      <c r="DO14" s="394"/>
      <c r="DP14" s="394"/>
      <c r="DQ14" s="394"/>
      <c r="DR14" s="394"/>
      <c r="DS14" s="394"/>
      <c r="DT14" s="394"/>
      <c r="DU14" s="394"/>
      <c r="DV14" s="394"/>
      <c r="DW14" s="394"/>
      <c r="DX14" s="394"/>
      <c r="DY14" s="394"/>
      <c r="DZ14" s="394"/>
    </row>
    <row r="15" spans="1:130">
      <c r="A15" s="394"/>
      <c r="B15" s="394"/>
      <c r="C15" s="394"/>
      <c r="D15" s="394"/>
      <c r="E15" s="394"/>
      <c r="F15" s="394"/>
      <c r="G15" s="394"/>
      <c r="H15" s="394"/>
      <c r="I15" s="394"/>
      <c r="J15" s="394"/>
      <c r="K15" s="394"/>
      <c r="L15" s="394"/>
      <c r="M15" s="394"/>
      <c r="N15" s="394"/>
      <c r="O15" s="394"/>
      <c r="P15" s="394"/>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4"/>
      <c r="AX15" s="394"/>
      <c r="AY15" s="394"/>
      <c r="AZ15" s="394"/>
      <c r="BA15" s="394"/>
      <c r="BB15" s="394"/>
      <c r="BC15" s="394"/>
      <c r="BD15" s="394"/>
      <c r="BE15" s="394"/>
      <c r="BF15" s="394"/>
      <c r="BG15" s="394"/>
      <c r="BH15" s="394"/>
      <c r="BI15" s="394"/>
      <c r="BJ15" s="394"/>
      <c r="BK15" s="394"/>
      <c r="BL15" s="394"/>
      <c r="BM15" s="394"/>
      <c r="BN15" s="394"/>
      <c r="BO15" s="394"/>
      <c r="BP15" s="394"/>
      <c r="BQ15" s="394"/>
      <c r="BR15" s="394"/>
      <c r="BS15" s="394"/>
      <c r="BT15" s="394"/>
      <c r="BU15" s="394"/>
      <c r="BV15" s="394"/>
      <c r="BW15" s="394"/>
      <c r="BX15" s="394"/>
      <c r="BY15" s="394"/>
      <c r="BZ15" s="394"/>
      <c r="CA15" s="394"/>
      <c r="CB15" s="394"/>
      <c r="CC15" s="394"/>
      <c r="CD15" s="394"/>
      <c r="CE15" s="394"/>
      <c r="CF15" s="394"/>
      <c r="CG15" s="394"/>
      <c r="CH15" s="394"/>
      <c r="CI15" s="394"/>
      <c r="CJ15" s="394"/>
      <c r="CK15" s="394"/>
      <c r="CL15" s="394"/>
      <c r="CM15" s="394"/>
      <c r="CN15" s="394"/>
      <c r="CO15" s="394"/>
      <c r="CP15" s="394"/>
      <c r="CQ15" s="394"/>
      <c r="CR15" s="394"/>
      <c r="CS15" s="394"/>
      <c r="CT15" s="394"/>
      <c r="CU15" s="394"/>
      <c r="CV15" s="394"/>
      <c r="CW15" s="394"/>
      <c r="CX15" s="394"/>
      <c r="CY15" s="394"/>
      <c r="CZ15" s="394"/>
      <c r="DA15" s="394"/>
      <c r="DB15" s="394"/>
      <c r="DC15" s="394"/>
      <c r="DD15" s="394"/>
      <c r="DE15" s="394"/>
      <c r="DF15" s="394"/>
      <c r="DG15" s="394"/>
      <c r="DH15" s="394"/>
      <c r="DI15" s="394"/>
      <c r="DJ15" s="394"/>
      <c r="DK15" s="394"/>
      <c r="DL15" s="394"/>
      <c r="DM15" s="394"/>
      <c r="DN15" s="394"/>
      <c r="DO15" s="394"/>
      <c r="DP15" s="394"/>
      <c r="DQ15" s="394"/>
      <c r="DR15" s="394"/>
      <c r="DS15" s="394"/>
      <c r="DT15" s="394"/>
      <c r="DU15" s="394"/>
      <c r="DV15" s="394"/>
      <c r="DW15" s="394"/>
      <c r="DX15" s="394"/>
      <c r="DY15" s="394"/>
      <c r="DZ15" s="394"/>
    </row>
    <row r="16" spans="1:130">
      <c r="A16" s="394"/>
      <c r="B16" s="394"/>
      <c r="C16" s="394"/>
      <c r="D16" s="394"/>
      <c r="E16" s="394"/>
      <c r="F16" s="394"/>
      <c r="G16" s="394"/>
      <c r="H16" s="394"/>
      <c r="I16" s="394"/>
      <c r="J16" s="394"/>
      <c r="K16" s="394"/>
      <c r="L16" s="394"/>
      <c r="M16" s="394"/>
      <c r="N16" s="394"/>
      <c r="O16" s="394"/>
      <c r="P16" s="394"/>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4"/>
      <c r="AX16" s="394"/>
      <c r="AY16" s="394"/>
      <c r="AZ16" s="394"/>
      <c r="BA16" s="394"/>
      <c r="BB16" s="394"/>
      <c r="BC16" s="394"/>
      <c r="BD16" s="394"/>
      <c r="BE16" s="394"/>
      <c r="BF16" s="394"/>
      <c r="BG16" s="394"/>
      <c r="BH16" s="394"/>
      <c r="BI16" s="394"/>
      <c r="BJ16" s="394"/>
      <c r="BK16" s="394"/>
      <c r="BL16" s="394"/>
      <c r="BM16" s="394"/>
      <c r="BN16" s="394"/>
      <c r="BO16" s="394"/>
      <c r="BP16" s="394"/>
      <c r="BQ16" s="394"/>
      <c r="BR16" s="394"/>
      <c r="BS16" s="394"/>
      <c r="BT16" s="394"/>
      <c r="BU16" s="394"/>
      <c r="BV16" s="394"/>
      <c r="BW16" s="394"/>
      <c r="BX16" s="394"/>
      <c r="BY16" s="394"/>
      <c r="BZ16" s="394"/>
      <c r="CA16" s="394"/>
      <c r="CB16" s="394"/>
      <c r="CC16" s="394"/>
      <c r="CD16" s="394"/>
      <c r="CE16" s="394"/>
      <c r="CF16" s="394"/>
      <c r="CG16" s="394"/>
      <c r="CH16" s="394"/>
      <c r="CI16" s="394"/>
      <c r="CJ16" s="394"/>
      <c r="CK16" s="394"/>
      <c r="CL16" s="394"/>
      <c r="CM16" s="394"/>
      <c r="CN16" s="394"/>
      <c r="CO16" s="394"/>
      <c r="CP16" s="394"/>
      <c r="CQ16" s="394"/>
      <c r="CR16" s="394"/>
      <c r="CS16" s="394"/>
      <c r="CT16" s="394"/>
      <c r="CU16" s="394"/>
      <c r="CV16" s="394"/>
      <c r="CW16" s="394"/>
      <c r="CX16" s="394"/>
      <c r="CY16" s="394"/>
      <c r="CZ16" s="394"/>
      <c r="DA16" s="394"/>
      <c r="DB16" s="394"/>
      <c r="DC16" s="394"/>
      <c r="DD16" s="394"/>
      <c r="DE16" s="394"/>
      <c r="DF16" s="394"/>
      <c r="DG16" s="394"/>
      <c r="DH16" s="394"/>
      <c r="DI16" s="394"/>
      <c r="DJ16" s="394"/>
      <c r="DK16" s="394"/>
      <c r="DL16" s="394"/>
      <c r="DM16" s="394"/>
      <c r="DN16" s="394"/>
      <c r="DO16" s="394"/>
      <c r="DP16" s="394"/>
      <c r="DQ16" s="394"/>
      <c r="DR16" s="394"/>
      <c r="DS16" s="394"/>
      <c r="DT16" s="394"/>
      <c r="DU16" s="394"/>
      <c r="DV16" s="394"/>
      <c r="DW16" s="394"/>
      <c r="DX16" s="394"/>
      <c r="DY16" s="394"/>
      <c r="DZ16" s="394"/>
    </row>
    <row r="17" spans="1:130">
      <c r="A17" s="394"/>
      <c r="B17" s="394"/>
      <c r="C17" s="394"/>
      <c r="D17" s="394"/>
      <c r="E17" s="394"/>
      <c r="F17" s="394"/>
      <c r="G17" s="394"/>
      <c r="H17" s="394"/>
      <c r="I17" s="394"/>
      <c r="J17" s="394"/>
      <c r="K17" s="394"/>
      <c r="L17" s="394"/>
      <c r="M17" s="394"/>
      <c r="N17" s="394"/>
      <c r="O17" s="394"/>
      <c r="P17" s="394"/>
      <c r="Q17" s="394"/>
      <c r="R17" s="394"/>
      <c r="S17" s="394"/>
      <c r="T17" s="394"/>
      <c r="U17" s="394"/>
      <c r="V17" s="394"/>
      <c r="W17" s="394"/>
      <c r="X17" s="394"/>
      <c r="Y17" s="394"/>
      <c r="Z17" s="394"/>
      <c r="AA17" s="394"/>
      <c r="AB17" s="394"/>
      <c r="AC17" s="394"/>
      <c r="AD17" s="394"/>
      <c r="AE17" s="394"/>
      <c r="AF17" s="394"/>
      <c r="AG17" s="394"/>
      <c r="AH17" s="394"/>
      <c r="AI17" s="394"/>
      <c r="AJ17" s="394"/>
      <c r="AK17" s="394"/>
      <c r="AL17" s="394"/>
      <c r="AM17" s="394"/>
      <c r="AN17" s="394"/>
      <c r="AO17" s="394"/>
      <c r="AP17" s="394"/>
      <c r="AQ17" s="394"/>
      <c r="AR17" s="394"/>
      <c r="AS17" s="394"/>
      <c r="AT17" s="394"/>
      <c r="AU17" s="394"/>
      <c r="AV17" s="394"/>
      <c r="AW17" s="394"/>
      <c r="AX17" s="394"/>
      <c r="AY17" s="394"/>
      <c r="AZ17" s="394"/>
      <c r="BA17" s="394"/>
      <c r="BB17" s="394"/>
      <c r="BC17" s="394"/>
      <c r="BD17" s="394"/>
      <c r="BE17" s="394"/>
      <c r="BF17" s="394"/>
      <c r="BG17" s="394"/>
      <c r="BH17" s="394"/>
      <c r="BI17" s="394"/>
      <c r="BJ17" s="394"/>
      <c r="BK17" s="394"/>
      <c r="BL17" s="394"/>
      <c r="BM17" s="394"/>
      <c r="BN17" s="394"/>
      <c r="BO17" s="394"/>
      <c r="BP17" s="394"/>
      <c r="BQ17" s="394"/>
      <c r="BR17" s="394"/>
      <c r="BS17" s="394"/>
      <c r="BT17" s="394"/>
      <c r="BU17" s="394"/>
      <c r="BV17" s="394"/>
      <c r="BW17" s="394"/>
      <c r="BX17" s="394"/>
      <c r="BY17" s="394"/>
      <c r="BZ17" s="394"/>
      <c r="CA17" s="394"/>
      <c r="CB17" s="394"/>
      <c r="CC17" s="394"/>
      <c r="CD17" s="394"/>
      <c r="CE17" s="394"/>
      <c r="CF17" s="394"/>
      <c r="CG17" s="394"/>
      <c r="CH17" s="394"/>
      <c r="CI17" s="394"/>
      <c r="CJ17" s="394"/>
      <c r="CK17" s="394"/>
      <c r="CL17" s="394"/>
      <c r="CM17" s="394"/>
      <c r="CN17" s="394"/>
      <c r="CO17" s="394"/>
      <c r="CP17" s="394"/>
      <c r="CQ17" s="394"/>
      <c r="CR17" s="394"/>
      <c r="CS17" s="394"/>
      <c r="CT17" s="394"/>
      <c r="CU17" s="394"/>
      <c r="CV17" s="394"/>
      <c r="CW17" s="394"/>
      <c r="CX17" s="394"/>
      <c r="CY17" s="394"/>
      <c r="CZ17" s="394"/>
      <c r="DA17" s="394"/>
      <c r="DB17" s="394"/>
      <c r="DC17" s="394"/>
      <c r="DD17" s="394"/>
      <c r="DE17" s="394"/>
      <c r="DF17" s="394"/>
      <c r="DG17" s="394"/>
      <c r="DH17" s="394"/>
      <c r="DI17" s="394"/>
      <c r="DJ17" s="394"/>
      <c r="DK17" s="394"/>
      <c r="DL17" s="394"/>
      <c r="DM17" s="394"/>
      <c r="DN17" s="394"/>
      <c r="DO17" s="394"/>
      <c r="DP17" s="394"/>
      <c r="DQ17" s="394"/>
      <c r="DR17" s="394"/>
      <c r="DS17" s="394"/>
      <c r="DT17" s="394"/>
      <c r="DU17" s="394"/>
      <c r="DV17" s="394"/>
      <c r="DW17" s="394"/>
      <c r="DX17" s="394"/>
      <c r="DY17" s="394"/>
      <c r="DZ17" s="394"/>
    </row>
    <row r="18" spans="1:130">
      <c r="A18" s="394"/>
      <c r="B18" s="394"/>
      <c r="C18" s="394"/>
      <c r="D18" s="394"/>
      <c r="E18" s="394"/>
      <c r="F18" s="394"/>
      <c r="G18" s="394"/>
      <c r="H18" s="394"/>
      <c r="I18" s="394"/>
      <c r="J18" s="394"/>
      <c r="K18" s="394"/>
      <c r="L18" s="394"/>
      <c r="M18" s="394"/>
      <c r="N18" s="394"/>
      <c r="O18" s="394"/>
      <c r="P18" s="394"/>
      <c r="Q18" s="394"/>
      <c r="R18" s="394"/>
      <c r="S18" s="394"/>
      <c r="T18" s="394"/>
      <c r="U18" s="394"/>
      <c r="V18" s="394"/>
      <c r="W18" s="394"/>
      <c r="X18" s="394"/>
      <c r="Y18" s="394"/>
      <c r="Z18" s="394"/>
      <c r="AA18" s="394"/>
      <c r="AB18" s="394"/>
      <c r="AC18" s="394"/>
      <c r="AD18" s="394"/>
      <c r="AE18" s="394"/>
      <c r="AF18" s="394"/>
      <c r="AG18" s="394"/>
      <c r="AH18" s="394"/>
      <c r="AI18" s="394"/>
      <c r="AJ18" s="394"/>
      <c r="AK18" s="394"/>
      <c r="AL18" s="394"/>
      <c r="AM18" s="394"/>
      <c r="AN18" s="394"/>
      <c r="AO18" s="394"/>
      <c r="AP18" s="394"/>
      <c r="AQ18" s="394"/>
      <c r="AR18" s="394"/>
      <c r="AS18" s="394"/>
      <c r="AT18" s="394"/>
      <c r="AU18" s="394"/>
      <c r="AV18" s="394"/>
      <c r="AW18" s="394"/>
      <c r="AX18" s="394"/>
      <c r="AY18" s="394"/>
      <c r="AZ18" s="394"/>
      <c r="BA18" s="394"/>
      <c r="BB18" s="394"/>
      <c r="BC18" s="394"/>
      <c r="BD18" s="394"/>
      <c r="BE18" s="394"/>
      <c r="BF18" s="394"/>
      <c r="BG18" s="394"/>
      <c r="BH18" s="394"/>
      <c r="BI18" s="394"/>
      <c r="BJ18" s="394"/>
      <c r="BK18" s="394"/>
      <c r="BL18" s="394"/>
      <c r="BM18" s="394"/>
      <c r="BN18" s="394"/>
      <c r="BO18" s="394"/>
      <c r="BP18" s="394"/>
      <c r="BQ18" s="394"/>
      <c r="BR18" s="394"/>
      <c r="BS18" s="394"/>
      <c r="BT18" s="394"/>
      <c r="BU18" s="394"/>
      <c r="BV18" s="394"/>
      <c r="BW18" s="394"/>
      <c r="BX18" s="394"/>
      <c r="BY18" s="394"/>
      <c r="BZ18" s="394"/>
      <c r="CA18" s="394"/>
      <c r="CB18" s="394"/>
      <c r="CC18" s="394"/>
      <c r="CD18" s="394"/>
      <c r="CE18" s="394"/>
      <c r="CF18" s="394"/>
      <c r="CG18" s="394"/>
      <c r="CH18" s="394"/>
      <c r="CI18" s="394"/>
      <c r="CJ18" s="394"/>
      <c r="CK18" s="394"/>
      <c r="CL18" s="394"/>
      <c r="CM18" s="394"/>
      <c r="CN18" s="394"/>
      <c r="CO18" s="394"/>
      <c r="CP18" s="394"/>
      <c r="CQ18" s="394"/>
      <c r="CR18" s="394"/>
      <c r="CS18" s="394"/>
      <c r="CT18" s="394"/>
      <c r="CU18" s="394"/>
      <c r="CV18" s="394"/>
      <c r="CW18" s="394"/>
      <c r="CX18" s="394"/>
      <c r="CY18" s="394"/>
      <c r="CZ18" s="394"/>
      <c r="DA18" s="394"/>
      <c r="DB18" s="394"/>
      <c r="DC18" s="394"/>
      <c r="DD18" s="394"/>
      <c r="DE18" s="394"/>
      <c r="DF18" s="394"/>
      <c r="DG18" s="394"/>
      <c r="DH18" s="394"/>
      <c r="DI18" s="394"/>
      <c r="DJ18" s="394"/>
      <c r="DK18" s="394"/>
      <c r="DL18" s="394"/>
      <c r="DM18" s="394"/>
      <c r="DN18" s="394"/>
      <c r="DO18" s="394"/>
      <c r="DP18" s="394"/>
      <c r="DQ18" s="394"/>
      <c r="DR18" s="394"/>
      <c r="DS18" s="394"/>
      <c r="DT18" s="394"/>
      <c r="DU18" s="394"/>
      <c r="DV18" s="394"/>
      <c r="DW18" s="394"/>
      <c r="DX18" s="394"/>
      <c r="DY18" s="394"/>
      <c r="DZ18" s="394"/>
    </row>
    <row r="19" spans="1:130">
      <c r="A19" s="394"/>
      <c r="B19" s="394"/>
      <c r="C19" s="394"/>
      <c r="D19" s="394"/>
      <c r="E19" s="394"/>
      <c r="F19" s="394"/>
      <c r="G19" s="394"/>
      <c r="H19" s="394"/>
      <c r="I19" s="394"/>
      <c r="J19" s="394"/>
      <c r="K19" s="394"/>
      <c r="L19" s="394"/>
      <c r="M19" s="394"/>
      <c r="N19" s="394"/>
      <c r="O19" s="394"/>
      <c r="P19" s="394"/>
      <c r="Q19" s="394"/>
      <c r="R19" s="394"/>
      <c r="S19" s="394"/>
      <c r="T19" s="394"/>
      <c r="U19" s="394"/>
      <c r="V19" s="394"/>
      <c r="W19" s="394"/>
      <c r="X19" s="394"/>
      <c r="Y19" s="394"/>
      <c r="Z19" s="394"/>
      <c r="AA19" s="394"/>
      <c r="AB19" s="394"/>
      <c r="AC19" s="394"/>
      <c r="AD19" s="394"/>
      <c r="AE19" s="394"/>
      <c r="AF19" s="394"/>
      <c r="AG19" s="394"/>
      <c r="AH19" s="394"/>
      <c r="AI19" s="394"/>
      <c r="AJ19" s="394"/>
      <c r="AK19" s="394"/>
      <c r="AL19" s="394"/>
      <c r="AM19" s="394"/>
      <c r="AN19" s="394"/>
      <c r="AO19" s="394"/>
      <c r="AP19" s="394"/>
      <c r="AQ19" s="394"/>
      <c r="AR19" s="394"/>
      <c r="AS19" s="394"/>
      <c r="AT19" s="394"/>
      <c r="AU19" s="394"/>
      <c r="AV19" s="394"/>
      <c r="AW19" s="394"/>
      <c r="AX19" s="394"/>
      <c r="AY19" s="394"/>
      <c r="AZ19" s="394"/>
      <c r="BA19" s="394"/>
      <c r="BB19" s="394"/>
      <c r="BC19" s="394"/>
      <c r="BD19" s="394"/>
      <c r="BE19" s="394"/>
      <c r="BF19" s="394"/>
      <c r="BG19" s="394"/>
      <c r="BH19" s="394"/>
      <c r="BI19" s="394"/>
      <c r="BJ19" s="394"/>
      <c r="BK19" s="394"/>
      <c r="BL19" s="394"/>
      <c r="BM19" s="394"/>
      <c r="BN19" s="394"/>
      <c r="BO19" s="394"/>
      <c r="BP19" s="394"/>
      <c r="BQ19" s="394"/>
      <c r="BR19" s="394"/>
      <c r="BS19" s="394"/>
      <c r="BT19" s="394"/>
      <c r="BU19" s="394"/>
      <c r="BV19" s="394"/>
      <c r="BW19" s="394"/>
      <c r="BX19" s="394"/>
      <c r="BY19" s="394"/>
      <c r="BZ19" s="394"/>
      <c r="CA19" s="394"/>
      <c r="CB19" s="394"/>
      <c r="CC19" s="394"/>
      <c r="CD19" s="394"/>
      <c r="CE19" s="394"/>
      <c r="CF19" s="394"/>
      <c r="CG19" s="394"/>
      <c r="CH19" s="394"/>
      <c r="CI19" s="394"/>
      <c r="CJ19" s="394"/>
      <c r="CK19" s="394"/>
      <c r="CL19" s="394"/>
      <c r="CM19" s="394"/>
      <c r="CN19" s="394"/>
      <c r="CO19" s="394"/>
      <c r="CP19" s="394"/>
      <c r="CQ19" s="394"/>
      <c r="CR19" s="394"/>
      <c r="CS19" s="394"/>
      <c r="CT19" s="394"/>
      <c r="CU19" s="394"/>
      <c r="CV19" s="394"/>
      <c r="CW19" s="394"/>
      <c r="CX19" s="394"/>
      <c r="CY19" s="394"/>
      <c r="CZ19" s="394"/>
      <c r="DA19" s="394"/>
      <c r="DB19" s="394"/>
      <c r="DC19" s="394"/>
      <c r="DD19" s="394"/>
      <c r="DE19" s="394"/>
      <c r="DF19" s="394"/>
      <c r="DG19" s="394"/>
      <c r="DH19" s="394"/>
      <c r="DI19" s="394"/>
      <c r="DJ19" s="394"/>
      <c r="DK19" s="394"/>
      <c r="DL19" s="394"/>
      <c r="DM19" s="394"/>
      <c r="DN19" s="394"/>
      <c r="DO19" s="394"/>
      <c r="DP19" s="394"/>
      <c r="DQ19" s="394"/>
      <c r="DR19" s="394"/>
      <c r="DS19" s="394"/>
      <c r="DT19" s="394"/>
      <c r="DU19" s="394"/>
      <c r="DV19" s="394"/>
      <c r="DW19" s="394"/>
      <c r="DX19" s="394"/>
      <c r="DY19" s="394"/>
      <c r="DZ19" s="394"/>
    </row>
    <row r="20" spans="1:130">
      <c r="A20" s="394"/>
      <c r="B20" s="394"/>
      <c r="C20" s="394"/>
      <c r="D20" s="394"/>
      <c r="E20" s="394"/>
      <c r="F20" s="394"/>
      <c r="G20" s="394"/>
      <c r="H20" s="394"/>
      <c r="I20" s="394"/>
      <c r="J20" s="394"/>
      <c r="K20" s="394"/>
      <c r="L20" s="394"/>
      <c r="M20" s="394"/>
      <c r="N20" s="394"/>
      <c r="O20" s="394"/>
      <c r="P20" s="394"/>
      <c r="Q20" s="394"/>
      <c r="R20" s="394"/>
      <c r="S20" s="394"/>
      <c r="T20" s="394"/>
      <c r="U20" s="394"/>
      <c r="V20" s="394"/>
      <c r="W20" s="394"/>
      <c r="X20" s="394"/>
      <c r="Y20" s="394"/>
      <c r="Z20" s="394"/>
      <c r="AA20" s="394"/>
      <c r="AB20" s="394"/>
      <c r="AC20" s="394"/>
      <c r="AD20" s="394"/>
      <c r="AE20" s="394"/>
      <c r="AF20" s="394"/>
      <c r="AG20" s="394"/>
      <c r="AH20" s="394"/>
      <c r="AI20" s="394"/>
      <c r="AJ20" s="394"/>
      <c r="AK20" s="394"/>
      <c r="AL20" s="394"/>
      <c r="AM20" s="394"/>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4"/>
      <c r="BK20" s="394"/>
      <c r="BL20" s="394"/>
      <c r="BM20" s="394"/>
      <c r="BN20" s="394"/>
      <c r="BO20" s="394"/>
      <c r="BP20" s="394"/>
      <c r="BQ20" s="394"/>
      <c r="BR20" s="394"/>
      <c r="BS20" s="394"/>
      <c r="BT20" s="394"/>
      <c r="BU20" s="394"/>
      <c r="BV20" s="394"/>
      <c r="BW20" s="394"/>
      <c r="BX20" s="394"/>
      <c r="BY20" s="394"/>
      <c r="BZ20" s="394"/>
      <c r="CA20" s="394"/>
      <c r="CB20" s="394"/>
      <c r="CC20" s="394"/>
      <c r="CD20" s="394"/>
      <c r="CE20" s="394"/>
      <c r="CF20" s="394"/>
      <c r="CG20" s="394"/>
      <c r="CH20" s="394"/>
      <c r="CI20" s="394"/>
      <c r="CJ20" s="394"/>
      <c r="CK20" s="394"/>
      <c r="CL20" s="394"/>
      <c r="CM20" s="394"/>
      <c r="CN20" s="394"/>
      <c r="CO20" s="394"/>
      <c r="CP20" s="394"/>
      <c r="CQ20" s="394"/>
      <c r="CR20" s="394"/>
      <c r="CS20" s="394"/>
      <c r="CT20" s="394"/>
      <c r="CU20" s="394"/>
      <c r="CV20" s="394"/>
      <c r="CW20" s="394"/>
      <c r="CX20" s="394"/>
      <c r="CY20" s="394"/>
      <c r="CZ20" s="394"/>
      <c r="DA20" s="394"/>
      <c r="DB20" s="394"/>
      <c r="DC20" s="394"/>
      <c r="DD20" s="394"/>
      <c r="DE20" s="394"/>
      <c r="DF20" s="394"/>
      <c r="DG20" s="394"/>
      <c r="DH20" s="394"/>
      <c r="DI20" s="394"/>
      <c r="DJ20" s="394"/>
      <c r="DK20" s="394"/>
      <c r="DL20" s="394"/>
      <c r="DM20" s="394"/>
      <c r="DN20" s="394"/>
      <c r="DO20" s="394"/>
      <c r="DP20" s="394"/>
      <c r="DQ20" s="394"/>
      <c r="DR20" s="394"/>
      <c r="DS20" s="394"/>
      <c r="DT20" s="394"/>
      <c r="DU20" s="394"/>
      <c r="DV20" s="394"/>
      <c r="DW20" s="394"/>
      <c r="DX20" s="394"/>
      <c r="DY20" s="394"/>
      <c r="DZ20" s="394"/>
    </row>
    <row r="21" spans="1:130">
      <c r="A21" s="394"/>
      <c r="B21" s="394"/>
      <c r="C21" s="394"/>
      <c r="D21" s="394"/>
      <c r="E21" s="394"/>
      <c r="F21" s="394"/>
      <c r="G21" s="394"/>
      <c r="H21" s="394"/>
      <c r="I21" s="394"/>
      <c r="J21" s="394"/>
      <c r="K21" s="394"/>
      <c r="L21" s="394"/>
      <c r="M21" s="394"/>
      <c r="N21" s="394"/>
      <c r="O21" s="394"/>
      <c r="P21" s="394"/>
      <c r="Q21" s="394"/>
      <c r="R21" s="394"/>
      <c r="S21" s="394"/>
      <c r="T21" s="394"/>
      <c r="U21" s="394"/>
      <c r="V21" s="394"/>
      <c r="W21" s="394"/>
      <c r="X21" s="394"/>
      <c r="Y21" s="394"/>
      <c r="Z21" s="394"/>
      <c r="AA21" s="394"/>
      <c r="AB21" s="394"/>
      <c r="AC21" s="394"/>
      <c r="AD21" s="394"/>
      <c r="AE21" s="394"/>
      <c r="AF21" s="394"/>
      <c r="AG21" s="394"/>
      <c r="AH21" s="394"/>
      <c r="AI21" s="394"/>
      <c r="AJ21" s="394"/>
      <c r="AK21" s="394"/>
      <c r="AL21" s="394"/>
      <c r="AM21" s="394"/>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4"/>
      <c r="BK21" s="394"/>
      <c r="BL21" s="394"/>
      <c r="BM21" s="394"/>
      <c r="BN21" s="394"/>
      <c r="BO21" s="394"/>
      <c r="BP21" s="394"/>
      <c r="BQ21" s="394"/>
      <c r="BR21" s="394"/>
      <c r="BS21" s="394"/>
      <c r="BT21" s="394"/>
      <c r="BU21" s="394"/>
      <c r="BV21" s="394"/>
      <c r="BW21" s="394"/>
      <c r="BX21" s="394"/>
      <c r="BY21" s="394"/>
      <c r="BZ21" s="394"/>
      <c r="CA21" s="394"/>
      <c r="CB21" s="394"/>
      <c r="CC21" s="394"/>
      <c r="CD21" s="394"/>
      <c r="CE21" s="394"/>
      <c r="CF21" s="394"/>
      <c r="CG21" s="394"/>
      <c r="CH21" s="394"/>
      <c r="CI21" s="394"/>
      <c r="CJ21" s="394"/>
      <c r="CK21" s="394"/>
      <c r="CL21" s="394"/>
      <c r="CM21" s="394"/>
      <c r="CN21" s="394"/>
      <c r="CO21" s="394"/>
      <c r="CP21" s="394"/>
      <c r="CQ21" s="394"/>
      <c r="CR21" s="394"/>
      <c r="CS21" s="394"/>
      <c r="CT21" s="394"/>
      <c r="CU21" s="394"/>
      <c r="CV21" s="394"/>
      <c r="CW21" s="394"/>
      <c r="CX21" s="394"/>
      <c r="CY21" s="394"/>
      <c r="CZ21" s="394"/>
      <c r="DA21" s="394"/>
      <c r="DB21" s="394"/>
      <c r="DC21" s="394"/>
      <c r="DD21" s="394"/>
      <c r="DE21" s="394"/>
      <c r="DF21" s="394"/>
      <c r="DG21" s="394"/>
      <c r="DH21" s="394"/>
      <c r="DI21" s="394"/>
      <c r="DJ21" s="394"/>
      <c r="DK21" s="394"/>
      <c r="DL21" s="394"/>
      <c r="DM21" s="394"/>
      <c r="DN21" s="394"/>
      <c r="DO21" s="394"/>
      <c r="DP21" s="394"/>
      <c r="DQ21" s="394"/>
      <c r="DR21" s="394"/>
      <c r="DS21" s="394"/>
      <c r="DT21" s="394"/>
      <c r="DU21" s="394"/>
      <c r="DV21" s="394"/>
      <c r="DW21" s="394"/>
      <c r="DX21" s="394"/>
      <c r="DY21" s="394"/>
      <c r="DZ21" s="394"/>
    </row>
    <row r="22" spans="1:130">
      <c r="A22" s="394"/>
      <c r="B22" s="394"/>
      <c r="C22" s="394"/>
      <c r="D22" s="394"/>
      <c r="E22" s="394"/>
      <c r="F22" s="394"/>
      <c r="G22" s="394"/>
      <c r="H22" s="394"/>
      <c r="I22" s="394"/>
      <c r="J22" s="394"/>
      <c r="K22" s="394"/>
      <c r="L22" s="394"/>
      <c r="M22" s="394"/>
      <c r="N22" s="394"/>
      <c r="O22" s="394"/>
      <c r="P22" s="394"/>
      <c r="Q22" s="394"/>
      <c r="R22" s="394"/>
      <c r="S22" s="394"/>
      <c r="T22" s="394"/>
      <c r="U22" s="394"/>
      <c r="V22" s="394"/>
      <c r="W22" s="394"/>
      <c r="X22" s="394"/>
      <c r="Y22" s="394"/>
      <c r="Z22" s="394"/>
      <c r="AA22" s="394"/>
      <c r="AB22" s="394"/>
      <c r="AC22" s="394"/>
      <c r="AD22" s="394"/>
      <c r="AE22" s="394"/>
      <c r="AF22" s="394"/>
      <c r="AG22" s="394"/>
      <c r="AH22" s="394"/>
      <c r="AI22" s="394"/>
      <c r="AJ22" s="394"/>
      <c r="AK22" s="394"/>
      <c r="AL22" s="394"/>
      <c r="AM22" s="394"/>
      <c r="AN22" s="394"/>
      <c r="AO22" s="394"/>
      <c r="AP22" s="394"/>
      <c r="AQ22" s="394"/>
      <c r="AR22" s="394"/>
      <c r="AS22" s="394"/>
      <c r="AT22" s="394"/>
      <c r="AU22" s="394"/>
      <c r="AV22" s="394"/>
      <c r="AW22" s="394"/>
      <c r="AX22" s="394"/>
      <c r="AY22" s="394"/>
      <c r="AZ22" s="394"/>
      <c r="BA22" s="394"/>
      <c r="BB22" s="394"/>
      <c r="BC22" s="394"/>
      <c r="BD22" s="394"/>
      <c r="BE22" s="394"/>
      <c r="BF22" s="394"/>
      <c r="BG22" s="394"/>
      <c r="BH22" s="394"/>
      <c r="BI22" s="394"/>
      <c r="BJ22" s="394"/>
      <c r="BK22" s="394"/>
      <c r="BL22" s="394"/>
      <c r="BM22" s="394"/>
      <c r="BN22" s="394"/>
      <c r="BO22" s="394"/>
      <c r="BP22" s="394"/>
      <c r="BQ22" s="394"/>
      <c r="BR22" s="394"/>
      <c r="BS22" s="394"/>
      <c r="BT22" s="394"/>
      <c r="BU22" s="394"/>
      <c r="BV22" s="394"/>
      <c r="BW22" s="394"/>
      <c r="BX22" s="394"/>
      <c r="BY22" s="394"/>
      <c r="BZ22" s="394"/>
      <c r="CA22" s="394"/>
      <c r="CB22" s="394"/>
      <c r="CC22" s="394"/>
      <c r="CD22" s="394"/>
      <c r="CE22" s="394"/>
      <c r="CF22" s="394"/>
      <c r="CG22" s="394"/>
      <c r="CH22" s="394"/>
      <c r="CI22" s="394"/>
      <c r="CJ22" s="394"/>
      <c r="CK22" s="394"/>
      <c r="CL22" s="394"/>
      <c r="CM22" s="394"/>
      <c r="CN22" s="394"/>
      <c r="CO22" s="394"/>
      <c r="CP22" s="394"/>
      <c r="CQ22" s="394"/>
      <c r="CR22" s="394"/>
      <c r="CS22" s="394"/>
      <c r="CT22" s="394"/>
      <c r="CU22" s="394"/>
      <c r="CV22" s="394"/>
      <c r="CW22" s="394"/>
      <c r="CX22" s="394"/>
      <c r="CY22" s="394"/>
      <c r="CZ22" s="394"/>
      <c r="DA22" s="394"/>
      <c r="DB22" s="394"/>
      <c r="DC22" s="394"/>
      <c r="DD22" s="394"/>
      <c r="DE22" s="394"/>
      <c r="DF22" s="394"/>
      <c r="DG22" s="394"/>
      <c r="DH22" s="394"/>
      <c r="DI22" s="394"/>
      <c r="DJ22" s="394"/>
      <c r="DK22" s="394"/>
      <c r="DL22" s="394"/>
      <c r="DM22" s="394"/>
      <c r="DN22" s="394"/>
      <c r="DO22" s="394"/>
      <c r="DP22" s="394"/>
      <c r="DQ22" s="394"/>
      <c r="DR22" s="394"/>
      <c r="DS22" s="394"/>
      <c r="DT22" s="394"/>
      <c r="DU22" s="394"/>
      <c r="DV22" s="394"/>
      <c r="DW22" s="394"/>
      <c r="DX22" s="394"/>
      <c r="DY22" s="394"/>
      <c r="DZ22" s="394"/>
    </row>
    <row r="23" spans="1:130">
      <c r="A23" s="394"/>
      <c r="B23" s="394"/>
      <c r="C23" s="394"/>
      <c r="D23" s="394"/>
      <c r="E23" s="394"/>
      <c r="F23" s="394"/>
      <c r="G23" s="394"/>
      <c r="H23" s="394"/>
      <c r="I23" s="394"/>
      <c r="J23" s="394"/>
      <c r="K23" s="394"/>
      <c r="L23" s="394"/>
      <c r="M23" s="394"/>
      <c r="N23" s="394"/>
      <c r="O23" s="394"/>
      <c r="P23" s="394"/>
      <c r="Q23" s="394"/>
      <c r="R23" s="394"/>
      <c r="S23" s="394"/>
      <c r="T23" s="394"/>
      <c r="U23" s="394"/>
      <c r="V23" s="394"/>
      <c r="W23" s="394"/>
      <c r="X23" s="394"/>
      <c r="Y23" s="394"/>
      <c r="Z23" s="394"/>
      <c r="AA23" s="394"/>
      <c r="AB23" s="394"/>
      <c r="AC23" s="394"/>
      <c r="AD23" s="394"/>
      <c r="AE23" s="394"/>
      <c r="AF23" s="394"/>
      <c r="AG23" s="394"/>
      <c r="AH23" s="394"/>
      <c r="AI23" s="394"/>
      <c r="AJ23" s="394"/>
      <c r="AK23" s="394"/>
      <c r="AL23" s="394"/>
      <c r="AM23" s="394"/>
      <c r="AN23" s="394"/>
      <c r="AO23" s="394"/>
      <c r="AP23" s="394"/>
      <c r="AQ23" s="394"/>
      <c r="AR23" s="394"/>
      <c r="AS23" s="394"/>
      <c r="AT23" s="394"/>
      <c r="AU23" s="394"/>
      <c r="AV23" s="394"/>
      <c r="AW23" s="394"/>
      <c r="AX23" s="394"/>
      <c r="AY23" s="394"/>
      <c r="AZ23" s="394"/>
      <c r="BA23" s="394"/>
      <c r="BB23" s="394"/>
      <c r="BC23" s="394"/>
      <c r="BD23" s="394"/>
      <c r="BE23" s="394"/>
      <c r="BF23" s="394"/>
      <c r="BG23" s="394"/>
      <c r="BH23" s="394"/>
      <c r="BI23" s="394"/>
      <c r="BJ23" s="394"/>
      <c r="BK23" s="394"/>
      <c r="BL23" s="394"/>
      <c r="BM23" s="394"/>
      <c r="BN23" s="394"/>
      <c r="BO23" s="394"/>
      <c r="BP23" s="394"/>
      <c r="BQ23" s="394"/>
      <c r="BR23" s="394"/>
      <c r="BS23" s="394"/>
      <c r="BT23" s="394"/>
      <c r="BU23" s="394"/>
      <c r="BV23" s="394"/>
      <c r="BW23" s="394"/>
      <c r="BX23" s="394"/>
      <c r="BY23" s="394"/>
      <c r="BZ23" s="394"/>
      <c r="CA23" s="394"/>
      <c r="CB23" s="394"/>
      <c r="CC23" s="394"/>
      <c r="CD23" s="394"/>
      <c r="CE23" s="394"/>
      <c r="CF23" s="394"/>
      <c r="CG23" s="394"/>
      <c r="CH23" s="394"/>
      <c r="CI23" s="394"/>
      <c r="CJ23" s="394"/>
      <c r="CK23" s="394"/>
      <c r="CL23" s="394"/>
      <c r="CM23" s="394"/>
      <c r="CN23" s="394"/>
      <c r="CO23" s="394"/>
      <c r="CP23" s="394"/>
      <c r="CQ23" s="394"/>
      <c r="CR23" s="394"/>
      <c r="CS23" s="394"/>
      <c r="CT23" s="394"/>
      <c r="CU23" s="394"/>
      <c r="CV23" s="394"/>
      <c r="CW23" s="394"/>
      <c r="CX23" s="394"/>
      <c r="CY23" s="394"/>
      <c r="CZ23" s="394"/>
      <c r="DA23" s="394"/>
      <c r="DB23" s="394"/>
      <c r="DC23" s="394"/>
      <c r="DD23" s="394"/>
      <c r="DE23" s="394"/>
      <c r="DF23" s="394"/>
      <c r="DG23" s="394"/>
      <c r="DH23" s="394"/>
      <c r="DI23" s="394"/>
      <c r="DJ23" s="394"/>
      <c r="DK23" s="394"/>
      <c r="DL23" s="394"/>
      <c r="DM23" s="394"/>
      <c r="DN23" s="394"/>
      <c r="DO23" s="394"/>
      <c r="DP23" s="394"/>
      <c r="DQ23" s="394"/>
      <c r="DR23" s="394"/>
      <c r="DS23" s="394"/>
      <c r="DT23" s="394"/>
      <c r="DU23" s="394"/>
      <c r="DV23" s="394"/>
      <c r="DW23" s="394"/>
      <c r="DX23" s="394"/>
      <c r="DY23" s="394"/>
      <c r="DZ23" s="394"/>
    </row>
    <row r="24" spans="1:130">
      <c r="A24" s="394"/>
      <c r="B24" s="394"/>
      <c r="C24" s="394"/>
      <c r="D24" s="394"/>
      <c r="E24" s="394"/>
      <c r="F24" s="394"/>
      <c r="G24" s="394"/>
      <c r="H24" s="394"/>
      <c r="I24" s="394"/>
      <c r="J24" s="394"/>
      <c r="K24" s="394"/>
      <c r="L24" s="394"/>
      <c r="M24" s="394"/>
      <c r="N24" s="394"/>
      <c r="O24" s="394"/>
      <c r="P24" s="394"/>
      <c r="Q24" s="394"/>
      <c r="R24" s="394"/>
      <c r="S24" s="394"/>
      <c r="T24" s="394"/>
      <c r="U24" s="394"/>
      <c r="V24" s="394"/>
      <c r="W24" s="394"/>
      <c r="X24" s="394"/>
      <c r="Y24" s="394"/>
      <c r="Z24" s="394"/>
      <c r="AA24" s="394"/>
      <c r="AB24" s="394"/>
      <c r="AC24" s="394"/>
      <c r="AD24" s="394"/>
      <c r="AE24" s="394"/>
      <c r="AF24" s="394"/>
      <c r="AG24" s="394"/>
      <c r="AH24" s="394"/>
      <c r="AI24" s="394"/>
      <c r="AJ24" s="394"/>
      <c r="AK24" s="394"/>
      <c r="AL24" s="394"/>
      <c r="AM24" s="394"/>
      <c r="AN24" s="394"/>
      <c r="AO24" s="394"/>
      <c r="AP24" s="394"/>
      <c r="AQ24" s="394"/>
      <c r="AR24" s="394"/>
      <c r="AS24" s="394"/>
      <c r="AT24" s="394"/>
      <c r="AU24" s="394"/>
      <c r="AV24" s="394"/>
      <c r="AW24" s="394"/>
      <c r="AX24" s="394"/>
      <c r="AY24" s="394"/>
      <c r="AZ24" s="394"/>
      <c r="BA24" s="394"/>
      <c r="BB24" s="394"/>
      <c r="BC24" s="394"/>
      <c r="BD24" s="394"/>
      <c r="BE24" s="394"/>
      <c r="BF24" s="394"/>
      <c r="BG24" s="394"/>
      <c r="BH24" s="394"/>
      <c r="BI24" s="394"/>
      <c r="BJ24" s="394"/>
      <c r="BK24" s="394"/>
      <c r="BL24" s="394"/>
      <c r="BM24" s="394"/>
      <c r="BN24" s="394"/>
      <c r="BO24" s="394"/>
      <c r="BP24" s="394"/>
      <c r="BQ24" s="394"/>
      <c r="BR24" s="394"/>
      <c r="BS24" s="394"/>
      <c r="BT24" s="394"/>
      <c r="BU24" s="394"/>
      <c r="BV24" s="394"/>
      <c r="BW24" s="394"/>
      <c r="BX24" s="394"/>
      <c r="BY24" s="394"/>
      <c r="BZ24" s="394"/>
      <c r="CA24" s="394"/>
      <c r="CB24" s="394"/>
      <c r="CC24" s="394"/>
      <c r="CD24" s="394"/>
      <c r="CE24" s="394"/>
      <c r="CF24" s="394"/>
      <c r="CG24" s="394"/>
      <c r="CH24" s="394"/>
      <c r="CI24" s="394"/>
      <c r="CJ24" s="394"/>
      <c r="CK24" s="394"/>
      <c r="CL24" s="394"/>
      <c r="CM24" s="394"/>
      <c r="CN24" s="394"/>
      <c r="CO24" s="394"/>
      <c r="CP24" s="394"/>
      <c r="CQ24" s="394"/>
      <c r="CR24" s="394"/>
      <c r="CS24" s="394"/>
      <c r="CT24" s="394"/>
      <c r="CU24" s="394"/>
      <c r="CV24" s="394"/>
      <c r="CW24" s="394"/>
      <c r="CX24" s="394"/>
      <c r="CY24" s="394"/>
      <c r="CZ24" s="394"/>
      <c r="DA24" s="394"/>
      <c r="DB24" s="394"/>
      <c r="DC24" s="394"/>
      <c r="DD24" s="394"/>
      <c r="DE24" s="394"/>
      <c r="DF24" s="394"/>
      <c r="DG24" s="394"/>
      <c r="DH24" s="394"/>
      <c r="DI24" s="394"/>
      <c r="DJ24" s="394"/>
      <c r="DK24" s="394"/>
      <c r="DL24" s="394"/>
      <c r="DM24" s="394"/>
      <c r="DN24" s="394"/>
      <c r="DO24" s="394"/>
      <c r="DP24" s="394"/>
      <c r="DQ24" s="394"/>
      <c r="DR24" s="394"/>
      <c r="DS24" s="394"/>
      <c r="DT24" s="394"/>
      <c r="DU24" s="394"/>
      <c r="DV24" s="394"/>
      <c r="DW24" s="394"/>
      <c r="DX24" s="394"/>
      <c r="DY24" s="394"/>
      <c r="DZ24" s="394"/>
    </row>
    <row r="25" spans="1:130">
      <c r="A25" s="394"/>
      <c r="B25" s="394"/>
      <c r="C25" s="394"/>
      <c r="D25" s="394"/>
      <c r="E25" s="394"/>
      <c r="F25" s="394"/>
      <c r="G25" s="394"/>
      <c r="H25" s="394"/>
      <c r="I25" s="394"/>
      <c r="J25" s="394"/>
      <c r="K25" s="394"/>
      <c r="L25" s="394"/>
      <c r="M25" s="394"/>
      <c r="N25" s="394"/>
      <c r="O25" s="394"/>
      <c r="P25" s="394"/>
      <c r="Q25" s="394"/>
      <c r="R25" s="394"/>
      <c r="S25" s="394"/>
      <c r="T25" s="394"/>
      <c r="U25" s="394"/>
      <c r="V25" s="394"/>
      <c r="W25" s="394"/>
      <c r="X25" s="394"/>
      <c r="Y25" s="394"/>
      <c r="Z25" s="394"/>
      <c r="AA25" s="394"/>
      <c r="AB25" s="394"/>
      <c r="AC25" s="394"/>
      <c r="AD25" s="394"/>
      <c r="AE25" s="394"/>
      <c r="AF25" s="394"/>
      <c r="AG25" s="394"/>
      <c r="AH25" s="394"/>
      <c r="AI25" s="394"/>
      <c r="AJ25" s="394"/>
      <c r="AK25" s="394"/>
      <c r="AL25" s="394"/>
      <c r="AM25" s="394"/>
      <c r="AN25" s="394"/>
      <c r="AO25" s="394"/>
      <c r="AP25" s="394"/>
      <c r="AQ25" s="394"/>
      <c r="AR25" s="394"/>
      <c r="AS25" s="394"/>
      <c r="AT25" s="394"/>
      <c r="AU25" s="394"/>
      <c r="AV25" s="394"/>
      <c r="AW25" s="394"/>
      <c r="AX25" s="394"/>
      <c r="AY25" s="394"/>
      <c r="AZ25" s="394"/>
      <c r="BA25" s="394"/>
      <c r="BB25" s="394"/>
      <c r="BC25" s="394"/>
      <c r="BD25" s="394"/>
      <c r="BE25" s="394"/>
      <c r="BF25" s="394"/>
      <c r="BG25" s="394"/>
      <c r="BH25" s="394"/>
      <c r="BI25" s="394"/>
      <c r="BJ25" s="394"/>
      <c r="BK25" s="394"/>
      <c r="BL25" s="394"/>
      <c r="BM25" s="394"/>
      <c r="BN25" s="394"/>
      <c r="BO25" s="394"/>
      <c r="BP25" s="394"/>
      <c r="BQ25" s="394"/>
      <c r="BR25" s="394"/>
      <c r="BS25" s="394"/>
      <c r="BT25" s="394"/>
      <c r="BU25" s="394"/>
      <c r="BV25" s="394"/>
      <c r="BW25" s="394"/>
      <c r="BX25" s="394"/>
      <c r="BY25" s="394"/>
      <c r="BZ25" s="394"/>
      <c r="CA25" s="394"/>
      <c r="CB25" s="394"/>
      <c r="CC25" s="394"/>
      <c r="CD25" s="394"/>
      <c r="CE25" s="394"/>
      <c r="CF25" s="394"/>
      <c r="CG25" s="394"/>
      <c r="CH25" s="394"/>
      <c r="CI25" s="394"/>
      <c r="CJ25" s="394"/>
      <c r="CK25" s="394"/>
      <c r="CL25" s="394"/>
      <c r="CM25" s="394"/>
      <c r="CN25" s="394"/>
      <c r="CO25" s="394"/>
      <c r="CP25" s="394"/>
      <c r="CQ25" s="394"/>
      <c r="CR25" s="394"/>
      <c r="CS25" s="394"/>
      <c r="CT25" s="394"/>
      <c r="CU25" s="394"/>
      <c r="CV25" s="394"/>
      <c r="CW25" s="394"/>
      <c r="CX25" s="394"/>
      <c r="CY25" s="394"/>
      <c r="CZ25" s="394"/>
      <c r="DA25" s="394"/>
      <c r="DB25" s="394"/>
      <c r="DC25" s="394"/>
      <c r="DD25" s="394"/>
      <c r="DE25" s="394"/>
      <c r="DF25" s="394"/>
      <c r="DG25" s="394"/>
      <c r="DH25" s="394"/>
      <c r="DI25" s="394"/>
      <c r="DJ25" s="394"/>
      <c r="DK25" s="394"/>
      <c r="DL25" s="394"/>
      <c r="DM25" s="394"/>
      <c r="DN25" s="394"/>
      <c r="DO25" s="394"/>
      <c r="DP25" s="394"/>
      <c r="DQ25" s="394"/>
      <c r="DR25" s="394"/>
      <c r="DS25" s="394"/>
      <c r="DT25" s="394"/>
      <c r="DU25" s="394"/>
      <c r="DV25" s="394"/>
      <c r="DW25" s="394"/>
      <c r="DX25" s="394"/>
      <c r="DY25" s="394"/>
      <c r="DZ25" s="394"/>
    </row>
    <row r="26" spans="1:130">
      <c r="A26" s="394"/>
      <c r="B26" s="394"/>
      <c r="C26" s="394"/>
      <c r="D26" s="394"/>
      <c r="E26" s="394"/>
      <c r="F26" s="394"/>
      <c r="G26" s="394"/>
      <c r="H26" s="394"/>
      <c r="I26" s="394"/>
      <c r="J26" s="394"/>
      <c r="K26" s="394"/>
      <c r="L26" s="394"/>
      <c r="M26" s="394"/>
      <c r="N26" s="394"/>
      <c r="O26" s="394"/>
      <c r="P26" s="394"/>
      <c r="Q26" s="394"/>
      <c r="R26" s="394"/>
      <c r="S26" s="394"/>
      <c r="T26" s="394"/>
      <c r="U26" s="394"/>
      <c r="V26" s="394"/>
      <c r="W26" s="394"/>
      <c r="X26" s="394"/>
      <c r="Y26" s="394"/>
      <c r="Z26" s="394"/>
      <c r="AA26" s="394"/>
      <c r="AB26" s="394"/>
      <c r="AC26" s="394"/>
      <c r="AD26" s="394"/>
      <c r="AE26" s="394"/>
      <c r="AF26" s="394"/>
      <c r="AG26" s="394"/>
      <c r="AH26" s="394"/>
      <c r="AI26" s="394"/>
      <c r="AJ26" s="394"/>
      <c r="AK26" s="394"/>
      <c r="AL26" s="394"/>
      <c r="AM26" s="394"/>
      <c r="AN26" s="394"/>
      <c r="AO26" s="394"/>
      <c r="AP26" s="394"/>
      <c r="AQ26" s="394"/>
      <c r="AR26" s="394"/>
      <c r="AS26" s="394"/>
      <c r="AT26" s="394"/>
      <c r="AU26" s="394"/>
      <c r="AV26" s="394"/>
      <c r="AW26" s="394"/>
      <c r="AX26" s="394"/>
      <c r="AY26" s="394"/>
      <c r="AZ26" s="394"/>
      <c r="BA26" s="394"/>
      <c r="BB26" s="394"/>
      <c r="BC26" s="394"/>
      <c r="BD26" s="394"/>
      <c r="BE26" s="394"/>
      <c r="BF26" s="394"/>
      <c r="BG26" s="394"/>
      <c r="BH26" s="394"/>
      <c r="BI26" s="394"/>
      <c r="BJ26" s="394"/>
      <c r="BK26" s="394"/>
      <c r="BL26" s="394"/>
      <c r="BM26" s="394"/>
      <c r="BN26" s="394"/>
      <c r="BO26" s="394"/>
      <c r="BP26" s="394"/>
      <c r="BQ26" s="394"/>
      <c r="BR26" s="394"/>
      <c r="BS26" s="394"/>
      <c r="BT26" s="394"/>
      <c r="BU26" s="394"/>
      <c r="BV26" s="394"/>
      <c r="BW26" s="394"/>
      <c r="BX26" s="394"/>
      <c r="BY26" s="394"/>
      <c r="BZ26" s="394"/>
      <c r="CA26" s="394"/>
      <c r="CB26" s="394"/>
      <c r="CC26" s="394"/>
      <c r="CD26" s="394"/>
      <c r="CE26" s="394"/>
      <c r="CF26" s="394"/>
      <c r="CG26" s="394"/>
      <c r="CH26" s="394"/>
      <c r="CI26" s="394"/>
      <c r="CJ26" s="394"/>
      <c r="CK26" s="394"/>
      <c r="CL26" s="394"/>
      <c r="CM26" s="394"/>
      <c r="CN26" s="394"/>
      <c r="CO26" s="394"/>
      <c r="CP26" s="394"/>
      <c r="CQ26" s="394"/>
      <c r="CR26" s="394"/>
      <c r="CS26" s="394"/>
      <c r="CT26" s="394"/>
      <c r="CU26" s="394"/>
      <c r="CV26" s="394"/>
      <c r="CW26" s="394"/>
      <c r="CX26" s="394"/>
      <c r="CY26" s="394"/>
      <c r="CZ26" s="394"/>
      <c r="DA26" s="394"/>
      <c r="DB26" s="394"/>
      <c r="DC26" s="394"/>
      <c r="DD26" s="394"/>
      <c r="DE26" s="394"/>
      <c r="DF26" s="394"/>
      <c r="DG26" s="394"/>
      <c r="DH26" s="394"/>
      <c r="DI26" s="394"/>
      <c r="DJ26" s="394"/>
      <c r="DK26" s="394"/>
      <c r="DL26" s="394"/>
      <c r="DM26" s="394"/>
      <c r="DN26" s="394"/>
      <c r="DO26" s="394"/>
      <c r="DP26" s="394"/>
      <c r="DQ26" s="394"/>
      <c r="DR26" s="394"/>
      <c r="DS26" s="394"/>
      <c r="DT26" s="394"/>
      <c r="DU26" s="394"/>
      <c r="DV26" s="394"/>
      <c r="DW26" s="394"/>
      <c r="DX26" s="394"/>
      <c r="DY26" s="394"/>
      <c r="DZ26" s="394"/>
    </row>
    <row r="27" spans="1:130">
      <c r="A27" s="394"/>
      <c r="B27" s="394"/>
      <c r="C27" s="394"/>
      <c r="D27" s="394"/>
      <c r="E27" s="394"/>
      <c r="F27" s="394"/>
      <c r="G27" s="394"/>
      <c r="H27" s="394"/>
      <c r="I27" s="394"/>
      <c r="J27" s="394"/>
      <c r="K27" s="394"/>
      <c r="L27" s="394"/>
      <c r="M27" s="394"/>
      <c r="N27" s="394"/>
      <c r="O27" s="394"/>
      <c r="P27" s="394"/>
      <c r="Q27" s="394"/>
      <c r="R27" s="394"/>
      <c r="S27" s="394"/>
      <c r="T27" s="394"/>
      <c r="U27" s="394"/>
      <c r="V27" s="394"/>
      <c r="W27" s="394"/>
      <c r="X27" s="394"/>
      <c r="Y27" s="394"/>
      <c r="Z27" s="394"/>
      <c r="AA27" s="394"/>
      <c r="AB27" s="394"/>
      <c r="AC27" s="394"/>
      <c r="AD27" s="394"/>
      <c r="AE27" s="394"/>
      <c r="AF27" s="394"/>
      <c r="AG27" s="394"/>
      <c r="AH27" s="394"/>
      <c r="AI27" s="394"/>
      <c r="AJ27" s="394"/>
      <c r="AK27" s="394"/>
      <c r="AL27" s="394"/>
      <c r="AM27" s="394"/>
      <c r="AN27" s="394"/>
      <c r="AO27" s="394"/>
      <c r="AP27" s="394"/>
      <c r="AQ27" s="394"/>
      <c r="AR27" s="394"/>
      <c r="AS27" s="394"/>
      <c r="AT27" s="394"/>
      <c r="AU27" s="394"/>
      <c r="AV27" s="394"/>
      <c r="AW27" s="394"/>
      <c r="AX27" s="394"/>
      <c r="AY27" s="394"/>
      <c r="AZ27" s="394"/>
      <c r="BA27" s="394"/>
      <c r="BB27" s="394"/>
      <c r="BC27" s="394"/>
      <c r="BD27" s="394"/>
      <c r="BE27" s="394"/>
      <c r="BF27" s="394"/>
      <c r="BG27" s="394"/>
      <c r="BH27" s="394"/>
      <c r="BI27" s="394"/>
      <c r="BJ27" s="394"/>
      <c r="BK27" s="394"/>
      <c r="BL27" s="394"/>
      <c r="BM27" s="394"/>
      <c r="BN27" s="394"/>
      <c r="BO27" s="394"/>
      <c r="BP27" s="394"/>
      <c r="BQ27" s="394"/>
      <c r="BR27" s="394"/>
      <c r="BS27" s="394"/>
      <c r="BT27" s="394"/>
      <c r="BU27" s="394"/>
      <c r="BV27" s="394"/>
      <c r="BW27" s="394"/>
      <c r="BX27" s="394"/>
      <c r="BY27" s="394"/>
      <c r="BZ27" s="394"/>
      <c r="CA27" s="394"/>
      <c r="CB27" s="394"/>
      <c r="CC27" s="394"/>
      <c r="CD27" s="394"/>
      <c r="CE27" s="394"/>
      <c r="CF27" s="394"/>
      <c r="CG27" s="394"/>
      <c r="CH27" s="394"/>
      <c r="CI27" s="394"/>
      <c r="CJ27" s="394"/>
      <c r="CK27" s="394"/>
      <c r="CL27" s="394"/>
      <c r="CM27" s="394"/>
      <c r="CN27" s="394"/>
      <c r="CO27" s="394"/>
      <c r="CP27" s="394"/>
      <c r="CQ27" s="394"/>
      <c r="CR27" s="394"/>
      <c r="CS27" s="394"/>
      <c r="CT27" s="394"/>
      <c r="CU27" s="394"/>
      <c r="CV27" s="394"/>
      <c r="CW27" s="394"/>
      <c r="CX27" s="394"/>
      <c r="CY27" s="394"/>
      <c r="CZ27" s="394"/>
      <c r="DA27" s="394"/>
      <c r="DB27" s="394"/>
      <c r="DC27" s="394"/>
      <c r="DD27" s="394"/>
      <c r="DE27" s="394"/>
      <c r="DF27" s="394"/>
      <c r="DG27" s="394"/>
      <c r="DH27" s="394"/>
      <c r="DI27" s="394"/>
      <c r="DJ27" s="394"/>
      <c r="DK27" s="394"/>
      <c r="DL27" s="394"/>
      <c r="DM27" s="394"/>
      <c r="DN27" s="394"/>
      <c r="DO27" s="394"/>
      <c r="DP27" s="394"/>
      <c r="DQ27" s="394"/>
      <c r="DR27" s="394"/>
      <c r="DS27" s="394"/>
      <c r="DT27" s="394"/>
      <c r="DU27" s="394"/>
      <c r="DV27" s="394"/>
      <c r="DW27" s="394"/>
      <c r="DX27" s="394"/>
      <c r="DY27" s="394"/>
      <c r="DZ27" s="394"/>
    </row>
    <row r="28" spans="1:130">
      <c r="A28" s="394"/>
      <c r="B28" s="394"/>
      <c r="C28" s="394"/>
      <c r="D28" s="394"/>
      <c r="E28" s="394"/>
      <c r="F28" s="394"/>
      <c r="G28" s="394"/>
      <c r="H28" s="394"/>
      <c r="I28" s="394"/>
      <c r="J28" s="394"/>
      <c r="K28" s="394"/>
      <c r="L28" s="394"/>
      <c r="M28" s="394"/>
      <c r="N28" s="394"/>
      <c r="O28" s="394"/>
      <c r="P28" s="394"/>
      <c r="Q28" s="394"/>
      <c r="R28" s="394"/>
      <c r="S28" s="394"/>
      <c r="T28" s="394"/>
      <c r="U28" s="394"/>
      <c r="V28" s="394"/>
      <c r="W28" s="394"/>
      <c r="X28" s="394"/>
      <c r="Y28" s="394"/>
      <c r="Z28" s="394"/>
      <c r="AA28" s="394"/>
      <c r="AB28" s="394"/>
      <c r="AC28" s="394"/>
      <c r="AD28" s="394"/>
      <c r="AE28" s="394"/>
      <c r="AF28" s="394"/>
      <c r="AG28" s="394"/>
      <c r="AH28" s="394"/>
      <c r="AI28" s="394"/>
      <c r="AJ28" s="394"/>
      <c r="AK28" s="394"/>
      <c r="AL28" s="394"/>
      <c r="AM28" s="394"/>
      <c r="AN28" s="394"/>
      <c r="AO28" s="394"/>
      <c r="AP28" s="394"/>
      <c r="AQ28" s="394"/>
      <c r="AR28" s="394"/>
      <c r="AS28" s="394"/>
      <c r="AT28" s="394"/>
      <c r="AU28" s="394"/>
      <c r="AV28" s="394"/>
      <c r="AW28" s="394"/>
      <c r="AX28" s="394"/>
      <c r="AY28" s="394"/>
      <c r="AZ28" s="394"/>
      <c r="BA28" s="394"/>
      <c r="BB28" s="394"/>
      <c r="BC28" s="394"/>
      <c r="BD28" s="394"/>
      <c r="BE28" s="394"/>
      <c r="BF28" s="394"/>
      <c r="BG28" s="394"/>
      <c r="BH28" s="394"/>
      <c r="BI28" s="394"/>
      <c r="BJ28" s="394"/>
      <c r="BK28" s="394"/>
      <c r="BL28" s="394"/>
      <c r="BM28" s="394"/>
      <c r="BN28" s="394"/>
      <c r="BO28" s="394"/>
      <c r="BP28" s="394"/>
      <c r="BQ28" s="394"/>
      <c r="BR28" s="394"/>
      <c r="BS28" s="394"/>
      <c r="BT28" s="394"/>
      <c r="BU28" s="394"/>
      <c r="BV28" s="394"/>
      <c r="BW28" s="394"/>
      <c r="BX28" s="394"/>
      <c r="BY28" s="394"/>
      <c r="BZ28" s="394"/>
      <c r="CA28" s="394"/>
      <c r="CB28" s="394"/>
      <c r="CC28" s="394"/>
      <c r="CD28" s="394"/>
      <c r="CE28" s="394"/>
      <c r="CF28" s="394"/>
      <c r="CG28" s="394"/>
      <c r="CH28" s="394"/>
      <c r="CI28" s="394"/>
      <c r="CJ28" s="394"/>
      <c r="CK28" s="394"/>
      <c r="CL28" s="394"/>
      <c r="CM28" s="394"/>
      <c r="CN28" s="394"/>
      <c r="CO28" s="394"/>
      <c r="CP28" s="394"/>
      <c r="CQ28" s="394"/>
      <c r="CR28" s="394"/>
      <c r="CS28" s="394"/>
      <c r="CT28" s="394"/>
      <c r="CU28" s="394"/>
      <c r="CV28" s="394"/>
      <c r="CW28" s="394"/>
      <c r="CX28" s="394"/>
      <c r="CY28" s="394"/>
      <c r="CZ28" s="394"/>
      <c r="DA28" s="394"/>
      <c r="DB28" s="394"/>
      <c r="DC28" s="394"/>
      <c r="DD28" s="394"/>
      <c r="DE28" s="394"/>
      <c r="DF28" s="394"/>
      <c r="DG28" s="394"/>
      <c r="DH28" s="394"/>
      <c r="DI28" s="394"/>
      <c r="DJ28" s="394"/>
      <c r="DK28" s="394"/>
      <c r="DL28" s="394"/>
      <c r="DM28" s="394"/>
      <c r="DN28" s="394"/>
      <c r="DO28" s="394"/>
      <c r="DP28" s="394"/>
      <c r="DQ28" s="394"/>
      <c r="DR28" s="394"/>
      <c r="DS28" s="394"/>
      <c r="DT28" s="394"/>
      <c r="DU28" s="394"/>
      <c r="DV28" s="394"/>
      <c r="DW28" s="394"/>
      <c r="DX28" s="394"/>
      <c r="DY28" s="394"/>
      <c r="DZ28" s="394"/>
    </row>
    <row r="29" spans="1:130">
      <c r="A29" s="394"/>
      <c r="B29" s="394"/>
      <c r="C29" s="394"/>
      <c r="D29" s="394"/>
      <c r="E29" s="394"/>
      <c r="F29" s="394"/>
      <c r="G29" s="394"/>
      <c r="H29" s="394"/>
      <c r="I29" s="394"/>
      <c r="J29" s="394"/>
      <c r="K29" s="394"/>
      <c r="L29" s="394"/>
      <c r="M29" s="394"/>
      <c r="N29" s="394"/>
      <c r="O29" s="394"/>
      <c r="P29" s="394"/>
      <c r="Q29" s="394"/>
      <c r="R29" s="394"/>
      <c r="S29" s="394"/>
      <c r="T29" s="394"/>
      <c r="U29" s="394"/>
      <c r="V29" s="394"/>
      <c r="W29" s="394"/>
      <c r="X29" s="394"/>
      <c r="Y29" s="394"/>
      <c r="Z29" s="394"/>
      <c r="AA29" s="394"/>
      <c r="AB29" s="394"/>
      <c r="AC29" s="394"/>
      <c r="AD29" s="394"/>
      <c r="AE29" s="394"/>
      <c r="AF29" s="394"/>
      <c r="AG29" s="394"/>
      <c r="AH29" s="394"/>
      <c r="AI29" s="394"/>
      <c r="AJ29" s="394"/>
      <c r="AK29" s="394"/>
      <c r="AL29" s="394"/>
      <c r="AM29" s="394"/>
      <c r="AN29" s="394"/>
      <c r="AO29" s="394"/>
      <c r="AP29" s="394"/>
      <c r="AQ29" s="394"/>
      <c r="AR29" s="394"/>
      <c r="AS29" s="394"/>
      <c r="AT29" s="394"/>
      <c r="AU29" s="394"/>
      <c r="AV29" s="394"/>
      <c r="AW29" s="394"/>
      <c r="AX29" s="394"/>
      <c r="AY29" s="394"/>
      <c r="AZ29" s="394"/>
      <c r="BA29" s="394"/>
      <c r="BB29" s="394"/>
      <c r="BC29" s="394"/>
      <c r="BD29" s="394"/>
      <c r="BE29" s="394"/>
      <c r="BF29" s="394"/>
      <c r="BG29" s="394"/>
      <c r="BH29" s="394"/>
      <c r="BI29" s="394"/>
      <c r="BJ29" s="394"/>
      <c r="BK29" s="394"/>
      <c r="BL29" s="394"/>
      <c r="BM29" s="394"/>
      <c r="BN29" s="394"/>
      <c r="BO29" s="394"/>
      <c r="BP29" s="394"/>
      <c r="BQ29" s="394"/>
      <c r="BR29" s="394"/>
      <c r="BS29" s="394"/>
      <c r="BT29" s="394"/>
      <c r="BU29" s="394"/>
      <c r="BV29" s="394"/>
      <c r="BW29" s="394"/>
      <c r="BX29" s="394"/>
      <c r="BY29" s="394"/>
      <c r="BZ29" s="394"/>
      <c r="CA29" s="394"/>
      <c r="CB29" s="394"/>
      <c r="CC29" s="394"/>
      <c r="CD29" s="394"/>
      <c r="CE29" s="394"/>
      <c r="CF29" s="394"/>
      <c r="CG29" s="394"/>
      <c r="CH29" s="394"/>
      <c r="CI29" s="394"/>
      <c r="CJ29" s="394"/>
      <c r="CK29" s="394"/>
      <c r="CL29" s="394"/>
      <c r="CM29" s="394"/>
      <c r="CN29" s="394"/>
      <c r="CO29" s="394"/>
      <c r="CP29" s="394"/>
      <c r="CQ29" s="394"/>
      <c r="CR29" s="394"/>
      <c r="CS29" s="394"/>
      <c r="CT29" s="394"/>
      <c r="CU29" s="394"/>
      <c r="CV29" s="394"/>
      <c r="CW29" s="394"/>
      <c r="CX29" s="394"/>
      <c r="CY29" s="394"/>
      <c r="CZ29" s="394"/>
      <c r="DA29" s="394"/>
      <c r="DB29" s="394"/>
      <c r="DC29" s="394"/>
      <c r="DD29" s="394"/>
      <c r="DE29" s="394"/>
      <c r="DF29" s="394"/>
      <c r="DG29" s="394"/>
      <c r="DH29" s="394"/>
      <c r="DI29" s="394"/>
      <c r="DJ29" s="394"/>
      <c r="DK29" s="394"/>
      <c r="DL29" s="394"/>
      <c r="DM29" s="394"/>
      <c r="DN29" s="394"/>
      <c r="DO29" s="394"/>
      <c r="DP29" s="394"/>
      <c r="DQ29" s="394"/>
      <c r="DR29" s="394"/>
      <c r="DS29" s="394"/>
      <c r="DT29" s="394"/>
      <c r="DU29" s="394"/>
      <c r="DV29" s="394"/>
      <c r="DW29" s="394"/>
      <c r="DX29" s="394"/>
      <c r="DY29" s="394"/>
      <c r="DZ29" s="394"/>
    </row>
    <row r="30" spans="1:130">
      <c r="A30" s="394"/>
      <c r="B30" s="394"/>
      <c r="C30" s="394"/>
      <c r="D30" s="394"/>
      <c r="E30" s="394"/>
      <c r="F30" s="394"/>
      <c r="G30" s="394"/>
      <c r="H30" s="394"/>
      <c r="I30" s="394"/>
      <c r="J30" s="394"/>
      <c r="K30" s="394"/>
      <c r="L30" s="394"/>
      <c r="M30" s="394"/>
      <c r="N30" s="394"/>
      <c r="O30" s="394"/>
      <c r="P30" s="394"/>
      <c r="Q30" s="394"/>
      <c r="R30" s="394"/>
      <c r="S30" s="394"/>
      <c r="T30" s="394"/>
      <c r="U30" s="394"/>
      <c r="V30" s="394"/>
      <c r="W30" s="394"/>
      <c r="X30" s="394"/>
      <c r="Y30" s="394"/>
      <c r="Z30" s="394"/>
      <c r="AA30" s="394"/>
      <c r="AB30" s="394"/>
      <c r="AC30" s="394"/>
      <c r="AD30" s="394"/>
      <c r="AE30" s="394"/>
      <c r="AF30" s="394"/>
      <c r="AG30" s="394"/>
      <c r="AH30" s="394"/>
      <c r="AI30" s="394"/>
      <c r="AJ30" s="394"/>
      <c r="AK30" s="394"/>
      <c r="AL30" s="394"/>
      <c r="AM30" s="394"/>
      <c r="AN30" s="394"/>
      <c r="AO30" s="394"/>
      <c r="AP30" s="394"/>
      <c r="AQ30" s="394"/>
      <c r="AR30" s="394"/>
      <c r="AS30" s="394"/>
      <c r="AT30" s="394"/>
      <c r="AU30" s="394"/>
      <c r="AV30" s="394"/>
      <c r="AW30" s="394"/>
      <c r="AX30" s="394"/>
      <c r="AY30" s="394"/>
      <c r="AZ30" s="394"/>
      <c r="BA30" s="394"/>
      <c r="BB30" s="394"/>
      <c r="BC30" s="394"/>
      <c r="BD30" s="394"/>
      <c r="BE30" s="394"/>
      <c r="BF30" s="394"/>
      <c r="BG30" s="394"/>
      <c r="BH30" s="394"/>
      <c r="BI30" s="394"/>
      <c r="BJ30" s="394"/>
      <c r="BK30" s="394"/>
      <c r="BL30" s="394"/>
      <c r="BM30" s="394"/>
      <c r="BN30" s="394"/>
      <c r="BO30" s="394"/>
      <c r="BP30" s="394"/>
      <c r="BQ30" s="394"/>
      <c r="BR30" s="394"/>
      <c r="BS30" s="394"/>
      <c r="BT30" s="394"/>
      <c r="BU30" s="394"/>
      <c r="BV30" s="394"/>
      <c r="BW30" s="394"/>
      <c r="BX30" s="394"/>
      <c r="BY30" s="394"/>
      <c r="BZ30" s="394"/>
      <c r="CA30" s="394"/>
      <c r="CB30" s="394"/>
      <c r="CC30" s="394"/>
      <c r="CD30" s="394"/>
      <c r="CE30" s="394"/>
      <c r="CF30" s="394"/>
      <c r="CG30" s="394"/>
      <c r="CH30" s="394"/>
      <c r="CI30" s="394"/>
      <c r="CJ30" s="394"/>
      <c r="CK30" s="394"/>
      <c r="CL30" s="394"/>
      <c r="CM30" s="394"/>
      <c r="CN30" s="394"/>
      <c r="CO30" s="394"/>
      <c r="CP30" s="394"/>
      <c r="CQ30" s="394"/>
      <c r="CR30" s="394"/>
      <c r="CS30" s="394"/>
      <c r="CT30" s="394"/>
      <c r="CU30" s="394"/>
      <c r="CV30" s="394"/>
      <c r="CW30" s="394"/>
      <c r="CX30" s="394"/>
      <c r="CY30" s="394"/>
      <c r="CZ30" s="394"/>
      <c r="DA30" s="394"/>
      <c r="DB30" s="394"/>
      <c r="DC30" s="394"/>
      <c r="DD30" s="394"/>
      <c r="DE30" s="394"/>
      <c r="DF30" s="394"/>
      <c r="DG30" s="394"/>
      <c r="DH30" s="394"/>
      <c r="DI30" s="394"/>
      <c r="DJ30" s="394"/>
      <c r="DK30" s="394"/>
      <c r="DL30" s="394"/>
      <c r="DM30" s="394"/>
      <c r="DN30" s="394"/>
      <c r="DO30" s="394"/>
      <c r="DP30" s="394"/>
      <c r="DQ30" s="394"/>
      <c r="DR30" s="394"/>
      <c r="DS30" s="394"/>
      <c r="DT30" s="394"/>
      <c r="DU30" s="394"/>
      <c r="DV30" s="394"/>
      <c r="DW30" s="394"/>
      <c r="DX30" s="394"/>
      <c r="DY30" s="394"/>
      <c r="DZ30" s="394"/>
    </row>
    <row r="31" spans="1:130">
      <c r="A31" s="394"/>
      <c r="B31" s="394"/>
      <c r="C31" s="394"/>
      <c r="D31" s="394"/>
      <c r="E31" s="394"/>
      <c r="F31" s="394"/>
      <c r="G31" s="394"/>
      <c r="H31" s="394"/>
      <c r="I31" s="394"/>
      <c r="J31" s="394"/>
      <c r="K31" s="394"/>
      <c r="L31" s="394"/>
      <c r="M31" s="394"/>
      <c r="N31" s="394"/>
      <c r="O31" s="394"/>
      <c r="P31" s="394"/>
      <c r="Q31" s="394"/>
      <c r="R31" s="394"/>
      <c r="S31" s="394"/>
      <c r="T31" s="394"/>
      <c r="U31" s="394"/>
      <c r="V31" s="394"/>
      <c r="W31" s="394"/>
      <c r="X31" s="394"/>
      <c r="Y31" s="394"/>
      <c r="Z31" s="394"/>
      <c r="AA31" s="394"/>
      <c r="AB31" s="394"/>
      <c r="AC31" s="394"/>
      <c r="AD31" s="394"/>
      <c r="AE31" s="394"/>
      <c r="AF31" s="394"/>
      <c r="AG31" s="394"/>
      <c r="AH31" s="394"/>
      <c r="AI31" s="394"/>
      <c r="AJ31" s="394"/>
      <c r="AK31" s="394"/>
      <c r="AL31" s="394"/>
      <c r="AM31" s="394"/>
      <c r="AN31" s="394"/>
      <c r="AO31" s="394"/>
      <c r="AP31" s="394"/>
      <c r="AQ31" s="394"/>
      <c r="AR31" s="394"/>
      <c r="AS31" s="394"/>
      <c r="AT31" s="394"/>
      <c r="AU31" s="394"/>
      <c r="AV31" s="394"/>
      <c r="AW31" s="394"/>
      <c r="AX31" s="394"/>
      <c r="AY31" s="394"/>
      <c r="AZ31" s="394"/>
      <c r="BA31" s="394"/>
      <c r="BB31" s="394"/>
      <c r="BC31" s="394"/>
      <c r="BD31" s="394"/>
      <c r="BE31" s="394"/>
      <c r="BF31" s="394"/>
      <c r="BG31" s="394"/>
      <c r="BH31" s="394"/>
      <c r="BI31" s="394"/>
      <c r="BJ31" s="394"/>
      <c r="BK31" s="394"/>
      <c r="BL31" s="394"/>
      <c r="BM31" s="394"/>
      <c r="BN31" s="394"/>
      <c r="BO31" s="394"/>
      <c r="BP31" s="394"/>
      <c r="BQ31" s="394"/>
      <c r="BR31" s="394"/>
      <c r="BS31" s="394"/>
      <c r="BT31" s="394"/>
      <c r="BU31" s="394"/>
      <c r="BV31" s="394"/>
      <c r="BW31" s="394"/>
      <c r="BX31" s="394"/>
      <c r="BY31" s="394"/>
      <c r="BZ31" s="394"/>
      <c r="CA31" s="394"/>
      <c r="CB31" s="394"/>
      <c r="CC31" s="394"/>
      <c r="CD31" s="394"/>
      <c r="CE31" s="394"/>
      <c r="CF31" s="394"/>
      <c r="CG31" s="394"/>
      <c r="CH31" s="394"/>
      <c r="CI31" s="394"/>
      <c r="CJ31" s="394"/>
      <c r="CK31" s="394"/>
      <c r="CL31" s="394"/>
      <c r="CM31" s="394"/>
      <c r="CN31" s="394"/>
      <c r="CO31" s="394"/>
      <c r="CP31" s="394"/>
      <c r="CQ31" s="394"/>
      <c r="CR31" s="394"/>
      <c r="CS31" s="394"/>
      <c r="CT31" s="394"/>
      <c r="CU31" s="394"/>
      <c r="CV31" s="394"/>
      <c r="CW31" s="394"/>
      <c r="CX31" s="394"/>
      <c r="CY31" s="394"/>
      <c r="CZ31" s="394"/>
      <c r="DA31" s="394"/>
      <c r="DB31" s="394"/>
      <c r="DC31" s="394"/>
      <c r="DD31" s="394"/>
      <c r="DE31" s="394"/>
      <c r="DF31" s="394"/>
      <c r="DG31" s="394"/>
      <c r="DH31" s="394"/>
      <c r="DI31" s="394"/>
      <c r="DJ31" s="394"/>
      <c r="DK31" s="394"/>
      <c r="DL31" s="394"/>
      <c r="DM31" s="394"/>
      <c r="DN31" s="394"/>
      <c r="DO31" s="394"/>
      <c r="DP31" s="394"/>
      <c r="DQ31" s="394"/>
      <c r="DR31" s="394"/>
      <c r="DS31" s="394"/>
      <c r="DT31" s="394"/>
      <c r="DU31" s="394"/>
      <c r="DV31" s="394"/>
      <c r="DW31" s="394"/>
      <c r="DX31" s="394"/>
      <c r="DY31" s="394"/>
      <c r="DZ31" s="394"/>
    </row>
    <row r="32" spans="1:130">
      <c r="A32" s="394"/>
      <c r="B32" s="394"/>
      <c r="C32" s="394"/>
      <c r="D32" s="394"/>
      <c r="E32" s="394"/>
      <c r="F32" s="394"/>
      <c r="G32" s="394"/>
      <c r="H32" s="394"/>
      <c r="I32" s="394"/>
      <c r="J32" s="394"/>
      <c r="K32" s="394"/>
      <c r="L32" s="394"/>
      <c r="M32" s="394"/>
      <c r="N32" s="394"/>
      <c r="O32" s="394"/>
      <c r="P32" s="394"/>
      <c r="Q32" s="394"/>
      <c r="R32" s="394"/>
      <c r="S32" s="394"/>
      <c r="T32" s="394"/>
      <c r="U32" s="394"/>
      <c r="V32" s="394"/>
      <c r="W32" s="394"/>
      <c r="X32" s="394"/>
      <c r="Y32" s="394"/>
      <c r="Z32" s="394"/>
      <c r="AA32" s="394"/>
      <c r="AB32" s="394"/>
      <c r="AC32" s="394"/>
      <c r="AD32" s="394"/>
      <c r="AE32" s="394"/>
      <c r="AF32" s="394"/>
      <c r="AG32" s="394"/>
      <c r="AH32" s="394"/>
      <c r="AI32" s="394"/>
      <c r="AJ32" s="394"/>
      <c r="AK32" s="394"/>
      <c r="AL32" s="394"/>
      <c r="AM32" s="394"/>
      <c r="AN32" s="394"/>
      <c r="AO32" s="394"/>
      <c r="AP32" s="394"/>
      <c r="AQ32" s="394"/>
      <c r="AR32" s="394"/>
      <c r="AS32" s="394"/>
      <c r="AT32" s="394"/>
      <c r="AU32" s="394"/>
      <c r="AV32" s="394"/>
      <c r="AW32" s="394"/>
      <c r="AX32" s="394"/>
      <c r="AY32" s="394"/>
      <c r="AZ32" s="394"/>
      <c r="BA32" s="394"/>
      <c r="BB32" s="394"/>
      <c r="BC32" s="394"/>
      <c r="BD32" s="394"/>
      <c r="BE32" s="394"/>
      <c r="BF32" s="394"/>
      <c r="BG32" s="394"/>
      <c r="BH32" s="394"/>
      <c r="BI32" s="394"/>
      <c r="BJ32" s="394"/>
      <c r="BK32" s="394"/>
      <c r="BL32" s="394"/>
      <c r="BM32" s="394"/>
      <c r="BN32" s="394"/>
      <c r="BO32" s="394"/>
      <c r="BP32" s="394"/>
      <c r="BQ32" s="394"/>
      <c r="BR32" s="394"/>
      <c r="BS32" s="394"/>
      <c r="BT32" s="394"/>
      <c r="BU32" s="394"/>
      <c r="BV32" s="394"/>
      <c r="BW32" s="394"/>
      <c r="BX32" s="394"/>
      <c r="BY32" s="394"/>
      <c r="BZ32" s="394"/>
      <c r="CA32" s="394"/>
      <c r="CB32" s="394"/>
      <c r="CC32" s="394"/>
      <c r="CD32" s="394"/>
      <c r="CE32" s="394"/>
      <c r="CF32" s="394"/>
      <c r="CG32" s="394"/>
      <c r="CH32" s="394"/>
      <c r="CI32" s="394"/>
      <c r="CJ32" s="394"/>
      <c r="CK32" s="394"/>
      <c r="CL32" s="394"/>
      <c r="CM32" s="394"/>
      <c r="CN32" s="394"/>
      <c r="CO32" s="394"/>
      <c r="CP32" s="394"/>
      <c r="CQ32" s="394"/>
      <c r="CR32" s="394"/>
      <c r="CS32" s="394"/>
      <c r="CT32" s="394"/>
      <c r="CU32" s="394"/>
      <c r="CV32" s="394"/>
      <c r="CW32" s="394"/>
      <c r="CX32" s="394"/>
      <c r="CY32" s="394"/>
      <c r="CZ32" s="394"/>
      <c r="DA32" s="394"/>
      <c r="DB32" s="394"/>
      <c r="DC32" s="394"/>
      <c r="DD32" s="394"/>
      <c r="DE32" s="394"/>
      <c r="DF32" s="394"/>
      <c r="DG32" s="394"/>
      <c r="DH32" s="394"/>
      <c r="DI32" s="394"/>
      <c r="DJ32" s="394"/>
      <c r="DK32" s="394"/>
      <c r="DL32" s="394"/>
      <c r="DM32" s="394"/>
      <c r="DN32" s="394"/>
      <c r="DO32" s="394"/>
      <c r="DP32" s="394"/>
      <c r="DQ32" s="394"/>
      <c r="DR32" s="394"/>
      <c r="DS32" s="394"/>
      <c r="DT32" s="394"/>
      <c r="DU32" s="394"/>
      <c r="DV32" s="394"/>
      <c r="DW32" s="394"/>
      <c r="DX32" s="394"/>
      <c r="DY32" s="394"/>
      <c r="DZ32" s="394"/>
    </row>
    <row r="33" spans="1:130">
      <c r="A33" s="394"/>
      <c r="B33" s="394"/>
      <c r="C33" s="394"/>
      <c r="D33" s="394"/>
      <c r="E33" s="394"/>
      <c r="F33" s="394"/>
      <c r="G33" s="394"/>
      <c r="H33" s="394"/>
      <c r="I33" s="394"/>
      <c r="J33" s="394"/>
      <c r="K33" s="394"/>
      <c r="L33" s="394"/>
      <c r="M33" s="394"/>
      <c r="N33" s="394"/>
      <c r="O33" s="394"/>
      <c r="P33" s="394"/>
      <c r="Q33" s="394"/>
      <c r="R33" s="394"/>
      <c r="S33" s="394"/>
      <c r="T33" s="394"/>
      <c r="U33" s="394"/>
      <c r="V33" s="394"/>
      <c r="W33" s="394"/>
      <c r="X33" s="394"/>
      <c r="Y33" s="394"/>
      <c r="Z33" s="394"/>
      <c r="AA33" s="394"/>
      <c r="AB33" s="394"/>
      <c r="AC33" s="394"/>
      <c r="AD33" s="394"/>
      <c r="AE33" s="394"/>
      <c r="AF33" s="394"/>
      <c r="AG33" s="394"/>
      <c r="AH33" s="394"/>
      <c r="AI33" s="394"/>
      <c r="AJ33" s="394"/>
      <c r="AK33" s="394"/>
      <c r="AL33" s="394"/>
      <c r="AM33" s="394"/>
      <c r="AN33" s="394"/>
      <c r="AO33" s="394"/>
      <c r="AP33" s="394"/>
      <c r="AQ33" s="394"/>
      <c r="AR33" s="394"/>
      <c r="AS33" s="394"/>
      <c r="AT33" s="394"/>
      <c r="AU33" s="394"/>
      <c r="AV33" s="394"/>
      <c r="AW33" s="394"/>
      <c r="AX33" s="394"/>
      <c r="AY33" s="394"/>
      <c r="AZ33" s="394"/>
      <c r="BA33" s="394"/>
      <c r="BB33" s="394"/>
      <c r="BC33" s="394"/>
      <c r="BD33" s="394"/>
      <c r="BE33" s="394"/>
      <c r="BF33" s="394"/>
      <c r="BG33" s="394"/>
      <c r="BH33" s="394"/>
      <c r="BI33" s="394"/>
      <c r="BJ33" s="394"/>
      <c r="BK33" s="394"/>
      <c r="BL33" s="394"/>
      <c r="BM33" s="394"/>
      <c r="BN33" s="394"/>
      <c r="BO33" s="394"/>
      <c r="BP33" s="394"/>
      <c r="BQ33" s="394"/>
      <c r="BR33" s="394"/>
      <c r="BS33" s="394"/>
      <c r="BT33" s="394"/>
      <c r="BU33" s="394"/>
      <c r="BV33" s="394"/>
      <c r="BW33" s="394"/>
      <c r="BX33" s="394"/>
      <c r="BY33" s="394"/>
      <c r="BZ33" s="394"/>
      <c r="CA33" s="394"/>
      <c r="CB33" s="394"/>
      <c r="CC33" s="394"/>
      <c r="CD33" s="394"/>
      <c r="CE33" s="394"/>
      <c r="CF33" s="394"/>
      <c r="CG33" s="394"/>
      <c r="CH33" s="394"/>
      <c r="CI33" s="394"/>
      <c r="CJ33" s="394"/>
      <c r="CK33" s="394"/>
      <c r="CL33" s="394"/>
      <c r="CM33" s="394"/>
      <c r="CN33" s="394"/>
      <c r="CO33" s="394"/>
      <c r="CP33" s="394"/>
      <c r="CQ33" s="394"/>
      <c r="CR33" s="394"/>
      <c r="CS33" s="394"/>
      <c r="CT33" s="394"/>
      <c r="CU33" s="394"/>
      <c r="CV33" s="394"/>
      <c r="CW33" s="394"/>
      <c r="CX33" s="394"/>
      <c r="CY33" s="394"/>
      <c r="CZ33" s="394"/>
      <c r="DA33" s="394"/>
      <c r="DB33" s="394"/>
      <c r="DC33" s="394"/>
      <c r="DD33" s="394"/>
      <c r="DE33" s="394"/>
      <c r="DF33" s="394"/>
      <c r="DG33" s="394"/>
      <c r="DH33" s="394"/>
      <c r="DI33" s="394"/>
      <c r="DJ33" s="394"/>
      <c r="DK33" s="394"/>
      <c r="DL33" s="394"/>
      <c r="DM33" s="394"/>
      <c r="DN33" s="394"/>
      <c r="DO33" s="394"/>
      <c r="DP33" s="394"/>
      <c r="DQ33" s="394"/>
      <c r="DR33" s="394"/>
      <c r="DS33" s="394"/>
      <c r="DT33" s="394"/>
      <c r="DU33" s="394"/>
      <c r="DV33" s="394"/>
      <c r="DW33" s="394"/>
      <c r="DX33" s="394"/>
      <c r="DY33" s="394"/>
      <c r="DZ33" s="394"/>
    </row>
    <row r="34" spans="1:130">
      <c r="A34" s="394"/>
      <c r="B34" s="394"/>
      <c r="C34" s="394"/>
      <c r="D34" s="394"/>
      <c r="E34" s="394"/>
      <c r="F34" s="394"/>
      <c r="G34" s="394"/>
      <c r="H34" s="394"/>
      <c r="I34" s="394"/>
      <c r="J34" s="394"/>
      <c r="K34" s="394"/>
      <c r="L34" s="394"/>
      <c r="M34" s="394"/>
      <c r="N34" s="394"/>
      <c r="O34" s="394"/>
      <c r="P34" s="394"/>
      <c r="Q34" s="394"/>
      <c r="R34" s="394"/>
      <c r="S34" s="394"/>
      <c r="T34" s="394"/>
      <c r="U34" s="394"/>
      <c r="V34" s="394"/>
      <c r="W34" s="394"/>
      <c r="X34" s="394"/>
      <c r="Y34" s="394"/>
      <c r="Z34" s="394"/>
      <c r="AA34" s="394"/>
      <c r="AB34" s="394"/>
      <c r="AC34" s="394"/>
      <c r="AD34" s="394"/>
      <c r="AE34" s="394"/>
      <c r="AF34" s="394"/>
      <c r="AG34" s="394"/>
      <c r="AH34" s="394"/>
      <c r="AI34" s="394"/>
      <c r="AJ34" s="394"/>
      <c r="AK34" s="394"/>
      <c r="AL34" s="394"/>
      <c r="AM34" s="394"/>
      <c r="AN34" s="394"/>
      <c r="AO34" s="394"/>
      <c r="AP34" s="394"/>
      <c r="AQ34" s="394"/>
      <c r="AR34" s="394"/>
      <c r="AS34" s="394"/>
      <c r="AT34" s="394"/>
      <c r="AU34" s="394"/>
      <c r="AV34" s="394"/>
      <c r="AW34" s="394"/>
      <c r="AX34" s="394"/>
      <c r="AY34" s="394"/>
      <c r="AZ34" s="394"/>
      <c r="BA34" s="394"/>
      <c r="BB34" s="394"/>
      <c r="BC34" s="394"/>
      <c r="BD34" s="394"/>
      <c r="BE34" s="394"/>
      <c r="BF34" s="394"/>
      <c r="BG34" s="394"/>
      <c r="BH34" s="394"/>
      <c r="BI34" s="394"/>
      <c r="BJ34" s="394"/>
      <c r="BK34" s="394"/>
      <c r="BL34" s="394"/>
      <c r="BM34" s="394"/>
      <c r="BN34" s="394"/>
      <c r="BO34" s="394"/>
      <c r="BP34" s="394"/>
      <c r="BQ34" s="394"/>
      <c r="BR34" s="394"/>
      <c r="BS34" s="394"/>
      <c r="BT34" s="394"/>
      <c r="BU34" s="394"/>
      <c r="BV34" s="394"/>
      <c r="BW34" s="394"/>
      <c r="BX34" s="394"/>
      <c r="BY34" s="394"/>
      <c r="BZ34" s="394"/>
      <c r="CA34" s="394"/>
      <c r="CB34" s="394"/>
      <c r="CC34" s="394"/>
      <c r="CD34" s="394"/>
      <c r="CE34" s="394"/>
      <c r="CF34" s="394"/>
      <c r="CG34" s="394"/>
      <c r="CH34" s="394"/>
      <c r="CI34" s="394"/>
      <c r="CJ34" s="394"/>
      <c r="CK34" s="394"/>
      <c r="CL34" s="394"/>
      <c r="CM34" s="394"/>
      <c r="CN34" s="394"/>
      <c r="CO34" s="394"/>
      <c r="CP34" s="394"/>
      <c r="CQ34" s="394"/>
      <c r="CR34" s="394"/>
      <c r="CS34" s="394"/>
      <c r="CT34" s="394"/>
      <c r="CU34" s="394"/>
      <c r="CV34" s="394"/>
      <c r="CW34" s="394"/>
      <c r="CX34" s="394"/>
      <c r="CY34" s="394"/>
      <c r="CZ34" s="394"/>
      <c r="DA34" s="394"/>
      <c r="DB34" s="394"/>
      <c r="DC34" s="394"/>
      <c r="DD34" s="394"/>
      <c r="DE34" s="394"/>
      <c r="DF34" s="394"/>
      <c r="DG34" s="394"/>
      <c r="DH34" s="394"/>
      <c r="DI34" s="394"/>
      <c r="DJ34" s="394"/>
      <c r="DK34" s="394"/>
      <c r="DL34" s="394"/>
      <c r="DM34" s="394"/>
      <c r="DN34" s="394"/>
      <c r="DO34" s="394"/>
      <c r="DP34" s="394"/>
      <c r="DQ34" s="394"/>
      <c r="DR34" s="394"/>
      <c r="DS34" s="394"/>
      <c r="DT34" s="394"/>
      <c r="DU34" s="394"/>
      <c r="DV34" s="394"/>
      <c r="DW34" s="394"/>
      <c r="DX34" s="394"/>
      <c r="DY34" s="394"/>
      <c r="DZ34" s="394"/>
    </row>
    <row r="35" spans="1:130">
      <c r="A35" s="394"/>
      <c r="B35" s="394"/>
      <c r="C35" s="394"/>
      <c r="D35" s="394"/>
      <c r="E35" s="394"/>
      <c r="F35" s="394"/>
      <c r="G35" s="394"/>
      <c r="H35" s="394"/>
      <c r="I35" s="394"/>
      <c r="J35" s="394"/>
      <c r="K35" s="394"/>
      <c r="L35" s="394"/>
      <c r="M35" s="394"/>
      <c r="N35" s="394"/>
      <c r="O35" s="394"/>
      <c r="P35" s="394"/>
      <c r="Q35" s="394"/>
      <c r="R35" s="394"/>
      <c r="S35" s="394"/>
      <c r="T35" s="394"/>
      <c r="U35" s="394"/>
      <c r="V35" s="394"/>
      <c r="W35" s="394"/>
      <c r="X35" s="394"/>
      <c r="Y35" s="394"/>
      <c r="Z35" s="394"/>
      <c r="AA35" s="394"/>
      <c r="AB35" s="394"/>
      <c r="AC35" s="394"/>
      <c r="AD35" s="394"/>
      <c r="AE35" s="394"/>
      <c r="AF35" s="394"/>
      <c r="AG35" s="394"/>
      <c r="AH35" s="394"/>
      <c r="AI35" s="394"/>
      <c r="AJ35" s="394"/>
      <c r="AK35" s="394"/>
      <c r="AL35" s="394"/>
      <c r="AM35" s="394"/>
      <c r="AN35" s="394"/>
      <c r="AO35" s="394"/>
      <c r="AP35" s="394"/>
      <c r="AQ35" s="394"/>
      <c r="AR35" s="394"/>
      <c r="AS35" s="394"/>
      <c r="AT35" s="394"/>
      <c r="AU35" s="394"/>
      <c r="AV35" s="394"/>
      <c r="AW35" s="394"/>
      <c r="AX35" s="394"/>
      <c r="AY35" s="394"/>
      <c r="AZ35" s="394"/>
      <c r="BA35" s="394"/>
      <c r="BB35" s="394"/>
      <c r="BC35" s="394"/>
      <c r="BD35" s="394"/>
      <c r="BE35" s="394"/>
      <c r="BF35" s="394"/>
      <c r="BG35" s="394"/>
      <c r="BH35" s="394"/>
      <c r="BI35" s="394"/>
      <c r="BJ35" s="394"/>
      <c r="BK35" s="394"/>
      <c r="BL35" s="394"/>
      <c r="BM35" s="394"/>
      <c r="BN35" s="394"/>
      <c r="BO35" s="394"/>
      <c r="BP35" s="394"/>
      <c r="BQ35" s="394"/>
      <c r="BR35" s="394"/>
      <c r="BS35" s="394"/>
      <c r="BT35" s="394"/>
      <c r="BU35" s="394"/>
      <c r="BV35" s="394"/>
      <c r="BW35" s="394"/>
      <c r="BX35" s="394"/>
      <c r="BY35" s="394"/>
      <c r="BZ35" s="394"/>
      <c r="CA35" s="394"/>
      <c r="CB35" s="394"/>
      <c r="CC35" s="394"/>
      <c r="CD35" s="394"/>
      <c r="CE35" s="394"/>
      <c r="CF35" s="394"/>
      <c r="CG35" s="394"/>
      <c r="CH35" s="394"/>
      <c r="CI35" s="394"/>
      <c r="CJ35" s="394"/>
      <c r="CK35" s="394"/>
      <c r="CL35" s="394"/>
      <c r="CM35" s="394"/>
      <c r="CN35" s="394"/>
      <c r="CO35" s="394"/>
      <c r="CP35" s="394"/>
      <c r="CQ35" s="394"/>
      <c r="CR35" s="394"/>
      <c r="CS35" s="394"/>
      <c r="CT35" s="394"/>
      <c r="CU35" s="394"/>
      <c r="CV35" s="394"/>
      <c r="CW35" s="394"/>
      <c r="CX35" s="394"/>
      <c r="CY35" s="394"/>
      <c r="CZ35" s="394"/>
      <c r="DA35" s="394"/>
      <c r="DB35" s="394"/>
      <c r="DC35" s="394"/>
      <c r="DD35" s="394"/>
      <c r="DE35" s="394"/>
      <c r="DF35" s="394"/>
      <c r="DG35" s="394"/>
      <c r="DH35" s="394"/>
      <c r="DI35" s="394"/>
      <c r="DJ35" s="394"/>
      <c r="DK35" s="394"/>
      <c r="DL35" s="394"/>
      <c r="DM35" s="394"/>
      <c r="DN35" s="394"/>
      <c r="DO35" s="394"/>
      <c r="DP35" s="394"/>
      <c r="DQ35" s="394"/>
      <c r="DR35" s="394"/>
      <c r="DS35" s="394"/>
      <c r="DT35" s="394"/>
      <c r="DU35" s="394"/>
      <c r="DV35" s="394"/>
      <c r="DW35" s="394"/>
      <c r="DX35" s="394"/>
      <c r="DY35" s="394"/>
      <c r="DZ35" s="394"/>
    </row>
    <row r="36" spans="1:130">
      <c r="A36" s="394"/>
      <c r="B36" s="394"/>
      <c r="C36" s="394"/>
      <c r="D36" s="394"/>
      <c r="E36" s="394"/>
      <c r="F36" s="394"/>
      <c r="G36" s="394"/>
      <c r="H36" s="394"/>
      <c r="I36" s="394"/>
      <c r="J36" s="394"/>
      <c r="K36" s="394"/>
      <c r="L36" s="394"/>
      <c r="M36" s="394"/>
      <c r="N36" s="394"/>
      <c r="O36" s="394"/>
      <c r="P36" s="394"/>
      <c r="Q36" s="394"/>
      <c r="R36" s="394"/>
      <c r="S36" s="394"/>
      <c r="T36" s="394"/>
      <c r="U36" s="394"/>
      <c r="V36" s="394"/>
      <c r="W36" s="394"/>
      <c r="X36" s="394"/>
      <c r="Y36" s="394"/>
      <c r="Z36" s="394"/>
      <c r="AA36" s="394"/>
      <c r="AB36" s="394"/>
      <c r="AC36" s="394"/>
      <c r="AD36" s="394"/>
      <c r="AE36" s="394"/>
      <c r="AF36" s="394"/>
      <c r="AG36" s="394"/>
      <c r="AH36" s="394"/>
      <c r="AI36" s="394"/>
      <c r="AJ36" s="394"/>
      <c r="AK36" s="394"/>
      <c r="AL36" s="394"/>
      <c r="AM36" s="394"/>
      <c r="AN36" s="394"/>
      <c r="AO36" s="394"/>
      <c r="AP36" s="394"/>
      <c r="AQ36" s="394"/>
      <c r="AR36" s="394"/>
      <c r="AS36" s="394"/>
      <c r="AT36" s="394"/>
      <c r="AU36" s="394"/>
      <c r="AV36" s="394"/>
      <c r="AW36" s="394"/>
      <c r="AX36" s="394"/>
      <c r="AY36" s="394"/>
      <c r="AZ36" s="394"/>
      <c r="BA36" s="394"/>
      <c r="BB36" s="394"/>
      <c r="BC36" s="394"/>
      <c r="BD36" s="394"/>
      <c r="BE36" s="394"/>
      <c r="BF36" s="394"/>
      <c r="BG36" s="394"/>
      <c r="BH36" s="394"/>
      <c r="BI36" s="394"/>
      <c r="BJ36" s="394"/>
      <c r="BK36" s="394"/>
      <c r="BL36" s="394"/>
      <c r="BM36" s="394"/>
      <c r="BN36" s="394"/>
      <c r="BO36" s="394"/>
      <c r="BP36" s="394"/>
      <c r="BQ36" s="394"/>
      <c r="BR36" s="394"/>
      <c r="BS36" s="394"/>
      <c r="BT36" s="394"/>
      <c r="BU36" s="394"/>
      <c r="BV36" s="394"/>
      <c r="BW36" s="394"/>
      <c r="BX36" s="394"/>
      <c r="BY36" s="394"/>
      <c r="BZ36" s="394"/>
      <c r="CA36" s="394"/>
      <c r="CB36" s="394"/>
      <c r="CC36" s="394"/>
      <c r="CD36" s="394"/>
      <c r="CE36" s="394"/>
      <c r="CF36" s="394"/>
      <c r="CG36" s="394"/>
      <c r="CH36" s="394"/>
      <c r="CI36" s="394"/>
      <c r="CJ36" s="394"/>
      <c r="CK36" s="394"/>
      <c r="CL36" s="394"/>
      <c r="CM36" s="394"/>
      <c r="CN36" s="394"/>
      <c r="CO36" s="394"/>
      <c r="CP36" s="394"/>
      <c r="CQ36" s="394"/>
      <c r="CR36" s="394"/>
      <c r="CS36" s="394"/>
      <c r="CT36" s="394"/>
      <c r="CU36" s="394"/>
      <c r="CV36" s="394"/>
      <c r="CW36" s="394"/>
      <c r="CX36" s="394"/>
      <c r="CY36" s="394"/>
      <c r="CZ36" s="394"/>
      <c r="DA36" s="394"/>
      <c r="DB36" s="394"/>
      <c r="DC36" s="394"/>
      <c r="DD36" s="394"/>
      <c r="DE36" s="394"/>
      <c r="DF36" s="394"/>
      <c r="DG36" s="394"/>
      <c r="DH36" s="394"/>
      <c r="DI36" s="394"/>
      <c r="DJ36" s="394"/>
      <c r="DK36" s="394"/>
      <c r="DL36" s="394"/>
      <c r="DM36" s="394"/>
      <c r="DN36" s="394"/>
      <c r="DO36" s="394"/>
      <c r="DP36" s="394"/>
      <c r="DQ36" s="394"/>
      <c r="DR36" s="394"/>
      <c r="DS36" s="394"/>
      <c r="DT36" s="394"/>
      <c r="DU36" s="394"/>
      <c r="DV36" s="394"/>
      <c r="DW36" s="394"/>
      <c r="DX36" s="394"/>
      <c r="DY36" s="394"/>
      <c r="DZ36" s="394"/>
    </row>
    <row r="37" spans="1:130">
      <c r="A37" s="394"/>
      <c r="B37" s="394"/>
      <c r="C37" s="394"/>
      <c r="D37" s="394"/>
      <c r="E37" s="394"/>
      <c r="F37" s="394"/>
      <c r="G37" s="394"/>
      <c r="H37" s="394"/>
      <c r="I37" s="394"/>
      <c r="J37" s="394"/>
      <c r="K37" s="394"/>
      <c r="L37" s="394"/>
      <c r="M37" s="394"/>
      <c r="N37" s="394"/>
      <c r="O37" s="394"/>
      <c r="P37" s="394"/>
      <c r="Q37" s="394"/>
      <c r="R37" s="394"/>
      <c r="S37" s="394"/>
      <c r="T37" s="394"/>
      <c r="U37" s="394"/>
      <c r="V37" s="394"/>
      <c r="W37" s="394"/>
      <c r="X37" s="394"/>
      <c r="Y37" s="394"/>
      <c r="Z37" s="394"/>
      <c r="AA37" s="394"/>
      <c r="AB37" s="394"/>
      <c r="AC37" s="394"/>
      <c r="AD37" s="394"/>
      <c r="AE37" s="394"/>
      <c r="AF37" s="394"/>
      <c r="AG37" s="394"/>
      <c r="AH37" s="394"/>
      <c r="AI37" s="394"/>
      <c r="AJ37" s="394"/>
      <c r="AK37" s="394"/>
      <c r="AL37" s="394"/>
      <c r="AM37" s="394"/>
      <c r="AN37" s="394"/>
      <c r="AO37" s="394"/>
      <c r="AP37" s="394"/>
      <c r="AQ37" s="394"/>
      <c r="AR37" s="394"/>
      <c r="AS37" s="394"/>
      <c r="AT37" s="394"/>
      <c r="AU37" s="394"/>
      <c r="AV37" s="394"/>
      <c r="AW37" s="394"/>
      <c r="AX37" s="394"/>
      <c r="AY37" s="394"/>
      <c r="AZ37" s="394"/>
      <c r="BA37" s="394"/>
      <c r="BB37" s="394"/>
      <c r="BC37" s="394"/>
      <c r="BD37" s="394"/>
      <c r="BE37" s="394"/>
      <c r="BF37" s="394"/>
      <c r="BG37" s="394"/>
      <c r="BH37" s="394"/>
      <c r="BI37" s="394"/>
      <c r="BJ37" s="394"/>
      <c r="BK37" s="394"/>
      <c r="BL37" s="394"/>
      <c r="BM37" s="394"/>
      <c r="BN37" s="394"/>
      <c r="BO37" s="394"/>
      <c r="BP37" s="394"/>
      <c r="BQ37" s="394"/>
      <c r="BR37" s="394"/>
      <c r="BS37" s="394"/>
      <c r="BT37" s="394"/>
      <c r="BU37" s="394"/>
      <c r="BV37" s="394"/>
      <c r="BW37" s="394"/>
      <c r="BX37" s="394"/>
      <c r="BY37" s="394"/>
      <c r="BZ37" s="394"/>
      <c r="CA37" s="394"/>
      <c r="CB37" s="394"/>
      <c r="CC37" s="394"/>
      <c r="CD37" s="394"/>
      <c r="CE37" s="394"/>
      <c r="CF37" s="394"/>
      <c r="CG37" s="394"/>
      <c r="CH37" s="394"/>
      <c r="CI37" s="394"/>
      <c r="CJ37" s="394"/>
      <c r="CK37" s="394"/>
      <c r="CL37" s="394"/>
      <c r="CM37" s="394"/>
      <c r="CN37" s="394"/>
      <c r="CO37" s="394"/>
      <c r="CP37" s="394"/>
      <c r="CQ37" s="394"/>
      <c r="CR37" s="394"/>
      <c r="CS37" s="394"/>
      <c r="CT37" s="394"/>
      <c r="CU37" s="394"/>
      <c r="CV37" s="394"/>
      <c r="CW37" s="394"/>
      <c r="CX37" s="394"/>
      <c r="CY37" s="394"/>
      <c r="CZ37" s="394"/>
      <c r="DA37" s="394"/>
      <c r="DB37" s="394"/>
      <c r="DC37" s="394"/>
      <c r="DD37" s="394"/>
      <c r="DE37" s="394"/>
      <c r="DF37" s="394"/>
      <c r="DG37" s="394"/>
      <c r="DH37" s="394"/>
      <c r="DI37" s="394"/>
      <c r="DJ37" s="394"/>
      <c r="DK37" s="394"/>
      <c r="DL37" s="394"/>
      <c r="DM37" s="394"/>
      <c r="DN37" s="394"/>
      <c r="DO37" s="394"/>
      <c r="DP37" s="394"/>
      <c r="DQ37" s="394"/>
      <c r="DR37" s="394"/>
      <c r="DS37" s="394"/>
      <c r="DT37" s="394"/>
      <c r="DU37" s="394"/>
      <c r="DV37" s="394"/>
      <c r="DW37" s="394"/>
      <c r="DX37" s="394"/>
      <c r="DY37" s="394"/>
      <c r="DZ37" s="394"/>
    </row>
    <row r="38" spans="1:130">
      <c r="A38" s="394"/>
      <c r="B38" s="394"/>
      <c r="C38" s="394"/>
      <c r="D38" s="394"/>
      <c r="E38" s="394"/>
      <c r="F38" s="394"/>
      <c r="G38" s="394"/>
      <c r="H38" s="394"/>
      <c r="I38" s="394"/>
      <c r="J38" s="394"/>
      <c r="K38" s="394"/>
      <c r="L38" s="394"/>
      <c r="M38" s="394"/>
      <c r="N38" s="394"/>
      <c r="O38" s="394"/>
      <c r="P38" s="394"/>
      <c r="Q38" s="394"/>
      <c r="R38" s="394"/>
      <c r="S38" s="394"/>
      <c r="T38" s="394"/>
      <c r="U38" s="394"/>
      <c r="V38" s="394"/>
      <c r="W38" s="394"/>
      <c r="X38" s="394"/>
      <c r="Y38" s="394"/>
      <c r="Z38" s="394"/>
      <c r="AA38" s="394"/>
      <c r="AB38" s="394"/>
      <c r="AC38" s="394"/>
      <c r="AD38" s="394"/>
      <c r="AE38" s="394"/>
      <c r="AF38" s="394"/>
      <c r="AG38" s="394"/>
      <c r="AH38" s="394"/>
      <c r="AI38" s="394"/>
      <c r="AJ38" s="394"/>
      <c r="AK38" s="394"/>
      <c r="AL38" s="394"/>
      <c r="AM38" s="394"/>
      <c r="AN38" s="394"/>
      <c r="AO38" s="394"/>
      <c r="AP38" s="394"/>
      <c r="AQ38" s="394"/>
      <c r="AR38" s="394"/>
      <c r="AS38" s="394"/>
      <c r="AT38" s="394"/>
      <c r="AU38" s="394"/>
      <c r="AV38" s="394"/>
      <c r="AW38" s="394"/>
      <c r="AX38" s="394"/>
      <c r="AY38" s="394"/>
      <c r="AZ38" s="394"/>
      <c r="BA38" s="394"/>
      <c r="BB38" s="394"/>
      <c r="BC38" s="394"/>
      <c r="BD38" s="394"/>
      <c r="BE38" s="394"/>
      <c r="BF38" s="394"/>
      <c r="BG38" s="394"/>
      <c r="BH38" s="394"/>
      <c r="BI38" s="394"/>
      <c r="BJ38" s="394"/>
      <c r="BK38" s="394"/>
      <c r="BL38" s="394"/>
      <c r="BM38" s="394"/>
      <c r="BN38" s="394"/>
      <c r="BO38" s="394"/>
      <c r="BP38" s="394"/>
      <c r="BQ38" s="394"/>
      <c r="BR38" s="394"/>
      <c r="BS38" s="394"/>
      <c r="BT38" s="394"/>
      <c r="BU38" s="394"/>
      <c r="BV38" s="394"/>
      <c r="BW38" s="394"/>
      <c r="BX38" s="394"/>
      <c r="BY38" s="394"/>
      <c r="BZ38" s="394"/>
      <c r="CA38" s="394"/>
      <c r="CB38" s="394"/>
      <c r="CC38" s="394"/>
      <c r="CD38" s="394"/>
      <c r="CE38" s="394"/>
      <c r="CF38" s="394"/>
      <c r="CG38" s="394"/>
      <c r="CH38" s="394"/>
      <c r="CI38" s="394"/>
      <c r="CJ38" s="394"/>
      <c r="CK38" s="394"/>
      <c r="CL38" s="394"/>
      <c r="CM38" s="394"/>
      <c r="CN38" s="394"/>
      <c r="CO38" s="394"/>
      <c r="CP38" s="394"/>
      <c r="CQ38" s="394"/>
      <c r="CR38" s="394"/>
      <c r="CS38" s="394"/>
      <c r="CT38" s="394"/>
      <c r="CU38" s="394"/>
      <c r="CV38" s="394"/>
      <c r="CW38" s="394"/>
      <c r="CX38" s="394"/>
      <c r="CY38" s="394"/>
      <c r="CZ38" s="394"/>
      <c r="DA38" s="394"/>
      <c r="DB38" s="394"/>
      <c r="DC38" s="394"/>
      <c r="DD38" s="394"/>
      <c r="DE38" s="394"/>
      <c r="DF38" s="394"/>
      <c r="DG38" s="394"/>
      <c r="DH38" s="394"/>
      <c r="DI38" s="394"/>
      <c r="DJ38" s="394"/>
      <c r="DK38" s="394"/>
      <c r="DL38" s="394"/>
      <c r="DM38" s="394"/>
      <c r="DN38" s="394"/>
      <c r="DO38" s="394"/>
      <c r="DP38" s="394"/>
      <c r="DQ38" s="394"/>
      <c r="DR38" s="394"/>
      <c r="DS38" s="394"/>
      <c r="DT38" s="394"/>
      <c r="DU38" s="394"/>
      <c r="DV38" s="394"/>
      <c r="DW38" s="394"/>
      <c r="DX38" s="394"/>
      <c r="DY38" s="394"/>
      <c r="DZ38" s="394"/>
    </row>
    <row r="39" spans="1:130">
      <c r="A39" s="394"/>
      <c r="B39" s="394"/>
      <c r="C39" s="394"/>
      <c r="D39" s="394"/>
      <c r="E39" s="394"/>
      <c r="F39" s="394"/>
      <c r="G39" s="394"/>
      <c r="H39" s="394"/>
      <c r="I39" s="394"/>
      <c r="J39" s="394"/>
      <c r="K39" s="394"/>
      <c r="L39" s="394"/>
      <c r="M39" s="394"/>
      <c r="N39" s="394"/>
      <c r="O39" s="394"/>
      <c r="P39" s="394"/>
      <c r="Q39" s="394"/>
      <c r="R39" s="394"/>
      <c r="S39" s="394"/>
      <c r="T39" s="394"/>
      <c r="U39" s="394"/>
      <c r="V39" s="394"/>
      <c r="W39" s="394"/>
      <c r="X39" s="394"/>
      <c r="Y39" s="394"/>
      <c r="Z39" s="394"/>
      <c r="AA39" s="394"/>
      <c r="AB39" s="394"/>
      <c r="AC39" s="394"/>
      <c r="AD39" s="394"/>
      <c r="AE39" s="394"/>
      <c r="AF39" s="394"/>
      <c r="AG39" s="394"/>
      <c r="AH39" s="394"/>
      <c r="AI39" s="394"/>
      <c r="AJ39" s="394"/>
      <c r="AK39" s="394"/>
      <c r="AL39" s="394"/>
      <c r="AM39" s="394"/>
      <c r="AN39" s="394"/>
      <c r="AO39" s="394"/>
      <c r="AP39" s="394"/>
      <c r="AQ39" s="394"/>
      <c r="AR39" s="394"/>
      <c r="AS39" s="394"/>
      <c r="AT39" s="394"/>
      <c r="AU39" s="394"/>
      <c r="AV39" s="394"/>
      <c r="AW39" s="394"/>
      <c r="AX39" s="394"/>
      <c r="AY39" s="394"/>
      <c r="AZ39" s="394"/>
      <c r="BA39" s="394"/>
      <c r="BB39" s="394"/>
      <c r="BC39" s="394"/>
      <c r="BD39" s="394"/>
      <c r="BE39" s="394"/>
      <c r="BF39" s="394"/>
      <c r="BG39" s="394"/>
      <c r="BH39" s="394"/>
      <c r="BI39" s="394"/>
      <c r="BJ39" s="394"/>
      <c r="BK39" s="394"/>
      <c r="BL39" s="394"/>
      <c r="BM39" s="394"/>
      <c r="BN39" s="394"/>
      <c r="BO39" s="394"/>
      <c r="BP39" s="394"/>
      <c r="BQ39" s="394"/>
      <c r="BR39" s="394"/>
      <c r="BS39" s="394"/>
      <c r="BT39" s="394"/>
      <c r="BU39" s="394"/>
      <c r="BV39" s="394"/>
      <c r="BW39" s="394"/>
      <c r="BX39" s="394"/>
      <c r="BY39" s="394"/>
      <c r="BZ39" s="394"/>
      <c r="CA39" s="394"/>
      <c r="CB39" s="394"/>
      <c r="CC39" s="394"/>
      <c r="CD39" s="394"/>
      <c r="CE39" s="394"/>
      <c r="CF39" s="394"/>
      <c r="CG39" s="394"/>
      <c r="CH39" s="394"/>
      <c r="CI39" s="394"/>
      <c r="CJ39" s="394"/>
      <c r="CK39" s="394"/>
      <c r="CL39" s="394"/>
      <c r="CM39" s="394"/>
      <c r="CN39" s="394"/>
      <c r="CO39" s="394"/>
      <c r="CP39" s="394"/>
      <c r="CQ39" s="394"/>
      <c r="CR39" s="394"/>
      <c r="CS39" s="394"/>
      <c r="CT39" s="394"/>
      <c r="CU39" s="394"/>
      <c r="CV39" s="394"/>
      <c r="CW39" s="394"/>
      <c r="CX39" s="394"/>
      <c r="CY39" s="394"/>
      <c r="CZ39" s="394"/>
      <c r="DA39" s="394"/>
      <c r="DB39" s="394"/>
      <c r="DC39" s="394"/>
      <c r="DD39" s="394"/>
      <c r="DE39" s="394"/>
      <c r="DF39" s="394"/>
      <c r="DG39" s="394"/>
      <c r="DH39" s="394"/>
      <c r="DI39" s="394"/>
      <c r="DJ39" s="394"/>
      <c r="DK39" s="394"/>
      <c r="DL39" s="394"/>
      <c r="DM39" s="394"/>
      <c r="DN39" s="394"/>
      <c r="DO39" s="394"/>
      <c r="DP39" s="394"/>
      <c r="DQ39" s="394"/>
      <c r="DR39" s="394"/>
      <c r="DS39" s="394"/>
      <c r="DT39" s="394"/>
      <c r="DU39" s="394"/>
      <c r="DV39" s="394"/>
      <c r="DW39" s="394"/>
      <c r="DX39" s="394"/>
      <c r="DY39" s="394"/>
      <c r="DZ39" s="394"/>
    </row>
    <row r="40" spans="1:130">
      <c r="A40" s="394"/>
      <c r="B40" s="394"/>
      <c r="C40" s="394"/>
      <c r="D40" s="394"/>
      <c r="E40" s="394"/>
      <c r="F40" s="394"/>
      <c r="G40" s="394"/>
      <c r="H40" s="394"/>
      <c r="I40" s="394"/>
      <c r="J40" s="394"/>
      <c r="K40" s="394"/>
      <c r="L40" s="394"/>
      <c r="M40" s="394"/>
      <c r="N40" s="394"/>
      <c r="O40" s="394"/>
      <c r="P40" s="394"/>
      <c r="Q40" s="394"/>
      <c r="R40" s="394"/>
      <c r="S40" s="394"/>
      <c r="T40" s="394"/>
      <c r="U40" s="394"/>
      <c r="V40" s="394"/>
      <c r="W40" s="394"/>
      <c r="X40" s="394"/>
      <c r="Y40" s="394"/>
      <c r="Z40" s="394"/>
      <c r="AA40" s="394"/>
      <c r="AB40" s="394"/>
      <c r="AC40" s="394"/>
      <c r="AD40" s="394"/>
      <c r="AE40" s="394"/>
      <c r="AF40" s="394"/>
      <c r="AG40" s="394"/>
      <c r="AH40" s="394"/>
      <c r="AI40" s="394"/>
      <c r="AJ40" s="394"/>
      <c r="AK40" s="394"/>
      <c r="AL40" s="394"/>
      <c r="AM40" s="394"/>
      <c r="AN40" s="394"/>
      <c r="AO40" s="394"/>
      <c r="AP40" s="394"/>
      <c r="AQ40" s="394"/>
      <c r="AR40" s="394"/>
      <c r="AS40" s="394"/>
      <c r="AT40" s="394"/>
      <c r="AU40" s="394"/>
      <c r="AV40" s="394"/>
      <c r="AW40" s="394"/>
      <c r="AX40" s="394"/>
      <c r="AY40" s="394"/>
      <c r="AZ40" s="394"/>
      <c r="BA40" s="394"/>
      <c r="BB40" s="394"/>
      <c r="BC40" s="394"/>
      <c r="BD40" s="394"/>
      <c r="BE40" s="394"/>
      <c r="BF40" s="394"/>
      <c r="BG40" s="394"/>
      <c r="BH40" s="394"/>
      <c r="BI40" s="394"/>
      <c r="BJ40" s="394"/>
      <c r="BK40" s="394"/>
      <c r="BL40" s="394"/>
      <c r="BM40" s="394"/>
      <c r="BN40" s="394"/>
      <c r="BO40" s="394"/>
      <c r="BP40" s="394"/>
      <c r="BQ40" s="394"/>
      <c r="BR40" s="394"/>
      <c r="BS40" s="394"/>
      <c r="BT40" s="394"/>
      <c r="BU40" s="394"/>
      <c r="BV40" s="394"/>
      <c r="BW40" s="394"/>
      <c r="BX40" s="394"/>
      <c r="BY40" s="394"/>
      <c r="BZ40" s="394"/>
      <c r="CA40" s="394"/>
      <c r="CB40" s="394"/>
      <c r="CC40" s="394"/>
      <c r="CD40" s="394"/>
      <c r="CE40" s="394"/>
      <c r="CF40" s="394"/>
      <c r="CG40" s="394"/>
      <c r="CH40" s="394"/>
      <c r="CI40" s="394"/>
      <c r="CJ40" s="394"/>
      <c r="CK40" s="394"/>
      <c r="CL40" s="394"/>
      <c r="CM40" s="394"/>
      <c r="CN40" s="394"/>
      <c r="CO40" s="394"/>
      <c r="CP40" s="394"/>
      <c r="CQ40" s="394"/>
      <c r="CR40" s="394"/>
      <c r="CS40" s="394"/>
      <c r="CT40" s="394"/>
      <c r="CU40" s="394"/>
      <c r="CV40" s="394"/>
      <c r="CW40" s="394"/>
      <c r="CX40" s="394"/>
      <c r="CY40" s="394"/>
      <c r="CZ40" s="394"/>
      <c r="DA40" s="394"/>
      <c r="DB40" s="394"/>
      <c r="DC40" s="394"/>
      <c r="DD40" s="394"/>
      <c r="DE40" s="394"/>
      <c r="DF40" s="394"/>
      <c r="DG40" s="394"/>
      <c r="DH40" s="394"/>
      <c r="DI40" s="394"/>
      <c r="DJ40" s="394"/>
      <c r="DK40" s="394"/>
      <c r="DL40" s="394"/>
      <c r="DM40" s="394"/>
      <c r="DN40" s="394"/>
      <c r="DO40" s="394"/>
      <c r="DP40" s="394"/>
      <c r="DQ40" s="394"/>
      <c r="DR40" s="394"/>
      <c r="DS40" s="394"/>
      <c r="DT40" s="394"/>
      <c r="DU40" s="394"/>
      <c r="DV40" s="394"/>
      <c r="DW40" s="394"/>
      <c r="DX40" s="394"/>
      <c r="DY40" s="394"/>
      <c r="DZ40" s="394"/>
    </row>
    <row r="41" spans="1:130">
      <c r="A41" s="394"/>
      <c r="B41" s="394"/>
      <c r="C41" s="394"/>
      <c r="D41" s="394"/>
      <c r="E41" s="394"/>
      <c r="F41" s="394"/>
      <c r="G41" s="394"/>
      <c r="H41" s="394"/>
      <c r="I41" s="394"/>
      <c r="J41" s="394"/>
      <c r="K41" s="394"/>
      <c r="L41" s="394"/>
      <c r="M41" s="394"/>
      <c r="N41" s="394"/>
      <c r="O41" s="394"/>
      <c r="P41" s="394"/>
      <c r="Q41" s="394"/>
      <c r="R41" s="394"/>
      <c r="S41" s="394"/>
      <c r="T41" s="394"/>
      <c r="U41" s="394"/>
      <c r="V41" s="394"/>
      <c r="W41" s="394"/>
      <c r="X41" s="394"/>
      <c r="Y41" s="394"/>
      <c r="Z41" s="394"/>
      <c r="AA41" s="394"/>
      <c r="AB41" s="394"/>
      <c r="AC41" s="394"/>
      <c r="AD41" s="394"/>
      <c r="AE41" s="394"/>
      <c r="AF41" s="394"/>
      <c r="AG41" s="394"/>
      <c r="AH41" s="394"/>
      <c r="AI41" s="394"/>
      <c r="AJ41" s="394"/>
      <c r="AK41" s="394"/>
      <c r="AL41" s="394"/>
      <c r="AM41" s="394"/>
      <c r="AN41" s="394"/>
      <c r="AO41" s="394"/>
      <c r="AP41" s="394"/>
      <c r="AQ41" s="394"/>
      <c r="AR41" s="394"/>
      <c r="AS41" s="394"/>
      <c r="AT41" s="394"/>
      <c r="AU41" s="394"/>
      <c r="AV41" s="394"/>
      <c r="AW41" s="394"/>
      <c r="AX41" s="394"/>
      <c r="AY41" s="394"/>
      <c r="AZ41" s="394"/>
      <c r="BA41" s="394"/>
      <c r="BB41" s="394"/>
      <c r="BC41" s="394"/>
      <c r="BD41" s="394"/>
      <c r="BE41" s="394"/>
      <c r="BF41" s="394"/>
      <c r="BG41" s="394"/>
      <c r="BH41" s="394"/>
      <c r="BI41" s="394"/>
      <c r="BJ41" s="394"/>
      <c r="BK41" s="394"/>
      <c r="BL41" s="394"/>
      <c r="BM41" s="394"/>
      <c r="BN41" s="394"/>
      <c r="BO41" s="394"/>
      <c r="BP41" s="394"/>
      <c r="BQ41" s="394"/>
      <c r="BR41" s="394"/>
      <c r="BS41" s="394"/>
      <c r="BT41" s="394"/>
      <c r="BU41" s="394"/>
      <c r="BV41" s="394"/>
      <c r="BW41" s="394"/>
      <c r="BX41" s="394"/>
      <c r="BY41" s="394"/>
      <c r="BZ41" s="394"/>
      <c r="CA41" s="394"/>
      <c r="CB41" s="394"/>
      <c r="CC41" s="394"/>
      <c r="CD41" s="394"/>
      <c r="CE41" s="394"/>
      <c r="CF41" s="394"/>
      <c r="CG41" s="394"/>
      <c r="CH41" s="394"/>
      <c r="CI41" s="394"/>
      <c r="CJ41" s="394"/>
      <c r="CK41" s="394"/>
      <c r="CL41" s="394"/>
      <c r="CM41" s="394"/>
      <c r="CN41" s="394"/>
      <c r="CO41" s="394"/>
      <c r="CP41" s="394"/>
      <c r="CQ41" s="394"/>
      <c r="CR41" s="394"/>
      <c r="CS41" s="394"/>
      <c r="CT41" s="394"/>
      <c r="CU41" s="394"/>
      <c r="CV41" s="394"/>
      <c r="CW41" s="394"/>
      <c r="CX41" s="394"/>
      <c r="CY41" s="394"/>
      <c r="CZ41" s="394"/>
      <c r="DA41" s="394"/>
      <c r="DB41" s="394"/>
      <c r="DC41" s="394"/>
      <c r="DD41" s="394"/>
      <c r="DE41" s="394"/>
      <c r="DF41" s="394"/>
      <c r="DG41" s="394"/>
      <c r="DH41" s="394"/>
      <c r="DI41" s="394"/>
      <c r="DJ41" s="394"/>
      <c r="DK41" s="394"/>
      <c r="DL41" s="394"/>
      <c r="DM41" s="394"/>
      <c r="DN41" s="394"/>
      <c r="DO41" s="394"/>
      <c r="DP41" s="394"/>
      <c r="DQ41" s="394"/>
      <c r="DR41" s="394"/>
      <c r="DS41" s="394"/>
      <c r="DT41" s="394"/>
      <c r="DU41" s="394"/>
      <c r="DV41" s="394"/>
      <c r="DW41" s="394"/>
      <c r="DX41" s="394"/>
      <c r="DY41" s="394"/>
      <c r="DZ41" s="394"/>
    </row>
    <row r="42" spans="1:130">
      <c r="A42" s="394"/>
      <c r="B42" s="394"/>
      <c r="C42" s="394"/>
      <c r="D42" s="394"/>
      <c r="E42" s="394"/>
      <c r="F42" s="394"/>
      <c r="G42" s="394"/>
      <c r="H42" s="394"/>
      <c r="I42" s="394"/>
      <c r="J42" s="394"/>
      <c r="K42" s="394"/>
      <c r="L42" s="394"/>
      <c r="M42" s="394"/>
      <c r="N42" s="394"/>
      <c r="O42" s="394"/>
      <c r="P42" s="394"/>
      <c r="Q42" s="394"/>
      <c r="R42" s="394"/>
      <c r="S42" s="394"/>
      <c r="T42" s="394"/>
      <c r="U42" s="394"/>
      <c r="V42" s="394"/>
      <c r="W42" s="394"/>
      <c r="X42" s="394"/>
      <c r="Y42" s="394"/>
      <c r="Z42" s="394"/>
      <c r="AA42" s="394"/>
      <c r="AB42" s="394"/>
      <c r="AC42" s="394"/>
      <c r="AD42" s="394"/>
      <c r="AE42" s="394"/>
      <c r="AF42" s="394"/>
      <c r="AG42" s="394"/>
      <c r="AH42" s="394"/>
      <c r="AI42" s="394"/>
      <c r="AJ42" s="394"/>
      <c r="AK42" s="394"/>
      <c r="AL42" s="394"/>
      <c r="AM42" s="394"/>
      <c r="AN42" s="394"/>
      <c r="AO42" s="394"/>
      <c r="AP42" s="394"/>
      <c r="AQ42" s="394"/>
      <c r="AR42" s="394"/>
      <c r="AS42" s="394"/>
      <c r="AT42" s="394"/>
      <c r="AU42" s="394"/>
      <c r="AV42" s="394"/>
      <c r="AW42" s="394"/>
      <c r="AX42" s="394"/>
      <c r="AY42" s="394"/>
      <c r="AZ42" s="394"/>
      <c r="BA42" s="394"/>
      <c r="BB42" s="394"/>
      <c r="BC42" s="394"/>
      <c r="BD42" s="394"/>
      <c r="BE42" s="394"/>
      <c r="BF42" s="394"/>
      <c r="BG42" s="394"/>
      <c r="BH42" s="394"/>
      <c r="BI42" s="394"/>
      <c r="BJ42" s="394"/>
      <c r="BK42" s="394"/>
      <c r="BL42" s="394"/>
      <c r="BM42" s="394"/>
      <c r="BN42" s="394"/>
      <c r="BO42" s="394"/>
      <c r="BP42" s="394"/>
      <c r="BQ42" s="394"/>
      <c r="BR42" s="394"/>
      <c r="BS42" s="394"/>
      <c r="BT42" s="394"/>
      <c r="BU42" s="394"/>
      <c r="BV42" s="394"/>
      <c r="BW42" s="394"/>
      <c r="BX42" s="394"/>
      <c r="BY42" s="394"/>
      <c r="BZ42" s="394"/>
      <c r="CA42" s="394"/>
      <c r="CB42" s="394"/>
      <c r="CC42" s="394"/>
      <c r="CD42" s="394"/>
      <c r="CE42" s="394"/>
      <c r="CF42" s="394"/>
      <c r="CG42" s="394"/>
      <c r="CH42" s="394"/>
      <c r="CI42" s="394"/>
      <c r="CJ42" s="394"/>
      <c r="CK42" s="394"/>
      <c r="CL42" s="394"/>
      <c r="CM42" s="394"/>
      <c r="CN42" s="394"/>
      <c r="CO42" s="394"/>
      <c r="CP42" s="394"/>
      <c r="CQ42" s="394"/>
      <c r="CR42" s="394"/>
      <c r="CS42" s="394"/>
      <c r="CT42" s="394"/>
      <c r="CU42" s="394"/>
      <c r="CV42" s="394"/>
      <c r="CW42" s="394"/>
      <c r="CX42" s="394"/>
      <c r="CY42" s="394"/>
      <c r="CZ42" s="394"/>
      <c r="DA42" s="394"/>
      <c r="DB42" s="394"/>
      <c r="DC42" s="394"/>
      <c r="DD42" s="394"/>
      <c r="DE42" s="394"/>
      <c r="DF42" s="394"/>
      <c r="DG42" s="394"/>
      <c r="DH42" s="394"/>
      <c r="DI42" s="394"/>
      <c r="DJ42" s="394"/>
      <c r="DK42" s="394"/>
      <c r="DL42" s="394"/>
      <c r="DM42" s="394"/>
      <c r="DN42" s="394"/>
      <c r="DO42" s="394"/>
      <c r="DP42" s="394"/>
      <c r="DQ42" s="394"/>
      <c r="DR42" s="394"/>
      <c r="DS42" s="394"/>
      <c r="DT42" s="394"/>
      <c r="DU42" s="394"/>
      <c r="DV42" s="394"/>
      <c r="DW42" s="394"/>
      <c r="DX42" s="394"/>
      <c r="DY42" s="394"/>
      <c r="DZ42" s="394"/>
    </row>
    <row r="43" spans="1:130">
      <c r="A43" s="394"/>
      <c r="B43" s="394"/>
      <c r="C43" s="394"/>
      <c r="D43" s="394"/>
      <c r="E43" s="394"/>
      <c r="F43" s="394"/>
      <c r="G43" s="394"/>
      <c r="H43" s="394"/>
      <c r="I43" s="394"/>
      <c r="J43" s="394"/>
      <c r="K43" s="394"/>
      <c r="L43" s="394"/>
      <c r="M43" s="394"/>
      <c r="N43" s="394"/>
      <c r="O43" s="394"/>
      <c r="P43" s="394"/>
      <c r="Q43" s="394"/>
      <c r="R43" s="394"/>
      <c r="S43" s="394"/>
      <c r="T43" s="394"/>
      <c r="U43" s="394"/>
      <c r="V43" s="394"/>
      <c r="W43" s="394"/>
      <c r="X43" s="394"/>
      <c r="Y43" s="394"/>
      <c r="Z43" s="394"/>
      <c r="AA43" s="394"/>
      <c r="AB43" s="394"/>
      <c r="AC43" s="394"/>
      <c r="AD43" s="394"/>
      <c r="AE43" s="394"/>
      <c r="AF43" s="394"/>
      <c r="AG43" s="394"/>
      <c r="AH43" s="394"/>
      <c r="AI43" s="394"/>
      <c r="AJ43" s="394"/>
      <c r="AK43" s="394"/>
      <c r="AL43" s="394"/>
      <c r="AM43" s="394"/>
      <c r="AN43" s="394"/>
      <c r="AO43" s="394"/>
      <c r="AP43" s="394"/>
      <c r="AQ43" s="394"/>
      <c r="AR43" s="394"/>
      <c r="AS43" s="394"/>
      <c r="AT43" s="394"/>
      <c r="AU43" s="394"/>
      <c r="AV43" s="394"/>
      <c r="AW43" s="394"/>
      <c r="AX43" s="394"/>
      <c r="AY43" s="394"/>
      <c r="AZ43" s="394"/>
      <c r="BA43" s="394"/>
      <c r="BB43" s="394"/>
      <c r="BC43" s="394"/>
      <c r="BD43" s="394"/>
      <c r="BE43" s="394"/>
      <c r="BF43" s="394"/>
      <c r="BG43" s="394"/>
      <c r="BH43" s="394"/>
      <c r="BI43" s="394"/>
      <c r="BJ43" s="394"/>
      <c r="BK43" s="394"/>
      <c r="BL43" s="394"/>
      <c r="BM43" s="394"/>
      <c r="BN43" s="394"/>
      <c r="BO43" s="394"/>
      <c r="BP43" s="394"/>
      <c r="BQ43" s="394"/>
      <c r="BR43" s="394"/>
      <c r="BS43" s="394"/>
      <c r="BT43" s="394"/>
      <c r="BU43" s="394"/>
      <c r="BV43" s="394"/>
      <c r="BW43" s="394"/>
      <c r="BX43" s="394"/>
      <c r="BY43" s="394"/>
      <c r="BZ43" s="394"/>
      <c r="CA43" s="394"/>
      <c r="CB43" s="394"/>
      <c r="CC43" s="394"/>
      <c r="CD43" s="394"/>
      <c r="CE43" s="394"/>
      <c r="CF43" s="394"/>
      <c r="CG43" s="394"/>
      <c r="CH43" s="394"/>
      <c r="CI43" s="394"/>
      <c r="CJ43" s="394"/>
      <c r="CK43" s="394"/>
      <c r="CL43" s="394"/>
      <c r="CM43" s="394"/>
      <c r="CN43" s="394"/>
      <c r="CO43" s="394"/>
      <c r="CP43" s="394"/>
      <c r="CQ43" s="394"/>
      <c r="CR43" s="394"/>
      <c r="CS43" s="394"/>
      <c r="CT43" s="394"/>
      <c r="CU43" s="394"/>
      <c r="CV43" s="394"/>
      <c r="CW43" s="394"/>
      <c r="CX43" s="394"/>
      <c r="CY43" s="394"/>
      <c r="CZ43" s="394"/>
      <c r="DA43" s="394"/>
      <c r="DB43" s="394"/>
      <c r="DC43" s="394"/>
      <c r="DD43" s="394"/>
      <c r="DE43" s="394"/>
      <c r="DF43" s="394"/>
      <c r="DG43" s="394"/>
      <c r="DH43" s="394"/>
      <c r="DI43" s="394"/>
      <c r="DJ43" s="394"/>
      <c r="DK43" s="394"/>
      <c r="DL43" s="394"/>
      <c r="DM43" s="394"/>
      <c r="DN43" s="394"/>
      <c r="DO43" s="394"/>
      <c r="DP43" s="394"/>
      <c r="DQ43" s="394"/>
      <c r="DR43" s="394"/>
      <c r="DS43" s="394"/>
      <c r="DT43" s="394"/>
      <c r="DU43" s="394"/>
      <c r="DV43" s="394"/>
      <c r="DW43" s="394"/>
      <c r="DX43" s="394"/>
      <c r="DY43" s="394"/>
      <c r="DZ43" s="394"/>
    </row>
    <row r="44" spans="1:130">
      <c r="A44" s="394"/>
      <c r="B44" s="394"/>
      <c r="C44" s="394"/>
      <c r="D44" s="394"/>
      <c r="E44" s="394"/>
      <c r="F44" s="394"/>
      <c r="G44" s="394"/>
      <c r="H44" s="394"/>
      <c r="I44" s="394"/>
      <c r="J44" s="394"/>
      <c r="K44" s="394"/>
      <c r="L44" s="394"/>
      <c r="M44" s="394"/>
      <c r="N44" s="394"/>
      <c r="O44" s="394"/>
      <c r="P44" s="394"/>
      <c r="Q44" s="394"/>
      <c r="R44" s="394"/>
      <c r="S44" s="394"/>
      <c r="T44" s="394"/>
      <c r="U44" s="394"/>
      <c r="V44" s="394"/>
      <c r="W44" s="394"/>
      <c r="X44" s="394"/>
      <c r="Y44" s="394"/>
      <c r="Z44" s="394"/>
      <c r="AA44" s="394"/>
      <c r="AB44" s="394"/>
      <c r="AC44" s="394"/>
      <c r="AD44" s="394"/>
      <c r="AE44" s="394"/>
      <c r="AF44" s="394"/>
      <c r="AG44" s="394"/>
      <c r="AH44" s="394"/>
      <c r="AI44" s="394"/>
      <c r="AJ44" s="394"/>
      <c r="AK44" s="394"/>
      <c r="AL44" s="394"/>
      <c r="AM44" s="394"/>
      <c r="AN44" s="394"/>
      <c r="AO44" s="394"/>
      <c r="AP44" s="394"/>
      <c r="AQ44" s="394"/>
      <c r="AR44" s="394"/>
      <c r="AS44" s="394"/>
      <c r="AT44" s="394"/>
      <c r="AU44" s="394"/>
      <c r="AV44" s="394"/>
      <c r="AW44" s="394"/>
      <c r="AX44" s="394"/>
      <c r="AY44" s="394"/>
      <c r="AZ44" s="394"/>
      <c r="BA44" s="394"/>
      <c r="BB44" s="394"/>
      <c r="BC44" s="394"/>
      <c r="BD44" s="394"/>
      <c r="BE44" s="394"/>
      <c r="BF44" s="394"/>
      <c r="BG44" s="394"/>
      <c r="BH44" s="394"/>
      <c r="BI44" s="394"/>
      <c r="BJ44" s="394"/>
      <c r="BK44" s="394"/>
      <c r="BL44" s="394"/>
      <c r="BM44" s="394"/>
      <c r="BN44" s="394"/>
      <c r="BO44" s="394"/>
      <c r="BP44" s="394"/>
      <c r="BQ44" s="394"/>
      <c r="BR44" s="394"/>
      <c r="BS44" s="394"/>
      <c r="BT44" s="394"/>
      <c r="BU44" s="394"/>
      <c r="BV44" s="394"/>
      <c r="BW44" s="394"/>
      <c r="BX44" s="394"/>
      <c r="BY44" s="394"/>
      <c r="BZ44" s="394"/>
      <c r="CA44" s="394"/>
      <c r="CB44" s="394"/>
      <c r="CC44" s="394"/>
      <c r="CD44" s="394"/>
      <c r="CE44" s="394"/>
      <c r="CF44" s="394"/>
      <c r="CG44" s="394"/>
      <c r="CH44" s="394"/>
      <c r="CI44" s="394"/>
      <c r="CJ44" s="394"/>
      <c r="CK44" s="394"/>
      <c r="CL44" s="394"/>
      <c r="CM44" s="394"/>
      <c r="CN44" s="394"/>
      <c r="CO44" s="394"/>
      <c r="CP44" s="394"/>
      <c r="CQ44" s="394"/>
      <c r="CR44" s="394"/>
      <c r="CS44" s="394"/>
      <c r="CT44" s="394"/>
      <c r="CU44" s="394"/>
      <c r="CV44" s="394"/>
      <c r="CW44" s="394"/>
      <c r="CX44" s="394"/>
      <c r="CY44" s="394"/>
      <c r="CZ44" s="394"/>
      <c r="DA44" s="394"/>
      <c r="DB44" s="394"/>
      <c r="DC44" s="394"/>
      <c r="DD44" s="394"/>
      <c r="DE44" s="394"/>
      <c r="DF44" s="394"/>
      <c r="DG44" s="394"/>
      <c r="DH44" s="394"/>
      <c r="DI44" s="394"/>
      <c r="DJ44" s="394"/>
      <c r="DK44" s="394"/>
      <c r="DL44" s="394"/>
      <c r="DM44" s="394"/>
      <c r="DN44" s="394"/>
      <c r="DO44" s="394"/>
      <c r="DP44" s="394"/>
      <c r="DQ44" s="394"/>
      <c r="DR44" s="394"/>
      <c r="DS44" s="394"/>
      <c r="DT44" s="394"/>
      <c r="DU44" s="394"/>
      <c r="DV44" s="394"/>
      <c r="DW44" s="394"/>
      <c r="DX44" s="394"/>
      <c r="DY44" s="394"/>
      <c r="DZ44" s="394"/>
    </row>
    <row r="45" spans="1:130">
      <c r="A45" s="394"/>
      <c r="B45" s="394"/>
      <c r="C45" s="394"/>
      <c r="D45" s="394"/>
      <c r="E45" s="394"/>
      <c r="F45" s="394"/>
      <c r="G45" s="394"/>
      <c r="H45" s="394"/>
      <c r="I45" s="394"/>
      <c r="J45" s="394"/>
      <c r="K45" s="394"/>
      <c r="L45" s="394"/>
      <c r="M45" s="394"/>
      <c r="N45" s="394"/>
      <c r="O45" s="394"/>
      <c r="P45" s="394"/>
      <c r="Q45" s="394"/>
      <c r="R45" s="394"/>
      <c r="S45" s="394"/>
      <c r="T45" s="394"/>
      <c r="U45" s="394"/>
      <c r="V45" s="394"/>
      <c r="W45" s="394"/>
      <c r="X45" s="394"/>
      <c r="Y45" s="394"/>
      <c r="Z45" s="394"/>
      <c r="AA45" s="394"/>
      <c r="AB45" s="394"/>
      <c r="AC45" s="394"/>
      <c r="AD45" s="394"/>
      <c r="AE45" s="394"/>
      <c r="AF45" s="394"/>
      <c r="AG45" s="394"/>
      <c r="AH45" s="394"/>
      <c r="AI45" s="394"/>
      <c r="AJ45" s="394"/>
      <c r="AK45" s="394"/>
      <c r="AL45" s="394"/>
      <c r="AM45" s="394"/>
      <c r="AN45" s="394"/>
      <c r="AO45" s="394"/>
      <c r="AP45" s="394"/>
      <c r="AQ45" s="394"/>
      <c r="AR45" s="394"/>
      <c r="AS45" s="394"/>
      <c r="AT45" s="394"/>
      <c r="AU45" s="394"/>
      <c r="AV45" s="394"/>
      <c r="AW45" s="394"/>
      <c r="AX45" s="394"/>
      <c r="AY45" s="394"/>
      <c r="AZ45" s="394"/>
      <c r="BA45" s="394"/>
      <c r="BB45" s="394"/>
      <c r="BC45" s="394"/>
      <c r="BD45" s="394"/>
      <c r="BE45" s="394"/>
      <c r="BF45" s="394"/>
      <c r="BG45" s="394"/>
      <c r="BH45" s="394"/>
      <c r="BI45" s="394"/>
      <c r="BJ45" s="394"/>
      <c r="BK45" s="394"/>
      <c r="BL45" s="394"/>
      <c r="BM45" s="394"/>
      <c r="BN45" s="394"/>
      <c r="BO45" s="394"/>
      <c r="BP45" s="394"/>
      <c r="BQ45" s="394"/>
      <c r="BR45" s="394"/>
      <c r="BS45" s="394"/>
      <c r="BT45" s="394"/>
      <c r="BU45" s="394"/>
      <c r="BV45" s="394"/>
      <c r="BW45" s="394"/>
      <c r="BX45" s="394"/>
      <c r="BY45" s="394"/>
      <c r="BZ45" s="394"/>
      <c r="CA45" s="394"/>
      <c r="CB45" s="394"/>
      <c r="CC45" s="394"/>
      <c r="CD45" s="394"/>
      <c r="CE45" s="394"/>
      <c r="CF45" s="394"/>
      <c r="CG45" s="394"/>
      <c r="CH45" s="394"/>
      <c r="CI45" s="394"/>
      <c r="CJ45" s="394"/>
      <c r="CK45" s="394"/>
      <c r="CL45" s="394"/>
      <c r="CM45" s="394"/>
      <c r="CN45" s="394"/>
      <c r="CO45" s="394"/>
      <c r="CP45" s="394"/>
      <c r="CQ45" s="394"/>
      <c r="CR45" s="394"/>
      <c r="CS45" s="394"/>
      <c r="CT45" s="394"/>
      <c r="CU45" s="394"/>
      <c r="CV45" s="394"/>
      <c r="CW45" s="394"/>
      <c r="CX45" s="394"/>
      <c r="CY45" s="394"/>
      <c r="CZ45" s="394"/>
      <c r="DA45" s="394"/>
      <c r="DB45" s="394"/>
      <c r="DC45" s="394"/>
      <c r="DD45" s="394"/>
      <c r="DE45" s="394"/>
      <c r="DF45" s="394"/>
      <c r="DG45" s="394"/>
      <c r="DH45" s="394"/>
      <c r="DI45" s="394"/>
      <c r="DJ45" s="394"/>
      <c r="DK45" s="394"/>
      <c r="DL45" s="394"/>
      <c r="DM45" s="394"/>
      <c r="DN45" s="394"/>
      <c r="DO45" s="394"/>
      <c r="DP45" s="394"/>
      <c r="DQ45" s="394"/>
      <c r="DR45" s="394"/>
      <c r="DS45" s="394"/>
      <c r="DT45" s="394"/>
      <c r="DU45" s="394"/>
      <c r="DV45" s="394"/>
      <c r="DW45" s="394"/>
      <c r="DX45" s="394"/>
      <c r="DY45" s="394"/>
      <c r="DZ45" s="394"/>
    </row>
    <row r="46" spans="1:130">
      <c r="A46" s="394"/>
      <c r="B46" s="394"/>
      <c r="C46" s="394"/>
      <c r="D46" s="394"/>
      <c r="E46" s="394"/>
      <c r="F46" s="394"/>
      <c r="G46" s="394"/>
      <c r="H46" s="394"/>
      <c r="I46" s="394"/>
      <c r="J46" s="394"/>
      <c r="K46" s="394"/>
      <c r="L46" s="394"/>
      <c r="M46" s="394"/>
      <c r="N46" s="394"/>
      <c r="O46" s="394"/>
      <c r="P46" s="394"/>
      <c r="Q46" s="394"/>
      <c r="R46" s="394"/>
      <c r="S46" s="394"/>
      <c r="T46" s="394"/>
      <c r="U46" s="394"/>
      <c r="V46" s="394"/>
      <c r="W46" s="394"/>
      <c r="X46" s="394"/>
      <c r="Y46" s="394"/>
      <c r="Z46" s="394"/>
      <c r="AA46" s="394"/>
      <c r="AB46" s="394"/>
      <c r="AC46" s="394"/>
      <c r="AD46" s="394"/>
      <c r="AE46" s="394"/>
      <c r="AF46" s="394"/>
      <c r="AG46" s="394"/>
      <c r="AH46" s="394"/>
      <c r="AI46" s="394"/>
      <c r="AJ46" s="394"/>
      <c r="AK46" s="394"/>
      <c r="AL46" s="394"/>
      <c r="AM46" s="394"/>
      <c r="AN46" s="394"/>
      <c r="AO46" s="394"/>
      <c r="AP46" s="394"/>
      <c r="AQ46" s="394"/>
      <c r="AR46" s="394"/>
      <c r="AS46" s="394"/>
      <c r="AT46" s="394"/>
      <c r="AU46" s="394"/>
      <c r="AV46" s="394"/>
      <c r="AW46" s="394"/>
      <c r="AX46" s="394"/>
      <c r="AY46" s="394"/>
      <c r="AZ46" s="394"/>
      <c r="BA46" s="394"/>
      <c r="BB46" s="394"/>
      <c r="BC46" s="394"/>
      <c r="BD46" s="394"/>
      <c r="BE46" s="394"/>
      <c r="BF46" s="394"/>
      <c r="BG46" s="394"/>
      <c r="BH46" s="394"/>
      <c r="BI46" s="394"/>
      <c r="BJ46" s="394"/>
      <c r="BK46" s="394"/>
      <c r="BL46" s="394"/>
      <c r="BM46" s="394"/>
      <c r="BN46" s="394"/>
      <c r="BO46" s="394"/>
      <c r="BP46" s="394"/>
      <c r="BQ46" s="394"/>
      <c r="BR46" s="394"/>
      <c r="BS46" s="394"/>
      <c r="BT46" s="394"/>
      <c r="BU46" s="394"/>
      <c r="BV46" s="394"/>
      <c r="BW46" s="394"/>
      <c r="BX46" s="394"/>
      <c r="BY46" s="394"/>
      <c r="BZ46" s="394"/>
      <c r="CA46" s="394"/>
      <c r="CB46" s="394"/>
      <c r="CC46" s="394"/>
      <c r="CD46" s="394"/>
      <c r="CE46" s="394"/>
      <c r="CF46" s="394"/>
      <c r="CG46" s="394"/>
      <c r="CH46" s="394"/>
      <c r="CI46" s="394"/>
      <c r="CJ46" s="394"/>
      <c r="CK46" s="394"/>
      <c r="CL46" s="394"/>
      <c r="CM46" s="394"/>
      <c r="CN46" s="394"/>
      <c r="CO46" s="394"/>
      <c r="CP46" s="394"/>
      <c r="CQ46" s="394"/>
      <c r="CR46" s="394"/>
      <c r="CS46" s="394"/>
      <c r="CT46" s="394"/>
      <c r="CU46" s="394"/>
      <c r="CV46" s="394"/>
      <c r="CW46" s="394"/>
      <c r="CX46" s="394"/>
      <c r="CY46" s="394"/>
      <c r="CZ46" s="394"/>
      <c r="DA46" s="394"/>
      <c r="DB46" s="394"/>
      <c r="DC46" s="394"/>
      <c r="DD46" s="394"/>
      <c r="DE46" s="394"/>
      <c r="DF46" s="394"/>
      <c r="DG46" s="394"/>
      <c r="DH46" s="394"/>
      <c r="DI46" s="394"/>
      <c r="DJ46" s="394"/>
      <c r="DK46" s="394"/>
      <c r="DL46" s="394"/>
      <c r="DM46" s="394"/>
      <c r="DN46" s="394"/>
      <c r="DO46" s="394"/>
      <c r="DP46" s="394"/>
      <c r="DQ46" s="394"/>
      <c r="DR46" s="394"/>
      <c r="DS46" s="394"/>
      <c r="DT46" s="394"/>
      <c r="DU46" s="394"/>
      <c r="DV46" s="394"/>
      <c r="DW46" s="394"/>
      <c r="DX46" s="394"/>
      <c r="DY46" s="394"/>
      <c r="DZ46" s="394"/>
    </row>
    <row r="47" spans="1:130">
      <c r="A47" s="394"/>
      <c r="B47" s="394"/>
      <c r="C47" s="394"/>
      <c r="D47" s="394"/>
      <c r="E47" s="394"/>
      <c r="F47" s="394"/>
      <c r="G47" s="394"/>
      <c r="H47" s="394"/>
      <c r="I47" s="394"/>
      <c r="J47" s="394"/>
      <c r="K47" s="394"/>
      <c r="L47" s="394"/>
      <c r="M47" s="394"/>
      <c r="N47" s="394"/>
      <c r="O47" s="394"/>
      <c r="P47" s="394"/>
      <c r="Q47" s="394"/>
      <c r="R47" s="394"/>
      <c r="S47" s="394"/>
      <c r="T47" s="394"/>
      <c r="U47" s="394"/>
      <c r="V47" s="394"/>
      <c r="W47" s="394"/>
      <c r="X47" s="394"/>
      <c r="Y47" s="394"/>
      <c r="Z47" s="394"/>
      <c r="AA47" s="394"/>
      <c r="AB47" s="394"/>
      <c r="AC47" s="394"/>
      <c r="AD47" s="394"/>
      <c r="AE47" s="394"/>
      <c r="AF47" s="394"/>
      <c r="AG47" s="394"/>
      <c r="AH47" s="394"/>
      <c r="AI47" s="394"/>
      <c r="AJ47" s="394"/>
      <c r="AK47" s="394"/>
      <c r="AL47" s="394"/>
      <c r="AM47" s="394"/>
      <c r="AN47" s="394"/>
      <c r="AO47" s="394"/>
      <c r="AP47" s="394"/>
      <c r="AQ47" s="394"/>
      <c r="AR47" s="394"/>
      <c r="AS47" s="394"/>
      <c r="AT47" s="394"/>
      <c r="AU47" s="394"/>
      <c r="AV47" s="394"/>
      <c r="AW47" s="394"/>
      <c r="AX47" s="394"/>
      <c r="AY47" s="394"/>
      <c r="AZ47" s="394"/>
      <c r="BA47" s="394"/>
      <c r="BB47" s="394"/>
      <c r="BC47" s="394"/>
      <c r="BD47" s="394"/>
      <c r="BE47" s="394"/>
      <c r="BF47" s="394"/>
      <c r="BG47" s="394"/>
      <c r="BH47" s="394"/>
      <c r="BI47" s="394"/>
      <c r="BJ47" s="394"/>
      <c r="BK47" s="394"/>
      <c r="BL47" s="394"/>
      <c r="BM47" s="394"/>
      <c r="BN47" s="394"/>
      <c r="BO47" s="394"/>
      <c r="BP47" s="394"/>
      <c r="BQ47" s="394"/>
      <c r="BR47" s="394"/>
      <c r="BS47" s="394"/>
      <c r="BT47" s="394"/>
      <c r="BU47" s="394"/>
      <c r="BV47" s="394"/>
      <c r="BW47" s="394"/>
      <c r="BX47" s="394"/>
      <c r="BY47" s="394"/>
      <c r="BZ47" s="394"/>
      <c r="CA47" s="394"/>
      <c r="CB47" s="394"/>
      <c r="CC47" s="394"/>
      <c r="CD47" s="394"/>
      <c r="CE47" s="394"/>
      <c r="CF47" s="394"/>
      <c r="CG47" s="394"/>
      <c r="CH47" s="394"/>
      <c r="CI47" s="394"/>
      <c r="CJ47" s="394"/>
      <c r="CK47" s="394"/>
      <c r="CL47" s="394"/>
      <c r="CM47" s="394"/>
      <c r="CN47" s="394"/>
      <c r="CO47" s="394"/>
      <c r="CP47" s="394"/>
      <c r="CQ47" s="394"/>
      <c r="CR47" s="394"/>
      <c r="CS47" s="394"/>
      <c r="CT47" s="394"/>
      <c r="CU47" s="394"/>
      <c r="CV47" s="394"/>
      <c r="CW47" s="394"/>
      <c r="CX47" s="394"/>
      <c r="CY47" s="394"/>
      <c r="CZ47" s="394"/>
      <c r="DA47" s="394"/>
      <c r="DB47" s="394"/>
      <c r="DC47" s="394"/>
      <c r="DD47" s="394"/>
      <c r="DE47" s="394"/>
      <c r="DF47" s="394"/>
      <c r="DG47" s="394"/>
      <c r="DH47" s="394"/>
      <c r="DI47" s="394"/>
      <c r="DJ47" s="394"/>
      <c r="DK47" s="394"/>
      <c r="DL47" s="394"/>
      <c r="DM47" s="394"/>
      <c r="DN47" s="394"/>
      <c r="DO47" s="394"/>
      <c r="DP47" s="394"/>
      <c r="DQ47" s="394"/>
      <c r="DR47" s="394"/>
      <c r="DS47" s="394"/>
      <c r="DT47" s="394"/>
      <c r="DU47" s="394"/>
      <c r="DV47" s="394"/>
      <c r="DW47" s="394"/>
      <c r="DX47" s="394"/>
      <c r="DY47" s="394"/>
      <c r="DZ47" s="394"/>
    </row>
    <row r="48" spans="1:130">
      <c r="A48" s="394"/>
      <c r="B48" s="394"/>
      <c r="C48" s="394"/>
      <c r="D48" s="394"/>
      <c r="E48" s="394"/>
      <c r="F48" s="394"/>
      <c r="G48" s="394"/>
      <c r="H48" s="394"/>
      <c r="I48" s="394"/>
      <c r="J48" s="394"/>
      <c r="K48" s="394"/>
      <c r="L48" s="394"/>
      <c r="M48" s="394"/>
      <c r="N48" s="394"/>
      <c r="O48" s="394"/>
      <c r="P48" s="394"/>
      <c r="Q48" s="394"/>
      <c r="R48" s="394"/>
      <c r="S48" s="394"/>
      <c r="T48" s="394"/>
      <c r="U48" s="394"/>
      <c r="V48" s="394"/>
      <c r="W48" s="394"/>
      <c r="X48" s="394"/>
      <c r="Y48" s="394"/>
      <c r="Z48" s="394"/>
      <c r="AA48" s="394"/>
      <c r="AB48" s="394"/>
      <c r="AC48" s="394"/>
      <c r="AD48" s="394"/>
      <c r="AE48" s="394"/>
      <c r="AF48" s="394"/>
      <c r="AG48" s="394"/>
      <c r="AH48" s="394"/>
      <c r="AI48" s="394"/>
      <c r="AJ48" s="394"/>
      <c r="AK48" s="394"/>
      <c r="AL48" s="394"/>
      <c r="AM48" s="394"/>
      <c r="AN48" s="394"/>
      <c r="AO48" s="394"/>
      <c r="AP48" s="394"/>
      <c r="AQ48" s="394"/>
      <c r="AR48" s="394"/>
      <c r="AS48" s="394"/>
      <c r="AT48" s="394"/>
      <c r="AU48" s="394"/>
      <c r="AV48" s="394"/>
      <c r="AW48" s="394"/>
      <c r="AX48" s="394"/>
      <c r="AY48" s="394"/>
      <c r="AZ48" s="394"/>
      <c r="BA48" s="394"/>
      <c r="BB48" s="394"/>
      <c r="BC48" s="394"/>
      <c r="BD48" s="394"/>
      <c r="BE48" s="394"/>
      <c r="BF48" s="394"/>
      <c r="BG48" s="394"/>
      <c r="BH48" s="394"/>
      <c r="BI48" s="394"/>
      <c r="BJ48" s="394"/>
      <c r="BK48" s="394"/>
      <c r="BL48" s="394"/>
      <c r="BM48" s="394"/>
      <c r="BN48" s="394"/>
      <c r="BO48" s="394"/>
      <c r="BP48" s="394"/>
      <c r="BQ48" s="394"/>
      <c r="BR48" s="394"/>
      <c r="BS48" s="394"/>
      <c r="BT48" s="394"/>
      <c r="BU48" s="394"/>
      <c r="BV48" s="394"/>
      <c r="BW48" s="394"/>
      <c r="BX48" s="394"/>
      <c r="BY48" s="394"/>
      <c r="BZ48" s="394"/>
      <c r="CA48" s="394"/>
      <c r="CB48" s="394"/>
      <c r="CC48" s="394"/>
      <c r="CD48" s="394"/>
      <c r="CE48" s="394"/>
      <c r="CF48" s="394"/>
      <c r="CG48" s="394"/>
      <c r="CH48" s="394"/>
      <c r="CI48" s="394"/>
      <c r="CJ48" s="394"/>
      <c r="CK48" s="394"/>
      <c r="CL48" s="394"/>
      <c r="CM48" s="394"/>
      <c r="CN48" s="394"/>
      <c r="CO48" s="394"/>
      <c r="CP48" s="394"/>
      <c r="CQ48" s="394"/>
      <c r="CR48" s="394"/>
      <c r="CS48" s="394"/>
      <c r="CT48" s="394"/>
      <c r="CU48" s="394"/>
      <c r="CV48" s="394"/>
      <c r="CW48" s="394"/>
      <c r="CX48" s="394"/>
      <c r="CY48" s="394"/>
      <c r="CZ48" s="394"/>
      <c r="DA48" s="394"/>
      <c r="DB48" s="394"/>
      <c r="DC48" s="394"/>
      <c r="DD48" s="394"/>
      <c r="DE48" s="394"/>
      <c r="DF48" s="394"/>
      <c r="DG48" s="394"/>
      <c r="DH48" s="394"/>
      <c r="DI48" s="394"/>
      <c r="DJ48" s="394"/>
      <c r="DK48" s="394"/>
      <c r="DL48" s="394"/>
      <c r="DM48" s="394"/>
      <c r="DN48" s="394"/>
      <c r="DO48" s="394"/>
      <c r="DP48" s="394"/>
      <c r="DQ48" s="394"/>
      <c r="DR48" s="394"/>
      <c r="DS48" s="394"/>
      <c r="DT48" s="394"/>
      <c r="DU48" s="394"/>
      <c r="DV48" s="394"/>
      <c r="DW48" s="394"/>
      <c r="DX48" s="394"/>
      <c r="DY48" s="394"/>
      <c r="DZ48" s="394"/>
    </row>
    <row r="49" spans="1:130">
      <c r="A49" s="394"/>
      <c r="B49" s="394"/>
      <c r="C49" s="394"/>
      <c r="D49" s="394"/>
      <c r="E49" s="394"/>
      <c r="F49" s="394"/>
      <c r="G49" s="394"/>
      <c r="H49" s="394"/>
      <c r="I49" s="394"/>
      <c r="J49" s="394"/>
      <c r="K49" s="394"/>
      <c r="L49" s="394"/>
      <c r="M49" s="394"/>
      <c r="N49" s="394"/>
      <c r="O49" s="394"/>
      <c r="P49" s="394"/>
      <c r="Q49" s="394"/>
      <c r="R49" s="394"/>
      <c r="S49" s="394"/>
      <c r="T49" s="394"/>
      <c r="U49" s="394"/>
      <c r="V49" s="394"/>
      <c r="W49" s="394"/>
      <c r="X49" s="394"/>
      <c r="Y49" s="394"/>
      <c r="Z49" s="394"/>
      <c r="AA49" s="394"/>
      <c r="AB49" s="394"/>
      <c r="AC49" s="394"/>
      <c r="AD49" s="394"/>
      <c r="AE49" s="394"/>
      <c r="AF49" s="394"/>
      <c r="AG49" s="394"/>
      <c r="AH49" s="394"/>
      <c r="AI49" s="394"/>
      <c r="AJ49" s="394"/>
      <c r="AK49" s="394"/>
      <c r="AL49" s="394"/>
      <c r="AM49" s="394"/>
      <c r="AN49" s="394"/>
      <c r="AO49" s="394"/>
      <c r="AP49" s="394"/>
      <c r="AQ49" s="394"/>
      <c r="AR49" s="394"/>
      <c r="AS49" s="394"/>
      <c r="AT49" s="394"/>
      <c r="AU49" s="394"/>
      <c r="AV49" s="394"/>
      <c r="AW49" s="394"/>
      <c r="AX49" s="394"/>
      <c r="AY49" s="394"/>
      <c r="AZ49" s="394"/>
      <c r="BA49" s="394"/>
      <c r="BB49" s="394"/>
      <c r="BC49" s="394"/>
      <c r="BD49" s="394"/>
      <c r="BE49" s="394"/>
      <c r="BF49" s="394"/>
      <c r="BG49" s="394"/>
      <c r="BH49" s="394"/>
      <c r="BI49" s="394"/>
      <c r="BJ49" s="394"/>
      <c r="BK49" s="394"/>
      <c r="BL49" s="394"/>
      <c r="BM49" s="394"/>
      <c r="BN49" s="394"/>
      <c r="BO49" s="394"/>
      <c r="BP49" s="394"/>
      <c r="BQ49" s="394"/>
      <c r="BR49" s="394"/>
      <c r="BS49" s="394"/>
      <c r="BT49" s="394"/>
      <c r="BU49" s="394"/>
      <c r="BV49" s="394"/>
      <c r="BW49" s="394"/>
      <c r="BX49" s="394"/>
      <c r="BY49" s="394"/>
      <c r="BZ49" s="394"/>
      <c r="CA49" s="394"/>
      <c r="CB49" s="394"/>
      <c r="CC49" s="394"/>
      <c r="CD49" s="394"/>
      <c r="CE49" s="394"/>
      <c r="CF49" s="394"/>
      <c r="CG49" s="394"/>
      <c r="CH49" s="394"/>
      <c r="CI49" s="394"/>
      <c r="CJ49" s="394"/>
      <c r="CK49" s="394"/>
      <c r="CL49" s="394"/>
      <c r="CM49" s="394"/>
      <c r="CN49" s="394"/>
      <c r="CO49" s="394"/>
      <c r="CP49" s="394"/>
      <c r="CQ49" s="394"/>
      <c r="CR49" s="394"/>
      <c r="CS49" s="394"/>
      <c r="CT49" s="394"/>
      <c r="CU49" s="394"/>
      <c r="CV49" s="394"/>
      <c r="CW49" s="394"/>
      <c r="CX49" s="394"/>
      <c r="CY49" s="394"/>
      <c r="CZ49" s="394"/>
      <c r="DA49" s="394"/>
      <c r="DB49" s="394"/>
      <c r="DC49" s="394"/>
      <c r="DD49" s="394"/>
      <c r="DE49" s="394"/>
      <c r="DF49" s="394"/>
      <c r="DG49" s="394"/>
      <c r="DH49" s="394"/>
      <c r="DI49" s="394"/>
      <c r="DJ49" s="394"/>
      <c r="DK49" s="394"/>
      <c r="DL49" s="394"/>
      <c r="DM49" s="394"/>
      <c r="DN49" s="394"/>
      <c r="DO49" s="394"/>
      <c r="DP49" s="394"/>
      <c r="DQ49" s="394"/>
      <c r="DR49" s="394"/>
      <c r="DS49" s="394"/>
      <c r="DT49" s="394"/>
      <c r="DU49" s="394"/>
      <c r="DV49" s="394"/>
      <c r="DW49" s="394"/>
      <c r="DX49" s="394"/>
      <c r="DY49" s="394"/>
      <c r="DZ49" s="394"/>
    </row>
    <row r="50" spans="1:130">
      <c r="A50" s="394"/>
      <c r="B50" s="394"/>
      <c r="C50" s="394"/>
      <c r="D50" s="394"/>
      <c r="E50" s="394"/>
      <c r="F50" s="394"/>
      <c r="G50" s="394"/>
      <c r="H50" s="394"/>
      <c r="I50" s="394"/>
      <c r="J50" s="394"/>
      <c r="K50" s="394"/>
      <c r="L50" s="394"/>
      <c r="M50" s="394"/>
      <c r="N50" s="394"/>
      <c r="O50" s="394"/>
      <c r="P50" s="394"/>
      <c r="Q50" s="394"/>
      <c r="R50" s="394"/>
      <c r="S50" s="394"/>
      <c r="T50" s="394"/>
      <c r="U50" s="394"/>
      <c r="V50" s="394"/>
      <c r="W50" s="394"/>
      <c r="X50" s="394"/>
      <c r="Y50" s="394"/>
      <c r="Z50" s="394"/>
      <c r="AA50" s="394"/>
      <c r="AB50" s="394"/>
      <c r="AC50" s="394"/>
      <c r="AD50" s="394"/>
      <c r="AE50" s="394"/>
      <c r="AF50" s="394"/>
      <c r="AG50" s="394"/>
      <c r="AH50" s="394"/>
      <c r="AI50" s="394"/>
      <c r="AJ50" s="394"/>
      <c r="AK50" s="394"/>
      <c r="AL50" s="394"/>
      <c r="AM50" s="394"/>
      <c r="AN50" s="394"/>
      <c r="AO50" s="394"/>
      <c r="AP50" s="394"/>
      <c r="AQ50" s="394"/>
      <c r="AR50" s="394"/>
      <c r="AS50" s="394"/>
      <c r="AT50" s="394"/>
      <c r="AU50" s="394"/>
      <c r="AV50" s="394"/>
      <c r="AW50" s="394"/>
      <c r="AX50" s="394"/>
      <c r="AY50" s="394"/>
      <c r="AZ50" s="394"/>
      <c r="BA50" s="394"/>
      <c r="BB50" s="394"/>
      <c r="BC50" s="394"/>
      <c r="BD50" s="394"/>
      <c r="BE50" s="394"/>
      <c r="BF50" s="394"/>
      <c r="BG50" s="394"/>
      <c r="BH50" s="394"/>
      <c r="BI50" s="394"/>
      <c r="BJ50" s="394"/>
      <c r="BK50" s="394"/>
      <c r="BL50" s="394"/>
      <c r="BM50" s="394"/>
      <c r="BN50" s="394"/>
      <c r="BO50" s="394"/>
      <c r="BP50" s="394"/>
      <c r="BQ50" s="394"/>
      <c r="BR50" s="394"/>
      <c r="BS50" s="394"/>
      <c r="BT50" s="394"/>
      <c r="BU50" s="394"/>
      <c r="BV50" s="394"/>
      <c r="BW50" s="394"/>
      <c r="BX50" s="394"/>
      <c r="BY50" s="394"/>
      <c r="BZ50" s="394"/>
      <c r="CA50" s="394"/>
      <c r="CB50" s="394"/>
      <c r="CC50" s="394"/>
      <c r="CD50" s="394"/>
      <c r="CE50" s="394"/>
      <c r="CF50" s="394"/>
      <c r="CG50" s="394"/>
      <c r="CH50" s="394"/>
      <c r="CI50" s="394"/>
      <c r="CJ50" s="394"/>
      <c r="CK50" s="394"/>
      <c r="CL50" s="394"/>
      <c r="CM50" s="394"/>
      <c r="CN50" s="394"/>
      <c r="CO50" s="394"/>
      <c r="CP50" s="394"/>
      <c r="CQ50" s="394"/>
      <c r="CR50" s="394"/>
      <c r="CS50" s="394"/>
      <c r="CT50" s="394"/>
      <c r="CU50" s="394"/>
      <c r="CV50" s="394"/>
      <c r="CW50" s="394"/>
      <c r="CX50" s="394"/>
      <c r="CY50" s="394"/>
      <c r="CZ50" s="394"/>
      <c r="DA50" s="394"/>
      <c r="DB50" s="394"/>
      <c r="DC50" s="394"/>
      <c r="DD50" s="394"/>
      <c r="DE50" s="394"/>
      <c r="DF50" s="394"/>
      <c r="DG50" s="394"/>
      <c r="DH50" s="394"/>
      <c r="DI50" s="394"/>
      <c r="DJ50" s="394"/>
      <c r="DK50" s="394"/>
      <c r="DL50" s="394"/>
      <c r="DM50" s="394"/>
      <c r="DN50" s="394"/>
      <c r="DO50" s="394"/>
      <c r="DP50" s="394"/>
      <c r="DQ50" s="394"/>
      <c r="DR50" s="394"/>
      <c r="DS50" s="394"/>
      <c r="DT50" s="394"/>
      <c r="DU50" s="394"/>
      <c r="DV50" s="394"/>
      <c r="DW50" s="394"/>
      <c r="DX50" s="394"/>
      <c r="DY50" s="394"/>
      <c r="DZ50" s="394"/>
    </row>
    <row r="51" spans="1:130">
      <c r="A51" s="394"/>
      <c r="B51" s="394"/>
      <c r="C51" s="394"/>
      <c r="D51" s="394"/>
      <c r="E51" s="394"/>
      <c r="F51" s="394"/>
      <c r="G51" s="394"/>
      <c r="H51" s="394"/>
      <c r="I51" s="394"/>
      <c r="J51" s="394"/>
      <c r="K51" s="394"/>
      <c r="L51" s="394"/>
      <c r="M51" s="394"/>
      <c r="N51" s="394"/>
      <c r="O51" s="394"/>
      <c r="P51" s="394"/>
      <c r="Q51" s="394"/>
      <c r="R51" s="394"/>
      <c r="S51" s="394"/>
      <c r="T51" s="394"/>
      <c r="U51" s="394"/>
      <c r="V51" s="394"/>
      <c r="W51" s="394"/>
      <c r="X51" s="394"/>
      <c r="Y51" s="394"/>
      <c r="Z51" s="394"/>
      <c r="AA51" s="394"/>
      <c r="AB51" s="394"/>
      <c r="AC51" s="394"/>
      <c r="AD51" s="394"/>
      <c r="AE51" s="394"/>
      <c r="AF51" s="394"/>
      <c r="AG51" s="394"/>
      <c r="AH51" s="394"/>
      <c r="AI51" s="394"/>
      <c r="AJ51" s="394"/>
      <c r="AK51" s="394"/>
      <c r="AL51" s="394"/>
      <c r="AM51" s="394"/>
      <c r="AN51" s="394"/>
      <c r="AO51" s="394"/>
      <c r="AP51" s="394"/>
      <c r="AQ51" s="394"/>
      <c r="AR51" s="394"/>
      <c r="AS51" s="394"/>
      <c r="AT51" s="394"/>
      <c r="AU51" s="394"/>
      <c r="AV51" s="394"/>
      <c r="AW51" s="394"/>
      <c r="AX51" s="394"/>
      <c r="AY51" s="394"/>
      <c r="AZ51" s="394"/>
      <c r="BA51" s="394"/>
      <c r="BB51" s="394"/>
      <c r="BC51" s="394"/>
      <c r="BD51" s="394"/>
      <c r="BE51" s="394"/>
      <c r="BF51" s="394"/>
      <c r="BG51" s="394"/>
      <c r="BH51" s="394"/>
      <c r="BI51" s="394"/>
      <c r="BJ51" s="394"/>
      <c r="BK51" s="394"/>
      <c r="BL51" s="394"/>
      <c r="BM51" s="394"/>
      <c r="BN51" s="394"/>
      <c r="BO51" s="394"/>
      <c r="BP51" s="394"/>
      <c r="BQ51" s="394"/>
      <c r="BR51" s="394"/>
      <c r="BS51" s="394"/>
      <c r="BT51" s="394"/>
      <c r="BU51" s="394"/>
      <c r="BV51" s="394"/>
      <c r="BW51" s="394"/>
      <c r="BX51" s="394"/>
      <c r="BY51" s="394"/>
      <c r="BZ51" s="394"/>
      <c r="CA51" s="394"/>
      <c r="CB51" s="394"/>
      <c r="CC51" s="394"/>
      <c r="CD51" s="394"/>
      <c r="CE51" s="394"/>
      <c r="CF51" s="394"/>
      <c r="CG51" s="394"/>
      <c r="CH51" s="394"/>
      <c r="CI51" s="394"/>
      <c r="CJ51" s="394"/>
      <c r="CK51" s="394"/>
      <c r="CL51" s="394"/>
      <c r="CM51" s="394"/>
      <c r="CN51" s="394"/>
      <c r="CO51" s="394"/>
      <c r="CP51" s="394"/>
      <c r="CQ51" s="394"/>
      <c r="CR51" s="394"/>
      <c r="CS51" s="394"/>
      <c r="CT51" s="394"/>
      <c r="CU51" s="394"/>
      <c r="CV51" s="394"/>
      <c r="CW51" s="394"/>
      <c r="CX51" s="394"/>
      <c r="CY51" s="394"/>
      <c r="CZ51" s="394"/>
      <c r="DA51" s="394"/>
      <c r="DB51" s="394"/>
      <c r="DC51" s="394"/>
      <c r="DD51" s="394"/>
      <c r="DE51" s="394"/>
      <c r="DF51" s="394"/>
      <c r="DG51" s="394"/>
      <c r="DH51" s="394"/>
      <c r="DI51" s="394"/>
      <c r="DJ51" s="394"/>
      <c r="DK51" s="394"/>
      <c r="DL51" s="394"/>
      <c r="DM51" s="394"/>
      <c r="DN51" s="394"/>
      <c r="DO51" s="394"/>
      <c r="DP51" s="394"/>
      <c r="DQ51" s="394"/>
      <c r="DR51" s="394"/>
      <c r="DS51" s="394"/>
      <c r="DT51" s="394"/>
      <c r="DU51" s="394"/>
      <c r="DV51" s="394"/>
      <c r="DW51" s="394"/>
      <c r="DX51" s="394"/>
      <c r="DY51" s="394"/>
      <c r="DZ51" s="394"/>
    </row>
    <row r="52" spans="1:130">
      <c r="A52" s="394"/>
      <c r="B52" s="394"/>
      <c r="C52" s="394"/>
      <c r="D52" s="394"/>
      <c r="E52" s="394"/>
      <c r="F52" s="394"/>
      <c r="G52" s="394"/>
      <c r="H52" s="394"/>
      <c r="I52" s="394"/>
      <c r="J52" s="394"/>
      <c r="K52" s="394"/>
      <c r="L52" s="394"/>
      <c r="M52" s="394"/>
      <c r="N52" s="394"/>
      <c r="O52" s="394"/>
      <c r="P52" s="394"/>
      <c r="Q52" s="394"/>
      <c r="R52" s="394"/>
      <c r="S52" s="394"/>
      <c r="T52" s="394"/>
      <c r="U52" s="394"/>
      <c r="V52" s="394"/>
      <c r="W52" s="394"/>
      <c r="X52" s="394"/>
      <c r="Y52" s="394"/>
      <c r="Z52" s="394"/>
      <c r="AA52" s="394"/>
      <c r="AB52" s="394"/>
      <c r="AC52" s="394"/>
      <c r="AD52" s="394"/>
      <c r="AE52" s="394"/>
      <c r="AF52" s="394"/>
      <c r="AG52" s="394"/>
      <c r="AH52" s="394"/>
      <c r="AI52" s="394"/>
      <c r="AJ52" s="394"/>
      <c r="AK52" s="394"/>
      <c r="AL52" s="394"/>
      <c r="AM52" s="394"/>
      <c r="AN52" s="394"/>
      <c r="AO52" s="394"/>
      <c r="AP52" s="394"/>
      <c r="AQ52" s="394"/>
      <c r="AR52" s="394"/>
      <c r="AS52" s="394"/>
      <c r="AT52" s="394"/>
      <c r="AU52" s="394"/>
      <c r="AV52" s="394"/>
      <c r="AW52" s="394"/>
      <c r="AX52" s="394"/>
      <c r="AY52" s="394"/>
      <c r="AZ52" s="394"/>
      <c r="BA52" s="394"/>
      <c r="BB52" s="394"/>
      <c r="BC52" s="394"/>
      <c r="BD52" s="394"/>
      <c r="BE52" s="394"/>
      <c r="BF52" s="394"/>
      <c r="BG52" s="394"/>
      <c r="BH52" s="394"/>
      <c r="BI52" s="394"/>
      <c r="BJ52" s="394"/>
      <c r="BK52" s="394"/>
      <c r="BL52" s="394"/>
      <c r="BM52" s="394"/>
      <c r="BN52" s="394"/>
      <c r="BO52" s="394"/>
      <c r="BP52" s="394"/>
      <c r="BQ52" s="394"/>
      <c r="BR52" s="394"/>
      <c r="BS52" s="394"/>
      <c r="BT52" s="394"/>
      <c r="BU52" s="394"/>
      <c r="BV52" s="394"/>
      <c r="BW52" s="394"/>
      <c r="BX52" s="394"/>
      <c r="BY52" s="394"/>
      <c r="BZ52" s="394"/>
      <c r="CA52" s="394"/>
      <c r="CB52" s="394"/>
      <c r="CC52" s="394"/>
      <c r="CD52" s="394"/>
      <c r="CE52" s="394"/>
      <c r="CF52" s="394"/>
      <c r="CG52" s="394"/>
      <c r="CH52" s="394"/>
      <c r="CI52" s="394"/>
      <c r="CJ52" s="394"/>
      <c r="CK52" s="394"/>
      <c r="CL52" s="394"/>
      <c r="CM52" s="394"/>
      <c r="CN52" s="394"/>
      <c r="CO52" s="394"/>
      <c r="CP52" s="394"/>
      <c r="CQ52" s="394"/>
      <c r="CR52" s="394"/>
      <c r="CS52" s="394"/>
      <c r="CT52" s="394"/>
      <c r="CU52" s="394"/>
      <c r="CV52" s="394"/>
      <c r="CW52" s="394"/>
      <c r="CX52" s="394"/>
      <c r="CY52" s="394"/>
      <c r="CZ52" s="394"/>
      <c r="DA52" s="394"/>
      <c r="DB52" s="394"/>
      <c r="DC52" s="394"/>
      <c r="DD52" s="394"/>
      <c r="DE52" s="394"/>
      <c r="DF52" s="394"/>
      <c r="DG52" s="394"/>
      <c r="DH52" s="394"/>
      <c r="DI52" s="394"/>
      <c r="DJ52" s="394"/>
      <c r="DK52" s="394"/>
      <c r="DL52" s="394"/>
      <c r="DM52" s="394"/>
      <c r="DN52" s="394"/>
      <c r="DO52" s="394"/>
      <c r="DP52" s="394"/>
      <c r="DQ52" s="394"/>
      <c r="DR52" s="394"/>
      <c r="DS52" s="394"/>
      <c r="DT52" s="394"/>
      <c r="DU52" s="394"/>
      <c r="DV52" s="394"/>
      <c r="DW52" s="394"/>
      <c r="DX52" s="394"/>
      <c r="DY52" s="394"/>
      <c r="DZ52" s="394"/>
    </row>
    <row r="53" spans="1:130">
      <c r="A53" s="394"/>
      <c r="B53" s="394"/>
      <c r="C53" s="394"/>
      <c r="D53" s="394"/>
      <c r="E53" s="394"/>
      <c r="F53" s="394"/>
      <c r="G53" s="394"/>
      <c r="H53" s="394"/>
      <c r="I53" s="394"/>
      <c r="J53" s="394"/>
      <c r="K53" s="394"/>
      <c r="L53" s="394"/>
      <c r="M53" s="394"/>
      <c r="N53" s="394"/>
      <c r="O53" s="394"/>
      <c r="P53" s="394"/>
      <c r="Q53" s="394"/>
      <c r="R53" s="394"/>
      <c r="S53" s="394"/>
      <c r="T53" s="394"/>
      <c r="U53" s="394"/>
      <c r="V53" s="394"/>
      <c r="W53" s="394"/>
      <c r="X53" s="394"/>
      <c r="Y53" s="394"/>
      <c r="Z53" s="394"/>
      <c r="AA53" s="394"/>
      <c r="AB53" s="394"/>
      <c r="AC53" s="394"/>
      <c r="AD53" s="394"/>
      <c r="AE53" s="394"/>
      <c r="AF53" s="394"/>
      <c r="AG53" s="394"/>
      <c r="AH53" s="394"/>
      <c r="AI53" s="394"/>
      <c r="AJ53" s="394"/>
      <c r="AK53" s="394"/>
      <c r="AL53" s="394"/>
      <c r="AM53" s="394"/>
      <c r="AN53" s="394"/>
      <c r="AO53" s="394"/>
      <c r="AP53" s="394"/>
      <c r="AQ53" s="394"/>
      <c r="AR53" s="394"/>
      <c r="AS53" s="394"/>
      <c r="AT53" s="394"/>
      <c r="AU53" s="394"/>
      <c r="AV53" s="394"/>
      <c r="AW53" s="394"/>
      <c r="AX53" s="394"/>
      <c r="AY53" s="394"/>
      <c r="AZ53" s="394"/>
      <c r="BA53" s="394"/>
      <c r="BB53" s="394"/>
      <c r="BC53" s="394"/>
      <c r="BD53" s="394"/>
      <c r="BE53" s="394"/>
      <c r="BF53" s="394"/>
      <c r="BG53" s="394"/>
      <c r="BH53" s="394"/>
      <c r="BI53" s="394"/>
      <c r="BJ53" s="394"/>
      <c r="BK53" s="394"/>
      <c r="BL53" s="394"/>
      <c r="BM53" s="394"/>
      <c r="BN53" s="394"/>
      <c r="BO53" s="394"/>
      <c r="BP53" s="394"/>
      <c r="BQ53" s="394"/>
      <c r="BR53" s="394"/>
      <c r="BS53" s="394"/>
      <c r="BT53" s="394"/>
      <c r="BU53" s="394"/>
      <c r="BV53" s="394"/>
      <c r="BW53" s="394"/>
      <c r="BX53" s="394"/>
      <c r="BY53" s="394"/>
      <c r="BZ53" s="394"/>
      <c r="CA53" s="394"/>
      <c r="CB53" s="394"/>
      <c r="CC53" s="394"/>
      <c r="CD53" s="394"/>
      <c r="CE53" s="394"/>
      <c r="CF53" s="394"/>
      <c r="CG53" s="394"/>
      <c r="CH53" s="394"/>
      <c r="CI53" s="394"/>
      <c r="CJ53" s="394"/>
      <c r="CK53" s="394"/>
      <c r="CL53" s="394"/>
      <c r="CM53" s="394"/>
      <c r="CN53" s="394"/>
      <c r="CO53" s="394"/>
      <c r="CP53" s="394"/>
      <c r="CQ53" s="394"/>
      <c r="CR53" s="394"/>
      <c r="CS53" s="394"/>
      <c r="CT53" s="394"/>
      <c r="CU53" s="394"/>
      <c r="CV53" s="394"/>
      <c r="CW53" s="394"/>
      <c r="CX53" s="394"/>
      <c r="CY53" s="394"/>
      <c r="CZ53" s="394"/>
      <c r="DA53" s="394"/>
      <c r="DB53" s="394"/>
      <c r="DC53" s="394"/>
      <c r="DD53" s="394"/>
      <c r="DE53" s="394"/>
      <c r="DF53" s="394"/>
      <c r="DG53" s="394"/>
      <c r="DH53" s="394"/>
      <c r="DI53" s="394"/>
      <c r="DJ53" s="394"/>
      <c r="DK53" s="394"/>
      <c r="DL53" s="394"/>
      <c r="DM53" s="394"/>
      <c r="DN53" s="394"/>
      <c r="DO53" s="394"/>
      <c r="DP53" s="394"/>
      <c r="DQ53" s="394"/>
      <c r="DR53" s="394"/>
      <c r="DS53" s="394"/>
      <c r="DT53" s="394"/>
      <c r="DU53" s="394"/>
      <c r="DV53" s="394"/>
      <c r="DW53" s="394"/>
      <c r="DX53" s="394"/>
      <c r="DY53" s="394"/>
      <c r="DZ53" s="394"/>
    </row>
    <row r="54" spans="1:130">
      <c r="A54" s="394"/>
      <c r="B54" s="394"/>
      <c r="C54" s="394"/>
      <c r="D54" s="394"/>
      <c r="E54" s="394"/>
      <c r="F54" s="394"/>
      <c r="G54" s="394"/>
      <c r="H54" s="394"/>
      <c r="I54" s="394"/>
      <c r="J54" s="394"/>
      <c r="K54" s="394"/>
      <c r="L54" s="394"/>
      <c r="M54" s="394"/>
      <c r="N54" s="394"/>
      <c r="O54" s="394"/>
      <c r="P54" s="394"/>
      <c r="Q54" s="394"/>
      <c r="R54" s="394"/>
      <c r="S54" s="394"/>
      <c r="T54" s="394"/>
      <c r="U54" s="394"/>
      <c r="V54" s="394"/>
      <c r="W54" s="394"/>
      <c r="X54" s="394"/>
      <c r="Y54" s="394"/>
      <c r="Z54" s="394"/>
      <c r="AA54" s="394"/>
      <c r="AB54" s="394"/>
      <c r="AC54" s="394"/>
      <c r="AD54" s="394"/>
      <c r="AE54" s="394"/>
      <c r="AF54" s="394"/>
      <c r="AG54" s="394"/>
      <c r="AH54" s="394"/>
      <c r="AI54" s="394"/>
      <c r="AJ54" s="394"/>
      <c r="AK54" s="394"/>
      <c r="AL54" s="394"/>
      <c r="AM54" s="394"/>
      <c r="AN54" s="394"/>
      <c r="AO54" s="394"/>
      <c r="AP54" s="394"/>
      <c r="AQ54" s="394"/>
      <c r="AR54" s="394"/>
      <c r="AS54" s="394"/>
      <c r="AT54" s="394"/>
      <c r="AU54" s="394"/>
      <c r="AV54" s="394"/>
      <c r="AW54" s="394"/>
      <c r="AX54" s="394"/>
      <c r="AY54" s="394"/>
      <c r="AZ54" s="394"/>
      <c r="BA54" s="394"/>
      <c r="BB54" s="394"/>
      <c r="BC54" s="394"/>
      <c r="BD54" s="394"/>
      <c r="BE54" s="394"/>
      <c r="BF54" s="394"/>
      <c r="BG54" s="394"/>
      <c r="BH54" s="394"/>
      <c r="BI54" s="394"/>
      <c r="BJ54" s="394"/>
      <c r="BK54" s="394"/>
      <c r="BL54" s="394"/>
      <c r="BM54" s="394"/>
      <c r="BN54" s="394"/>
      <c r="BO54" s="394"/>
      <c r="BP54" s="394"/>
      <c r="BQ54" s="394"/>
      <c r="BR54" s="394"/>
      <c r="BS54" s="394"/>
      <c r="BT54" s="394"/>
      <c r="BU54" s="394"/>
      <c r="BV54" s="394"/>
      <c r="BW54" s="394"/>
      <c r="BX54" s="394"/>
      <c r="BY54" s="394"/>
      <c r="BZ54" s="394"/>
      <c r="CA54" s="394"/>
      <c r="CB54" s="394"/>
      <c r="CC54" s="394"/>
      <c r="CD54" s="394"/>
      <c r="CE54" s="394"/>
      <c r="CF54" s="394"/>
      <c r="CG54" s="394"/>
      <c r="CH54" s="394"/>
      <c r="CI54" s="394"/>
      <c r="CJ54" s="394"/>
      <c r="CK54" s="394"/>
      <c r="CL54" s="394"/>
      <c r="CM54" s="394"/>
      <c r="CN54" s="394"/>
      <c r="CO54" s="394"/>
      <c r="CP54" s="394"/>
      <c r="CQ54" s="394"/>
      <c r="CR54" s="394"/>
      <c r="CS54" s="394"/>
      <c r="CT54" s="394"/>
      <c r="CU54" s="394"/>
      <c r="CV54" s="394"/>
      <c r="CW54" s="394"/>
      <c r="CX54" s="394"/>
      <c r="CY54" s="394"/>
      <c r="CZ54" s="394"/>
      <c r="DA54" s="394"/>
      <c r="DB54" s="394"/>
      <c r="DC54" s="394"/>
      <c r="DD54" s="394"/>
      <c r="DE54" s="394"/>
      <c r="DF54" s="394"/>
      <c r="DG54" s="394"/>
      <c r="DH54" s="394"/>
      <c r="DI54" s="394"/>
      <c r="DJ54" s="394"/>
      <c r="DK54" s="394"/>
      <c r="DL54" s="394"/>
      <c r="DM54" s="394"/>
      <c r="DN54" s="394"/>
      <c r="DO54" s="394"/>
      <c r="DP54" s="394"/>
      <c r="DQ54" s="394"/>
      <c r="DR54" s="394"/>
      <c r="DS54" s="394"/>
      <c r="DT54" s="394"/>
      <c r="DU54" s="394"/>
      <c r="DV54" s="394"/>
      <c r="DW54" s="394"/>
      <c r="DX54" s="394"/>
      <c r="DY54" s="394"/>
      <c r="DZ54" s="394"/>
    </row>
    <row r="55" spans="1:130">
      <c r="A55" s="394"/>
      <c r="B55" s="394"/>
      <c r="C55" s="394"/>
      <c r="D55" s="394"/>
      <c r="E55" s="394"/>
      <c r="F55" s="394"/>
      <c r="G55" s="394"/>
      <c r="H55" s="394"/>
      <c r="I55" s="394"/>
      <c r="J55" s="394"/>
      <c r="K55" s="394"/>
      <c r="L55" s="394"/>
      <c r="M55" s="394"/>
      <c r="N55" s="394"/>
      <c r="O55" s="394"/>
      <c r="P55" s="394"/>
      <c r="Q55" s="394"/>
      <c r="R55" s="394"/>
      <c r="S55" s="394"/>
      <c r="T55" s="394"/>
      <c r="U55" s="394"/>
      <c r="V55" s="394"/>
      <c r="W55" s="394"/>
      <c r="X55" s="394"/>
      <c r="Y55" s="394"/>
      <c r="Z55" s="394"/>
      <c r="AA55" s="394"/>
      <c r="AB55" s="394"/>
      <c r="AC55" s="394"/>
      <c r="AD55" s="394"/>
      <c r="AE55" s="394"/>
      <c r="AF55" s="394"/>
      <c r="AG55" s="394"/>
      <c r="AH55" s="394"/>
      <c r="AI55" s="394"/>
      <c r="AJ55" s="394"/>
      <c r="AK55" s="394"/>
      <c r="AL55" s="394"/>
      <c r="AM55" s="394"/>
      <c r="AN55" s="394"/>
      <c r="AO55" s="394"/>
      <c r="AP55" s="394"/>
      <c r="AQ55" s="394"/>
      <c r="AR55" s="394"/>
      <c r="AS55" s="394"/>
      <c r="AT55" s="394"/>
      <c r="AU55" s="394"/>
      <c r="AV55" s="394"/>
      <c r="AW55" s="394"/>
      <c r="AX55" s="394"/>
      <c r="AY55" s="394"/>
      <c r="AZ55" s="394"/>
      <c r="BA55" s="394"/>
      <c r="BB55" s="394"/>
      <c r="BC55" s="394"/>
      <c r="BD55" s="394"/>
      <c r="BE55" s="394"/>
      <c r="BF55" s="394"/>
      <c r="BG55" s="394"/>
      <c r="BH55" s="394"/>
      <c r="BI55" s="394"/>
      <c r="BJ55" s="394"/>
      <c r="BK55" s="394"/>
      <c r="BL55" s="394"/>
      <c r="BM55" s="394"/>
      <c r="BN55" s="394"/>
      <c r="BO55" s="394"/>
      <c r="BP55" s="394"/>
      <c r="BQ55" s="394"/>
      <c r="BR55" s="394"/>
      <c r="BS55" s="394"/>
      <c r="BT55" s="394"/>
      <c r="BU55" s="394"/>
      <c r="BV55" s="394"/>
      <c r="BW55" s="394"/>
      <c r="BX55" s="394"/>
      <c r="BY55" s="394"/>
      <c r="BZ55" s="394"/>
      <c r="CA55" s="394"/>
      <c r="CB55" s="394"/>
      <c r="CC55" s="394"/>
      <c r="CD55" s="394"/>
      <c r="CE55" s="394"/>
      <c r="CF55" s="394"/>
      <c r="CG55" s="394"/>
      <c r="CH55" s="394"/>
      <c r="CI55" s="394"/>
      <c r="CJ55" s="394"/>
      <c r="CK55" s="394"/>
      <c r="CL55" s="394"/>
      <c r="CM55" s="394"/>
      <c r="CN55" s="394"/>
      <c r="CO55" s="394"/>
      <c r="CP55" s="394"/>
      <c r="CQ55" s="394"/>
      <c r="CR55" s="394"/>
      <c r="CS55" s="394"/>
      <c r="CT55" s="394"/>
      <c r="CU55" s="394"/>
      <c r="CV55" s="394"/>
      <c r="CW55" s="394"/>
      <c r="CX55" s="394"/>
      <c r="CY55" s="394"/>
      <c r="CZ55" s="394"/>
      <c r="DA55" s="394"/>
      <c r="DB55" s="394"/>
      <c r="DC55" s="394"/>
      <c r="DD55" s="394"/>
      <c r="DE55" s="394"/>
      <c r="DF55" s="394"/>
      <c r="DG55" s="394"/>
      <c r="DH55" s="394"/>
      <c r="DI55" s="394"/>
      <c r="DJ55" s="394"/>
      <c r="DK55" s="394"/>
      <c r="DL55" s="394"/>
      <c r="DM55" s="394"/>
      <c r="DN55" s="394"/>
      <c r="DO55" s="394"/>
      <c r="DP55" s="394"/>
      <c r="DQ55" s="394"/>
      <c r="DR55" s="394"/>
      <c r="DS55" s="394"/>
      <c r="DT55" s="394"/>
      <c r="DU55" s="394"/>
      <c r="DV55" s="394"/>
      <c r="DW55" s="394"/>
      <c r="DX55" s="394"/>
      <c r="DY55" s="394"/>
      <c r="DZ55" s="394"/>
    </row>
    <row r="56" spans="1:130">
      <c r="A56" s="394"/>
      <c r="B56" s="394"/>
      <c r="C56" s="394"/>
      <c r="D56" s="394"/>
      <c r="E56" s="394"/>
      <c r="F56" s="394"/>
      <c r="G56" s="394"/>
      <c r="H56" s="394"/>
      <c r="I56" s="394"/>
      <c r="J56" s="394"/>
      <c r="K56" s="394"/>
      <c r="L56" s="394"/>
      <c r="M56" s="394"/>
      <c r="N56" s="394"/>
      <c r="O56" s="394"/>
      <c r="P56" s="394"/>
      <c r="Q56" s="394"/>
      <c r="R56" s="394"/>
      <c r="S56" s="394"/>
      <c r="T56" s="394"/>
      <c r="U56" s="394"/>
      <c r="V56" s="394"/>
      <c r="W56" s="394"/>
      <c r="X56" s="394"/>
      <c r="Y56" s="394"/>
      <c r="Z56" s="394"/>
      <c r="AA56" s="394"/>
      <c r="AB56" s="394"/>
      <c r="AC56" s="394"/>
      <c r="AD56" s="394"/>
      <c r="AE56" s="394"/>
      <c r="AF56" s="394"/>
      <c r="AG56" s="394"/>
      <c r="AH56" s="394"/>
      <c r="AI56" s="394"/>
      <c r="AJ56" s="394"/>
      <c r="AK56" s="394"/>
      <c r="AL56" s="394"/>
      <c r="AM56" s="394"/>
      <c r="AN56" s="394"/>
      <c r="AO56" s="394"/>
      <c r="AP56" s="394"/>
      <c r="AQ56" s="394"/>
      <c r="AR56" s="394"/>
      <c r="AS56" s="394"/>
      <c r="AT56" s="394"/>
      <c r="AU56" s="394"/>
      <c r="AV56" s="394"/>
      <c r="AW56" s="394"/>
      <c r="AX56" s="394"/>
      <c r="AY56" s="394"/>
      <c r="AZ56" s="394"/>
      <c r="BA56" s="394"/>
      <c r="BB56" s="394"/>
      <c r="BC56" s="394"/>
      <c r="BD56" s="394"/>
      <c r="BE56" s="394"/>
      <c r="BF56" s="394"/>
      <c r="BG56" s="394"/>
      <c r="BH56" s="394"/>
      <c r="BI56" s="394"/>
      <c r="BJ56" s="394"/>
      <c r="BK56" s="394"/>
      <c r="BL56" s="394"/>
      <c r="BM56" s="394"/>
      <c r="BN56" s="394"/>
      <c r="BO56" s="394"/>
      <c r="BP56" s="394"/>
      <c r="BQ56" s="394"/>
      <c r="BR56" s="394"/>
      <c r="BS56" s="394"/>
      <c r="BT56" s="394"/>
      <c r="BU56" s="394"/>
      <c r="BV56" s="394"/>
      <c r="BW56" s="394"/>
      <c r="BX56" s="394"/>
      <c r="BY56" s="394"/>
      <c r="BZ56" s="394"/>
      <c r="CA56" s="394"/>
      <c r="CB56" s="394"/>
      <c r="CC56" s="394"/>
      <c r="CD56" s="394"/>
      <c r="CE56" s="394"/>
      <c r="CF56" s="394"/>
      <c r="CG56" s="394"/>
      <c r="CH56" s="394"/>
      <c r="CI56" s="394"/>
      <c r="CJ56" s="394"/>
      <c r="CK56" s="394"/>
      <c r="CL56" s="394"/>
      <c r="CM56" s="394"/>
      <c r="CN56" s="394"/>
      <c r="CO56" s="394"/>
      <c r="CP56" s="394"/>
      <c r="CQ56" s="394"/>
      <c r="CR56" s="394"/>
      <c r="CS56" s="394"/>
      <c r="CT56" s="394"/>
      <c r="CU56" s="394"/>
      <c r="CV56" s="394"/>
      <c r="CW56" s="394"/>
      <c r="CX56" s="394"/>
      <c r="CY56" s="394"/>
      <c r="CZ56" s="394"/>
      <c r="DA56" s="394"/>
      <c r="DB56" s="394"/>
      <c r="DC56" s="394"/>
      <c r="DD56" s="394"/>
      <c r="DE56" s="394"/>
      <c r="DF56" s="394"/>
      <c r="DG56" s="394"/>
      <c r="DH56" s="394"/>
      <c r="DI56" s="394"/>
      <c r="DJ56" s="394"/>
      <c r="DK56" s="394"/>
      <c r="DL56" s="394"/>
      <c r="DM56" s="394"/>
      <c r="DN56" s="394"/>
      <c r="DO56" s="394"/>
      <c r="DP56" s="394"/>
      <c r="DQ56" s="394"/>
      <c r="DR56" s="394"/>
      <c r="DS56" s="394"/>
      <c r="DT56" s="394"/>
      <c r="DU56" s="394"/>
      <c r="DV56" s="394"/>
      <c r="DW56" s="394"/>
      <c r="DX56" s="394"/>
      <c r="DY56" s="394"/>
      <c r="DZ56" s="394"/>
    </row>
    <row r="57" spans="1:130">
      <c r="A57" s="394"/>
      <c r="B57" s="394"/>
      <c r="C57" s="394"/>
      <c r="D57" s="394"/>
      <c r="E57" s="394"/>
      <c r="F57" s="394"/>
      <c r="G57" s="394"/>
      <c r="H57" s="394"/>
      <c r="I57" s="394"/>
      <c r="J57" s="394"/>
      <c r="K57" s="394"/>
      <c r="L57" s="394"/>
      <c r="M57" s="394"/>
      <c r="N57" s="394"/>
      <c r="O57" s="394"/>
      <c r="P57" s="394"/>
      <c r="Q57" s="394"/>
      <c r="R57" s="394"/>
      <c r="S57" s="394"/>
      <c r="T57" s="394"/>
      <c r="U57" s="394"/>
      <c r="V57" s="394"/>
      <c r="W57" s="394"/>
      <c r="X57" s="394"/>
      <c r="Y57" s="394"/>
      <c r="Z57" s="394"/>
      <c r="AA57" s="394"/>
      <c r="AB57" s="394"/>
      <c r="AC57" s="394"/>
      <c r="AD57" s="394"/>
      <c r="AE57" s="394"/>
      <c r="AF57" s="394"/>
      <c r="AG57" s="394"/>
      <c r="AH57" s="394"/>
      <c r="AI57" s="394"/>
      <c r="AJ57" s="394"/>
      <c r="AK57" s="394"/>
      <c r="AL57" s="394"/>
      <c r="AM57" s="394"/>
      <c r="AN57" s="394"/>
      <c r="AO57" s="394"/>
      <c r="AP57" s="394"/>
      <c r="AQ57" s="394"/>
      <c r="AR57" s="394"/>
      <c r="AS57" s="394"/>
      <c r="AT57" s="394"/>
      <c r="AU57" s="394"/>
      <c r="AV57" s="394"/>
      <c r="AW57" s="394"/>
      <c r="AX57" s="394"/>
      <c r="AY57" s="394"/>
      <c r="AZ57" s="394"/>
      <c r="BA57" s="394"/>
      <c r="BB57" s="394"/>
      <c r="BC57" s="394"/>
      <c r="BD57" s="394"/>
      <c r="BE57" s="394"/>
      <c r="BF57" s="394"/>
      <c r="BG57" s="394"/>
      <c r="BH57" s="394"/>
      <c r="BI57" s="394"/>
      <c r="BJ57" s="394"/>
      <c r="BK57" s="394"/>
      <c r="BL57" s="394"/>
      <c r="BM57" s="394"/>
      <c r="BN57" s="394"/>
      <c r="BO57" s="394"/>
      <c r="BP57" s="394"/>
      <c r="BQ57" s="394"/>
      <c r="BR57" s="394"/>
      <c r="BS57" s="394"/>
      <c r="BT57" s="394"/>
      <c r="BU57" s="394"/>
      <c r="BV57" s="394"/>
      <c r="BW57" s="394"/>
      <c r="BX57" s="394"/>
      <c r="BY57" s="394"/>
      <c r="BZ57" s="394"/>
      <c r="CA57" s="394"/>
      <c r="CB57" s="394"/>
      <c r="CC57" s="394"/>
      <c r="CD57" s="394"/>
      <c r="CE57" s="394"/>
      <c r="CF57" s="394"/>
      <c r="CG57" s="394"/>
      <c r="CH57" s="394"/>
      <c r="CI57" s="394"/>
      <c r="CJ57" s="394"/>
      <c r="CK57" s="394"/>
      <c r="CL57" s="394"/>
      <c r="CM57" s="394"/>
      <c r="CN57" s="394"/>
      <c r="CO57" s="394"/>
      <c r="CP57" s="394"/>
      <c r="CQ57" s="394"/>
      <c r="CR57" s="394"/>
      <c r="CS57" s="394"/>
      <c r="CT57" s="394"/>
      <c r="CU57" s="394"/>
      <c r="CV57" s="394"/>
      <c r="CW57" s="394"/>
      <c r="CX57" s="394"/>
      <c r="CY57" s="394"/>
      <c r="CZ57" s="394"/>
      <c r="DA57" s="394"/>
      <c r="DB57" s="394"/>
      <c r="DC57" s="394"/>
      <c r="DD57" s="394"/>
      <c r="DE57" s="394"/>
      <c r="DF57" s="394"/>
      <c r="DG57" s="394"/>
      <c r="DH57" s="394"/>
      <c r="DI57" s="394"/>
      <c r="DJ57" s="394"/>
      <c r="DK57" s="394"/>
      <c r="DL57" s="394"/>
      <c r="DM57" s="394"/>
      <c r="DN57" s="394"/>
      <c r="DO57" s="394"/>
      <c r="DP57" s="394"/>
      <c r="DQ57" s="394"/>
      <c r="DR57" s="394"/>
      <c r="DS57" s="394"/>
      <c r="DT57" s="394"/>
      <c r="DU57" s="394"/>
      <c r="DV57" s="394"/>
      <c r="DW57" s="394"/>
      <c r="DX57" s="394"/>
      <c r="DY57" s="394"/>
      <c r="DZ57" s="394"/>
    </row>
    <row r="58" spans="1:130">
      <c r="A58" s="394"/>
      <c r="B58" s="394"/>
      <c r="C58" s="394"/>
      <c r="D58" s="394"/>
      <c r="E58" s="394"/>
      <c r="F58" s="394"/>
      <c r="G58" s="394"/>
      <c r="H58" s="394"/>
      <c r="I58" s="394"/>
      <c r="J58" s="394"/>
      <c r="K58" s="394"/>
      <c r="L58" s="394"/>
      <c r="M58" s="394"/>
      <c r="N58" s="394"/>
      <c r="O58" s="394"/>
      <c r="P58" s="394"/>
      <c r="Q58" s="394"/>
      <c r="R58" s="394"/>
      <c r="S58" s="394"/>
      <c r="T58" s="394"/>
      <c r="U58" s="394"/>
      <c r="V58" s="394"/>
      <c r="W58" s="394"/>
      <c r="X58" s="394"/>
      <c r="Y58" s="394"/>
      <c r="Z58" s="394"/>
      <c r="AA58" s="394"/>
      <c r="AB58" s="394"/>
      <c r="AC58" s="394"/>
      <c r="AD58" s="394"/>
      <c r="AE58" s="394"/>
      <c r="AF58" s="394"/>
      <c r="AG58" s="394"/>
      <c r="AH58" s="394"/>
      <c r="AI58" s="394"/>
      <c r="AJ58" s="394"/>
      <c r="AK58" s="394"/>
      <c r="AL58" s="394"/>
      <c r="AM58" s="394"/>
      <c r="AN58" s="394"/>
      <c r="AO58" s="394"/>
      <c r="AP58" s="394"/>
      <c r="AQ58" s="394"/>
      <c r="AR58" s="394"/>
      <c r="AS58" s="394"/>
      <c r="AT58" s="394"/>
      <c r="AU58" s="394"/>
      <c r="AV58" s="394"/>
      <c r="AW58" s="394"/>
      <c r="AX58" s="394"/>
      <c r="AY58" s="394"/>
      <c r="AZ58" s="394"/>
      <c r="BA58" s="394"/>
      <c r="BB58" s="394"/>
      <c r="BC58" s="394"/>
      <c r="BD58" s="394"/>
      <c r="BE58" s="394"/>
      <c r="BF58" s="394"/>
      <c r="BG58" s="394"/>
      <c r="BH58" s="394"/>
      <c r="BI58" s="394"/>
      <c r="BJ58" s="394"/>
      <c r="BK58" s="394"/>
      <c r="BL58" s="394"/>
      <c r="BM58" s="394"/>
      <c r="BN58" s="394"/>
      <c r="BO58" s="394"/>
      <c r="BP58" s="394"/>
      <c r="BQ58" s="394"/>
      <c r="BR58" s="394"/>
      <c r="BS58" s="394"/>
      <c r="BT58" s="394"/>
      <c r="BU58" s="394"/>
      <c r="BV58" s="394"/>
      <c r="BW58" s="394"/>
      <c r="BX58" s="394"/>
      <c r="BY58" s="394"/>
      <c r="BZ58" s="394"/>
      <c r="CA58" s="394"/>
      <c r="CB58" s="394"/>
      <c r="CC58" s="394"/>
      <c r="CD58" s="394"/>
      <c r="CE58" s="394"/>
      <c r="CF58" s="394"/>
      <c r="CG58" s="394"/>
      <c r="CH58" s="394"/>
      <c r="CI58" s="394"/>
      <c r="CJ58" s="394"/>
      <c r="CK58" s="394"/>
      <c r="CL58" s="394"/>
      <c r="CM58" s="394"/>
      <c r="CN58" s="394"/>
      <c r="CO58" s="394"/>
      <c r="CP58" s="394"/>
      <c r="CQ58" s="394"/>
      <c r="CR58" s="394"/>
      <c r="CS58" s="394"/>
      <c r="CT58" s="394"/>
      <c r="CU58" s="394"/>
      <c r="CV58" s="394"/>
      <c r="CW58" s="394"/>
      <c r="CX58" s="394"/>
      <c r="CY58" s="394"/>
      <c r="CZ58" s="394"/>
      <c r="DA58" s="394"/>
      <c r="DB58" s="394"/>
      <c r="DC58" s="394"/>
      <c r="DD58" s="394"/>
      <c r="DE58" s="394"/>
      <c r="DF58" s="394"/>
      <c r="DG58" s="394"/>
      <c r="DH58" s="394"/>
      <c r="DI58" s="394"/>
      <c r="DJ58" s="394"/>
      <c r="DK58" s="394"/>
      <c r="DL58" s="394"/>
      <c r="DM58" s="394"/>
      <c r="DN58" s="394"/>
      <c r="DO58" s="394"/>
      <c r="DP58" s="394"/>
      <c r="DQ58" s="394"/>
      <c r="DR58" s="394"/>
      <c r="DS58" s="394"/>
      <c r="DT58" s="394"/>
      <c r="DU58" s="394"/>
      <c r="DV58" s="394"/>
      <c r="DW58" s="394"/>
      <c r="DX58" s="394"/>
      <c r="DY58" s="394"/>
      <c r="DZ58" s="394"/>
    </row>
    <row r="59" spans="1:130">
      <c r="A59" s="394"/>
      <c r="B59" s="394"/>
      <c r="C59" s="394"/>
      <c r="D59" s="394"/>
      <c r="E59" s="394"/>
      <c r="F59" s="394"/>
      <c r="G59" s="394"/>
      <c r="H59" s="394"/>
      <c r="I59" s="394"/>
      <c r="J59" s="394"/>
      <c r="K59" s="394"/>
      <c r="L59" s="394"/>
      <c r="M59" s="394"/>
      <c r="N59" s="394"/>
      <c r="O59" s="394"/>
      <c r="P59" s="394"/>
      <c r="Q59" s="394"/>
      <c r="R59" s="394"/>
      <c r="S59" s="394"/>
      <c r="T59" s="394"/>
      <c r="U59" s="394"/>
      <c r="V59" s="394"/>
      <c r="W59" s="394"/>
      <c r="X59" s="394"/>
      <c r="Y59" s="394"/>
      <c r="Z59" s="394"/>
      <c r="AA59" s="394"/>
      <c r="AB59" s="394"/>
      <c r="AC59" s="394"/>
      <c r="AD59" s="394"/>
      <c r="AE59" s="394"/>
      <c r="AF59" s="394"/>
      <c r="AG59" s="394"/>
      <c r="AH59" s="394"/>
      <c r="AI59" s="394"/>
      <c r="AJ59" s="394"/>
      <c r="AK59" s="394"/>
      <c r="AL59" s="394"/>
      <c r="AM59" s="394"/>
      <c r="AN59" s="394"/>
      <c r="AO59" s="394"/>
      <c r="AP59" s="394"/>
      <c r="AQ59" s="394"/>
      <c r="AR59" s="394"/>
      <c r="AS59" s="394"/>
      <c r="AT59" s="394"/>
      <c r="AU59" s="394"/>
      <c r="AV59" s="394"/>
      <c r="AW59" s="394"/>
      <c r="AX59" s="394"/>
      <c r="AY59" s="394"/>
      <c r="AZ59" s="394"/>
      <c r="BA59" s="394"/>
      <c r="BB59" s="394"/>
      <c r="BC59" s="394"/>
      <c r="BD59" s="394"/>
      <c r="BE59" s="394"/>
      <c r="BF59" s="394"/>
      <c r="BG59" s="394"/>
      <c r="BH59" s="394"/>
      <c r="BI59" s="394"/>
      <c r="BJ59" s="394"/>
      <c r="BK59" s="394"/>
      <c r="BL59" s="394"/>
      <c r="BM59" s="394"/>
      <c r="BN59" s="394"/>
      <c r="BO59" s="394"/>
      <c r="BP59" s="394"/>
      <c r="BQ59" s="394"/>
      <c r="BR59" s="394"/>
      <c r="BS59" s="394"/>
      <c r="BT59" s="394"/>
      <c r="BU59" s="394"/>
      <c r="BV59" s="394"/>
      <c r="BW59" s="394"/>
      <c r="BX59" s="394"/>
      <c r="BY59" s="394"/>
      <c r="BZ59" s="394"/>
      <c r="CA59" s="394"/>
      <c r="CB59" s="394"/>
      <c r="CC59" s="394"/>
      <c r="CD59" s="394"/>
      <c r="CE59" s="394"/>
      <c r="CF59" s="394"/>
      <c r="CG59" s="394"/>
      <c r="CH59" s="394"/>
      <c r="CI59" s="394"/>
      <c r="CJ59" s="394"/>
      <c r="CK59" s="394"/>
      <c r="CL59" s="394"/>
      <c r="CM59" s="394"/>
      <c r="CN59" s="394"/>
      <c r="CO59" s="394"/>
      <c r="CP59" s="394"/>
      <c r="CQ59" s="394"/>
      <c r="CR59" s="394"/>
      <c r="CS59" s="394"/>
      <c r="CT59" s="394"/>
      <c r="CU59" s="394"/>
      <c r="CV59" s="394"/>
      <c r="CW59" s="394"/>
      <c r="CX59" s="394"/>
      <c r="CY59" s="394"/>
      <c r="CZ59" s="394"/>
      <c r="DA59" s="394"/>
      <c r="DB59" s="394"/>
      <c r="DC59" s="394"/>
      <c r="DD59" s="394"/>
      <c r="DE59" s="394"/>
      <c r="DF59" s="394"/>
      <c r="DG59" s="394"/>
      <c r="DH59" s="394"/>
      <c r="DI59" s="394"/>
      <c r="DJ59" s="394"/>
      <c r="DK59" s="394"/>
      <c r="DL59" s="394"/>
      <c r="DM59" s="394"/>
      <c r="DN59" s="394"/>
      <c r="DO59" s="394"/>
      <c r="DP59" s="394"/>
      <c r="DQ59" s="394"/>
      <c r="DR59" s="394"/>
      <c r="DS59" s="394"/>
      <c r="DT59" s="394"/>
      <c r="DU59" s="394"/>
      <c r="DV59" s="394"/>
      <c r="DW59" s="394"/>
      <c r="DX59" s="394"/>
      <c r="DY59" s="394"/>
      <c r="DZ59" s="394"/>
    </row>
    <row r="60" spans="1:130">
      <c r="A60" s="394"/>
      <c r="B60" s="394"/>
      <c r="C60" s="394"/>
      <c r="D60" s="394"/>
      <c r="E60" s="394"/>
      <c r="F60" s="394"/>
      <c r="G60" s="394"/>
      <c r="H60" s="394"/>
      <c r="I60" s="394"/>
      <c r="J60" s="394"/>
      <c r="K60" s="394"/>
      <c r="L60" s="394"/>
      <c r="M60" s="394"/>
      <c r="N60" s="394"/>
      <c r="O60" s="394"/>
      <c r="P60" s="394"/>
      <c r="Q60" s="394"/>
      <c r="R60" s="394"/>
      <c r="S60" s="394"/>
      <c r="T60" s="394"/>
      <c r="U60" s="394"/>
      <c r="V60" s="394"/>
      <c r="W60" s="394"/>
      <c r="X60" s="394"/>
      <c r="Y60" s="394"/>
      <c r="Z60" s="394"/>
      <c r="AA60" s="394"/>
      <c r="AB60" s="394"/>
      <c r="AC60" s="394"/>
      <c r="AD60" s="394"/>
      <c r="AE60" s="394"/>
      <c r="AF60" s="394"/>
      <c r="AG60" s="394"/>
      <c r="AH60" s="394"/>
      <c r="AI60" s="394"/>
      <c r="AJ60" s="394"/>
      <c r="AK60" s="394"/>
      <c r="AL60" s="394"/>
      <c r="AM60" s="394"/>
      <c r="AN60" s="394"/>
      <c r="AO60" s="394"/>
      <c r="AP60" s="394"/>
      <c r="AQ60" s="394"/>
      <c r="AR60" s="394"/>
      <c r="AS60" s="394"/>
      <c r="AT60" s="394"/>
      <c r="AU60" s="394"/>
      <c r="AV60" s="394"/>
      <c r="AW60" s="394"/>
      <c r="AX60" s="394"/>
      <c r="AY60" s="394"/>
      <c r="AZ60" s="394"/>
      <c r="BA60" s="394"/>
      <c r="BB60" s="394"/>
      <c r="BC60" s="394"/>
      <c r="BD60" s="394"/>
      <c r="BE60" s="394"/>
      <c r="BF60" s="394"/>
      <c r="BG60" s="394"/>
      <c r="BH60" s="394"/>
      <c r="BI60" s="394"/>
      <c r="BJ60" s="394"/>
      <c r="BK60" s="394"/>
      <c r="BL60" s="394"/>
      <c r="BM60" s="394"/>
      <c r="BN60" s="394"/>
      <c r="BO60" s="394"/>
      <c r="BP60" s="394"/>
      <c r="BQ60" s="394"/>
      <c r="BR60" s="394"/>
      <c r="BS60" s="394"/>
      <c r="BT60" s="394"/>
      <c r="BU60" s="394"/>
      <c r="BV60" s="394"/>
      <c r="BW60" s="394"/>
      <c r="BX60" s="394"/>
      <c r="BY60" s="394"/>
      <c r="BZ60" s="394"/>
      <c r="CA60" s="394"/>
      <c r="CB60" s="394"/>
      <c r="CC60" s="394"/>
      <c r="CD60" s="394"/>
      <c r="CE60" s="394"/>
      <c r="CF60" s="394"/>
      <c r="CG60" s="394"/>
      <c r="CH60" s="394"/>
      <c r="CI60" s="394"/>
      <c r="CJ60" s="394"/>
      <c r="CK60" s="394"/>
      <c r="CL60" s="394"/>
      <c r="CM60" s="394"/>
      <c r="CN60" s="394"/>
      <c r="CO60" s="394"/>
      <c r="CP60" s="394"/>
      <c r="CQ60" s="394"/>
      <c r="CR60" s="394"/>
      <c r="CS60" s="394"/>
      <c r="CT60" s="394"/>
      <c r="CU60" s="394"/>
      <c r="CV60" s="394"/>
      <c r="CW60" s="394"/>
      <c r="CX60" s="394"/>
      <c r="CY60" s="394"/>
      <c r="CZ60" s="394"/>
      <c r="DA60" s="394"/>
      <c r="DB60" s="394"/>
      <c r="DC60" s="394"/>
      <c r="DD60" s="394"/>
      <c r="DE60" s="394"/>
      <c r="DF60" s="394"/>
      <c r="DG60" s="394"/>
      <c r="DH60" s="394"/>
      <c r="DI60" s="394"/>
      <c r="DJ60" s="394"/>
      <c r="DK60" s="394"/>
      <c r="DL60" s="394"/>
      <c r="DM60" s="394"/>
      <c r="DN60" s="394"/>
      <c r="DO60" s="394"/>
      <c r="DP60" s="394"/>
      <c r="DQ60" s="394"/>
      <c r="DR60" s="394"/>
      <c r="DS60" s="394"/>
      <c r="DT60" s="394"/>
      <c r="DU60" s="394"/>
      <c r="DV60" s="394"/>
      <c r="DW60" s="394"/>
      <c r="DX60" s="394"/>
      <c r="DY60" s="394"/>
      <c r="DZ60" s="394"/>
    </row>
    <row r="61" spans="1:130">
      <c r="A61" s="394"/>
      <c r="B61" s="394"/>
      <c r="C61" s="394"/>
      <c r="D61" s="394"/>
      <c r="E61" s="394"/>
      <c r="F61" s="394"/>
      <c r="G61" s="394"/>
      <c r="H61" s="394"/>
      <c r="I61" s="394"/>
      <c r="J61" s="394"/>
      <c r="K61" s="394"/>
      <c r="L61" s="394"/>
      <c r="M61" s="394"/>
      <c r="N61" s="394"/>
      <c r="O61" s="394"/>
      <c r="P61" s="394"/>
      <c r="Q61" s="394"/>
      <c r="R61" s="394"/>
      <c r="S61" s="394"/>
      <c r="T61" s="394"/>
      <c r="U61" s="394"/>
      <c r="V61" s="394"/>
      <c r="W61" s="394"/>
      <c r="X61" s="394"/>
      <c r="Y61" s="394"/>
      <c r="Z61" s="394"/>
      <c r="AA61" s="394"/>
      <c r="AB61" s="394"/>
      <c r="AC61" s="394"/>
      <c r="AD61" s="394"/>
      <c r="AE61" s="394"/>
      <c r="AF61" s="394"/>
      <c r="AG61" s="394"/>
      <c r="AH61" s="394"/>
      <c r="AI61" s="394"/>
      <c r="AJ61" s="394"/>
      <c r="AK61" s="394"/>
      <c r="AL61" s="394"/>
      <c r="AM61" s="394"/>
      <c r="AN61" s="394"/>
      <c r="AO61" s="394"/>
      <c r="AP61" s="394"/>
      <c r="AQ61" s="394"/>
      <c r="AR61" s="394"/>
      <c r="AS61" s="394"/>
      <c r="AT61" s="394"/>
      <c r="AU61" s="394"/>
      <c r="AV61" s="394"/>
      <c r="AW61" s="394"/>
      <c r="AX61" s="394"/>
      <c r="AY61" s="394"/>
      <c r="AZ61" s="394"/>
      <c r="BA61" s="394"/>
      <c r="BB61" s="394"/>
      <c r="BC61" s="394"/>
      <c r="BD61" s="394"/>
      <c r="BE61" s="394"/>
      <c r="BF61" s="394"/>
      <c r="BG61" s="394"/>
      <c r="BH61" s="394"/>
      <c r="BI61" s="394"/>
      <c r="BJ61" s="394"/>
      <c r="BK61" s="394"/>
      <c r="BL61" s="394"/>
      <c r="BM61" s="394"/>
      <c r="BN61" s="394"/>
      <c r="BO61" s="394"/>
      <c r="BP61" s="394"/>
      <c r="BQ61" s="394"/>
      <c r="BR61" s="394"/>
      <c r="BS61" s="394"/>
      <c r="BT61" s="394"/>
      <c r="BU61" s="394"/>
      <c r="BV61" s="394"/>
      <c r="BW61" s="394"/>
      <c r="BX61" s="394"/>
      <c r="BY61" s="394"/>
      <c r="BZ61" s="394"/>
      <c r="CA61" s="394"/>
      <c r="CB61" s="394"/>
      <c r="CC61" s="394"/>
      <c r="CD61" s="394"/>
      <c r="CE61" s="394"/>
      <c r="CF61" s="394"/>
      <c r="CG61" s="394"/>
      <c r="CH61" s="394"/>
      <c r="CI61" s="394"/>
      <c r="CJ61" s="394"/>
      <c r="CK61" s="394"/>
      <c r="CL61" s="394"/>
      <c r="CM61" s="394"/>
      <c r="CN61" s="394"/>
      <c r="CO61" s="394"/>
      <c r="CP61" s="394"/>
      <c r="CQ61" s="394"/>
      <c r="CR61" s="394"/>
      <c r="CS61" s="394"/>
      <c r="CT61" s="394"/>
      <c r="CU61" s="394"/>
      <c r="CV61" s="394"/>
      <c r="CW61" s="394"/>
      <c r="CX61" s="394"/>
      <c r="CY61" s="394"/>
      <c r="CZ61" s="394"/>
      <c r="DA61" s="394"/>
      <c r="DB61" s="394"/>
      <c r="DC61" s="394"/>
      <c r="DD61" s="394"/>
      <c r="DE61" s="394"/>
      <c r="DF61" s="394"/>
      <c r="DG61" s="394"/>
      <c r="DH61" s="394"/>
      <c r="DI61" s="394"/>
      <c r="DJ61" s="394"/>
      <c r="DK61" s="394"/>
      <c r="DL61" s="394"/>
      <c r="DM61" s="394"/>
      <c r="DN61" s="394"/>
      <c r="DO61" s="394"/>
      <c r="DP61" s="394"/>
      <c r="DQ61" s="394"/>
      <c r="DR61" s="394"/>
      <c r="DS61" s="394"/>
      <c r="DT61" s="394"/>
      <c r="DU61" s="394"/>
      <c r="DV61" s="394"/>
      <c r="DW61" s="394"/>
      <c r="DX61" s="394"/>
      <c r="DY61" s="394"/>
      <c r="DZ61" s="394"/>
    </row>
    <row r="62" spans="1:130">
      <c r="A62" s="394"/>
      <c r="B62" s="394"/>
      <c r="C62" s="394"/>
      <c r="D62" s="394"/>
      <c r="E62" s="394"/>
      <c r="F62" s="394"/>
      <c r="G62" s="394"/>
      <c r="H62" s="394"/>
      <c r="I62" s="394"/>
      <c r="J62" s="394"/>
      <c r="K62" s="394"/>
      <c r="L62" s="394"/>
      <c r="M62" s="394"/>
      <c r="N62" s="394"/>
      <c r="O62" s="394"/>
      <c r="P62" s="394"/>
      <c r="Q62" s="394"/>
      <c r="R62" s="394"/>
      <c r="S62" s="394"/>
      <c r="T62" s="394"/>
      <c r="U62" s="394"/>
      <c r="V62" s="394"/>
      <c r="W62" s="394"/>
      <c r="X62" s="394"/>
      <c r="Y62" s="394"/>
      <c r="Z62" s="394"/>
      <c r="AA62" s="394"/>
      <c r="AB62" s="394"/>
      <c r="AC62" s="394"/>
      <c r="AD62" s="394"/>
      <c r="AE62" s="394"/>
      <c r="AF62" s="394"/>
      <c r="AG62" s="394"/>
      <c r="AH62" s="394"/>
      <c r="AI62" s="394"/>
      <c r="AJ62" s="394"/>
      <c r="AK62" s="394"/>
      <c r="AL62" s="394"/>
      <c r="AM62" s="394"/>
      <c r="AN62" s="394"/>
      <c r="AO62" s="394"/>
      <c r="AP62" s="394"/>
      <c r="AQ62" s="394"/>
      <c r="AR62" s="394"/>
      <c r="AS62" s="394"/>
      <c r="AT62" s="394"/>
      <c r="AU62" s="394"/>
      <c r="AV62" s="394"/>
      <c r="AW62" s="394"/>
      <c r="AX62" s="394"/>
      <c r="AY62" s="394"/>
      <c r="AZ62" s="394"/>
      <c r="BA62" s="394"/>
      <c r="BB62" s="394"/>
      <c r="BC62" s="394"/>
      <c r="BD62" s="394"/>
      <c r="BE62" s="394"/>
      <c r="BF62" s="394"/>
      <c r="BG62" s="394"/>
      <c r="BH62" s="394"/>
      <c r="BI62" s="394"/>
      <c r="BJ62" s="394"/>
      <c r="BK62" s="394"/>
      <c r="BL62" s="394"/>
      <c r="BM62" s="394"/>
      <c r="BN62" s="394"/>
      <c r="BO62" s="394"/>
      <c r="BP62" s="394"/>
      <c r="BQ62" s="394"/>
      <c r="BR62" s="394"/>
      <c r="BS62" s="394"/>
      <c r="BT62" s="394"/>
      <c r="BU62" s="394"/>
      <c r="BV62" s="394"/>
      <c r="BW62" s="394"/>
      <c r="BX62" s="394"/>
      <c r="BY62" s="394"/>
      <c r="BZ62" s="394"/>
      <c r="CA62" s="394"/>
      <c r="CB62" s="394"/>
      <c r="CC62" s="394"/>
      <c r="CD62" s="394"/>
      <c r="CE62" s="394"/>
      <c r="CF62" s="394"/>
      <c r="CG62" s="394"/>
      <c r="CH62" s="394"/>
      <c r="CI62" s="394"/>
      <c r="CJ62" s="394"/>
      <c r="CK62" s="394"/>
      <c r="CL62" s="394"/>
      <c r="CM62" s="394"/>
      <c r="CN62" s="394"/>
      <c r="CO62" s="394"/>
      <c r="CP62" s="394"/>
      <c r="CQ62" s="394"/>
      <c r="CR62" s="394"/>
      <c r="CS62" s="394"/>
      <c r="CT62" s="394"/>
      <c r="CU62" s="394"/>
      <c r="CV62" s="394"/>
      <c r="CW62" s="394"/>
      <c r="CX62" s="394"/>
      <c r="CY62" s="394"/>
      <c r="CZ62" s="394"/>
      <c r="DA62" s="394"/>
      <c r="DB62" s="394"/>
      <c r="DC62" s="394"/>
      <c r="DD62" s="394"/>
      <c r="DE62" s="394"/>
      <c r="DF62" s="394"/>
      <c r="DG62" s="394"/>
      <c r="DH62" s="394"/>
      <c r="DI62" s="394"/>
      <c r="DJ62" s="394"/>
      <c r="DK62" s="394"/>
      <c r="DL62" s="394"/>
      <c r="DM62" s="394"/>
      <c r="DN62" s="394"/>
      <c r="DO62" s="394"/>
      <c r="DP62" s="394"/>
      <c r="DQ62" s="394"/>
      <c r="DR62" s="394"/>
      <c r="DS62" s="394"/>
      <c r="DT62" s="394"/>
      <c r="DU62" s="394"/>
      <c r="DV62" s="394"/>
      <c r="DW62" s="394"/>
      <c r="DX62" s="394"/>
      <c r="DY62" s="394"/>
      <c r="DZ62" s="394"/>
    </row>
    <row r="63" spans="1:130">
      <c r="A63" s="394"/>
      <c r="B63" s="394"/>
      <c r="C63" s="394"/>
      <c r="D63" s="394"/>
      <c r="E63" s="394"/>
      <c r="F63" s="394"/>
      <c r="G63" s="394"/>
      <c r="H63" s="394"/>
      <c r="I63" s="394"/>
      <c r="J63" s="394"/>
      <c r="K63" s="394"/>
      <c r="L63" s="394"/>
      <c r="M63" s="394"/>
      <c r="N63" s="394"/>
      <c r="O63" s="394"/>
      <c r="P63" s="394"/>
      <c r="Q63" s="394"/>
      <c r="R63" s="394"/>
      <c r="S63" s="394"/>
      <c r="T63" s="394"/>
      <c r="U63" s="394"/>
      <c r="V63" s="394"/>
      <c r="W63" s="394"/>
      <c r="X63" s="394"/>
      <c r="Y63" s="394"/>
      <c r="Z63" s="394"/>
      <c r="AA63" s="394"/>
      <c r="AB63" s="394"/>
      <c r="AC63" s="394"/>
      <c r="AD63" s="394"/>
      <c r="AE63" s="394"/>
      <c r="AF63" s="394"/>
      <c r="AG63" s="394"/>
      <c r="AH63" s="394"/>
      <c r="AI63" s="394"/>
      <c r="AJ63" s="394"/>
      <c r="AK63" s="394"/>
      <c r="AL63" s="394"/>
      <c r="AM63" s="394"/>
      <c r="AN63" s="394"/>
      <c r="AO63" s="394"/>
      <c r="AP63" s="394"/>
      <c r="AQ63" s="394"/>
      <c r="AR63" s="394"/>
      <c r="AS63" s="394"/>
      <c r="AT63" s="394"/>
      <c r="AU63" s="394"/>
      <c r="AV63" s="394"/>
      <c r="AW63" s="394"/>
      <c r="AX63" s="394"/>
      <c r="AY63" s="394"/>
      <c r="AZ63" s="394"/>
      <c r="BA63" s="394"/>
      <c r="BB63" s="394"/>
      <c r="BC63" s="394"/>
      <c r="BD63" s="394"/>
      <c r="BE63" s="394"/>
      <c r="BF63" s="394"/>
      <c r="BG63" s="394"/>
      <c r="BH63" s="394"/>
      <c r="BI63" s="394"/>
      <c r="BJ63" s="394"/>
      <c r="BK63" s="394"/>
      <c r="BL63" s="394"/>
      <c r="BM63" s="394"/>
      <c r="BN63" s="394"/>
      <c r="BO63" s="394"/>
      <c r="BP63" s="394"/>
      <c r="BQ63" s="394"/>
      <c r="BR63" s="394"/>
      <c r="BS63" s="394"/>
      <c r="BT63" s="394"/>
      <c r="BU63" s="394"/>
      <c r="BV63" s="394"/>
      <c r="BW63" s="394"/>
      <c r="BX63" s="394"/>
      <c r="BY63" s="394"/>
      <c r="BZ63" s="394"/>
      <c r="CA63" s="394"/>
      <c r="CB63" s="394"/>
      <c r="CC63" s="394"/>
      <c r="CD63" s="394"/>
      <c r="CE63" s="394"/>
      <c r="CF63" s="394"/>
      <c r="CG63" s="394"/>
      <c r="CH63" s="394"/>
      <c r="CI63" s="394"/>
      <c r="CJ63" s="394"/>
      <c r="CK63" s="394"/>
      <c r="CL63" s="394"/>
      <c r="CM63" s="394"/>
      <c r="CN63" s="394"/>
      <c r="CO63" s="394"/>
      <c r="CP63" s="394"/>
      <c r="CQ63" s="394"/>
      <c r="CR63" s="394"/>
      <c r="CS63" s="394"/>
      <c r="CT63" s="394"/>
      <c r="CU63" s="394"/>
      <c r="CV63" s="394"/>
      <c r="CW63" s="394"/>
      <c r="CX63" s="394"/>
      <c r="CY63" s="394"/>
      <c r="CZ63" s="394"/>
      <c r="DA63" s="394"/>
      <c r="DB63" s="394"/>
      <c r="DC63" s="394"/>
      <c r="DD63" s="394"/>
      <c r="DE63" s="394"/>
      <c r="DF63" s="394"/>
      <c r="DG63" s="394"/>
      <c r="DH63" s="394"/>
      <c r="DI63" s="394"/>
      <c r="DJ63" s="394"/>
      <c r="DK63" s="394"/>
      <c r="DL63" s="394"/>
      <c r="DM63" s="394"/>
      <c r="DN63" s="394"/>
      <c r="DO63" s="394"/>
      <c r="DP63" s="394"/>
      <c r="DQ63" s="394"/>
      <c r="DR63" s="394"/>
      <c r="DS63" s="394"/>
      <c r="DT63" s="394"/>
      <c r="DU63" s="394"/>
      <c r="DV63" s="394"/>
      <c r="DW63" s="394"/>
      <c r="DX63" s="394"/>
      <c r="DY63" s="394"/>
      <c r="DZ63" s="394"/>
    </row>
    <row r="64" spans="1:130">
      <c r="A64" s="394"/>
      <c r="B64" s="394"/>
      <c r="C64" s="394"/>
      <c r="D64" s="394"/>
      <c r="E64" s="394"/>
      <c r="F64" s="394"/>
      <c r="G64" s="394"/>
      <c r="H64" s="394"/>
      <c r="I64" s="394"/>
      <c r="J64" s="394"/>
      <c r="K64" s="394"/>
      <c r="L64" s="394"/>
      <c r="M64" s="394"/>
      <c r="N64" s="394"/>
      <c r="O64" s="394"/>
      <c r="P64" s="394"/>
      <c r="Q64" s="394"/>
      <c r="R64" s="394"/>
      <c r="S64" s="394"/>
      <c r="T64" s="394"/>
      <c r="U64" s="394"/>
      <c r="V64" s="394"/>
      <c r="W64" s="394"/>
      <c r="X64" s="394"/>
      <c r="Y64" s="394"/>
      <c r="Z64" s="394"/>
      <c r="AA64" s="394"/>
      <c r="AB64" s="394"/>
      <c r="AC64" s="394"/>
      <c r="AD64" s="394"/>
      <c r="AE64" s="394"/>
      <c r="AF64" s="394"/>
      <c r="AG64" s="394"/>
      <c r="AH64" s="394"/>
      <c r="AI64" s="394"/>
      <c r="AJ64" s="394"/>
      <c r="AK64" s="394"/>
      <c r="AL64" s="394"/>
      <c r="AM64" s="394"/>
      <c r="AN64" s="394"/>
      <c r="AO64" s="394"/>
      <c r="AP64" s="394"/>
      <c r="AQ64" s="394"/>
      <c r="AR64" s="394"/>
      <c r="AS64" s="394"/>
      <c r="AT64" s="394"/>
      <c r="AU64" s="394"/>
      <c r="AV64" s="394"/>
      <c r="AW64" s="394"/>
      <c r="AX64" s="394"/>
      <c r="AY64" s="394"/>
      <c r="AZ64" s="394"/>
      <c r="BA64" s="394"/>
      <c r="BB64" s="394"/>
      <c r="BC64" s="394"/>
      <c r="BD64" s="394"/>
      <c r="BE64" s="394"/>
      <c r="BF64" s="394"/>
      <c r="BG64" s="394"/>
      <c r="BH64" s="394"/>
      <c r="BI64" s="394"/>
      <c r="BJ64" s="394"/>
      <c r="BK64" s="394"/>
      <c r="BL64" s="394"/>
      <c r="BM64" s="394"/>
      <c r="BN64" s="394"/>
      <c r="BO64" s="394"/>
      <c r="BP64" s="394"/>
      <c r="BQ64" s="394"/>
      <c r="BR64" s="394"/>
      <c r="BS64" s="394"/>
      <c r="BT64" s="394"/>
      <c r="BU64" s="394"/>
      <c r="BV64" s="394"/>
      <c r="BW64" s="394"/>
      <c r="BX64" s="394"/>
      <c r="BY64" s="394"/>
      <c r="BZ64" s="394"/>
      <c r="CA64" s="394"/>
      <c r="CB64" s="394"/>
      <c r="CC64" s="394"/>
      <c r="CD64" s="394"/>
      <c r="CE64" s="394"/>
      <c r="CF64" s="394"/>
      <c r="CG64" s="394"/>
      <c r="CH64" s="394"/>
      <c r="CI64" s="394"/>
      <c r="CJ64" s="394"/>
      <c r="CK64" s="394"/>
      <c r="CL64" s="394"/>
      <c r="CM64" s="394"/>
      <c r="CN64" s="394"/>
      <c r="CO64" s="394"/>
      <c r="CP64" s="394"/>
      <c r="CQ64" s="394"/>
      <c r="CR64" s="394"/>
      <c r="CS64" s="394"/>
      <c r="CT64" s="394"/>
      <c r="CU64" s="394"/>
      <c r="CV64" s="394"/>
      <c r="CW64" s="394"/>
      <c r="CX64" s="394"/>
      <c r="CY64" s="394"/>
      <c r="CZ64" s="394"/>
      <c r="DA64" s="394"/>
      <c r="DB64" s="394"/>
      <c r="DC64" s="394"/>
      <c r="DD64" s="394"/>
      <c r="DE64" s="394"/>
      <c r="DF64" s="394"/>
      <c r="DG64" s="394"/>
      <c r="DH64" s="394"/>
      <c r="DI64" s="394"/>
      <c r="DJ64" s="394"/>
      <c r="DK64" s="394"/>
      <c r="DL64" s="394"/>
      <c r="DM64" s="394"/>
      <c r="DN64" s="394"/>
      <c r="DO64" s="394"/>
      <c r="DP64" s="394"/>
      <c r="DQ64" s="394"/>
      <c r="DR64" s="394"/>
      <c r="DS64" s="394"/>
      <c r="DT64" s="394"/>
      <c r="DU64" s="394"/>
      <c r="DV64" s="394"/>
      <c r="DW64" s="394"/>
      <c r="DX64" s="394"/>
      <c r="DY64" s="394"/>
      <c r="DZ64" s="394"/>
    </row>
    <row r="65" spans="1:130">
      <c r="A65" s="394"/>
      <c r="B65" s="394"/>
      <c r="C65" s="394"/>
      <c r="D65" s="394"/>
      <c r="E65" s="394"/>
      <c r="F65" s="394"/>
      <c r="G65" s="394"/>
      <c r="H65" s="394"/>
      <c r="I65" s="394"/>
      <c r="J65" s="394"/>
      <c r="K65" s="394"/>
      <c r="L65" s="394"/>
      <c r="M65" s="394"/>
      <c r="N65" s="394"/>
      <c r="O65" s="394"/>
      <c r="P65" s="394"/>
      <c r="Q65" s="394"/>
      <c r="R65" s="394"/>
      <c r="S65" s="394"/>
      <c r="T65" s="394"/>
      <c r="U65" s="394"/>
      <c r="V65" s="394"/>
      <c r="W65" s="394"/>
      <c r="X65" s="394"/>
      <c r="Y65" s="394"/>
      <c r="Z65" s="394"/>
      <c r="AA65" s="394"/>
      <c r="AB65" s="394"/>
      <c r="AC65" s="394"/>
      <c r="AD65" s="394"/>
      <c r="AE65" s="394"/>
      <c r="AF65" s="394"/>
      <c r="AG65" s="394"/>
      <c r="AH65" s="394"/>
      <c r="AI65" s="394"/>
      <c r="AJ65" s="394"/>
      <c r="AK65" s="394"/>
      <c r="AL65" s="394"/>
      <c r="AM65" s="394"/>
      <c r="AN65" s="394"/>
      <c r="AO65" s="394"/>
      <c r="AP65" s="394"/>
      <c r="AQ65" s="394"/>
      <c r="AR65" s="394"/>
      <c r="AS65" s="394"/>
      <c r="AT65" s="394"/>
      <c r="AU65" s="394"/>
      <c r="AV65" s="394"/>
      <c r="AW65" s="394"/>
      <c r="AX65" s="394"/>
      <c r="AY65" s="394"/>
      <c r="AZ65" s="394"/>
      <c r="BA65" s="394"/>
      <c r="BB65" s="394"/>
      <c r="BC65" s="394"/>
      <c r="BD65" s="394"/>
      <c r="BE65" s="394"/>
      <c r="BF65" s="394"/>
      <c r="BG65" s="394"/>
      <c r="BH65" s="394"/>
      <c r="BI65" s="394"/>
      <c r="BJ65" s="394"/>
      <c r="BK65" s="394"/>
      <c r="BL65" s="394"/>
      <c r="BM65" s="394"/>
      <c r="BN65" s="394"/>
      <c r="BO65" s="394"/>
      <c r="BP65" s="394"/>
      <c r="BQ65" s="394"/>
      <c r="BR65" s="394"/>
      <c r="BS65" s="394"/>
      <c r="BT65" s="394"/>
      <c r="BU65" s="394"/>
      <c r="BV65" s="394"/>
      <c r="BW65" s="394"/>
      <c r="BX65" s="394"/>
      <c r="BY65" s="394"/>
      <c r="BZ65" s="394"/>
      <c r="CA65" s="394"/>
      <c r="CB65" s="394"/>
      <c r="CC65" s="394"/>
      <c r="CD65" s="394"/>
      <c r="CE65" s="394"/>
      <c r="CF65" s="394"/>
      <c r="CG65" s="394"/>
      <c r="CH65" s="394"/>
      <c r="CI65" s="394"/>
      <c r="CJ65" s="394"/>
      <c r="CK65" s="394"/>
      <c r="CL65" s="394"/>
      <c r="CM65" s="394"/>
      <c r="CN65" s="394"/>
      <c r="CO65" s="394"/>
      <c r="CP65" s="394"/>
      <c r="CQ65" s="394"/>
      <c r="CR65" s="394"/>
      <c r="CS65" s="394"/>
      <c r="CT65" s="394"/>
      <c r="CU65" s="394"/>
      <c r="CV65" s="394"/>
      <c r="CW65" s="394"/>
      <c r="CX65" s="394"/>
      <c r="CY65" s="394"/>
      <c r="CZ65" s="394"/>
      <c r="DA65" s="394"/>
      <c r="DB65" s="394"/>
      <c r="DC65" s="394"/>
      <c r="DD65" s="394"/>
      <c r="DE65" s="394"/>
      <c r="DF65" s="394"/>
      <c r="DG65" s="394"/>
      <c r="DH65" s="394"/>
      <c r="DI65" s="394"/>
      <c r="DJ65" s="394"/>
      <c r="DK65" s="394"/>
      <c r="DL65" s="394"/>
      <c r="DM65" s="394"/>
      <c r="DN65" s="394"/>
      <c r="DO65" s="394"/>
      <c r="DP65" s="394"/>
      <c r="DQ65" s="394"/>
      <c r="DR65" s="394"/>
      <c r="DS65" s="394"/>
      <c r="DT65" s="394"/>
      <c r="DU65" s="394"/>
      <c r="DV65" s="394"/>
      <c r="DW65" s="394"/>
      <c r="DX65" s="394"/>
      <c r="DY65" s="394"/>
      <c r="DZ65" s="394"/>
    </row>
    <row r="66" spans="1:130">
      <c r="A66" s="394"/>
      <c r="B66" s="394"/>
      <c r="C66" s="394"/>
      <c r="D66" s="394"/>
      <c r="E66" s="394"/>
      <c r="F66" s="394"/>
      <c r="G66" s="394"/>
      <c r="H66" s="394"/>
      <c r="I66" s="394"/>
      <c r="J66" s="394"/>
      <c r="K66" s="394"/>
      <c r="L66" s="394"/>
      <c r="M66" s="394"/>
      <c r="N66" s="394"/>
      <c r="O66" s="394"/>
      <c r="P66" s="394"/>
      <c r="Q66" s="394"/>
      <c r="R66" s="394"/>
      <c r="S66" s="394"/>
      <c r="T66" s="394"/>
      <c r="U66" s="394"/>
      <c r="V66" s="394"/>
      <c r="W66" s="394"/>
      <c r="X66" s="394"/>
      <c r="Y66" s="394"/>
      <c r="Z66" s="394"/>
      <c r="AA66" s="394"/>
      <c r="AB66" s="394"/>
      <c r="AC66" s="394"/>
      <c r="AD66" s="394"/>
      <c r="AE66" s="394"/>
      <c r="AF66" s="394"/>
      <c r="AG66" s="394"/>
      <c r="AH66" s="394"/>
      <c r="AI66" s="394"/>
      <c r="AJ66" s="394"/>
      <c r="AK66" s="394"/>
      <c r="AL66" s="394"/>
      <c r="AM66" s="394"/>
      <c r="AN66" s="394"/>
      <c r="AO66" s="394"/>
      <c r="AP66" s="394"/>
      <c r="AQ66" s="394"/>
      <c r="AR66" s="394"/>
      <c r="AS66" s="394"/>
      <c r="AT66" s="394"/>
      <c r="AU66" s="394"/>
      <c r="AV66" s="394"/>
      <c r="AW66" s="394"/>
      <c r="AX66" s="394"/>
      <c r="AY66" s="394"/>
      <c r="AZ66" s="394"/>
      <c r="BA66" s="394"/>
      <c r="BB66" s="394"/>
      <c r="BC66" s="394"/>
      <c r="BD66" s="394"/>
      <c r="BE66" s="394"/>
      <c r="BF66" s="394"/>
      <c r="BG66" s="394"/>
      <c r="BH66" s="394"/>
      <c r="BI66" s="394"/>
      <c r="BJ66" s="394"/>
      <c r="BK66" s="394"/>
      <c r="BL66" s="394"/>
      <c r="BM66" s="394"/>
      <c r="BN66" s="394"/>
      <c r="BO66" s="394"/>
      <c r="BP66" s="394"/>
      <c r="BQ66" s="394"/>
      <c r="BR66" s="394"/>
      <c r="BS66" s="394"/>
      <c r="BT66" s="394"/>
      <c r="BU66" s="394"/>
      <c r="BV66" s="394"/>
      <c r="BW66" s="394"/>
      <c r="BX66" s="394"/>
      <c r="BY66" s="394"/>
      <c r="BZ66" s="394"/>
      <c r="CA66" s="394"/>
      <c r="CB66" s="394"/>
      <c r="CC66" s="394"/>
      <c r="CD66" s="394"/>
      <c r="CE66" s="394"/>
      <c r="CF66" s="394"/>
      <c r="CG66" s="394"/>
      <c r="CH66" s="394"/>
      <c r="CI66" s="394"/>
      <c r="CJ66" s="394"/>
      <c r="CK66" s="394"/>
      <c r="CL66" s="394"/>
      <c r="CM66" s="394"/>
      <c r="CN66" s="394"/>
      <c r="CO66" s="394"/>
      <c r="CP66" s="394"/>
      <c r="CQ66" s="394"/>
      <c r="CR66" s="394"/>
      <c r="CS66" s="394"/>
      <c r="CT66" s="394"/>
      <c r="CU66" s="394"/>
      <c r="CV66" s="394"/>
      <c r="CW66" s="394"/>
      <c r="CX66" s="394"/>
      <c r="CY66" s="394"/>
      <c r="CZ66" s="394"/>
      <c r="DA66" s="394"/>
      <c r="DB66" s="394"/>
      <c r="DC66" s="394"/>
      <c r="DD66" s="394"/>
      <c r="DE66" s="394"/>
      <c r="DF66" s="394"/>
      <c r="DG66" s="394"/>
      <c r="DH66" s="394"/>
      <c r="DI66" s="394"/>
      <c r="DJ66" s="394"/>
      <c r="DK66" s="394"/>
      <c r="DL66" s="394"/>
      <c r="DM66" s="394"/>
      <c r="DN66" s="394"/>
      <c r="DO66" s="394"/>
      <c r="DP66" s="394"/>
      <c r="DQ66" s="394"/>
      <c r="DR66" s="394"/>
      <c r="DS66" s="394"/>
      <c r="DT66" s="394"/>
      <c r="DU66" s="394"/>
      <c r="DV66" s="394"/>
      <c r="DW66" s="394"/>
      <c r="DX66" s="394"/>
      <c r="DY66" s="394"/>
      <c r="DZ66" s="394"/>
    </row>
    <row r="67" spans="1:130">
      <c r="A67" s="394"/>
      <c r="B67" s="394"/>
      <c r="C67" s="394"/>
      <c r="D67" s="394"/>
      <c r="E67" s="394"/>
      <c r="F67" s="394"/>
      <c r="G67" s="394"/>
      <c r="H67" s="394"/>
      <c r="I67" s="394"/>
      <c r="J67" s="394"/>
      <c r="K67" s="394"/>
      <c r="L67" s="394"/>
      <c r="M67" s="394"/>
      <c r="N67" s="394"/>
      <c r="O67" s="394"/>
      <c r="P67" s="394"/>
      <c r="Q67" s="394"/>
      <c r="R67" s="394"/>
      <c r="S67" s="394"/>
      <c r="T67" s="394"/>
      <c r="U67" s="394"/>
      <c r="V67" s="394"/>
      <c r="W67" s="394"/>
      <c r="X67" s="394"/>
      <c r="Y67" s="394"/>
      <c r="Z67" s="394"/>
      <c r="AA67" s="394"/>
      <c r="AB67" s="394"/>
      <c r="AC67" s="394"/>
      <c r="AD67" s="394"/>
      <c r="AE67" s="394"/>
      <c r="AF67" s="394"/>
      <c r="AG67" s="394"/>
      <c r="AH67" s="394"/>
      <c r="AI67" s="394"/>
      <c r="AJ67" s="394"/>
      <c r="AK67" s="394"/>
      <c r="AL67" s="394"/>
      <c r="AM67" s="394"/>
      <c r="AN67" s="394"/>
      <c r="AO67" s="394"/>
      <c r="AP67" s="394"/>
      <c r="AQ67" s="394"/>
      <c r="AR67" s="394"/>
      <c r="AS67" s="394"/>
      <c r="AT67" s="394"/>
      <c r="AU67" s="394"/>
      <c r="AV67" s="394"/>
      <c r="AW67" s="394"/>
      <c r="AX67" s="394"/>
      <c r="AY67" s="394"/>
      <c r="AZ67" s="394"/>
      <c r="BA67" s="394"/>
      <c r="BB67" s="394"/>
      <c r="BC67" s="394"/>
      <c r="BD67" s="394"/>
      <c r="BE67" s="394"/>
      <c r="BF67" s="394"/>
      <c r="BG67" s="394"/>
      <c r="BH67" s="394"/>
      <c r="BI67" s="394"/>
      <c r="BJ67" s="394"/>
      <c r="BK67" s="394"/>
      <c r="BL67" s="394"/>
      <c r="BM67" s="394"/>
      <c r="BN67" s="394"/>
      <c r="BO67" s="394"/>
      <c r="BP67" s="394"/>
      <c r="BQ67" s="394"/>
      <c r="BR67" s="394"/>
      <c r="BS67" s="394"/>
      <c r="BT67" s="394"/>
      <c r="BU67" s="394"/>
      <c r="BV67" s="394"/>
      <c r="BW67" s="394"/>
      <c r="BX67" s="394"/>
      <c r="BY67" s="394"/>
      <c r="BZ67" s="394"/>
      <c r="CA67" s="394"/>
      <c r="CB67" s="394"/>
      <c r="CC67" s="394"/>
      <c r="CD67" s="394"/>
      <c r="CE67" s="394"/>
      <c r="CF67" s="394"/>
      <c r="CG67" s="394"/>
      <c r="CH67" s="394"/>
      <c r="CI67" s="394"/>
      <c r="CJ67" s="394"/>
      <c r="CK67" s="394"/>
      <c r="CL67" s="394"/>
      <c r="CM67" s="394"/>
      <c r="CN67" s="394"/>
      <c r="CO67" s="394"/>
      <c r="CP67" s="394"/>
      <c r="CQ67" s="394"/>
      <c r="CR67" s="394"/>
      <c r="CS67" s="394"/>
      <c r="CT67" s="394"/>
      <c r="CU67" s="394"/>
      <c r="CV67" s="394"/>
      <c r="CW67" s="394"/>
      <c r="CX67" s="394"/>
      <c r="CY67" s="394"/>
      <c r="CZ67" s="394"/>
      <c r="DA67" s="394"/>
      <c r="DB67" s="394"/>
      <c r="DC67" s="394"/>
      <c r="DD67" s="394"/>
      <c r="DE67" s="394"/>
      <c r="DF67" s="394"/>
      <c r="DG67" s="394"/>
      <c r="DH67" s="394"/>
      <c r="DI67" s="394"/>
      <c r="DJ67" s="394"/>
      <c r="DK67" s="394"/>
      <c r="DL67" s="394"/>
      <c r="DM67" s="394"/>
      <c r="DN67" s="394"/>
      <c r="DO67" s="394"/>
      <c r="DP67" s="394"/>
      <c r="DQ67" s="394"/>
      <c r="DR67" s="394"/>
      <c r="DS67" s="394"/>
      <c r="DT67" s="394"/>
      <c r="DU67" s="394"/>
      <c r="DV67" s="394"/>
      <c r="DW67" s="394"/>
      <c r="DX67" s="394"/>
      <c r="DY67" s="394"/>
      <c r="DZ67" s="394"/>
    </row>
    <row r="68" spans="1:130">
      <c r="A68" s="394"/>
      <c r="B68" s="394"/>
      <c r="C68" s="394"/>
      <c r="D68" s="394"/>
      <c r="E68" s="394"/>
      <c r="F68" s="394"/>
      <c r="G68" s="394"/>
      <c r="H68" s="394"/>
      <c r="I68" s="394"/>
      <c r="J68" s="394"/>
      <c r="K68" s="394"/>
      <c r="L68" s="394"/>
      <c r="M68" s="394"/>
      <c r="N68" s="394"/>
      <c r="O68" s="394"/>
      <c r="P68" s="394"/>
      <c r="Q68" s="394"/>
      <c r="R68" s="394"/>
      <c r="S68" s="394"/>
      <c r="T68" s="394"/>
      <c r="U68" s="394"/>
      <c r="V68" s="394"/>
      <c r="W68" s="394"/>
      <c r="X68" s="394"/>
      <c r="Y68" s="394"/>
      <c r="Z68" s="394"/>
      <c r="AA68" s="394"/>
      <c r="AB68" s="394"/>
      <c r="AC68" s="394"/>
      <c r="AD68" s="394"/>
      <c r="AE68" s="394"/>
      <c r="AF68" s="394"/>
      <c r="AG68" s="394"/>
      <c r="AH68" s="394"/>
      <c r="AI68" s="394"/>
      <c r="AJ68" s="394"/>
      <c r="AK68" s="394"/>
      <c r="AL68" s="394"/>
      <c r="AM68" s="394"/>
      <c r="AN68" s="394"/>
      <c r="AO68" s="394"/>
      <c r="AP68" s="394"/>
      <c r="AQ68" s="394"/>
      <c r="AR68" s="394"/>
      <c r="AS68" s="394"/>
      <c r="AT68" s="394"/>
      <c r="AU68" s="394"/>
      <c r="AV68" s="394"/>
      <c r="AW68" s="394"/>
      <c r="AX68" s="394"/>
      <c r="AY68" s="394"/>
      <c r="AZ68" s="394"/>
      <c r="BA68" s="394"/>
      <c r="BB68" s="394"/>
      <c r="BC68" s="394"/>
      <c r="BD68" s="394"/>
      <c r="BE68" s="394"/>
      <c r="BF68" s="394"/>
      <c r="BG68" s="394"/>
      <c r="BH68" s="394"/>
      <c r="BI68" s="394"/>
      <c r="BJ68" s="394"/>
      <c r="BK68" s="394"/>
      <c r="BL68" s="394"/>
      <c r="BM68" s="394"/>
      <c r="BN68" s="394"/>
      <c r="BO68" s="394"/>
      <c r="BP68" s="394"/>
      <c r="BQ68" s="394"/>
      <c r="BR68" s="394"/>
      <c r="BS68" s="394"/>
      <c r="BT68" s="394"/>
      <c r="BU68" s="394"/>
      <c r="BV68" s="394"/>
      <c r="BW68" s="394"/>
      <c r="BX68" s="394"/>
      <c r="BY68" s="394"/>
      <c r="BZ68" s="394"/>
      <c r="CA68" s="394"/>
      <c r="CB68" s="394"/>
      <c r="CC68" s="394"/>
      <c r="CD68" s="394"/>
      <c r="CE68" s="394"/>
      <c r="CF68" s="394"/>
      <c r="CG68" s="394"/>
      <c r="CH68" s="394"/>
      <c r="CI68" s="394"/>
      <c r="CJ68" s="394"/>
      <c r="CK68" s="394"/>
      <c r="CL68" s="394"/>
      <c r="CM68" s="394"/>
      <c r="CN68" s="394"/>
      <c r="CO68" s="394"/>
      <c r="CP68" s="394"/>
      <c r="CQ68" s="394"/>
      <c r="CR68" s="394"/>
      <c r="CS68" s="394"/>
      <c r="CT68" s="394"/>
      <c r="CU68" s="394"/>
      <c r="CV68" s="394"/>
      <c r="CW68" s="394"/>
      <c r="CX68" s="394"/>
      <c r="CY68" s="394"/>
      <c r="CZ68" s="394"/>
      <c r="DA68" s="394"/>
      <c r="DB68" s="394"/>
      <c r="DC68" s="394"/>
      <c r="DD68" s="394"/>
      <c r="DE68" s="394"/>
      <c r="DF68" s="394"/>
      <c r="DG68" s="394"/>
      <c r="DH68" s="394"/>
      <c r="DI68" s="394"/>
      <c r="DJ68" s="394"/>
      <c r="DK68" s="394"/>
      <c r="DL68" s="394"/>
      <c r="DM68" s="394"/>
      <c r="DN68" s="394"/>
      <c r="DO68" s="394"/>
      <c r="DP68" s="394"/>
      <c r="DQ68" s="394"/>
      <c r="DR68" s="394"/>
      <c r="DS68" s="394"/>
      <c r="DT68" s="394"/>
      <c r="DU68" s="394"/>
      <c r="DV68" s="394"/>
      <c r="DW68" s="394"/>
      <c r="DX68" s="394"/>
      <c r="DY68" s="394"/>
      <c r="DZ68" s="394"/>
    </row>
    <row r="69" spans="1:130">
      <c r="A69" s="394"/>
      <c r="B69" s="394"/>
      <c r="C69" s="394"/>
      <c r="D69" s="394"/>
      <c r="E69" s="394"/>
      <c r="F69" s="394"/>
      <c r="G69" s="394"/>
      <c r="H69" s="394"/>
      <c r="I69" s="394"/>
      <c r="J69" s="394"/>
      <c r="K69" s="394"/>
      <c r="L69" s="394"/>
      <c r="M69" s="394"/>
      <c r="N69" s="394"/>
      <c r="O69" s="394"/>
      <c r="P69" s="394"/>
      <c r="Q69" s="394"/>
      <c r="R69" s="394"/>
      <c r="S69" s="394"/>
      <c r="T69" s="394"/>
      <c r="U69" s="394"/>
      <c r="V69" s="394"/>
      <c r="W69" s="394"/>
      <c r="X69" s="394"/>
      <c r="Y69" s="394"/>
      <c r="Z69" s="394"/>
      <c r="AA69" s="394"/>
      <c r="AB69" s="394"/>
      <c r="AC69" s="394"/>
      <c r="AD69" s="394"/>
      <c r="AE69" s="394"/>
      <c r="AF69" s="394"/>
      <c r="AG69" s="394"/>
      <c r="AH69" s="394"/>
      <c r="AI69" s="394"/>
      <c r="AJ69" s="394"/>
      <c r="AK69" s="394"/>
      <c r="AL69" s="394"/>
      <c r="AM69" s="394"/>
      <c r="AN69" s="394"/>
      <c r="AO69" s="394"/>
      <c r="AP69" s="394"/>
      <c r="AQ69" s="394"/>
      <c r="AR69" s="394"/>
      <c r="AS69" s="394"/>
      <c r="AT69" s="394"/>
      <c r="AU69" s="394"/>
      <c r="AV69" s="394"/>
      <c r="AW69" s="394"/>
      <c r="AX69" s="394"/>
      <c r="AY69" s="394"/>
      <c r="AZ69" s="394"/>
      <c r="BA69" s="394"/>
      <c r="BB69" s="394"/>
      <c r="BC69" s="394"/>
      <c r="BD69" s="394"/>
      <c r="BE69" s="394"/>
      <c r="BF69" s="394"/>
      <c r="BG69" s="394"/>
      <c r="BH69" s="394"/>
      <c r="BI69" s="394"/>
      <c r="BJ69" s="394"/>
      <c r="BK69" s="394"/>
      <c r="BL69" s="394"/>
      <c r="BM69" s="394"/>
      <c r="BN69" s="394"/>
      <c r="BO69" s="394"/>
      <c r="BP69" s="394"/>
      <c r="BQ69" s="394"/>
      <c r="BR69" s="394"/>
      <c r="BS69" s="394"/>
      <c r="BT69" s="394"/>
      <c r="BU69" s="394"/>
      <c r="BV69" s="394"/>
      <c r="BW69" s="394"/>
      <c r="BX69" s="394"/>
      <c r="BY69" s="394"/>
      <c r="BZ69" s="394"/>
      <c r="CA69" s="394"/>
      <c r="CB69" s="394"/>
      <c r="CC69" s="394"/>
      <c r="CD69" s="394"/>
      <c r="CE69" s="394"/>
      <c r="CF69" s="394"/>
      <c r="CG69" s="394"/>
      <c r="CH69" s="394"/>
      <c r="CI69" s="394"/>
      <c r="CJ69" s="394"/>
      <c r="CK69" s="394"/>
      <c r="CL69" s="394"/>
      <c r="CM69" s="394"/>
      <c r="CN69" s="394"/>
      <c r="CO69" s="394"/>
      <c r="CP69" s="394"/>
      <c r="CQ69" s="394"/>
      <c r="CR69" s="394"/>
      <c r="CS69" s="394"/>
      <c r="CT69" s="394"/>
      <c r="CU69" s="394"/>
      <c r="CV69" s="394"/>
      <c r="CW69" s="394"/>
      <c r="CX69" s="394"/>
      <c r="CY69" s="394"/>
      <c r="CZ69" s="394"/>
      <c r="DA69" s="394"/>
      <c r="DB69" s="394"/>
      <c r="DC69" s="394"/>
      <c r="DD69" s="394"/>
      <c r="DE69" s="394"/>
      <c r="DF69" s="394"/>
      <c r="DG69" s="394"/>
      <c r="DH69" s="394"/>
      <c r="DI69" s="394"/>
      <c r="DJ69" s="394"/>
      <c r="DK69" s="394"/>
      <c r="DL69" s="394"/>
      <c r="DM69" s="394"/>
      <c r="DN69" s="394"/>
      <c r="DO69" s="394"/>
      <c r="DP69" s="394"/>
      <c r="DQ69" s="394"/>
      <c r="DR69" s="394"/>
      <c r="DS69" s="394"/>
      <c r="DT69" s="394"/>
      <c r="DU69" s="394"/>
      <c r="DV69" s="394"/>
      <c r="DW69" s="394"/>
      <c r="DX69" s="394"/>
      <c r="DY69" s="394"/>
      <c r="DZ69" s="394"/>
    </row>
    <row r="70" spans="1:130">
      <c r="A70" s="394"/>
      <c r="B70" s="394"/>
      <c r="C70" s="394"/>
      <c r="D70" s="394"/>
      <c r="E70" s="394"/>
      <c r="F70" s="394"/>
      <c r="G70" s="394"/>
      <c r="H70" s="394"/>
      <c r="I70" s="394"/>
      <c r="J70" s="394"/>
      <c r="K70" s="394"/>
      <c r="L70" s="394"/>
      <c r="M70" s="394"/>
      <c r="N70" s="394"/>
      <c r="O70" s="394"/>
      <c r="P70" s="394"/>
      <c r="Q70" s="394"/>
      <c r="R70" s="394"/>
      <c r="S70" s="394"/>
      <c r="T70" s="394"/>
      <c r="U70" s="394"/>
      <c r="V70" s="394"/>
      <c r="W70" s="394"/>
      <c r="X70" s="394"/>
      <c r="Y70" s="394"/>
      <c r="Z70" s="394"/>
      <c r="AA70" s="394"/>
      <c r="AB70" s="394"/>
      <c r="AC70" s="394"/>
      <c r="AD70" s="394"/>
      <c r="AE70" s="394"/>
      <c r="AF70" s="394"/>
      <c r="AG70" s="394"/>
      <c r="AH70" s="394"/>
      <c r="AI70" s="394"/>
      <c r="AJ70" s="394"/>
      <c r="AK70" s="394"/>
      <c r="AL70" s="394"/>
      <c r="AM70" s="394"/>
      <c r="AN70" s="394"/>
      <c r="AO70" s="394"/>
      <c r="AP70" s="394"/>
      <c r="AQ70" s="394"/>
      <c r="AR70" s="394"/>
      <c r="AS70" s="394"/>
      <c r="AT70" s="394"/>
      <c r="AU70" s="394"/>
      <c r="AV70" s="394"/>
      <c r="AW70" s="394"/>
      <c r="AX70" s="394"/>
      <c r="AY70" s="394"/>
      <c r="AZ70" s="394"/>
      <c r="BA70" s="394"/>
      <c r="BB70" s="394"/>
      <c r="BC70" s="394"/>
      <c r="BD70" s="394"/>
      <c r="BE70" s="394"/>
      <c r="BF70" s="394"/>
      <c r="BG70" s="394"/>
      <c r="BH70" s="394"/>
      <c r="BI70" s="394"/>
      <c r="BJ70" s="394"/>
      <c r="BK70" s="394"/>
      <c r="BL70" s="394"/>
      <c r="BM70" s="394"/>
      <c r="BN70" s="394"/>
      <c r="BO70" s="394"/>
      <c r="BP70" s="394"/>
      <c r="BQ70" s="394"/>
      <c r="BR70" s="394"/>
      <c r="BS70" s="394"/>
      <c r="BT70" s="394"/>
      <c r="BU70" s="394"/>
      <c r="BV70" s="394"/>
      <c r="BW70" s="394"/>
      <c r="BX70" s="394"/>
      <c r="BY70" s="394"/>
      <c r="BZ70" s="394"/>
      <c r="CA70" s="394"/>
      <c r="CB70" s="394"/>
      <c r="CC70" s="394"/>
      <c r="CD70" s="394"/>
      <c r="CE70" s="394"/>
      <c r="CF70" s="394"/>
      <c r="CG70" s="394"/>
      <c r="CH70" s="394"/>
      <c r="CI70" s="394"/>
      <c r="CJ70" s="394"/>
      <c r="CK70" s="394"/>
      <c r="CL70" s="394"/>
      <c r="CM70" s="394"/>
      <c r="CN70" s="394"/>
      <c r="CO70" s="394"/>
      <c r="CP70" s="394"/>
      <c r="CQ70" s="394"/>
      <c r="CR70" s="394"/>
      <c r="CS70" s="394"/>
      <c r="CT70" s="394"/>
      <c r="CU70" s="394"/>
      <c r="CV70" s="394"/>
      <c r="CW70" s="394"/>
      <c r="CX70" s="394"/>
      <c r="CY70" s="394"/>
      <c r="CZ70" s="394"/>
      <c r="DA70" s="394"/>
      <c r="DB70" s="394"/>
      <c r="DC70" s="394"/>
      <c r="DD70" s="394"/>
      <c r="DE70" s="394"/>
      <c r="DF70" s="394"/>
      <c r="DG70" s="394"/>
      <c r="DH70" s="394"/>
      <c r="DI70" s="394"/>
      <c r="DJ70" s="394"/>
      <c r="DK70" s="394"/>
      <c r="DL70" s="394"/>
      <c r="DM70" s="394"/>
      <c r="DN70" s="394"/>
      <c r="DO70" s="394"/>
      <c r="DP70" s="394"/>
      <c r="DQ70" s="394"/>
      <c r="DR70" s="394"/>
      <c r="DS70" s="394"/>
      <c r="DT70" s="394"/>
      <c r="DU70" s="394"/>
      <c r="DV70" s="394"/>
      <c r="DW70" s="394"/>
      <c r="DX70" s="394"/>
      <c r="DY70" s="394"/>
      <c r="DZ70" s="394"/>
    </row>
    <row r="71" spans="1:130">
      <c r="A71" s="394"/>
      <c r="B71" s="394"/>
      <c r="C71" s="394"/>
      <c r="D71" s="394"/>
      <c r="E71" s="394"/>
      <c r="F71" s="394"/>
      <c r="G71" s="394"/>
      <c r="H71" s="394"/>
      <c r="I71" s="394"/>
      <c r="J71" s="394"/>
      <c r="K71" s="394"/>
      <c r="L71" s="394"/>
      <c r="M71" s="394"/>
      <c r="N71" s="394"/>
      <c r="O71" s="394"/>
      <c r="P71" s="394"/>
      <c r="Q71" s="394"/>
      <c r="R71" s="394"/>
      <c r="S71" s="394"/>
      <c r="T71" s="394"/>
      <c r="U71" s="394"/>
      <c r="V71" s="394"/>
      <c r="W71" s="394"/>
      <c r="X71" s="394"/>
      <c r="Y71" s="394"/>
      <c r="Z71" s="394"/>
      <c r="AA71" s="394"/>
      <c r="AB71" s="394"/>
      <c r="AC71" s="394"/>
      <c r="AD71" s="394"/>
      <c r="AE71" s="394"/>
      <c r="AF71" s="394"/>
      <c r="AG71" s="394"/>
      <c r="AH71" s="394"/>
      <c r="AI71" s="394"/>
      <c r="AJ71" s="394"/>
      <c r="AK71" s="394"/>
      <c r="AL71" s="394"/>
      <c r="AM71" s="394"/>
      <c r="AN71" s="394"/>
      <c r="AO71" s="394"/>
      <c r="AP71" s="394"/>
      <c r="AQ71" s="394"/>
      <c r="AR71" s="394"/>
      <c r="AS71" s="394"/>
      <c r="AT71" s="394"/>
      <c r="AU71" s="394"/>
      <c r="AV71" s="394"/>
      <c r="AW71" s="394"/>
      <c r="AX71" s="394"/>
      <c r="AY71" s="394"/>
      <c r="AZ71" s="394"/>
      <c r="BA71" s="394"/>
      <c r="BB71" s="394"/>
      <c r="BC71" s="394"/>
      <c r="BD71" s="394"/>
      <c r="BE71" s="394"/>
      <c r="BF71" s="394"/>
      <c r="BG71" s="394"/>
      <c r="BH71" s="394"/>
      <c r="BI71" s="394"/>
      <c r="BJ71" s="394"/>
      <c r="BK71" s="394"/>
      <c r="BL71" s="394"/>
      <c r="BM71" s="394"/>
      <c r="BN71" s="394"/>
      <c r="BO71" s="394"/>
      <c r="BP71" s="394"/>
      <c r="BQ71" s="394"/>
      <c r="BR71" s="394"/>
      <c r="BS71" s="394"/>
      <c r="BT71" s="394"/>
      <c r="BU71" s="394"/>
      <c r="BV71" s="394"/>
      <c r="BW71" s="394"/>
      <c r="BX71" s="394"/>
      <c r="BY71" s="394"/>
      <c r="BZ71" s="394"/>
      <c r="CA71" s="394"/>
      <c r="CB71" s="394"/>
      <c r="CC71" s="394"/>
      <c r="CD71" s="394"/>
      <c r="CE71" s="394"/>
      <c r="CF71" s="394"/>
      <c r="CG71" s="394"/>
      <c r="CH71" s="394"/>
      <c r="CI71" s="394"/>
      <c r="CJ71" s="394"/>
      <c r="CK71" s="394"/>
      <c r="CL71" s="394"/>
      <c r="CM71" s="394"/>
      <c r="CN71" s="394"/>
      <c r="CO71" s="394"/>
      <c r="CP71" s="394"/>
      <c r="CQ71" s="394"/>
      <c r="CR71" s="394"/>
      <c r="CS71" s="394"/>
      <c r="CT71" s="394"/>
      <c r="CU71" s="394"/>
      <c r="CV71" s="394"/>
      <c r="CW71" s="394"/>
      <c r="CX71" s="394"/>
      <c r="CY71" s="394"/>
      <c r="CZ71" s="394"/>
      <c r="DA71" s="394"/>
      <c r="DB71" s="394"/>
      <c r="DC71" s="394"/>
      <c r="DD71" s="394"/>
      <c r="DE71" s="394"/>
      <c r="DF71" s="394"/>
      <c r="DG71" s="394"/>
      <c r="DH71" s="394"/>
      <c r="DI71" s="394"/>
      <c r="DJ71" s="394"/>
      <c r="DK71" s="394"/>
      <c r="DL71" s="394"/>
      <c r="DM71" s="394"/>
      <c r="DN71" s="394"/>
      <c r="DO71" s="394"/>
      <c r="DP71" s="394"/>
      <c r="DQ71" s="394"/>
      <c r="DR71" s="394"/>
      <c r="DS71" s="394"/>
      <c r="DT71" s="394"/>
      <c r="DU71" s="394"/>
      <c r="DV71" s="394"/>
      <c r="DW71" s="394"/>
      <c r="DX71" s="394"/>
      <c r="DY71" s="394"/>
      <c r="DZ71" s="394"/>
    </row>
    <row r="72" spans="1:130">
      <c r="A72" s="394"/>
      <c r="B72" s="394"/>
      <c r="C72" s="394"/>
      <c r="D72" s="394"/>
      <c r="E72" s="394"/>
      <c r="F72" s="394"/>
      <c r="G72" s="394"/>
      <c r="H72" s="394"/>
      <c r="I72" s="394"/>
      <c r="J72" s="394"/>
      <c r="K72" s="394"/>
      <c r="L72" s="394"/>
      <c r="M72" s="394"/>
      <c r="N72" s="394"/>
      <c r="O72" s="394"/>
      <c r="P72" s="394"/>
      <c r="Q72" s="394"/>
      <c r="R72" s="394"/>
      <c r="S72" s="394"/>
      <c r="T72" s="394"/>
      <c r="U72" s="394"/>
      <c r="V72" s="394"/>
      <c r="W72" s="394"/>
      <c r="X72" s="394"/>
      <c r="Y72" s="394"/>
      <c r="Z72" s="394"/>
      <c r="AA72" s="394"/>
      <c r="AB72" s="394"/>
      <c r="AC72" s="394"/>
      <c r="AD72" s="394"/>
      <c r="AE72" s="394"/>
      <c r="AF72" s="394"/>
      <c r="AG72" s="394"/>
      <c r="AH72" s="394"/>
      <c r="AI72" s="394"/>
      <c r="AJ72" s="394"/>
      <c r="AK72" s="394"/>
      <c r="AL72" s="394"/>
      <c r="AM72" s="394"/>
      <c r="AN72" s="394"/>
      <c r="AO72" s="394"/>
      <c r="AP72" s="394"/>
      <c r="AQ72" s="394"/>
      <c r="AR72" s="394"/>
      <c r="AS72" s="394"/>
      <c r="AT72" s="394"/>
      <c r="AU72" s="394"/>
      <c r="AV72" s="394"/>
      <c r="AW72" s="394"/>
      <c r="AX72" s="394"/>
      <c r="AY72" s="394"/>
      <c r="AZ72" s="394"/>
      <c r="BA72" s="394"/>
      <c r="BB72" s="394"/>
      <c r="BC72" s="394"/>
      <c r="BD72" s="394"/>
      <c r="BE72" s="394"/>
      <c r="BF72" s="394"/>
      <c r="BG72" s="394"/>
      <c r="BH72" s="394"/>
      <c r="BI72" s="394"/>
      <c r="BJ72" s="394"/>
      <c r="BK72" s="394"/>
      <c r="BL72" s="394"/>
      <c r="BM72" s="394"/>
      <c r="BN72" s="394"/>
      <c r="BO72" s="394"/>
      <c r="BP72" s="394"/>
      <c r="BQ72" s="394"/>
      <c r="BR72" s="394"/>
      <c r="BS72" s="394"/>
      <c r="BT72" s="394"/>
      <c r="BU72" s="394"/>
      <c r="BV72" s="394"/>
      <c r="BW72" s="394"/>
      <c r="BX72" s="394"/>
      <c r="BY72" s="394"/>
      <c r="BZ72" s="394"/>
      <c r="CA72" s="394"/>
      <c r="CB72" s="394"/>
      <c r="CC72" s="394"/>
      <c r="CD72" s="394"/>
      <c r="CE72" s="394"/>
      <c r="CF72" s="394"/>
      <c r="CG72" s="394"/>
      <c r="CH72" s="394"/>
      <c r="CI72" s="394"/>
      <c r="CJ72" s="394"/>
      <c r="CK72" s="394"/>
      <c r="CL72" s="394"/>
      <c r="CM72" s="394"/>
      <c r="CN72" s="394"/>
      <c r="CO72" s="394"/>
      <c r="CP72" s="394"/>
      <c r="CQ72" s="394"/>
      <c r="CR72" s="394"/>
      <c r="CS72" s="394"/>
      <c r="CT72" s="394"/>
      <c r="CU72" s="394"/>
      <c r="CV72" s="394"/>
      <c r="CW72" s="394"/>
      <c r="CX72" s="394"/>
      <c r="CY72" s="394"/>
      <c r="CZ72" s="394"/>
      <c r="DA72" s="394"/>
      <c r="DB72" s="394"/>
      <c r="DC72" s="394"/>
      <c r="DD72" s="394"/>
      <c r="DE72" s="394"/>
      <c r="DF72" s="394"/>
      <c r="DG72" s="394"/>
      <c r="DH72" s="394"/>
      <c r="DI72" s="394"/>
      <c r="DJ72" s="394"/>
      <c r="DK72" s="394"/>
      <c r="DL72" s="394"/>
      <c r="DM72" s="394"/>
      <c r="DN72" s="394"/>
      <c r="DO72" s="394"/>
      <c r="DP72" s="394"/>
      <c r="DQ72" s="394"/>
      <c r="DR72" s="394"/>
      <c r="DS72" s="394"/>
      <c r="DT72" s="394"/>
      <c r="DU72" s="394"/>
      <c r="DV72" s="394"/>
      <c r="DW72" s="394"/>
      <c r="DX72" s="394"/>
      <c r="DY72" s="394"/>
      <c r="DZ72" s="394"/>
    </row>
    <row r="73" spans="1:130">
      <c r="A73" s="394"/>
      <c r="B73" s="394"/>
      <c r="C73" s="394"/>
      <c r="D73" s="394"/>
      <c r="E73" s="394"/>
      <c r="F73" s="394"/>
      <c r="G73" s="394"/>
      <c r="H73" s="394"/>
      <c r="I73" s="394"/>
      <c r="J73" s="394"/>
      <c r="K73" s="394"/>
      <c r="L73" s="394"/>
      <c r="M73" s="394"/>
      <c r="N73" s="394"/>
      <c r="O73" s="394"/>
      <c r="P73" s="394"/>
      <c r="Q73" s="394"/>
      <c r="R73" s="394"/>
      <c r="S73" s="394"/>
      <c r="T73" s="394"/>
      <c r="U73" s="394"/>
      <c r="V73" s="394"/>
      <c r="W73" s="394"/>
      <c r="X73" s="394"/>
      <c r="Y73" s="394"/>
      <c r="Z73" s="394"/>
      <c r="AA73" s="394"/>
      <c r="AB73" s="394"/>
      <c r="AC73" s="394"/>
      <c r="AD73" s="394"/>
      <c r="AE73" s="394"/>
      <c r="AF73" s="394"/>
      <c r="AG73" s="394"/>
      <c r="AH73" s="394"/>
      <c r="AI73" s="394"/>
      <c r="AJ73" s="394"/>
      <c r="AK73" s="394"/>
      <c r="AL73" s="394"/>
      <c r="AM73" s="394"/>
      <c r="AN73" s="394"/>
      <c r="AO73" s="394"/>
      <c r="AP73" s="394"/>
      <c r="AQ73" s="394"/>
      <c r="AR73" s="394"/>
      <c r="AS73" s="394"/>
      <c r="AT73" s="394"/>
      <c r="AU73" s="394"/>
      <c r="AV73" s="394"/>
      <c r="AW73" s="394"/>
      <c r="AX73" s="394"/>
      <c r="AY73" s="394"/>
      <c r="AZ73" s="394"/>
      <c r="BA73" s="394"/>
      <c r="BB73" s="394"/>
      <c r="BC73" s="394"/>
      <c r="BD73" s="394"/>
      <c r="BE73" s="394"/>
      <c r="BF73" s="394"/>
      <c r="BG73" s="394"/>
      <c r="BH73" s="394"/>
      <c r="BI73" s="394"/>
      <c r="BJ73" s="394"/>
      <c r="BK73" s="394"/>
      <c r="BL73" s="394"/>
      <c r="BM73" s="394"/>
      <c r="BN73" s="394"/>
      <c r="BO73" s="394"/>
      <c r="BP73" s="394"/>
      <c r="BQ73" s="394"/>
      <c r="BR73" s="394"/>
      <c r="BS73" s="394"/>
      <c r="BT73" s="394"/>
      <c r="BU73" s="394"/>
      <c r="BV73" s="394"/>
      <c r="BW73" s="394"/>
      <c r="BX73" s="394"/>
      <c r="BY73" s="394"/>
      <c r="BZ73" s="394"/>
      <c r="CA73" s="394"/>
      <c r="CB73" s="394"/>
      <c r="CC73" s="394"/>
      <c r="CD73" s="394"/>
      <c r="CE73" s="394"/>
      <c r="CF73" s="394"/>
      <c r="CG73" s="394"/>
      <c r="CH73" s="394"/>
      <c r="CI73" s="394"/>
      <c r="CJ73" s="394"/>
      <c r="CK73" s="394"/>
      <c r="CL73" s="394"/>
      <c r="CM73" s="394"/>
      <c r="CN73" s="394"/>
      <c r="CO73" s="394"/>
      <c r="CP73" s="394"/>
      <c r="CQ73" s="394"/>
      <c r="CR73" s="394"/>
      <c r="CS73" s="394"/>
      <c r="CT73" s="394"/>
      <c r="CU73" s="394"/>
      <c r="CV73" s="394"/>
      <c r="CW73" s="394"/>
      <c r="CX73" s="394"/>
      <c r="CY73" s="394"/>
      <c r="CZ73" s="394"/>
      <c r="DA73" s="394"/>
      <c r="DB73" s="394"/>
      <c r="DC73" s="394"/>
      <c r="DD73" s="394"/>
      <c r="DE73" s="394"/>
      <c r="DF73" s="394"/>
      <c r="DG73" s="394"/>
      <c r="DH73" s="394"/>
      <c r="DI73" s="394"/>
      <c r="DJ73" s="394"/>
      <c r="DK73" s="394"/>
      <c r="DL73" s="394"/>
      <c r="DM73" s="394"/>
      <c r="DN73" s="394"/>
      <c r="DO73" s="394"/>
      <c r="DP73" s="394"/>
      <c r="DQ73" s="394"/>
      <c r="DR73" s="394"/>
      <c r="DS73" s="394"/>
      <c r="DT73" s="394"/>
      <c r="DU73" s="394"/>
      <c r="DV73" s="394"/>
      <c r="DW73" s="394"/>
      <c r="DX73" s="394"/>
      <c r="DY73" s="394"/>
      <c r="DZ73" s="394"/>
    </row>
    <row r="74" spans="1:130">
      <c r="A74" s="394"/>
      <c r="B74" s="394"/>
      <c r="C74" s="394"/>
      <c r="D74" s="394"/>
      <c r="E74" s="394"/>
      <c r="F74" s="394"/>
      <c r="G74" s="394"/>
      <c r="H74" s="394"/>
      <c r="I74" s="394"/>
      <c r="J74" s="394"/>
      <c r="K74" s="394"/>
      <c r="L74" s="394"/>
      <c r="M74" s="394"/>
      <c r="N74" s="394"/>
      <c r="O74" s="394"/>
      <c r="P74" s="394"/>
      <c r="Q74" s="394"/>
      <c r="R74" s="394"/>
      <c r="S74" s="394"/>
      <c r="T74" s="394"/>
      <c r="U74" s="394"/>
      <c r="V74" s="394"/>
      <c r="W74" s="394"/>
      <c r="X74" s="394"/>
      <c r="Y74" s="394"/>
      <c r="Z74" s="394"/>
      <c r="AA74" s="394"/>
      <c r="AB74" s="394"/>
      <c r="AC74" s="394"/>
      <c r="AD74" s="394"/>
      <c r="AE74" s="394"/>
      <c r="AF74" s="394"/>
      <c r="AG74" s="394"/>
      <c r="AH74" s="394"/>
      <c r="AI74" s="394"/>
      <c r="AJ74" s="394"/>
      <c r="AK74" s="394"/>
      <c r="AL74" s="394"/>
      <c r="AM74" s="394"/>
      <c r="AN74" s="394"/>
      <c r="AO74" s="394"/>
      <c r="AP74" s="394"/>
      <c r="AQ74" s="394"/>
      <c r="AR74" s="394"/>
      <c r="AS74" s="394"/>
      <c r="AT74" s="394"/>
      <c r="AU74" s="394"/>
      <c r="AV74" s="394"/>
      <c r="AW74" s="394"/>
      <c r="AX74" s="394"/>
      <c r="AY74" s="394"/>
      <c r="AZ74" s="394"/>
      <c r="BA74" s="394"/>
      <c r="BB74" s="394"/>
      <c r="BC74" s="394"/>
      <c r="BD74" s="394"/>
      <c r="BE74" s="394"/>
      <c r="BF74" s="394"/>
      <c r="BG74" s="394"/>
      <c r="BH74" s="394"/>
      <c r="BI74" s="394"/>
      <c r="BJ74" s="394"/>
      <c r="BK74" s="394"/>
      <c r="BL74" s="394"/>
      <c r="BM74" s="394"/>
      <c r="BN74" s="394"/>
      <c r="BO74" s="394"/>
      <c r="BP74" s="394"/>
      <c r="BQ74" s="394"/>
      <c r="BR74" s="394"/>
      <c r="BS74" s="394"/>
      <c r="BT74" s="394"/>
      <c r="BU74" s="394"/>
      <c r="BV74" s="394"/>
      <c r="BW74" s="394"/>
      <c r="BX74" s="394"/>
      <c r="BY74" s="394"/>
      <c r="BZ74" s="394"/>
      <c r="CA74" s="394"/>
      <c r="CB74" s="394"/>
      <c r="CC74" s="394"/>
      <c r="CD74" s="394"/>
      <c r="CE74" s="394"/>
      <c r="CF74" s="394"/>
      <c r="CG74" s="394"/>
      <c r="CH74" s="394"/>
      <c r="CI74" s="394"/>
      <c r="CJ74" s="394"/>
      <c r="CK74" s="394"/>
      <c r="CL74" s="394"/>
      <c r="CM74" s="394"/>
      <c r="CN74" s="394"/>
      <c r="CO74" s="394"/>
      <c r="CP74" s="394"/>
      <c r="CQ74" s="394"/>
      <c r="CR74" s="394"/>
      <c r="CS74" s="394"/>
      <c r="CT74" s="394"/>
      <c r="CU74" s="394"/>
      <c r="CV74" s="394"/>
      <c r="CW74" s="394"/>
      <c r="CX74" s="394"/>
      <c r="CY74" s="394"/>
      <c r="CZ74" s="394"/>
      <c r="DA74" s="394"/>
      <c r="DB74" s="394"/>
      <c r="DC74" s="394"/>
      <c r="DD74" s="394"/>
      <c r="DE74" s="394"/>
      <c r="DF74" s="394"/>
      <c r="DG74" s="394"/>
      <c r="DH74" s="394"/>
      <c r="DI74" s="394"/>
      <c r="DJ74" s="394"/>
      <c r="DK74" s="394"/>
      <c r="DL74" s="394"/>
      <c r="DM74" s="394"/>
      <c r="DN74" s="394"/>
      <c r="DO74" s="394"/>
      <c r="DP74" s="394"/>
      <c r="DQ74" s="394"/>
      <c r="DR74" s="394"/>
      <c r="DS74" s="394"/>
      <c r="DT74" s="394"/>
      <c r="DU74" s="394"/>
      <c r="DV74" s="394"/>
      <c r="DW74" s="394"/>
      <c r="DX74" s="394"/>
      <c r="DY74" s="394"/>
      <c r="DZ74" s="394"/>
    </row>
    <row r="75" spans="1:130">
      <c r="A75" s="394"/>
      <c r="B75" s="394"/>
      <c r="C75" s="394"/>
      <c r="D75" s="394"/>
      <c r="E75" s="394"/>
      <c r="F75" s="394"/>
      <c r="G75" s="394"/>
      <c r="H75" s="394"/>
      <c r="I75" s="394"/>
      <c r="J75" s="394"/>
      <c r="K75" s="394"/>
      <c r="L75" s="394"/>
      <c r="M75" s="394"/>
      <c r="N75" s="394"/>
      <c r="O75" s="394"/>
      <c r="P75" s="394"/>
      <c r="Q75" s="394"/>
      <c r="R75" s="394"/>
      <c r="S75" s="394"/>
      <c r="T75" s="394"/>
      <c r="U75" s="394"/>
      <c r="V75" s="394"/>
      <c r="W75" s="394"/>
      <c r="X75" s="394"/>
      <c r="Y75" s="394"/>
      <c r="Z75" s="394"/>
      <c r="AA75" s="394"/>
      <c r="AB75" s="394"/>
      <c r="AC75" s="394"/>
      <c r="AD75" s="394"/>
      <c r="AE75" s="394"/>
      <c r="AF75" s="394"/>
      <c r="AG75" s="394"/>
      <c r="AH75" s="394"/>
      <c r="AI75" s="394"/>
      <c r="AJ75" s="394"/>
      <c r="AK75" s="394"/>
      <c r="AL75" s="394"/>
      <c r="AM75" s="394"/>
      <c r="AN75" s="394"/>
      <c r="AO75" s="394"/>
      <c r="AP75" s="394"/>
      <c r="AQ75" s="394"/>
      <c r="AR75" s="394"/>
      <c r="AS75" s="394"/>
      <c r="AT75" s="394"/>
      <c r="AU75" s="394"/>
      <c r="AV75" s="394"/>
      <c r="AW75" s="394"/>
      <c r="AX75" s="394"/>
      <c r="AY75" s="394"/>
      <c r="AZ75" s="394"/>
      <c r="BA75" s="394"/>
      <c r="BB75" s="394"/>
      <c r="BC75" s="394"/>
      <c r="BD75" s="394"/>
      <c r="BE75" s="394"/>
      <c r="BF75" s="394"/>
      <c r="BG75" s="394"/>
      <c r="BH75" s="394"/>
      <c r="BI75" s="394"/>
      <c r="BJ75" s="394"/>
      <c r="BK75" s="394"/>
      <c r="BL75" s="394"/>
      <c r="BM75" s="394"/>
      <c r="BN75" s="394"/>
      <c r="BO75" s="394"/>
      <c r="BP75" s="394"/>
      <c r="BQ75" s="394"/>
      <c r="BR75" s="394"/>
      <c r="BS75" s="394"/>
      <c r="BT75" s="394"/>
      <c r="BU75" s="394"/>
      <c r="BV75" s="394"/>
      <c r="BW75" s="394"/>
      <c r="BX75" s="394"/>
      <c r="BY75" s="394"/>
      <c r="BZ75" s="394"/>
      <c r="CA75" s="394"/>
      <c r="CB75" s="394"/>
      <c r="CC75" s="394"/>
      <c r="CD75" s="394"/>
      <c r="CE75" s="394"/>
      <c r="CF75" s="394"/>
      <c r="CG75" s="394"/>
      <c r="CH75" s="394"/>
      <c r="CI75" s="394"/>
      <c r="CJ75" s="394"/>
      <c r="CK75" s="394"/>
      <c r="CL75" s="394"/>
      <c r="CM75" s="394"/>
      <c r="CN75" s="394"/>
      <c r="CO75" s="394"/>
      <c r="CP75" s="394"/>
      <c r="CQ75" s="394"/>
      <c r="CR75" s="394"/>
      <c r="CS75" s="394"/>
      <c r="CT75" s="394"/>
      <c r="CU75" s="394"/>
      <c r="CV75" s="394"/>
      <c r="CW75" s="394"/>
      <c r="CX75" s="394"/>
      <c r="CY75" s="394"/>
      <c r="CZ75" s="394"/>
      <c r="DA75" s="394"/>
      <c r="DB75" s="394"/>
      <c r="DC75" s="394"/>
      <c r="DD75" s="394"/>
      <c r="DE75" s="394"/>
      <c r="DF75" s="394"/>
      <c r="DG75" s="394"/>
      <c r="DH75" s="394"/>
      <c r="DI75" s="394"/>
      <c r="DJ75" s="394"/>
      <c r="DK75" s="394"/>
      <c r="DL75" s="394"/>
      <c r="DM75" s="394"/>
      <c r="DN75" s="394"/>
      <c r="DO75" s="394"/>
      <c r="DP75" s="394"/>
      <c r="DQ75" s="394"/>
      <c r="DR75" s="394"/>
      <c r="DS75" s="394"/>
      <c r="DT75" s="394"/>
      <c r="DU75" s="394"/>
      <c r="DV75" s="394"/>
      <c r="DW75" s="394"/>
      <c r="DX75" s="394"/>
      <c r="DY75" s="394"/>
      <c r="DZ75" s="394"/>
    </row>
    <row r="76" spans="1:130">
      <c r="A76" s="394"/>
      <c r="B76" s="394"/>
      <c r="C76" s="394"/>
      <c r="D76" s="394"/>
      <c r="E76" s="394"/>
      <c r="F76" s="394"/>
      <c r="G76" s="394"/>
      <c r="H76" s="394"/>
      <c r="I76" s="394"/>
      <c r="J76" s="394"/>
      <c r="K76" s="394"/>
      <c r="L76" s="394"/>
      <c r="M76" s="394"/>
      <c r="N76" s="394"/>
      <c r="O76" s="394"/>
      <c r="P76" s="394"/>
      <c r="Q76" s="394"/>
      <c r="R76" s="394"/>
      <c r="S76" s="394"/>
      <c r="T76" s="394"/>
      <c r="U76" s="394"/>
      <c r="V76" s="394"/>
      <c r="W76" s="394"/>
      <c r="X76" s="394"/>
      <c r="Y76" s="394"/>
      <c r="Z76" s="394"/>
      <c r="AA76" s="394"/>
      <c r="AB76" s="394"/>
      <c r="AC76" s="394"/>
      <c r="AD76" s="394"/>
      <c r="AE76" s="394"/>
      <c r="AF76" s="394"/>
      <c r="AG76" s="394"/>
      <c r="AH76" s="394"/>
      <c r="AI76" s="394"/>
      <c r="AJ76" s="394"/>
      <c r="AK76" s="394"/>
      <c r="AL76" s="394"/>
      <c r="AM76" s="394"/>
      <c r="AN76" s="394"/>
      <c r="AO76" s="394"/>
      <c r="AP76" s="394"/>
      <c r="AQ76" s="394"/>
      <c r="AR76" s="394"/>
      <c r="AS76" s="394"/>
      <c r="AT76" s="394"/>
      <c r="AU76" s="394"/>
      <c r="AV76" s="394"/>
      <c r="AW76" s="394"/>
      <c r="AX76" s="394"/>
      <c r="AY76" s="394"/>
      <c r="AZ76" s="394"/>
      <c r="BA76" s="394"/>
      <c r="BB76" s="394"/>
      <c r="BC76" s="394"/>
      <c r="BD76" s="394"/>
      <c r="BE76" s="394"/>
      <c r="BF76" s="394"/>
      <c r="BG76" s="394"/>
      <c r="BH76" s="394"/>
      <c r="BI76" s="394"/>
      <c r="BJ76" s="394"/>
      <c r="BK76" s="394"/>
      <c r="BL76" s="394"/>
      <c r="BM76" s="394"/>
      <c r="BN76" s="394"/>
      <c r="BO76" s="394"/>
      <c r="BP76" s="394"/>
      <c r="BQ76" s="394"/>
      <c r="BR76" s="394"/>
      <c r="BS76" s="394"/>
      <c r="BT76" s="394"/>
      <c r="BU76" s="394"/>
      <c r="BV76" s="394"/>
      <c r="BW76" s="394"/>
      <c r="BX76" s="394"/>
      <c r="BY76" s="394"/>
      <c r="BZ76" s="394"/>
      <c r="CA76" s="394"/>
      <c r="CB76" s="394"/>
      <c r="CC76" s="394"/>
      <c r="CD76" s="394"/>
      <c r="CE76" s="394"/>
      <c r="CF76" s="394"/>
      <c r="CG76" s="394"/>
      <c r="CH76" s="394"/>
      <c r="CI76" s="394"/>
      <c r="CJ76" s="394"/>
      <c r="CK76" s="394"/>
      <c r="CL76" s="394"/>
      <c r="CM76" s="394"/>
      <c r="CN76" s="394"/>
      <c r="CO76" s="394"/>
      <c r="CP76" s="394"/>
      <c r="CQ76" s="394"/>
      <c r="CR76" s="394"/>
      <c r="CS76" s="394"/>
      <c r="CT76" s="394"/>
      <c r="CU76" s="394"/>
      <c r="CV76" s="394"/>
      <c r="CW76" s="394"/>
      <c r="CX76" s="394"/>
      <c r="CY76" s="394"/>
      <c r="CZ76" s="394"/>
      <c r="DA76" s="394"/>
      <c r="DB76" s="394"/>
      <c r="DC76" s="394"/>
      <c r="DD76" s="394"/>
      <c r="DE76" s="394"/>
      <c r="DF76" s="394"/>
      <c r="DG76" s="394"/>
      <c r="DH76" s="394"/>
      <c r="DI76" s="394"/>
      <c r="DJ76" s="394"/>
      <c r="DK76" s="394"/>
      <c r="DL76" s="394"/>
      <c r="DM76" s="394"/>
      <c r="DN76" s="394"/>
      <c r="DO76" s="394"/>
      <c r="DP76" s="394"/>
      <c r="DQ76" s="394"/>
      <c r="DR76" s="394"/>
      <c r="DS76" s="394"/>
      <c r="DT76" s="394"/>
      <c r="DU76" s="394"/>
      <c r="DV76" s="394"/>
      <c r="DW76" s="394"/>
      <c r="DX76" s="394"/>
      <c r="DY76" s="394"/>
      <c r="DZ76" s="394"/>
    </row>
    <row r="77" spans="1:130">
      <c r="A77" s="394"/>
      <c r="B77" s="394"/>
      <c r="C77" s="394"/>
      <c r="D77" s="394"/>
      <c r="E77" s="394"/>
      <c r="F77" s="394"/>
      <c r="G77" s="394"/>
      <c r="H77" s="394"/>
      <c r="I77" s="394"/>
      <c r="J77" s="394"/>
      <c r="K77" s="394"/>
      <c r="L77" s="394"/>
      <c r="M77" s="394"/>
      <c r="N77" s="394"/>
      <c r="O77" s="394"/>
      <c r="P77" s="394"/>
      <c r="Q77" s="394"/>
      <c r="R77" s="394"/>
      <c r="S77" s="394"/>
      <c r="T77" s="394"/>
      <c r="U77" s="394"/>
      <c r="V77" s="394"/>
      <c r="W77" s="394"/>
      <c r="X77" s="394"/>
      <c r="Y77" s="394"/>
      <c r="Z77" s="394"/>
      <c r="AA77" s="394"/>
      <c r="AB77" s="394"/>
      <c r="AC77" s="394"/>
      <c r="AD77" s="394"/>
      <c r="AE77" s="394"/>
      <c r="AF77" s="394"/>
      <c r="AG77" s="394"/>
      <c r="AH77" s="394"/>
      <c r="AI77" s="394"/>
      <c r="AJ77" s="394"/>
      <c r="AK77" s="394"/>
      <c r="AL77" s="394"/>
      <c r="AM77" s="394"/>
      <c r="AN77" s="394"/>
      <c r="AO77" s="394"/>
      <c r="AP77" s="394"/>
      <c r="AQ77" s="394"/>
      <c r="AR77" s="394"/>
      <c r="AS77" s="394"/>
      <c r="AT77" s="394"/>
      <c r="AU77" s="394"/>
      <c r="AV77" s="394"/>
      <c r="AW77" s="394"/>
      <c r="AX77" s="394"/>
      <c r="AY77" s="394"/>
      <c r="AZ77" s="394"/>
      <c r="BA77" s="394"/>
      <c r="BB77" s="394"/>
      <c r="BC77" s="394"/>
      <c r="BD77" s="394"/>
      <c r="BE77" s="394"/>
      <c r="BF77" s="394"/>
      <c r="BG77" s="394"/>
      <c r="BH77" s="394"/>
      <c r="BI77" s="394"/>
      <c r="BJ77" s="394"/>
      <c r="BK77" s="394"/>
      <c r="BL77" s="394"/>
      <c r="BM77" s="394"/>
      <c r="BN77" s="394"/>
      <c r="BO77" s="394"/>
      <c r="BP77" s="394"/>
      <c r="BQ77" s="394"/>
      <c r="BR77" s="394"/>
      <c r="BS77" s="394"/>
      <c r="BT77" s="394"/>
      <c r="BU77" s="394"/>
      <c r="BV77" s="394"/>
      <c r="BW77" s="394"/>
      <c r="BX77" s="394"/>
      <c r="BY77" s="394"/>
      <c r="BZ77" s="394"/>
      <c r="CA77" s="394"/>
      <c r="CB77" s="394"/>
      <c r="CC77" s="394"/>
      <c r="CD77" s="394"/>
      <c r="CE77" s="394"/>
      <c r="CF77" s="394"/>
      <c r="CG77" s="394"/>
      <c r="CH77" s="394"/>
      <c r="CI77" s="394"/>
      <c r="CJ77" s="394"/>
      <c r="CK77" s="394"/>
      <c r="CL77" s="394"/>
      <c r="CM77" s="394"/>
      <c r="CN77" s="394"/>
      <c r="CO77" s="394"/>
      <c r="CP77" s="394"/>
      <c r="CQ77" s="394"/>
      <c r="CR77" s="394"/>
      <c r="CS77" s="394"/>
      <c r="CT77" s="394"/>
      <c r="CU77" s="394"/>
      <c r="CV77" s="394"/>
      <c r="CW77" s="394"/>
      <c r="CX77" s="394"/>
      <c r="CY77" s="394"/>
      <c r="CZ77" s="394"/>
      <c r="DA77" s="394"/>
      <c r="DB77" s="394"/>
      <c r="DC77" s="394"/>
      <c r="DD77" s="394"/>
      <c r="DE77" s="394"/>
      <c r="DF77" s="394"/>
      <c r="DG77" s="394"/>
      <c r="DH77" s="394"/>
      <c r="DI77" s="394"/>
      <c r="DJ77" s="394"/>
      <c r="DK77" s="394"/>
      <c r="DL77" s="394"/>
      <c r="DM77" s="394"/>
      <c r="DN77" s="394"/>
      <c r="DO77" s="394"/>
      <c r="DP77" s="394"/>
      <c r="DQ77" s="394"/>
      <c r="DR77" s="394"/>
      <c r="DS77" s="394"/>
      <c r="DT77" s="394"/>
      <c r="DU77" s="394"/>
      <c r="DV77" s="394"/>
      <c r="DW77" s="394"/>
      <c r="DX77" s="394"/>
      <c r="DY77" s="394"/>
      <c r="DZ77" s="394"/>
    </row>
    <row r="78" spans="1:130">
      <c r="A78" s="394"/>
      <c r="B78" s="394"/>
      <c r="C78" s="394"/>
      <c r="D78" s="394"/>
      <c r="E78" s="394"/>
      <c r="F78" s="394"/>
      <c r="G78" s="394"/>
      <c r="H78" s="394"/>
      <c r="I78" s="394"/>
      <c r="J78" s="394"/>
      <c r="K78" s="394"/>
      <c r="L78" s="394"/>
      <c r="M78" s="394"/>
      <c r="N78" s="394"/>
      <c r="O78" s="394"/>
      <c r="P78" s="394"/>
      <c r="Q78" s="394"/>
      <c r="R78" s="394"/>
      <c r="S78" s="394"/>
      <c r="T78" s="394"/>
      <c r="U78" s="394"/>
      <c r="V78" s="394"/>
      <c r="W78" s="394"/>
      <c r="X78" s="394"/>
      <c r="Y78" s="394"/>
      <c r="Z78" s="394"/>
      <c r="AA78" s="394"/>
      <c r="AB78" s="394"/>
      <c r="AC78" s="394"/>
      <c r="AD78" s="394"/>
      <c r="AE78" s="394"/>
      <c r="AF78" s="394"/>
      <c r="AG78" s="394"/>
      <c r="AH78" s="394"/>
      <c r="AI78" s="394"/>
      <c r="AJ78" s="394"/>
      <c r="AK78" s="394"/>
      <c r="AL78" s="394"/>
      <c r="AM78" s="394"/>
      <c r="AN78" s="394"/>
      <c r="AO78" s="394"/>
      <c r="AP78" s="394"/>
      <c r="AQ78" s="394"/>
      <c r="AR78" s="394"/>
      <c r="AS78" s="394"/>
      <c r="AT78" s="394"/>
      <c r="AU78" s="394"/>
      <c r="AV78" s="394"/>
      <c r="AW78" s="394"/>
      <c r="AX78" s="394"/>
      <c r="AY78" s="394"/>
      <c r="AZ78" s="394"/>
      <c r="BA78" s="394"/>
      <c r="BB78" s="394"/>
      <c r="BC78" s="394"/>
      <c r="BD78" s="394"/>
      <c r="BE78" s="394"/>
      <c r="BF78" s="394"/>
      <c r="BG78" s="394"/>
      <c r="BH78" s="394"/>
      <c r="BI78" s="394"/>
      <c r="BJ78" s="394"/>
      <c r="BK78" s="394"/>
      <c r="BL78" s="394"/>
      <c r="BM78" s="394"/>
      <c r="BN78" s="394"/>
      <c r="BO78" s="394"/>
      <c r="BP78" s="394"/>
      <c r="BQ78" s="394"/>
      <c r="BR78" s="394"/>
      <c r="BS78" s="394"/>
      <c r="BT78" s="394"/>
      <c r="BU78" s="394"/>
      <c r="BV78" s="394"/>
      <c r="BW78" s="394"/>
      <c r="BX78" s="394"/>
      <c r="BY78" s="394"/>
      <c r="BZ78" s="394"/>
      <c r="CA78" s="394"/>
      <c r="CB78" s="394"/>
      <c r="CC78" s="394"/>
      <c r="CD78" s="394"/>
      <c r="CE78" s="394"/>
      <c r="CF78" s="394"/>
      <c r="CG78" s="394"/>
      <c r="CH78" s="394"/>
      <c r="CI78" s="394"/>
      <c r="CJ78" s="394"/>
      <c r="CK78" s="394"/>
      <c r="CL78" s="394"/>
      <c r="CM78" s="394"/>
      <c r="CN78" s="394"/>
      <c r="CO78" s="394"/>
      <c r="CP78" s="394"/>
      <c r="CQ78" s="394"/>
      <c r="CR78" s="394"/>
      <c r="CS78" s="394"/>
      <c r="CT78" s="394"/>
      <c r="CU78" s="394"/>
      <c r="CV78" s="394"/>
      <c r="CW78" s="394"/>
      <c r="CX78" s="394"/>
      <c r="CY78" s="394"/>
      <c r="CZ78" s="394"/>
      <c r="DA78" s="394"/>
      <c r="DB78" s="394"/>
      <c r="DC78" s="394"/>
      <c r="DD78" s="394"/>
      <c r="DE78" s="394"/>
      <c r="DF78" s="394"/>
      <c r="DG78" s="394"/>
      <c r="DH78" s="394"/>
      <c r="DI78" s="394"/>
      <c r="DJ78" s="394"/>
      <c r="DK78" s="394"/>
      <c r="DL78" s="394"/>
      <c r="DM78" s="394"/>
      <c r="DN78" s="394"/>
      <c r="DO78" s="394"/>
      <c r="DP78" s="394"/>
      <c r="DQ78" s="394"/>
      <c r="DR78" s="394"/>
      <c r="DS78" s="394"/>
      <c r="DT78" s="394"/>
      <c r="DU78" s="394"/>
      <c r="DV78" s="394"/>
      <c r="DW78" s="394"/>
      <c r="DX78" s="394"/>
      <c r="DY78" s="394"/>
      <c r="DZ78" s="394"/>
    </row>
    <row r="79" spans="1:130">
      <c r="A79" s="394"/>
      <c r="B79" s="394"/>
      <c r="C79" s="394"/>
      <c r="D79" s="394"/>
      <c r="E79" s="394"/>
      <c r="F79" s="394"/>
      <c r="G79" s="394"/>
      <c r="H79" s="394"/>
      <c r="I79" s="394"/>
      <c r="J79" s="394"/>
      <c r="K79" s="394"/>
      <c r="L79" s="394"/>
      <c r="M79" s="394"/>
      <c r="N79" s="394"/>
      <c r="O79" s="394"/>
      <c r="P79" s="394"/>
      <c r="Q79" s="394"/>
      <c r="R79" s="394"/>
      <c r="S79" s="394"/>
      <c r="T79" s="394"/>
      <c r="U79" s="394"/>
      <c r="V79" s="394"/>
      <c r="W79" s="394"/>
      <c r="X79" s="394"/>
      <c r="Y79" s="394"/>
      <c r="Z79" s="394"/>
      <c r="AA79" s="394"/>
      <c r="AB79" s="394"/>
      <c r="AC79" s="394"/>
      <c r="AD79" s="394"/>
      <c r="AE79" s="394"/>
      <c r="AF79" s="394"/>
      <c r="AG79" s="394"/>
      <c r="AH79" s="394"/>
      <c r="AI79" s="394"/>
      <c r="AJ79" s="394"/>
      <c r="AK79" s="394"/>
      <c r="AL79" s="394"/>
      <c r="AM79" s="394"/>
      <c r="AN79" s="394"/>
      <c r="AO79" s="394"/>
      <c r="AP79" s="394"/>
      <c r="AQ79" s="394"/>
      <c r="AR79" s="394"/>
      <c r="AS79" s="394"/>
      <c r="AT79" s="394"/>
      <c r="AU79" s="394"/>
      <c r="AV79" s="394"/>
      <c r="AW79" s="394"/>
      <c r="AX79" s="394"/>
      <c r="AY79" s="394"/>
      <c r="AZ79" s="394"/>
      <c r="BA79" s="394"/>
      <c r="BB79" s="394"/>
      <c r="BC79" s="394"/>
      <c r="BD79" s="394"/>
      <c r="BE79" s="394"/>
      <c r="BF79" s="394"/>
      <c r="BG79" s="394"/>
      <c r="BH79" s="394"/>
      <c r="BI79" s="394"/>
      <c r="BJ79" s="394"/>
      <c r="BK79" s="394"/>
      <c r="BL79" s="394"/>
      <c r="BM79" s="394"/>
      <c r="BN79" s="394"/>
      <c r="BO79" s="394"/>
      <c r="BP79" s="394"/>
      <c r="BQ79" s="394"/>
      <c r="BR79" s="394"/>
      <c r="BS79" s="394"/>
      <c r="BT79" s="394"/>
      <c r="BU79" s="394"/>
      <c r="BV79" s="394"/>
      <c r="BW79" s="394"/>
      <c r="BX79" s="394"/>
      <c r="BY79" s="394"/>
      <c r="BZ79" s="394"/>
      <c r="CA79" s="394"/>
      <c r="CB79" s="394"/>
      <c r="CC79" s="394"/>
      <c r="CD79" s="394"/>
      <c r="CE79" s="394"/>
      <c r="CF79" s="394"/>
      <c r="CG79" s="394"/>
      <c r="CH79" s="394"/>
      <c r="CI79" s="394"/>
      <c r="CJ79" s="394"/>
      <c r="CK79" s="394"/>
      <c r="CL79" s="394"/>
      <c r="CM79" s="394"/>
      <c r="CN79" s="394"/>
      <c r="CO79" s="394"/>
      <c r="CP79" s="394"/>
      <c r="CQ79" s="394"/>
      <c r="CR79" s="394"/>
      <c r="CS79" s="394"/>
      <c r="CT79" s="394"/>
      <c r="CU79" s="394"/>
      <c r="CV79" s="394"/>
      <c r="CW79" s="394"/>
      <c r="CX79" s="394"/>
      <c r="CY79" s="394"/>
      <c r="CZ79" s="394"/>
      <c r="DA79" s="394"/>
      <c r="DB79" s="394"/>
      <c r="DC79" s="394"/>
      <c r="DD79" s="394"/>
      <c r="DE79" s="394"/>
      <c r="DF79" s="394"/>
      <c r="DG79" s="394"/>
      <c r="DH79" s="394"/>
      <c r="DI79" s="394"/>
      <c r="DJ79" s="394"/>
      <c r="DK79" s="394"/>
      <c r="DL79" s="394"/>
      <c r="DM79" s="394"/>
      <c r="DN79" s="394"/>
      <c r="DO79" s="394"/>
      <c r="DP79" s="394"/>
      <c r="DQ79" s="394"/>
      <c r="DR79" s="394"/>
      <c r="DS79" s="394"/>
      <c r="DT79" s="394"/>
      <c r="DU79" s="394"/>
      <c r="DV79" s="394"/>
      <c r="DW79" s="394"/>
      <c r="DX79" s="394"/>
      <c r="DY79" s="394"/>
      <c r="DZ79" s="394"/>
    </row>
    <row r="80" spans="1:130">
      <c r="A80" s="394"/>
      <c r="B80" s="394"/>
      <c r="C80" s="394"/>
      <c r="D80" s="394"/>
      <c r="E80" s="394"/>
      <c r="F80" s="394"/>
      <c r="G80" s="394"/>
      <c r="H80" s="394"/>
      <c r="I80" s="394"/>
      <c r="J80" s="394"/>
      <c r="K80" s="394"/>
      <c r="L80" s="394"/>
      <c r="M80" s="394"/>
      <c r="N80" s="394"/>
      <c r="O80" s="394"/>
      <c r="P80" s="394"/>
      <c r="Q80" s="394"/>
      <c r="R80" s="394"/>
      <c r="S80" s="394"/>
      <c r="T80" s="394"/>
      <c r="U80" s="394"/>
      <c r="V80" s="394"/>
      <c r="W80" s="394"/>
      <c r="X80" s="394"/>
      <c r="Y80" s="394"/>
      <c r="Z80" s="394"/>
      <c r="AA80" s="394"/>
      <c r="AB80" s="394"/>
      <c r="AC80" s="394"/>
      <c r="AD80" s="394"/>
      <c r="AE80" s="394"/>
      <c r="AF80" s="394"/>
      <c r="AG80" s="394"/>
      <c r="AH80" s="394"/>
      <c r="AI80" s="394"/>
      <c r="AJ80" s="394"/>
      <c r="AK80" s="394"/>
      <c r="AL80" s="394"/>
      <c r="AM80" s="394"/>
      <c r="AN80" s="394"/>
      <c r="AO80" s="394"/>
      <c r="AP80" s="394"/>
      <c r="AQ80" s="394"/>
      <c r="AR80" s="394"/>
      <c r="AS80" s="394"/>
      <c r="AT80" s="394"/>
      <c r="AU80" s="394"/>
      <c r="AV80" s="394"/>
      <c r="AW80" s="394"/>
      <c r="AX80" s="394"/>
      <c r="AY80" s="394"/>
      <c r="AZ80" s="394"/>
      <c r="BA80" s="394"/>
      <c r="BB80" s="394"/>
      <c r="BC80" s="394"/>
      <c r="BD80" s="394"/>
      <c r="BE80" s="394"/>
      <c r="BF80" s="394"/>
      <c r="BG80" s="394"/>
      <c r="BH80" s="394"/>
      <c r="BI80" s="394"/>
      <c r="BJ80" s="394"/>
      <c r="BK80" s="394"/>
      <c r="BL80" s="394"/>
      <c r="BM80" s="394"/>
      <c r="BN80" s="394"/>
      <c r="BO80" s="394"/>
      <c r="BP80" s="394"/>
      <c r="BQ80" s="394"/>
      <c r="BR80" s="394"/>
      <c r="BS80" s="394"/>
      <c r="BT80" s="394"/>
      <c r="BU80" s="394"/>
      <c r="BV80" s="394"/>
      <c r="BW80" s="394"/>
      <c r="BX80" s="394"/>
      <c r="BY80" s="394"/>
      <c r="BZ80" s="394"/>
      <c r="CA80" s="394"/>
      <c r="CB80" s="394"/>
      <c r="CC80" s="394"/>
      <c r="CD80" s="394"/>
      <c r="CE80" s="394"/>
      <c r="CF80" s="394"/>
      <c r="CG80" s="394"/>
      <c r="CH80" s="394"/>
      <c r="CI80" s="394"/>
      <c r="CJ80" s="394"/>
      <c r="CK80" s="394"/>
      <c r="CL80" s="394"/>
      <c r="CM80" s="394"/>
      <c r="CN80" s="394"/>
      <c r="CO80" s="394"/>
      <c r="CP80" s="394"/>
      <c r="CQ80" s="394"/>
      <c r="CR80" s="394"/>
      <c r="CS80" s="394"/>
      <c r="CT80" s="394"/>
      <c r="CU80" s="394"/>
      <c r="CV80" s="394"/>
      <c r="CW80" s="394"/>
      <c r="CX80" s="394"/>
      <c r="CY80" s="394"/>
      <c r="CZ80" s="394"/>
      <c r="DA80" s="394"/>
      <c r="DB80" s="394"/>
      <c r="DC80" s="394"/>
      <c r="DD80" s="394"/>
      <c r="DE80" s="394"/>
      <c r="DF80" s="394"/>
      <c r="DG80" s="394"/>
      <c r="DH80" s="394"/>
      <c r="DI80" s="394"/>
      <c r="DJ80" s="394"/>
      <c r="DK80" s="394"/>
      <c r="DL80" s="394"/>
      <c r="DM80" s="394"/>
      <c r="DN80" s="394"/>
      <c r="DO80" s="394"/>
      <c r="DP80" s="394"/>
      <c r="DQ80" s="394"/>
      <c r="DR80" s="394"/>
      <c r="DS80" s="394"/>
      <c r="DT80" s="394"/>
      <c r="DU80" s="394"/>
      <c r="DV80" s="394"/>
      <c r="DW80" s="394"/>
      <c r="DX80" s="394"/>
      <c r="DY80" s="394"/>
      <c r="DZ80" s="394"/>
    </row>
    <row r="81" spans="1:130">
      <c r="A81" s="394"/>
      <c r="B81" s="394"/>
      <c r="C81" s="394"/>
      <c r="D81" s="394"/>
      <c r="E81" s="394"/>
      <c r="F81" s="394"/>
      <c r="G81" s="394"/>
      <c r="H81" s="394"/>
      <c r="I81" s="394"/>
      <c r="J81" s="394"/>
      <c r="K81" s="394"/>
      <c r="L81" s="394"/>
      <c r="M81" s="394"/>
      <c r="N81" s="394"/>
      <c r="O81" s="394"/>
      <c r="P81" s="394"/>
      <c r="Q81" s="394"/>
      <c r="R81" s="394"/>
      <c r="S81" s="394"/>
      <c r="T81" s="394"/>
      <c r="U81" s="394"/>
      <c r="V81" s="394"/>
      <c r="W81" s="394"/>
      <c r="X81" s="394"/>
      <c r="Y81" s="394"/>
      <c r="Z81" s="394"/>
      <c r="AA81" s="394"/>
      <c r="AB81" s="394"/>
      <c r="AC81" s="394"/>
      <c r="AD81" s="394"/>
      <c r="AE81" s="394"/>
      <c r="AF81" s="394"/>
      <c r="AG81" s="394"/>
      <c r="AH81" s="394"/>
      <c r="AI81" s="394"/>
      <c r="AJ81" s="394"/>
      <c r="AK81" s="394"/>
      <c r="AL81" s="394"/>
      <c r="AM81" s="394"/>
      <c r="AN81" s="394"/>
      <c r="AO81" s="394"/>
      <c r="AP81" s="394"/>
      <c r="AQ81" s="394"/>
      <c r="AR81" s="394"/>
      <c r="AS81" s="394"/>
      <c r="AT81" s="394"/>
      <c r="AU81" s="394"/>
      <c r="AV81" s="394"/>
      <c r="AW81" s="394"/>
      <c r="AX81" s="394"/>
      <c r="AY81" s="394"/>
      <c r="AZ81" s="394"/>
      <c r="BA81" s="394"/>
      <c r="BB81" s="394"/>
      <c r="BC81" s="394"/>
      <c r="BD81" s="394"/>
      <c r="BE81" s="394"/>
      <c r="BF81" s="394"/>
      <c r="BG81" s="394"/>
      <c r="BH81" s="394"/>
      <c r="BI81" s="394"/>
      <c r="BJ81" s="394"/>
      <c r="BK81" s="394"/>
      <c r="BL81" s="394"/>
      <c r="BM81" s="394"/>
      <c r="BN81" s="394"/>
      <c r="BO81" s="394"/>
      <c r="BP81" s="394"/>
      <c r="BQ81" s="394"/>
      <c r="BR81" s="394"/>
      <c r="BS81" s="394"/>
      <c r="BT81" s="394"/>
      <c r="BU81" s="394"/>
      <c r="BV81" s="394"/>
      <c r="BW81" s="394"/>
      <c r="BX81" s="394"/>
      <c r="BY81" s="394"/>
      <c r="BZ81" s="394"/>
      <c r="CA81" s="394"/>
      <c r="CB81" s="394"/>
      <c r="CC81" s="394"/>
      <c r="CD81" s="394"/>
      <c r="CE81" s="394"/>
      <c r="CF81" s="394"/>
      <c r="CG81" s="394"/>
      <c r="CH81" s="394"/>
      <c r="CI81" s="394"/>
      <c r="CJ81" s="394"/>
      <c r="CK81" s="394"/>
      <c r="CL81" s="394"/>
      <c r="CM81" s="394"/>
      <c r="CN81" s="394"/>
      <c r="CO81" s="394"/>
      <c r="CP81" s="394"/>
      <c r="CQ81" s="394"/>
      <c r="CR81" s="394"/>
      <c r="CS81" s="394"/>
      <c r="CT81" s="394"/>
      <c r="CU81" s="394"/>
      <c r="CV81" s="394"/>
      <c r="CW81" s="394"/>
      <c r="CX81" s="394"/>
      <c r="CY81" s="394"/>
      <c r="CZ81" s="394"/>
      <c r="DA81" s="394"/>
      <c r="DB81" s="394"/>
      <c r="DC81" s="394"/>
      <c r="DD81" s="394"/>
      <c r="DE81" s="394"/>
      <c r="DF81" s="394"/>
      <c r="DG81" s="394"/>
      <c r="DH81" s="394"/>
      <c r="DI81" s="394"/>
      <c r="DJ81" s="394"/>
      <c r="DK81" s="394"/>
      <c r="DL81" s="394"/>
      <c r="DM81" s="394"/>
      <c r="DN81" s="394"/>
      <c r="DO81" s="394"/>
      <c r="DP81" s="394"/>
      <c r="DQ81" s="394"/>
      <c r="DR81" s="394"/>
      <c r="DS81" s="394"/>
      <c r="DT81" s="394"/>
      <c r="DU81" s="394"/>
      <c r="DV81" s="394"/>
      <c r="DW81" s="394"/>
      <c r="DX81" s="394"/>
      <c r="DY81" s="394"/>
      <c r="DZ81" s="394"/>
    </row>
    <row r="82" spans="1:130">
      <c r="A82" s="394"/>
      <c r="B82" s="394"/>
      <c r="C82" s="394"/>
      <c r="D82" s="394"/>
      <c r="E82" s="394"/>
      <c r="F82" s="394"/>
      <c r="G82" s="394"/>
      <c r="H82" s="394"/>
      <c r="I82" s="394"/>
      <c r="J82" s="394"/>
      <c r="K82" s="394"/>
      <c r="L82" s="394"/>
      <c r="M82" s="394"/>
      <c r="N82" s="394"/>
      <c r="O82" s="394"/>
      <c r="P82" s="394"/>
      <c r="Q82" s="394"/>
      <c r="R82" s="394"/>
      <c r="S82" s="394"/>
      <c r="T82" s="394"/>
      <c r="U82" s="394"/>
      <c r="V82" s="394"/>
      <c r="W82" s="394"/>
      <c r="X82" s="394"/>
      <c r="Y82" s="394"/>
      <c r="Z82" s="394"/>
      <c r="AA82" s="394"/>
      <c r="AB82" s="394"/>
      <c r="AC82" s="394"/>
      <c r="AD82" s="394"/>
      <c r="AE82" s="394"/>
      <c r="AF82" s="394"/>
      <c r="AG82" s="394"/>
      <c r="AH82" s="394"/>
      <c r="AI82" s="394"/>
      <c r="AJ82" s="394"/>
      <c r="AK82" s="394"/>
      <c r="AL82" s="394"/>
      <c r="AM82" s="394"/>
      <c r="AN82" s="394"/>
      <c r="AO82" s="394"/>
      <c r="AP82" s="394"/>
      <c r="AQ82" s="394"/>
      <c r="AR82" s="394"/>
      <c r="AS82" s="394"/>
      <c r="AT82" s="394"/>
      <c r="AU82" s="394"/>
      <c r="AV82" s="394"/>
      <c r="AW82" s="394"/>
      <c r="AX82" s="394"/>
      <c r="AY82" s="394"/>
      <c r="AZ82" s="394"/>
      <c r="BA82" s="394"/>
      <c r="BB82" s="394"/>
      <c r="BC82" s="394"/>
      <c r="BD82" s="394"/>
      <c r="BE82" s="394"/>
      <c r="BF82" s="394"/>
      <c r="BG82" s="394"/>
      <c r="BH82" s="394"/>
      <c r="BI82" s="394"/>
      <c r="BJ82" s="394"/>
      <c r="BK82" s="394"/>
      <c r="BL82" s="394"/>
      <c r="BM82" s="394"/>
      <c r="BN82" s="394"/>
      <c r="BO82" s="394"/>
      <c r="BP82" s="394"/>
      <c r="BQ82" s="394"/>
      <c r="BR82" s="394"/>
      <c r="BS82" s="394"/>
      <c r="BT82" s="394"/>
      <c r="BU82" s="394"/>
      <c r="BV82" s="394"/>
      <c r="BW82" s="394"/>
      <c r="BX82" s="394"/>
      <c r="BY82" s="394"/>
      <c r="BZ82" s="394"/>
      <c r="CA82" s="394"/>
      <c r="CB82" s="394"/>
      <c r="CC82" s="394"/>
      <c r="CD82" s="394"/>
      <c r="CE82" s="394"/>
      <c r="CF82" s="394"/>
      <c r="CG82" s="394"/>
      <c r="CH82" s="394"/>
      <c r="CI82" s="394"/>
      <c r="CJ82" s="394"/>
      <c r="CK82" s="394"/>
      <c r="CL82" s="394"/>
      <c r="CM82" s="394"/>
      <c r="CN82" s="394"/>
      <c r="CO82" s="394"/>
      <c r="CP82" s="394"/>
      <c r="CQ82" s="394"/>
      <c r="CR82" s="394"/>
      <c r="CS82" s="394"/>
      <c r="CT82" s="394"/>
      <c r="CU82" s="394"/>
      <c r="CV82" s="394"/>
      <c r="CW82" s="394"/>
      <c r="CX82" s="394"/>
      <c r="CY82" s="394"/>
      <c r="CZ82" s="394"/>
      <c r="DA82" s="394"/>
      <c r="DB82" s="394"/>
      <c r="DC82" s="394"/>
      <c r="DD82" s="394"/>
      <c r="DE82" s="394"/>
      <c r="DF82" s="394"/>
      <c r="DG82" s="394"/>
      <c r="DH82" s="394"/>
      <c r="DI82" s="394"/>
      <c r="DJ82" s="394"/>
      <c r="DK82" s="394"/>
      <c r="DL82" s="394"/>
      <c r="DM82" s="394"/>
      <c r="DN82" s="394"/>
      <c r="DO82" s="394"/>
      <c r="DP82" s="394"/>
      <c r="DQ82" s="394"/>
      <c r="DR82" s="394"/>
      <c r="DS82" s="394"/>
      <c r="DT82" s="394"/>
      <c r="DU82" s="394"/>
      <c r="DV82" s="394"/>
      <c r="DW82" s="394"/>
      <c r="DX82" s="394"/>
      <c r="DY82" s="394"/>
      <c r="DZ82" s="394"/>
    </row>
    <row r="83" spans="1:130">
      <c r="A83" s="394"/>
      <c r="B83" s="394"/>
      <c r="C83" s="394"/>
      <c r="D83" s="394"/>
      <c r="E83" s="394"/>
      <c r="F83" s="394"/>
      <c r="G83" s="394"/>
      <c r="H83" s="394"/>
      <c r="I83" s="394"/>
      <c r="J83" s="394"/>
      <c r="K83" s="394"/>
      <c r="L83" s="394"/>
      <c r="M83" s="394"/>
      <c r="N83" s="394"/>
      <c r="O83" s="394"/>
      <c r="P83" s="394"/>
      <c r="Q83" s="394"/>
      <c r="R83" s="394"/>
      <c r="S83" s="394"/>
      <c r="T83" s="394"/>
      <c r="U83" s="394"/>
      <c r="V83" s="394"/>
      <c r="W83" s="394"/>
      <c r="X83" s="394"/>
      <c r="Y83" s="394"/>
      <c r="Z83" s="394"/>
      <c r="AA83" s="394"/>
      <c r="AB83" s="394"/>
      <c r="AC83" s="394"/>
      <c r="AD83" s="394"/>
      <c r="AE83" s="394"/>
      <c r="AF83" s="394"/>
      <c r="AG83" s="394"/>
      <c r="AH83" s="394"/>
      <c r="AI83" s="394"/>
      <c r="AJ83" s="394"/>
      <c r="AK83" s="394"/>
      <c r="AL83" s="394"/>
      <c r="AM83" s="394"/>
      <c r="AN83" s="394"/>
      <c r="AO83" s="394"/>
      <c r="AP83" s="394"/>
      <c r="AQ83" s="394"/>
      <c r="AR83" s="394"/>
      <c r="AS83" s="394"/>
      <c r="AT83" s="394"/>
      <c r="AU83" s="394"/>
      <c r="AV83" s="394"/>
      <c r="AW83" s="394"/>
      <c r="AX83" s="394"/>
      <c r="AY83" s="394"/>
      <c r="AZ83" s="394"/>
      <c r="BA83" s="394"/>
      <c r="BB83" s="394"/>
      <c r="BC83" s="394"/>
      <c r="BD83" s="394"/>
      <c r="BE83" s="394"/>
      <c r="BF83" s="394"/>
      <c r="BG83" s="394"/>
      <c r="BH83" s="394"/>
      <c r="BI83" s="394"/>
      <c r="BJ83" s="394"/>
      <c r="BK83" s="394"/>
      <c r="BL83" s="394"/>
      <c r="BM83" s="394"/>
      <c r="BN83" s="394"/>
      <c r="BO83" s="394"/>
      <c r="BP83" s="394"/>
      <c r="BQ83" s="394"/>
      <c r="BR83" s="394"/>
      <c r="BS83" s="394"/>
      <c r="BT83" s="394"/>
      <c r="BU83" s="394"/>
      <c r="BV83" s="394"/>
      <c r="BW83" s="394"/>
      <c r="BX83" s="394"/>
      <c r="BY83" s="394"/>
      <c r="BZ83" s="394"/>
      <c r="CA83" s="394"/>
      <c r="CB83" s="394"/>
      <c r="CC83" s="394"/>
      <c r="CD83" s="394"/>
      <c r="CE83" s="394"/>
      <c r="CF83" s="394"/>
      <c r="CG83" s="394"/>
      <c r="CH83" s="394"/>
      <c r="CI83" s="394"/>
      <c r="CJ83" s="394"/>
      <c r="CK83" s="394"/>
      <c r="CL83" s="394"/>
      <c r="CM83" s="394"/>
      <c r="CN83" s="394"/>
      <c r="CO83" s="394"/>
      <c r="CP83" s="394"/>
      <c r="CQ83" s="394"/>
      <c r="CR83" s="394"/>
      <c r="CS83" s="394"/>
      <c r="CT83" s="394"/>
      <c r="CU83" s="394"/>
      <c r="CV83" s="394"/>
      <c r="CW83" s="394"/>
      <c r="CX83" s="394"/>
      <c r="CY83" s="394"/>
      <c r="CZ83" s="394"/>
      <c r="DA83" s="394"/>
      <c r="DB83" s="394"/>
      <c r="DC83" s="394"/>
      <c r="DD83" s="394"/>
      <c r="DE83" s="394"/>
      <c r="DF83" s="394"/>
      <c r="DG83" s="394"/>
      <c r="DH83" s="394"/>
      <c r="DI83" s="394"/>
      <c r="DJ83" s="394"/>
      <c r="DK83" s="394"/>
      <c r="DL83" s="394"/>
      <c r="DM83" s="394"/>
      <c r="DN83" s="394"/>
      <c r="DO83" s="394"/>
      <c r="DP83" s="394"/>
      <c r="DQ83" s="394"/>
      <c r="DR83" s="394"/>
      <c r="DS83" s="394"/>
      <c r="DT83" s="394"/>
      <c r="DU83" s="394"/>
      <c r="DV83" s="394"/>
      <c r="DW83" s="394"/>
      <c r="DX83" s="394"/>
      <c r="DY83" s="394"/>
      <c r="DZ83" s="394"/>
    </row>
    <row r="84" spans="1:130">
      <c r="A84" s="394"/>
      <c r="B84" s="394"/>
      <c r="C84" s="394"/>
      <c r="D84" s="394"/>
      <c r="E84" s="394"/>
      <c r="F84" s="394"/>
      <c r="G84" s="394"/>
      <c r="H84" s="394"/>
      <c r="I84" s="394"/>
      <c r="J84" s="394"/>
      <c r="K84" s="394"/>
      <c r="L84" s="394"/>
      <c r="M84" s="394"/>
      <c r="N84" s="394"/>
      <c r="O84" s="394"/>
      <c r="P84" s="394"/>
      <c r="Q84" s="394"/>
      <c r="R84" s="394"/>
      <c r="S84" s="394"/>
      <c r="T84" s="394"/>
      <c r="U84" s="394"/>
      <c r="V84" s="394"/>
      <c r="W84" s="394"/>
      <c r="X84" s="394"/>
      <c r="Y84" s="394"/>
      <c r="Z84" s="394"/>
      <c r="AA84" s="394"/>
      <c r="AB84" s="394"/>
      <c r="AC84" s="394"/>
      <c r="AD84" s="394"/>
      <c r="AE84" s="394"/>
      <c r="AF84" s="394"/>
      <c r="AG84" s="394"/>
      <c r="AH84" s="394"/>
      <c r="AI84" s="394"/>
      <c r="AJ84" s="394"/>
      <c r="AK84" s="394"/>
      <c r="AL84" s="394"/>
      <c r="AM84" s="394"/>
      <c r="AN84" s="394"/>
      <c r="AO84" s="394"/>
      <c r="AP84" s="394"/>
      <c r="AQ84" s="394"/>
      <c r="AR84" s="394"/>
      <c r="AS84" s="394"/>
      <c r="AT84" s="394"/>
      <c r="AU84" s="394"/>
      <c r="AV84" s="394"/>
      <c r="AW84" s="394"/>
      <c r="AX84" s="394"/>
      <c r="AY84" s="394"/>
      <c r="AZ84" s="394"/>
      <c r="BA84" s="394"/>
      <c r="BB84" s="394"/>
      <c r="BC84" s="394"/>
      <c r="BD84" s="394"/>
      <c r="BE84" s="394"/>
      <c r="BF84" s="394"/>
      <c r="BG84" s="394"/>
      <c r="BH84" s="394"/>
      <c r="BI84" s="394"/>
      <c r="BJ84" s="394"/>
      <c r="BK84" s="394"/>
      <c r="BL84" s="394"/>
      <c r="BM84" s="394"/>
      <c r="BN84" s="394"/>
      <c r="BO84" s="394"/>
      <c r="BP84" s="394"/>
      <c r="BQ84" s="394"/>
      <c r="BR84" s="394"/>
      <c r="BS84" s="394"/>
      <c r="BT84" s="394"/>
      <c r="BU84" s="394"/>
      <c r="BV84" s="394"/>
      <c r="BW84" s="394"/>
      <c r="BX84" s="394"/>
      <c r="BY84" s="394"/>
      <c r="BZ84" s="394"/>
      <c r="CA84" s="394"/>
      <c r="CB84" s="394"/>
      <c r="CC84" s="394"/>
      <c r="CD84" s="394"/>
      <c r="CE84" s="394"/>
      <c r="CF84" s="394"/>
      <c r="CG84" s="394"/>
      <c r="CH84" s="394"/>
      <c r="CI84" s="394"/>
      <c r="CJ84" s="394"/>
      <c r="CK84" s="394"/>
      <c r="CL84" s="394"/>
      <c r="CM84" s="394"/>
      <c r="CN84" s="394"/>
      <c r="CO84" s="394"/>
      <c r="CP84" s="394"/>
      <c r="CQ84" s="394"/>
      <c r="CR84" s="394"/>
      <c r="CS84" s="394"/>
      <c r="CT84" s="394"/>
      <c r="CU84" s="394"/>
      <c r="CV84" s="394"/>
      <c r="CW84" s="394"/>
      <c r="CX84" s="394"/>
      <c r="CY84" s="394"/>
      <c r="CZ84" s="394"/>
      <c r="DA84" s="394"/>
      <c r="DB84" s="394"/>
      <c r="DC84" s="394"/>
      <c r="DD84" s="394"/>
      <c r="DE84" s="394"/>
      <c r="DF84" s="394"/>
      <c r="DG84" s="394"/>
      <c r="DH84" s="394"/>
      <c r="DI84" s="394"/>
      <c r="DJ84" s="394"/>
      <c r="DK84" s="394"/>
      <c r="DL84" s="394"/>
      <c r="DM84" s="394"/>
      <c r="DN84" s="394"/>
      <c r="DO84" s="394"/>
      <c r="DP84" s="394"/>
      <c r="DQ84" s="394"/>
      <c r="DR84" s="394"/>
      <c r="DS84" s="394"/>
      <c r="DT84" s="394"/>
      <c r="DU84" s="394"/>
      <c r="DV84" s="394"/>
      <c r="DW84" s="394"/>
      <c r="DX84" s="394"/>
      <c r="DY84" s="394"/>
      <c r="DZ84" s="394"/>
    </row>
    <row r="85" spans="1:130">
      <c r="A85" s="394"/>
      <c r="B85" s="394"/>
      <c r="C85" s="394"/>
      <c r="D85" s="394"/>
      <c r="E85" s="394"/>
      <c r="F85" s="394"/>
      <c r="G85" s="394"/>
      <c r="H85" s="394"/>
      <c r="I85" s="394"/>
      <c r="J85" s="394"/>
      <c r="K85" s="394"/>
      <c r="L85" s="394"/>
      <c r="M85" s="394"/>
      <c r="N85" s="394"/>
      <c r="O85" s="394"/>
      <c r="P85" s="394"/>
      <c r="Q85" s="394"/>
      <c r="R85" s="394"/>
      <c r="S85" s="394"/>
      <c r="T85" s="394"/>
      <c r="U85" s="394"/>
      <c r="V85" s="394"/>
      <c r="W85" s="394"/>
      <c r="X85" s="394"/>
      <c r="Y85" s="394"/>
      <c r="Z85" s="394"/>
      <c r="AA85" s="394"/>
      <c r="AB85" s="394"/>
      <c r="AC85" s="394"/>
      <c r="AD85" s="394"/>
      <c r="AE85" s="394"/>
      <c r="AF85" s="394"/>
      <c r="AG85" s="394"/>
      <c r="AH85" s="394"/>
      <c r="AI85" s="394"/>
      <c r="AJ85" s="394"/>
      <c r="AK85" s="394"/>
      <c r="AL85" s="394"/>
      <c r="AM85" s="394"/>
      <c r="AN85" s="394"/>
      <c r="AO85" s="394"/>
      <c r="AP85" s="394"/>
      <c r="AQ85" s="394"/>
      <c r="AR85" s="394"/>
      <c r="AS85" s="394"/>
      <c r="AT85" s="394"/>
      <c r="AU85" s="394"/>
      <c r="AV85" s="394"/>
      <c r="AW85" s="394"/>
      <c r="AX85" s="394"/>
      <c r="AY85" s="394"/>
      <c r="AZ85" s="394"/>
      <c r="BA85" s="394"/>
      <c r="BB85" s="394"/>
      <c r="BC85" s="394"/>
      <c r="BD85" s="394"/>
      <c r="BE85" s="394"/>
      <c r="BF85" s="394"/>
      <c r="BG85" s="394"/>
      <c r="BH85" s="394"/>
      <c r="BI85" s="394"/>
      <c r="BJ85" s="394"/>
      <c r="BK85" s="394"/>
      <c r="BL85" s="394"/>
      <c r="BM85" s="394"/>
      <c r="BN85" s="394"/>
      <c r="BO85" s="394"/>
      <c r="BP85" s="394"/>
      <c r="BQ85" s="394"/>
      <c r="BR85" s="394"/>
      <c r="BS85" s="394"/>
      <c r="BT85" s="394"/>
      <c r="BU85" s="394"/>
      <c r="BV85" s="394"/>
      <c r="BW85" s="394"/>
      <c r="BX85" s="394"/>
      <c r="BY85" s="394"/>
      <c r="BZ85" s="394"/>
      <c r="CA85" s="394"/>
      <c r="CB85" s="394"/>
      <c r="CC85" s="394"/>
      <c r="CD85" s="394"/>
      <c r="CE85" s="394"/>
      <c r="CF85" s="394"/>
      <c r="CG85" s="394"/>
      <c r="CH85" s="394"/>
      <c r="CI85" s="394"/>
      <c r="CJ85" s="394"/>
      <c r="CK85" s="394"/>
      <c r="CL85" s="394"/>
      <c r="CM85" s="394"/>
      <c r="CN85" s="394"/>
      <c r="CO85" s="394"/>
      <c r="CP85" s="394"/>
      <c r="CQ85" s="394"/>
      <c r="CR85" s="394"/>
      <c r="CS85" s="394"/>
      <c r="CT85" s="394"/>
      <c r="CU85" s="394"/>
      <c r="CV85" s="394"/>
      <c r="CW85" s="394"/>
      <c r="CX85" s="394"/>
      <c r="CY85" s="394"/>
      <c r="CZ85" s="394"/>
      <c r="DA85" s="394"/>
      <c r="DB85" s="394"/>
      <c r="DC85" s="394"/>
      <c r="DD85" s="394"/>
      <c r="DE85" s="394"/>
      <c r="DF85" s="394"/>
      <c r="DG85" s="394"/>
      <c r="DH85" s="394"/>
      <c r="DI85" s="394"/>
      <c r="DJ85" s="394"/>
      <c r="DK85" s="394"/>
      <c r="DL85" s="394"/>
      <c r="DM85" s="394"/>
      <c r="DN85" s="394"/>
      <c r="DO85" s="394"/>
      <c r="DP85" s="394"/>
      <c r="DQ85" s="394"/>
      <c r="DR85" s="394"/>
      <c r="DS85" s="394"/>
      <c r="DT85" s="394"/>
      <c r="DU85" s="394"/>
      <c r="DV85" s="394"/>
      <c r="DW85" s="394"/>
      <c r="DX85" s="394"/>
      <c r="DY85" s="394"/>
      <c r="DZ85" s="394"/>
    </row>
    <row r="86" spans="1:130">
      <c r="A86" s="394"/>
      <c r="B86" s="394"/>
      <c r="C86" s="394"/>
      <c r="D86" s="394"/>
      <c r="E86" s="394"/>
      <c r="F86" s="394"/>
      <c r="G86" s="394"/>
      <c r="H86" s="394"/>
      <c r="I86" s="394"/>
      <c r="J86" s="394"/>
      <c r="K86" s="394"/>
      <c r="L86" s="394"/>
      <c r="M86" s="394"/>
      <c r="N86" s="394"/>
      <c r="O86" s="394"/>
      <c r="P86" s="394"/>
      <c r="Q86" s="394"/>
      <c r="R86" s="394"/>
      <c r="S86" s="394"/>
      <c r="T86" s="394"/>
      <c r="U86" s="394"/>
      <c r="V86" s="394"/>
      <c r="W86" s="394"/>
      <c r="X86" s="394"/>
      <c r="Y86" s="394"/>
      <c r="Z86" s="394"/>
      <c r="AA86" s="394"/>
      <c r="AB86" s="394"/>
      <c r="AC86" s="394"/>
      <c r="AD86" s="394"/>
      <c r="AE86" s="394"/>
      <c r="AF86" s="394"/>
      <c r="AG86" s="394"/>
      <c r="AH86" s="394"/>
      <c r="AI86" s="394"/>
      <c r="AJ86" s="394"/>
      <c r="AK86" s="394"/>
      <c r="AL86" s="394"/>
      <c r="AM86" s="394"/>
      <c r="AN86" s="394"/>
      <c r="AO86" s="394"/>
      <c r="AP86" s="394"/>
      <c r="AQ86" s="394"/>
      <c r="AR86" s="394"/>
      <c r="AS86" s="394"/>
      <c r="AT86" s="394"/>
      <c r="AU86" s="394"/>
      <c r="AV86" s="394"/>
      <c r="AW86" s="394"/>
      <c r="AX86" s="394"/>
      <c r="AY86" s="394"/>
      <c r="AZ86" s="394"/>
      <c r="BA86" s="394"/>
      <c r="BB86" s="394"/>
      <c r="BC86" s="394"/>
      <c r="BD86" s="394"/>
      <c r="BE86" s="394"/>
      <c r="BF86" s="394"/>
      <c r="BG86" s="394"/>
      <c r="BH86" s="394"/>
      <c r="BI86" s="394"/>
      <c r="BJ86" s="394"/>
      <c r="BK86" s="394"/>
      <c r="BL86" s="394"/>
      <c r="BM86" s="394"/>
      <c r="BN86" s="394"/>
      <c r="BO86" s="394"/>
      <c r="BP86" s="394"/>
      <c r="BQ86" s="394"/>
      <c r="BR86" s="394"/>
      <c r="BS86" s="394"/>
      <c r="BT86" s="394"/>
      <c r="BU86" s="394"/>
      <c r="BV86" s="394"/>
      <c r="BW86" s="394"/>
      <c r="BX86" s="394"/>
      <c r="BY86" s="394"/>
      <c r="BZ86" s="394"/>
      <c r="CA86" s="394"/>
      <c r="CB86" s="394"/>
      <c r="CC86" s="394"/>
      <c r="CD86" s="394"/>
      <c r="CE86" s="394"/>
      <c r="CF86" s="394"/>
      <c r="CG86" s="394"/>
      <c r="CH86" s="394"/>
      <c r="CI86" s="394"/>
      <c r="CJ86" s="394"/>
      <c r="CK86" s="394"/>
      <c r="CL86" s="394"/>
      <c r="CM86" s="394"/>
      <c r="CN86" s="394"/>
      <c r="CO86" s="394"/>
      <c r="CP86" s="394"/>
      <c r="CQ86" s="394"/>
      <c r="CR86" s="394"/>
      <c r="CS86" s="394"/>
      <c r="CT86" s="394"/>
      <c r="CU86" s="394"/>
      <c r="CV86" s="394"/>
      <c r="CW86" s="394"/>
      <c r="CX86" s="394"/>
      <c r="CY86" s="394"/>
      <c r="CZ86" s="394"/>
      <c r="DA86" s="394"/>
      <c r="DB86" s="394"/>
      <c r="DC86" s="394"/>
      <c r="DD86" s="394"/>
      <c r="DE86" s="394"/>
      <c r="DF86" s="394"/>
      <c r="DG86" s="394"/>
      <c r="DH86" s="394"/>
      <c r="DI86" s="394"/>
      <c r="DJ86" s="394"/>
      <c r="DK86" s="394"/>
      <c r="DL86" s="394"/>
      <c r="DM86" s="394"/>
      <c r="DN86" s="394"/>
      <c r="DO86" s="394"/>
      <c r="DP86" s="394"/>
      <c r="DQ86" s="394"/>
      <c r="DR86" s="394"/>
      <c r="DS86" s="394"/>
      <c r="DT86" s="394"/>
      <c r="DU86" s="394"/>
      <c r="DV86" s="394"/>
      <c r="DW86" s="394"/>
      <c r="DX86" s="394"/>
      <c r="DY86" s="394"/>
      <c r="DZ86" s="394"/>
    </row>
    <row r="87" spans="1:130">
      <c r="A87" s="394"/>
      <c r="B87" s="394"/>
      <c r="C87" s="394"/>
      <c r="D87" s="394"/>
      <c r="E87" s="394"/>
      <c r="F87" s="394"/>
      <c r="G87" s="394"/>
      <c r="H87" s="394"/>
      <c r="I87" s="394"/>
      <c r="J87" s="394"/>
      <c r="K87" s="394"/>
      <c r="L87" s="394"/>
      <c r="M87" s="394"/>
      <c r="N87" s="394"/>
      <c r="O87" s="394"/>
      <c r="P87" s="394"/>
      <c r="Q87" s="394"/>
      <c r="R87" s="394"/>
      <c r="S87" s="394"/>
      <c r="T87" s="394"/>
      <c r="U87" s="394"/>
      <c r="V87" s="394"/>
      <c r="W87" s="394"/>
      <c r="X87" s="394"/>
      <c r="Y87" s="394"/>
      <c r="Z87" s="394"/>
      <c r="AA87" s="394"/>
      <c r="AB87" s="394"/>
      <c r="AC87" s="394"/>
      <c r="AD87" s="394"/>
      <c r="AE87" s="394"/>
      <c r="AF87" s="394"/>
      <c r="AG87" s="394"/>
      <c r="AH87" s="394"/>
      <c r="AI87" s="394"/>
      <c r="AJ87" s="394"/>
      <c r="AK87" s="394"/>
      <c r="AL87" s="394"/>
      <c r="AM87" s="394"/>
      <c r="AN87" s="394"/>
      <c r="AO87" s="394"/>
      <c r="AP87" s="394"/>
      <c r="AQ87" s="394"/>
      <c r="AR87" s="394"/>
      <c r="AS87" s="394"/>
      <c r="AT87" s="394"/>
      <c r="AU87" s="394"/>
      <c r="AV87" s="394"/>
      <c r="AW87" s="394"/>
      <c r="AX87" s="394"/>
      <c r="AY87" s="394"/>
      <c r="AZ87" s="394"/>
      <c r="BA87" s="394"/>
      <c r="BB87" s="394"/>
      <c r="BC87" s="394"/>
      <c r="BD87" s="394"/>
      <c r="BE87" s="394"/>
      <c r="BF87" s="394"/>
      <c r="BG87" s="394"/>
      <c r="BH87" s="394"/>
      <c r="BI87" s="394"/>
      <c r="BJ87" s="394"/>
      <c r="BK87" s="394"/>
      <c r="BL87" s="394"/>
      <c r="BM87" s="394"/>
      <c r="BN87" s="394"/>
      <c r="BO87" s="394"/>
      <c r="BP87" s="394"/>
      <c r="BQ87" s="394"/>
      <c r="BR87" s="394"/>
      <c r="BS87" s="394"/>
      <c r="BT87" s="394"/>
      <c r="BU87" s="394"/>
      <c r="BV87" s="394"/>
      <c r="BW87" s="394"/>
      <c r="BX87" s="394"/>
      <c r="BY87" s="394"/>
      <c r="BZ87" s="394"/>
      <c r="CA87" s="394"/>
      <c r="CB87" s="394"/>
      <c r="CC87" s="394"/>
      <c r="CD87" s="394"/>
      <c r="CE87" s="394"/>
      <c r="CF87" s="394"/>
      <c r="CG87" s="394"/>
      <c r="CH87" s="394"/>
      <c r="CI87" s="394"/>
      <c r="CJ87" s="394"/>
      <c r="CK87" s="394"/>
      <c r="CL87" s="394"/>
      <c r="CM87" s="394"/>
      <c r="CN87" s="394"/>
      <c r="CO87" s="394"/>
      <c r="CP87" s="394"/>
      <c r="CQ87" s="394"/>
      <c r="CR87" s="394"/>
      <c r="CS87" s="394"/>
      <c r="CT87" s="394"/>
      <c r="CU87" s="394"/>
      <c r="CV87" s="394"/>
      <c r="CW87" s="394"/>
      <c r="CX87" s="394"/>
      <c r="CY87" s="394"/>
      <c r="CZ87" s="394"/>
      <c r="DA87" s="394"/>
      <c r="DB87" s="394"/>
      <c r="DC87" s="394"/>
      <c r="DD87" s="394"/>
      <c r="DE87" s="394"/>
      <c r="DF87" s="394"/>
      <c r="DG87" s="394"/>
      <c r="DH87" s="394"/>
      <c r="DI87" s="394"/>
      <c r="DJ87" s="394"/>
      <c r="DK87" s="394"/>
      <c r="DL87" s="394"/>
      <c r="DM87" s="394"/>
      <c r="DN87" s="394"/>
      <c r="DO87" s="394"/>
      <c r="DP87" s="394"/>
      <c r="DQ87" s="394"/>
      <c r="DR87" s="394"/>
      <c r="DS87" s="394"/>
      <c r="DT87" s="394"/>
      <c r="DU87" s="394"/>
      <c r="DV87" s="394"/>
      <c r="DW87" s="394"/>
      <c r="DX87" s="394"/>
      <c r="DY87" s="394"/>
      <c r="DZ87" s="394"/>
    </row>
    <row r="350" spans="1:130" s="358" customFormat="1">
      <c r="A350" s="340">
        <f>A2</f>
        <v>0</v>
      </c>
      <c r="B350" s="340" t="s">
        <v>1587</v>
      </c>
      <c r="C350" s="340" t="s">
        <v>1587</v>
      </c>
      <c r="D350" s="340" t="s">
        <v>1587</v>
      </c>
      <c r="E350" s="340">
        <v>11111</v>
      </c>
      <c r="F350" s="340" t="s">
        <v>66</v>
      </c>
      <c r="G350" s="340">
        <f>SUM(G2:G349)</f>
        <v>0</v>
      </c>
      <c r="H350" s="340">
        <f t="shared" ref="H350:BS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40">
        <f t="shared" si="0"/>
        <v>0</v>
      </c>
      <c r="R350" s="340">
        <f t="shared" si="0"/>
        <v>0</v>
      </c>
      <c r="S350" s="340">
        <f t="shared" si="0"/>
        <v>0</v>
      </c>
      <c r="T350" s="340">
        <f t="shared" si="0"/>
        <v>0</v>
      </c>
      <c r="U350" s="340">
        <f t="shared" si="0"/>
        <v>0</v>
      </c>
      <c r="V350" s="340">
        <f t="shared" si="0"/>
        <v>0</v>
      </c>
      <c r="W350" s="340">
        <f t="shared" si="0"/>
        <v>0</v>
      </c>
      <c r="X350" s="340">
        <f t="shared" si="0"/>
        <v>0</v>
      </c>
      <c r="Y350" s="340">
        <f t="shared" si="0"/>
        <v>0</v>
      </c>
      <c r="Z350" s="340">
        <f t="shared" si="0"/>
        <v>0</v>
      </c>
      <c r="AA350" s="340">
        <f t="shared" si="0"/>
        <v>0</v>
      </c>
      <c r="AB350" s="340">
        <f t="shared" si="0"/>
        <v>0</v>
      </c>
      <c r="AC350" s="340">
        <f t="shared" si="0"/>
        <v>0</v>
      </c>
      <c r="AD350" s="340">
        <f t="shared" si="0"/>
        <v>0</v>
      </c>
      <c r="AE350" s="340">
        <f t="shared" si="0"/>
        <v>0</v>
      </c>
      <c r="AF350" s="340">
        <f t="shared" si="0"/>
        <v>0</v>
      </c>
      <c r="AG350" s="340">
        <f t="shared" si="0"/>
        <v>0</v>
      </c>
      <c r="AH350" s="340">
        <f t="shared" si="0"/>
        <v>0</v>
      </c>
      <c r="AI350" s="340">
        <f t="shared" si="0"/>
        <v>0</v>
      </c>
      <c r="AJ350" s="340">
        <f t="shared" si="0"/>
        <v>0</v>
      </c>
      <c r="AK350" s="340">
        <f t="shared" si="0"/>
        <v>0</v>
      </c>
      <c r="AL350" s="340">
        <f t="shared" si="0"/>
        <v>0</v>
      </c>
      <c r="AM350" s="340">
        <f t="shared" si="0"/>
        <v>0</v>
      </c>
      <c r="AN350" s="340">
        <f t="shared" si="0"/>
        <v>0</v>
      </c>
      <c r="AO350" s="340">
        <f t="shared" si="0"/>
        <v>0</v>
      </c>
      <c r="AP350" s="340">
        <f t="shared" si="0"/>
        <v>0</v>
      </c>
      <c r="AQ350" s="340">
        <f t="shared" si="0"/>
        <v>0</v>
      </c>
      <c r="AR350" s="340">
        <f t="shared" si="0"/>
        <v>0</v>
      </c>
      <c r="AS350" s="340">
        <f t="shared" si="0"/>
        <v>0</v>
      </c>
      <c r="AT350" s="340">
        <f t="shared" si="0"/>
        <v>0</v>
      </c>
      <c r="AU350" s="340">
        <f t="shared" si="0"/>
        <v>0</v>
      </c>
      <c r="AV350" s="340">
        <f t="shared" si="0"/>
        <v>0</v>
      </c>
      <c r="AW350" s="340">
        <f t="shared" si="0"/>
        <v>0</v>
      </c>
      <c r="AX350" s="340">
        <f t="shared" si="0"/>
        <v>0</v>
      </c>
      <c r="AY350" s="340">
        <f t="shared" si="0"/>
        <v>0</v>
      </c>
      <c r="AZ350" s="340">
        <f t="shared" si="0"/>
        <v>0</v>
      </c>
      <c r="BA350" s="340">
        <f t="shared" si="0"/>
        <v>0</v>
      </c>
      <c r="BB350" s="340">
        <f t="shared" si="0"/>
        <v>0</v>
      </c>
      <c r="BC350" s="340">
        <f t="shared" si="0"/>
        <v>0</v>
      </c>
      <c r="BD350" s="340">
        <f t="shared" si="0"/>
        <v>0</v>
      </c>
      <c r="BE350" s="340">
        <f t="shared" si="0"/>
        <v>0</v>
      </c>
      <c r="BF350" s="340">
        <f t="shared" si="0"/>
        <v>0</v>
      </c>
      <c r="BG350" s="340">
        <f t="shared" si="0"/>
        <v>0</v>
      </c>
      <c r="BH350" s="340">
        <f t="shared" si="0"/>
        <v>0</v>
      </c>
      <c r="BI350" s="340">
        <f t="shared" si="0"/>
        <v>0</v>
      </c>
      <c r="BJ350" s="340">
        <f t="shared" si="0"/>
        <v>0</v>
      </c>
      <c r="BK350" s="340">
        <f t="shared" si="0"/>
        <v>0</v>
      </c>
      <c r="BL350" s="340">
        <f t="shared" si="0"/>
        <v>0</v>
      </c>
      <c r="BM350" s="340">
        <f t="shared" si="0"/>
        <v>0</v>
      </c>
      <c r="BN350" s="340">
        <f t="shared" si="0"/>
        <v>0</v>
      </c>
      <c r="BO350" s="340">
        <f t="shared" si="0"/>
        <v>0</v>
      </c>
      <c r="BP350" s="340">
        <f t="shared" si="0"/>
        <v>0</v>
      </c>
      <c r="BQ350" s="340">
        <f t="shared" si="0"/>
        <v>0</v>
      </c>
      <c r="BR350" s="340">
        <f t="shared" si="0"/>
        <v>0</v>
      </c>
      <c r="BS350" s="340">
        <f t="shared" si="0"/>
        <v>0</v>
      </c>
      <c r="BT350" s="340">
        <f t="shared" ref="BT350:DW350" si="1">SUM(BT2:BT349)</f>
        <v>0</v>
      </c>
      <c r="BU350" s="340">
        <f t="shared" si="1"/>
        <v>0</v>
      </c>
      <c r="BV350" s="340">
        <f t="shared" si="1"/>
        <v>0</v>
      </c>
      <c r="BW350" s="340">
        <f t="shared" si="1"/>
        <v>0</v>
      </c>
      <c r="BX350" s="340">
        <f t="shared" si="1"/>
        <v>0</v>
      </c>
      <c r="BY350" s="340">
        <f t="shared" si="1"/>
        <v>0</v>
      </c>
      <c r="BZ350" s="340">
        <f t="shared" si="1"/>
        <v>0</v>
      </c>
      <c r="CA350" s="340">
        <f t="shared" si="1"/>
        <v>0</v>
      </c>
      <c r="CB350" s="340">
        <f t="shared" si="1"/>
        <v>0</v>
      </c>
      <c r="CC350" s="340">
        <f t="shared" si="1"/>
        <v>0</v>
      </c>
      <c r="CD350" s="340">
        <f t="shared" si="1"/>
        <v>0</v>
      </c>
      <c r="CE350" s="340">
        <f t="shared" si="1"/>
        <v>0</v>
      </c>
      <c r="CF350" s="340">
        <f t="shared" si="1"/>
        <v>0</v>
      </c>
      <c r="CG350" s="340">
        <f t="shared" si="1"/>
        <v>0</v>
      </c>
      <c r="CH350" s="340">
        <f t="shared" si="1"/>
        <v>0</v>
      </c>
      <c r="CI350" s="340">
        <f t="shared" si="1"/>
        <v>0</v>
      </c>
      <c r="CJ350" s="340">
        <f t="shared" si="1"/>
        <v>0</v>
      </c>
      <c r="CK350" s="340">
        <f t="shared" si="1"/>
        <v>0</v>
      </c>
      <c r="CL350" s="340">
        <f t="shared" si="1"/>
        <v>0</v>
      </c>
      <c r="CM350" s="340">
        <f t="shared" si="1"/>
        <v>0</v>
      </c>
      <c r="CN350" s="340">
        <f t="shared" si="1"/>
        <v>0</v>
      </c>
      <c r="CO350" s="340">
        <f t="shared" si="1"/>
        <v>0</v>
      </c>
      <c r="CP350" s="340">
        <f t="shared" si="1"/>
        <v>0</v>
      </c>
      <c r="CQ350" s="340">
        <f t="shared" si="1"/>
        <v>0</v>
      </c>
      <c r="CR350" s="340">
        <f t="shared" si="1"/>
        <v>0</v>
      </c>
      <c r="CS350" s="340">
        <f t="shared" si="1"/>
        <v>0</v>
      </c>
      <c r="CT350" s="340">
        <f t="shared" si="1"/>
        <v>0</v>
      </c>
      <c r="CU350" s="340">
        <f t="shared" si="1"/>
        <v>0</v>
      </c>
      <c r="CV350" s="340">
        <f t="shared" si="1"/>
        <v>0</v>
      </c>
      <c r="CW350" s="340">
        <f t="shared" si="1"/>
        <v>0</v>
      </c>
      <c r="CX350" s="340">
        <f t="shared" si="1"/>
        <v>0</v>
      </c>
      <c r="CY350" s="340">
        <f t="shared" si="1"/>
        <v>0</v>
      </c>
      <c r="CZ350" s="340">
        <f t="shared" si="1"/>
        <v>0</v>
      </c>
      <c r="DA350" s="340">
        <f t="shared" si="1"/>
        <v>0</v>
      </c>
      <c r="DB350" s="340">
        <f t="shared" si="1"/>
        <v>0</v>
      </c>
      <c r="DC350" s="340">
        <f t="shared" si="1"/>
        <v>0</v>
      </c>
      <c r="DD350" s="340">
        <f t="shared" si="1"/>
        <v>0</v>
      </c>
      <c r="DE350" s="340">
        <f t="shared" si="1"/>
        <v>0</v>
      </c>
      <c r="DF350" s="340">
        <f t="shared" si="1"/>
        <v>0</v>
      </c>
      <c r="DG350" s="340">
        <f t="shared" si="1"/>
        <v>0</v>
      </c>
      <c r="DH350" s="340">
        <f t="shared" si="1"/>
        <v>0</v>
      </c>
      <c r="DI350" s="340">
        <f t="shared" si="1"/>
        <v>0</v>
      </c>
      <c r="DJ350" s="340">
        <f t="shared" si="1"/>
        <v>0</v>
      </c>
      <c r="DK350" s="340">
        <f t="shared" si="1"/>
        <v>0</v>
      </c>
      <c r="DL350" s="340">
        <f t="shared" si="1"/>
        <v>0</v>
      </c>
      <c r="DM350" s="340">
        <f t="shared" si="1"/>
        <v>0</v>
      </c>
      <c r="DN350" s="340">
        <f t="shared" si="1"/>
        <v>0</v>
      </c>
      <c r="DO350" s="340">
        <f t="shared" si="1"/>
        <v>0</v>
      </c>
      <c r="DP350" s="340">
        <f t="shared" si="1"/>
        <v>0</v>
      </c>
      <c r="DQ350" s="340">
        <f t="shared" si="1"/>
        <v>0</v>
      </c>
      <c r="DR350" s="340">
        <f t="shared" si="1"/>
        <v>0</v>
      </c>
      <c r="DS350" s="340">
        <f t="shared" si="1"/>
        <v>0</v>
      </c>
      <c r="DT350" s="340">
        <f t="shared" si="1"/>
        <v>0</v>
      </c>
      <c r="DU350" s="340">
        <f t="shared" si="1"/>
        <v>0</v>
      </c>
      <c r="DV350" s="340">
        <f t="shared" si="1"/>
        <v>0</v>
      </c>
      <c r="DW350" s="340">
        <f t="shared" si="1"/>
        <v>0</v>
      </c>
      <c r="DX350" s="358">
        <v>1</v>
      </c>
      <c r="DY350" s="358">
        <v>1</v>
      </c>
      <c r="DZ350" s="358">
        <v>1</v>
      </c>
    </row>
  </sheetData>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E350"/>
  <sheetViews>
    <sheetView showGridLines="0" workbookViewId="0">
      <pane xSplit="5" ySplit="1" topLeftCell="F144" activePane="bottomRight" state="frozen"/>
      <selection activeCell="D4" sqref="D4:P5"/>
      <selection pane="topRight" activeCell="D4" sqref="D4:P5"/>
      <selection pane="bottomLeft" activeCell="D4" sqref="D4:P5"/>
      <selection pane="bottomRight" activeCell="G350" sqref="G350:BB350"/>
    </sheetView>
  </sheetViews>
  <sheetFormatPr defaultColWidth="9" defaultRowHeight="15"/>
  <cols>
    <col min="1" max="1" width="19.85546875" style="143" bestFit="1" customWidth="1"/>
    <col min="2" max="2" width="9.28515625" style="143" bestFit="1" customWidth="1"/>
    <col min="3" max="3" width="15.140625" style="143" bestFit="1" customWidth="1"/>
    <col min="4" max="4" width="23.42578125" style="143" customWidth="1"/>
    <col min="5" max="5" width="10.85546875" style="143" customWidth="1"/>
    <col min="6" max="6" width="15" style="143" bestFit="1" customWidth="1"/>
    <col min="7" max="7" width="11.5703125" style="143" customWidth="1"/>
    <col min="8" max="14" width="9.28515625" style="143" customWidth="1"/>
    <col min="15" max="15" width="9.85546875" style="143" customWidth="1"/>
    <col min="16" max="16" width="8.140625" style="143" customWidth="1"/>
    <col min="17" max="17" width="7.85546875" style="143" bestFit="1" customWidth="1"/>
    <col min="18" max="18" width="6.140625" style="143" bestFit="1" customWidth="1"/>
    <col min="19" max="19" width="12.140625" style="143" customWidth="1"/>
    <col min="20" max="26" width="9.85546875" style="143" customWidth="1"/>
    <col min="27" max="27" width="10.140625" style="143" customWidth="1"/>
    <col min="28" max="28" width="8.5703125" style="143" bestFit="1" customWidth="1"/>
    <col min="29" max="29" width="11.140625" style="143" customWidth="1"/>
    <col min="30" max="30" width="19" style="143" bestFit="1" customWidth="1"/>
    <col min="31" max="31" width="11.5703125" style="143" customWidth="1"/>
    <col min="32" max="38" width="9.28515625" style="143" customWidth="1"/>
    <col min="39" max="39" width="9.85546875" style="143" customWidth="1"/>
    <col min="40" max="40" width="8.140625" style="143" customWidth="1"/>
    <col min="41" max="41" width="7.85546875" style="143" bestFit="1" customWidth="1"/>
    <col min="42" max="42" width="6.140625" style="143" bestFit="1" customWidth="1"/>
    <col min="43" max="43" width="12.140625" style="143" customWidth="1"/>
    <col min="44" max="50" width="9.85546875" style="143" customWidth="1"/>
    <col min="51" max="51" width="10.140625" style="143" customWidth="1"/>
    <col min="52" max="52" width="8.5703125" style="143" bestFit="1" customWidth="1"/>
    <col min="53" max="53" width="11.140625" style="143" customWidth="1"/>
    <col min="54" max="54" width="19" style="143" bestFit="1" customWidth="1"/>
    <col min="55" max="16384" width="9" style="143"/>
  </cols>
  <sheetData>
    <row r="1" spans="1:57" ht="43.5">
      <c r="A1" s="359" t="s">
        <v>140</v>
      </c>
      <c r="B1" s="359" t="s">
        <v>141</v>
      </c>
      <c r="C1" s="359" t="s">
        <v>211</v>
      </c>
      <c r="D1" s="359" t="s">
        <v>212</v>
      </c>
      <c r="E1" s="359" t="s">
        <v>213</v>
      </c>
      <c r="F1" s="359" t="s">
        <v>65</v>
      </c>
      <c r="G1" s="359" t="s">
        <v>2696</v>
      </c>
      <c r="H1" s="359" t="s">
        <v>2697</v>
      </c>
      <c r="I1" s="359" t="s">
        <v>2698</v>
      </c>
      <c r="J1" s="359" t="s">
        <v>2699</v>
      </c>
      <c r="K1" s="359" t="s">
        <v>2700</v>
      </c>
      <c r="L1" s="359" t="s">
        <v>2701</v>
      </c>
      <c r="M1" s="359" t="s">
        <v>2702</v>
      </c>
      <c r="N1" s="359" t="s">
        <v>2703</v>
      </c>
      <c r="O1" s="359" t="s">
        <v>2704</v>
      </c>
      <c r="P1" s="359" t="s">
        <v>2705</v>
      </c>
      <c r="Q1" s="742" t="s">
        <v>2706</v>
      </c>
      <c r="R1" s="742" t="s">
        <v>2707</v>
      </c>
      <c r="S1" s="359" t="s">
        <v>2708</v>
      </c>
      <c r="T1" s="359" t="s">
        <v>2709</v>
      </c>
      <c r="U1" s="359" t="s">
        <v>2710</v>
      </c>
      <c r="V1" s="359" t="s">
        <v>2711</v>
      </c>
      <c r="W1" s="359" t="s">
        <v>2712</v>
      </c>
      <c r="X1" s="359" t="s">
        <v>2713</v>
      </c>
      <c r="Y1" s="359" t="s">
        <v>2714</v>
      </c>
      <c r="Z1" s="359" t="s">
        <v>2715</v>
      </c>
      <c r="AA1" s="359" t="s">
        <v>2716</v>
      </c>
      <c r="AB1" s="359" t="s">
        <v>2717</v>
      </c>
      <c r="AC1" s="742" t="s">
        <v>2718</v>
      </c>
      <c r="AD1" s="742" t="s">
        <v>2719</v>
      </c>
      <c r="AE1" s="359" t="s">
        <v>746</v>
      </c>
      <c r="AF1" s="359" t="s">
        <v>749</v>
      </c>
      <c r="AG1" s="359" t="s">
        <v>750</v>
      </c>
      <c r="AH1" s="359" t="s">
        <v>751</v>
      </c>
      <c r="AI1" s="359" t="s">
        <v>752</v>
      </c>
      <c r="AJ1" s="359" t="s">
        <v>753</v>
      </c>
      <c r="AK1" s="359" t="s">
        <v>754</v>
      </c>
      <c r="AL1" s="359" t="s">
        <v>755</v>
      </c>
      <c r="AM1" s="359" t="s">
        <v>2720</v>
      </c>
      <c r="AN1" s="359" t="s">
        <v>2721</v>
      </c>
      <c r="AO1" s="742" t="s">
        <v>2722</v>
      </c>
      <c r="AP1" s="742" t="s">
        <v>2723</v>
      </c>
      <c r="AQ1" s="359" t="s">
        <v>2724</v>
      </c>
      <c r="AR1" s="359" t="s">
        <v>2725</v>
      </c>
      <c r="AS1" s="359" t="s">
        <v>2726</v>
      </c>
      <c r="AT1" s="359" t="s">
        <v>2727</v>
      </c>
      <c r="AU1" s="359" t="s">
        <v>2728</v>
      </c>
      <c r="AV1" s="359" t="s">
        <v>2729</v>
      </c>
      <c r="AW1" s="359" t="s">
        <v>2730</v>
      </c>
      <c r="AX1" s="359" t="s">
        <v>2731</v>
      </c>
      <c r="AY1" s="359" t="s">
        <v>2732</v>
      </c>
      <c r="AZ1" s="359" t="s">
        <v>2733</v>
      </c>
      <c r="BA1" s="742" t="s">
        <v>2734</v>
      </c>
      <c r="BB1" s="742" t="s">
        <v>2735</v>
      </c>
      <c r="BC1" s="363" t="s">
        <v>259</v>
      </c>
      <c r="BD1" s="363" t="s">
        <v>260</v>
      </c>
      <c r="BE1" s="364" t="s">
        <v>261</v>
      </c>
    </row>
    <row r="2" spans="1:57">
      <c r="A2" s="385"/>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row>
    <row r="3" spans="1:57">
      <c r="A3" s="385"/>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5"/>
      <c r="AW3" s="385"/>
      <c r="AX3" s="385"/>
      <c r="AY3" s="385"/>
      <c r="AZ3" s="385"/>
      <c r="BA3" s="385"/>
      <c r="BB3" s="385"/>
    </row>
    <row r="4" spans="1:57">
      <c r="A4" s="385"/>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5"/>
      <c r="AW4" s="385"/>
      <c r="AX4" s="385"/>
      <c r="AY4" s="385"/>
      <c r="AZ4" s="385"/>
      <c r="BA4" s="385"/>
      <c r="BB4" s="385"/>
    </row>
    <row r="5" spans="1:57">
      <c r="A5" s="385"/>
      <c r="B5" s="385"/>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c r="AE5" s="385"/>
      <c r="AF5" s="385"/>
      <c r="AG5" s="385"/>
      <c r="AH5" s="385"/>
      <c r="AI5" s="385"/>
      <c r="AJ5" s="385"/>
      <c r="AK5" s="385"/>
      <c r="AL5" s="385"/>
      <c r="AM5" s="385"/>
      <c r="AN5" s="385"/>
      <c r="AO5" s="385"/>
      <c r="AP5" s="385"/>
      <c r="AQ5" s="385"/>
      <c r="AR5" s="385"/>
      <c r="AS5" s="385"/>
      <c r="AT5" s="385"/>
      <c r="AU5" s="385"/>
      <c r="AV5" s="385"/>
      <c r="AW5" s="385"/>
      <c r="AX5" s="385"/>
      <c r="AY5" s="385"/>
      <c r="AZ5" s="385"/>
      <c r="BA5" s="385"/>
      <c r="BB5" s="385"/>
    </row>
    <row r="6" spans="1:57">
      <c r="A6" s="385"/>
      <c r="B6" s="385"/>
      <c r="C6" s="385"/>
      <c r="D6" s="385"/>
      <c r="E6" s="385"/>
      <c r="F6" s="385"/>
      <c r="G6" s="385"/>
      <c r="H6" s="385"/>
      <c r="I6" s="385"/>
      <c r="J6" s="385"/>
      <c r="K6" s="385"/>
      <c r="L6" s="385"/>
      <c r="M6" s="385"/>
      <c r="N6" s="385"/>
      <c r="O6" s="385"/>
      <c r="P6" s="385"/>
      <c r="Q6" s="385"/>
      <c r="R6" s="385"/>
      <c r="S6" s="385"/>
      <c r="T6" s="385"/>
      <c r="U6" s="385"/>
      <c r="V6" s="385"/>
      <c r="W6" s="385"/>
      <c r="X6" s="385"/>
      <c r="Y6" s="385"/>
      <c r="Z6" s="385"/>
      <c r="AA6" s="385"/>
      <c r="AB6" s="385"/>
      <c r="AC6" s="385"/>
      <c r="AD6" s="385"/>
      <c r="AE6" s="385"/>
      <c r="AF6" s="385"/>
      <c r="AG6" s="385"/>
      <c r="AH6" s="385"/>
      <c r="AI6" s="385"/>
      <c r="AJ6" s="385"/>
      <c r="AK6" s="385"/>
      <c r="AL6" s="385"/>
      <c r="AM6" s="385"/>
      <c r="AN6" s="385"/>
      <c r="AO6" s="385"/>
      <c r="AP6" s="385"/>
      <c r="AQ6" s="385"/>
      <c r="AR6" s="385"/>
      <c r="AS6" s="385"/>
      <c r="AT6" s="385"/>
      <c r="AU6" s="385"/>
      <c r="AV6" s="385"/>
      <c r="AW6" s="385"/>
      <c r="AX6" s="385"/>
      <c r="AY6" s="385"/>
      <c r="AZ6" s="385"/>
      <c r="BA6" s="385"/>
      <c r="BB6" s="385"/>
    </row>
    <row r="7" spans="1:57">
      <c r="A7" s="385"/>
      <c r="B7" s="385"/>
      <c r="C7" s="385"/>
      <c r="D7" s="385"/>
      <c r="E7" s="385"/>
      <c r="F7" s="385"/>
      <c r="G7" s="385"/>
      <c r="H7" s="385"/>
      <c r="I7" s="385"/>
      <c r="J7" s="385"/>
      <c r="K7" s="385"/>
      <c r="L7" s="385"/>
      <c r="M7" s="385"/>
      <c r="N7" s="385"/>
      <c r="O7" s="385"/>
      <c r="P7" s="385"/>
      <c r="Q7" s="385"/>
      <c r="R7" s="385"/>
      <c r="S7" s="385"/>
      <c r="T7" s="385"/>
      <c r="U7" s="385"/>
      <c r="V7" s="385"/>
      <c r="W7" s="385"/>
      <c r="X7" s="385"/>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385"/>
      <c r="BB7" s="385"/>
    </row>
    <row r="8" spans="1:57">
      <c r="A8" s="385"/>
      <c r="B8" s="385"/>
      <c r="C8" s="385"/>
      <c r="D8" s="385"/>
      <c r="E8" s="385"/>
      <c r="F8" s="385"/>
      <c r="G8" s="385"/>
      <c r="H8" s="385"/>
      <c r="I8" s="385"/>
      <c r="J8" s="385"/>
      <c r="K8" s="385"/>
      <c r="L8" s="385"/>
      <c r="M8" s="385"/>
      <c r="N8" s="385"/>
      <c r="O8" s="385"/>
      <c r="P8" s="385"/>
      <c r="Q8" s="385"/>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row>
    <row r="9" spans="1:57">
      <c r="A9" s="385"/>
      <c r="B9" s="385"/>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c r="AE9" s="385"/>
      <c r="AF9" s="385"/>
      <c r="AG9" s="385"/>
      <c r="AH9" s="385"/>
      <c r="AI9" s="385"/>
      <c r="AJ9" s="385"/>
      <c r="AK9" s="385"/>
      <c r="AL9" s="385"/>
      <c r="AM9" s="385"/>
      <c r="AN9" s="385"/>
      <c r="AO9" s="385"/>
      <c r="AP9" s="385"/>
      <c r="AQ9" s="385"/>
      <c r="AR9" s="385"/>
      <c r="AS9" s="385"/>
      <c r="AT9" s="385"/>
      <c r="AU9" s="385"/>
      <c r="AV9" s="385"/>
      <c r="AW9" s="385"/>
      <c r="AX9" s="385"/>
      <c r="AY9" s="385"/>
      <c r="AZ9" s="385"/>
      <c r="BA9" s="385"/>
      <c r="BB9" s="385"/>
    </row>
    <row r="10" spans="1:57">
      <c r="A10" s="385"/>
      <c r="B10" s="385"/>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row>
    <row r="11" spans="1:57">
      <c r="A11" s="385"/>
      <c r="B11" s="385"/>
      <c r="C11" s="385"/>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row>
    <row r="12" spans="1:57">
      <c r="A12" s="385"/>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row>
    <row r="13" spans="1:57">
      <c r="A13" s="385"/>
      <c r="B13" s="385"/>
      <c r="C13" s="385"/>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row>
    <row r="14" spans="1:57">
      <c r="A14" s="385"/>
      <c r="B14" s="385"/>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row>
    <row r="15" spans="1:57">
      <c r="A15" s="385"/>
      <c r="B15" s="385"/>
      <c r="C15" s="385"/>
      <c r="D15" s="385"/>
      <c r="E15" s="385"/>
      <c r="F15" s="385"/>
      <c r="G15" s="385"/>
      <c r="H15" s="385"/>
      <c r="I15" s="385"/>
      <c r="J15" s="385"/>
      <c r="K15" s="385"/>
      <c r="L15" s="385"/>
      <c r="M15" s="385"/>
      <c r="N15" s="385"/>
      <c r="O15" s="385"/>
      <c r="P15" s="385"/>
      <c r="Q15" s="385"/>
      <c r="R15" s="385"/>
      <c r="S15" s="385"/>
      <c r="T15" s="385"/>
      <c r="U15" s="385"/>
      <c r="V15" s="385"/>
      <c r="W15" s="385"/>
      <c r="X15" s="385"/>
      <c r="Y15" s="385"/>
      <c r="Z15" s="385"/>
      <c r="AA15" s="385"/>
      <c r="AB15" s="385"/>
      <c r="AC15" s="385"/>
      <c r="AD15" s="385"/>
      <c r="AE15" s="385"/>
      <c r="AF15" s="385"/>
      <c r="AG15" s="385"/>
      <c r="AH15" s="385"/>
      <c r="AI15" s="385"/>
      <c r="AJ15" s="385"/>
      <c r="AK15" s="385"/>
      <c r="AL15" s="385"/>
      <c r="AM15" s="385"/>
      <c r="AN15" s="385"/>
      <c r="AO15" s="385"/>
      <c r="AP15" s="385"/>
      <c r="AQ15" s="385"/>
      <c r="AR15" s="385"/>
      <c r="AS15" s="385"/>
      <c r="AT15" s="385"/>
      <c r="AU15" s="385"/>
      <c r="AV15" s="385"/>
      <c r="AW15" s="385"/>
      <c r="AX15" s="385"/>
      <c r="AY15" s="385"/>
      <c r="AZ15" s="385"/>
      <c r="BA15" s="385"/>
      <c r="BB15" s="385"/>
    </row>
    <row r="16" spans="1:57">
      <c r="A16" s="385"/>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c r="AE16" s="385"/>
      <c r="AF16" s="385"/>
      <c r="AG16" s="385"/>
      <c r="AH16" s="385"/>
      <c r="AI16" s="385"/>
      <c r="AJ16" s="385"/>
      <c r="AK16" s="385"/>
      <c r="AL16" s="385"/>
      <c r="AM16" s="385"/>
      <c r="AN16" s="385"/>
      <c r="AO16" s="385"/>
      <c r="AP16" s="385"/>
      <c r="AQ16" s="385"/>
      <c r="AR16" s="385"/>
      <c r="AS16" s="385"/>
      <c r="AT16" s="385"/>
      <c r="AU16" s="385"/>
      <c r="AV16" s="385"/>
      <c r="AW16" s="385"/>
      <c r="AX16" s="385"/>
      <c r="AY16" s="385"/>
      <c r="AZ16" s="385"/>
      <c r="BA16" s="385"/>
      <c r="BB16" s="385"/>
    </row>
    <row r="17" spans="1:54">
      <c r="A17" s="385"/>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row>
    <row r="18" spans="1:54">
      <c r="A18" s="385"/>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c r="AA18" s="385"/>
      <c r="AB18" s="385"/>
      <c r="AC18" s="385"/>
      <c r="AD18" s="385"/>
      <c r="AE18" s="385"/>
      <c r="AF18" s="385"/>
      <c r="AG18" s="385"/>
      <c r="AH18" s="385"/>
      <c r="AI18" s="385"/>
      <c r="AJ18" s="385"/>
      <c r="AK18" s="385"/>
      <c r="AL18" s="385"/>
      <c r="AM18" s="385"/>
      <c r="AN18" s="385"/>
      <c r="AO18" s="385"/>
      <c r="AP18" s="385"/>
      <c r="AQ18" s="385"/>
      <c r="AR18" s="385"/>
      <c r="AS18" s="385"/>
      <c r="AT18" s="385"/>
      <c r="AU18" s="385"/>
      <c r="AV18" s="385"/>
      <c r="AW18" s="385"/>
      <c r="AX18" s="385"/>
      <c r="AY18" s="385"/>
      <c r="AZ18" s="385"/>
      <c r="BA18" s="385"/>
      <c r="BB18" s="385"/>
    </row>
    <row r="19" spans="1:54">
      <c r="A19" s="385"/>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c r="AA19" s="385"/>
      <c r="AB19" s="385"/>
      <c r="AC19" s="385"/>
      <c r="AD19" s="385"/>
      <c r="AE19" s="385"/>
      <c r="AF19" s="385"/>
      <c r="AG19" s="385"/>
      <c r="AH19" s="385"/>
      <c r="AI19" s="385"/>
      <c r="AJ19" s="385"/>
      <c r="AK19" s="385"/>
      <c r="AL19" s="385"/>
      <c r="AM19" s="385"/>
      <c r="AN19" s="385"/>
      <c r="AO19" s="385"/>
      <c r="AP19" s="385"/>
      <c r="AQ19" s="385"/>
      <c r="AR19" s="385"/>
      <c r="AS19" s="385"/>
      <c r="AT19" s="385"/>
      <c r="AU19" s="385"/>
      <c r="AV19" s="385"/>
      <c r="AW19" s="385"/>
      <c r="AX19" s="385"/>
      <c r="AY19" s="385"/>
      <c r="AZ19" s="385"/>
      <c r="BA19" s="385"/>
      <c r="BB19" s="385"/>
    </row>
    <row r="20" spans="1:54">
      <c r="A20" s="385"/>
      <c r="B20" s="385"/>
      <c r="C20" s="385"/>
      <c r="D20" s="385"/>
      <c r="E20" s="385"/>
      <c r="F20" s="385"/>
      <c r="G20" s="385"/>
      <c r="H20" s="385"/>
      <c r="I20" s="385"/>
      <c r="J20" s="385"/>
      <c r="K20" s="385"/>
      <c r="L20" s="385"/>
      <c r="M20" s="385"/>
      <c r="N20" s="385"/>
      <c r="O20" s="385"/>
      <c r="P20" s="385"/>
      <c r="Q20" s="385"/>
      <c r="R20" s="385"/>
      <c r="S20" s="385"/>
      <c r="T20" s="385"/>
      <c r="U20" s="385"/>
      <c r="V20" s="385"/>
      <c r="W20" s="385"/>
      <c r="X20" s="385"/>
      <c r="Y20" s="385"/>
      <c r="Z20" s="385"/>
      <c r="AA20" s="385"/>
      <c r="AB20" s="385"/>
      <c r="AC20" s="385"/>
      <c r="AD20" s="385"/>
      <c r="AE20" s="385"/>
      <c r="AF20" s="385"/>
      <c r="AG20" s="385"/>
      <c r="AH20" s="385"/>
      <c r="AI20" s="385"/>
      <c r="AJ20" s="385"/>
      <c r="AK20" s="385"/>
      <c r="AL20" s="385"/>
      <c r="AM20" s="385"/>
      <c r="AN20" s="385"/>
      <c r="AO20" s="385"/>
      <c r="AP20" s="385"/>
      <c r="AQ20" s="385"/>
      <c r="AR20" s="385"/>
      <c r="AS20" s="385"/>
      <c r="AT20" s="385"/>
      <c r="AU20" s="385"/>
      <c r="AV20" s="385"/>
      <c r="AW20" s="385"/>
      <c r="AX20" s="385"/>
      <c r="AY20" s="385"/>
      <c r="AZ20" s="385"/>
      <c r="BA20" s="385"/>
      <c r="BB20" s="385"/>
    </row>
    <row r="21" spans="1:54">
      <c r="A21" s="385"/>
      <c r="B21" s="385"/>
      <c r="C21" s="385"/>
      <c r="D21" s="385"/>
      <c r="E21" s="385"/>
      <c r="F21" s="385"/>
      <c r="G21" s="385"/>
      <c r="H21" s="385"/>
      <c r="I21" s="385"/>
      <c r="J21" s="385"/>
      <c r="K21" s="385"/>
      <c r="L21" s="385"/>
      <c r="M21" s="385"/>
      <c r="N21" s="385"/>
      <c r="O21" s="385"/>
      <c r="P21" s="385"/>
      <c r="Q21" s="385"/>
      <c r="R21" s="385"/>
      <c r="S21" s="385"/>
      <c r="T21" s="385"/>
      <c r="U21" s="385"/>
      <c r="V21" s="385"/>
      <c r="W21" s="385"/>
      <c r="X21" s="385"/>
      <c r="Y21" s="385"/>
      <c r="Z21" s="385"/>
      <c r="AA21" s="385"/>
      <c r="AB21" s="385"/>
      <c r="AC21" s="385"/>
      <c r="AD21" s="385"/>
      <c r="AE21" s="385"/>
      <c r="AF21" s="385"/>
      <c r="AG21" s="385"/>
      <c r="AH21" s="385"/>
      <c r="AI21" s="385"/>
      <c r="AJ21" s="385"/>
      <c r="AK21" s="385"/>
      <c r="AL21" s="385"/>
      <c r="AM21" s="385"/>
      <c r="AN21" s="385"/>
      <c r="AO21" s="385"/>
      <c r="AP21" s="385"/>
      <c r="AQ21" s="385"/>
      <c r="AR21" s="385"/>
      <c r="AS21" s="385"/>
      <c r="AT21" s="385"/>
      <c r="AU21" s="385"/>
      <c r="AV21" s="385"/>
      <c r="AW21" s="385"/>
      <c r="AX21" s="385"/>
      <c r="AY21" s="385"/>
      <c r="AZ21" s="385"/>
      <c r="BA21" s="385"/>
      <c r="BB21" s="385"/>
    </row>
    <row r="22" spans="1:54">
      <c r="A22" s="385"/>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Y22" s="385"/>
      <c r="Z22" s="385"/>
      <c r="AA22" s="385"/>
      <c r="AB22" s="385"/>
      <c r="AC22" s="385"/>
      <c r="AD22" s="385"/>
      <c r="AE22" s="385"/>
      <c r="AF22" s="385"/>
      <c r="AG22" s="385"/>
      <c r="AH22" s="385"/>
      <c r="AI22" s="385"/>
      <c r="AJ22" s="385"/>
      <c r="AK22" s="385"/>
      <c r="AL22" s="385"/>
      <c r="AM22" s="385"/>
      <c r="AN22" s="385"/>
      <c r="AO22" s="385"/>
      <c r="AP22" s="385"/>
      <c r="AQ22" s="385"/>
      <c r="AR22" s="385"/>
      <c r="AS22" s="385"/>
      <c r="AT22" s="385"/>
      <c r="AU22" s="385"/>
      <c r="AV22" s="385"/>
      <c r="AW22" s="385"/>
      <c r="AX22" s="385"/>
      <c r="AY22" s="385"/>
      <c r="AZ22" s="385"/>
      <c r="BA22" s="385"/>
      <c r="BB22" s="385"/>
    </row>
    <row r="23" spans="1:54">
      <c r="A23" s="385"/>
      <c r="B23" s="385"/>
      <c r="C23" s="385"/>
      <c r="D23" s="385"/>
      <c r="E23" s="385"/>
      <c r="F23" s="385"/>
      <c r="G23" s="385"/>
      <c r="H23" s="385"/>
      <c r="I23" s="385"/>
      <c r="J23" s="385"/>
      <c r="K23" s="385"/>
      <c r="L23" s="385"/>
      <c r="M23" s="385"/>
      <c r="N23" s="385"/>
      <c r="O23" s="385"/>
      <c r="P23" s="385"/>
      <c r="Q23" s="385"/>
      <c r="R23" s="385"/>
      <c r="S23" s="385"/>
      <c r="T23" s="385"/>
      <c r="U23" s="385"/>
      <c r="V23" s="385"/>
      <c r="W23" s="385"/>
      <c r="X23" s="385"/>
      <c r="Y23" s="385"/>
      <c r="Z23" s="385"/>
      <c r="AA23" s="385"/>
      <c r="AB23" s="385"/>
      <c r="AC23" s="385"/>
      <c r="AD23" s="385"/>
      <c r="AE23" s="385"/>
      <c r="AF23" s="385"/>
      <c r="AG23" s="385"/>
      <c r="AH23" s="385"/>
      <c r="AI23" s="385"/>
      <c r="AJ23" s="385"/>
      <c r="AK23" s="385"/>
      <c r="AL23" s="385"/>
      <c r="AM23" s="385"/>
      <c r="AN23" s="385"/>
      <c r="AO23" s="385"/>
      <c r="AP23" s="385"/>
      <c r="AQ23" s="385"/>
      <c r="AR23" s="385"/>
      <c r="AS23" s="385"/>
      <c r="AT23" s="385"/>
      <c r="AU23" s="385"/>
      <c r="AV23" s="385"/>
      <c r="AW23" s="385"/>
      <c r="AX23" s="385"/>
      <c r="AY23" s="385"/>
      <c r="AZ23" s="385"/>
      <c r="BA23" s="385"/>
      <c r="BB23" s="385"/>
    </row>
    <row r="24" spans="1:54">
      <c r="A24" s="385"/>
      <c r="B24" s="385"/>
      <c r="C24" s="385"/>
      <c r="D24" s="385"/>
      <c r="E24" s="385"/>
      <c r="F24" s="385"/>
      <c r="G24" s="385"/>
      <c r="H24" s="385"/>
      <c r="I24" s="385"/>
      <c r="J24" s="385"/>
      <c r="K24" s="385"/>
      <c r="L24" s="385"/>
      <c r="M24" s="385"/>
      <c r="N24" s="385"/>
      <c r="O24" s="385"/>
      <c r="P24" s="385"/>
      <c r="Q24" s="385"/>
      <c r="R24" s="385"/>
      <c r="S24" s="385"/>
      <c r="T24" s="385"/>
      <c r="U24" s="385"/>
      <c r="V24" s="385"/>
      <c r="W24" s="385"/>
      <c r="X24" s="385"/>
      <c r="Y24" s="385"/>
      <c r="Z24" s="385"/>
      <c r="AA24" s="385"/>
      <c r="AB24" s="385"/>
      <c r="AC24" s="385"/>
      <c r="AD24" s="385"/>
      <c r="AE24" s="385"/>
      <c r="AF24" s="385"/>
      <c r="AG24" s="385"/>
      <c r="AH24" s="385"/>
      <c r="AI24" s="385"/>
      <c r="AJ24" s="385"/>
      <c r="AK24" s="385"/>
      <c r="AL24" s="385"/>
      <c r="AM24" s="385"/>
      <c r="AN24" s="385"/>
      <c r="AO24" s="385"/>
      <c r="AP24" s="385"/>
      <c r="AQ24" s="385"/>
      <c r="AR24" s="385"/>
      <c r="AS24" s="385"/>
      <c r="AT24" s="385"/>
      <c r="AU24" s="385"/>
      <c r="AV24" s="385"/>
      <c r="AW24" s="385"/>
      <c r="AX24" s="385"/>
      <c r="AY24" s="385"/>
      <c r="AZ24" s="385"/>
      <c r="BA24" s="385"/>
      <c r="BB24" s="385"/>
    </row>
    <row r="25" spans="1:54">
      <c r="A25" s="385"/>
      <c r="B25" s="385"/>
      <c r="C25" s="385"/>
      <c r="D25" s="385"/>
      <c r="E25" s="385"/>
      <c r="F25" s="385"/>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H25" s="385"/>
      <c r="AI25" s="385"/>
      <c r="AJ25" s="385"/>
      <c r="AK25" s="385"/>
      <c r="AL25" s="385"/>
      <c r="AM25" s="385"/>
      <c r="AN25" s="385"/>
      <c r="AO25" s="385"/>
      <c r="AP25" s="385"/>
      <c r="AQ25" s="385"/>
      <c r="AR25" s="385"/>
      <c r="AS25" s="385"/>
      <c r="AT25" s="385"/>
      <c r="AU25" s="385"/>
      <c r="AV25" s="385"/>
      <c r="AW25" s="385"/>
      <c r="AX25" s="385"/>
      <c r="AY25" s="385"/>
      <c r="AZ25" s="385"/>
      <c r="BA25" s="385"/>
      <c r="BB25" s="385"/>
    </row>
    <row r="26" spans="1:54">
      <c r="A26" s="385"/>
      <c r="B26" s="385"/>
      <c r="C26" s="385"/>
      <c r="D26" s="385"/>
      <c r="E26" s="385"/>
      <c r="F26" s="385"/>
      <c r="G26" s="385"/>
      <c r="H26" s="385"/>
      <c r="I26" s="385"/>
      <c r="J26" s="385"/>
      <c r="K26" s="385"/>
      <c r="L26" s="385"/>
      <c r="M26" s="385"/>
      <c r="N26" s="385"/>
      <c r="O26" s="385"/>
      <c r="P26" s="385"/>
      <c r="Q26" s="385"/>
      <c r="R26" s="385"/>
      <c r="S26" s="385"/>
      <c r="T26" s="385"/>
      <c r="U26" s="385"/>
      <c r="V26" s="385"/>
      <c r="W26" s="385"/>
      <c r="X26" s="385"/>
      <c r="Y26" s="385"/>
      <c r="Z26" s="385"/>
      <c r="AA26" s="385"/>
      <c r="AB26" s="385"/>
      <c r="AC26" s="385"/>
      <c r="AD26" s="385"/>
      <c r="AE26" s="385"/>
      <c r="AF26" s="385"/>
      <c r="AG26" s="385"/>
      <c r="AH26" s="385"/>
      <c r="AI26" s="385"/>
      <c r="AJ26" s="385"/>
      <c r="AK26" s="385"/>
      <c r="AL26" s="385"/>
      <c r="AM26" s="385"/>
      <c r="AN26" s="385"/>
      <c r="AO26" s="385"/>
      <c r="AP26" s="385"/>
      <c r="AQ26" s="385"/>
      <c r="AR26" s="385"/>
      <c r="AS26" s="385"/>
      <c r="AT26" s="385"/>
      <c r="AU26" s="385"/>
      <c r="AV26" s="385"/>
      <c r="AW26" s="385"/>
      <c r="AX26" s="385"/>
      <c r="AY26" s="385"/>
      <c r="AZ26" s="385"/>
      <c r="BA26" s="385"/>
      <c r="BB26" s="385"/>
    </row>
    <row r="27" spans="1:54">
      <c r="A27" s="385"/>
      <c r="B27" s="385"/>
      <c r="C27" s="385"/>
      <c r="D27" s="385"/>
      <c r="E27" s="385"/>
      <c r="F27" s="385"/>
      <c r="G27" s="385"/>
      <c r="H27" s="385"/>
      <c r="I27" s="385"/>
      <c r="J27" s="385"/>
      <c r="K27" s="385"/>
      <c r="L27" s="385"/>
      <c r="M27" s="385"/>
      <c r="N27" s="385"/>
      <c r="O27" s="385"/>
      <c r="P27" s="385"/>
      <c r="Q27" s="385"/>
      <c r="R27" s="385"/>
      <c r="S27" s="385"/>
      <c r="T27" s="385"/>
      <c r="U27" s="385"/>
      <c r="V27" s="385"/>
      <c r="W27" s="385"/>
      <c r="X27" s="385"/>
      <c r="Y27" s="385"/>
      <c r="Z27" s="385"/>
      <c r="AA27" s="385"/>
      <c r="AB27" s="385"/>
      <c r="AC27" s="385"/>
      <c r="AD27" s="385"/>
      <c r="AE27" s="385"/>
      <c r="AF27" s="385"/>
      <c r="AG27" s="385"/>
      <c r="AH27" s="385"/>
      <c r="AI27" s="385"/>
      <c r="AJ27" s="385"/>
      <c r="AK27" s="385"/>
      <c r="AL27" s="385"/>
      <c r="AM27" s="385"/>
      <c r="AN27" s="385"/>
      <c r="AO27" s="385"/>
      <c r="AP27" s="385"/>
      <c r="AQ27" s="385"/>
      <c r="AR27" s="385"/>
      <c r="AS27" s="385"/>
      <c r="AT27" s="385"/>
      <c r="AU27" s="385"/>
      <c r="AV27" s="385"/>
      <c r="AW27" s="385"/>
      <c r="AX27" s="385"/>
      <c r="AY27" s="385"/>
      <c r="AZ27" s="385"/>
      <c r="BA27" s="385"/>
      <c r="BB27" s="385"/>
    </row>
    <row r="28" spans="1:54">
      <c r="A28" s="385"/>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E28" s="385"/>
      <c r="AF28" s="385"/>
      <c r="AG28" s="385"/>
      <c r="AH28" s="385"/>
      <c r="AI28" s="385"/>
      <c r="AJ28" s="385"/>
      <c r="AK28" s="385"/>
      <c r="AL28" s="385"/>
      <c r="AM28" s="385"/>
      <c r="AN28" s="385"/>
      <c r="AO28" s="385"/>
      <c r="AP28" s="385"/>
      <c r="AQ28" s="385"/>
      <c r="AR28" s="385"/>
      <c r="AS28" s="385"/>
      <c r="AT28" s="385"/>
      <c r="AU28" s="385"/>
      <c r="AV28" s="385"/>
      <c r="AW28" s="385"/>
      <c r="AX28" s="385"/>
      <c r="AY28" s="385"/>
      <c r="AZ28" s="385"/>
      <c r="BA28" s="385"/>
      <c r="BB28" s="385"/>
    </row>
    <row r="29" spans="1:54">
      <c r="A29" s="385"/>
      <c r="B29" s="385"/>
      <c r="C29" s="385"/>
      <c r="D29" s="385"/>
      <c r="E29" s="385"/>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E29" s="385"/>
      <c r="AF29" s="385"/>
      <c r="AG29" s="385"/>
      <c r="AH29" s="385"/>
      <c r="AI29" s="385"/>
      <c r="AJ29" s="385"/>
      <c r="AK29" s="385"/>
      <c r="AL29" s="385"/>
      <c r="AM29" s="385"/>
      <c r="AN29" s="385"/>
      <c r="AO29" s="385"/>
      <c r="AP29" s="385"/>
      <c r="AQ29" s="385"/>
      <c r="AR29" s="385"/>
      <c r="AS29" s="385"/>
      <c r="AT29" s="385"/>
      <c r="AU29" s="385"/>
      <c r="AV29" s="385"/>
      <c r="AW29" s="385"/>
      <c r="AX29" s="385"/>
      <c r="AY29" s="385"/>
      <c r="AZ29" s="385"/>
      <c r="BA29" s="385"/>
      <c r="BB29" s="385"/>
    </row>
    <row r="30" spans="1:54">
      <c r="A30" s="385"/>
      <c r="B30" s="385"/>
      <c r="C30" s="385"/>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c r="AE30" s="385"/>
      <c r="AF30" s="385"/>
      <c r="AG30" s="385"/>
      <c r="AH30" s="385"/>
      <c r="AI30" s="385"/>
      <c r="AJ30" s="385"/>
      <c r="AK30" s="385"/>
      <c r="AL30" s="385"/>
      <c r="AM30" s="385"/>
      <c r="AN30" s="385"/>
      <c r="AO30" s="385"/>
      <c r="AP30" s="385"/>
      <c r="AQ30" s="385"/>
      <c r="AR30" s="385"/>
      <c r="AS30" s="385"/>
      <c r="AT30" s="385"/>
      <c r="AU30" s="385"/>
      <c r="AV30" s="385"/>
      <c r="AW30" s="385"/>
      <c r="AX30" s="385"/>
      <c r="AY30" s="385"/>
      <c r="AZ30" s="385"/>
      <c r="BA30" s="385"/>
      <c r="BB30" s="385"/>
    </row>
    <row r="31" spans="1:54">
      <c r="A31" s="385"/>
      <c r="B31" s="385"/>
      <c r="C31" s="385"/>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c r="AE31" s="385"/>
      <c r="AF31" s="385"/>
      <c r="AG31" s="385"/>
      <c r="AH31" s="385"/>
      <c r="AI31" s="385"/>
      <c r="AJ31" s="385"/>
      <c r="AK31" s="385"/>
      <c r="AL31" s="385"/>
      <c r="AM31" s="385"/>
      <c r="AN31" s="385"/>
      <c r="AO31" s="385"/>
      <c r="AP31" s="385"/>
      <c r="AQ31" s="385"/>
      <c r="AR31" s="385"/>
      <c r="AS31" s="385"/>
      <c r="AT31" s="385"/>
      <c r="AU31" s="385"/>
      <c r="AV31" s="385"/>
      <c r="AW31" s="385"/>
      <c r="AX31" s="385"/>
      <c r="AY31" s="385"/>
      <c r="AZ31" s="385"/>
      <c r="BA31" s="385"/>
      <c r="BB31" s="385"/>
    </row>
    <row r="32" spans="1:54">
      <c r="A32" s="385"/>
      <c r="B32" s="385"/>
      <c r="C32" s="385"/>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c r="AE32" s="385"/>
      <c r="AF32" s="385"/>
      <c r="AG32" s="385"/>
      <c r="AH32" s="385"/>
      <c r="AI32" s="385"/>
      <c r="AJ32" s="385"/>
      <c r="AK32" s="385"/>
      <c r="AL32" s="385"/>
      <c r="AM32" s="385"/>
      <c r="AN32" s="385"/>
      <c r="AO32" s="385"/>
      <c r="AP32" s="385"/>
      <c r="AQ32" s="385"/>
      <c r="AR32" s="385"/>
      <c r="AS32" s="385"/>
      <c r="AT32" s="385"/>
      <c r="AU32" s="385"/>
      <c r="AV32" s="385"/>
      <c r="AW32" s="385"/>
      <c r="AX32" s="385"/>
      <c r="AY32" s="385"/>
      <c r="AZ32" s="385"/>
      <c r="BA32" s="385"/>
      <c r="BB32" s="385"/>
    </row>
    <row r="33" spans="1:54">
      <c r="A33" s="385"/>
      <c r="B33" s="385"/>
      <c r="C33" s="385"/>
      <c r="D33" s="385"/>
      <c r="E33" s="385"/>
      <c r="F33" s="385"/>
      <c r="G33" s="385"/>
      <c r="H33" s="385"/>
      <c r="I33" s="385"/>
      <c r="J33" s="385"/>
      <c r="K33" s="385"/>
      <c r="L33" s="385"/>
      <c r="M33" s="385"/>
      <c r="N33" s="385"/>
      <c r="O33" s="385"/>
      <c r="P33" s="385"/>
      <c r="Q33" s="385"/>
      <c r="R33" s="385"/>
      <c r="S33" s="385"/>
      <c r="T33" s="385"/>
      <c r="U33" s="385"/>
      <c r="V33" s="385"/>
      <c r="W33" s="385"/>
      <c r="X33" s="385"/>
      <c r="Y33" s="385"/>
      <c r="Z33" s="385"/>
      <c r="AA33" s="385"/>
      <c r="AB33" s="385"/>
      <c r="AC33" s="385"/>
      <c r="AD33" s="385"/>
      <c r="AE33" s="385"/>
      <c r="AF33" s="385"/>
      <c r="AG33" s="385"/>
      <c r="AH33" s="385"/>
      <c r="AI33" s="385"/>
      <c r="AJ33" s="385"/>
      <c r="AK33" s="385"/>
      <c r="AL33" s="385"/>
      <c r="AM33" s="385"/>
      <c r="AN33" s="385"/>
      <c r="AO33" s="385"/>
      <c r="AP33" s="385"/>
      <c r="AQ33" s="385"/>
      <c r="AR33" s="385"/>
      <c r="AS33" s="385"/>
      <c r="AT33" s="385"/>
      <c r="AU33" s="385"/>
      <c r="AV33" s="385"/>
      <c r="AW33" s="385"/>
      <c r="AX33" s="385"/>
      <c r="AY33" s="385"/>
      <c r="AZ33" s="385"/>
      <c r="BA33" s="385"/>
      <c r="BB33" s="385"/>
    </row>
    <row r="34" spans="1:54">
      <c r="A34" s="385"/>
      <c r="B34" s="385"/>
      <c r="C34" s="385"/>
      <c r="D34" s="385"/>
      <c r="E34" s="385"/>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c r="AE34" s="385"/>
      <c r="AF34" s="385"/>
      <c r="AG34" s="385"/>
      <c r="AH34" s="385"/>
      <c r="AI34" s="385"/>
      <c r="AJ34" s="385"/>
      <c r="AK34" s="385"/>
      <c r="AL34" s="385"/>
      <c r="AM34" s="385"/>
      <c r="AN34" s="385"/>
      <c r="AO34" s="385"/>
      <c r="AP34" s="385"/>
      <c r="AQ34" s="385"/>
      <c r="AR34" s="385"/>
      <c r="AS34" s="385"/>
      <c r="AT34" s="385"/>
      <c r="AU34" s="385"/>
      <c r="AV34" s="385"/>
      <c r="AW34" s="385"/>
      <c r="AX34" s="385"/>
      <c r="AY34" s="385"/>
      <c r="AZ34" s="385"/>
      <c r="BA34" s="385"/>
      <c r="BB34" s="385"/>
    </row>
    <row r="35" spans="1:54">
      <c r="A35" s="385"/>
      <c r="B35" s="385"/>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E35" s="385"/>
      <c r="AF35" s="385"/>
      <c r="AG35" s="385"/>
      <c r="AH35" s="385"/>
      <c r="AI35" s="385"/>
      <c r="AJ35" s="385"/>
      <c r="AK35" s="385"/>
      <c r="AL35" s="385"/>
      <c r="AM35" s="385"/>
      <c r="AN35" s="385"/>
      <c r="AO35" s="385"/>
      <c r="AP35" s="385"/>
      <c r="AQ35" s="385"/>
      <c r="AR35" s="385"/>
      <c r="AS35" s="385"/>
      <c r="AT35" s="385"/>
      <c r="AU35" s="385"/>
      <c r="AV35" s="385"/>
      <c r="AW35" s="385"/>
      <c r="AX35" s="385"/>
      <c r="AY35" s="385"/>
      <c r="AZ35" s="385"/>
      <c r="BA35" s="385"/>
      <c r="BB35" s="385"/>
    </row>
    <row r="36" spans="1:54">
      <c r="A36" s="385"/>
      <c r="B36" s="385"/>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c r="AE36" s="385"/>
      <c r="AF36" s="385"/>
      <c r="AG36" s="385"/>
      <c r="AH36" s="385"/>
      <c r="AI36" s="385"/>
      <c r="AJ36" s="385"/>
      <c r="AK36" s="385"/>
      <c r="AL36" s="385"/>
      <c r="AM36" s="385"/>
      <c r="AN36" s="385"/>
      <c r="AO36" s="385"/>
      <c r="AP36" s="385"/>
      <c r="AQ36" s="385"/>
      <c r="AR36" s="385"/>
      <c r="AS36" s="385"/>
      <c r="AT36" s="385"/>
      <c r="AU36" s="385"/>
      <c r="AV36" s="385"/>
      <c r="AW36" s="385"/>
      <c r="AX36" s="385"/>
      <c r="AY36" s="385"/>
      <c r="AZ36" s="385"/>
      <c r="BA36" s="385"/>
      <c r="BB36" s="385"/>
    </row>
    <row r="37" spans="1:54">
      <c r="A37" s="385"/>
      <c r="B37" s="385"/>
      <c r="C37" s="385"/>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c r="AE37" s="385"/>
      <c r="AF37" s="385"/>
      <c r="AG37" s="385"/>
      <c r="AH37" s="385"/>
      <c r="AI37" s="385"/>
      <c r="AJ37" s="385"/>
      <c r="AK37" s="385"/>
      <c r="AL37" s="385"/>
      <c r="AM37" s="385"/>
      <c r="AN37" s="385"/>
      <c r="AO37" s="385"/>
      <c r="AP37" s="385"/>
      <c r="AQ37" s="385"/>
      <c r="AR37" s="385"/>
      <c r="AS37" s="385"/>
      <c r="AT37" s="385"/>
      <c r="AU37" s="385"/>
      <c r="AV37" s="385"/>
      <c r="AW37" s="385"/>
      <c r="AX37" s="385"/>
      <c r="AY37" s="385"/>
      <c r="AZ37" s="385"/>
      <c r="BA37" s="385"/>
      <c r="BB37" s="385"/>
    </row>
    <row r="38" spans="1:54">
      <c r="A38" s="385"/>
      <c r="B38" s="385"/>
      <c r="C38" s="385"/>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c r="AE38" s="385"/>
      <c r="AF38" s="385"/>
      <c r="AG38" s="385"/>
      <c r="AH38" s="385"/>
      <c r="AI38" s="385"/>
      <c r="AJ38" s="385"/>
      <c r="AK38" s="385"/>
      <c r="AL38" s="385"/>
      <c r="AM38" s="385"/>
      <c r="AN38" s="385"/>
      <c r="AO38" s="385"/>
      <c r="AP38" s="385"/>
      <c r="AQ38" s="385"/>
      <c r="AR38" s="385"/>
      <c r="AS38" s="385"/>
      <c r="AT38" s="385"/>
      <c r="AU38" s="385"/>
      <c r="AV38" s="385"/>
      <c r="AW38" s="385"/>
      <c r="AX38" s="385"/>
      <c r="AY38" s="385"/>
      <c r="AZ38" s="385"/>
      <c r="BA38" s="385"/>
      <c r="BB38" s="385"/>
    </row>
    <row r="39" spans="1:54">
      <c r="A39" s="385"/>
      <c r="B39" s="385"/>
      <c r="C39" s="385"/>
      <c r="D39" s="385"/>
      <c r="E39" s="385"/>
      <c r="F39" s="385"/>
      <c r="G39" s="385"/>
      <c r="H39" s="385"/>
      <c r="I39" s="385"/>
      <c r="J39" s="385"/>
      <c r="K39" s="385"/>
      <c r="L39" s="385"/>
      <c r="M39" s="385"/>
      <c r="N39" s="385"/>
      <c r="O39" s="385"/>
      <c r="P39" s="385"/>
      <c r="Q39" s="385"/>
      <c r="R39" s="385"/>
      <c r="S39" s="385"/>
      <c r="T39" s="385"/>
      <c r="U39" s="385"/>
      <c r="V39" s="385"/>
      <c r="W39" s="385"/>
      <c r="X39" s="385"/>
      <c r="Y39" s="385"/>
      <c r="Z39" s="385"/>
      <c r="AA39" s="385"/>
      <c r="AB39" s="385"/>
      <c r="AC39" s="385"/>
      <c r="AD39" s="385"/>
      <c r="AE39" s="385"/>
      <c r="AF39" s="385"/>
      <c r="AG39" s="385"/>
      <c r="AH39" s="385"/>
      <c r="AI39" s="385"/>
      <c r="AJ39" s="385"/>
      <c r="AK39" s="385"/>
      <c r="AL39" s="385"/>
      <c r="AM39" s="385"/>
      <c r="AN39" s="385"/>
      <c r="AO39" s="385"/>
      <c r="AP39" s="385"/>
      <c r="AQ39" s="385"/>
      <c r="AR39" s="385"/>
      <c r="AS39" s="385"/>
      <c r="AT39" s="385"/>
      <c r="AU39" s="385"/>
      <c r="AV39" s="385"/>
      <c r="AW39" s="385"/>
      <c r="AX39" s="385"/>
      <c r="AY39" s="385"/>
      <c r="AZ39" s="385"/>
      <c r="BA39" s="385"/>
      <c r="BB39" s="385"/>
    </row>
    <row r="40" spans="1:54">
      <c r="A40" s="385"/>
      <c r="B40" s="385"/>
      <c r="C40" s="385"/>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c r="AE40" s="385"/>
      <c r="AF40" s="385"/>
      <c r="AG40" s="385"/>
      <c r="AH40" s="385"/>
      <c r="AI40" s="385"/>
      <c r="AJ40" s="385"/>
      <c r="AK40" s="385"/>
      <c r="AL40" s="385"/>
      <c r="AM40" s="385"/>
      <c r="AN40" s="385"/>
      <c r="AO40" s="385"/>
      <c r="AP40" s="385"/>
      <c r="AQ40" s="385"/>
      <c r="AR40" s="385"/>
      <c r="AS40" s="385"/>
      <c r="AT40" s="385"/>
      <c r="AU40" s="385"/>
      <c r="AV40" s="385"/>
      <c r="AW40" s="385"/>
      <c r="AX40" s="385"/>
      <c r="AY40" s="385"/>
      <c r="AZ40" s="385"/>
      <c r="BA40" s="385"/>
      <c r="BB40" s="385"/>
    </row>
    <row r="41" spans="1:54">
      <c r="A41" s="385"/>
      <c r="B41" s="385"/>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c r="AE41" s="385"/>
      <c r="AF41" s="385"/>
      <c r="AG41" s="385"/>
      <c r="AH41" s="385"/>
      <c r="AI41" s="385"/>
      <c r="AJ41" s="385"/>
      <c r="AK41" s="385"/>
      <c r="AL41" s="385"/>
      <c r="AM41" s="385"/>
      <c r="AN41" s="385"/>
      <c r="AO41" s="385"/>
      <c r="AP41" s="385"/>
      <c r="AQ41" s="385"/>
      <c r="AR41" s="385"/>
      <c r="AS41" s="385"/>
      <c r="AT41" s="385"/>
      <c r="AU41" s="385"/>
      <c r="AV41" s="385"/>
      <c r="AW41" s="385"/>
      <c r="AX41" s="385"/>
      <c r="AY41" s="385"/>
      <c r="AZ41" s="385"/>
      <c r="BA41" s="385"/>
      <c r="BB41" s="385"/>
    </row>
    <row r="42" spans="1:54">
      <c r="A42" s="385"/>
      <c r="B42" s="385"/>
      <c r="C42" s="385"/>
      <c r="D42" s="385"/>
      <c r="E42" s="385"/>
      <c r="F42" s="385"/>
      <c r="G42" s="385"/>
      <c r="H42" s="385"/>
      <c r="I42" s="385"/>
      <c r="J42" s="385"/>
      <c r="K42" s="385"/>
      <c r="L42" s="385"/>
      <c r="M42" s="385"/>
      <c r="N42" s="385"/>
      <c r="O42" s="385"/>
      <c r="P42" s="385"/>
      <c r="Q42" s="385"/>
      <c r="R42" s="385"/>
      <c r="S42" s="385"/>
      <c r="T42" s="385"/>
      <c r="U42" s="385"/>
      <c r="V42" s="385"/>
      <c r="W42" s="385"/>
      <c r="X42" s="385"/>
      <c r="Y42" s="385"/>
      <c r="Z42" s="385"/>
      <c r="AA42" s="385"/>
      <c r="AB42" s="385"/>
      <c r="AC42" s="385"/>
      <c r="AD42" s="385"/>
      <c r="AE42" s="385"/>
      <c r="AF42" s="385"/>
      <c r="AG42" s="385"/>
      <c r="AH42" s="385"/>
      <c r="AI42" s="385"/>
      <c r="AJ42" s="385"/>
      <c r="AK42" s="385"/>
      <c r="AL42" s="385"/>
      <c r="AM42" s="385"/>
      <c r="AN42" s="385"/>
      <c r="AO42" s="385"/>
      <c r="AP42" s="385"/>
      <c r="AQ42" s="385"/>
      <c r="AR42" s="385"/>
      <c r="AS42" s="385"/>
      <c r="AT42" s="385"/>
      <c r="AU42" s="385"/>
      <c r="AV42" s="385"/>
      <c r="AW42" s="385"/>
      <c r="AX42" s="385"/>
      <c r="AY42" s="385"/>
      <c r="AZ42" s="385"/>
      <c r="BA42" s="385"/>
      <c r="BB42" s="385"/>
    </row>
    <row r="43" spans="1:54">
      <c r="A43" s="385"/>
      <c r="B43" s="385"/>
      <c r="C43" s="385"/>
      <c r="D43" s="385"/>
      <c r="E43" s="385"/>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c r="AE43" s="385"/>
      <c r="AF43" s="385"/>
      <c r="AG43" s="385"/>
      <c r="AH43" s="385"/>
      <c r="AI43" s="385"/>
      <c r="AJ43" s="385"/>
      <c r="AK43" s="385"/>
      <c r="AL43" s="385"/>
      <c r="AM43" s="385"/>
      <c r="AN43" s="385"/>
      <c r="AO43" s="385"/>
      <c r="AP43" s="385"/>
      <c r="AQ43" s="385"/>
      <c r="AR43" s="385"/>
      <c r="AS43" s="385"/>
      <c r="AT43" s="385"/>
      <c r="AU43" s="385"/>
      <c r="AV43" s="385"/>
      <c r="AW43" s="385"/>
      <c r="AX43" s="385"/>
      <c r="AY43" s="385"/>
      <c r="AZ43" s="385"/>
      <c r="BA43" s="385"/>
      <c r="BB43" s="385"/>
    </row>
    <row r="44" spans="1:54">
      <c r="A44" s="385"/>
      <c r="B44" s="385"/>
      <c r="C44" s="385"/>
      <c r="D44" s="385"/>
      <c r="E44" s="385"/>
      <c r="F44" s="385"/>
      <c r="G44" s="385"/>
      <c r="H44" s="385"/>
      <c r="I44" s="385"/>
      <c r="J44" s="385"/>
      <c r="K44" s="385"/>
      <c r="L44" s="385"/>
      <c r="M44" s="385"/>
      <c r="N44" s="385"/>
      <c r="O44" s="385"/>
      <c r="P44" s="385"/>
      <c r="Q44" s="385"/>
      <c r="R44" s="385"/>
      <c r="S44" s="385"/>
      <c r="T44" s="385"/>
      <c r="U44" s="385"/>
      <c r="V44" s="385"/>
      <c r="W44" s="385"/>
      <c r="X44" s="385"/>
      <c r="Y44" s="385"/>
      <c r="Z44" s="385"/>
      <c r="AA44" s="385"/>
      <c r="AB44" s="385"/>
      <c r="AC44" s="385"/>
      <c r="AD44" s="385"/>
      <c r="AE44" s="385"/>
      <c r="AF44" s="385"/>
      <c r="AG44" s="385"/>
      <c r="AH44" s="385"/>
      <c r="AI44" s="385"/>
      <c r="AJ44" s="385"/>
      <c r="AK44" s="385"/>
      <c r="AL44" s="385"/>
      <c r="AM44" s="385"/>
      <c r="AN44" s="385"/>
      <c r="AO44" s="385"/>
      <c r="AP44" s="385"/>
      <c r="AQ44" s="385"/>
      <c r="AR44" s="385"/>
      <c r="AS44" s="385"/>
      <c r="AT44" s="385"/>
      <c r="AU44" s="385"/>
      <c r="AV44" s="385"/>
      <c r="AW44" s="385"/>
      <c r="AX44" s="385"/>
      <c r="AY44" s="385"/>
      <c r="AZ44" s="385"/>
      <c r="BA44" s="385"/>
      <c r="BB44" s="385"/>
    </row>
    <row r="45" spans="1:54">
      <c r="A45" s="385"/>
      <c r="B45" s="385"/>
      <c r="C45" s="385"/>
      <c r="D45" s="385"/>
      <c r="E45" s="385"/>
      <c r="F45" s="385"/>
      <c r="G45" s="385"/>
      <c r="H45" s="385"/>
      <c r="I45" s="385"/>
      <c r="J45" s="385"/>
      <c r="K45" s="385"/>
      <c r="L45" s="385"/>
      <c r="M45" s="385"/>
      <c r="N45" s="385"/>
      <c r="O45" s="385"/>
      <c r="P45" s="385"/>
      <c r="Q45" s="385"/>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row>
    <row r="46" spans="1:54">
      <c r="A46" s="385"/>
      <c r="B46" s="385"/>
      <c r="C46" s="385"/>
      <c r="D46" s="385"/>
      <c r="E46" s="385"/>
      <c r="F46" s="385"/>
      <c r="G46" s="385"/>
      <c r="H46" s="385"/>
      <c r="I46" s="385"/>
      <c r="J46" s="385"/>
      <c r="K46" s="385"/>
      <c r="L46" s="385"/>
      <c r="M46" s="385"/>
      <c r="N46" s="385"/>
      <c r="O46" s="385"/>
      <c r="P46" s="385"/>
      <c r="Q46" s="385"/>
      <c r="R46" s="385"/>
      <c r="S46" s="385"/>
      <c r="T46" s="385"/>
      <c r="U46" s="385"/>
      <c r="V46" s="385"/>
      <c r="W46" s="385"/>
      <c r="X46" s="385"/>
      <c r="Y46" s="385"/>
      <c r="Z46" s="385"/>
      <c r="AA46" s="385"/>
      <c r="AB46" s="385"/>
      <c r="AC46" s="385"/>
      <c r="AD46" s="385"/>
      <c r="AE46" s="385"/>
      <c r="AF46" s="385"/>
      <c r="AG46" s="385"/>
      <c r="AH46" s="385"/>
      <c r="AI46" s="385"/>
      <c r="AJ46" s="385"/>
      <c r="AK46" s="385"/>
      <c r="AL46" s="385"/>
      <c r="AM46" s="385"/>
      <c r="AN46" s="385"/>
      <c r="AO46" s="385"/>
      <c r="AP46" s="385"/>
      <c r="AQ46" s="385"/>
      <c r="AR46" s="385"/>
      <c r="AS46" s="385"/>
      <c r="AT46" s="385"/>
      <c r="AU46" s="385"/>
      <c r="AV46" s="385"/>
      <c r="AW46" s="385"/>
      <c r="AX46" s="385"/>
      <c r="AY46" s="385"/>
      <c r="AZ46" s="385"/>
      <c r="BA46" s="385"/>
      <c r="BB46" s="385"/>
    </row>
    <row r="47" spans="1:54">
      <c r="A47" s="385"/>
      <c r="B47" s="385"/>
      <c r="C47" s="385"/>
      <c r="D47" s="385"/>
      <c r="E47" s="385"/>
      <c r="F47" s="385"/>
      <c r="G47" s="385"/>
      <c r="H47" s="385"/>
      <c r="I47" s="385"/>
      <c r="J47" s="385"/>
      <c r="K47" s="385"/>
      <c r="L47" s="385"/>
      <c r="M47" s="385"/>
      <c r="N47" s="385"/>
      <c r="O47" s="385"/>
      <c r="P47" s="385"/>
      <c r="Q47" s="385"/>
      <c r="R47" s="385"/>
      <c r="S47" s="385"/>
      <c r="T47" s="385"/>
      <c r="U47" s="385"/>
      <c r="V47" s="385"/>
      <c r="W47" s="385"/>
      <c r="X47" s="385"/>
      <c r="Y47" s="385"/>
      <c r="Z47" s="385"/>
      <c r="AA47" s="385"/>
      <c r="AB47" s="385"/>
      <c r="AC47" s="385"/>
      <c r="AD47" s="385"/>
      <c r="AE47" s="385"/>
      <c r="AF47" s="385"/>
      <c r="AG47" s="385"/>
      <c r="AH47" s="385"/>
      <c r="AI47" s="385"/>
      <c r="AJ47" s="385"/>
      <c r="AK47" s="385"/>
      <c r="AL47" s="385"/>
      <c r="AM47" s="385"/>
      <c r="AN47" s="385"/>
      <c r="AO47" s="385"/>
      <c r="AP47" s="385"/>
      <c r="AQ47" s="385"/>
      <c r="AR47" s="385"/>
      <c r="AS47" s="385"/>
      <c r="AT47" s="385"/>
      <c r="AU47" s="385"/>
      <c r="AV47" s="385"/>
      <c r="AW47" s="385"/>
      <c r="AX47" s="385"/>
      <c r="AY47" s="385"/>
      <c r="AZ47" s="385"/>
      <c r="BA47" s="385"/>
      <c r="BB47" s="385"/>
    </row>
    <row r="48" spans="1:54">
      <c r="A48" s="385"/>
      <c r="B48" s="385"/>
      <c r="C48" s="385"/>
      <c r="D48" s="385"/>
      <c r="E48" s="385"/>
      <c r="F48" s="385"/>
      <c r="G48" s="385"/>
      <c r="H48" s="385"/>
      <c r="I48" s="385"/>
      <c r="J48" s="385"/>
      <c r="K48" s="385"/>
      <c r="L48" s="385"/>
      <c r="M48" s="385"/>
      <c r="N48" s="385"/>
      <c r="O48" s="385"/>
      <c r="P48" s="385"/>
      <c r="Q48" s="385"/>
      <c r="R48" s="385"/>
      <c r="S48" s="385"/>
      <c r="T48" s="385"/>
      <c r="U48" s="385"/>
      <c r="V48" s="385"/>
      <c r="W48" s="385"/>
      <c r="X48" s="385"/>
      <c r="Y48" s="385"/>
      <c r="Z48" s="385"/>
      <c r="AA48" s="385"/>
      <c r="AB48" s="385"/>
      <c r="AC48" s="385"/>
      <c r="AD48" s="385"/>
      <c r="AE48" s="385"/>
      <c r="AF48" s="385"/>
      <c r="AG48" s="385"/>
      <c r="AH48" s="385"/>
      <c r="AI48" s="385"/>
      <c r="AJ48" s="385"/>
      <c r="AK48" s="385"/>
      <c r="AL48" s="385"/>
      <c r="AM48" s="385"/>
      <c r="AN48" s="385"/>
      <c r="AO48" s="385"/>
      <c r="AP48" s="385"/>
      <c r="AQ48" s="385"/>
      <c r="AR48" s="385"/>
      <c r="AS48" s="385"/>
      <c r="AT48" s="385"/>
      <c r="AU48" s="385"/>
      <c r="AV48" s="385"/>
      <c r="AW48" s="385"/>
      <c r="AX48" s="385"/>
      <c r="AY48" s="385"/>
      <c r="AZ48" s="385"/>
      <c r="BA48" s="385"/>
      <c r="BB48" s="385"/>
    </row>
    <row r="49" spans="1:54">
      <c r="A49" s="385"/>
      <c r="B49" s="385"/>
      <c r="C49" s="385"/>
      <c r="D49" s="385"/>
      <c r="E49" s="385"/>
      <c r="F49" s="385"/>
      <c r="G49" s="385"/>
      <c r="H49" s="385"/>
      <c r="I49" s="385"/>
      <c r="J49" s="385"/>
      <c r="K49" s="385"/>
      <c r="L49" s="385"/>
      <c r="M49" s="385"/>
      <c r="N49" s="385"/>
      <c r="O49" s="385"/>
      <c r="P49" s="385"/>
      <c r="Q49" s="385"/>
      <c r="R49" s="385"/>
      <c r="S49" s="385"/>
      <c r="T49" s="385"/>
      <c r="U49" s="385"/>
      <c r="V49" s="385"/>
      <c r="W49" s="385"/>
      <c r="X49" s="385"/>
      <c r="Y49" s="385"/>
      <c r="Z49" s="385"/>
      <c r="AA49" s="385"/>
      <c r="AB49" s="385"/>
      <c r="AC49" s="385"/>
      <c r="AD49" s="385"/>
      <c r="AE49" s="385"/>
      <c r="AF49" s="385"/>
      <c r="AG49" s="385"/>
      <c r="AH49" s="385"/>
      <c r="AI49" s="385"/>
      <c r="AJ49" s="385"/>
      <c r="AK49" s="385"/>
      <c r="AL49" s="385"/>
      <c r="AM49" s="385"/>
      <c r="AN49" s="385"/>
      <c r="AO49" s="385"/>
      <c r="AP49" s="385"/>
      <c r="AQ49" s="385"/>
      <c r="AR49" s="385"/>
      <c r="AS49" s="385"/>
      <c r="AT49" s="385"/>
      <c r="AU49" s="385"/>
      <c r="AV49" s="385"/>
      <c r="AW49" s="385"/>
      <c r="AX49" s="385"/>
      <c r="AY49" s="385"/>
      <c r="AZ49" s="385"/>
      <c r="BA49" s="385"/>
      <c r="BB49" s="385"/>
    </row>
    <row r="50" spans="1:54">
      <c r="A50" s="385"/>
      <c r="B50" s="385"/>
      <c r="C50" s="385"/>
      <c r="D50" s="385"/>
      <c r="E50" s="385"/>
      <c r="F50" s="385"/>
      <c r="G50" s="385"/>
      <c r="H50" s="385"/>
      <c r="I50" s="385"/>
      <c r="J50" s="385"/>
      <c r="K50" s="385"/>
      <c r="L50" s="385"/>
      <c r="M50" s="385"/>
      <c r="N50" s="385"/>
      <c r="O50" s="385"/>
      <c r="P50" s="385"/>
      <c r="Q50" s="385"/>
      <c r="R50" s="385"/>
      <c r="S50" s="385"/>
      <c r="T50" s="385"/>
      <c r="U50" s="385"/>
      <c r="V50" s="385"/>
      <c r="W50" s="385"/>
      <c r="X50" s="385"/>
      <c r="Y50" s="385"/>
      <c r="Z50" s="385"/>
      <c r="AA50" s="385"/>
      <c r="AB50" s="385"/>
      <c r="AC50" s="385"/>
      <c r="AD50" s="385"/>
      <c r="AE50" s="385"/>
      <c r="AF50" s="385"/>
      <c r="AG50" s="385"/>
      <c r="AH50" s="385"/>
      <c r="AI50" s="385"/>
      <c r="AJ50" s="385"/>
      <c r="AK50" s="385"/>
      <c r="AL50" s="385"/>
      <c r="AM50" s="385"/>
      <c r="AN50" s="385"/>
      <c r="AO50" s="385"/>
      <c r="AP50" s="385"/>
      <c r="AQ50" s="385"/>
      <c r="AR50" s="385"/>
      <c r="AS50" s="385"/>
      <c r="AT50" s="385"/>
      <c r="AU50" s="385"/>
      <c r="AV50" s="385"/>
      <c r="AW50" s="385"/>
      <c r="AX50" s="385"/>
      <c r="AY50" s="385"/>
      <c r="AZ50" s="385"/>
      <c r="BA50" s="385"/>
      <c r="BB50" s="385"/>
    </row>
    <row r="51" spans="1:54">
      <c r="A51" s="385"/>
      <c r="B51" s="385"/>
      <c r="C51" s="385"/>
      <c r="D51" s="385"/>
      <c r="E51" s="385"/>
      <c r="F51" s="385"/>
      <c r="G51" s="385"/>
      <c r="H51" s="385"/>
      <c r="I51" s="385"/>
      <c r="J51" s="385"/>
      <c r="K51" s="385"/>
      <c r="L51" s="385"/>
      <c r="M51" s="385"/>
      <c r="N51" s="385"/>
      <c r="O51" s="385"/>
      <c r="P51" s="385"/>
      <c r="Q51" s="385"/>
      <c r="R51" s="385"/>
      <c r="S51" s="385"/>
      <c r="T51" s="385"/>
      <c r="U51" s="385"/>
      <c r="V51" s="385"/>
      <c r="W51" s="385"/>
      <c r="X51" s="385"/>
      <c r="Y51" s="385"/>
      <c r="Z51" s="385"/>
      <c r="AA51" s="385"/>
      <c r="AB51" s="385"/>
      <c r="AC51" s="385"/>
      <c r="AD51" s="385"/>
      <c r="AE51" s="385"/>
      <c r="AF51" s="385"/>
      <c r="AG51" s="385"/>
      <c r="AH51" s="385"/>
      <c r="AI51" s="385"/>
      <c r="AJ51" s="385"/>
      <c r="AK51" s="385"/>
      <c r="AL51" s="385"/>
      <c r="AM51" s="385"/>
      <c r="AN51" s="385"/>
      <c r="AO51" s="385"/>
      <c r="AP51" s="385"/>
      <c r="AQ51" s="385"/>
      <c r="AR51" s="385"/>
      <c r="AS51" s="385"/>
      <c r="AT51" s="385"/>
      <c r="AU51" s="385"/>
      <c r="AV51" s="385"/>
      <c r="AW51" s="385"/>
      <c r="AX51" s="385"/>
      <c r="AY51" s="385"/>
      <c r="AZ51" s="385"/>
      <c r="BA51" s="385"/>
      <c r="BB51" s="385"/>
    </row>
    <row r="52" spans="1:54">
      <c r="A52" s="385"/>
      <c r="B52" s="385"/>
      <c r="C52" s="385"/>
      <c r="D52" s="385"/>
      <c r="E52" s="385"/>
      <c r="F52" s="385"/>
      <c r="G52" s="385"/>
      <c r="H52" s="385"/>
      <c r="I52" s="385"/>
      <c r="J52" s="385"/>
      <c r="K52" s="385"/>
      <c r="L52" s="385"/>
      <c r="M52" s="385"/>
      <c r="N52" s="385"/>
      <c r="O52" s="385"/>
      <c r="P52" s="385"/>
      <c r="Q52" s="385"/>
      <c r="R52" s="385"/>
      <c r="S52" s="385"/>
      <c r="T52" s="385"/>
      <c r="U52" s="385"/>
      <c r="V52" s="385"/>
      <c r="W52" s="385"/>
      <c r="X52" s="385"/>
      <c r="Y52" s="385"/>
      <c r="Z52" s="385"/>
      <c r="AA52" s="385"/>
      <c r="AB52" s="385"/>
      <c r="AC52" s="385"/>
      <c r="AD52" s="385"/>
      <c r="AE52" s="385"/>
      <c r="AF52" s="385"/>
      <c r="AG52" s="385"/>
      <c r="AH52" s="385"/>
      <c r="AI52" s="385"/>
      <c r="AJ52" s="385"/>
      <c r="AK52" s="385"/>
      <c r="AL52" s="385"/>
      <c r="AM52" s="385"/>
      <c r="AN52" s="385"/>
      <c r="AO52" s="385"/>
      <c r="AP52" s="385"/>
      <c r="AQ52" s="385"/>
      <c r="AR52" s="385"/>
      <c r="AS52" s="385"/>
      <c r="AT52" s="385"/>
      <c r="AU52" s="385"/>
      <c r="AV52" s="385"/>
      <c r="AW52" s="385"/>
      <c r="AX52" s="385"/>
      <c r="AY52" s="385"/>
      <c r="AZ52" s="385"/>
      <c r="BA52" s="385"/>
      <c r="BB52" s="385"/>
    </row>
    <row r="53" spans="1:54">
      <c r="A53" s="385"/>
      <c r="B53" s="385"/>
      <c r="C53" s="385"/>
      <c r="D53" s="385"/>
      <c r="E53" s="385"/>
      <c r="F53" s="385"/>
      <c r="G53" s="385"/>
      <c r="H53" s="385"/>
      <c r="I53" s="385"/>
      <c r="J53" s="385"/>
      <c r="K53" s="385"/>
      <c r="L53" s="385"/>
      <c r="M53" s="385"/>
      <c r="N53" s="385"/>
      <c r="O53" s="385"/>
      <c r="P53" s="385"/>
      <c r="Q53" s="385"/>
      <c r="R53" s="385"/>
      <c r="S53" s="385"/>
      <c r="T53" s="385"/>
      <c r="U53" s="385"/>
      <c r="V53" s="385"/>
      <c r="W53" s="385"/>
      <c r="X53" s="385"/>
      <c r="Y53" s="385"/>
      <c r="Z53" s="385"/>
      <c r="AA53" s="385"/>
      <c r="AB53" s="385"/>
      <c r="AC53" s="385"/>
      <c r="AD53" s="385"/>
      <c r="AE53" s="385"/>
      <c r="AF53" s="385"/>
      <c r="AG53" s="385"/>
      <c r="AH53" s="385"/>
      <c r="AI53" s="385"/>
      <c r="AJ53" s="385"/>
      <c r="AK53" s="385"/>
      <c r="AL53" s="385"/>
      <c r="AM53" s="385"/>
      <c r="AN53" s="385"/>
      <c r="AO53" s="385"/>
      <c r="AP53" s="385"/>
      <c r="AQ53" s="385"/>
      <c r="AR53" s="385"/>
      <c r="AS53" s="385"/>
      <c r="AT53" s="385"/>
      <c r="AU53" s="385"/>
      <c r="AV53" s="385"/>
      <c r="AW53" s="385"/>
      <c r="AX53" s="385"/>
      <c r="AY53" s="385"/>
      <c r="AZ53" s="385"/>
      <c r="BA53" s="385"/>
      <c r="BB53" s="385"/>
    </row>
    <row r="54" spans="1:54">
      <c r="A54" s="385"/>
      <c r="B54" s="385"/>
      <c r="C54" s="385"/>
      <c r="D54" s="385"/>
      <c r="E54" s="385"/>
      <c r="F54" s="385"/>
      <c r="G54" s="385"/>
      <c r="H54" s="385"/>
      <c r="I54" s="385"/>
      <c r="J54" s="385"/>
      <c r="K54" s="385"/>
      <c r="L54" s="385"/>
      <c r="M54" s="385"/>
      <c r="N54" s="385"/>
      <c r="O54" s="385"/>
      <c r="P54" s="385"/>
      <c r="Q54" s="385"/>
      <c r="R54" s="385"/>
      <c r="S54" s="385"/>
      <c r="T54" s="385"/>
      <c r="U54" s="385"/>
      <c r="V54" s="385"/>
      <c r="W54" s="385"/>
      <c r="X54" s="385"/>
      <c r="Y54" s="385"/>
      <c r="Z54" s="385"/>
      <c r="AA54" s="385"/>
      <c r="AB54" s="385"/>
      <c r="AC54" s="385"/>
      <c r="AD54" s="385"/>
      <c r="AE54" s="385"/>
      <c r="AF54" s="385"/>
      <c r="AG54" s="385"/>
      <c r="AH54" s="385"/>
      <c r="AI54" s="385"/>
      <c r="AJ54" s="385"/>
      <c r="AK54" s="385"/>
      <c r="AL54" s="385"/>
      <c r="AM54" s="385"/>
      <c r="AN54" s="385"/>
      <c r="AO54" s="385"/>
      <c r="AP54" s="385"/>
      <c r="AQ54" s="385"/>
      <c r="AR54" s="385"/>
      <c r="AS54" s="385"/>
      <c r="AT54" s="385"/>
      <c r="AU54" s="385"/>
      <c r="AV54" s="385"/>
      <c r="AW54" s="385"/>
      <c r="AX54" s="385"/>
      <c r="AY54" s="385"/>
      <c r="AZ54" s="385"/>
      <c r="BA54" s="385"/>
      <c r="BB54" s="385"/>
    </row>
    <row r="55" spans="1:54">
      <c r="A55" s="385"/>
      <c r="B55" s="385"/>
      <c r="C55" s="385"/>
      <c r="D55" s="385"/>
      <c r="E55" s="385"/>
      <c r="F55" s="385"/>
      <c r="G55" s="385"/>
      <c r="H55" s="385"/>
      <c r="I55" s="385"/>
      <c r="J55" s="385"/>
      <c r="K55" s="385"/>
      <c r="L55" s="385"/>
      <c r="M55" s="385"/>
      <c r="N55" s="385"/>
      <c r="O55" s="385"/>
      <c r="P55" s="385"/>
      <c r="Q55" s="385"/>
      <c r="R55" s="385"/>
      <c r="S55" s="385"/>
      <c r="T55" s="385"/>
      <c r="U55" s="385"/>
      <c r="V55" s="385"/>
      <c r="W55" s="385"/>
      <c r="X55" s="385"/>
      <c r="Y55" s="385"/>
      <c r="Z55" s="385"/>
      <c r="AA55" s="385"/>
      <c r="AB55" s="385"/>
      <c r="AC55" s="385"/>
      <c r="AD55" s="385"/>
      <c r="AE55" s="385"/>
      <c r="AF55" s="385"/>
      <c r="AG55" s="385"/>
      <c r="AH55" s="385"/>
      <c r="AI55" s="385"/>
      <c r="AJ55" s="385"/>
      <c r="AK55" s="385"/>
      <c r="AL55" s="385"/>
      <c r="AM55" s="385"/>
      <c r="AN55" s="385"/>
      <c r="AO55" s="385"/>
      <c r="AP55" s="385"/>
      <c r="AQ55" s="385"/>
      <c r="AR55" s="385"/>
      <c r="AS55" s="385"/>
      <c r="AT55" s="385"/>
      <c r="AU55" s="385"/>
      <c r="AV55" s="385"/>
      <c r="AW55" s="385"/>
      <c r="AX55" s="385"/>
      <c r="AY55" s="385"/>
      <c r="AZ55" s="385"/>
      <c r="BA55" s="385"/>
      <c r="BB55" s="385"/>
    </row>
    <row r="56" spans="1:54">
      <c r="A56" s="385"/>
      <c r="B56" s="385"/>
      <c r="C56" s="385"/>
      <c r="D56" s="385"/>
      <c r="E56" s="385"/>
      <c r="F56" s="385"/>
      <c r="G56" s="385"/>
      <c r="H56" s="385"/>
      <c r="I56" s="385"/>
      <c r="J56" s="385"/>
      <c r="K56" s="385"/>
      <c r="L56" s="385"/>
      <c r="M56" s="385"/>
      <c r="N56" s="385"/>
      <c r="O56" s="385"/>
      <c r="P56" s="385"/>
      <c r="Q56" s="385"/>
      <c r="R56" s="385"/>
      <c r="S56" s="385"/>
      <c r="T56" s="385"/>
      <c r="U56" s="385"/>
      <c r="V56" s="385"/>
      <c r="W56" s="385"/>
      <c r="X56" s="385"/>
      <c r="Y56" s="385"/>
      <c r="Z56" s="385"/>
      <c r="AA56" s="385"/>
      <c r="AB56" s="385"/>
      <c r="AC56" s="385"/>
      <c r="AD56" s="385"/>
      <c r="AE56" s="385"/>
      <c r="AF56" s="385"/>
      <c r="AG56" s="385"/>
      <c r="AH56" s="385"/>
      <c r="AI56" s="385"/>
      <c r="AJ56" s="385"/>
      <c r="AK56" s="385"/>
      <c r="AL56" s="385"/>
      <c r="AM56" s="385"/>
      <c r="AN56" s="385"/>
      <c r="AO56" s="385"/>
      <c r="AP56" s="385"/>
      <c r="AQ56" s="385"/>
      <c r="AR56" s="385"/>
      <c r="AS56" s="385"/>
      <c r="AT56" s="385"/>
      <c r="AU56" s="385"/>
      <c r="AV56" s="385"/>
      <c r="AW56" s="385"/>
      <c r="AX56" s="385"/>
      <c r="AY56" s="385"/>
      <c r="AZ56" s="385"/>
      <c r="BA56" s="385"/>
      <c r="BB56" s="385"/>
    </row>
    <row r="57" spans="1:54">
      <c r="A57" s="385"/>
      <c r="B57" s="385"/>
      <c r="C57" s="385"/>
      <c r="D57" s="385"/>
      <c r="E57" s="385"/>
      <c r="F57" s="385"/>
      <c r="G57" s="385"/>
      <c r="H57" s="385"/>
      <c r="I57" s="385"/>
      <c r="J57" s="385"/>
      <c r="K57" s="385"/>
      <c r="L57" s="385"/>
      <c r="M57" s="385"/>
      <c r="N57" s="385"/>
      <c r="O57" s="385"/>
      <c r="P57" s="385"/>
      <c r="Q57" s="385"/>
      <c r="R57" s="385"/>
      <c r="S57" s="385"/>
      <c r="T57" s="385"/>
      <c r="U57" s="385"/>
      <c r="V57" s="385"/>
      <c r="W57" s="385"/>
      <c r="X57" s="385"/>
      <c r="Y57" s="385"/>
      <c r="Z57" s="385"/>
      <c r="AA57" s="385"/>
      <c r="AB57" s="385"/>
      <c r="AC57" s="385"/>
      <c r="AD57" s="385"/>
      <c r="AE57" s="385"/>
      <c r="AF57" s="385"/>
      <c r="AG57" s="385"/>
      <c r="AH57" s="385"/>
      <c r="AI57" s="385"/>
      <c r="AJ57" s="385"/>
      <c r="AK57" s="385"/>
      <c r="AL57" s="385"/>
      <c r="AM57" s="385"/>
      <c r="AN57" s="385"/>
      <c r="AO57" s="385"/>
      <c r="AP57" s="385"/>
      <c r="AQ57" s="385"/>
      <c r="AR57" s="385"/>
      <c r="AS57" s="385"/>
      <c r="AT57" s="385"/>
      <c r="AU57" s="385"/>
      <c r="AV57" s="385"/>
      <c r="AW57" s="385"/>
      <c r="AX57" s="385"/>
      <c r="AY57" s="385"/>
      <c r="AZ57" s="385"/>
      <c r="BA57" s="385"/>
      <c r="BB57" s="385"/>
    </row>
    <row r="58" spans="1:54">
      <c r="A58" s="385"/>
      <c r="B58" s="385"/>
      <c r="C58" s="385"/>
      <c r="D58" s="385"/>
      <c r="E58" s="385"/>
      <c r="F58" s="385"/>
      <c r="G58" s="385"/>
      <c r="H58" s="385"/>
      <c r="I58" s="385"/>
      <c r="J58" s="385"/>
      <c r="K58" s="385"/>
      <c r="L58" s="385"/>
      <c r="M58" s="385"/>
      <c r="N58" s="385"/>
      <c r="O58" s="385"/>
      <c r="P58" s="385"/>
      <c r="Q58" s="385"/>
      <c r="R58" s="385"/>
      <c r="S58" s="385"/>
      <c r="T58" s="385"/>
      <c r="U58" s="385"/>
      <c r="V58" s="385"/>
      <c r="W58" s="385"/>
      <c r="X58" s="385"/>
      <c r="Y58" s="385"/>
      <c r="Z58" s="385"/>
      <c r="AA58" s="385"/>
      <c r="AB58" s="385"/>
      <c r="AC58" s="385"/>
      <c r="AD58" s="385"/>
      <c r="AE58" s="385"/>
      <c r="AF58" s="385"/>
      <c r="AG58" s="385"/>
      <c r="AH58" s="385"/>
      <c r="AI58" s="385"/>
      <c r="AJ58" s="385"/>
      <c r="AK58" s="385"/>
      <c r="AL58" s="385"/>
      <c r="AM58" s="385"/>
      <c r="AN58" s="385"/>
      <c r="AO58" s="385"/>
      <c r="AP58" s="385"/>
      <c r="AQ58" s="385"/>
      <c r="AR58" s="385"/>
      <c r="AS58" s="385"/>
      <c r="AT58" s="385"/>
      <c r="AU58" s="385"/>
      <c r="AV58" s="385"/>
      <c r="AW58" s="385"/>
      <c r="AX58" s="385"/>
      <c r="AY58" s="385"/>
      <c r="AZ58" s="385"/>
      <c r="BA58" s="385"/>
      <c r="BB58" s="385"/>
    </row>
    <row r="350" spans="1:57">
      <c r="A350" s="446">
        <f>A2</f>
        <v>0</v>
      </c>
      <c r="B350" s="446" t="s">
        <v>1587</v>
      </c>
      <c r="C350" s="446" t="s">
        <v>1587</v>
      </c>
      <c r="D350" s="446" t="s">
        <v>1587</v>
      </c>
      <c r="E350" s="446">
        <v>11111</v>
      </c>
      <c r="F350" s="446" t="s">
        <v>66</v>
      </c>
      <c r="G350" s="446">
        <f>SUM(G2:G349)</f>
        <v>0</v>
      </c>
      <c r="H350" s="446">
        <f t="shared" ref="H350:BB350" si="0">SUM(H2:H349)</f>
        <v>0</v>
      </c>
      <c r="I350" s="446">
        <f t="shared" si="0"/>
        <v>0</v>
      </c>
      <c r="J350" s="446">
        <f t="shared" si="0"/>
        <v>0</v>
      </c>
      <c r="K350" s="446">
        <f t="shared" si="0"/>
        <v>0</v>
      </c>
      <c r="L350" s="446">
        <f t="shared" si="0"/>
        <v>0</v>
      </c>
      <c r="M350" s="446">
        <f t="shared" si="0"/>
        <v>0</v>
      </c>
      <c r="N350" s="446">
        <f t="shared" si="0"/>
        <v>0</v>
      </c>
      <c r="O350" s="446">
        <f t="shared" si="0"/>
        <v>0</v>
      </c>
      <c r="P350" s="446">
        <f t="shared" si="0"/>
        <v>0</v>
      </c>
      <c r="Q350" s="446">
        <f t="shared" si="0"/>
        <v>0</v>
      </c>
      <c r="R350" s="446">
        <f t="shared" si="0"/>
        <v>0</v>
      </c>
      <c r="S350" s="446">
        <f t="shared" si="0"/>
        <v>0</v>
      </c>
      <c r="T350" s="446">
        <f t="shared" si="0"/>
        <v>0</v>
      </c>
      <c r="U350" s="446">
        <f t="shared" si="0"/>
        <v>0</v>
      </c>
      <c r="V350" s="446">
        <f t="shared" si="0"/>
        <v>0</v>
      </c>
      <c r="W350" s="446">
        <f t="shared" si="0"/>
        <v>0</v>
      </c>
      <c r="X350" s="446">
        <f t="shared" si="0"/>
        <v>0</v>
      </c>
      <c r="Y350" s="446">
        <f t="shared" si="0"/>
        <v>0</v>
      </c>
      <c r="Z350" s="446">
        <f t="shared" si="0"/>
        <v>0</v>
      </c>
      <c r="AA350" s="446">
        <f t="shared" si="0"/>
        <v>0</v>
      </c>
      <c r="AB350" s="446">
        <f t="shared" si="0"/>
        <v>0</v>
      </c>
      <c r="AC350" s="446">
        <f t="shared" si="0"/>
        <v>0</v>
      </c>
      <c r="AD350" s="446">
        <f t="shared" si="0"/>
        <v>0</v>
      </c>
      <c r="AE350" s="446">
        <f t="shared" si="0"/>
        <v>0</v>
      </c>
      <c r="AF350" s="446">
        <f t="shared" si="0"/>
        <v>0</v>
      </c>
      <c r="AG350" s="446">
        <f t="shared" si="0"/>
        <v>0</v>
      </c>
      <c r="AH350" s="446">
        <f t="shared" si="0"/>
        <v>0</v>
      </c>
      <c r="AI350" s="446">
        <f t="shared" si="0"/>
        <v>0</v>
      </c>
      <c r="AJ350" s="446">
        <f t="shared" si="0"/>
        <v>0</v>
      </c>
      <c r="AK350" s="446">
        <f t="shared" si="0"/>
        <v>0</v>
      </c>
      <c r="AL350" s="446">
        <f t="shared" si="0"/>
        <v>0</v>
      </c>
      <c r="AM350" s="446">
        <f t="shared" si="0"/>
        <v>0</v>
      </c>
      <c r="AN350" s="446">
        <f t="shared" si="0"/>
        <v>0</v>
      </c>
      <c r="AO350" s="446">
        <f t="shared" si="0"/>
        <v>0</v>
      </c>
      <c r="AP350" s="446">
        <f t="shared" si="0"/>
        <v>0</v>
      </c>
      <c r="AQ350" s="446">
        <f t="shared" si="0"/>
        <v>0</v>
      </c>
      <c r="AR350" s="446">
        <f t="shared" si="0"/>
        <v>0</v>
      </c>
      <c r="AS350" s="446">
        <f t="shared" si="0"/>
        <v>0</v>
      </c>
      <c r="AT350" s="446">
        <f t="shared" si="0"/>
        <v>0</v>
      </c>
      <c r="AU350" s="446">
        <f t="shared" si="0"/>
        <v>0</v>
      </c>
      <c r="AV350" s="446">
        <f t="shared" si="0"/>
        <v>0</v>
      </c>
      <c r="AW350" s="446">
        <f t="shared" si="0"/>
        <v>0</v>
      </c>
      <c r="AX350" s="446">
        <f t="shared" si="0"/>
        <v>0</v>
      </c>
      <c r="AY350" s="446">
        <f t="shared" si="0"/>
        <v>0</v>
      </c>
      <c r="AZ350" s="446">
        <f t="shared" si="0"/>
        <v>0</v>
      </c>
      <c r="BA350" s="446">
        <f t="shared" si="0"/>
        <v>0</v>
      </c>
      <c r="BB350" s="446">
        <f t="shared" si="0"/>
        <v>0</v>
      </c>
      <c r="BC350" s="447">
        <v>1</v>
      </c>
      <c r="BD350" s="447">
        <v>1</v>
      </c>
      <c r="BE350" s="447">
        <v>1</v>
      </c>
    </row>
  </sheetData>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00B0F0"/>
    <pageSetUpPr fitToPage="1"/>
  </sheetPr>
  <dimension ref="A1:V295"/>
  <sheetViews>
    <sheetView showGridLines="0" zoomScale="80" zoomScaleNormal="80" zoomScaleSheetLayoutView="84" workbookViewId="0">
      <selection activeCell="D24" sqref="D24"/>
    </sheetView>
  </sheetViews>
  <sheetFormatPr defaultColWidth="9.140625" defaultRowHeight="14.25"/>
  <cols>
    <col min="1" max="1" width="2.85546875" style="1" customWidth="1"/>
    <col min="2" max="2" width="23.140625" style="1" customWidth="1"/>
    <col min="3" max="4" width="11" style="1" customWidth="1"/>
    <col min="5" max="5" width="9.42578125" style="1" customWidth="1"/>
    <col min="6" max="7" width="10.85546875" style="1" customWidth="1"/>
    <col min="8" max="8" width="9.42578125" style="1" bestFit="1" customWidth="1"/>
    <col min="9" max="9" width="11" style="1" customWidth="1"/>
    <col min="10" max="15" width="11.28515625" style="1" bestFit="1" customWidth="1"/>
    <col min="16" max="18" width="11.28515625" style="1" customWidth="1"/>
    <col min="19" max="19" width="3.28515625" style="1" customWidth="1"/>
    <col min="20" max="20" width="12.5703125" style="1" bestFit="1" customWidth="1"/>
    <col min="21" max="16384" width="9.140625" style="1"/>
  </cols>
  <sheetData>
    <row r="1" spans="2:22">
      <c r="B1" s="13"/>
      <c r="C1" s="14"/>
      <c r="D1" s="14"/>
      <c r="E1" s="14"/>
      <c r="F1" s="14"/>
      <c r="G1" s="14"/>
      <c r="H1" s="14"/>
      <c r="I1" s="14"/>
      <c r="J1" s="14"/>
      <c r="K1" s="14"/>
      <c r="L1" s="14"/>
      <c r="M1" s="14"/>
      <c r="N1" s="14"/>
      <c r="O1" s="14"/>
      <c r="P1" s="14"/>
      <c r="Q1" s="14"/>
      <c r="R1" s="14"/>
      <c r="S1" s="14"/>
      <c r="T1" s="281"/>
      <c r="V1" s="5"/>
    </row>
    <row r="2" spans="2:22" ht="18">
      <c r="B2" s="125" t="s">
        <v>34</v>
      </c>
      <c r="C2" s="820" t="str">
        <f>Prevention!D2</f>
        <v>USAID Tujenge Jamii</v>
      </c>
      <c r="D2" s="820"/>
      <c r="E2" s="820"/>
      <c r="F2" s="820"/>
      <c r="G2" s="401" t="str">
        <f>IFERROR(VLOOKUP(C2,Facilities!F1:H300,2,FALSE),"")</f>
        <v/>
      </c>
      <c r="H2" s="821" t="s">
        <v>65</v>
      </c>
      <c r="I2" s="821"/>
      <c r="J2" s="821"/>
      <c r="K2" s="123" t="str">
        <f>Treatment!K2</f>
        <v/>
      </c>
      <c r="L2" s="43"/>
      <c r="M2" s="124" t="s">
        <v>35</v>
      </c>
      <c r="N2" s="822">
        <f>TX_PVLS!A2</f>
        <v>0</v>
      </c>
      <c r="O2" s="822"/>
      <c r="P2" s="551"/>
      <c r="Q2" s="551"/>
      <c r="R2" s="551"/>
      <c r="S2" s="551"/>
      <c r="T2" s="3"/>
    </row>
    <row r="3" spans="2:22" ht="9" customHeight="1">
      <c r="B3" s="750"/>
      <c r="C3" s="748"/>
      <c r="D3" s="748"/>
      <c r="E3" s="748"/>
      <c r="F3" s="748"/>
      <c r="H3" s="745"/>
      <c r="I3" s="745"/>
      <c r="J3" s="745"/>
      <c r="K3" s="746"/>
      <c r="L3" s="43"/>
      <c r="M3" s="4"/>
      <c r="N3" s="552"/>
      <c r="O3" s="552"/>
      <c r="P3" s="651"/>
    </row>
    <row r="4" spans="2:22" ht="27" customHeight="1">
      <c r="B4" s="793" t="s">
        <v>2740</v>
      </c>
      <c r="C4" s="794"/>
      <c r="D4" s="794"/>
      <c r="E4" s="794"/>
      <c r="F4" s="794"/>
      <c r="G4" s="795"/>
      <c r="H4" s="796"/>
      <c r="I4" s="796"/>
      <c r="J4" s="796"/>
      <c r="K4" s="794"/>
      <c r="L4" s="797"/>
      <c r="M4" s="797"/>
      <c r="N4" s="798"/>
      <c r="O4" s="798"/>
      <c r="P4" s="799"/>
      <c r="Q4" s="800"/>
      <c r="R4" s="800"/>
      <c r="S4" s="800"/>
      <c r="T4" s="800"/>
    </row>
    <row r="5" spans="2:22" ht="6" customHeight="1">
      <c r="B5" s="750"/>
      <c r="C5" s="748"/>
      <c r="D5" s="748"/>
      <c r="E5" s="748"/>
      <c r="F5" s="748"/>
      <c r="H5" s="745"/>
      <c r="I5" s="745"/>
      <c r="J5" s="745"/>
      <c r="K5" s="746"/>
      <c r="L5" s="43"/>
      <c r="M5" s="4"/>
      <c r="N5" s="552"/>
      <c r="O5" s="552"/>
      <c r="P5" s="651"/>
    </row>
    <row r="6" spans="2:22" ht="27.75" customHeight="1">
      <c r="B6" s="964" t="str">
        <f>CONCATENATE(K2,": TX_PVLS (Numerator)")</f>
        <v>: TX_PVLS (Numerator)</v>
      </c>
      <c r="C6" s="965"/>
      <c r="D6" s="965"/>
      <c r="E6" s="965"/>
      <c r="F6" s="965"/>
      <c r="G6" s="965"/>
      <c r="H6" s="965"/>
      <c r="I6" s="965"/>
      <c r="J6" s="965"/>
      <c r="K6" s="965"/>
      <c r="L6" s="965"/>
      <c r="M6" s="965"/>
      <c r="N6" s="965"/>
      <c r="O6" s="965"/>
      <c r="P6" s="965"/>
      <c r="Q6" s="965"/>
      <c r="R6" s="965"/>
      <c r="S6" s="965"/>
      <c r="T6" s="965"/>
      <c r="U6" s="5"/>
    </row>
    <row r="7" spans="2:22" ht="33" customHeight="1">
      <c r="B7" s="950" t="s">
        <v>0</v>
      </c>
      <c r="C7" s="951"/>
      <c r="D7" s="954" t="s">
        <v>133</v>
      </c>
      <c r="E7" s="955"/>
      <c r="F7" s="955"/>
      <c r="G7" s="955"/>
      <c r="H7" s="955"/>
      <c r="I7" s="955"/>
      <c r="J7" s="955"/>
      <c r="K7" s="955"/>
      <c r="L7" s="955"/>
      <c r="M7" s="955"/>
      <c r="N7" s="955"/>
      <c r="O7" s="955"/>
      <c r="P7" s="955"/>
      <c r="Q7" s="955"/>
      <c r="R7" s="955"/>
      <c r="S7" s="955"/>
      <c r="T7" s="956"/>
    </row>
    <row r="8" spans="2:22" ht="19.5" customHeight="1">
      <c r="B8" s="952"/>
      <c r="C8" s="953"/>
      <c r="D8" s="957"/>
      <c r="E8" s="958"/>
      <c r="F8" s="958"/>
      <c r="G8" s="958"/>
      <c r="H8" s="958"/>
      <c r="I8" s="958"/>
      <c r="J8" s="958"/>
      <c r="K8" s="958"/>
      <c r="L8" s="958"/>
      <c r="M8" s="958"/>
      <c r="N8" s="958"/>
      <c r="O8" s="958"/>
      <c r="P8" s="958"/>
      <c r="Q8" s="958"/>
      <c r="R8" s="958"/>
      <c r="S8" s="958"/>
      <c r="T8" s="959"/>
    </row>
    <row r="9" spans="2:22">
      <c r="B9" s="62"/>
      <c r="C9" s="63"/>
      <c r="D9" s="64"/>
      <c r="E9" s="64"/>
      <c r="F9" s="64"/>
      <c r="G9" s="64"/>
      <c r="H9" s="64"/>
      <c r="I9" s="64"/>
      <c r="J9" s="64"/>
      <c r="K9" s="64"/>
      <c r="L9" s="64"/>
      <c r="M9" s="64"/>
      <c r="N9" s="64"/>
      <c r="O9" s="64"/>
      <c r="P9" s="64"/>
      <c r="Q9" s="64"/>
      <c r="R9" s="64"/>
      <c r="S9" s="64"/>
      <c r="T9" s="39"/>
    </row>
    <row r="10" spans="2:22" ht="30" customHeight="1">
      <c r="B10" s="31" t="s">
        <v>2</v>
      </c>
      <c r="C10" s="438" t="str">
        <f>IF(SUM(C24)=0,"subtotal",SUM(C24))</f>
        <v>subtotal</v>
      </c>
      <c r="D10" s="2"/>
      <c r="E10" s="2"/>
      <c r="F10" s="2"/>
      <c r="G10" s="2"/>
      <c r="H10" s="2"/>
      <c r="I10" s="2"/>
      <c r="J10" s="2"/>
      <c r="K10" s="2"/>
      <c r="L10" s="2"/>
      <c r="M10" s="2"/>
      <c r="N10" s="2"/>
      <c r="O10" s="2"/>
      <c r="P10" s="2"/>
      <c r="Q10" s="2"/>
      <c r="R10" s="2"/>
      <c r="S10" s="2"/>
      <c r="T10" s="34"/>
    </row>
    <row r="11" spans="2:22">
      <c r="B11" s="67"/>
      <c r="C11" s="68"/>
      <c r="D11" s="2"/>
      <c r="E11" s="2"/>
      <c r="F11" s="2"/>
      <c r="G11" s="2"/>
      <c r="H11" s="2"/>
      <c r="I11" s="2"/>
      <c r="J11" s="2"/>
      <c r="K11" s="2"/>
      <c r="L11" s="2"/>
      <c r="M11" s="2"/>
      <c r="N11" s="2"/>
      <c r="O11" s="2"/>
      <c r="P11" s="2"/>
      <c r="Q11" s="2"/>
      <c r="R11" s="2"/>
      <c r="S11" s="2"/>
      <c r="T11" s="34"/>
    </row>
    <row r="12" spans="2:22" ht="34.5" customHeight="1">
      <c r="B12" s="952" t="s">
        <v>3</v>
      </c>
      <c r="C12" s="953"/>
      <c r="D12" s="1013" t="s">
        <v>134</v>
      </c>
      <c r="E12" s="942"/>
      <c r="F12" s="942"/>
      <c r="G12" s="942"/>
      <c r="H12" s="942"/>
      <c r="I12" s="942"/>
      <c r="J12" s="942"/>
      <c r="K12" s="942"/>
      <c r="L12" s="942"/>
      <c r="M12" s="942"/>
      <c r="N12" s="942"/>
      <c r="O12" s="942"/>
      <c r="P12" s="332"/>
      <c r="Q12" s="332"/>
      <c r="R12" s="332"/>
      <c r="S12" s="332"/>
      <c r="T12" s="39"/>
    </row>
    <row r="13" spans="2:22" ht="15.75">
      <c r="B13" s="1086"/>
      <c r="C13" s="1087"/>
      <c r="D13" s="1087"/>
      <c r="E13" s="1087"/>
      <c r="F13" s="1087"/>
      <c r="G13" s="1087"/>
      <c r="H13" s="1087"/>
      <c r="I13" s="1087"/>
      <c r="J13" s="1087"/>
      <c r="K13" s="1087"/>
      <c r="L13" s="1087"/>
      <c r="M13" s="1087"/>
      <c r="N13" s="1087"/>
      <c r="O13" s="1087"/>
      <c r="P13" s="1087"/>
      <c r="Q13" s="1087"/>
      <c r="R13" s="1087"/>
      <c r="S13" s="1087"/>
      <c r="T13" s="1088"/>
    </row>
    <row r="14" spans="2:22" ht="28.5">
      <c r="B14" s="193"/>
      <c r="C14" s="142" t="s">
        <v>5</v>
      </c>
      <c r="D14" s="194" t="s">
        <v>9</v>
      </c>
      <c r="E14" s="195" t="s">
        <v>103</v>
      </c>
      <c r="F14" s="195" t="s">
        <v>1769</v>
      </c>
      <c r="G14" s="196" t="s">
        <v>104</v>
      </c>
      <c r="H14" s="196" t="s">
        <v>105</v>
      </c>
      <c r="I14" s="196" t="s">
        <v>106</v>
      </c>
      <c r="J14" s="194" t="s">
        <v>73</v>
      </c>
      <c r="K14" s="194" t="s">
        <v>74</v>
      </c>
      <c r="L14" s="138" t="s">
        <v>75</v>
      </c>
      <c r="M14" s="194" t="s">
        <v>76</v>
      </c>
      <c r="N14" s="194" t="s">
        <v>77</v>
      </c>
      <c r="O14" s="194" t="s">
        <v>1782</v>
      </c>
      <c r="P14" s="194" t="s">
        <v>1783</v>
      </c>
      <c r="Q14" s="194" t="s">
        <v>1954</v>
      </c>
      <c r="R14" s="194" t="s">
        <v>1785</v>
      </c>
      <c r="S14" s="194"/>
      <c r="T14" s="80"/>
    </row>
    <row r="15" spans="2:22">
      <c r="B15" s="46"/>
      <c r="C15" s="48"/>
      <c r="D15" s="3"/>
      <c r="E15" s="48"/>
      <c r="F15" s="3"/>
      <c r="G15" s="48"/>
      <c r="H15" s="3"/>
      <c r="I15" s="48"/>
      <c r="J15" s="3"/>
      <c r="K15" s="48"/>
      <c r="L15" s="3"/>
      <c r="M15" s="48"/>
      <c r="N15" s="3"/>
      <c r="O15" s="3"/>
      <c r="P15" s="3"/>
      <c r="Q15" s="3"/>
      <c r="R15" s="3"/>
      <c r="T15" s="104"/>
    </row>
    <row r="16" spans="2:22" ht="24" customHeight="1">
      <c r="B16" s="31" t="s">
        <v>37</v>
      </c>
      <c r="C16" s="406">
        <f>SUMPRODUCT(($G$2=TX_PVLS!$E$2:$E$350)*(TX_PVLS!H$2:H$350))</f>
        <v>0</v>
      </c>
      <c r="D16" s="406">
        <f>SUMPRODUCT(($G$2=TX_PVLS!$E$2:$E$350)*(TX_PVLS!I$2:I$350))</f>
        <v>0</v>
      </c>
      <c r="E16" s="406">
        <f>SUMPRODUCT(($G$2=TX_PVLS!$E$2:$E$350)*(TX_PVLS!J$2:J$350))</f>
        <v>0</v>
      </c>
      <c r="F16" s="406">
        <f>SUMPRODUCT(($G$2=TX_PVLS!$E$2:$E$350)*(TX_PVLS!K$2:K$350))</f>
        <v>0</v>
      </c>
      <c r="G16" s="406">
        <f>SUMPRODUCT(($G$2=TX_PVLS!$E$2:$E$350)*(TX_PVLS!L$2:L$350))</f>
        <v>0</v>
      </c>
      <c r="H16" s="406">
        <f>SUMPRODUCT(($G$2=TX_PVLS!$E$2:$E$350)*(TX_PVLS!M$2:M$350))</f>
        <v>0</v>
      </c>
      <c r="I16" s="406">
        <f>SUMPRODUCT(($G$2=TX_PVLS!$E$2:$E$350)*(TX_PVLS!N$2:N$350))</f>
        <v>0</v>
      </c>
      <c r="J16" s="406">
        <f>SUMPRODUCT(($G$2=TX_PVLS!$E$2:$E$350)*(TX_PVLS!O$2:O$350))</f>
        <v>0</v>
      </c>
      <c r="K16" s="406">
        <f>SUMPRODUCT(($G$2=TX_PVLS!$E$2:$E$350)*(TX_PVLS!P$2:P$350))</f>
        <v>0</v>
      </c>
      <c r="L16" s="406">
        <f>SUMPRODUCT(($G$2=TX_PVLS!$E$2:$E$350)*(TX_PVLS!Q$2:Q$350))</f>
        <v>0</v>
      </c>
      <c r="M16" s="406">
        <f>SUMPRODUCT(($G$2=TX_PVLS!$E$2:$E$350)*(TX_PVLS!R$2:R$350))</f>
        <v>0</v>
      </c>
      <c r="N16" s="406">
        <f>SUMPRODUCT(($G$2=TX_PVLS!$E$2:$E$350)*(TX_PVLS!S$2:S$350))</f>
        <v>0</v>
      </c>
      <c r="O16" s="406">
        <f>SUMPRODUCT(($G$2=TX_PVLS!$E$2:$E$350)*(TX_PVLS!T$2:T$350))</f>
        <v>0</v>
      </c>
      <c r="P16" s="406">
        <f>SUMPRODUCT(($G$2=TX_PVLS!$E$2:$E$350)*(TX_PVLS!U$2:U$350))</f>
        <v>0</v>
      </c>
      <c r="Q16" s="406">
        <f>SUMPRODUCT(($G$2=TX_PVLS!$E$2:$E$350)*(TX_PVLS!V$2:V$350))</f>
        <v>0</v>
      </c>
      <c r="R16" s="406">
        <f>SUMPRODUCT(($G$2=TX_PVLS!$E$2:$E$350)*(TX_PVLS!W$2:W$350))</f>
        <v>0</v>
      </c>
      <c r="T16" s="434" t="str">
        <f>IF(SUM(C16:R16)=0,"subtotal",SUM(C16:R16))</f>
        <v>subtotal</v>
      </c>
    </row>
    <row r="17" spans="2:20" ht="15.75" customHeight="1">
      <c r="B17" s="639"/>
      <c r="C17" s="674"/>
      <c r="D17" s="674"/>
      <c r="E17" s="674"/>
      <c r="F17" s="674"/>
      <c r="G17" s="674"/>
      <c r="H17" s="674"/>
      <c r="I17" s="674"/>
      <c r="J17" s="674"/>
      <c r="K17" s="674"/>
      <c r="L17" s="674"/>
      <c r="M17" s="674"/>
      <c r="N17" s="674"/>
      <c r="O17" s="674"/>
      <c r="P17" s="674"/>
      <c r="Q17" s="674"/>
      <c r="R17" s="674"/>
      <c r="S17" s="674"/>
      <c r="T17" s="674"/>
    </row>
    <row r="18" spans="2:20" ht="28.5">
      <c r="B18" s="699"/>
      <c r="C18" s="625" t="s">
        <v>5</v>
      </c>
      <c r="D18" s="187" t="s">
        <v>9</v>
      </c>
      <c r="E18" s="680" t="s">
        <v>103</v>
      </c>
      <c r="F18" s="680" t="s">
        <v>1769</v>
      </c>
      <c r="G18" s="681" t="s">
        <v>104</v>
      </c>
      <c r="H18" s="681" t="s">
        <v>105</v>
      </c>
      <c r="I18" s="681" t="s">
        <v>106</v>
      </c>
      <c r="J18" s="187" t="s">
        <v>73</v>
      </c>
      <c r="K18" s="187" t="s">
        <v>74</v>
      </c>
      <c r="L18" s="682" t="s">
        <v>75</v>
      </c>
      <c r="M18" s="187" t="s">
        <v>76</v>
      </c>
      <c r="N18" s="187" t="s">
        <v>77</v>
      </c>
      <c r="O18" s="187" t="s">
        <v>1782</v>
      </c>
      <c r="P18" s="187" t="s">
        <v>1783</v>
      </c>
      <c r="Q18" s="187" t="s">
        <v>1954</v>
      </c>
      <c r="R18" s="187" t="s">
        <v>1785</v>
      </c>
      <c r="S18" s="187"/>
      <c r="T18" s="97"/>
    </row>
    <row r="19" spans="2:20" ht="10.5" customHeight="1">
      <c r="B19" s="100"/>
      <c r="C19" s="700"/>
      <c r="D19" s="700"/>
      <c r="E19" s="700"/>
      <c r="F19" s="700"/>
      <c r="G19" s="700"/>
      <c r="H19" s="700"/>
      <c r="I19" s="700"/>
      <c r="J19" s="700"/>
      <c r="K19" s="700"/>
      <c r="L19" s="700"/>
      <c r="M19" s="700"/>
      <c r="N19" s="700"/>
      <c r="O19" s="700"/>
      <c r="P19" s="700"/>
      <c r="Q19" s="700"/>
      <c r="R19" s="700"/>
      <c r="S19" s="700"/>
      <c r="T19" s="701"/>
    </row>
    <row r="20" spans="2:20">
      <c r="B20" s="627"/>
      <c r="C20" s="696"/>
      <c r="D20" s="697"/>
      <c r="E20" s="696"/>
      <c r="F20" s="697"/>
      <c r="G20" s="696"/>
      <c r="H20" s="697"/>
      <c r="I20" s="696"/>
      <c r="J20" s="697"/>
      <c r="K20" s="696"/>
      <c r="L20" s="697"/>
      <c r="M20" s="696"/>
      <c r="N20" s="696"/>
      <c r="O20" s="696"/>
      <c r="P20" s="696"/>
      <c r="Q20" s="696"/>
      <c r="R20" s="696"/>
      <c r="T20" s="698"/>
    </row>
    <row r="21" spans="2:20" ht="24" customHeight="1">
      <c r="B21" s="31" t="s">
        <v>39</v>
      </c>
      <c r="C21" s="406">
        <f>SUMPRODUCT(($G$2=TX_PVLS!$E$2:$E$350)*(TX_PVLS!Y$2:Y$350))</f>
        <v>0</v>
      </c>
      <c r="D21" s="406">
        <f>SUMPRODUCT(($G$2=TX_PVLS!$E$2:$E$350)*(TX_PVLS!Z$2:Z$350))</f>
        <v>0</v>
      </c>
      <c r="E21" s="406">
        <f>SUMPRODUCT(($G$2=TX_PVLS!$E$2:$E$350)*(TX_PVLS!AA$2:AA$350))</f>
        <v>0</v>
      </c>
      <c r="F21" s="406">
        <f>SUMPRODUCT(($G$2=TX_PVLS!$E$2:$E$350)*(TX_PVLS!AB$2:AB$350))</f>
        <v>0</v>
      </c>
      <c r="G21" s="406">
        <f>SUMPRODUCT(($G$2=TX_PVLS!$E$2:$E$350)*(TX_PVLS!AC$2:AC$350))</f>
        <v>0</v>
      </c>
      <c r="H21" s="406">
        <f>SUMPRODUCT(($G$2=TX_PVLS!$E$2:$E$350)*(TX_PVLS!AD$2:AD$350))</f>
        <v>0</v>
      </c>
      <c r="I21" s="406">
        <f>SUMPRODUCT(($G$2=TX_PVLS!$E$2:$E$350)*(TX_PVLS!AE$2:AE$350))</f>
        <v>0</v>
      </c>
      <c r="J21" s="406">
        <f>SUMPRODUCT(($G$2=TX_PVLS!$E$2:$E$350)*(TX_PVLS!AF$2:AF$350))</f>
        <v>0</v>
      </c>
      <c r="K21" s="406">
        <f>SUMPRODUCT(($G$2=TX_PVLS!$E$2:$E$350)*(TX_PVLS!AG$2:AG$350))</f>
        <v>0</v>
      </c>
      <c r="L21" s="406">
        <f>SUMPRODUCT(($G$2=TX_PVLS!$E$2:$E$350)*(TX_PVLS!AH$2:AH$350))</f>
        <v>0</v>
      </c>
      <c r="M21" s="406">
        <f>SUMPRODUCT(($G$2=TX_PVLS!$E$2:$E$350)*(TX_PVLS!AI$2:AI$350))</f>
        <v>0</v>
      </c>
      <c r="N21" s="406">
        <f>SUMPRODUCT(($G$2=TX_PVLS!$E$2:$E$350)*(TX_PVLS!AJ$2:AJ$350))</f>
        <v>0</v>
      </c>
      <c r="O21" s="406">
        <f>SUMPRODUCT(($G$2=TX_PVLS!$E$2:$E$350)*(TX_PVLS!AK$2:AK$350))</f>
        <v>0</v>
      </c>
      <c r="P21" s="406">
        <f>SUMPRODUCT(($G$2=TX_PVLS!$E$2:$E$350)*(TX_PVLS!AL$2:AL$350))</f>
        <v>0</v>
      </c>
      <c r="Q21" s="406">
        <f>SUMPRODUCT(($G$2=TX_PVLS!$E$2:$E$350)*(TX_PVLS!AM$2:AM$350))</f>
        <v>0</v>
      </c>
      <c r="R21" s="406">
        <f>SUMPRODUCT(($G$2=TX_PVLS!$E$2:$E$350)*(TX_PVLS!AN$2:AN$350))</f>
        <v>0</v>
      </c>
      <c r="T21" s="434" t="str">
        <f>IF(SUM(C21:R21)=0,"subtotal",SUM(C21:R21))</f>
        <v>subtotal</v>
      </c>
    </row>
    <row r="22" spans="2:20">
      <c r="B22" s="26"/>
      <c r="C22" s="23"/>
      <c r="D22" s="23"/>
      <c r="E22" s="23"/>
      <c r="F22" s="23"/>
      <c r="G22" s="23"/>
      <c r="H22" s="23"/>
      <c r="I22" s="23"/>
      <c r="J22" s="23"/>
      <c r="K22" s="23"/>
      <c r="L22" s="23"/>
      <c r="M22" s="23"/>
      <c r="N22" s="23"/>
      <c r="O22" s="23"/>
      <c r="P22" s="23"/>
      <c r="Q22" s="23"/>
      <c r="R22" s="23"/>
      <c r="S22" s="23"/>
      <c r="T22" s="114"/>
    </row>
    <row r="23" spans="2:20" ht="15">
      <c r="B23" s="66"/>
      <c r="C23" s="27"/>
      <c r="D23" s="64"/>
      <c r="E23" s="64"/>
      <c r="F23" s="64"/>
      <c r="G23" s="64"/>
      <c r="H23" s="64"/>
      <c r="I23" s="64"/>
      <c r="J23" s="64"/>
      <c r="K23" s="64"/>
      <c r="L23" s="64"/>
      <c r="M23" s="64"/>
      <c r="N23" s="64"/>
      <c r="O23" s="64"/>
      <c r="P23" s="64"/>
      <c r="Q23" s="64"/>
      <c r="R23" s="64"/>
      <c r="S23" s="64"/>
      <c r="T23" s="39"/>
    </row>
    <row r="24" spans="2:20" ht="30.75" customHeight="1">
      <c r="B24" s="31" t="s">
        <v>33</v>
      </c>
      <c r="C24" s="424" t="str">
        <f>IF(SUM(C16:R16,C21:R21)=0,"subtotal",SUM(C16:R16,C21:R21))</f>
        <v>subtotal</v>
      </c>
      <c r="D24" s="2"/>
      <c r="E24" s="2"/>
      <c r="F24" s="2"/>
      <c r="G24" s="2"/>
      <c r="H24" s="2"/>
      <c r="I24" s="2"/>
      <c r="J24" s="2"/>
      <c r="K24" s="2"/>
      <c r="L24" s="2"/>
      <c r="M24" s="2"/>
      <c r="N24" s="2"/>
      <c r="O24" s="2"/>
      <c r="P24" s="2"/>
      <c r="Q24" s="2"/>
      <c r="R24" s="2"/>
      <c r="S24" s="2"/>
      <c r="T24" s="34"/>
    </row>
    <row r="25" spans="2:20">
      <c r="B25" s="212"/>
      <c r="C25" s="68"/>
      <c r="D25" s="65"/>
      <c r="E25" s="65"/>
      <c r="F25" s="65"/>
      <c r="G25" s="65"/>
      <c r="H25" s="65"/>
      <c r="I25" s="65"/>
      <c r="J25" s="65"/>
      <c r="K25" s="65"/>
      <c r="L25" s="65"/>
      <c r="M25" s="65"/>
      <c r="N25" s="65"/>
      <c r="O25" s="65"/>
      <c r="P25" s="65"/>
      <c r="Q25" s="65"/>
      <c r="R25" s="65"/>
      <c r="S25" s="65"/>
      <c r="T25" s="54"/>
    </row>
    <row r="26" spans="2:20">
      <c r="B26" s="966" t="s">
        <v>3</v>
      </c>
      <c r="C26" s="1128"/>
      <c r="D26" s="1158" t="s">
        <v>139</v>
      </c>
      <c r="E26" s="1159"/>
      <c r="F26" s="1159"/>
      <c r="G26" s="1159"/>
      <c r="H26" s="1159"/>
      <c r="I26" s="1159"/>
      <c r="J26" s="1159"/>
      <c r="K26" s="1159"/>
      <c r="L26" s="1159"/>
      <c r="M26" s="1159"/>
      <c r="N26" s="1159"/>
      <c r="O26" s="1159"/>
      <c r="P26" s="1159"/>
      <c r="Q26" s="1159"/>
      <c r="R26" s="1159"/>
      <c r="S26" s="1159"/>
      <c r="T26" s="1160"/>
    </row>
    <row r="27" spans="2:20">
      <c r="B27" s="1129"/>
      <c r="C27" s="1130"/>
      <c r="D27" s="1161"/>
      <c r="E27" s="1162"/>
      <c r="F27" s="1162"/>
      <c r="G27" s="1162"/>
      <c r="H27" s="1162"/>
      <c r="I27" s="1162"/>
      <c r="J27" s="1162"/>
      <c r="K27" s="1162"/>
      <c r="L27" s="1162"/>
      <c r="M27" s="1162"/>
      <c r="N27" s="1162"/>
      <c r="O27" s="1162"/>
      <c r="P27" s="1162"/>
      <c r="Q27" s="1162"/>
      <c r="R27" s="1162"/>
      <c r="S27" s="1162"/>
      <c r="T27" s="1163"/>
    </row>
    <row r="28" spans="2:20" ht="15">
      <c r="B28" s="31"/>
      <c r="C28" s="63"/>
      <c r="D28" s="44"/>
      <c r="E28" s="64"/>
      <c r="F28" s="693"/>
      <c r="G28" s="64"/>
      <c r="H28" s="64"/>
      <c r="I28" s="64"/>
      <c r="J28" s="64"/>
      <c r="K28" s="64"/>
      <c r="L28" s="64"/>
      <c r="M28" s="64"/>
      <c r="N28" s="64"/>
      <c r="O28" s="64"/>
      <c r="P28" s="64"/>
      <c r="Q28" s="64"/>
      <c r="R28" s="64"/>
      <c r="S28" s="64"/>
      <c r="T28" s="39"/>
    </row>
    <row r="29" spans="2:20" ht="25.5" customHeight="1">
      <c r="B29" s="920" t="s">
        <v>135</v>
      </c>
      <c r="C29" s="854"/>
      <c r="D29" s="406">
        <f>SUMPRODUCT(($G$2=TX_PVLS!$E$2:$E$350)*(TX_PVLS!AQ$2:AQ$350))</f>
        <v>0</v>
      </c>
      <c r="E29" s="378"/>
      <c r="F29" s="2"/>
      <c r="G29" s="2"/>
      <c r="H29" s="2"/>
      <c r="I29" s="2"/>
      <c r="J29" s="2"/>
      <c r="K29" s="2"/>
      <c r="L29" s="2"/>
      <c r="M29" s="2"/>
      <c r="N29" s="2"/>
      <c r="O29" s="2"/>
      <c r="P29" s="2"/>
      <c r="Q29" s="2"/>
      <c r="R29" s="2"/>
      <c r="S29" s="2"/>
      <c r="T29" s="34"/>
    </row>
    <row r="30" spans="2:20" ht="15">
      <c r="B30" s="139"/>
      <c r="C30" s="45"/>
      <c r="D30" s="378"/>
      <c r="E30" s="378"/>
      <c r="F30" s="694"/>
      <c r="G30" s="2"/>
      <c r="H30" s="2"/>
      <c r="I30" s="2"/>
      <c r="J30" s="2"/>
      <c r="K30" s="2"/>
      <c r="L30" s="2"/>
      <c r="M30" s="2"/>
      <c r="N30" s="2"/>
      <c r="O30" s="2"/>
      <c r="P30" s="2"/>
      <c r="Q30" s="2"/>
      <c r="R30" s="2"/>
      <c r="S30" s="2"/>
      <c r="T30" s="34"/>
    </row>
    <row r="31" spans="2:20">
      <c r="B31" s="62"/>
      <c r="C31" s="63"/>
      <c r="D31" s="328"/>
      <c r="E31" s="377"/>
      <c r="F31" s="695"/>
      <c r="G31" s="64"/>
      <c r="H31" s="64"/>
      <c r="I31" s="64"/>
      <c r="J31" s="64"/>
      <c r="K31" s="64"/>
      <c r="L31" s="64"/>
      <c r="M31" s="64"/>
      <c r="N31" s="64"/>
      <c r="O31" s="64"/>
      <c r="P31" s="64"/>
      <c r="Q31" s="64"/>
      <c r="R31" s="64"/>
      <c r="S31" s="64"/>
      <c r="T31" s="39"/>
    </row>
    <row r="32" spans="2:20" ht="27" customHeight="1">
      <c r="B32" s="920" t="s">
        <v>107</v>
      </c>
      <c r="C32" s="854"/>
      <c r="D32" s="406">
        <f>SUMPRODUCT(($G$2=TX_PVLS!$E$2:$E$350)*(TX_PVLS!AR$2:AR$350))</f>
        <v>0</v>
      </c>
      <c r="E32" s="378"/>
      <c r="F32" s="2"/>
      <c r="G32" s="2"/>
      <c r="H32" s="2"/>
      <c r="I32" s="2"/>
      <c r="J32" s="2"/>
      <c r="K32" s="2"/>
      <c r="L32" s="2"/>
      <c r="M32" s="2"/>
      <c r="N32" s="2"/>
      <c r="O32" s="2"/>
      <c r="P32" s="2"/>
      <c r="Q32" s="2"/>
      <c r="R32" s="2"/>
      <c r="S32" s="2"/>
      <c r="T32" s="34"/>
    </row>
    <row r="33" spans="1:21">
      <c r="B33" s="26"/>
      <c r="C33" s="23"/>
      <c r="D33" s="23"/>
      <c r="E33" s="23"/>
      <c r="F33" s="23"/>
      <c r="G33" s="23"/>
      <c r="H33" s="23"/>
      <c r="I33" s="23"/>
      <c r="J33" s="23"/>
      <c r="K33" s="23"/>
      <c r="L33" s="23"/>
      <c r="M33" s="23"/>
      <c r="N33" s="23"/>
      <c r="O33" s="23"/>
      <c r="P33" s="23"/>
      <c r="Q33" s="23"/>
      <c r="R33" s="23"/>
      <c r="S33" s="23"/>
      <c r="T33" s="24"/>
    </row>
    <row r="34" spans="1:21" s="47" customFormat="1" hidden="1">
      <c r="B34" s="966" t="s">
        <v>3</v>
      </c>
      <c r="C34" s="1128"/>
      <c r="D34" s="1122" t="s">
        <v>136</v>
      </c>
      <c r="E34" s="1123"/>
      <c r="F34" s="1123"/>
      <c r="G34" s="1123"/>
      <c r="H34" s="1123"/>
      <c r="I34" s="1123"/>
      <c r="J34" s="1123"/>
      <c r="K34" s="1123"/>
      <c r="L34" s="1123"/>
      <c r="M34" s="1123"/>
      <c r="N34" s="1123"/>
      <c r="O34" s="1123"/>
      <c r="P34" s="1123"/>
      <c r="Q34" s="1123"/>
      <c r="R34" s="1123"/>
      <c r="S34" s="1123"/>
      <c r="T34" s="1124"/>
      <c r="U34" s="1"/>
    </row>
    <row r="35" spans="1:21" hidden="1">
      <c r="B35" s="968"/>
      <c r="C35" s="1114"/>
      <c r="D35" s="1125"/>
      <c r="E35" s="1126"/>
      <c r="F35" s="1126"/>
      <c r="G35" s="1126"/>
      <c r="H35" s="1126"/>
      <c r="I35" s="1126"/>
      <c r="J35" s="1126"/>
      <c r="K35" s="1126"/>
      <c r="L35" s="1126"/>
      <c r="M35" s="1126"/>
      <c r="N35" s="1126"/>
      <c r="O35" s="1126"/>
      <c r="P35" s="1126"/>
      <c r="Q35" s="1126"/>
      <c r="R35" s="1126"/>
      <c r="S35" s="1126"/>
      <c r="T35" s="1127"/>
    </row>
    <row r="36" spans="1:21" ht="15" hidden="1">
      <c r="B36" s="66"/>
      <c r="C36" s="63"/>
      <c r="D36" s="18"/>
      <c r="E36" s="18"/>
      <c r="F36" s="18"/>
      <c r="G36" s="64"/>
      <c r="H36" s="64"/>
      <c r="I36" s="64"/>
      <c r="J36" s="64"/>
      <c r="K36" s="64"/>
      <c r="L36" s="64"/>
      <c r="M36" s="64"/>
      <c r="N36" s="64"/>
      <c r="O36" s="64"/>
      <c r="P36" s="64"/>
      <c r="Q36" s="64"/>
      <c r="R36" s="64"/>
      <c r="S36" s="64"/>
      <c r="T36" s="39"/>
      <c r="U36" s="47"/>
    </row>
    <row r="37" spans="1:21" ht="27" hidden="1" customHeight="1">
      <c r="B37" s="32"/>
      <c r="C37" s="213"/>
      <c r="D37" s="213" t="s">
        <v>41</v>
      </c>
      <c r="G37" s="408">
        <f>SUMPRODUCT(($G$2=TX_PVLS!$E$2:$E$350)*(TX_PVLS!AS$2:AS$350))</f>
        <v>0</v>
      </c>
      <c r="I37" s="2"/>
      <c r="J37" s="2"/>
      <c r="K37" s="2"/>
      <c r="L37" s="2"/>
      <c r="M37" s="2"/>
      <c r="N37" s="2"/>
      <c r="O37" s="2"/>
      <c r="P37" s="2"/>
      <c r="Q37" s="2"/>
      <c r="R37" s="2"/>
      <c r="S37" s="2"/>
      <c r="T37" s="34"/>
    </row>
    <row r="38" spans="1:21" ht="15" hidden="1">
      <c r="B38" s="214"/>
      <c r="C38" s="215"/>
      <c r="D38" s="140"/>
      <c r="E38" s="140"/>
      <c r="F38" s="140"/>
      <c r="G38" s="23"/>
      <c r="H38" s="23"/>
      <c r="I38" s="65"/>
      <c r="J38" s="65"/>
      <c r="K38" s="65"/>
      <c r="L38" s="65"/>
      <c r="M38" s="65"/>
      <c r="N38" s="65"/>
      <c r="O38" s="65"/>
      <c r="P38" s="65"/>
      <c r="Q38" s="65"/>
      <c r="R38" s="65"/>
      <c r="S38" s="65"/>
      <c r="T38" s="54"/>
    </row>
    <row r="39" spans="1:21" hidden="1">
      <c r="B39" s="29"/>
      <c r="C39" s="6"/>
      <c r="G39" s="48"/>
      <c r="H39" s="2"/>
      <c r="I39" s="2"/>
      <c r="J39" s="2"/>
      <c r="K39" s="2"/>
      <c r="L39" s="2"/>
      <c r="M39" s="2"/>
      <c r="N39" s="2"/>
      <c r="O39" s="2"/>
      <c r="P39" s="2"/>
      <c r="Q39" s="2"/>
      <c r="R39" s="2"/>
      <c r="S39" s="2"/>
      <c r="T39" s="34"/>
    </row>
    <row r="40" spans="1:21" s="71" customFormat="1" ht="28.5" hidden="1" customHeight="1">
      <c r="B40" s="32"/>
      <c r="C40" s="213"/>
      <c r="D40" s="213" t="s">
        <v>42</v>
      </c>
      <c r="E40" s="1"/>
      <c r="F40" s="1"/>
      <c r="G40" s="408">
        <f>SUMPRODUCT(($G$2=TX_PVLS!$E$2:$E$350)*(TX_PVLS!AT$2:AT$350))</f>
        <v>0</v>
      </c>
      <c r="H40" s="1"/>
      <c r="I40" s="2"/>
      <c r="J40" s="2"/>
      <c r="K40" s="2"/>
      <c r="L40" s="2"/>
      <c r="M40" s="2"/>
      <c r="N40" s="2"/>
      <c r="O40" s="2"/>
      <c r="P40" s="2"/>
      <c r="Q40" s="2"/>
      <c r="R40" s="2"/>
      <c r="S40" s="2"/>
      <c r="T40" s="34"/>
      <c r="U40" s="1"/>
    </row>
    <row r="41" spans="1:21" hidden="1">
      <c r="B41" s="26"/>
      <c r="C41" s="23"/>
      <c r="D41" s="23"/>
      <c r="E41" s="23"/>
      <c r="F41" s="23"/>
      <c r="G41" s="23"/>
      <c r="H41" s="23"/>
      <c r="I41" s="23"/>
      <c r="J41" s="23"/>
      <c r="K41" s="23"/>
      <c r="L41" s="23"/>
      <c r="M41" s="23"/>
      <c r="N41" s="23"/>
      <c r="O41" s="23"/>
      <c r="P41" s="23"/>
      <c r="Q41" s="23"/>
      <c r="R41" s="23"/>
      <c r="S41" s="23"/>
      <c r="T41" s="24"/>
    </row>
    <row r="42" spans="1:21" ht="15" hidden="1">
      <c r="B42" s="29"/>
      <c r="C42" s="6"/>
      <c r="G42" s="48"/>
      <c r="H42" s="2"/>
      <c r="I42" s="2"/>
      <c r="J42" s="2"/>
      <c r="K42" s="2"/>
      <c r="L42" s="2"/>
      <c r="M42" s="2"/>
      <c r="N42" s="2"/>
      <c r="O42" s="2"/>
      <c r="P42" s="2"/>
      <c r="Q42" s="2"/>
      <c r="R42" s="2"/>
      <c r="S42" s="2"/>
      <c r="T42" s="34"/>
      <c r="U42" s="71"/>
    </row>
    <row r="43" spans="1:21" ht="27.75" hidden="1" customHeight="1">
      <c r="B43" s="32"/>
      <c r="C43" s="1154" t="s">
        <v>43</v>
      </c>
      <c r="D43" s="1154"/>
      <c r="G43" s="408">
        <f>SUMPRODUCT(($G$2=TX_PVLS!$E$2:$E$350)*(TX_PVLS!AU$2:AU$350))</f>
        <v>0</v>
      </c>
      <c r="I43" s="2"/>
      <c r="J43" s="2"/>
      <c r="K43" s="2"/>
      <c r="L43" s="2"/>
      <c r="M43" s="2"/>
      <c r="N43" s="2"/>
      <c r="O43" s="2"/>
      <c r="P43" s="2"/>
      <c r="Q43" s="2"/>
      <c r="R43" s="2"/>
      <c r="S43" s="2"/>
      <c r="T43" s="34"/>
    </row>
    <row r="44" spans="1:21" hidden="1">
      <c r="B44" s="26"/>
      <c r="C44" s="23"/>
      <c r="D44" s="23"/>
      <c r="E44" s="23"/>
      <c r="F44" s="23"/>
      <c r="G44" s="23"/>
      <c r="H44" s="23"/>
      <c r="I44" s="23"/>
      <c r="J44" s="23"/>
      <c r="K44" s="23"/>
      <c r="L44" s="23"/>
      <c r="M44" s="23"/>
      <c r="N44" s="23"/>
      <c r="O44" s="23"/>
      <c r="P44" s="23"/>
      <c r="Q44" s="23"/>
      <c r="R44" s="23"/>
      <c r="S44" s="23"/>
      <c r="T44" s="24"/>
    </row>
    <row r="45" spans="1:21" hidden="1">
      <c r="B45" s="29"/>
      <c r="C45" s="6"/>
      <c r="G45" s="48"/>
      <c r="H45" s="2"/>
      <c r="I45" s="2"/>
      <c r="J45" s="2"/>
      <c r="K45" s="2"/>
      <c r="L45" s="2"/>
      <c r="M45" s="2"/>
      <c r="N45" s="2"/>
      <c r="O45" s="2"/>
      <c r="P45" s="2"/>
      <c r="Q45" s="2"/>
      <c r="R45" s="2"/>
      <c r="S45" s="2"/>
      <c r="T45" s="34"/>
    </row>
    <row r="46" spans="1:21" ht="25.5" hidden="1" customHeight="1">
      <c r="A46" s="71"/>
      <c r="B46" s="32"/>
      <c r="C46" s="213"/>
      <c r="D46" s="213" t="s">
        <v>44</v>
      </c>
      <c r="G46" s="408">
        <f>SUMPRODUCT(($G$2=TX_PVLS!$E$2:$E$350)*(TX_PVLS!AV$2:AV$350))</f>
        <v>0</v>
      </c>
      <c r="I46" s="2"/>
      <c r="J46" s="2"/>
      <c r="K46" s="2"/>
      <c r="L46" s="2"/>
      <c r="M46" s="2"/>
      <c r="N46" s="2"/>
      <c r="O46" s="2"/>
      <c r="P46" s="2"/>
      <c r="Q46" s="2"/>
      <c r="R46" s="2"/>
      <c r="S46" s="2"/>
      <c r="T46" s="34"/>
    </row>
    <row r="47" spans="1:21" hidden="1">
      <c r="B47" s="26"/>
      <c r="C47" s="23"/>
      <c r="D47" s="23"/>
      <c r="E47" s="23"/>
      <c r="F47" s="23"/>
      <c r="G47" s="23"/>
      <c r="H47" s="23"/>
      <c r="I47" s="23"/>
      <c r="J47" s="23"/>
      <c r="K47" s="23"/>
      <c r="L47" s="23"/>
      <c r="M47" s="23"/>
      <c r="N47" s="23"/>
      <c r="O47" s="23"/>
      <c r="P47" s="23"/>
      <c r="Q47" s="23"/>
      <c r="R47" s="23"/>
      <c r="S47" s="23"/>
      <c r="T47" s="24"/>
    </row>
    <row r="48" spans="1:21" hidden="1">
      <c r="B48" s="29"/>
      <c r="C48" s="6"/>
      <c r="G48" s="48"/>
      <c r="H48" s="2"/>
      <c r="I48" s="2"/>
      <c r="J48" s="2"/>
      <c r="K48" s="2"/>
      <c r="L48" s="2"/>
      <c r="M48" s="2"/>
      <c r="N48" s="2"/>
      <c r="O48" s="2"/>
      <c r="P48" s="2"/>
      <c r="Q48" s="2"/>
      <c r="R48" s="2"/>
      <c r="S48" s="2"/>
      <c r="T48" s="34"/>
    </row>
    <row r="49" spans="1:22" s="71" customFormat="1" ht="30" hidden="1" customHeight="1">
      <c r="A49" s="1"/>
      <c r="B49" s="1093" t="s">
        <v>1071</v>
      </c>
      <c r="C49" s="1094"/>
      <c r="D49" s="1094"/>
      <c r="E49" s="1"/>
      <c r="F49" s="1"/>
      <c r="G49" s="408">
        <f>SUMPRODUCT(($G$2=TX_PVLS!$E$2:$E$350)*(TX_PVLS!AW$2:AW$350))</f>
        <v>0</v>
      </c>
      <c r="H49" s="1"/>
      <c r="I49" s="2"/>
      <c r="J49" s="2"/>
      <c r="K49" s="2"/>
      <c r="L49" s="2"/>
      <c r="M49" s="2"/>
      <c r="N49" s="2"/>
      <c r="O49" s="2"/>
      <c r="P49" s="2"/>
      <c r="Q49" s="2"/>
      <c r="R49" s="2"/>
      <c r="S49" s="2"/>
      <c r="T49" s="34"/>
      <c r="U49" s="1"/>
    </row>
    <row r="50" spans="1:22" hidden="1">
      <c r="B50" s="26"/>
      <c r="C50" s="23"/>
      <c r="D50" s="23"/>
      <c r="E50" s="23"/>
      <c r="F50" s="23"/>
      <c r="G50" s="23"/>
      <c r="H50" s="23"/>
      <c r="I50" s="23"/>
      <c r="J50" s="23"/>
      <c r="K50" s="23"/>
      <c r="L50" s="23"/>
      <c r="M50" s="23"/>
      <c r="N50" s="23"/>
      <c r="O50" s="23"/>
      <c r="P50" s="23"/>
      <c r="Q50" s="23"/>
      <c r="R50" s="23"/>
      <c r="S50" s="23"/>
      <c r="T50" s="24"/>
    </row>
    <row r="51" spans="1:22" ht="15">
      <c r="U51" s="71"/>
    </row>
    <row r="52" spans="1:22" ht="1.5" customHeight="1"/>
    <row r="53" spans="1:22" ht="1.5" customHeight="1"/>
    <row r="54" spans="1:22" ht="1.5" customHeight="1"/>
    <row r="55" spans="1:22" ht="1.5" customHeight="1"/>
    <row r="56" spans="1:22" ht="1.5" customHeight="1"/>
    <row r="57" spans="1:22" ht="1.5" customHeight="1"/>
    <row r="58" spans="1:22" ht="1.5" customHeight="1"/>
    <row r="59" spans="1:22" ht="1.5" customHeight="1">
      <c r="V59" s="5"/>
    </row>
    <row r="60" spans="1:22" ht="1.5" customHeight="1"/>
    <row r="61" spans="1:22" ht="1.5" customHeight="1">
      <c r="U61" s="5"/>
    </row>
    <row r="62" spans="1:22" ht="1.5" customHeight="1"/>
    <row r="65" spans="2:22">
      <c r="B65" s="13"/>
      <c r="C65" s="14"/>
      <c r="D65" s="14"/>
      <c r="E65" s="14"/>
      <c r="F65" s="14"/>
      <c r="G65" s="14"/>
      <c r="H65" s="14"/>
      <c r="I65" s="14"/>
      <c r="J65" s="14"/>
      <c r="K65" s="14"/>
      <c r="L65" s="14"/>
      <c r="M65" s="14"/>
      <c r="N65" s="14"/>
      <c r="O65" s="14"/>
      <c r="P65" s="14"/>
      <c r="Q65" s="14"/>
      <c r="R65" s="14"/>
      <c r="S65" s="14"/>
      <c r="T65" s="15"/>
    </row>
    <row r="66" spans="2:22" ht="18">
      <c r="B66" s="125" t="s">
        <v>34</v>
      </c>
      <c r="C66" s="1177" t="str">
        <f>C2</f>
        <v>USAID Tujenge Jamii</v>
      </c>
      <c r="D66" s="1177"/>
      <c r="E66" s="1177"/>
      <c r="F66" s="1177"/>
      <c r="H66" s="821" t="s">
        <v>65</v>
      </c>
      <c r="I66" s="821"/>
      <c r="J66" s="821"/>
      <c r="K66" s="282" t="str">
        <f>K2</f>
        <v/>
      </c>
      <c r="L66" s="43"/>
      <c r="M66" s="124" t="s">
        <v>35</v>
      </c>
      <c r="N66" s="1177">
        <f>N2</f>
        <v>0</v>
      </c>
      <c r="O66" s="1177"/>
      <c r="P66" s="551"/>
      <c r="Q66" s="551"/>
      <c r="R66" s="551"/>
      <c r="S66" s="551"/>
      <c r="T66" s="3"/>
    </row>
    <row r="67" spans="2:22" hidden="1">
      <c r="B67" s="6"/>
      <c r="C67" s="6"/>
      <c r="D67" s="119"/>
      <c r="E67" s="119"/>
      <c r="F67" s="119"/>
      <c r="G67" s="119"/>
      <c r="H67" s="119"/>
      <c r="I67" s="119"/>
      <c r="J67" s="119"/>
      <c r="K67" s="119"/>
      <c r="L67" s="119"/>
      <c r="M67" s="119"/>
      <c r="N67" s="119"/>
      <c r="O67" s="119"/>
      <c r="P67" s="119"/>
      <c r="Q67" s="119"/>
      <c r="R67" s="119"/>
      <c r="S67" s="119"/>
      <c r="T67" s="91"/>
    </row>
    <row r="68" spans="2:22" ht="27.75" customHeight="1">
      <c r="B68" s="1169" t="str">
        <f>CONCATENATE(K2,": TX_PVLS (Denominator)")</f>
        <v>: TX_PVLS (Denominator)</v>
      </c>
      <c r="C68" s="1170"/>
      <c r="D68" s="1170"/>
      <c r="E68" s="1170"/>
      <c r="F68" s="1170"/>
      <c r="G68" s="1170"/>
      <c r="H68" s="1170"/>
      <c r="I68" s="1170"/>
      <c r="J68" s="1170"/>
      <c r="K68" s="1170"/>
      <c r="L68" s="1170"/>
      <c r="M68" s="1170"/>
      <c r="N68" s="1170"/>
      <c r="O68" s="1170"/>
      <c r="P68" s="1170"/>
      <c r="Q68" s="1170"/>
      <c r="R68" s="1170"/>
      <c r="S68" s="1170"/>
      <c r="T68" s="1170"/>
    </row>
    <row r="69" spans="2:22">
      <c r="B69" s="950" t="s">
        <v>0</v>
      </c>
      <c r="C69" s="1171"/>
      <c r="D69" s="954" t="s">
        <v>137</v>
      </c>
      <c r="E69" s="955"/>
      <c r="F69" s="955"/>
      <c r="G69" s="955"/>
      <c r="H69" s="955"/>
      <c r="I69" s="955"/>
      <c r="J69" s="955"/>
      <c r="K69" s="955"/>
      <c r="L69" s="955"/>
      <c r="M69" s="955"/>
      <c r="N69" s="955"/>
      <c r="O69" s="955"/>
      <c r="P69" s="955"/>
      <c r="Q69" s="955"/>
      <c r="R69" s="955"/>
      <c r="S69" s="955"/>
      <c r="T69" s="956"/>
    </row>
    <row r="70" spans="2:22" ht="21.75" customHeight="1">
      <c r="B70" s="1172"/>
      <c r="C70" s="1173"/>
      <c r="D70" s="1174"/>
      <c r="E70" s="1175"/>
      <c r="F70" s="1175"/>
      <c r="G70" s="1175"/>
      <c r="H70" s="1175"/>
      <c r="I70" s="1175"/>
      <c r="J70" s="1175"/>
      <c r="K70" s="1175"/>
      <c r="L70" s="1175"/>
      <c r="M70" s="1175"/>
      <c r="N70" s="1175"/>
      <c r="O70" s="1175"/>
      <c r="P70" s="1175"/>
      <c r="Q70" s="1175"/>
      <c r="R70" s="1175"/>
      <c r="S70" s="1175"/>
      <c r="T70" s="1176"/>
    </row>
    <row r="71" spans="2:22">
      <c r="B71" s="62"/>
      <c r="C71" s="63"/>
      <c r="D71" s="64"/>
      <c r="E71" s="64"/>
      <c r="F71" s="64"/>
      <c r="G71" s="64"/>
      <c r="H71" s="64"/>
      <c r="I71" s="64"/>
      <c r="J71" s="64"/>
      <c r="K71" s="64"/>
      <c r="L71" s="64"/>
      <c r="M71" s="64"/>
      <c r="N71" s="64"/>
      <c r="O71" s="64"/>
      <c r="P71" s="64"/>
      <c r="Q71" s="64"/>
      <c r="R71" s="64"/>
      <c r="S71" s="64"/>
      <c r="T71" s="39"/>
    </row>
    <row r="72" spans="2:22" ht="27.75" customHeight="1">
      <c r="B72" s="31" t="s">
        <v>55</v>
      </c>
      <c r="C72" s="327" t="str">
        <f>IF(SUM(C86)=0,"subtotal",SUM(C86))</f>
        <v>subtotal</v>
      </c>
      <c r="D72" s="2"/>
      <c r="E72" s="2"/>
      <c r="F72" s="2"/>
      <c r="G72" s="2"/>
      <c r="H72" s="2"/>
      <c r="I72" s="2"/>
      <c r="J72" s="2"/>
      <c r="K72" s="2"/>
      <c r="L72" s="2"/>
      <c r="M72" s="2"/>
      <c r="N72" s="2"/>
      <c r="O72" s="2"/>
      <c r="P72" s="2"/>
      <c r="Q72" s="2"/>
      <c r="R72" s="2"/>
      <c r="S72" s="2"/>
      <c r="T72" s="34"/>
    </row>
    <row r="73" spans="2:22">
      <c r="B73" s="67"/>
      <c r="C73" s="68"/>
      <c r="D73" s="2"/>
      <c r="E73" s="2"/>
      <c r="F73" s="2"/>
      <c r="G73" s="2"/>
      <c r="H73" s="2"/>
      <c r="I73" s="2"/>
      <c r="J73" s="2"/>
      <c r="K73" s="2"/>
      <c r="L73" s="2"/>
      <c r="M73" s="2"/>
      <c r="N73" s="2"/>
      <c r="O73" s="2"/>
      <c r="P73" s="2"/>
      <c r="Q73" s="2"/>
      <c r="R73" s="2"/>
      <c r="S73" s="2"/>
      <c r="T73" s="34"/>
    </row>
    <row r="74" spans="2:22" ht="31.5" customHeight="1">
      <c r="B74" s="1167" t="s">
        <v>3</v>
      </c>
      <c r="C74" s="1168"/>
      <c r="D74" s="1052" t="s">
        <v>138</v>
      </c>
      <c r="E74" s="942"/>
      <c r="F74" s="942"/>
      <c r="G74" s="942"/>
      <c r="H74" s="942"/>
      <c r="I74" s="942"/>
      <c r="J74" s="942"/>
      <c r="K74" s="942"/>
      <c r="L74" s="942"/>
      <c r="M74" s="942"/>
      <c r="N74" s="942"/>
      <c r="O74" s="942"/>
      <c r="P74" s="332"/>
      <c r="Q74" s="332"/>
      <c r="R74" s="332"/>
      <c r="S74" s="332"/>
      <c r="T74" s="39"/>
    </row>
    <row r="75" spans="2:22" ht="10.5" customHeight="1">
      <c r="B75" s="1155"/>
      <c r="C75" s="1156"/>
      <c r="D75" s="1156"/>
      <c r="E75" s="1156"/>
      <c r="F75" s="1156"/>
      <c r="G75" s="1156"/>
      <c r="H75" s="1156"/>
      <c r="I75" s="1156"/>
      <c r="J75" s="1156"/>
      <c r="K75" s="1156"/>
      <c r="L75" s="1156"/>
      <c r="M75" s="1156"/>
      <c r="N75" s="1156"/>
      <c r="O75" s="1156"/>
      <c r="P75" s="1156"/>
      <c r="Q75" s="1156"/>
      <c r="R75" s="1156"/>
      <c r="S75" s="1156"/>
      <c r="T75" s="1157"/>
      <c r="V75" s="5"/>
    </row>
    <row r="76" spans="2:22" ht="29.25" customHeight="1">
      <c r="B76" s="624" t="s">
        <v>37</v>
      </c>
      <c r="C76" s="636" t="s">
        <v>5</v>
      </c>
      <c r="D76" s="651" t="s">
        <v>9</v>
      </c>
      <c r="E76" s="660" t="s">
        <v>103</v>
      </c>
      <c r="F76" s="660" t="s">
        <v>1769</v>
      </c>
      <c r="G76" s="661" t="s">
        <v>104</v>
      </c>
      <c r="H76" s="661" t="s">
        <v>105</v>
      </c>
      <c r="I76" s="661" t="s">
        <v>106</v>
      </c>
      <c r="J76" s="651" t="s">
        <v>73</v>
      </c>
      <c r="K76" s="651" t="s">
        <v>74</v>
      </c>
      <c r="L76" s="662" t="s">
        <v>75</v>
      </c>
      <c r="M76" s="651" t="s">
        <v>76</v>
      </c>
      <c r="N76" s="651" t="s">
        <v>77</v>
      </c>
      <c r="O76" s="651" t="s">
        <v>1782</v>
      </c>
      <c r="P76" s="651" t="s">
        <v>1783</v>
      </c>
      <c r="Q76" s="651" t="s">
        <v>1954</v>
      </c>
      <c r="R76" s="651" t="s">
        <v>1785</v>
      </c>
      <c r="S76" s="651"/>
      <c r="T76" s="99"/>
    </row>
    <row r="77" spans="2:22" ht="9" customHeight="1">
      <c r="B77" s="677"/>
      <c r="C77" s="678"/>
      <c r="D77" s="651"/>
      <c r="E77" s="678"/>
      <c r="F77" s="651"/>
      <c r="G77" s="678"/>
      <c r="H77" s="651"/>
      <c r="I77" s="678"/>
      <c r="J77" s="651"/>
      <c r="K77" s="678"/>
      <c r="L77" s="651"/>
      <c r="M77" s="678"/>
      <c r="N77" s="651"/>
      <c r="O77" s="651"/>
      <c r="P77" s="651"/>
      <c r="Q77" s="651"/>
      <c r="R77" s="651"/>
      <c r="S77" s="550"/>
      <c r="T77" s="104"/>
      <c r="U77" s="5"/>
    </row>
    <row r="78" spans="2:22" ht="25.5" customHeight="1">
      <c r="B78" s="624"/>
      <c r="C78" s="406">
        <f>SUMPRODUCT(($G$2=TX_PVLS!$E$2:$E$350)*(TX_PVLS!AY$2:AY$350))</f>
        <v>0</v>
      </c>
      <c r="D78" s="406">
        <f>SUMPRODUCT(($G$2=TX_PVLS!$E$2:$E$350)*(TX_PVLS!AZ$2:AZ$350))</f>
        <v>0</v>
      </c>
      <c r="E78" s="406">
        <f>SUMPRODUCT(($G$2=TX_PVLS!$E$2:$E$350)*(TX_PVLS!BA$2:BA$350))</f>
        <v>0</v>
      </c>
      <c r="F78" s="406">
        <f>SUMPRODUCT(($G$2=TX_PVLS!$E$2:$E$350)*(TX_PVLS!BB$2:BB$350))</f>
        <v>0</v>
      </c>
      <c r="G78" s="406">
        <f>SUMPRODUCT(($G$2=TX_PVLS!$E$2:$E$350)*(TX_PVLS!BC$2:BC$350))</f>
        <v>0</v>
      </c>
      <c r="H78" s="406">
        <f>SUMPRODUCT(($G$2=TX_PVLS!$E$2:$E$350)*(TX_PVLS!BD$2:BD$350))</f>
        <v>0</v>
      </c>
      <c r="I78" s="406">
        <f>SUMPRODUCT(($G$2=TX_PVLS!$E$2:$E$350)*(TX_PVLS!BE$2:BE$350))</f>
        <v>0</v>
      </c>
      <c r="J78" s="406">
        <f>SUMPRODUCT(($G$2=TX_PVLS!$E$2:$E$350)*(TX_PVLS!BF$2:BF$350))</f>
        <v>0</v>
      </c>
      <c r="K78" s="406">
        <f>SUMPRODUCT(($G$2=TX_PVLS!$E$2:$E$350)*(TX_PVLS!BG$2:BG$350))</f>
        <v>0</v>
      </c>
      <c r="L78" s="406">
        <f>SUMPRODUCT(($G$2=TX_PVLS!$E$2:$E$350)*(TX_PVLS!BH$2:BH$350))</f>
        <v>0</v>
      </c>
      <c r="M78" s="406">
        <f>SUMPRODUCT(($G$2=TX_PVLS!$E$2:$E$350)*(TX_PVLS!BI$2:BI$350))</f>
        <v>0</v>
      </c>
      <c r="N78" s="406">
        <f>SUMPRODUCT(($G$2=TX_PVLS!$E$2:$E$350)*(TX_PVLS!BJ$2:BJ$350))</f>
        <v>0</v>
      </c>
      <c r="O78" s="406">
        <f>SUMPRODUCT(($G$2=TX_PVLS!$E$2:$E$350)*(TX_PVLS!BK$2:BK$350))</f>
        <v>0</v>
      </c>
      <c r="P78" s="406">
        <f>SUMPRODUCT(($G$2=TX_PVLS!$E$2:$E$350)*(TX_PVLS!BL$2:BL$350))</f>
        <v>0</v>
      </c>
      <c r="Q78" s="406">
        <f>SUMPRODUCT(($G$2=TX_PVLS!$E$2:$E$350)*(TX_PVLS!BM$2:BM$350))</f>
        <v>0</v>
      </c>
      <c r="R78" s="406">
        <f>SUMPRODUCT(($G$2=TX_PVLS!$E$2:$E$350)*(TX_PVLS!BN$2:BN$350))</f>
        <v>0</v>
      </c>
      <c r="S78" s="550"/>
      <c r="T78" s="683" t="str">
        <f>IF(SUM(C78:R78)=0,"subtotal",SUM(C78:R78))</f>
        <v>subtotal</v>
      </c>
    </row>
    <row r="79" spans="2:22">
      <c r="B79" s="100"/>
      <c r="C79" s="700"/>
      <c r="D79" s="700"/>
      <c r="E79" s="700"/>
      <c r="F79" s="700"/>
      <c r="G79" s="700"/>
      <c r="H79" s="700"/>
      <c r="I79" s="700"/>
      <c r="J79" s="700"/>
      <c r="K79" s="700"/>
      <c r="L79" s="700"/>
      <c r="M79" s="700"/>
      <c r="N79" s="700"/>
      <c r="O79" s="700"/>
      <c r="P79" s="700"/>
      <c r="Q79" s="700"/>
      <c r="R79" s="700"/>
      <c r="S79" s="700"/>
      <c r="T79" s="701"/>
    </row>
    <row r="80" spans="2:22" ht="6" customHeight="1">
      <c r="B80" s="1164"/>
      <c r="C80" s="1165"/>
      <c r="D80" s="1165"/>
      <c r="E80" s="1165"/>
      <c r="F80" s="1165"/>
      <c r="G80" s="1165"/>
      <c r="H80" s="1165"/>
      <c r="I80" s="1165"/>
      <c r="J80" s="1165"/>
      <c r="K80" s="1165"/>
      <c r="L80" s="1165"/>
      <c r="M80" s="1165"/>
      <c r="N80" s="1165"/>
      <c r="O80" s="1165"/>
      <c r="P80" s="1165"/>
      <c r="Q80" s="1165"/>
      <c r="R80" s="1165"/>
      <c r="S80" s="1165"/>
      <c r="T80" s="1166"/>
      <c r="V80" s="5"/>
    </row>
    <row r="81" spans="2:22" ht="33.75" customHeight="1">
      <c r="B81" s="624" t="s">
        <v>39</v>
      </c>
      <c r="C81" s="702" t="s">
        <v>5</v>
      </c>
      <c r="D81" s="655" t="s">
        <v>9</v>
      </c>
      <c r="E81" s="656" t="s">
        <v>103</v>
      </c>
      <c r="F81" s="656" t="s">
        <v>1769</v>
      </c>
      <c r="G81" s="703" t="s">
        <v>104</v>
      </c>
      <c r="H81" s="703" t="s">
        <v>105</v>
      </c>
      <c r="I81" s="703" t="s">
        <v>106</v>
      </c>
      <c r="J81" s="655" t="s">
        <v>73</v>
      </c>
      <c r="K81" s="655" t="s">
        <v>74</v>
      </c>
      <c r="L81" s="657" t="s">
        <v>75</v>
      </c>
      <c r="M81" s="655" t="s">
        <v>76</v>
      </c>
      <c r="N81" s="655" t="s">
        <v>77</v>
      </c>
      <c r="O81" s="655" t="s">
        <v>1782</v>
      </c>
      <c r="P81" s="655" t="s">
        <v>1783</v>
      </c>
      <c r="Q81" s="655" t="s">
        <v>1954</v>
      </c>
      <c r="R81" s="655" t="s">
        <v>1785</v>
      </c>
      <c r="S81" s="655"/>
      <c r="T81" s="705"/>
    </row>
    <row r="82" spans="2:22">
      <c r="B82" s="677"/>
      <c r="C82" s="696"/>
      <c r="D82" s="697"/>
      <c r="E82" s="696"/>
      <c r="F82" s="697"/>
      <c r="G82" s="696"/>
      <c r="H82" s="697"/>
      <c r="I82" s="696"/>
      <c r="J82" s="697"/>
      <c r="K82" s="696"/>
      <c r="L82" s="697"/>
      <c r="M82" s="696"/>
      <c r="N82" s="697"/>
      <c r="O82" s="697"/>
      <c r="P82" s="697"/>
      <c r="Q82" s="697"/>
      <c r="R82" s="697"/>
      <c r="S82" s="550"/>
      <c r="T82" s="698"/>
    </row>
    <row r="83" spans="2:22" ht="27.75" customHeight="1">
      <c r="B83" s="624"/>
      <c r="C83" s="406">
        <f>SUMPRODUCT(($G$2=TX_PVLS!$E$2:$E$350)*(TX_PVLS!BP$2:BP$350))</f>
        <v>0</v>
      </c>
      <c r="D83" s="406">
        <f>SUMPRODUCT(($G$2=TX_PVLS!$E$2:$E$350)*(TX_PVLS!BQ$2:BQ$350))</f>
        <v>0</v>
      </c>
      <c r="E83" s="406">
        <f>SUMPRODUCT(($G$2=TX_PVLS!$E$2:$E$350)*(TX_PVLS!BR$2:BR$350))</f>
        <v>0</v>
      </c>
      <c r="F83" s="406">
        <f>SUMPRODUCT(($G$2=TX_PVLS!$E$2:$E$350)*(TX_PVLS!BS$2:BS$350))</f>
        <v>0</v>
      </c>
      <c r="G83" s="406">
        <f>SUMPRODUCT(($G$2=TX_PVLS!$E$2:$E$350)*(TX_PVLS!BT$2:BT$350))</f>
        <v>0</v>
      </c>
      <c r="H83" s="406">
        <f>SUMPRODUCT(($G$2=TX_PVLS!$E$2:$E$350)*(TX_PVLS!BU$2:BU$350))</f>
        <v>0</v>
      </c>
      <c r="I83" s="406">
        <f>SUMPRODUCT(($G$2=TX_PVLS!$E$2:$E$350)*(TX_PVLS!BV$2:BV$350))</f>
        <v>0</v>
      </c>
      <c r="J83" s="406">
        <f>SUMPRODUCT(($G$2=TX_PVLS!$E$2:$E$350)*(TX_PVLS!BW$2:BW$350))</f>
        <v>0</v>
      </c>
      <c r="K83" s="406">
        <f>SUMPRODUCT(($G$2=TX_PVLS!$E$2:$E$350)*(TX_PVLS!BX$2:BX$350))</f>
        <v>0</v>
      </c>
      <c r="L83" s="406">
        <f>SUMPRODUCT(($G$2=TX_PVLS!$E$2:$E$350)*(TX_PVLS!BY$2:BY$350))</f>
        <v>0</v>
      </c>
      <c r="M83" s="406">
        <f>SUMPRODUCT(($G$2=TX_PVLS!$E$2:$E$350)*(TX_PVLS!BZ$2:BZ$350))</f>
        <v>0</v>
      </c>
      <c r="N83" s="406">
        <f>SUMPRODUCT(($G$2=TX_PVLS!$E$2:$E$350)*(TX_PVLS!CA$2:CA$350))</f>
        <v>0</v>
      </c>
      <c r="O83" s="406">
        <f>SUMPRODUCT(($G$2=TX_PVLS!$E$2:$E$350)*(TX_PVLS!CB$2:CB$350))</f>
        <v>0</v>
      </c>
      <c r="P83" s="406">
        <f>SUMPRODUCT(($G$2=TX_PVLS!$E$2:$E$350)*(TX_PVLS!CC$2:CC$350))</f>
        <v>0</v>
      </c>
      <c r="Q83" s="406">
        <f>SUMPRODUCT(($G$2=TX_PVLS!$E$2:$E$350)*(TX_PVLS!CD$2:CD$350))</f>
        <v>0</v>
      </c>
      <c r="R83" s="406">
        <f>SUMPRODUCT(($G$2=TX_PVLS!$E$2:$E$350)*(TX_PVLS!CE$2:CE$350))</f>
        <v>0</v>
      </c>
      <c r="S83" s="550"/>
      <c r="T83" s="683" t="str">
        <f>IF(SUM(C83:R83)=0,"subtotal",SUM(C83:R83))</f>
        <v>subtotal</v>
      </c>
    </row>
    <row r="84" spans="2:22" ht="6.75" customHeight="1">
      <c r="B84" s="100"/>
      <c r="C84" s="94"/>
      <c r="D84" s="94"/>
      <c r="E84" s="94"/>
      <c r="F84" s="94"/>
      <c r="G84" s="94"/>
      <c r="H84" s="94"/>
      <c r="I84" s="94"/>
      <c r="J84" s="94"/>
      <c r="K84" s="94"/>
      <c r="L84" s="94"/>
      <c r="M84" s="94"/>
      <c r="N84" s="94"/>
      <c r="O84" s="94"/>
      <c r="P84" s="94"/>
      <c r="Q84" s="94"/>
      <c r="R84" s="94"/>
      <c r="S84" s="94"/>
      <c r="T84" s="101"/>
    </row>
    <row r="85" spans="2:22" ht="15">
      <c r="B85" s="639"/>
      <c r="C85" s="704"/>
      <c r="D85" s="553"/>
      <c r="E85" s="553"/>
      <c r="F85" s="553"/>
      <c r="G85" s="553"/>
      <c r="H85" s="553"/>
      <c r="I85" s="553"/>
      <c r="J85" s="553"/>
      <c r="K85" s="553"/>
      <c r="L85" s="553"/>
      <c r="M85" s="553"/>
      <c r="N85" s="553"/>
      <c r="O85" s="553"/>
      <c r="P85" s="553"/>
      <c r="Q85" s="553"/>
      <c r="R85" s="553"/>
      <c r="S85" s="553"/>
      <c r="T85" s="626"/>
    </row>
    <row r="86" spans="2:22" ht="28.5" customHeight="1">
      <c r="B86" s="31" t="s">
        <v>2761</v>
      </c>
      <c r="C86" s="424" t="str">
        <f>IF(SUM(C78:R78,C83:R83)=0,"subtotal",SUM(C78:R78,C83:R83))</f>
        <v>subtotal</v>
      </c>
      <c r="D86" s="2"/>
      <c r="E86" s="2"/>
      <c r="F86" s="2"/>
      <c r="G86" s="2"/>
      <c r="H86" s="2"/>
      <c r="I86" s="2"/>
      <c r="J86" s="2"/>
      <c r="K86" s="2"/>
      <c r="L86" s="2"/>
      <c r="M86" s="2"/>
      <c r="N86" s="2"/>
      <c r="O86" s="2"/>
      <c r="P86" s="2"/>
      <c r="Q86" s="2"/>
      <c r="R86" s="2"/>
      <c r="S86" s="2"/>
      <c r="T86" s="34"/>
    </row>
    <row r="87" spans="2:22">
      <c r="B87" s="212"/>
      <c r="C87" s="68"/>
      <c r="D87" s="65"/>
      <c r="E87" s="65"/>
      <c r="F87" s="65"/>
      <c r="G87" s="65"/>
      <c r="H87" s="65"/>
      <c r="I87" s="65"/>
      <c r="J87" s="65"/>
      <c r="K87" s="65"/>
      <c r="L87" s="65"/>
      <c r="M87" s="65"/>
      <c r="N87" s="65"/>
      <c r="O87" s="65"/>
      <c r="P87" s="65"/>
      <c r="Q87" s="65"/>
      <c r="R87" s="65"/>
      <c r="S87" s="65"/>
      <c r="T87" s="54"/>
    </row>
    <row r="88" spans="2:22">
      <c r="B88" s="1147" t="s">
        <v>3</v>
      </c>
      <c r="C88" s="1148"/>
      <c r="D88" s="1158" t="s">
        <v>139</v>
      </c>
      <c r="E88" s="1159"/>
      <c r="F88" s="1159"/>
      <c r="G88" s="1159"/>
      <c r="H88" s="1159"/>
      <c r="I88" s="1159"/>
      <c r="J88" s="1159"/>
      <c r="K88" s="1159"/>
      <c r="L88" s="1159"/>
      <c r="M88" s="1159"/>
      <c r="N88" s="1159"/>
      <c r="O88" s="1159"/>
      <c r="P88" s="1159"/>
      <c r="Q88" s="1159"/>
      <c r="R88" s="1159"/>
      <c r="S88" s="1159"/>
      <c r="T88" s="1160"/>
    </row>
    <row r="89" spans="2:22">
      <c r="B89" s="968"/>
      <c r="C89" s="1114"/>
      <c r="D89" s="1161"/>
      <c r="E89" s="1162"/>
      <c r="F89" s="1162"/>
      <c r="G89" s="1162"/>
      <c r="H89" s="1162"/>
      <c r="I89" s="1162"/>
      <c r="J89" s="1162"/>
      <c r="K89" s="1162"/>
      <c r="L89" s="1162"/>
      <c r="M89" s="1162"/>
      <c r="N89" s="1162"/>
      <c r="O89" s="1162"/>
      <c r="P89" s="1162"/>
      <c r="Q89" s="1162"/>
      <c r="R89" s="1162"/>
      <c r="S89" s="1162"/>
      <c r="T89" s="1163"/>
    </row>
    <row r="90" spans="2:22" ht="15">
      <c r="B90" s="31"/>
      <c r="C90" s="63"/>
      <c r="D90" s="44"/>
      <c r="E90" s="64"/>
      <c r="F90" s="64"/>
      <c r="G90" s="64"/>
      <c r="H90" s="64"/>
      <c r="I90" s="64"/>
      <c r="J90" s="64"/>
      <c r="K90" s="64"/>
      <c r="L90" s="64"/>
      <c r="M90" s="64"/>
      <c r="N90" s="64"/>
      <c r="O90" s="64"/>
      <c r="P90" s="64"/>
      <c r="Q90" s="64"/>
      <c r="R90" s="64"/>
      <c r="S90" s="64"/>
      <c r="T90" s="39"/>
    </row>
    <row r="91" spans="2:22" ht="27.75" customHeight="1">
      <c r="B91" s="920" t="s">
        <v>135</v>
      </c>
      <c r="C91" s="854"/>
      <c r="D91" s="408">
        <f>SUMPRODUCT(($G$2=TX_PVLS!$E$2:$E$350)*(TX_PVLS!CH$2:CH$350))</f>
        <v>0</v>
      </c>
      <c r="F91" s="2"/>
      <c r="G91" s="2"/>
      <c r="H91" s="2"/>
      <c r="I91" s="2"/>
      <c r="J91" s="2"/>
      <c r="K91" s="2"/>
      <c r="L91" s="2"/>
      <c r="M91" s="2"/>
      <c r="N91" s="2"/>
      <c r="O91" s="2"/>
      <c r="P91" s="2"/>
      <c r="Q91" s="2"/>
      <c r="R91" s="2"/>
      <c r="S91" s="2"/>
      <c r="T91" s="34"/>
    </row>
    <row r="92" spans="2:22" ht="15">
      <c r="B92" s="139"/>
      <c r="C92" s="45"/>
      <c r="F92" s="2"/>
      <c r="G92" s="2"/>
      <c r="H92" s="2"/>
      <c r="I92" s="2"/>
      <c r="J92" s="2"/>
      <c r="K92" s="2"/>
      <c r="L92" s="2"/>
      <c r="M92" s="2"/>
      <c r="N92" s="2"/>
      <c r="O92" s="2"/>
      <c r="P92" s="2"/>
      <c r="Q92" s="2"/>
      <c r="R92" s="2"/>
      <c r="S92" s="2"/>
      <c r="T92" s="34"/>
    </row>
    <row r="93" spans="2:22">
      <c r="B93" s="62"/>
      <c r="C93" s="63"/>
      <c r="D93" s="44"/>
      <c r="E93" s="64"/>
      <c r="F93" s="64"/>
      <c r="G93" s="64"/>
      <c r="H93" s="64"/>
      <c r="I93" s="64"/>
      <c r="J93" s="64"/>
      <c r="K93" s="64"/>
      <c r="L93" s="64"/>
      <c r="M93" s="64"/>
      <c r="N93" s="64"/>
      <c r="O93" s="64"/>
      <c r="P93" s="64"/>
      <c r="Q93" s="64"/>
      <c r="R93" s="64"/>
      <c r="S93" s="64"/>
      <c r="T93" s="39"/>
      <c r="V93" s="5"/>
    </row>
    <row r="94" spans="2:22" ht="30.75" customHeight="1">
      <c r="B94" s="920" t="s">
        <v>107</v>
      </c>
      <c r="C94" s="854"/>
      <c r="D94" s="406">
        <f>SUMPRODUCT(($G$2=TX_PVLS!$E$2:$E$350)*(TX_PVLS!CI$2:CI$350))</f>
        <v>0</v>
      </c>
      <c r="F94" s="2"/>
      <c r="G94" s="2"/>
      <c r="H94" s="2"/>
      <c r="I94" s="2"/>
      <c r="J94" s="2"/>
      <c r="K94" s="2"/>
      <c r="L94" s="2"/>
      <c r="M94" s="2"/>
      <c r="N94" s="2"/>
      <c r="O94" s="2"/>
      <c r="P94" s="2"/>
      <c r="Q94" s="2"/>
      <c r="R94" s="2"/>
      <c r="S94" s="2"/>
      <c r="T94" s="34"/>
    </row>
    <row r="95" spans="2:22">
      <c r="B95" s="26"/>
      <c r="C95" s="23"/>
      <c r="D95" s="23"/>
      <c r="E95" s="23"/>
      <c r="F95" s="23"/>
      <c r="G95" s="23"/>
      <c r="H95" s="23"/>
      <c r="I95" s="23"/>
      <c r="J95" s="23"/>
      <c r="K95" s="23"/>
      <c r="L95" s="23"/>
      <c r="M95" s="23"/>
      <c r="N95" s="23"/>
      <c r="O95" s="23"/>
      <c r="P95" s="23"/>
      <c r="Q95" s="23"/>
      <c r="R95" s="23"/>
      <c r="S95" s="23"/>
      <c r="T95" s="24"/>
      <c r="U95" s="5"/>
    </row>
    <row r="96" spans="2:22" hidden="1">
      <c r="B96" s="1147" t="s">
        <v>3</v>
      </c>
      <c r="C96" s="1148"/>
      <c r="D96" s="1122" t="s">
        <v>136</v>
      </c>
      <c r="E96" s="1123"/>
      <c r="F96" s="1123"/>
      <c r="G96" s="1123"/>
      <c r="H96" s="1123"/>
      <c r="I96" s="1123"/>
      <c r="J96" s="1123"/>
      <c r="K96" s="1123"/>
      <c r="L96" s="1123"/>
      <c r="M96" s="1123"/>
      <c r="N96" s="1123"/>
      <c r="O96" s="1123"/>
      <c r="P96" s="1123"/>
      <c r="Q96" s="1123"/>
      <c r="R96" s="1123"/>
      <c r="S96" s="1123"/>
      <c r="T96" s="1124"/>
    </row>
    <row r="97" spans="1:21" ht="18.75" hidden="1" customHeight="1">
      <c r="B97" s="1149"/>
      <c r="C97" s="1150"/>
      <c r="D97" s="1151"/>
      <c r="E97" s="1152"/>
      <c r="F97" s="1152"/>
      <c r="G97" s="1152"/>
      <c r="H97" s="1152"/>
      <c r="I97" s="1152"/>
      <c r="J97" s="1152"/>
      <c r="K97" s="1152"/>
      <c r="L97" s="1152"/>
      <c r="M97" s="1152"/>
      <c r="N97" s="1152"/>
      <c r="O97" s="1152"/>
      <c r="P97" s="1152"/>
      <c r="Q97" s="1152"/>
      <c r="R97" s="1152"/>
      <c r="S97" s="1152"/>
      <c r="T97" s="1153"/>
    </row>
    <row r="98" spans="1:21" ht="15" hidden="1">
      <c r="B98" s="66"/>
      <c r="C98" s="63"/>
      <c r="D98" s="18"/>
      <c r="E98" s="18"/>
      <c r="F98" s="18"/>
      <c r="G98" s="64"/>
      <c r="H98" s="64"/>
      <c r="I98" s="64"/>
      <c r="J98" s="64"/>
      <c r="K98" s="64"/>
      <c r="L98" s="64"/>
      <c r="M98" s="64"/>
      <c r="N98" s="64"/>
      <c r="O98" s="64"/>
      <c r="P98" s="64"/>
      <c r="Q98" s="64"/>
      <c r="R98" s="64"/>
      <c r="S98" s="64"/>
      <c r="T98" s="39"/>
    </row>
    <row r="99" spans="1:21" ht="24.75" hidden="1" customHeight="1">
      <c r="B99" s="32"/>
      <c r="C99" s="213"/>
      <c r="D99" s="213" t="s">
        <v>41</v>
      </c>
      <c r="G99" s="408">
        <f>SUMPRODUCT(($G$2=TX_PVLS!$E$2:$E$350)*(TX_PVLS!CJ$2:CJ$350))</f>
        <v>0</v>
      </c>
      <c r="I99" s="2"/>
      <c r="J99" s="2"/>
      <c r="K99" s="2"/>
      <c r="L99" s="2"/>
      <c r="M99" s="2"/>
      <c r="N99" s="2"/>
      <c r="O99" s="2"/>
      <c r="P99" s="2"/>
      <c r="Q99" s="2"/>
      <c r="R99" s="2"/>
      <c r="S99" s="2"/>
      <c r="T99" s="34"/>
    </row>
    <row r="100" spans="1:21" ht="15" hidden="1">
      <c r="B100" s="214"/>
      <c r="C100" s="215"/>
      <c r="D100" s="140"/>
      <c r="E100" s="140"/>
      <c r="F100" s="140"/>
      <c r="G100" s="23"/>
      <c r="H100" s="23"/>
      <c r="I100" s="65"/>
      <c r="J100" s="65"/>
      <c r="K100" s="65"/>
      <c r="L100" s="65"/>
      <c r="M100" s="65"/>
      <c r="N100" s="65"/>
      <c r="O100" s="65"/>
      <c r="P100" s="65"/>
      <c r="Q100" s="65"/>
      <c r="R100" s="65"/>
      <c r="S100" s="65"/>
      <c r="T100" s="54"/>
    </row>
    <row r="101" spans="1:21" hidden="1">
      <c r="B101" s="29"/>
      <c r="C101" s="6"/>
      <c r="G101" s="48"/>
      <c r="H101" s="2"/>
      <c r="I101" s="2"/>
      <c r="J101" s="2"/>
      <c r="K101" s="2"/>
      <c r="L101" s="2"/>
      <c r="M101" s="2"/>
      <c r="N101" s="2"/>
      <c r="O101" s="2"/>
      <c r="P101" s="2"/>
      <c r="Q101" s="2"/>
      <c r="R101" s="2"/>
      <c r="S101" s="2"/>
      <c r="T101" s="34"/>
    </row>
    <row r="102" spans="1:21" ht="25.5" hidden="1" customHeight="1">
      <c r="B102" s="32"/>
      <c r="C102" s="213"/>
      <c r="D102" s="213" t="s">
        <v>42</v>
      </c>
      <c r="G102" s="408">
        <f>SUMPRODUCT(($G$2=TX_PVLS!$E$2:$E$350)*(TX_PVLS!CK$2:CK$350))</f>
        <v>0</v>
      </c>
      <c r="I102" s="2"/>
      <c r="J102" s="2"/>
      <c r="K102" s="2"/>
      <c r="L102" s="2"/>
      <c r="M102" s="2"/>
      <c r="N102" s="2"/>
      <c r="O102" s="2"/>
      <c r="P102" s="2"/>
      <c r="Q102" s="2"/>
      <c r="R102" s="2"/>
      <c r="S102" s="2"/>
      <c r="T102" s="34"/>
    </row>
    <row r="103" spans="1:21" hidden="1">
      <c r="B103" s="26"/>
      <c r="C103" s="23"/>
      <c r="D103" s="23"/>
      <c r="E103" s="23"/>
      <c r="F103" s="23"/>
      <c r="G103" s="23"/>
      <c r="H103" s="23"/>
      <c r="I103" s="23"/>
      <c r="J103" s="23"/>
      <c r="K103" s="23"/>
      <c r="L103" s="23"/>
      <c r="M103" s="23"/>
      <c r="N103" s="23"/>
      <c r="O103" s="23"/>
      <c r="P103" s="23"/>
      <c r="Q103" s="23"/>
      <c r="R103" s="23"/>
      <c r="S103" s="23"/>
      <c r="T103" s="24"/>
    </row>
    <row r="104" spans="1:21" s="47" customFormat="1" hidden="1">
      <c r="A104" s="1"/>
      <c r="B104" s="29"/>
      <c r="C104" s="6"/>
      <c r="D104" s="1"/>
      <c r="E104" s="1"/>
      <c r="F104" s="1"/>
      <c r="G104" s="48"/>
      <c r="H104" s="2"/>
      <c r="I104" s="2"/>
      <c r="J104" s="2"/>
      <c r="K104" s="2"/>
      <c r="L104" s="2"/>
      <c r="M104" s="2"/>
      <c r="N104" s="2"/>
      <c r="O104" s="2"/>
      <c r="P104" s="2"/>
      <c r="Q104" s="2"/>
      <c r="R104" s="2"/>
      <c r="S104" s="2"/>
      <c r="T104" s="34"/>
      <c r="U104" s="1"/>
    </row>
    <row r="105" spans="1:21" ht="30" hidden="1" customHeight="1">
      <c r="B105" s="32"/>
      <c r="C105" s="1154" t="s">
        <v>43</v>
      </c>
      <c r="D105" s="1154"/>
      <c r="G105" s="408">
        <f>SUMPRODUCT(($G$2=TX_PVLS!$E$2:$E$350)*(TX_PVLS!CL$2:CL$350))</f>
        <v>0</v>
      </c>
      <c r="I105" s="2"/>
      <c r="J105" s="2"/>
      <c r="K105" s="2"/>
      <c r="L105" s="2"/>
      <c r="M105" s="2"/>
      <c r="N105" s="2"/>
      <c r="O105" s="2"/>
      <c r="P105" s="2"/>
      <c r="Q105" s="2"/>
      <c r="R105" s="2"/>
      <c r="S105" s="2"/>
      <c r="T105" s="34"/>
    </row>
    <row r="106" spans="1:21" hidden="1">
      <c r="B106" s="26"/>
      <c r="C106" s="23"/>
      <c r="D106" s="23"/>
      <c r="E106" s="23"/>
      <c r="F106" s="23"/>
      <c r="G106" s="23"/>
      <c r="H106" s="23"/>
      <c r="I106" s="23"/>
      <c r="J106" s="23"/>
      <c r="K106" s="23"/>
      <c r="L106" s="23"/>
      <c r="M106" s="23"/>
      <c r="N106" s="23"/>
      <c r="O106" s="23"/>
      <c r="P106" s="23"/>
      <c r="Q106" s="23"/>
      <c r="R106" s="23"/>
      <c r="S106" s="23"/>
      <c r="T106" s="24"/>
      <c r="U106" s="47"/>
    </row>
    <row r="107" spans="1:21" hidden="1">
      <c r="B107" s="29"/>
      <c r="C107" s="6"/>
      <c r="G107" s="48"/>
      <c r="H107" s="2"/>
      <c r="I107" s="2"/>
      <c r="J107" s="2"/>
      <c r="K107" s="2"/>
      <c r="L107" s="2"/>
      <c r="M107" s="2"/>
      <c r="N107" s="2"/>
      <c r="O107" s="2"/>
      <c r="P107" s="2"/>
      <c r="Q107" s="2"/>
      <c r="R107" s="2"/>
      <c r="S107" s="2"/>
      <c r="T107" s="34"/>
      <c r="U107" s="47"/>
    </row>
    <row r="108" spans="1:21" ht="27" hidden="1" customHeight="1">
      <c r="B108" s="32"/>
      <c r="C108" s="213"/>
      <c r="D108" s="213" t="s">
        <v>44</v>
      </c>
      <c r="G108" s="408">
        <f>SUMPRODUCT(($G$2=TX_PVLS!$E$2:$E$350)*(TX_PVLS!CM$2:CM$350))</f>
        <v>0</v>
      </c>
      <c r="I108" s="2"/>
      <c r="J108" s="2"/>
      <c r="K108" s="2"/>
      <c r="L108" s="2"/>
      <c r="M108" s="2"/>
      <c r="N108" s="2"/>
      <c r="O108" s="2"/>
      <c r="P108" s="2"/>
      <c r="Q108" s="2"/>
      <c r="R108" s="2"/>
      <c r="S108" s="2"/>
      <c r="T108" s="34"/>
    </row>
    <row r="109" spans="1:21" hidden="1">
      <c r="B109" s="26"/>
      <c r="C109" s="23"/>
      <c r="D109" s="23"/>
      <c r="E109" s="23"/>
      <c r="F109" s="23"/>
      <c r="G109" s="23"/>
      <c r="H109" s="23"/>
      <c r="I109" s="23"/>
      <c r="J109" s="23"/>
      <c r="K109" s="23"/>
      <c r="L109" s="23"/>
      <c r="M109" s="23"/>
      <c r="N109" s="23"/>
      <c r="O109" s="23"/>
      <c r="P109" s="23"/>
      <c r="Q109" s="23"/>
      <c r="R109" s="23"/>
      <c r="S109" s="23"/>
      <c r="T109" s="24"/>
    </row>
    <row r="110" spans="1:21" hidden="1">
      <c r="B110" s="29"/>
      <c r="C110" s="6"/>
      <c r="G110" s="48"/>
      <c r="H110" s="2"/>
      <c r="I110" s="2"/>
      <c r="J110" s="2"/>
      <c r="K110" s="2"/>
      <c r="L110" s="2"/>
      <c r="M110" s="2"/>
      <c r="N110" s="2"/>
      <c r="O110" s="2"/>
      <c r="P110" s="2"/>
      <c r="Q110" s="2"/>
      <c r="R110" s="2"/>
      <c r="S110" s="2"/>
      <c r="T110" s="34"/>
    </row>
    <row r="111" spans="1:21" ht="27.75" hidden="1" customHeight="1">
      <c r="B111" s="1093" t="s">
        <v>1071</v>
      </c>
      <c r="C111" s="1094"/>
      <c r="D111" s="1094"/>
      <c r="G111" s="408">
        <f>SUMPRODUCT(($G$2=TX_PVLS!$E$2:$E$350)*(TX_PVLS!CN$2:CN$350))</f>
        <v>0</v>
      </c>
      <c r="I111" s="2"/>
      <c r="J111" s="2"/>
      <c r="K111" s="2"/>
      <c r="L111" s="2"/>
      <c r="M111" s="2"/>
      <c r="N111" s="2"/>
      <c r="O111" s="2"/>
      <c r="P111" s="2"/>
      <c r="Q111" s="2"/>
      <c r="R111" s="2"/>
      <c r="S111" s="2"/>
      <c r="T111" s="34"/>
    </row>
    <row r="112" spans="1:21" hidden="1">
      <c r="B112" s="26"/>
      <c r="C112" s="23"/>
      <c r="D112" s="23"/>
      <c r="E112" s="23"/>
      <c r="F112" s="23"/>
      <c r="G112" s="23"/>
      <c r="H112" s="23"/>
      <c r="I112" s="23"/>
      <c r="J112" s="23"/>
      <c r="K112" s="23"/>
      <c r="L112" s="23"/>
      <c r="M112" s="23"/>
      <c r="N112" s="23"/>
      <c r="O112" s="23"/>
      <c r="P112" s="23"/>
      <c r="Q112" s="23"/>
      <c r="R112" s="23"/>
      <c r="S112" s="23"/>
      <c r="T112" s="24"/>
    </row>
    <row r="113" spans="1:22">
      <c r="B113" s="987"/>
      <c r="C113" s="106"/>
      <c r="D113" s="106"/>
      <c r="E113" s="106"/>
      <c r="F113" s="106"/>
      <c r="G113" s="106"/>
      <c r="H113" s="106"/>
      <c r="I113" s="106"/>
      <c r="J113" s="106"/>
      <c r="K113" s="106"/>
      <c r="L113" s="106"/>
      <c r="M113" s="106"/>
      <c r="N113" s="106"/>
      <c r="O113" s="106"/>
      <c r="P113" s="106"/>
      <c r="Q113" s="106"/>
      <c r="R113" s="106"/>
      <c r="S113" s="106"/>
      <c r="T113" s="106"/>
    </row>
    <row r="114" spans="1:22">
      <c r="B114" s="987"/>
      <c r="C114" s="988"/>
      <c r="D114" s="988"/>
      <c r="E114" s="989"/>
      <c r="F114" s="989"/>
      <c r="G114" s="989"/>
      <c r="H114" s="989"/>
      <c r="I114" s="989"/>
      <c r="J114" s="989"/>
      <c r="K114" s="989"/>
      <c r="L114" s="989"/>
      <c r="M114" s="989"/>
      <c r="N114" s="989"/>
      <c r="O114" s="989"/>
      <c r="P114" s="989"/>
      <c r="Q114" s="989"/>
      <c r="R114" s="989"/>
      <c r="S114" s="989"/>
      <c r="T114" s="989"/>
    </row>
    <row r="115" spans="1:22" ht="15">
      <c r="B115" s="128"/>
      <c r="C115" s="120"/>
      <c r="D115" s="121"/>
      <c r="E115" s="120"/>
      <c r="F115" s="121"/>
      <c r="G115" s="120"/>
      <c r="H115" s="121"/>
      <c r="I115" s="120"/>
      <c r="J115" s="121"/>
      <c r="K115" s="120"/>
      <c r="L115" s="121"/>
      <c r="M115" s="120"/>
      <c r="N115" s="121"/>
      <c r="O115" s="120"/>
      <c r="P115" s="120"/>
      <c r="Q115" s="120"/>
      <c r="R115" s="120"/>
      <c r="S115" s="120"/>
      <c r="T115" s="121"/>
    </row>
    <row r="116" spans="1:22">
      <c r="A116" s="47"/>
      <c r="B116" s="129"/>
      <c r="C116" s="130"/>
      <c r="D116" s="91"/>
      <c r="E116" s="130"/>
      <c r="F116" s="91"/>
      <c r="G116" s="130"/>
      <c r="H116" s="91"/>
      <c r="I116" s="130"/>
      <c r="J116" s="91"/>
      <c r="K116" s="130"/>
      <c r="L116" s="91"/>
      <c r="M116" s="130"/>
      <c r="N116" s="91"/>
      <c r="O116" s="91"/>
      <c r="P116" s="91"/>
      <c r="Q116" s="91"/>
      <c r="R116" s="91"/>
      <c r="S116" s="91"/>
      <c r="T116" s="91"/>
    </row>
    <row r="117" spans="1:22" ht="15">
      <c r="B117" s="122"/>
      <c r="C117" s="12"/>
      <c r="D117" s="12"/>
      <c r="E117" s="12"/>
      <c r="F117" s="12"/>
      <c r="G117" s="12"/>
      <c r="H117" s="12"/>
      <c r="I117" s="12"/>
      <c r="J117" s="12"/>
      <c r="K117" s="12"/>
      <c r="L117" s="12"/>
      <c r="M117" s="12"/>
      <c r="N117" s="12"/>
      <c r="O117" s="12"/>
      <c r="P117" s="12"/>
      <c r="Q117" s="12"/>
      <c r="R117" s="12"/>
      <c r="S117" s="12"/>
      <c r="T117" s="12"/>
    </row>
    <row r="118" spans="1:22">
      <c r="B118" s="106"/>
      <c r="C118" s="106"/>
      <c r="D118" s="106"/>
      <c r="E118" s="106"/>
      <c r="F118" s="106"/>
      <c r="G118" s="106"/>
      <c r="H118" s="106"/>
      <c r="I118" s="106"/>
      <c r="J118" s="106"/>
      <c r="K118" s="106"/>
      <c r="L118" s="106"/>
      <c r="M118" s="106"/>
      <c r="N118" s="106"/>
      <c r="O118" s="106"/>
      <c r="P118" s="106"/>
      <c r="Q118" s="106"/>
      <c r="R118" s="106"/>
      <c r="S118" s="106"/>
      <c r="T118" s="106"/>
    </row>
    <row r="119" spans="1:22">
      <c r="B119" s="129"/>
      <c r="C119" s="130"/>
      <c r="D119" s="91"/>
      <c r="E119" s="130"/>
      <c r="F119" s="91"/>
      <c r="G119" s="130"/>
      <c r="H119" s="91"/>
      <c r="I119" s="130"/>
      <c r="J119" s="91"/>
      <c r="K119" s="130"/>
      <c r="L119" s="91"/>
      <c r="M119" s="130"/>
      <c r="N119" s="91"/>
      <c r="O119" s="91"/>
      <c r="P119" s="91"/>
      <c r="Q119" s="91"/>
      <c r="R119" s="91"/>
      <c r="S119" s="91"/>
      <c r="T119" s="91"/>
      <c r="V119" s="5"/>
    </row>
    <row r="120" spans="1:22" ht="15">
      <c r="B120" s="122"/>
      <c r="C120" s="12"/>
      <c r="D120" s="12"/>
      <c r="E120" s="12"/>
      <c r="F120" s="12"/>
      <c r="G120" s="12"/>
      <c r="H120" s="12"/>
      <c r="I120" s="12"/>
      <c r="J120" s="12"/>
      <c r="K120" s="12"/>
      <c r="L120" s="12"/>
      <c r="M120" s="12"/>
      <c r="N120" s="12"/>
      <c r="O120" s="12"/>
      <c r="P120" s="12"/>
      <c r="Q120" s="12"/>
      <c r="R120" s="12"/>
      <c r="S120" s="12"/>
      <c r="T120" s="12"/>
    </row>
    <row r="121" spans="1:22" ht="8.1" customHeight="1">
      <c r="B121" s="106"/>
      <c r="C121" s="106"/>
      <c r="D121" s="106"/>
      <c r="E121" s="106"/>
      <c r="F121" s="106"/>
      <c r="G121" s="106"/>
      <c r="H121" s="106"/>
      <c r="I121" s="106"/>
      <c r="J121" s="106"/>
      <c r="K121" s="106"/>
      <c r="L121" s="106"/>
      <c r="M121" s="106"/>
      <c r="N121" s="106"/>
      <c r="O121" s="106"/>
      <c r="P121" s="106"/>
      <c r="Q121" s="106"/>
      <c r="R121" s="106"/>
      <c r="S121" s="106"/>
      <c r="T121" s="106"/>
      <c r="U121" s="5"/>
    </row>
    <row r="122" spans="1:22" ht="26.25" customHeight="1">
      <c r="B122" s="987"/>
      <c r="C122" s="106"/>
      <c r="D122" s="106"/>
      <c r="E122" s="106"/>
      <c r="F122" s="106"/>
      <c r="G122" s="106"/>
      <c r="H122" s="106"/>
      <c r="I122" s="106"/>
      <c r="J122" s="106"/>
      <c r="K122" s="106"/>
      <c r="L122" s="106"/>
      <c r="M122" s="106"/>
      <c r="N122" s="106"/>
      <c r="O122" s="106"/>
      <c r="P122" s="106"/>
      <c r="Q122" s="106"/>
      <c r="R122" s="106"/>
      <c r="S122" s="106"/>
      <c r="T122" s="106"/>
    </row>
    <row r="123" spans="1:22" ht="7.5" customHeight="1">
      <c r="B123" s="987"/>
      <c r="C123" s="988"/>
      <c r="D123" s="988"/>
      <c r="E123" s="989"/>
      <c r="F123" s="989"/>
      <c r="G123" s="989"/>
      <c r="H123" s="989"/>
      <c r="I123" s="989"/>
      <c r="J123" s="989"/>
      <c r="K123" s="989"/>
      <c r="L123" s="989"/>
      <c r="M123" s="989"/>
      <c r="N123" s="989"/>
      <c r="O123" s="990"/>
      <c r="P123" s="990"/>
      <c r="Q123" s="990"/>
      <c r="R123" s="990"/>
      <c r="S123" s="990"/>
      <c r="T123" s="990"/>
    </row>
    <row r="124" spans="1:22" ht="8.85" customHeight="1">
      <c r="B124" s="128"/>
      <c r="C124" s="120"/>
      <c r="D124" s="121"/>
      <c r="E124" s="120"/>
      <c r="F124" s="121"/>
      <c r="G124" s="120"/>
      <c r="H124" s="121"/>
      <c r="I124" s="120"/>
      <c r="J124" s="121"/>
      <c r="K124" s="120"/>
      <c r="L124" s="121"/>
      <c r="M124" s="120"/>
      <c r="N124" s="121"/>
      <c r="O124" s="120"/>
      <c r="P124" s="120"/>
      <c r="Q124" s="120"/>
      <c r="R124" s="120"/>
      <c r="S124" s="120"/>
      <c r="T124" s="121"/>
    </row>
    <row r="125" spans="1:22" ht="26.1" customHeight="1">
      <c r="B125" s="129"/>
      <c r="C125" s="130"/>
      <c r="D125" s="91"/>
      <c r="E125" s="130"/>
      <c r="F125" s="91"/>
      <c r="G125" s="130"/>
      <c r="H125" s="91"/>
      <c r="I125" s="130"/>
      <c r="J125" s="91"/>
      <c r="K125" s="130"/>
      <c r="L125" s="91"/>
      <c r="M125" s="130"/>
      <c r="N125" s="91"/>
      <c r="O125" s="91"/>
      <c r="P125" s="91"/>
      <c r="Q125" s="91"/>
      <c r="R125" s="91"/>
      <c r="S125" s="91"/>
      <c r="T125" s="91"/>
    </row>
    <row r="126" spans="1:22" ht="7.5" customHeight="1">
      <c r="B126" s="122"/>
      <c r="C126" s="12"/>
      <c r="D126" s="12"/>
      <c r="E126" s="12"/>
      <c r="F126" s="12"/>
      <c r="G126" s="12"/>
      <c r="H126" s="12"/>
      <c r="I126" s="12"/>
      <c r="J126" s="12"/>
      <c r="K126" s="12"/>
      <c r="L126" s="12"/>
      <c r="M126" s="12"/>
      <c r="N126" s="12"/>
      <c r="O126" s="12"/>
      <c r="P126" s="12"/>
      <c r="Q126" s="12"/>
      <c r="R126" s="12"/>
      <c r="S126" s="12"/>
      <c r="T126" s="12"/>
    </row>
    <row r="127" spans="1:22" ht="8.85" customHeight="1">
      <c r="B127" s="106"/>
      <c r="C127" s="106"/>
      <c r="D127" s="106"/>
      <c r="E127" s="106"/>
      <c r="F127" s="106"/>
      <c r="G127" s="106"/>
      <c r="H127" s="106"/>
      <c r="I127" s="106"/>
      <c r="J127" s="106"/>
      <c r="K127" s="106"/>
      <c r="L127" s="106"/>
      <c r="M127" s="106"/>
      <c r="N127" s="106"/>
      <c r="O127" s="106"/>
      <c r="P127" s="106"/>
      <c r="Q127" s="106"/>
      <c r="R127" s="106"/>
      <c r="S127" s="106"/>
      <c r="T127" s="106"/>
    </row>
    <row r="128" spans="1:22" ht="26.25" customHeight="1">
      <c r="B128" s="129"/>
      <c r="C128" s="130"/>
      <c r="D128" s="91"/>
      <c r="E128" s="130"/>
      <c r="F128" s="91"/>
      <c r="G128" s="130"/>
      <c r="H128" s="91"/>
      <c r="I128" s="130"/>
      <c r="J128" s="91"/>
      <c r="K128" s="130"/>
      <c r="L128" s="91"/>
      <c r="M128" s="130"/>
      <c r="N128" s="91"/>
      <c r="O128" s="91"/>
      <c r="P128" s="91"/>
      <c r="Q128" s="91"/>
      <c r="R128" s="91"/>
      <c r="S128" s="91"/>
      <c r="T128" s="91"/>
    </row>
    <row r="129" spans="2:20" ht="9.6" customHeight="1">
      <c r="B129" s="122"/>
      <c r="C129" s="12"/>
      <c r="D129" s="12"/>
      <c r="E129" s="12"/>
      <c r="F129" s="12"/>
      <c r="G129" s="12"/>
      <c r="H129" s="12"/>
      <c r="I129" s="12"/>
      <c r="J129" s="12"/>
      <c r="K129" s="12"/>
      <c r="L129" s="12"/>
      <c r="M129" s="12"/>
      <c r="N129" s="12"/>
      <c r="O129" s="12"/>
      <c r="P129" s="12"/>
      <c r="Q129" s="12"/>
      <c r="R129" s="12"/>
      <c r="S129" s="12"/>
      <c r="T129" s="12"/>
    </row>
    <row r="130" spans="2:20" ht="8.1" customHeight="1">
      <c r="B130" s="106"/>
      <c r="C130" s="106"/>
      <c r="D130" s="106"/>
      <c r="E130" s="106"/>
      <c r="F130" s="106"/>
      <c r="G130" s="106"/>
      <c r="H130" s="106"/>
      <c r="I130" s="106"/>
      <c r="J130" s="106"/>
      <c r="K130" s="106"/>
      <c r="L130" s="106"/>
      <c r="M130" s="106"/>
      <c r="N130" s="106"/>
      <c r="O130" s="106"/>
      <c r="P130" s="106"/>
      <c r="Q130" s="106"/>
      <c r="R130" s="106"/>
      <c r="S130" s="106"/>
      <c r="T130" s="106"/>
    </row>
    <row r="131" spans="2:20" ht="19.350000000000001" customHeight="1">
      <c r="B131" s="106"/>
      <c r="C131" s="106"/>
      <c r="D131" s="106"/>
      <c r="E131" s="106"/>
      <c r="F131" s="106"/>
      <c r="G131" s="106"/>
      <c r="H131" s="106"/>
      <c r="I131" s="106"/>
      <c r="J131" s="106"/>
      <c r="K131" s="106"/>
      <c r="L131" s="106"/>
      <c r="M131" s="106"/>
      <c r="N131" s="106"/>
      <c r="O131" s="106"/>
      <c r="P131" s="106"/>
      <c r="Q131" s="106"/>
      <c r="R131" s="106"/>
      <c r="S131" s="106"/>
      <c r="T131" s="106"/>
    </row>
    <row r="132" spans="2:20" ht="20.25" customHeight="1">
      <c r="B132" s="122"/>
      <c r="C132" s="12"/>
      <c r="D132" s="106"/>
      <c r="E132" s="106"/>
      <c r="F132" s="106"/>
      <c r="G132" s="106"/>
      <c r="H132" s="106"/>
      <c r="I132" s="106"/>
      <c r="J132" s="106"/>
      <c r="K132" s="106"/>
      <c r="L132" s="106"/>
      <c r="M132" s="106"/>
      <c r="N132" s="106"/>
      <c r="O132" s="106"/>
      <c r="P132" s="106"/>
      <c r="Q132" s="106"/>
      <c r="R132" s="106"/>
      <c r="S132" s="106"/>
      <c r="T132" s="106"/>
    </row>
    <row r="133" spans="2:20" ht="11.1" customHeight="1">
      <c r="B133" s="106"/>
      <c r="C133" s="106"/>
      <c r="D133" s="106"/>
      <c r="E133" s="106"/>
      <c r="F133" s="106"/>
      <c r="G133" s="106"/>
      <c r="H133" s="106"/>
      <c r="I133" s="106"/>
      <c r="J133" s="106"/>
      <c r="K133" s="106"/>
      <c r="L133" s="106"/>
      <c r="M133" s="106"/>
      <c r="N133" s="106"/>
      <c r="O133" s="106"/>
      <c r="P133" s="106"/>
      <c r="Q133" s="106"/>
      <c r="R133" s="106"/>
      <c r="S133" s="106"/>
      <c r="T133" s="106"/>
    </row>
    <row r="134" spans="2:20" ht="21.75" customHeight="1">
      <c r="B134" s="993"/>
      <c r="C134" s="993"/>
      <c r="D134" s="993"/>
      <c r="E134" s="993"/>
      <c r="F134" s="993"/>
      <c r="G134" s="993"/>
      <c r="H134" s="993"/>
      <c r="I134" s="993"/>
      <c r="J134" s="993"/>
      <c r="K134" s="993"/>
      <c r="L134" s="993"/>
      <c r="M134" s="993"/>
      <c r="N134" s="993"/>
      <c r="O134" s="993"/>
      <c r="P134" s="993"/>
      <c r="Q134" s="993"/>
      <c r="R134" s="993"/>
      <c r="S134" s="993"/>
      <c r="T134" s="993"/>
    </row>
    <row r="135" spans="2:20" ht="7.5" customHeight="1">
      <c r="B135" s="991"/>
      <c r="C135" s="991"/>
      <c r="D135" s="992"/>
      <c r="E135" s="992"/>
      <c r="F135" s="992"/>
      <c r="G135" s="992"/>
      <c r="H135" s="992"/>
      <c r="I135" s="992"/>
      <c r="J135" s="992"/>
      <c r="K135" s="992"/>
      <c r="L135" s="992"/>
      <c r="M135" s="992"/>
      <c r="N135" s="992"/>
      <c r="O135" s="992"/>
      <c r="P135" s="546"/>
      <c r="Q135" s="546"/>
      <c r="R135" s="546"/>
      <c r="S135" s="546"/>
      <c r="T135" s="91"/>
    </row>
    <row r="136" spans="2:20" ht="8.85" customHeight="1">
      <c r="B136" s="6"/>
      <c r="C136" s="6"/>
      <c r="D136" s="119"/>
      <c r="E136" s="119"/>
      <c r="F136" s="119"/>
      <c r="G136" s="119"/>
      <c r="H136" s="119"/>
      <c r="I136" s="119"/>
      <c r="J136" s="119"/>
      <c r="K136" s="119"/>
      <c r="L136" s="119"/>
      <c r="M136" s="119"/>
      <c r="N136" s="119"/>
      <c r="O136" s="119"/>
      <c r="P136" s="119"/>
      <c r="Q136" s="119"/>
      <c r="R136" s="119"/>
      <c r="S136" s="119"/>
      <c r="T136" s="91"/>
    </row>
    <row r="137" spans="2:20" ht="23.1" customHeight="1">
      <c r="B137" s="987"/>
      <c r="C137" s="106"/>
      <c r="D137" s="106"/>
      <c r="E137" s="106"/>
      <c r="F137" s="106"/>
      <c r="G137" s="106"/>
      <c r="H137" s="106"/>
      <c r="I137" s="106"/>
      <c r="J137" s="106"/>
      <c r="K137" s="106"/>
      <c r="L137" s="106"/>
      <c r="M137" s="106"/>
      <c r="N137" s="106"/>
      <c r="O137" s="106"/>
      <c r="P137" s="106"/>
      <c r="Q137" s="106"/>
      <c r="R137" s="106"/>
      <c r="S137" s="106"/>
      <c r="T137" s="106"/>
    </row>
    <row r="138" spans="2:20" ht="9.6" customHeight="1">
      <c r="B138" s="987"/>
      <c r="C138" s="988"/>
      <c r="D138" s="988"/>
      <c r="E138" s="989"/>
      <c r="F138" s="989"/>
      <c r="G138" s="989"/>
      <c r="H138" s="989"/>
      <c r="I138" s="989"/>
      <c r="J138" s="989"/>
      <c r="K138" s="989"/>
      <c r="L138" s="989"/>
      <c r="M138" s="989"/>
      <c r="N138" s="989"/>
      <c r="O138" s="989"/>
      <c r="P138" s="989"/>
      <c r="Q138" s="989"/>
      <c r="R138" s="989"/>
      <c r="S138" s="989"/>
      <c r="T138" s="989"/>
    </row>
    <row r="139" spans="2:20" ht="8.85" customHeight="1">
      <c r="B139" s="128"/>
      <c r="C139" s="120"/>
      <c r="D139" s="121"/>
      <c r="E139" s="120"/>
      <c r="F139" s="121"/>
      <c r="G139" s="120"/>
      <c r="H139" s="121"/>
      <c r="I139" s="120"/>
      <c r="J139" s="121"/>
      <c r="K139" s="120"/>
      <c r="L139" s="121"/>
      <c r="M139" s="120"/>
      <c r="N139" s="121"/>
      <c r="O139" s="120"/>
      <c r="P139" s="120"/>
      <c r="Q139" s="120"/>
      <c r="R139" s="120"/>
      <c r="S139" s="120"/>
      <c r="T139" s="121"/>
    </row>
    <row r="140" spans="2:20" ht="28.35" customHeight="1">
      <c r="B140" s="129"/>
      <c r="C140" s="130"/>
      <c r="D140" s="91"/>
      <c r="E140" s="130"/>
      <c r="F140" s="91"/>
      <c r="G140" s="130"/>
      <c r="H140" s="91"/>
      <c r="I140" s="130"/>
      <c r="J140" s="91"/>
      <c r="K140" s="130"/>
      <c r="L140" s="91"/>
      <c r="M140" s="130"/>
      <c r="N140" s="91"/>
      <c r="O140" s="91"/>
      <c r="P140" s="91"/>
      <c r="Q140" s="91"/>
      <c r="R140" s="91"/>
      <c r="S140" s="91"/>
      <c r="T140" s="91"/>
    </row>
    <row r="141" spans="2:20" ht="9.6" customHeight="1">
      <c r="B141" s="122"/>
      <c r="C141" s="12"/>
      <c r="D141" s="12"/>
      <c r="E141" s="12"/>
      <c r="F141" s="12"/>
      <c r="G141" s="12"/>
      <c r="H141" s="12"/>
      <c r="I141" s="12"/>
      <c r="J141" s="12"/>
      <c r="K141" s="12"/>
      <c r="L141" s="12"/>
      <c r="M141" s="12"/>
      <c r="N141" s="12"/>
      <c r="O141" s="12"/>
      <c r="P141" s="12"/>
      <c r="Q141" s="12"/>
      <c r="R141" s="12"/>
      <c r="S141" s="12"/>
      <c r="T141" s="12"/>
    </row>
    <row r="142" spans="2:20" ht="18.75" customHeight="1">
      <c r="B142" s="106"/>
      <c r="C142" s="106"/>
      <c r="D142" s="106"/>
      <c r="E142" s="106"/>
      <c r="F142" s="106"/>
      <c r="G142" s="106"/>
      <c r="H142" s="106"/>
      <c r="I142" s="106"/>
      <c r="J142" s="106"/>
      <c r="K142" s="106"/>
      <c r="L142" s="106"/>
      <c r="M142" s="106"/>
      <c r="N142" s="106"/>
      <c r="O142" s="106"/>
      <c r="P142" s="106"/>
      <c r="Q142" s="106"/>
      <c r="R142" s="106"/>
      <c r="S142" s="106"/>
      <c r="T142" s="106"/>
    </row>
    <row r="143" spans="2:20" ht="9" customHeight="1">
      <c r="B143" s="129"/>
      <c r="C143" s="130"/>
      <c r="D143" s="91"/>
      <c r="E143" s="130"/>
      <c r="F143" s="91"/>
      <c r="G143" s="130"/>
      <c r="H143" s="91"/>
      <c r="I143" s="130"/>
      <c r="J143" s="91"/>
      <c r="K143" s="130"/>
      <c r="L143" s="91"/>
      <c r="M143" s="130"/>
      <c r="N143" s="91"/>
      <c r="O143" s="91"/>
      <c r="P143" s="91"/>
      <c r="Q143" s="91"/>
      <c r="R143" s="91"/>
      <c r="S143" s="91"/>
      <c r="T143" s="91"/>
    </row>
    <row r="144" spans="2:20" ht="15">
      <c r="B144" s="122"/>
      <c r="C144" s="12"/>
      <c r="D144" s="12"/>
      <c r="E144" s="12"/>
      <c r="F144" s="12"/>
      <c r="G144" s="12"/>
      <c r="H144" s="12"/>
      <c r="I144" s="12"/>
      <c r="J144" s="12"/>
      <c r="K144" s="12"/>
      <c r="L144" s="12"/>
      <c r="M144" s="12"/>
      <c r="N144" s="12"/>
      <c r="O144" s="12"/>
      <c r="P144" s="12"/>
      <c r="Q144" s="12"/>
      <c r="R144" s="12"/>
      <c r="S144" s="12"/>
      <c r="T144" s="12"/>
    </row>
    <row r="145" spans="1:21">
      <c r="B145" s="106"/>
      <c r="C145" s="106"/>
      <c r="D145" s="106"/>
      <c r="E145" s="106"/>
      <c r="F145" s="106"/>
      <c r="G145" s="106"/>
      <c r="H145" s="106"/>
      <c r="I145" s="106"/>
      <c r="J145" s="106"/>
      <c r="K145" s="106"/>
      <c r="L145" s="106"/>
      <c r="M145" s="106"/>
      <c r="N145" s="106"/>
      <c r="O145" s="106"/>
      <c r="P145" s="106"/>
      <c r="Q145" s="106"/>
      <c r="R145" s="106"/>
      <c r="S145" s="106"/>
      <c r="T145" s="106"/>
    </row>
    <row r="146" spans="1:21" ht="20.25" customHeight="1">
      <c r="B146" s="987"/>
      <c r="C146" s="106"/>
      <c r="D146" s="106"/>
      <c r="E146" s="106"/>
      <c r="F146" s="106"/>
      <c r="G146" s="106"/>
      <c r="H146" s="106"/>
      <c r="I146" s="106"/>
      <c r="J146" s="106"/>
      <c r="K146" s="106"/>
      <c r="L146" s="106"/>
      <c r="M146" s="106"/>
      <c r="N146" s="106"/>
      <c r="O146" s="106"/>
      <c r="P146" s="106"/>
      <c r="Q146" s="106"/>
      <c r="R146" s="106"/>
      <c r="S146" s="106"/>
      <c r="T146" s="106"/>
    </row>
    <row r="147" spans="1:21" s="47" customFormat="1" ht="22.35" customHeight="1">
      <c r="A147" s="1"/>
      <c r="B147" s="987"/>
      <c r="C147" s="988"/>
      <c r="D147" s="988"/>
      <c r="E147" s="989"/>
      <c r="F147" s="989"/>
      <c r="G147" s="989"/>
      <c r="H147" s="989"/>
      <c r="I147" s="989"/>
      <c r="J147" s="989"/>
      <c r="K147" s="989"/>
      <c r="L147" s="989"/>
      <c r="M147" s="989"/>
      <c r="N147" s="989"/>
      <c r="O147" s="990"/>
      <c r="P147" s="990"/>
      <c r="Q147" s="990"/>
      <c r="R147" s="990"/>
      <c r="S147" s="990"/>
      <c r="T147" s="990"/>
      <c r="U147" s="1"/>
    </row>
    <row r="148" spans="1:21" ht="24.75" customHeight="1">
      <c r="B148" s="128"/>
      <c r="C148" s="120"/>
      <c r="D148" s="121"/>
      <c r="E148" s="120"/>
      <c r="F148" s="121"/>
      <c r="G148" s="120"/>
      <c r="H148" s="121"/>
      <c r="I148" s="120"/>
      <c r="J148" s="121"/>
      <c r="K148" s="120"/>
      <c r="L148" s="121"/>
      <c r="M148" s="120"/>
      <c r="N148" s="121"/>
      <c r="O148" s="120"/>
      <c r="P148" s="120"/>
      <c r="Q148" s="120"/>
      <c r="R148" s="120"/>
      <c r="S148" s="120"/>
      <c r="T148" s="121"/>
    </row>
    <row r="149" spans="1:21" ht="15" customHeight="1">
      <c r="B149" s="129"/>
      <c r="C149" s="130"/>
      <c r="D149" s="91"/>
      <c r="E149" s="130"/>
      <c r="F149" s="91"/>
      <c r="G149" s="130"/>
      <c r="H149" s="91"/>
      <c r="I149" s="130"/>
      <c r="J149" s="91"/>
      <c r="K149" s="130"/>
      <c r="L149" s="91"/>
      <c r="M149" s="130"/>
      <c r="N149" s="91"/>
      <c r="O149" s="91"/>
      <c r="P149" s="91"/>
      <c r="Q149" s="91"/>
      <c r="R149" s="91"/>
      <c r="S149" s="91"/>
      <c r="T149" s="91"/>
      <c r="U149" s="47"/>
    </row>
    <row r="150" spans="1:21" ht="15">
      <c r="B150" s="122"/>
      <c r="C150" s="12"/>
      <c r="D150" s="12"/>
      <c r="E150" s="12"/>
      <c r="F150" s="12"/>
      <c r="G150" s="12"/>
      <c r="H150" s="12"/>
      <c r="I150" s="12"/>
      <c r="J150" s="12"/>
      <c r="K150" s="12"/>
      <c r="L150" s="12"/>
      <c r="M150" s="12"/>
      <c r="N150" s="12"/>
      <c r="O150" s="12"/>
      <c r="P150" s="12"/>
      <c r="Q150" s="12"/>
      <c r="R150" s="12"/>
      <c r="S150" s="12"/>
      <c r="T150" s="12"/>
    </row>
    <row r="151" spans="1:21" ht="22.35" customHeight="1">
      <c r="B151" s="106"/>
      <c r="C151" s="106"/>
      <c r="D151" s="106"/>
      <c r="E151" s="106"/>
      <c r="F151" s="106"/>
      <c r="G151" s="106"/>
      <c r="H151" s="106"/>
      <c r="I151" s="106"/>
      <c r="J151" s="106"/>
      <c r="K151" s="106"/>
      <c r="L151" s="106"/>
      <c r="M151" s="106"/>
      <c r="N151" s="106"/>
      <c r="O151" s="106"/>
      <c r="P151" s="106"/>
      <c r="Q151" s="106"/>
      <c r="R151" s="106"/>
      <c r="S151" s="106"/>
      <c r="T151" s="106"/>
    </row>
    <row r="152" spans="1:21" s="71" customFormat="1" ht="17.100000000000001" customHeight="1">
      <c r="A152" s="1"/>
      <c r="B152" s="129"/>
      <c r="C152" s="130"/>
      <c r="D152" s="91"/>
      <c r="E152" s="130"/>
      <c r="F152" s="91"/>
      <c r="G152" s="130"/>
      <c r="H152" s="91"/>
      <c r="I152" s="130"/>
      <c r="J152" s="91"/>
      <c r="K152" s="130"/>
      <c r="L152" s="91"/>
      <c r="M152" s="130"/>
      <c r="N152" s="91"/>
      <c r="O152" s="91"/>
      <c r="P152" s="91"/>
      <c r="Q152" s="91"/>
      <c r="R152" s="91"/>
      <c r="S152" s="91"/>
      <c r="T152" s="91"/>
      <c r="U152" s="1"/>
    </row>
    <row r="153" spans="1:21" ht="15">
      <c r="B153" s="122"/>
      <c r="C153" s="12"/>
      <c r="D153" s="12"/>
      <c r="E153" s="12"/>
      <c r="F153" s="12"/>
      <c r="G153" s="12"/>
      <c r="H153" s="12"/>
      <c r="I153" s="12"/>
      <c r="J153" s="12"/>
      <c r="K153" s="12"/>
      <c r="L153" s="12"/>
      <c r="M153" s="12"/>
      <c r="N153" s="12"/>
      <c r="O153" s="12"/>
      <c r="P153" s="12"/>
      <c r="Q153" s="12"/>
      <c r="R153" s="12"/>
      <c r="S153" s="12"/>
      <c r="T153" s="12"/>
    </row>
    <row r="154" spans="1:21" ht="24" customHeight="1">
      <c r="B154" s="106"/>
      <c r="C154" s="106"/>
      <c r="D154" s="106"/>
      <c r="E154" s="106"/>
      <c r="F154" s="106"/>
      <c r="G154" s="106"/>
      <c r="H154" s="106"/>
      <c r="I154" s="106"/>
      <c r="J154" s="106"/>
      <c r="K154" s="106"/>
      <c r="L154" s="106"/>
      <c r="M154" s="106"/>
      <c r="N154" s="106"/>
      <c r="O154" s="106"/>
      <c r="P154" s="106"/>
      <c r="Q154" s="106"/>
      <c r="R154" s="106"/>
      <c r="S154" s="106"/>
      <c r="T154" s="106"/>
      <c r="U154" s="71"/>
    </row>
    <row r="155" spans="1:21">
      <c r="B155" s="106"/>
      <c r="C155" s="106"/>
      <c r="D155" s="106"/>
      <c r="E155" s="106"/>
      <c r="F155" s="106"/>
      <c r="G155" s="106"/>
      <c r="H155" s="106"/>
      <c r="I155" s="106"/>
      <c r="J155" s="106"/>
      <c r="K155" s="106"/>
      <c r="L155" s="106"/>
      <c r="M155" s="106"/>
      <c r="N155" s="106"/>
      <c r="O155" s="106"/>
      <c r="P155" s="106"/>
      <c r="Q155" s="106"/>
      <c r="R155" s="106"/>
      <c r="S155" s="106"/>
      <c r="T155" s="106"/>
    </row>
    <row r="156" spans="1:21" ht="8.25" customHeight="1">
      <c r="B156" s="122"/>
      <c r="C156" s="12"/>
      <c r="D156" s="106"/>
      <c r="E156" s="106"/>
      <c r="F156" s="106"/>
      <c r="G156" s="106"/>
      <c r="H156" s="106"/>
      <c r="I156" s="106"/>
      <c r="J156" s="106"/>
      <c r="K156" s="106"/>
      <c r="L156" s="106"/>
      <c r="M156" s="106"/>
      <c r="N156" s="106"/>
      <c r="O156" s="106"/>
      <c r="P156" s="106"/>
      <c r="Q156" s="106"/>
      <c r="R156" s="106"/>
      <c r="S156" s="106"/>
      <c r="T156" s="106"/>
    </row>
    <row r="157" spans="1:21" ht="22.5" customHeight="1">
      <c r="B157" s="106"/>
      <c r="C157" s="106"/>
      <c r="D157" s="106"/>
      <c r="E157" s="106"/>
      <c r="F157" s="106"/>
      <c r="G157" s="106"/>
      <c r="H157" s="106"/>
      <c r="I157" s="106"/>
      <c r="J157" s="106"/>
      <c r="K157" s="106"/>
      <c r="L157" s="106"/>
      <c r="M157" s="106"/>
      <c r="N157" s="106"/>
      <c r="O157" s="106"/>
      <c r="P157" s="106"/>
      <c r="Q157" s="106"/>
      <c r="R157" s="106"/>
      <c r="S157" s="106"/>
      <c r="T157" s="106"/>
    </row>
    <row r="158" spans="1:21" ht="15">
      <c r="A158" s="47"/>
      <c r="B158" s="7"/>
      <c r="C158" s="8"/>
      <c r="D158" s="2"/>
      <c r="E158" s="2"/>
      <c r="F158" s="2"/>
      <c r="G158" s="2"/>
      <c r="H158" s="2"/>
      <c r="I158" s="2"/>
      <c r="J158" s="2"/>
      <c r="K158" s="2"/>
      <c r="L158" s="2"/>
      <c r="M158" s="2"/>
      <c r="N158" s="2"/>
      <c r="O158" s="2"/>
      <c r="P158" s="2"/>
      <c r="Q158" s="2"/>
      <c r="R158" s="2"/>
      <c r="S158" s="2"/>
      <c r="T158" s="3"/>
    </row>
    <row r="160" spans="1:21" ht="17.850000000000001" customHeight="1"/>
    <row r="161" spans="1:21" s="71" customFormat="1" ht="17.850000000000001" customHeight="1">
      <c r="A161" s="1"/>
      <c r="B161" s="1"/>
      <c r="C161" s="1"/>
      <c r="D161" s="1"/>
      <c r="E161" s="1"/>
      <c r="F161" s="1"/>
      <c r="G161" s="1"/>
      <c r="H161" s="1"/>
      <c r="I161" s="1"/>
      <c r="J161" s="1"/>
      <c r="K161" s="1"/>
      <c r="L161" s="1"/>
      <c r="M161" s="1"/>
      <c r="N161" s="1"/>
      <c r="O161" s="1"/>
      <c r="P161" s="1"/>
      <c r="Q161" s="1"/>
      <c r="R161" s="1"/>
      <c r="S161" s="1"/>
      <c r="T161" s="1"/>
      <c r="U161" s="1"/>
    </row>
    <row r="162" spans="1:21" ht="11.25" customHeight="1"/>
    <row r="163" spans="1:21" ht="23.25" customHeight="1">
      <c r="A163" s="71"/>
      <c r="U163" s="71"/>
    </row>
    <row r="164" spans="1:21" ht="8.25" customHeight="1"/>
    <row r="165" spans="1:21" ht="8.25" customHeight="1"/>
    <row r="166" spans="1:21" ht="24.6" customHeight="1"/>
    <row r="167" spans="1:21" ht="9.6" customHeight="1"/>
    <row r="168" spans="1:21" ht="12" customHeight="1"/>
    <row r="169" spans="1:21" ht="29.85" customHeight="1"/>
    <row r="171" spans="1:21" s="47" customFormat="1" ht="22.35" customHeight="1">
      <c r="A171" s="1"/>
      <c r="B171" s="1"/>
      <c r="C171" s="1"/>
      <c r="D171" s="1"/>
      <c r="E171" s="1"/>
      <c r="F171" s="1"/>
      <c r="G171" s="1"/>
      <c r="H171" s="1"/>
      <c r="I171" s="1"/>
      <c r="J171" s="1"/>
      <c r="K171" s="1"/>
      <c r="L171" s="1"/>
      <c r="M171" s="1"/>
      <c r="N171" s="1"/>
      <c r="O171" s="1"/>
      <c r="P171" s="1"/>
      <c r="Q171" s="1"/>
      <c r="R171" s="1"/>
      <c r="S171" s="1"/>
      <c r="T171" s="1"/>
      <c r="U171" s="1"/>
    </row>
    <row r="172" spans="1:21" ht="24.75" customHeight="1">
      <c r="A172" s="71"/>
    </row>
    <row r="173" spans="1:21" ht="15" customHeight="1">
      <c r="U173" s="47"/>
    </row>
    <row r="175" spans="1:21" ht="22.35" customHeight="1"/>
    <row r="176" spans="1:21" s="71" customFormat="1" ht="17.100000000000001" customHeight="1">
      <c r="A176" s="1"/>
      <c r="B176" s="1"/>
      <c r="C176" s="1"/>
      <c r="D176" s="1"/>
      <c r="E176" s="1"/>
      <c r="F176" s="1"/>
      <c r="G176" s="1"/>
      <c r="H176" s="1"/>
      <c r="I176" s="1"/>
      <c r="J176" s="1"/>
      <c r="K176" s="1"/>
      <c r="L176" s="1"/>
      <c r="M176" s="1"/>
      <c r="N176" s="1"/>
      <c r="O176" s="1"/>
      <c r="P176" s="1"/>
      <c r="Q176" s="1"/>
      <c r="R176" s="1"/>
      <c r="S176" s="1"/>
      <c r="T176" s="1"/>
      <c r="U176" s="1"/>
    </row>
    <row r="178" spans="1:21" ht="24" customHeight="1">
      <c r="U178" s="71"/>
    </row>
    <row r="180" spans="1:21" ht="8.25" customHeight="1"/>
    <row r="181" spans="1:21" ht="22.5" customHeight="1"/>
    <row r="182" spans="1:21">
      <c r="A182" s="47"/>
    </row>
    <row r="184" spans="1:21" ht="17.850000000000001" customHeight="1"/>
    <row r="185" spans="1:21" s="71" customFormat="1" ht="17.850000000000001" customHeight="1">
      <c r="A185" s="1"/>
      <c r="B185" s="1"/>
      <c r="C185" s="1"/>
      <c r="D185" s="1"/>
      <c r="E185" s="1"/>
      <c r="F185" s="1"/>
      <c r="G185" s="1"/>
      <c r="H185" s="1"/>
      <c r="I185" s="1"/>
      <c r="J185" s="1"/>
      <c r="K185" s="1"/>
      <c r="L185" s="1"/>
      <c r="M185" s="1"/>
      <c r="N185" s="1"/>
      <c r="O185" s="1"/>
      <c r="P185" s="1"/>
      <c r="Q185" s="1"/>
      <c r="R185" s="1"/>
      <c r="S185" s="1"/>
      <c r="T185" s="1"/>
      <c r="U185" s="1"/>
    </row>
    <row r="186" spans="1:21" ht="11.25" customHeight="1"/>
    <row r="187" spans="1:21" ht="23.25" customHeight="1">
      <c r="A187" s="71"/>
      <c r="U187" s="71"/>
    </row>
    <row r="188" spans="1:21" ht="8.25" customHeight="1"/>
    <row r="189" spans="1:21" ht="8.25" customHeight="1"/>
    <row r="190" spans="1:21" ht="24.6" customHeight="1"/>
    <row r="191" spans="1:21" ht="9.6" customHeight="1"/>
    <row r="192" spans="1:21" ht="12" customHeight="1"/>
    <row r="193" spans="1:21" ht="29.85" customHeight="1"/>
    <row r="195" spans="1:21" s="47" customFormat="1" ht="22.35" customHeight="1">
      <c r="A195" s="1"/>
      <c r="B195" s="1"/>
      <c r="C195" s="1"/>
      <c r="D195" s="1"/>
      <c r="E195" s="1"/>
      <c r="F195" s="1"/>
      <c r="G195" s="1"/>
      <c r="H195" s="1"/>
      <c r="I195" s="1"/>
      <c r="J195" s="1"/>
      <c r="K195" s="1"/>
      <c r="L195" s="1"/>
      <c r="M195" s="1"/>
      <c r="N195" s="1"/>
      <c r="O195" s="1"/>
      <c r="P195" s="1"/>
      <c r="Q195" s="1"/>
      <c r="R195" s="1"/>
      <c r="S195" s="1"/>
      <c r="T195" s="1"/>
      <c r="U195" s="1"/>
    </row>
    <row r="196" spans="1:21" ht="24.75" customHeight="1">
      <c r="A196" s="71"/>
    </row>
    <row r="197" spans="1:21" ht="15" customHeight="1">
      <c r="U197" s="47"/>
    </row>
    <row r="199" spans="1:21" ht="22.35" customHeight="1"/>
    <row r="200" spans="1:21" s="71" customFormat="1" ht="17.100000000000001" customHeight="1">
      <c r="A200" s="1"/>
      <c r="B200" s="1"/>
      <c r="C200" s="1"/>
      <c r="D200" s="1"/>
      <c r="E200" s="1"/>
      <c r="F200" s="1"/>
      <c r="G200" s="1"/>
      <c r="H200" s="1"/>
      <c r="I200" s="1"/>
      <c r="J200" s="1"/>
      <c r="K200" s="1"/>
      <c r="L200" s="1"/>
      <c r="M200" s="1"/>
      <c r="N200" s="1"/>
      <c r="O200" s="1"/>
      <c r="P200" s="1"/>
      <c r="Q200" s="1"/>
      <c r="R200" s="1"/>
      <c r="S200" s="1"/>
      <c r="T200" s="1"/>
      <c r="U200" s="1"/>
    </row>
    <row r="202" spans="1:21" ht="24" customHeight="1">
      <c r="U202" s="71"/>
    </row>
    <row r="204" spans="1:21" ht="8.25" customHeight="1"/>
    <row r="205" spans="1:21" ht="22.5" customHeight="1"/>
    <row r="206" spans="1:21">
      <c r="A206" s="47"/>
    </row>
    <row r="208" spans="1:21" ht="17.850000000000001" customHeight="1"/>
    <row r="209" spans="1:21" s="71" customFormat="1" ht="17.850000000000001" customHeight="1">
      <c r="A209" s="1"/>
      <c r="B209" s="1"/>
      <c r="C209" s="1"/>
      <c r="D209" s="1"/>
      <c r="E209" s="1"/>
      <c r="F209" s="1"/>
      <c r="G209" s="1"/>
      <c r="H209" s="1"/>
      <c r="I209" s="1"/>
      <c r="J209" s="1"/>
      <c r="K209" s="1"/>
      <c r="L209" s="1"/>
      <c r="M209" s="1"/>
      <c r="N209" s="1"/>
      <c r="O209" s="1"/>
      <c r="P209" s="1"/>
      <c r="Q209" s="1"/>
      <c r="R209" s="1"/>
      <c r="S209" s="1"/>
      <c r="T209" s="1"/>
      <c r="U209" s="1"/>
    </row>
    <row r="210" spans="1:21" ht="11.25" customHeight="1"/>
    <row r="211" spans="1:21" ht="23.25" customHeight="1">
      <c r="A211" s="71"/>
      <c r="U211" s="71"/>
    </row>
    <row r="212" spans="1:21" ht="8.25" customHeight="1"/>
    <row r="213" spans="1:21" ht="8.25" customHeight="1"/>
    <row r="214" spans="1:21" ht="24.6" customHeight="1"/>
    <row r="215" spans="1:21" ht="9.6" customHeight="1"/>
    <row r="216" spans="1:21" ht="9.75" customHeight="1"/>
    <row r="217" spans="1:21" ht="29.85" customHeight="1"/>
    <row r="218" spans="1:21" ht="9" customHeight="1"/>
    <row r="219" spans="1:21" ht="8.85" customHeight="1"/>
    <row r="220" spans="1:21" ht="15">
      <c r="A220" s="71"/>
    </row>
    <row r="221" spans="1:21" ht="20.25" customHeight="1"/>
    <row r="222" spans="1:21" s="47" customFormat="1" ht="22.35" customHeight="1">
      <c r="A222" s="1"/>
      <c r="B222" s="1"/>
      <c r="C222" s="1"/>
      <c r="D222" s="1"/>
      <c r="E222" s="1"/>
      <c r="F222" s="1"/>
      <c r="G222" s="1"/>
      <c r="H222" s="1"/>
      <c r="I222" s="1"/>
      <c r="J222" s="1"/>
      <c r="K222" s="1"/>
      <c r="L222" s="1"/>
      <c r="M222" s="1"/>
      <c r="N222" s="1"/>
      <c r="O222" s="1"/>
      <c r="P222" s="1"/>
      <c r="Q222" s="1"/>
      <c r="R222" s="1"/>
      <c r="S222" s="1"/>
      <c r="T222" s="1"/>
      <c r="U222" s="1"/>
    </row>
    <row r="223" spans="1:21" ht="24.75" customHeight="1"/>
    <row r="224" spans="1:21" ht="15" customHeight="1">
      <c r="U224" s="47"/>
    </row>
    <row r="226" spans="1:21" ht="22.35" customHeight="1"/>
    <row r="227" spans="1:21" s="71" customFormat="1" ht="17.100000000000001" customHeight="1">
      <c r="A227" s="1"/>
      <c r="B227" s="1"/>
      <c r="C227" s="1"/>
      <c r="D227" s="1"/>
      <c r="E227" s="1"/>
      <c r="F227" s="1"/>
      <c r="G227" s="1"/>
      <c r="H227" s="1"/>
      <c r="I227" s="1"/>
      <c r="J227" s="1"/>
      <c r="K227" s="1"/>
      <c r="L227" s="1"/>
      <c r="M227" s="1"/>
      <c r="N227" s="1"/>
      <c r="O227" s="1"/>
      <c r="P227" s="1"/>
      <c r="Q227" s="1"/>
      <c r="R227" s="1"/>
      <c r="S227" s="1"/>
      <c r="T227" s="1"/>
      <c r="U227" s="1"/>
    </row>
    <row r="229" spans="1:21" ht="24" customHeight="1">
      <c r="U229" s="71"/>
    </row>
    <row r="231" spans="1:21" ht="8.25" customHeight="1"/>
    <row r="232" spans="1:21" ht="22.5" customHeight="1"/>
    <row r="233" spans="1:21">
      <c r="A233" s="47"/>
    </row>
    <row r="235" spans="1:21" ht="17.850000000000001" customHeight="1"/>
    <row r="236" spans="1:21" s="71" customFormat="1" ht="17.850000000000001" customHeight="1">
      <c r="A236" s="1"/>
      <c r="B236" s="1"/>
      <c r="C236" s="1"/>
      <c r="D236" s="1"/>
      <c r="E236" s="1"/>
      <c r="F236" s="1"/>
      <c r="G236" s="1"/>
      <c r="H236" s="1"/>
      <c r="I236" s="1"/>
      <c r="J236" s="1"/>
      <c r="K236" s="1"/>
      <c r="L236" s="1"/>
      <c r="M236" s="1"/>
      <c r="N236" s="1"/>
      <c r="O236" s="1"/>
      <c r="P236" s="1"/>
      <c r="Q236" s="1"/>
      <c r="R236" s="1"/>
      <c r="S236" s="1"/>
      <c r="T236" s="1"/>
      <c r="U236" s="1"/>
    </row>
    <row r="237" spans="1:21" ht="11.25" customHeight="1"/>
    <row r="238" spans="1:21" ht="23.25" customHeight="1">
      <c r="A238" s="71"/>
      <c r="U238" s="71"/>
    </row>
    <row r="239" spans="1:21" ht="8.25" customHeight="1"/>
    <row r="240" spans="1:21" ht="8.25" customHeight="1"/>
    <row r="241" spans="1:21" ht="24.6" customHeight="1"/>
    <row r="242" spans="1:21" ht="9.6" customHeight="1"/>
    <row r="243" spans="1:21" ht="12" customHeight="1"/>
    <row r="244" spans="1:21" ht="29.85" customHeight="1"/>
    <row r="246" spans="1:21" s="47" customFormat="1" ht="22.35" customHeight="1">
      <c r="A246" s="1"/>
      <c r="B246" s="1"/>
      <c r="C246" s="1"/>
      <c r="D246" s="1"/>
      <c r="E246" s="1"/>
      <c r="F246" s="1"/>
      <c r="G246" s="1"/>
      <c r="H246" s="1"/>
      <c r="I246" s="1"/>
      <c r="J246" s="1"/>
      <c r="K246" s="1"/>
      <c r="L246" s="1"/>
      <c r="M246" s="1"/>
      <c r="N246" s="1"/>
      <c r="O246" s="1"/>
      <c r="P246" s="1"/>
      <c r="Q246" s="1"/>
      <c r="R246" s="1"/>
      <c r="S246" s="1"/>
      <c r="T246" s="1"/>
      <c r="U246" s="1"/>
    </row>
    <row r="247" spans="1:21" ht="24.75" customHeight="1">
      <c r="A247" s="71"/>
    </row>
    <row r="248" spans="1:21" ht="15" customHeight="1">
      <c r="U248" s="47"/>
    </row>
    <row r="250" spans="1:21" ht="22.35" customHeight="1"/>
    <row r="251" spans="1:21" s="71" customFormat="1" ht="17.100000000000001" customHeight="1">
      <c r="A251" s="1"/>
      <c r="B251" s="1"/>
      <c r="C251" s="1"/>
      <c r="D251" s="1"/>
      <c r="E251" s="1"/>
      <c r="F251" s="1"/>
      <c r="G251" s="1"/>
      <c r="H251" s="1"/>
      <c r="I251" s="1"/>
      <c r="J251" s="1"/>
      <c r="K251" s="1"/>
      <c r="L251" s="1"/>
      <c r="M251" s="1"/>
      <c r="N251" s="1"/>
      <c r="O251" s="1"/>
      <c r="P251" s="1"/>
      <c r="Q251" s="1"/>
      <c r="R251" s="1"/>
      <c r="S251" s="1"/>
      <c r="T251" s="1"/>
      <c r="U251" s="1"/>
    </row>
    <row r="253" spans="1:21" ht="24" customHeight="1">
      <c r="U253" s="71"/>
    </row>
    <row r="255" spans="1:21" ht="8.25" customHeight="1"/>
    <row r="256" spans="1:21" ht="22.5" customHeight="1"/>
    <row r="257" spans="1:21">
      <c r="A257" s="47"/>
    </row>
    <row r="259" spans="1:21" ht="17.850000000000001" customHeight="1"/>
    <row r="260" spans="1:21" s="71" customFormat="1" ht="17.850000000000001" customHeight="1">
      <c r="A260" s="1"/>
      <c r="B260" s="1"/>
      <c r="C260" s="1"/>
      <c r="D260" s="1"/>
      <c r="E260" s="1"/>
      <c r="F260" s="1"/>
      <c r="G260" s="1"/>
      <c r="H260" s="1"/>
      <c r="I260" s="1"/>
      <c r="J260" s="1"/>
      <c r="K260" s="1"/>
      <c r="L260" s="1"/>
      <c r="M260" s="1"/>
      <c r="N260" s="1"/>
      <c r="O260" s="1"/>
      <c r="P260" s="1"/>
      <c r="Q260" s="1"/>
      <c r="R260" s="1"/>
      <c r="S260" s="1"/>
      <c r="T260" s="1"/>
      <c r="U260" s="1"/>
    </row>
    <row r="261" spans="1:21" ht="11.25" customHeight="1"/>
    <row r="262" spans="1:21" ht="23.25" customHeight="1">
      <c r="A262" s="71"/>
      <c r="U262" s="71"/>
    </row>
    <row r="263" spans="1:21" ht="8.25" customHeight="1"/>
    <row r="264" spans="1:21" ht="8.25" customHeight="1"/>
    <row r="265" spans="1:21" ht="24.6" customHeight="1"/>
    <row r="266" spans="1:21" ht="9.6" customHeight="1"/>
    <row r="267" spans="1:21" ht="12" customHeight="1"/>
    <row r="268" spans="1:21" ht="29.85" customHeight="1"/>
    <row r="270" spans="1:21" s="47" customFormat="1" ht="22.35" customHeight="1">
      <c r="A270" s="1"/>
      <c r="B270" s="1"/>
      <c r="C270" s="1"/>
      <c r="D270" s="1"/>
      <c r="E270" s="1"/>
      <c r="F270" s="1"/>
      <c r="G270" s="1"/>
      <c r="H270" s="1"/>
      <c r="I270" s="1"/>
      <c r="J270" s="1"/>
      <c r="K270" s="1"/>
      <c r="L270" s="1"/>
      <c r="M270" s="1"/>
      <c r="N270" s="1"/>
      <c r="O270" s="1"/>
      <c r="P270" s="1"/>
      <c r="Q270" s="1"/>
      <c r="R270" s="1"/>
      <c r="S270" s="1"/>
      <c r="T270" s="1"/>
      <c r="U270" s="1"/>
    </row>
    <row r="271" spans="1:21" ht="24.75" customHeight="1">
      <c r="A271" s="71"/>
    </row>
    <row r="272" spans="1:21" ht="15" customHeight="1">
      <c r="U272" s="47"/>
    </row>
    <row r="274" spans="1:21" ht="22.35" customHeight="1"/>
    <row r="275" spans="1:21" s="71" customFormat="1" ht="17.100000000000001" customHeight="1">
      <c r="A275" s="1"/>
      <c r="B275" s="1"/>
      <c r="C275" s="1"/>
      <c r="D275" s="1"/>
      <c r="E275" s="1"/>
      <c r="F275" s="1"/>
      <c r="G275" s="1"/>
      <c r="H275" s="1"/>
      <c r="I275" s="1"/>
      <c r="J275" s="1"/>
      <c r="K275" s="1"/>
      <c r="L275" s="1"/>
      <c r="M275" s="1"/>
      <c r="N275" s="1"/>
      <c r="O275" s="1"/>
      <c r="P275" s="1"/>
      <c r="Q275" s="1"/>
      <c r="R275" s="1"/>
      <c r="S275" s="1"/>
      <c r="T275" s="1"/>
      <c r="U275" s="1"/>
    </row>
    <row r="277" spans="1:21" ht="24" customHeight="1">
      <c r="U277" s="71"/>
    </row>
    <row r="279" spans="1:21" ht="8.25" customHeight="1"/>
    <row r="280" spans="1:21" ht="22.5" customHeight="1"/>
    <row r="281" spans="1:21">
      <c r="A281" s="47"/>
    </row>
    <row r="283" spans="1:21" ht="17.850000000000001" customHeight="1"/>
    <row r="284" spans="1:21" s="71" customFormat="1" ht="17.850000000000001" customHeight="1">
      <c r="A284" s="1"/>
      <c r="B284" s="1"/>
      <c r="C284" s="1"/>
      <c r="D284" s="1"/>
      <c r="E284" s="1"/>
      <c r="F284" s="1"/>
      <c r="G284" s="1"/>
      <c r="H284" s="1"/>
      <c r="I284" s="1"/>
      <c r="J284" s="1"/>
      <c r="K284" s="1"/>
      <c r="L284" s="1"/>
      <c r="M284" s="1"/>
      <c r="N284" s="1"/>
      <c r="O284" s="1"/>
      <c r="P284" s="1"/>
      <c r="Q284" s="1"/>
      <c r="R284" s="1"/>
      <c r="S284" s="1"/>
      <c r="T284" s="1"/>
      <c r="U284" s="1"/>
    </row>
    <row r="285" spans="1:21" ht="11.25" customHeight="1"/>
    <row r="286" spans="1:21" ht="23.25" customHeight="1">
      <c r="A286" s="71"/>
      <c r="U286" s="71"/>
    </row>
    <row r="287" spans="1:21" ht="8.25" customHeight="1"/>
    <row r="288" spans="1:21" ht="8.25" customHeight="1"/>
    <row r="289" spans="1:1" ht="24.6" customHeight="1"/>
    <row r="290" spans="1:1" ht="9.6" customHeight="1"/>
    <row r="291" spans="1:1" ht="9.75" customHeight="1"/>
    <row r="292" spans="1:1" ht="29.85" customHeight="1"/>
    <row r="293" spans="1:1" ht="9" customHeight="1"/>
    <row r="294" spans="1:1" ht="8.85" customHeight="1"/>
    <row r="295" spans="1:1" ht="15">
      <c r="A295" s="71"/>
    </row>
  </sheetData>
  <sheetProtection algorithmName="SHA-512" hashValue="MBbd55LqMGiepTTuxe5YSEQ6mvxk96WFi/v2m8ywYeVpSnx7+BV1Di/JSKeQhJZrK5i9WEL9kmZDhfImRnmkvw==" saltValue="vnm/BN+cCOY5enHcwtz9IA==" spinCount="100000" sheet="1" objects="1" scenarios="1"/>
  <mergeCells count="70">
    <mergeCell ref="C2:F2"/>
    <mergeCell ref="H2:J2"/>
    <mergeCell ref="N2:O2"/>
    <mergeCell ref="B6:T6"/>
    <mergeCell ref="B7:C8"/>
    <mergeCell ref="D7:T8"/>
    <mergeCell ref="B12:C12"/>
    <mergeCell ref="D12:O12"/>
    <mergeCell ref="B13:T13"/>
    <mergeCell ref="B26:C27"/>
    <mergeCell ref="D26:T27"/>
    <mergeCell ref="B29:C29"/>
    <mergeCell ref="B32:C32"/>
    <mergeCell ref="B74:C74"/>
    <mergeCell ref="D74:O74"/>
    <mergeCell ref="B34:C35"/>
    <mergeCell ref="D34:T35"/>
    <mergeCell ref="B68:T68"/>
    <mergeCell ref="B69:C70"/>
    <mergeCell ref="D69:T70"/>
    <mergeCell ref="C66:F66"/>
    <mergeCell ref="H66:J66"/>
    <mergeCell ref="N66:O66"/>
    <mergeCell ref="C43:D43"/>
    <mergeCell ref="B49:D49"/>
    <mergeCell ref="B75:T75"/>
    <mergeCell ref="B88:C89"/>
    <mergeCell ref="D88:T89"/>
    <mergeCell ref="B91:C91"/>
    <mergeCell ref="B80:T80"/>
    <mergeCell ref="B94:C94"/>
    <mergeCell ref="B96:C97"/>
    <mergeCell ref="D96:T97"/>
    <mergeCell ref="M114:N114"/>
    <mergeCell ref="O114:T114"/>
    <mergeCell ref="C105:D105"/>
    <mergeCell ref="B111:D111"/>
    <mergeCell ref="K123:L123"/>
    <mergeCell ref="M123:N123"/>
    <mergeCell ref="O123:T123"/>
    <mergeCell ref="B113:B114"/>
    <mergeCell ref="C114:D114"/>
    <mergeCell ref="E114:F114"/>
    <mergeCell ref="G114:H114"/>
    <mergeCell ref="I114:J114"/>
    <mergeCell ref="K114:L114"/>
    <mergeCell ref="B122:B123"/>
    <mergeCell ref="C123:D123"/>
    <mergeCell ref="E123:F123"/>
    <mergeCell ref="G123:H123"/>
    <mergeCell ref="I123:J123"/>
    <mergeCell ref="B134:T134"/>
    <mergeCell ref="B135:C135"/>
    <mergeCell ref="D135:O135"/>
    <mergeCell ref="B137:B138"/>
    <mergeCell ref="C138:D138"/>
    <mergeCell ref="E138:F138"/>
    <mergeCell ref="G138:H138"/>
    <mergeCell ref="I138:J138"/>
    <mergeCell ref="K138:L138"/>
    <mergeCell ref="M138:N138"/>
    <mergeCell ref="O138:T138"/>
    <mergeCell ref="K147:L147"/>
    <mergeCell ref="M147:N147"/>
    <mergeCell ref="O147:T147"/>
    <mergeCell ref="B146:B147"/>
    <mergeCell ref="C147:D147"/>
    <mergeCell ref="E147:F147"/>
    <mergeCell ref="G147:H147"/>
    <mergeCell ref="I147:J147"/>
  </mergeCells>
  <conditionalFormatting sqref="C21:R21 C16:R17 S17:T17">
    <cfRule type="cellIs" dxfId="124" priority="41" operator="equal">
      <formula>0</formula>
    </cfRule>
  </conditionalFormatting>
  <conditionalFormatting sqref="D29">
    <cfRule type="cellIs" dxfId="123" priority="37" operator="equal">
      <formula>0</formula>
    </cfRule>
  </conditionalFormatting>
  <conditionalFormatting sqref="D32">
    <cfRule type="cellIs" dxfId="122" priority="35" operator="equal">
      <formula>0</formula>
    </cfRule>
  </conditionalFormatting>
  <conditionalFormatting sqref="G37">
    <cfRule type="cellIs" dxfId="121" priority="33" operator="equal">
      <formula>0</formula>
    </cfRule>
  </conditionalFormatting>
  <conditionalFormatting sqref="G40">
    <cfRule type="cellIs" dxfId="120" priority="31" operator="equal">
      <formula>0</formula>
    </cfRule>
  </conditionalFormatting>
  <conditionalFormatting sqref="G43">
    <cfRule type="cellIs" dxfId="119" priority="29" operator="equal">
      <formula>0</formula>
    </cfRule>
  </conditionalFormatting>
  <conditionalFormatting sqref="G46">
    <cfRule type="cellIs" dxfId="118" priority="27" operator="equal">
      <formula>0</formula>
    </cfRule>
  </conditionalFormatting>
  <conditionalFormatting sqref="G49">
    <cfRule type="cellIs" dxfId="117" priority="25" operator="equal">
      <formula>0</formula>
    </cfRule>
  </conditionalFormatting>
  <conditionalFormatting sqref="C78:R78">
    <cfRule type="cellIs" dxfId="116" priority="23" operator="equal">
      <formula>0</formula>
    </cfRule>
  </conditionalFormatting>
  <conditionalFormatting sqref="C83:R83">
    <cfRule type="cellIs" dxfId="115" priority="22" operator="equal">
      <formula>0</formula>
    </cfRule>
  </conditionalFormatting>
  <conditionalFormatting sqref="D91">
    <cfRule type="cellIs" dxfId="114" priority="19" operator="equal">
      <formula>0</formula>
    </cfRule>
  </conditionalFormatting>
  <conditionalFormatting sqref="D94">
    <cfRule type="cellIs" dxfId="113" priority="17" operator="equal">
      <formula>0</formula>
    </cfRule>
  </conditionalFormatting>
  <conditionalFormatting sqref="G99">
    <cfRule type="cellIs" dxfId="112" priority="15" operator="equal">
      <formula>0</formula>
    </cfRule>
  </conditionalFormatting>
  <conditionalFormatting sqref="G102">
    <cfRule type="cellIs" dxfId="111" priority="13" operator="equal">
      <formula>0</formula>
    </cfRule>
  </conditionalFormatting>
  <conditionalFormatting sqref="G105">
    <cfRule type="cellIs" dxfId="110" priority="11" operator="equal">
      <formula>0</formula>
    </cfRule>
  </conditionalFormatting>
  <conditionalFormatting sqref="G108">
    <cfRule type="cellIs" dxfId="109" priority="9" operator="equal">
      <formula>0</formula>
    </cfRule>
  </conditionalFormatting>
  <conditionalFormatting sqref="G111">
    <cfRule type="cellIs" dxfId="108" priority="7" operator="equal">
      <formula>0</formula>
    </cfRule>
  </conditionalFormatting>
  <pageMargins left="0.25" right="0.25" top="0.25" bottom="0.25" header="0.25" footer="0"/>
  <pageSetup paperSize="9" scale="43" fitToHeight="0" orientation="portrait" r:id="rId1"/>
  <headerFooter>
    <oddHeader>&amp;C
&amp;D&amp;N</oddHeader>
  </headerFooter>
  <rowBreaks count="3" manualBreakCount="3">
    <brk id="55" max="16" man="1"/>
    <brk id="120" max="16" man="1"/>
    <brk id="158" max="12" man="1"/>
  </rowBreaks>
  <colBreaks count="1" manualBreakCount="1">
    <brk id="20"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Facilities!$F$2:$F$300</xm:f>
          </x14:formula1>
          <xm:sqref>C2:F5</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00B0F0"/>
  </sheetPr>
  <dimension ref="A1:CZ350"/>
  <sheetViews>
    <sheetView showGridLines="0" workbookViewId="0">
      <pane ySplit="1" topLeftCell="A17" activePane="bottomLeft" state="frozen"/>
      <selection activeCell="B3" sqref="B3:P3"/>
      <selection pane="bottomLeft" activeCell="U8" sqref="U8"/>
    </sheetView>
  </sheetViews>
  <sheetFormatPr defaultColWidth="9.140625" defaultRowHeight="15"/>
  <cols>
    <col min="1" max="1" width="3.85546875" style="143" bestFit="1" customWidth="1"/>
    <col min="2" max="4" width="19.28515625" style="143" bestFit="1" customWidth="1"/>
    <col min="5" max="5" width="6" style="143" bestFit="1" customWidth="1"/>
    <col min="6" max="6" width="4.5703125" style="143" bestFit="1" customWidth="1"/>
    <col min="7" max="19" width="3.85546875" style="143" bestFit="1" customWidth="1"/>
    <col min="20" max="22" width="3.85546875" style="143" customWidth="1"/>
    <col min="23" max="36" width="3.85546875" style="143" bestFit="1" customWidth="1"/>
    <col min="37" max="39" width="3.85546875" style="143" customWidth="1"/>
    <col min="40" max="62" width="3.85546875" style="143" bestFit="1" customWidth="1"/>
    <col min="63" max="65" width="3.85546875" style="143" customWidth="1"/>
    <col min="66" max="79" width="3.85546875" style="143" bestFit="1" customWidth="1"/>
    <col min="80" max="82" width="3.85546875" style="143" customWidth="1"/>
    <col min="83" max="96" width="3.85546875" style="143" bestFit="1" customWidth="1"/>
    <col min="97" max="97" width="11" style="143" customWidth="1"/>
    <col min="98" max="16384" width="9.140625" style="143"/>
  </cols>
  <sheetData>
    <row r="1" spans="1:104" s="539" customFormat="1" ht="301.5">
      <c r="A1" s="561" t="s">
        <v>140</v>
      </c>
      <c r="B1" s="561" t="s">
        <v>141</v>
      </c>
      <c r="C1" s="561" t="s">
        <v>142</v>
      </c>
      <c r="D1" s="561" t="s">
        <v>143</v>
      </c>
      <c r="E1" s="561" t="s">
        <v>213</v>
      </c>
      <c r="F1" s="561" t="s">
        <v>65</v>
      </c>
      <c r="G1" s="561" t="s">
        <v>2</v>
      </c>
      <c r="H1" s="561" t="s">
        <v>930</v>
      </c>
      <c r="I1" s="561" t="s">
        <v>931</v>
      </c>
      <c r="J1" s="561" t="s">
        <v>932</v>
      </c>
      <c r="K1" s="561" t="s">
        <v>933</v>
      </c>
      <c r="L1" s="561" t="s">
        <v>934</v>
      </c>
      <c r="M1" s="561" t="s">
        <v>935</v>
      </c>
      <c r="N1" s="561" t="s">
        <v>936</v>
      </c>
      <c r="O1" s="561" t="s">
        <v>937</v>
      </c>
      <c r="P1" s="561" t="s">
        <v>938</v>
      </c>
      <c r="Q1" s="561" t="s">
        <v>939</v>
      </c>
      <c r="R1" s="561" t="s">
        <v>940</v>
      </c>
      <c r="S1" s="561" t="s">
        <v>941</v>
      </c>
      <c r="T1" s="561" t="s">
        <v>2085</v>
      </c>
      <c r="U1" s="561" t="s">
        <v>2086</v>
      </c>
      <c r="V1" s="561" t="s">
        <v>2087</v>
      </c>
      <c r="W1" s="561" t="s">
        <v>2088</v>
      </c>
      <c r="X1" s="561" t="s">
        <v>942</v>
      </c>
      <c r="Y1" s="561" t="s">
        <v>943</v>
      </c>
      <c r="Z1" s="561" t="s">
        <v>944</v>
      </c>
      <c r="AA1" s="561" t="s">
        <v>945</v>
      </c>
      <c r="AB1" s="561" t="s">
        <v>946</v>
      </c>
      <c r="AC1" s="561" t="s">
        <v>947</v>
      </c>
      <c r="AD1" s="561" t="s">
        <v>948</v>
      </c>
      <c r="AE1" s="561" t="s">
        <v>949</v>
      </c>
      <c r="AF1" s="561" t="s">
        <v>950</v>
      </c>
      <c r="AG1" s="561" t="s">
        <v>951</v>
      </c>
      <c r="AH1" s="561" t="s">
        <v>952</v>
      </c>
      <c r="AI1" s="561" t="s">
        <v>953</v>
      </c>
      <c r="AJ1" s="561" t="s">
        <v>954</v>
      </c>
      <c r="AK1" s="561" t="s">
        <v>2089</v>
      </c>
      <c r="AL1" s="561" t="s">
        <v>2090</v>
      </c>
      <c r="AM1" s="561" t="s">
        <v>2091</v>
      </c>
      <c r="AN1" s="561" t="s">
        <v>2092</v>
      </c>
      <c r="AO1" s="561" t="s">
        <v>955</v>
      </c>
      <c r="AP1" s="561" t="s">
        <v>956</v>
      </c>
      <c r="AQ1" s="561" t="s">
        <v>957</v>
      </c>
      <c r="AR1" s="561" t="s">
        <v>958</v>
      </c>
      <c r="AS1" s="561" t="s">
        <v>959</v>
      </c>
      <c r="AT1" s="561" t="s">
        <v>960</v>
      </c>
      <c r="AU1" s="561" t="s">
        <v>961</v>
      </c>
      <c r="AV1" s="561" t="s">
        <v>962</v>
      </c>
      <c r="AW1" s="561" t="s">
        <v>963</v>
      </c>
      <c r="AX1" s="561" t="s">
        <v>55</v>
      </c>
      <c r="AY1" s="561" t="s">
        <v>964</v>
      </c>
      <c r="AZ1" s="561" t="s">
        <v>965</v>
      </c>
      <c r="BA1" s="561" t="s">
        <v>966</v>
      </c>
      <c r="BB1" s="561" t="s">
        <v>967</v>
      </c>
      <c r="BC1" s="561" t="s">
        <v>968</v>
      </c>
      <c r="BD1" s="561" t="s">
        <v>969</v>
      </c>
      <c r="BE1" s="561" t="s">
        <v>970</v>
      </c>
      <c r="BF1" s="561" t="s">
        <v>971</v>
      </c>
      <c r="BG1" s="561" t="s">
        <v>972</v>
      </c>
      <c r="BH1" s="561" t="s">
        <v>973</v>
      </c>
      <c r="BI1" s="561" t="s">
        <v>974</v>
      </c>
      <c r="BJ1" s="561" t="s">
        <v>975</v>
      </c>
      <c r="BK1" s="561" t="s">
        <v>2093</v>
      </c>
      <c r="BL1" s="561" t="s">
        <v>2094</v>
      </c>
      <c r="BM1" s="561" t="s">
        <v>2095</v>
      </c>
      <c r="BN1" s="561" t="s">
        <v>2096</v>
      </c>
      <c r="BO1" s="561" t="s">
        <v>976</v>
      </c>
      <c r="BP1" s="561" t="s">
        <v>977</v>
      </c>
      <c r="BQ1" s="561" t="s">
        <v>978</v>
      </c>
      <c r="BR1" s="561" t="s">
        <v>979</v>
      </c>
      <c r="BS1" s="561" t="s">
        <v>980</v>
      </c>
      <c r="BT1" s="561" t="s">
        <v>981</v>
      </c>
      <c r="BU1" s="561" t="s">
        <v>982</v>
      </c>
      <c r="BV1" s="561" t="s">
        <v>983</v>
      </c>
      <c r="BW1" s="561" t="s">
        <v>984</v>
      </c>
      <c r="BX1" s="561" t="s">
        <v>985</v>
      </c>
      <c r="BY1" s="561" t="s">
        <v>986</v>
      </c>
      <c r="BZ1" s="561" t="s">
        <v>987</v>
      </c>
      <c r="CA1" s="561" t="s">
        <v>988</v>
      </c>
      <c r="CB1" s="561" t="s">
        <v>2097</v>
      </c>
      <c r="CC1" s="561" t="s">
        <v>2098</v>
      </c>
      <c r="CD1" s="561" t="s">
        <v>2099</v>
      </c>
      <c r="CE1" s="561" t="s">
        <v>2100</v>
      </c>
      <c r="CF1" s="561" t="s">
        <v>989</v>
      </c>
      <c r="CG1" s="561" t="s">
        <v>990</v>
      </c>
      <c r="CH1" s="561" t="s">
        <v>991</v>
      </c>
      <c r="CI1" s="561" t="s">
        <v>992</v>
      </c>
      <c r="CJ1" s="561" t="s">
        <v>993</v>
      </c>
      <c r="CK1" s="561" t="s">
        <v>994</v>
      </c>
      <c r="CL1" s="561" t="s">
        <v>995</v>
      </c>
      <c r="CM1" s="561" t="s">
        <v>996</v>
      </c>
      <c r="CN1" s="561" t="s">
        <v>997</v>
      </c>
      <c r="CO1" s="561" t="s">
        <v>259</v>
      </c>
      <c r="CP1" s="561" t="s">
        <v>260</v>
      </c>
      <c r="CQ1" s="561" t="s">
        <v>261</v>
      </c>
      <c r="CR1" s="562" t="s">
        <v>998</v>
      </c>
      <c r="CS1" s="570" t="s">
        <v>2132</v>
      </c>
      <c r="CT1" s="574" t="s">
        <v>2133</v>
      </c>
      <c r="CU1" s="570" t="s">
        <v>2134</v>
      </c>
      <c r="CV1" s="574" t="s">
        <v>2133</v>
      </c>
      <c r="CW1" s="570" t="s">
        <v>2135</v>
      </c>
      <c r="CX1" s="574" t="s">
        <v>2136</v>
      </c>
      <c r="CY1" s="570" t="s">
        <v>2137</v>
      </c>
      <c r="CZ1" s="574" t="s">
        <v>2136</v>
      </c>
    </row>
    <row r="2" spans="1:104">
      <c r="A2" s="395"/>
      <c r="B2" s="395"/>
      <c r="C2" s="395"/>
      <c r="D2" s="395"/>
      <c r="E2" s="395"/>
      <c r="F2" s="395"/>
      <c r="G2" s="395"/>
      <c r="H2" s="395"/>
      <c r="I2" s="395"/>
      <c r="J2" s="395"/>
      <c r="K2" s="395"/>
      <c r="L2" s="395"/>
      <c r="M2" s="395"/>
      <c r="N2" s="395"/>
      <c r="O2" s="395"/>
      <c r="P2" s="395"/>
      <c r="Q2" s="395"/>
      <c r="R2" s="395"/>
      <c r="S2" s="395"/>
      <c r="T2" s="395"/>
      <c r="U2" s="395"/>
      <c r="V2" s="395"/>
      <c r="W2" s="395"/>
      <c r="X2" s="395"/>
      <c r="Y2" s="395"/>
      <c r="Z2" s="395"/>
      <c r="AA2" s="395"/>
      <c r="AB2" s="395"/>
      <c r="AC2" s="395"/>
      <c r="AD2" s="395"/>
      <c r="AE2" s="395"/>
      <c r="AF2" s="395"/>
      <c r="AG2" s="395"/>
      <c r="AH2" s="395"/>
      <c r="AI2" s="395"/>
      <c r="AJ2" s="395"/>
      <c r="AK2" s="395"/>
      <c r="AL2" s="395"/>
      <c r="AM2" s="395"/>
      <c r="AN2" s="395"/>
      <c r="AO2" s="395"/>
      <c r="AP2" s="395"/>
      <c r="AQ2" s="395"/>
      <c r="AR2" s="395"/>
      <c r="AS2" s="395"/>
      <c r="AT2" s="395"/>
      <c r="AU2" s="395"/>
      <c r="AV2" s="395"/>
      <c r="AW2" s="395"/>
      <c r="AX2" s="395"/>
      <c r="AY2" s="395"/>
      <c r="AZ2" s="395"/>
      <c r="BA2" s="395"/>
      <c r="BB2" s="395"/>
      <c r="BC2" s="395"/>
      <c r="BD2" s="395"/>
      <c r="BE2" s="395"/>
      <c r="BF2" s="395"/>
      <c r="BG2" s="395"/>
      <c r="BH2" s="395"/>
      <c r="BI2" s="395"/>
      <c r="BJ2" s="395"/>
      <c r="BK2" s="395"/>
      <c r="BL2" s="395"/>
      <c r="BM2" s="395"/>
      <c r="BN2" s="395"/>
      <c r="BO2" s="395"/>
      <c r="BP2" s="395"/>
      <c r="BQ2" s="395"/>
      <c r="BR2" s="395"/>
      <c r="BS2" s="395"/>
      <c r="BT2" s="395"/>
      <c r="BU2" s="395"/>
      <c r="BV2" s="395"/>
      <c r="BW2" s="395"/>
      <c r="BX2" s="395"/>
      <c r="BY2" s="395"/>
      <c r="BZ2" s="395"/>
      <c r="CA2" s="395"/>
      <c r="CB2" s="395"/>
      <c r="CC2" s="395"/>
      <c r="CD2" s="395"/>
      <c r="CE2" s="395"/>
      <c r="CF2" s="395"/>
      <c r="CG2" s="395"/>
      <c r="CH2" s="395"/>
      <c r="CI2" s="395"/>
      <c r="CJ2" s="395"/>
      <c r="CK2" s="395"/>
      <c r="CL2" s="395"/>
      <c r="CM2" s="395"/>
      <c r="CN2" s="395"/>
      <c r="CO2" s="395"/>
      <c r="CP2" s="395"/>
      <c r="CQ2" s="395"/>
      <c r="CR2" s="395"/>
      <c r="CS2" s="143">
        <v>0</v>
      </c>
      <c r="CT2" s="143" t="str">
        <f>IF(CS2&lt;0,$D2&amp;",","")</f>
        <v/>
      </c>
      <c r="CU2" s="143">
        <f t="shared" ref="CU2:CU65" si="0">AP2-SUM(AS2,AT2,AU2,AV2,AW2)</f>
        <v>0</v>
      </c>
      <c r="CV2" s="143" t="str">
        <f>IF(CU2&lt;0,$D2&amp;",","")</f>
        <v/>
      </c>
      <c r="CW2" s="143">
        <v>0</v>
      </c>
      <c r="CX2" s="143" t="str">
        <f>IF(CW2&lt;0,$D2&amp;",","")</f>
        <v/>
      </c>
      <c r="CY2" s="143">
        <f t="shared" ref="CY2:CY65" si="1">CG2-SUM(CJ2,CK2,CL2,CM2,CN2)</f>
        <v>0</v>
      </c>
      <c r="CZ2" s="143" t="str">
        <f>IF(CY2&lt;0,$D2&amp;",","")</f>
        <v/>
      </c>
    </row>
    <row r="3" spans="1:104">
      <c r="A3" s="396"/>
      <c r="B3" s="396"/>
      <c r="C3" s="396"/>
      <c r="D3" s="396"/>
      <c r="E3" s="396"/>
      <c r="F3" s="396"/>
      <c r="G3" s="396"/>
      <c r="H3" s="396"/>
      <c r="I3" s="396"/>
      <c r="J3" s="396"/>
      <c r="K3" s="396"/>
      <c r="L3" s="396"/>
      <c r="M3" s="396"/>
      <c r="N3" s="396"/>
      <c r="O3" s="396"/>
      <c r="P3" s="396"/>
      <c r="Q3" s="396"/>
      <c r="R3" s="396"/>
      <c r="S3" s="396"/>
      <c r="T3" s="396"/>
      <c r="U3" s="396"/>
      <c r="V3" s="396"/>
      <c r="W3" s="396"/>
      <c r="X3" s="396"/>
      <c r="Y3" s="396"/>
      <c r="Z3" s="396"/>
      <c r="AA3" s="396"/>
      <c r="AB3" s="396"/>
      <c r="AC3" s="396"/>
      <c r="AD3" s="396"/>
      <c r="AE3" s="396"/>
      <c r="AF3" s="396"/>
      <c r="AG3" s="396"/>
      <c r="AH3" s="396"/>
      <c r="AI3" s="396"/>
      <c r="AJ3" s="396"/>
      <c r="AK3" s="396"/>
      <c r="AL3" s="396"/>
      <c r="AM3" s="396"/>
      <c r="AN3" s="396"/>
      <c r="AO3" s="396"/>
      <c r="AP3" s="396"/>
      <c r="AQ3" s="396"/>
      <c r="AR3" s="396"/>
      <c r="AS3" s="396"/>
      <c r="AT3" s="396"/>
      <c r="AU3" s="396"/>
      <c r="AV3" s="396"/>
      <c r="AW3" s="396"/>
      <c r="AX3" s="396"/>
      <c r="AY3" s="396"/>
      <c r="AZ3" s="396"/>
      <c r="BA3" s="396"/>
      <c r="BB3" s="396"/>
      <c r="BC3" s="396"/>
      <c r="BD3" s="396"/>
      <c r="BE3" s="396"/>
      <c r="BF3" s="396"/>
      <c r="BG3" s="396"/>
      <c r="BH3" s="396"/>
      <c r="BI3" s="396"/>
      <c r="BJ3" s="396"/>
      <c r="BK3" s="396"/>
      <c r="BL3" s="396"/>
      <c r="BM3" s="396"/>
      <c r="BN3" s="396"/>
      <c r="BO3" s="396"/>
      <c r="BP3" s="396"/>
      <c r="BQ3" s="396"/>
      <c r="BR3" s="396"/>
      <c r="BS3" s="396"/>
      <c r="BT3" s="396"/>
      <c r="BU3" s="396"/>
      <c r="BV3" s="396"/>
      <c r="BW3" s="396"/>
      <c r="BX3" s="396"/>
      <c r="BY3" s="396"/>
      <c r="BZ3" s="396"/>
      <c r="CA3" s="396"/>
      <c r="CB3" s="396"/>
      <c r="CC3" s="396"/>
      <c r="CD3" s="396"/>
      <c r="CE3" s="396"/>
      <c r="CF3" s="396"/>
      <c r="CG3" s="396"/>
      <c r="CH3" s="396"/>
      <c r="CI3" s="396"/>
      <c r="CJ3" s="396"/>
      <c r="CK3" s="396"/>
      <c r="CL3" s="396"/>
      <c r="CM3" s="396"/>
      <c r="CN3" s="396"/>
      <c r="CO3" s="396"/>
      <c r="CP3" s="396"/>
      <c r="CQ3" s="396"/>
      <c r="CR3" s="396"/>
      <c r="CS3" s="143">
        <v>0</v>
      </c>
      <c r="CT3" s="143" t="str">
        <f t="shared" ref="CT3:CT66" si="2">IF(CS3&lt;0,$D3&amp;",","")</f>
        <v/>
      </c>
      <c r="CU3" s="143">
        <f t="shared" si="0"/>
        <v>0</v>
      </c>
      <c r="CV3" s="143" t="str">
        <f t="shared" ref="CV3:CV66" si="3">IF(CU3&lt;0,$D3&amp;",","")</f>
        <v/>
      </c>
      <c r="CW3" s="143">
        <v>0</v>
      </c>
      <c r="CX3" s="143" t="str">
        <f t="shared" ref="CX3:CX66" si="4">IF(CW3&lt;0,$D3&amp;",","")</f>
        <v/>
      </c>
      <c r="CY3" s="143">
        <f t="shared" si="1"/>
        <v>0</v>
      </c>
      <c r="CZ3" s="143" t="str">
        <f t="shared" ref="CZ3:CZ66" si="5">IF(CY3&lt;0,$D3&amp;",","")</f>
        <v/>
      </c>
    </row>
    <row r="4" spans="1:104">
      <c r="A4" s="395"/>
      <c r="B4" s="395"/>
      <c r="C4" s="395"/>
      <c r="D4" s="395"/>
      <c r="E4" s="395"/>
      <c r="F4" s="395"/>
      <c r="G4" s="395"/>
      <c r="H4" s="395"/>
      <c r="I4" s="395"/>
      <c r="J4" s="395"/>
      <c r="K4" s="395"/>
      <c r="L4" s="395"/>
      <c r="M4" s="395"/>
      <c r="N4" s="395"/>
      <c r="O4" s="395"/>
      <c r="P4" s="395"/>
      <c r="Q4" s="395"/>
      <c r="R4" s="395"/>
      <c r="S4" s="395"/>
      <c r="T4" s="395"/>
      <c r="U4" s="395"/>
      <c r="V4" s="395"/>
      <c r="W4" s="395"/>
      <c r="X4" s="395"/>
      <c r="Y4" s="395"/>
      <c r="Z4" s="395"/>
      <c r="AA4" s="395"/>
      <c r="AB4" s="395"/>
      <c r="AC4" s="395"/>
      <c r="AD4" s="395"/>
      <c r="AE4" s="395"/>
      <c r="AF4" s="395"/>
      <c r="AG4" s="395"/>
      <c r="AH4" s="395"/>
      <c r="AI4" s="395"/>
      <c r="AJ4" s="395"/>
      <c r="AK4" s="395"/>
      <c r="AL4" s="395"/>
      <c r="AM4" s="395"/>
      <c r="AN4" s="395"/>
      <c r="AO4" s="395"/>
      <c r="AP4" s="395"/>
      <c r="AQ4" s="395"/>
      <c r="AR4" s="395"/>
      <c r="AS4" s="395"/>
      <c r="AT4" s="395"/>
      <c r="AU4" s="395"/>
      <c r="AV4" s="395"/>
      <c r="AW4" s="395"/>
      <c r="AX4" s="395"/>
      <c r="AY4" s="395"/>
      <c r="AZ4" s="395"/>
      <c r="BA4" s="395"/>
      <c r="BB4" s="395"/>
      <c r="BC4" s="395"/>
      <c r="BD4" s="395"/>
      <c r="BE4" s="395"/>
      <c r="BF4" s="395"/>
      <c r="BG4" s="395"/>
      <c r="BH4" s="395"/>
      <c r="BI4" s="395"/>
      <c r="BJ4" s="395"/>
      <c r="BK4" s="395"/>
      <c r="BL4" s="395"/>
      <c r="BM4" s="395"/>
      <c r="BN4" s="395"/>
      <c r="BO4" s="395"/>
      <c r="BP4" s="395"/>
      <c r="BQ4" s="395"/>
      <c r="BR4" s="395"/>
      <c r="BS4" s="395"/>
      <c r="BT4" s="395"/>
      <c r="BU4" s="395"/>
      <c r="BV4" s="395"/>
      <c r="BW4" s="395"/>
      <c r="BX4" s="395"/>
      <c r="BY4" s="395"/>
      <c r="BZ4" s="395"/>
      <c r="CA4" s="395"/>
      <c r="CB4" s="395"/>
      <c r="CC4" s="395"/>
      <c r="CD4" s="395"/>
      <c r="CE4" s="395"/>
      <c r="CF4" s="395"/>
      <c r="CG4" s="395"/>
      <c r="CH4" s="395"/>
      <c r="CI4" s="395"/>
      <c r="CJ4" s="395"/>
      <c r="CK4" s="395"/>
      <c r="CL4" s="395"/>
      <c r="CM4" s="395"/>
      <c r="CN4" s="395"/>
      <c r="CO4" s="395"/>
      <c r="CP4" s="395"/>
      <c r="CQ4" s="395"/>
      <c r="CR4" s="395"/>
      <c r="CS4" s="143">
        <v>0</v>
      </c>
      <c r="CT4" s="143" t="str">
        <f t="shared" si="2"/>
        <v/>
      </c>
      <c r="CU4" s="143">
        <f t="shared" si="0"/>
        <v>0</v>
      </c>
      <c r="CV4" s="143" t="str">
        <f t="shared" si="3"/>
        <v/>
      </c>
      <c r="CW4" s="143">
        <v>0</v>
      </c>
      <c r="CX4" s="143" t="str">
        <f t="shared" si="4"/>
        <v/>
      </c>
      <c r="CY4" s="143">
        <f t="shared" si="1"/>
        <v>0</v>
      </c>
      <c r="CZ4" s="143" t="str">
        <f t="shared" si="5"/>
        <v/>
      </c>
    </row>
    <row r="5" spans="1:104">
      <c r="A5" s="396"/>
      <c r="B5" s="396"/>
      <c r="C5" s="396"/>
      <c r="D5" s="396"/>
      <c r="E5" s="396"/>
      <c r="F5" s="396"/>
      <c r="G5" s="396"/>
      <c r="H5" s="396"/>
      <c r="I5" s="396"/>
      <c r="J5" s="396"/>
      <c r="K5" s="396"/>
      <c r="L5" s="396"/>
      <c r="M5" s="396"/>
      <c r="N5" s="396"/>
      <c r="O5" s="396"/>
      <c r="P5" s="396"/>
      <c r="Q5" s="396"/>
      <c r="R5" s="396"/>
      <c r="S5" s="396"/>
      <c r="T5" s="396"/>
      <c r="U5" s="396"/>
      <c r="V5" s="396"/>
      <c r="W5" s="396"/>
      <c r="X5" s="396"/>
      <c r="Y5" s="396"/>
      <c r="Z5" s="396"/>
      <c r="AA5" s="396"/>
      <c r="AB5" s="396"/>
      <c r="AC5" s="396"/>
      <c r="AD5" s="396"/>
      <c r="AE5" s="396"/>
      <c r="AF5" s="396"/>
      <c r="AG5" s="396"/>
      <c r="AH5" s="396"/>
      <c r="AI5" s="396"/>
      <c r="AJ5" s="396"/>
      <c r="AK5" s="396"/>
      <c r="AL5" s="396"/>
      <c r="AM5" s="396"/>
      <c r="AN5" s="396"/>
      <c r="AO5" s="396"/>
      <c r="AP5" s="396"/>
      <c r="AQ5" s="396"/>
      <c r="AR5" s="396"/>
      <c r="AS5" s="396"/>
      <c r="AT5" s="396"/>
      <c r="AU5" s="396"/>
      <c r="AV5" s="396"/>
      <c r="AW5" s="396"/>
      <c r="AX5" s="396"/>
      <c r="AY5" s="396"/>
      <c r="AZ5" s="396"/>
      <c r="BA5" s="396"/>
      <c r="BB5" s="396"/>
      <c r="BC5" s="396"/>
      <c r="BD5" s="396"/>
      <c r="BE5" s="396"/>
      <c r="BF5" s="396"/>
      <c r="BG5" s="396"/>
      <c r="BH5" s="396"/>
      <c r="BI5" s="396"/>
      <c r="BJ5" s="396"/>
      <c r="BK5" s="396"/>
      <c r="BL5" s="396"/>
      <c r="BM5" s="396"/>
      <c r="BN5" s="396"/>
      <c r="BO5" s="396"/>
      <c r="BP5" s="396"/>
      <c r="BQ5" s="396"/>
      <c r="BR5" s="396"/>
      <c r="BS5" s="396"/>
      <c r="BT5" s="396"/>
      <c r="BU5" s="396"/>
      <c r="BV5" s="396"/>
      <c r="BW5" s="396"/>
      <c r="BX5" s="396"/>
      <c r="BY5" s="396"/>
      <c r="BZ5" s="396"/>
      <c r="CA5" s="396"/>
      <c r="CB5" s="396"/>
      <c r="CC5" s="396"/>
      <c r="CD5" s="396"/>
      <c r="CE5" s="396"/>
      <c r="CF5" s="396"/>
      <c r="CG5" s="396"/>
      <c r="CH5" s="396"/>
      <c r="CI5" s="396"/>
      <c r="CJ5" s="396"/>
      <c r="CK5" s="396"/>
      <c r="CL5" s="396"/>
      <c r="CM5" s="396"/>
      <c r="CN5" s="396"/>
      <c r="CO5" s="396"/>
      <c r="CP5" s="396"/>
      <c r="CQ5" s="396"/>
      <c r="CR5" s="396"/>
      <c r="CS5" s="143">
        <v>0</v>
      </c>
      <c r="CT5" s="143" t="str">
        <f t="shared" si="2"/>
        <v/>
      </c>
      <c r="CU5" s="143">
        <f t="shared" si="0"/>
        <v>0</v>
      </c>
      <c r="CV5" s="143" t="str">
        <f t="shared" si="3"/>
        <v/>
      </c>
      <c r="CW5" s="143">
        <v>0</v>
      </c>
      <c r="CX5" s="143" t="str">
        <f t="shared" si="4"/>
        <v/>
      </c>
      <c r="CY5" s="143">
        <f t="shared" si="1"/>
        <v>0</v>
      </c>
      <c r="CZ5" s="143" t="str">
        <f t="shared" si="5"/>
        <v/>
      </c>
    </row>
    <row r="6" spans="1:104">
      <c r="A6" s="395"/>
      <c r="B6" s="395"/>
      <c r="C6" s="395"/>
      <c r="D6" s="395"/>
      <c r="E6" s="395"/>
      <c r="F6" s="395"/>
      <c r="G6" s="395"/>
      <c r="H6" s="395"/>
      <c r="I6" s="395"/>
      <c r="J6" s="395"/>
      <c r="K6" s="395"/>
      <c r="L6" s="395"/>
      <c r="M6" s="395"/>
      <c r="N6" s="395"/>
      <c r="O6" s="395"/>
      <c r="P6" s="395"/>
      <c r="Q6" s="395"/>
      <c r="R6" s="395"/>
      <c r="S6" s="395"/>
      <c r="T6" s="395"/>
      <c r="U6" s="395"/>
      <c r="V6" s="395"/>
      <c r="W6" s="395"/>
      <c r="X6" s="395"/>
      <c r="Y6" s="395"/>
      <c r="Z6" s="395"/>
      <c r="AA6" s="395"/>
      <c r="AB6" s="395"/>
      <c r="AC6" s="395"/>
      <c r="AD6" s="395"/>
      <c r="AE6" s="395"/>
      <c r="AF6" s="395"/>
      <c r="AG6" s="395"/>
      <c r="AH6" s="395"/>
      <c r="AI6" s="395"/>
      <c r="AJ6" s="395"/>
      <c r="AK6" s="395"/>
      <c r="AL6" s="395"/>
      <c r="AM6" s="395"/>
      <c r="AN6" s="395"/>
      <c r="AO6" s="395"/>
      <c r="AP6" s="395"/>
      <c r="AQ6" s="395"/>
      <c r="AR6" s="395"/>
      <c r="AS6" s="395"/>
      <c r="AT6" s="395"/>
      <c r="AU6" s="395"/>
      <c r="AV6" s="395"/>
      <c r="AW6" s="395"/>
      <c r="AX6" s="395"/>
      <c r="AY6" s="395"/>
      <c r="AZ6" s="395"/>
      <c r="BA6" s="395"/>
      <c r="BB6" s="395"/>
      <c r="BC6" s="395"/>
      <c r="BD6" s="395"/>
      <c r="BE6" s="395"/>
      <c r="BF6" s="395"/>
      <c r="BG6" s="395"/>
      <c r="BH6" s="395"/>
      <c r="BI6" s="395"/>
      <c r="BJ6" s="395"/>
      <c r="BK6" s="395"/>
      <c r="BL6" s="395"/>
      <c r="BM6" s="395"/>
      <c r="BN6" s="395"/>
      <c r="BO6" s="395"/>
      <c r="BP6" s="395"/>
      <c r="BQ6" s="395"/>
      <c r="BR6" s="395"/>
      <c r="BS6" s="395"/>
      <c r="BT6" s="395"/>
      <c r="BU6" s="395"/>
      <c r="BV6" s="395"/>
      <c r="BW6" s="395"/>
      <c r="BX6" s="395"/>
      <c r="BY6" s="395"/>
      <c r="BZ6" s="395"/>
      <c r="CA6" s="395"/>
      <c r="CB6" s="395"/>
      <c r="CC6" s="395"/>
      <c r="CD6" s="395"/>
      <c r="CE6" s="395"/>
      <c r="CF6" s="395"/>
      <c r="CG6" s="395"/>
      <c r="CH6" s="395"/>
      <c r="CI6" s="395"/>
      <c r="CJ6" s="395"/>
      <c r="CK6" s="395"/>
      <c r="CL6" s="395"/>
      <c r="CM6" s="395"/>
      <c r="CN6" s="395"/>
      <c r="CO6" s="395"/>
      <c r="CP6" s="395"/>
      <c r="CQ6" s="395"/>
      <c r="CR6" s="395"/>
      <c r="CS6" s="143">
        <v>0</v>
      </c>
      <c r="CT6" s="143" t="str">
        <f t="shared" si="2"/>
        <v/>
      </c>
      <c r="CU6" s="143">
        <f t="shared" si="0"/>
        <v>0</v>
      </c>
      <c r="CV6" s="143" t="str">
        <f t="shared" si="3"/>
        <v/>
      </c>
      <c r="CW6" s="143">
        <v>0</v>
      </c>
      <c r="CX6" s="143" t="str">
        <f t="shared" si="4"/>
        <v/>
      </c>
      <c r="CY6" s="143">
        <f t="shared" si="1"/>
        <v>0</v>
      </c>
      <c r="CZ6" s="143" t="str">
        <f t="shared" si="5"/>
        <v/>
      </c>
    </row>
    <row r="7" spans="1:104">
      <c r="A7" s="396"/>
      <c r="B7" s="396"/>
      <c r="C7" s="396"/>
      <c r="D7" s="396"/>
      <c r="E7" s="396"/>
      <c r="F7" s="396"/>
      <c r="G7" s="396"/>
      <c r="H7" s="396"/>
      <c r="I7" s="396"/>
      <c r="J7" s="396"/>
      <c r="K7" s="396"/>
      <c r="L7" s="396"/>
      <c r="M7" s="396"/>
      <c r="N7" s="396"/>
      <c r="O7" s="396"/>
      <c r="P7" s="396"/>
      <c r="Q7" s="396"/>
      <c r="R7" s="396"/>
      <c r="S7" s="396"/>
      <c r="T7" s="396"/>
      <c r="U7" s="396"/>
      <c r="V7" s="396"/>
      <c r="W7" s="396"/>
      <c r="X7" s="396"/>
      <c r="Y7" s="396"/>
      <c r="Z7" s="396"/>
      <c r="AA7" s="396"/>
      <c r="AB7" s="396"/>
      <c r="AC7" s="396"/>
      <c r="AD7" s="396"/>
      <c r="AE7" s="396"/>
      <c r="AF7" s="396"/>
      <c r="AG7" s="396"/>
      <c r="AH7" s="396"/>
      <c r="AI7" s="396"/>
      <c r="AJ7" s="396"/>
      <c r="AK7" s="396"/>
      <c r="AL7" s="396"/>
      <c r="AM7" s="396"/>
      <c r="AN7" s="396"/>
      <c r="AO7" s="396"/>
      <c r="AP7" s="396"/>
      <c r="AQ7" s="396"/>
      <c r="AR7" s="396"/>
      <c r="AS7" s="396"/>
      <c r="AT7" s="396"/>
      <c r="AU7" s="396"/>
      <c r="AV7" s="396"/>
      <c r="AW7" s="396"/>
      <c r="AX7" s="396"/>
      <c r="AY7" s="396"/>
      <c r="AZ7" s="396"/>
      <c r="BA7" s="396"/>
      <c r="BB7" s="396"/>
      <c r="BC7" s="396"/>
      <c r="BD7" s="396"/>
      <c r="BE7" s="396"/>
      <c r="BF7" s="396"/>
      <c r="BG7" s="396"/>
      <c r="BH7" s="396"/>
      <c r="BI7" s="396"/>
      <c r="BJ7" s="396"/>
      <c r="BK7" s="396"/>
      <c r="BL7" s="396"/>
      <c r="BM7" s="396"/>
      <c r="BN7" s="396"/>
      <c r="BO7" s="396"/>
      <c r="BP7" s="396"/>
      <c r="BQ7" s="396"/>
      <c r="BR7" s="396"/>
      <c r="BS7" s="396"/>
      <c r="BT7" s="396"/>
      <c r="BU7" s="396"/>
      <c r="BV7" s="396"/>
      <c r="BW7" s="396"/>
      <c r="BX7" s="396"/>
      <c r="BY7" s="396"/>
      <c r="BZ7" s="396"/>
      <c r="CA7" s="396"/>
      <c r="CB7" s="396"/>
      <c r="CC7" s="396"/>
      <c r="CD7" s="396"/>
      <c r="CE7" s="396"/>
      <c r="CF7" s="396"/>
      <c r="CG7" s="396"/>
      <c r="CH7" s="396"/>
      <c r="CI7" s="396"/>
      <c r="CJ7" s="396"/>
      <c r="CK7" s="396"/>
      <c r="CL7" s="396"/>
      <c r="CM7" s="396"/>
      <c r="CN7" s="396"/>
      <c r="CO7" s="396"/>
      <c r="CP7" s="396"/>
      <c r="CQ7" s="396"/>
      <c r="CR7" s="396"/>
      <c r="CS7" s="143">
        <v>0</v>
      </c>
      <c r="CT7" s="143" t="str">
        <f t="shared" si="2"/>
        <v/>
      </c>
      <c r="CU7" s="143">
        <f t="shared" si="0"/>
        <v>0</v>
      </c>
      <c r="CV7" s="143" t="str">
        <f t="shared" si="3"/>
        <v/>
      </c>
      <c r="CW7" s="143">
        <v>0</v>
      </c>
      <c r="CX7" s="143" t="str">
        <f t="shared" si="4"/>
        <v/>
      </c>
      <c r="CY7" s="143">
        <f t="shared" si="1"/>
        <v>0</v>
      </c>
      <c r="CZ7" s="143" t="str">
        <f t="shared" si="5"/>
        <v/>
      </c>
    </row>
    <row r="8" spans="1:104">
      <c r="A8" s="395"/>
      <c r="B8" s="395"/>
      <c r="C8" s="395"/>
      <c r="D8" s="395"/>
      <c r="E8" s="395"/>
      <c r="F8" s="395"/>
      <c r="G8" s="395"/>
      <c r="H8" s="395"/>
      <c r="I8" s="395"/>
      <c r="J8" s="395"/>
      <c r="K8" s="395"/>
      <c r="L8" s="395"/>
      <c r="M8" s="395"/>
      <c r="N8" s="395"/>
      <c r="O8" s="395"/>
      <c r="P8" s="395"/>
      <c r="Q8" s="395"/>
      <c r="R8" s="395"/>
      <c r="S8" s="395"/>
      <c r="T8" s="395"/>
      <c r="U8" s="395"/>
      <c r="V8" s="395"/>
      <c r="W8" s="395"/>
      <c r="X8" s="395"/>
      <c r="Y8" s="395"/>
      <c r="Z8" s="395"/>
      <c r="AA8" s="395"/>
      <c r="AB8" s="395"/>
      <c r="AC8" s="395"/>
      <c r="AD8" s="395"/>
      <c r="AE8" s="395"/>
      <c r="AF8" s="395"/>
      <c r="AG8" s="395"/>
      <c r="AH8" s="395"/>
      <c r="AI8" s="395"/>
      <c r="AJ8" s="395"/>
      <c r="AK8" s="395"/>
      <c r="AL8" s="395"/>
      <c r="AM8" s="395"/>
      <c r="AN8" s="395"/>
      <c r="AO8" s="395"/>
      <c r="AP8" s="395"/>
      <c r="AQ8" s="395"/>
      <c r="AR8" s="395"/>
      <c r="AS8" s="395"/>
      <c r="AT8" s="395"/>
      <c r="AU8" s="395"/>
      <c r="AV8" s="395"/>
      <c r="AW8" s="395"/>
      <c r="AX8" s="395"/>
      <c r="AY8" s="395"/>
      <c r="AZ8" s="395"/>
      <c r="BA8" s="395"/>
      <c r="BB8" s="395"/>
      <c r="BC8" s="395"/>
      <c r="BD8" s="395"/>
      <c r="BE8" s="395"/>
      <c r="BF8" s="395"/>
      <c r="BG8" s="395"/>
      <c r="BH8" s="395"/>
      <c r="BI8" s="395"/>
      <c r="BJ8" s="395"/>
      <c r="BK8" s="395"/>
      <c r="BL8" s="395"/>
      <c r="BM8" s="395"/>
      <c r="BN8" s="395"/>
      <c r="BO8" s="395"/>
      <c r="BP8" s="395"/>
      <c r="BQ8" s="395"/>
      <c r="BR8" s="395"/>
      <c r="BS8" s="395"/>
      <c r="BT8" s="395"/>
      <c r="BU8" s="395"/>
      <c r="BV8" s="395"/>
      <c r="BW8" s="395"/>
      <c r="BX8" s="395"/>
      <c r="BY8" s="395"/>
      <c r="BZ8" s="395"/>
      <c r="CA8" s="395"/>
      <c r="CB8" s="395"/>
      <c r="CC8" s="395"/>
      <c r="CD8" s="395"/>
      <c r="CE8" s="395"/>
      <c r="CF8" s="395"/>
      <c r="CG8" s="395"/>
      <c r="CH8" s="395"/>
      <c r="CI8" s="395"/>
      <c r="CJ8" s="395"/>
      <c r="CK8" s="395"/>
      <c r="CL8" s="395"/>
      <c r="CM8" s="395"/>
      <c r="CN8" s="395"/>
      <c r="CO8" s="395"/>
      <c r="CP8" s="395"/>
      <c r="CQ8" s="395"/>
      <c r="CR8" s="395"/>
      <c r="CS8" s="143">
        <v>0</v>
      </c>
      <c r="CT8" s="143" t="str">
        <f t="shared" si="2"/>
        <v/>
      </c>
      <c r="CU8" s="143">
        <f t="shared" si="0"/>
        <v>0</v>
      </c>
      <c r="CV8" s="143" t="str">
        <f t="shared" si="3"/>
        <v/>
      </c>
      <c r="CW8" s="143">
        <v>0</v>
      </c>
      <c r="CX8" s="143" t="str">
        <f t="shared" si="4"/>
        <v/>
      </c>
      <c r="CY8" s="143">
        <f t="shared" si="1"/>
        <v>0</v>
      </c>
      <c r="CZ8" s="143" t="str">
        <f t="shared" si="5"/>
        <v/>
      </c>
    </row>
    <row r="9" spans="1:104">
      <c r="A9" s="396"/>
      <c r="B9" s="396"/>
      <c r="C9" s="396"/>
      <c r="D9" s="396"/>
      <c r="E9" s="396"/>
      <c r="F9" s="396"/>
      <c r="G9" s="396"/>
      <c r="H9" s="396"/>
      <c r="I9" s="396"/>
      <c r="J9" s="396"/>
      <c r="K9" s="396"/>
      <c r="L9" s="396"/>
      <c r="M9" s="396"/>
      <c r="N9" s="396"/>
      <c r="O9" s="396"/>
      <c r="P9" s="396"/>
      <c r="Q9" s="396"/>
      <c r="R9" s="396"/>
      <c r="S9" s="396"/>
      <c r="T9" s="396"/>
      <c r="U9" s="396"/>
      <c r="V9" s="396"/>
      <c r="W9" s="396"/>
      <c r="X9" s="396"/>
      <c r="Y9" s="396"/>
      <c r="Z9" s="396"/>
      <c r="AA9" s="396"/>
      <c r="AB9" s="396"/>
      <c r="AC9" s="396"/>
      <c r="AD9" s="396"/>
      <c r="AE9" s="396"/>
      <c r="AF9" s="396"/>
      <c r="AG9" s="396"/>
      <c r="AH9" s="396"/>
      <c r="AI9" s="396"/>
      <c r="AJ9" s="396"/>
      <c r="AK9" s="396"/>
      <c r="AL9" s="396"/>
      <c r="AM9" s="396"/>
      <c r="AN9" s="396"/>
      <c r="AO9" s="396"/>
      <c r="AP9" s="396"/>
      <c r="AQ9" s="396"/>
      <c r="AR9" s="396"/>
      <c r="AS9" s="396"/>
      <c r="AT9" s="396"/>
      <c r="AU9" s="396"/>
      <c r="AV9" s="396"/>
      <c r="AW9" s="396"/>
      <c r="AX9" s="396"/>
      <c r="AY9" s="396"/>
      <c r="AZ9" s="396"/>
      <c r="BA9" s="396"/>
      <c r="BB9" s="396"/>
      <c r="BC9" s="396"/>
      <c r="BD9" s="396"/>
      <c r="BE9" s="396"/>
      <c r="BF9" s="396"/>
      <c r="BG9" s="396"/>
      <c r="BH9" s="396"/>
      <c r="BI9" s="396"/>
      <c r="BJ9" s="396"/>
      <c r="BK9" s="396"/>
      <c r="BL9" s="396"/>
      <c r="BM9" s="396"/>
      <c r="BN9" s="396"/>
      <c r="BO9" s="396"/>
      <c r="BP9" s="396"/>
      <c r="BQ9" s="396"/>
      <c r="BR9" s="396"/>
      <c r="BS9" s="396"/>
      <c r="BT9" s="396"/>
      <c r="BU9" s="396"/>
      <c r="BV9" s="396"/>
      <c r="BW9" s="396"/>
      <c r="BX9" s="396"/>
      <c r="BY9" s="396"/>
      <c r="BZ9" s="396"/>
      <c r="CA9" s="396"/>
      <c r="CB9" s="396"/>
      <c r="CC9" s="396"/>
      <c r="CD9" s="396"/>
      <c r="CE9" s="396"/>
      <c r="CF9" s="396"/>
      <c r="CG9" s="396"/>
      <c r="CH9" s="396"/>
      <c r="CI9" s="396"/>
      <c r="CJ9" s="396"/>
      <c r="CK9" s="396"/>
      <c r="CL9" s="396"/>
      <c r="CM9" s="396"/>
      <c r="CN9" s="396"/>
      <c r="CO9" s="396"/>
      <c r="CP9" s="396"/>
      <c r="CQ9" s="396"/>
      <c r="CR9" s="396"/>
      <c r="CS9" s="143">
        <v>0</v>
      </c>
      <c r="CT9" s="143" t="str">
        <f t="shared" si="2"/>
        <v/>
      </c>
      <c r="CU9" s="143">
        <f t="shared" si="0"/>
        <v>0</v>
      </c>
      <c r="CV9" s="143" t="str">
        <f t="shared" si="3"/>
        <v/>
      </c>
      <c r="CW9" s="143">
        <v>0</v>
      </c>
      <c r="CX9" s="143" t="str">
        <f t="shared" si="4"/>
        <v/>
      </c>
      <c r="CY9" s="143">
        <f t="shared" si="1"/>
        <v>0</v>
      </c>
      <c r="CZ9" s="143" t="str">
        <f t="shared" si="5"/>
        <v/>
      </c>
    </row>
    <row r="10" spans="1:104">
      <c r="A10" s="395"/>
      <c r="B10" s="395"/>
      <c r="C10" s="395"/>
      <c r="D10" s="395"/>
      <c r="E10" s="395"/>
      <c r="F10" s="395"/>
      <c r="G10" s="395"/>
      <c r="H10" s="395"/>
      <c r="I10" s="395"/>
      <c r="J10" s="395"/>
      <c r="K10" s="395"/>
      <c r="L10" s="395"/>
      <c r="M10" s="395"/>
      <c r="N10" s="395"/>
      <c r="O10" s="395"/>
      <c r="P10" s="395"/>
      <c r="Q10" s="395"/>
      <c r="R10" s="395"/>
      <c r="S10" s="395"/>
      <c r="T10" s="395"/>
      <c r="U10" s="395"/>
      <c r="V10" s="395"/>
      <c r="W10" s="395"/>
      <c r="X10" s="395"/>
      <c r="Y10" s="395"/>
      <c r="Z10" s="395"/>
      <c r="AA10" s="395"/>
      <c r="AB10" s="395"/>
      <c r="AC10" s="395"/>
      <c r="AD10" s="395"/>
      <c r="AE10" s="395"/>
      <c r="AF10" s="395"/>
      <c r="AG10" s="395"/>
      <c r="AH10" s="395"/>
      <c r="AI10" s="395"/>
      <c r="AJ10" s="395"/>
      <c r="AK10" s="395"/>
      <c r="AL10" s="395"/>
      <c r="AM10" s="395"/>
      <c r="AN10" s="395"/>
      <c r="AO10" s="395"/>
      <c r="AP10" s="395"/>
      <c r="AQ10" s="395"/>
      <c r="AR10" s="395"/>
      <c r="AS10" s="395"/>
      <c r="AT10" s="395"/>
      <c r="AU10" s="395"/>
      <c r="AV10" s="395"/>
      <c r="AW10" s="395"/>
      <c r="AX10" s="395"/>
      <c r="AY10" s="395"/>
      <c r="AZ10" s="395"/>
      <c r="BA10" s="395"/>
      <c r="BB10" s="395"/>
      <c r="BC10" s="395"/>
      <c r="BD10" s="395"/>
      <c r="BE10" s="395"/>
      <c r="BF10" s="395"/>
      <c r="BG10" s="395"/>
      <c r="BH10" s="395"/>
      <c r="BI10" s="395"/>
      <c r="BJ10" s="395"/>
      <c r="BK10" s="395"/>
      <c r="BL10" s="395"/>
      <c r="BM10" s="395"/>
      <c r="BN10" s="395"/>
      <c r="BO10" s="395"/>
      <c r="BP10" s="395"/>
      <c r="BQ10" s="395"/>
      <c r="BR10" s="395"/>
      <c r="BS10" s="395"/>
      <c r="BT10" s="395"/>
      <c r="BU10" s="395"/>
      <c r="BV10" s="395"/>
      <c r="BW10" s="395"/>
      <c r="BX10" s="395"/>
      <c r="BY10" s="395"/>
      <c r="BZ10" s="395"/>
      <c r="CA10" s="395"/>
      <c r="CB10" s="395"/>
      <c r="CC10" s="395"/>
      <c r="CD10" s="395"/>
      <c r="CE10" s="395"/>
      <c r="CF10" s="395"/>
      <c r="CG10" s="395"/>
      <c r="CH10" s="395"/>
      <c r="CI10" s="395"/>
      <c r="CJ10" s="395"/>
      <c r="CK10" s="395"/>
      <c r="CL10" s="395"/>
      <c r="CM10" s="395"/>
      <c r="CN10" s="395"/>
      <c r="CO10" s="395"/>
      <c r="CP10" s="395"/>
      <c r="CQ10" s="395"/>
      <c r="CR10" s="395"/>
      <c r="CS10" s="143">
        <v>0</v>
      </c>
      <c r="CT10" s="143" t="str">
        <f t="shared" si="2"/>
        <v/>
      </c>
      <c r="CU10" s="143">
        <f t="shared" si="0"/>
        <v>0</v>
      </c>
      <c r="CV10" s="143" t="str">
        <f t="shared" si="3"/>
        <v/>
      </c>
      <c r="CW10" s="143">
        <v>0</v>
      </c>
      <c r="CX10" s="143" t="str">
        <f t="shared" si="4"/>
        <v/>
      </c>
      <c r="CY10" s="143">
        <f t="shared" si="1"/>
        <v>0</v>
      </c>
      <c r="CZ10" s="143" t="str">
        <f t="shared" si="5"/>
        <v/>
      </c>
    </row>
    <row r="11" spans="1:104">
      <c r="A11" s="396"/>
      <c r="B11" s="396"/>
      <c r="C11" s="396"/>
      <c r="D11" s="396"/>
      <c r="E11" s="396"/>
      <c r="F11" s="396"/>
      <c r="G11" s="396"/>
      <c r="H11" s="396"/>
      <c r="I11" s="396"/>
      <c r="J11" s="396"/>
      <c r="K11" s="396"/>
      <c r="L11" s="396"/>
      <c r="M11" s="396"/>
      <c r="N11" s="396"/>
      <c r="O11" s="396"/>
      <c r="P11" s="396"/>
      <c r="Q11" s="396"/>
      <c r="R11" s="396"/>
      <c r="S11" s="396"/>
      <c r="T11" s="396"/>
      <c r="U11" s="396"/>
      <c r="V11" s="396"/>
      <c r="W11" s="396"/>
      <c r="X11" s="396"/>
      <c r="Y11" s="396"/>
      <c r="Z11" s="396"/>
      <c r="AA11" s="396"/>
      <c r="AB11" s="396"/>
      <c r="AC11" s="396"/>
      <c r="AD11" s="396"/>
      <c r="AE11" s="396"/>
      <c r="AF11" s="396"/>
      <c r="AG11" s="396"/>
      <c r="AH11" s="396"/>
      <c r="AI11" s="396"/>
      <c r="AJ11" s="396"/>
      <c r="AK11" s="396"/>
      <c r="AL11" s="396"/>
      <c r="AM11" s="396"/>
      <c r="AN11" s="396"/>
      <c r="AO11" s="396"/>
      <c r="AP11" s="396"/>
      <c r="AQ11" s="396"/>
      <c r="AR11" s="396"/>
      <c r="AS11" s="396"/>
      <c r="AT11" s="396"/>
      <c r="AU11" s="396"/>
      <c r="AV11" s="396"/>
      <c r="AW11" s="396"/>
      <c r="AX11" s="396"/>
      <c r="AY11" s="396"/>
      <c r="AZ11" s="396"/>
      <c r="BA11" s="396"/>
      <c r="BB11" s="396"/>
      <c r="BC11" s="396"/>
      <c r="BD11" s="396"/>
      <c r="BE11" s="396"/>
      <c r="BF11" s="396"/>
      <c r="BG11" s="396"/>
      <c r="BH11" s="396"/>
      <c r="BI11" s="396"/>
      <c r="BJ11" s="396"/>
      <c r="BK11" s="396"/>
      <c r="BL11" s="396"/>
      <c r="BM11" s="396"/>
      <c r="BN11" s="396"/>
      <c r="BO11" s="396"/>
      <c r="BP11" s="396"/>
      <c r="BQ11" s="396"/>
      <c r="BR11" s="396"/>
      <c r="BS11" s="396"/>
      <c r="BT11" s="396"/>
      <c r="BU11" s="396"/>
      <c r="BV11" s="396"/>
      <c r="BW11" s="396"/>
      <c r="BX11" s="396"/>
      <c r="BY11" s="396"/>
      <c r="BZ11" s="396"/>
      <c r="CA11" s="396"/>
      <c r="CB11" s="396"/>
      <c r="CC11" s="396"/>
      <c r="CD11" s="396"/>
      <c r="CE11" s="396"/>
      <c r="CF11" s="396"/>
      <c r="CG11" s="396"/>
      <c r="CH11" s="396"/>
      <c r="CI11" s="396"/>
      <c r="CJ11" s="396"/>
      <c r="CK11" s="396"/>
      <c r="CL11" s="396"/>
      <c r="CM11" s="396"/>
      <c r="CN11" s="396"/>
      <c r="CO11" s="396"/>
      <c r="CP11" s="396"/>
      <c r="CQ11" s="396"/>
      <c r="CR11" s="396"/>
      <c r="CS11" s="143">
        <v>0</v>
      </c>
      <c r="CT11" s="143" t="str">
        <f t="shared" si="2"/>
        <v/>
      </c>
      <c r="CU11" s="143">
        <f t="shared" si="0"/>
        <v>0</v>
      </c>
      <c r="CV11" s="143" t="str">
        <f t="shared" si="3"/>
        <v/>
      </c>
      <c r="CW11" s="143">
        <v>0</v>
      </c>
      <c r="CX11" s="143" t="str">
        <f t="shared" si="4"/>
        <v/>
      </c>
      <c r="CY11" s="143">
        <f t="shared" si="1"/>
        <v>0</v>
      </c>
      <c r="CZ11" s="143" t="str">
        <f t="shared" si="5"/>
        <v/>
      </c>
    </row>
    <row r="12" spans="1:104">
      <c r="A12" s="395"/>
      <c r="B12" s="395"/>
      <c r="C12" s="395"/>
      <c r="D12" s="395"/>
      <c r="E12" s="395"/>
      <c r="F12" s="395"/>
      <c r="G12" s="395"/>
      <c r="H12" s="395"/>
      <c r="I12" s="395"/>
      <c r="J12" s="395"/>
      <c r="K12" s="395"/>
      <c r="L12" s="395"/>
      <c r="M12" s="395"/>
      <c r="N12" s="395"/>
      <c r="O12" s="395"/>
      <c r="P12" s="395"/>
      <c r="Q12" s="395"/>
      <c r="R12" s="395"/>
      <c r="S12" s="395"/>
      <c r="T12" s="395"/>
      <c r="U12" s="395"/>
      <c r="V12" s="395"/>
      <c r="W12" s="395"/>
      <c r="X12" s="395"/>
      <c r="Y12" s="395"/>
      <c r="Z12" s="395"/>
      <c r="AA12" s="395"/>
      <c r="AB12" s="395"/>
      <c r="AC12" s="395"/>
      <c r="AD12" s="395"/>
      <c r="AE12" s="395"/>
      <c r="AF12" s="395"/>
      <c r="AG12" s="395"/>
      <c r="AH12" s="395"/>
      <c r="AI12" s="395"/>
      <c r="AJ12" s="395"/>
      <c r="AK12" s="395"/>
      <c r="AL12" s="395"/>
      <c r="AM12" s="395"/>
      <c r="AN12" s="395"/>
      <c r="AO12" s="395"/>
      <c r="AP12" s="395"/>
      <c r="AQ12" s="395"/>
      <c r="AR12" s="395"/>
      <c r="AS12" s="395"/>
      <c r="AT12" s="395"/>
      <c r="AU12" s="395"/>
      <c r="AV12" s="395"/>
      <c r="AW12" s="395"/>
      <c r="AX12" s="395"/>
      <c r="AY12" s="395"/>
      <c r="AZ12" s="395"/>
      <c r="BA12" s="395"/>
      <c r="BB12" s="395"/>
      <c r="BC12" s="395"/>
      <c r="BD12" s="395"/>
      <c r="BE12" s="395"/>
      <c r="BF12" s="395"/>
      <c r="BG12" s="395"/>
      <c r="BH12" s="395"/>
      <c r="BI12" s="395"/>
      <c r="BJ12" s="395"/>
      <c r="BK12" s="395"/>
      <c r="BL12" s="395"/>
      <c r="BM12" s="395"/>
      <c r="BN12" s="395"/>
      <c r="BO12" s="395"/>
      <c r="BP12" s="395"/>
      <c r="BQ12" s="395"/>
      <c r="BR12" s="395"/>
      <c r="BS12" s="395"/>
      <c r="BT12" s="395"/>
      <c r="BU12" s="395"/>
      <c r="BV12" s="395"/>
      <c r="BW12" s="395"/>
      <c r="BX12" s="395"/>
      <c r="BY12" s="395"/>
      <c r="BZ12" s="395"/>
      <c r="CA12" s="395"/>
      <c r="CB12" s="395"/>
      <c r="CC12" s="395"/>
      <c r="CD12" s="395"/>
      <c r="CE12" s="395"/>
      <c r="CF12" s="395"/>
      <c r="CG12" s="395"/>
      <c r="CH12" s="395"/>
      <c r="CI12" s="395"/>
      <c r="CJ12" s="395"/>
      <c r="CK12" s="395"/>
      <c r="CL12" s="395"/>
      <c r="CM12" s="395"/>
      <c r="CN12" s="395"/>
      <c r="CO12" s="395"/>
      <c r="CP12" s="395"/>
      <c r="CQ12" s="395"/>
      <c r="CR12" s="395"/>
      <c r="CS12" s="143">
        <v>0</v>
      </c>
      <c r="CT12" s="143" t="str">
        <f t="shared" si="2"/>
        <v/>
      </c>
      <c r="CU12" s="143">
        <f t="shared" si="0"/>
        <v>0</v>
      </c>
      <c r="CV12" s="143" t="str">
        <f t="shared" si="3"/>
        <v/>
      </c>
      <c r="CW12" s="143">
        <v>0</v>
      </c>
      <c r="CX12" s="143" t="str">
        <f t="shared" si="4"/>
        <v/>
      </c>
      <c r="CY12" s="143">
        <f t="shared" si="1"/>
        <v>0</v>
      </c>
      <c r="CZ12" s="143" t="str">
        <f t="shared" si="5"/>
        <v/>
      </c>
    </row>
    <row r="13" spans="1:104">
      <c r="A13" s="396"/>
      <c r="B13" s="396"/>
      <c r="C13" s="396"/>
      <c r="D13" s="396"/>
      <c r="E13" s="396"/>
      <c r="F13" s="396"/>
      <c r="G13" s="396"/>
      <c r="H13" s="396"/>
      <c r="I13" s="396"/>
      <c r="J13" s="396"/>
      <c r="K13" s="396"/>
      <c r="L13" s="396"/>
      <c r="M13" s="396"/>
      <c r="N13" s="396"/>
      <c r="O13" s="396"/>
      <c r="P13" s="396"/>
      <c r="Q13" s="396"/>
      <c r="R13" s="396"/>
      <c r="S13" s="396"/>
      <c r="T13" s="396"/>
      <c r="U13" s="396"/>
      <c r="V13" s="396"/>
      <c r="W13" s="396"/>
      <c r="X13" s="396"/>
      <c r="Y13" s="396"/>
      <c r="Z13" s="396"/>
      <c r="AA13" s="396"/>
      <c r="AB13" s="396"/>
      <c r="AC13" s="396"/>
      <c r="AD13" s="396"/>
      <c r="AE13" s="396"/>
      <c r="AF13" s="396"/>
      <c r="AG13" s="396"/>
      <c r="AH13" s="396"/>
      <c r="AI13" s="396"/>
      <c r="AJ13" s="396"/>
      <c r="AK13" s="396"/>
      <c r="AL13" s="396"/>
      <c r="AM13" s="396"/>
      <c r="AN13" s="396"/>
      <c r="AO13" s="396"/>
      <c r="AP13" s="396"/>
      <c r="AQ13" s="396"/>
      <c r="AR13" s="396"/>
      <c r="AS13" s="396"/>
      <c r="AT13" s="396"/>
      <c r="AU13" s="396"/>
      <c r="AV13" s="396"/>
      <c r="AW13" s="396"/>
      <c r="AX13" s="396"/>
      <c r="AY13" s="396"/>
      <c r="AZ13" s="396"/>
      <c r="BA13" s="396"/>
      <c r="BB13" s="396"/>
      <c r="BC13" s="396"/>
      <c r="BD13" s="396"/>
      <c r="BE13" s="396"/>
      <c r="BF13" s="396"/>
      <c r="BG13" s="396"/>
      <c r="BH13" s="396"/>
      <c r="BI13" s="396"/>
      <c r="BJ13" s="396"/>
      <c r="BK13" s="396"/>
      <c r="BL13" s="396"/>
      <c r="BM13" s="396"/>
      <c r="BN13" s="396"/>
      <c r="BO13" s="396"/>
      <c r="BP13" s="396"/>
      <c r="BQ13" s="396"/>
      <c r="BR13" s="396"/>
      <c r="BS13" s="396"/>
      <c r="BT13" s="396"/>
      <c r="BU13" s="396"/>
      <c r="BV13" s="396"/>
      <c r="BW13" s="396"/>
      <c r="BX13" s="396"/>
      <c r="BY13" s="396"/>
      <c r="BZ13" s="396"/>
      <c r="CA13" s="396"/>
      <c r="CB13" s="396"/>
      <c r="CC13" s="396"/>
      <c r="CD13" s="396"/>
      <c r="CE13" s="396"/>
      <c r="CF13" s="396"/>
      <c r="CG13" s="396"/>
      <c r="CH13" s="396"/>
      <c r="CI13" s="396"/>
      <c r="CJ13" s="396"/>
      <c r="CK13" s="396"/>
      <c r="CL13" s="396"/>
      <c r="CM13" s="396"/>
      <c r="CN13" s="396"/>
      <c r="CO13" s="396"/>
      <c r="CP13" s="396"/>
      <c r="CQ13" s="396"/>
      <c r="CR13" s="396"/>
      <c r="CS13" s="143">
        <v>0</v>
      </c>
      <c r="CT13" s="143" t="str">
        <f t="shared" si="2"/>
        <v/>
      </c>
      <c r="CU13" s="143">
        <f t="shared" si="0"/>
        <v>0</v>
      </c>
      <c r="CV13" s="143" t="str">
        <f t="shared" si="3"/>
        <v/>
      </c>
      <c r="CW13" s="143">
        <v>0</v>
      </c>
      <c r="CX13" s="143" t="str">
        <f t="shared" si="4"/>
        <v/>
      </c>
      <c r="CY13" s="143">
        <f t="shared" si="1"/>
        <v>0</v>
      </c>
      <c r="CZ13" s="143" t="str">
        <f t="shared" si="5"/>
        <v/>
      </c>
    </row>
    <row r="14" spans="1:104">
      <c r="A14" s="395"/>
      <c r="B14" s="395"/>
      <c r="C14" s="395"/>
      <c r="D14" s="395"/>
      <c r="E14" s="395"/>
      <c r="F14" s="395"/>
      <c r="G14" s="395"/>
      <c r="H14" s="395"/>
      <c r="I14" s="395"/>
      <c r="J14" s="395"/>
      <c r="K14" s="395"/>
      <c r="L14" s="395"/>
      <c r="M14" s="395"/>
      <c r="N14" s="395"/>
      <c r="O14" s="395"/>
      <c r="P14" s="395"/>
      <c r="Q14" s="395"/>
      <c r="R14" s="395"/>
      <c r="S14" s="395"/>
      <c r="T14" s="395"/>
      <c r="U14" s="395"/>
      <c r="V14" s="395"/>
      <c r="W14" s="395"/>
      <c r="X14" s="395"/>
      <c r="Y14" s="395"/>
      <c r="Z14" s="395"/>
      <c r="AA14" s="395"/>
      <c r="AB14" s="395"/>
      <c r="AC14" s="395"/>
      <c r="AD14" s="395"/>
      <c r="AE14" s="395"/>
      <c r="AF14" s="395"/>
      <c r="AG14" s="395"/>
      <c r="AH14" s="395"/>
      <c r="AI14" s="395"/>
      <c r="AJ14" s="395"/>
      <c r="AK14" s="395"/>
      <c r="AL14" s="395"/>
      <c r="AM14" s="395"/>
      <c r="AN14" s="395"/>
      <c r="AO14" s="395"/>
      <c r="AP14" s="395"/>
      <c r="AQ14" s="395"/>
      <c r="AR14" s="395"/>
      <c r="AS14" s="395"/>
      <c r="AT14" s="395"/>
      <c r="AU14" s="395"/>
      <c r="AV14" s="395"/>
      <c r="AW14" s="395"/>
      <c r="AX14" s="395"/>
      <c r="AY14" s="395"/>
      <c r="AZ14" s="395"/>
      <c r="BA14" s="395"/>
      <c r="BB14" s="395"/>
      <c r="BC14" s="395"/>
      <c r="BD14" s="395"/>
      <c r="BE14" s="395"/>
      <c r="BF14" s="395"/>
      <c r="BG14" s="395"/>
      <c r="BH14" s="395"/>
      <c r="BI14" s="395"/>
      <c r="BJ14" s="395"/>
      <c r="BK14" s="395"/>
      <c r="BL14" s="395"/>
      <c r="BM14" s="395"/>
      <c r="BN14" s="395"/>
      <c r="BO14" s="395"/>
      <c r="BP14" s="395"/>
      <c r="BQ14" s="395"/>
      <c r="BR14" s="395"/>
      <c r="BS14" s="395"/>
      <c r="BT14" s="395"/>
      <c r="BU14" s="395"/>
      <c r="BV14" s="395"/>
      <c r="BW14" s="395"/>
      <c r="BX14" s="395"/>
      <c r="BY14" s="395"/>
      <c r="BZ14" s="395"/>
      <c r="CA14" s="395"/>
      <c r="CB14" s="395"/>
      <c r="CC14" s="395"/>
      <c r="CD14" s="395"/>
      <c r="CE14" s="395"/>
      <c r="CF14" s="395"/>
      <c r="CG14" s="395"/>
      <c r="CH14" s="395"/>
      <c r="CI14" s="395"/>
      <c r="CJ14" s="395"/>
      <c r="CK14" s="395"/>
      <c r="CL14" s="395"/>
      <c r="CM14" s="395"/>
      <c r="CN14" s="395"/>
      <c r="CO14" s="395"/>
      <c r="CP14" s="395"/>
      <c r="CQ14" s="395"/>
      <c r="CR14" s="395"/>
      <c r="CS14" s="143">
        <v>0</v>
      </c>
      <c r="CT14" s="143" t="str">
        <f t="shared" si="2"/>
        <v/>
      </c>
      <c r="CU14" s="143">
        <f t="shared" si="0"/>
        <v>0</v>
      </c>
      <c r="CV14" s="143" t="str">
        <f t="shared" si="3"/>
        <v/>
      </c>
      <c r="CW14" s="143">
        <v>0</v>
      </c>
      <c r="CX14" s="143" t="str">
        <f t="shared" si="4"/>
        <v/>
      </c>
      <c r="CY14" s="143">
        <f t="shared" si="1"/>
        <v>0</v>
      </c>
      <c r="CZ14" s="143" t="str">
        <f t="shared" si="5"/>
        <v/>
      </c>
    </row>
    <row r="15" spans="1:104">
      <c r="A15" s="396"/>
      <c r="B15" s="396"/>
      <c r="C15" s="396"/>
      <c r="D15" s="396"/>
      <c r="E15" s="396"/>
      <c r="F15" s="396"/>
      <c r="G15" s="396"/>
      <c r="H15" s="396"/>
      <c r="I15" s="396"/>
      <c r="J15" s="396"/>
      <c r="K15" s="396"/>
      <c r="L15" s="396"/>
      <c r="M15" s="396"/>
      <c r="N15" s="396"/>
      <c r="O15" s="396"/>
      <c r="P15" s="396"/>
      <c r="Q15" s="396"/>
      <c r="R15" s="396"/>
      <c r="S15" s="396"/>
      <c r="T15" s="396"/>
      <c r="U15" s="396"/>
      <c r="V15" s="396"/>
      <c r="W15" s="396"/>
      <c r="X15" s="396"/>
      <c r="Y15" s="396"/>
      <c r="Z15" s="396"/>
      <c r="AA15" s="396"/>
      <c r="AB15" s="396"/>
      <c r="AC15" s="396"/>
      <c r="AD15" s="396"/>
      <c r="AE15" s="396"/>
      <c r="AF15" s="396"/>
      <c r="AG15" s="396"/>
      <c r="AH15" s="396"/>
      <c r="AI15" s="396"/>
      <c r="AJ15" s="396"/>
      <c r="AK15" s="396"/>
      <c r="AL15" s="396"/>
      <c r="AM15" s="396"/>
      <c r="AN15" s="396"/>
      <c r="AO15" s="396"/>
      <c r="AP15" s="396"/>
      <c r="AQ15" s="396"/>
      <c r="AR15" s="396"/>
      <c r="AS15" s="396"/>
      <c r="AT15" s="396"/>
      <c r="AU15" s="396"/>
      <c r="AV15" s="396"/>
      <c r="AW15" s="396"/>
      <c r="AX15" s="396"/>
      <c r="AY15" s="396"/>
      <c r="AZ15" s="396"/>
      <c r="BA15" s="396"/>
      <c r="BB15" s="396"/>
      <c r="BC15" s="396"/>
      <c r="BD15" s="396"/>
      <c r="BE15" s="396"/>
      <c r="BF15" s="396"/>
      <c r="BG15" s="396"/>
      <c r="BH15" s="396"/>
      <c r="BI15" s="396"/>
      <c r="BJ15" s="396"/>
      <c r="BK15" s="396"/>
      <c r="BL15" s="396"/>
      <c r="BM15" s="396"/>
      <c r="BN15" s="396"/>
      <c r="BO15" s="396"/>
      <c r="BP15" s="396"/>
      <c r="BQ15" s="396"/>
      <c r="BR15" s="396"/>
      <c r="BS15" s="396"/>
      <c r="BT15" s="396"/>
      <c r="BU15" s="396"/>
      <c r="BV15" s="396"/>
      <c r="BW15" s="396"/>
      <c r="BX15" s="396"/>
      <c r="BY15" s="396"/>
      <c r="BZ15" s="396"/>
      <c r="CA15" s="396"/>
      <c r="CB15" s="396"/>
      <c r="CC15" s="396"/>
      <c r="CD15" s="396"/>
      <c r="CE15" s="396"/>
      <c r="CF15" s="396"/>
      <c r="CG15" s="396"/>
      <c r="CH15" s="396"/>
      <c r="CI15" s="396"/>
      <c r="CJ15" s="396"/>
      <c r="CK15" s="396"/>
      <c r="CL15" s="396"/>
      <c r="CM15" s="396"/>
      <c r="CN15" s="396"/>
      <c r="CO15" s="396"/>
      <c r="CP15" s="396"/>
      <c r="CQ15" s="396"/>
      <c r="CR15" s="396"/>
      <c r="CS15" s="143">
        <v>0</v>
      </c>
      <c r="CT15" s="143" t="str">
        <f t="shared" si="2"/>
        <v/>
      </c>
      <c r="CU15" s="143">
        <f t="shared" si="0"/>
        <v>0</v>
      </c>
      <c r="CV15" s="143" t="str">
        <f t="shared" si="3"/>
        <v/>
      </c>
      <c r="CW15" s="143">
        <v>0</v>
      </c>
      <c r="CX15" s="143" t="str">
        <f t="shared" si="4"/>
        <v/>
      </c>
      <c r="CY15" s="143">
        <f t="shared" si="1"/>
        <v>0</v>
      </c>
      <c r="CZ15" s="143" t="str">
        <f t="shared" si="5"/>
        <v/>
      </c>
    </row>
    <row r="16" spans="1:104">
      <c r="A16" s="395"/>
      <c r="B16" s="395"/>
      <c r="C16" s="395"/>
      <c r="D16" s="395"/>
      <c r="E16" s="395"/>
      <c r="F16" s="395"/>
      <c r="G16" s="395"/>
      <c r="H16" s="395"/>
      <c r="I16" s="395"/>
      <c r="J16" s="395"/>
      <c r="K16" s="395"/>
      <c r="L16" s="395"/>
      <c r="M16" s="395"/>
      <c r="N16" s="395"/>
      <c r="O16" s="395"/>
      <c r="P16" s="395"/>
      <c r="Q16" s="395"/>
      <c r="R16" s="395"/>
      <c r="S16" s="395"/>
      <c r="T16" s="395"/>
      <c r="U16" s="395"/>
      <c r="V16" s="395"/>
      <c r="W16" s="395"/>
      <c r="X16" s="395"/>
      <c r="Y16" s="395"/>
      <c r="Z16" s="395"/>
      <c r="AA16" s="395"/>
      <c r="AB16" s="395"/>
      <c r="AC16" s="395"/>
      <c r="AD16" s="395"/>
      <c r="AE16" s="395"/>
      <c r="AF16" s="395"/>
      <c r="AG16" s="395"/>
      <c r="AH16" s="395"/>
      <c r="AI16" s="395"/>
      <c r="AJ16" s="395"/>
      <c r="AK16" s="395"/>
      <c r="AL16" s="395"/>
      <c r="AM16" s="395"/>
      <c r="AN16" s="395"/>
      <c r="AO16" s="395"/>
      <c r="AP16" s="395"/>
      <c r="AQ16" s="395"/>
      <c r="AR16" s="395"/>
      <c r="AS16" s="395"/>
      <c r="AT16" s="395"/>
      <c r="AU16" s="395"/>
      <c r="AV16" s="395"/>
      <c r="AW16" s="395"/>
      <c r="AX16" s="395"/>
      <c r="AY16" s="395"/>
      <c r="AZ16" s="395"/>
      <c r="BA16" s="395"/>
      <c r="BB16" s="395"/>
      <c r="BC16" s="395"/>
      <c r="BD16" s="395"/>
      <c r="BE16" s="395"/>
      <c r="BF16" s="395"/>
      <c r="BG16" s="395"/>
      <c r="BH16" s="395"/>
      <c r="BI16" s="395"/>
      <c r="BJ16" s="395"/>
      <c r="BK16" s="395"/>
      <c r="BL16" s="395"/>
      <c r="BM16" s="395"/>
      <c r="BN16" s="395"/>
      <c r="BO16" s="395"/>
      <c r="BP16" s="395"/>
      <c r="BQ16" s="395"/>
      <c r="BR16" s="395"/>
      <c r="BS16" s="395"/>
      <c r="BT16" s="395"/>
      <c r="BU16" s="395"/>
      <c r="BV16" s="395"/>
      <c r="BW16" s="395"/>
      <c r="BX16" s="395"/>
      <c r="BY16" s="395"/>
      <c r="BZ16" s="395"/>
      <c r="CA16" s="395"/>
      <c r="CB16" s="395"/>
      <c r="CC16" s="395"/>
      <c r="CD16" s="395"/>
      <c r="CE16" s="395"/>
      <c r="CF16" s="395"/>
      <c r="CG16" s="395"/>
      <c r="CH16" s="395"/>
      <c r="CI16" s="395"/>
      <c r="CJ16" s="395"/>
      <c r="CK16" s="395"/>
      <c r="CL16" s="395"/>
      <c r="CM16" s="395"/>
      <c r="CN16" s="395"/>
      <c r="CO16" s="395"/>
      <c r="CP16" s="395"/>
      <c r="CQ16" s="395"/>
      <c r="CR16" s="395"/>
      <c r="CS16" s="143">
        <v>0</v>
      </c>
      <c r="CT16" s="143" t="str">
        <f t="shared" si="2"/>
        <v/>
      </c>
      <c r="CU16" s="143">
        <f t="shared" si="0"/>
        <v>0</v>
      </c>
      <c r="CV16" s="143" t="str">
        <f t="shared" si="3"/>
        <v/>
      </c>
      <c r="CW16" s="143">
        <v>0</v>
      </c>
      <c r="CX16" s="143" t="str">
        <f t="shared" si="4"/>
        <v/>
      </c>
      <c r="CY16" s="143">
        <f t="shared" si="1"/>
        <v>0</v>
      </c>
      <c r="CZ16" s="143" t="str">
        <f t="shared" si="5"/>
        <v/>
      </c>
    </row>
    <row r="17" spans="1:104">
      <c r="A17" s="396"/>
      <c r="B17" s="396"/>
      <c r="C17" s="396"/>
      <c r="D17" s="396"/>
      <c r="E17" s="396"/>
      <c r="F17" s="396"/>
      <c r="G17" s="396"/>
      <c r="H17" s="396"/>
      <c r="I17" s="396"/>
      <c r="J17" s="396"/>
      <c r="K17" s="396"/>
      <c r="L17" s="396"/>
      <c r="M17" s="396"/>
      <c r="N17" s="396"/>
      <c r="O17" s="396"/>
      <c r="P17" s="396"/>
      <c r="Q17" s="396"/>
      <c r="R17" s="396"/>
      <c r="S17" s="396"/>
      <c r="T17" s="396"/>
      <c r="U17" s="396"/>
      <c r="V17" s="396"/>
      <c r="W17" s="396"/>
      <c r="X17" s="396"/>
      <c r="Y17" s="396"/>
      <c r="Z17" s="396"/>
      <c r="AA17" s="396"/>
      <c r="AB17" s="396"/>
      <c r="AC17" s="396"/>
      <c r="AD17" s="396"/>
      <c r="AE17" s="396"/>
      <c r="AF17" s="396"/>
      <c r="AG17" s="396"/>
      <c r="AH17" s="396"/>
      <c r="AI17" s="396"/>
      <c r="AJ17" s="396"/>
      <c r="AK17" s="396"/>
      <c r="AL17" s="396"/>
      <c r="AM17" s="396"/>
      <c r="AN17" s="396"/>
      <c r="AO17" s="396"/>
      <c r="AP17" s="396"/>
      <c r="AQ17" s="396"/>
      <c r="AR17" s="396"/>
      <c r="AS17" s="396"/>
      <c r="AT17" s="396"/>
      <c r="AU17" s="396"/>
      <c r="AV17" s="396"/>
      <c r="AW17" s="396"/>
      <c r="AX17" s="396"/>
      <c r="AY17" s="396"/>
      <c r="AZ17" s="396"/>
      <c r="BA17" s="396"/>
      <c r="BB17" s="396"/>
      <c r="BC17" s="396"/>
      <c r="BD17" s="396"/>
      <c r="BE17" s="396"/>
      <c r="BF17" s="396"/>
      <c r="BG17" s="396"/>
      <c r="BH17" s="396"/>
      <c r="BI17" s="396"/>
      <c r="BJ17" s="396"/>
      <c r="BK17" s="396"/>
      <c r="BL17" s="396"/>
      <c r="BM17" s="396"/>
      <c r="BN17" s="396"/>
      <c r="BO17" s="396"/>
      <c r="BP17" s="396"/>
      <c r="BQ17" s="396"/>
      <c r="BR17" s="396"/>
      <c r="BS17" s="396"/>
      <c r="BT17" s="396"/>
      <c r="BU17" s="396"/>
      <c r="BV17" s="396"/>
      <c r="BW17" s="396"/>
      <c r="BX17" s="396"/>
      <c r="BY17" s="396"/>
      <c r="BZ17" s="396"/>
      <c r="CA17" s="396"/>
      <c r="CB17" s="396"/>
      <c r="CC17" s="396"/>
      <c r="CD17" s="396"/>
      <c r="CE17" s="396"/>
      <c r="CF17" s="396"/>
      <c r="CG17" s="396"/>
      <c r="CH17" s="396"/>
      <c r="CI17" s="396"/>
      <c r="CJ17" s="396"/>
      <c r="CK17" s="396"/>
      <c r="CL17" s="396"/>
      <c r="CM17" s="396"/>
      <c r="CN17" s="396"/>
      <c r="CO17" s="396"/>
      <c r="CP17" s="396"/>
      <c r="CQ17" s="396"/>
      <c r="CR17" s="396"/>
      <c r="CS17" s="143">
        <v>0</v>
      </c>
      <c r="CT17" s="143" t="str">
        <f t="shared" si="2"/>
        <v/>
      </c>
      <c r="CU17" s="143">
        <f t="shared" si="0"/>
        <v>0</v>
      </c>
      <c r="CV17" s="143" t="str">
        <f t="shared" si="3"/>
        <v/>
      </c>
      <c r="CW17" s="143">
        <v>0</v>
      </c>
      <c r="CX17" s="143" t="str">
        <f t="shared" si="4"/>
        <v/>
      </c>
      <c r="CY17" s="143">
        <f t="shared" si="1"/>
        <v>0</v>
      </c>
      <c r="CZ17" s="143" t="str">
        <f t="shared" si="5"/>
        <v/>
      </c>
    </row>
    <row r="18" spans="1:104">
      <c r="A18" s="395"/>
      <c r="B18" s="395"/>
      <c r="C18" s="395"/>
      <c r="D18" s="395"/>
      <c r="E18" s="395"/>
      <c r="F18" s="395"/>
      <c r="G18" s="395"/>
      <c r="H18" s="395"/>
      <c r="I18" s="395"/>
      <c r="J18" s="395"/>
      <c r="K18" s="395"/>
      <c r="L18" s="395"/>
      <c r="M18" s="395"/>
      <c r="N18" s="395"/>
      <c r="O18" s="395"/>
      <c r="P18" s="395"/>
      <c r="Q18" s="395"/>
      <c r="R18" s="395"/>
      <c r="S18" s="395"/>
      <c r="T18" s="395"/>
      <c r="U18" s="395"/>
      <c r="V18" s="395"/>
      <c r="W18" s="395"/>
      <c r="X18" s="395"/>
      <c r="Y18" s="395"/>
      <c r="Z18" s="395"/>
      <c r="AA18" s="395"/>
      <c r="AB18" s="395"/>
      <c r="AC18" s="395"/>
      <c r="AD18" s="395"/>
      <c r="AE18" s="395"/>
      <c r="AF18" s="395"/>
      <c r="AG18" s="395"/>
      <c r="AH18" s="395"/>
      <c r="AI18" s="395"/>
      <c r="AJ18" s="395"/>
      <c r="AK18" s="395"/>
      <c r="AL18" s="395"/>
      <c r="AM18" s="395"/>
      <c r="AN18" s="395"/>
      <c r="AO18" s="395"/>
      <c r="AP18" s="395"/>
      <c r="AQ18" s="395"/>
      <c r="AR18" s="395"/>
      <c r="AS18" s="395"/>
      <c r="AT18" s="395"/>
      <c r="AU18" s="395"/>
      <c r="AV18" s="395"/>
      <c r="AW18" s="395"/>
      <c r="AX18" s="395"/>
      <c r="AY18" s="395"/>
      <c r="AZ18" s="395"/>
      <c r="BA18" s="395"/>
      <c r="BB18" s="395"/>
      <c r="BC18" s="395"/>
      <c r="BD18" s="395"/>
      <c r="BE18" s="395"/>
      <c r="BF18" s="395"/>
      <c r="BG18" s="395"/>
      <c r="BH18" s="395"/>
      <c r="BI18" s="395"/>
      <c r="BJ18" s="395"/>
      <c r="BK18" s="395"/>
      <c r="BL18" s="395"/>
      <c r="BM18" s="395"/>
      <c r="BN18" s="395"/>
      <c r="BO18" s="395"/>
      <c r="BP18" s="395"/>
      <c r="BQ18" s="395"/>
      <c r="BR18" s="395"/>
      <c r="BS18" s="395"/>
      <c r="BT18" s="395"/>
      <c r="BU18" s="395"/>
      <c r="BV18" s="395"/>
      <c r="BW18" s="395"/>
      <c r="BX18" s="395"/>
      <c r="BY18" s="395"/>
      <c r="BZ18" s="395"/>
      <c r="CA18" s="395"/>
      <c r="CB18" s="395"/>
      <c r="CC18" s="395"/>
      <c r="CD18" s="395"/>
      <c r="CE18" s="395"/>
      <c r="CF18" s="395"/>
      <c r="CG18" s="395"/>
      <c r="CH18" s="395"/>
      <c r="CI18" s="395"/>
      <c r="CJ18" s="395"/>
      <c r="CK18" s="395"/>
      <c r="CL18" s="395"/>
      <c r="CM18" s="395"/>
      <c r="CN18" s="395"/>
      <c r="CO18" s="395"/>
      <c r="CP18" s="395"/>
      <c r="CQ18" s="395"/>
      <c r="CR18" s="395"/>
      <c r="CS18" s="143">
        <v>0</v>
      </c>
      <c r="CT18" s="143" t="str">
        <f t="shared" si="2"/>
        <v/>
      </c>
      <c r="CU18" s="143">
        <f t="shared" si="0"/>
        <v>0</v>
      </c>
      <c r="CV18" s="143" t="str">
        <f t="shared" si="3"/>
        <v/>
      </c>
      <c r="CW18" s="143">
        <v>0</v>
      </c>
      <c r="CX18" s="143" t="str">
        <f t="shared" si="4"/>
        <v/>
      </c>
      <c r="CY18" s="143">
        <f t="shared" si="1"/>
        <v>0</v>
      </c>
      <c r="CZ18" s="143" t="str">
        <f t="shared" si="5"/>
        <v/>
      </c>
    </row>
    <row r="19" spans="1:104">
      <c r="A19" s="396"/>
      <c r="B19" s="396"/>
      <c r="C19" s="396"/>
      <c r="D19" s="396"/>
      <c r="E19" s="396"/>
      <c r="F19" s="396"/>
      <c r="G19" s="396"/>
      <c r="H19" s="396"/>
      <c r="I19" s="396"/>
      <c r="J19" s="396"/>
      <c r="K19" s="396"/>
      <c r="L19" s="396"/>
      <c r="M19" s="396"/>
      <c r="N19" s="396"/>
      <c r="O19" s="396"/>
      <c r="P19" s="396"/>
      <c r="Q19" s="396"/>
      <c r="R19" s="396"/>
      <c r="S19" s="396"/>
      <c r="T19" s="396"/>
      <c r="U19" s="396"/>
      <c r="V19" s="396"/>
      <c r="W19" s="396"/>
      <c r="X19" s="396"/>
      <c r="Y19" s="396"/>
      <c r="Z19" s="396"/>
      <c r="AA19" s="396"/>
      <c r="AB19" s="396"/>
      <c r="AC19" s="396"/>
      <c r="AD19" s="396"/>
      <c r="AE19" s="396"/>
      <c r="AF19" s="396"/>
      <c r="AG19" s="396"/>
      <c r="AH19" s="396"/>
      <c r="AI19" s="396"/>
      <c r="AJ19" s="396"/>
      <c r="AK19" s="396"/>
      <c r="AL19" s="396"/>
      <c r="AM19" s="396"/>
      <c r="AN19" s="396"/>
      <c r="AO19" s="396"/>
      <c r="AP19" s="396"/>
      <c r="AQ19" s="396"/>
      <c r="AR19" s="396"/>
      <c r="AS19" s="396"/>
      <c r="AT19" s="396"/>
      <c r="AU19" s="396"/>
      <c r="AV19" s="396"/>
      <c r="AW19" s="396"/>
      <c r="AX19" s="396"/>
      <c r="AY19" s="396"/>
      <c r="AZ19" s="396"/>
      <c r="BA19" s="396"/>
      <c r="BB19" s="396"/>
      <c r="BC19" s="396"/>
      <c r="BD19" s="396"/>
      <c r="BE19" s="396"/>
      <c r="BF19" s="396"/>
      <c r="BG19" s="396"/>
      <c r="BH19" s="396"/>
      <c r="BI19" s="396"/>
      <c r="BJ19" s="396"/>
      <c r="BK19" s="396"/>
      <c r="BL19" s="396"/>
      <c r="BM19" s="396"/>
      <c r="BN19" s="396"/>
      <c r="BO19" s="396"/>
      <c r="BP19" s="396"/>
      <c r="BQ19" s="396"/>
      <c r="BR19" s="396"/>
      <c r="BS19" s="396"/>
      <c r="BT19" s="396"/>
      <c r="BU19" s="396"/>
      <c r="BV19" s="396"/>
      <c r="BW19" s="396"/>
      <c r="BX19" s="396"/>
      <c r="BY19" s="396"/>
      <c r="BZ19" s="396"/>
      <c r="CA19" s="396"/>
      <c r="CB19" s="396"/>
      <c r="CC19" s="396"/>
      <c r="CD19" s="396"/>
      <c r="CE19" s="396"/>
      <c r="CF19" s="396"/>
      <c r="CG19" s="396"/>
      <c r="CH19" s="396"/>
      <c r="CI19" s="396"/>
      <c r="CJ19" s="396"/>
      <c r="CK19" s="396"/>
      <c r="CL19" s="396"/>
      <c r="CM19" s="396"/>
      <c r="CN19" s="396"/>
      <c r="CO19" s="396"/>
      <c r="CP19" s="396"/>
      <c r="CQ19" s="396"/>
      <c r="CR19" s="396"/>
      <c r="CS19" s="143">
        <v>0</v>
      </c>
      <c r="CT19" s="143" t="str">
        <f t="shared" si="2"/>
        <v/>
      </c>
      <c r="CU19" s="143">
        <f t="shared" si="0"/>
        <v>0</v>
      </c>
      <c r="CV19" s="143" t="str">
        <f t="shared" si="3"/>
        <v/>
      </c>
      <c r="CW19" s="143">
        <v>0</v>
      </c>
      <c r="CX19" s="143" t="str">
        <f t="shared" si="4"/>
        <v/>
      </c>
      <c r="CY19" s="143">
        <f t="shared" si="1"/>
        <v>0</v>
      </c>
      <c r="CZ19" s="143" t="str">
        <f t="shared" si="5"/>
        <v/>
      </c>
    </row>
    <row r="20" spans="1:104">
      <c r="A20" s="395"/>
      <c r="B20" s="395"/>
      <c r="C20" s="395"/>
      <c r="D20" s="395"/>
      <c r="E20" s="395"/>
      <c r="F20" s="395"/>
      <c r="G20" s="395"/>
      <c r="H20" s="395"/>
      <c r="I20" s="395"/>
      <c r="J20" s="395"/>
      <c r="K20" s="395"/>
      <c r="L20" s="395"/>
      <c r="M20" s="395"/>
      <c r="N20" s="395"/>
      <c r="O20" s="395"/>
      <c r="P20" s="395"/>
      <c r="Q20" s="395"/>
      <c r="R20" s="395"/>
      <c r="S20" s="395"/>
      <c r="T20" s="395"/>
      <c r="U20" s="395"/>
      <c r="V20" s="395"/>
      <c r="W20" s="395"/>
      <c r="X20" s="395"/>
      <c r="Y20" s="395"/>
      <c r="Z20" s="395"/>
      <c r="AA20" s="395"/>
      <c r="AB20" s="395"/>
      <c r="AC20" s="395"/>
      <c r="AD20" s="395"/>
      <c r="AE20" s="395"/>
      <c r="AF20" s="395"/>
      <c r="AG20" s="395"/>
      <c r="AH20" s="395"/>
      <c r="AI20" s="395"/>
      <c r="AJ20" s="395"/>
      <c r="AK20" s="395"/>
      <c r="AL20" s="395"/>
      <c r="AM20" s="395"/>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5"/>
      <c r="BK20" s="395"/>
      <c r="BL20" s="395"/>
      <c r="BM20" s="395"/>
      <c r="BN20" s="395"/>
      <c r="BO20" s="395"/>
      <c r="BP20" s="395"/>
      <c r="BQ20" s="395"/>
      <c r="BR20" s="395"/>
      <c r="BS20" s="395"/>
      <c r="BT20" s="395"/>
      <c r="BU20" s="395"/>
      <c r="BV20" s="395"/>
      <c r="BW20" s="395"/>
      <c r="BX20" s="395"/>
      <c r="BY20" s="395"/>
      <c r="BZ20" s="395"/>
      <c r="CA20" s="395"/>
      <c r="CB20" s="395"/>
      <c r="CC20" s="395"/>
      <c r="CD20" s="395"/>
      <c r="CE20" s="395"/>
      <c r="CF20" s="395"/>
      <c r="CG20" s="395"/>
      <c r="CH20" s="395"/>
      <c r="CI20" s="395"/>
      <c r="CJ20" s="395"/>
      <c r="CK20" s="395"/>
      <c r="CL20" s="395"/>
      <c r="CM20" s="395"/>
      <c r="CN20" s="395"/>
      <c r="CO20" s="395"/>
      <c r="CP20" s="395"/>
      <c r="CQ20" s="395"/>
      <c r="CR20" s="395"/>
      <c r="CS20" s="143">
        <v>0</v>
      </c>
      <c r="CT20" s="143" t="str">
        <f t="shared" si="2"/>
        <v/>
      </c>
      <c r="CU20" s="143">
        <f t="shared" si="0"/>
        <v>0</v>
      </c>
      <c r="CV20" s="143" t="str">
        <f t="shared" si="3"/>
        <v/>
      </c>
      <c r="CW20" s="143">
        <v>0</v>
      </c>
      <c r="CX20" s="143" t="str">
        <f t="shared" si="4"/>
        <v/>
      </c>
      <c r="CY20" s="143">
        <f t="shared" si="1"/>
        <v>0</v>
      </c>
      <c r="CZ20" s="143" t="str">
        <f t="shared" si="5"/>
        <v/>
      </c>
    </row>
    <row r="21" spans="1:104">
      <c r="A21" s="396"/>
      <c r="B21" s="396"/>
      <c r="C21" s="396"/>
      <c r="D21" s="396"/>
      <c r="E21" s="396"/>
      <c r="F21" s="396"/>
      <c r="G21" s="396"/>
      <c r="H21" s="396"/>
      <c r="I21" s="396"/>
      <c r="J21" s="396"/>
      <c r="K21" s="396"/>
      <c r="L21" s="396"/>
      <c r="M21" s="396"/>
      <c r="N21" s="396"/>
      <c r="O21" s="396"/>
      <c r="P21" s="396"/>
      <c r="Q21" s="396"/>
      <c r="R21" s="396"/>
      <c r="S21" s="396"/>
      <c r="T21" s="396"/>
      <c r="U21" s="396"/>
      <c r="V21" s="396"/>
      <c r="W21" s="396"/>
      <c r="X21" s="396"/>
      <c r="Y21" s="396"/>
      <c r="Z21" s="396"/>
      <c r="AA21" s="396"/>
      <c r="AB21" s="396"/>
      <c r="AC21" s="396"/>
      <c r="AD21" s="396"/>
      <c r="AE21" s="396"/>
      <c r="AF21" s="396"/>
      <c r="AG21" s="396"/>
      <c r="AH21" s="396"/>
      <c r="AI21" s="396"/>
      <c r="AJ21" s="396"/>
      <c r="AK21" s="396"/>
      <c r="AL21" s="396"/>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6"/>
      <c r="BK21" s="396"/>
      <c r="BL21" s="396"/>
      <c r="BM21" s="396"/>
      <c r="BN21" s="396"/>
      <c r="BO21" s="396"/>
      <c r="BP21" s="396"/>
      <c r="BQ21" s="396"/>
      <c r="BR21" s="396"/>
      <c r="BS21" s="396"/>
      <c r="BT21" s="396"/>
      <c r="BU21" s="396"/>
      <c r="BV21" s="396"/>
      <c r="BW21" s="396"/>
      <c r="BX21" s="396"/>
      <c r="BY21" s="396"/>
      <c r="BZ21" s="396"/>
      <c r="CA21" s="396"/>
      <c r="CB21" s="396"/>
      <c r="CC21" s="396"/>
      <c r="CD21" s="396"/>
      <c r="CE21" s="396"/>
      <c r="CF21" s="396"/>
      <c r="CG21" s="396"/>
      <c r="CH21" s="396"/>
      <c r="CI21" s="396"/>
      <c r="CJ21" s="396"/>
      <c r="CK21" s="396"/>
      <c r="CL21" s="396"/>
      <c r="CM21" s="396"/>
      <c r="CN21" s="396"/>
      <c r="CO21" s="396"/>
      <c r="CP21" s="396"/>
      <c r="CQ21" s="396"/>
      <c r="CR21" s="396"/>
      <c r="CS21" s="143">
        <v>0</v>
      </c>
      <c r="CT21" s="143" t="str">
        <f t="shared" si="2"/>
        <v/>
      </c>
      <c r="CU21" s="143">
        <f t="shared" si="0"/>
        <v>0</v>
      </c>
      <c r="CV21" s="143" t="str">
        <f t="shared" si="3"/>
        <v/>
      </c>
      <c r="CW21" s="143">
        <v>0</v>
      </c>
      <c r="CX21" s="143" t="str">
        <f t="shared" si="4"/>
        <v/>
      </c>
      <c r="CY21" s="143">
        <f t="shared" si="1"/>
        <v>0</v>
      </c>
      <c r="CZ21" s="143" t="str">
        <f t="shared" si="5"/>
        <v/>
      </c>
    </row>
    <row r="22" spans="1:104">
      <c r="A22" s="395"/>
      <c r="B22" s="395"/>
      <c r="C22" s="395"/>
      <c r="D22" s="395"/>
      <c r="E22" s="395"/>
      <c r="F22" s="395"/>
      <c r="G22" s="395"/>
      <c r="H22" s="395"/>
      <c r="I22" s="395"/>
      <c r="J22" s="395"/>
      <c r="K22" s="395"/>
      <c r="L22" s="395"/>
      <c r="M22" s="395"/>
      <c r="N22" s="395"/>
      <c r="O22" s="395"/>
      <c r="P22" s="395"/>
      <c r="Q22" s="395"/>
      <c r="R22" s="395"/>
      <c r="S22" s="395"/>
      <c r="T22" s="395"/>
      <c r="U22" s="395"/>
      <c r="V22" s="395"/>
      <c r="W22" s="395"/>
      <c r="X22" s="395"/>
      <c r="Y22" s="395"/>
      <c r="Z22" s="395"/>
      <c r="AA22" s="395"/>
      <c r="AB22" s="395"/>
      <c r="AC22" s="395"/>
      <c r="AD22" s="395"/>
      <c r="AE22" s="395"/>
      <c r="AF22" s="395"/>
      <c r="AG22" s="395"/>
      <c r="AH22" s="395"/>
      <c r="AI22" s="395"/>
      <c r="AJ22" s="395"/>
      <c r="AK22" s="395"/>
      <c r="AL22" s="395"/>
      <c r="AM22" s="395"/>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5"/>
      <c r="BK22" s="395"/>
      <c r="BL22" s="395"/>
      <c r="BM22" s="395"/>
      <c r="BN22" s="395"/>
      <c r="BO22" s="395"/>
      <c r="BP22" s="395"/>
      <c r="BQ22" s="395"/>
      <c r="BR22" s="395"/>
      <c r="BS22" s="395"/>
      <c r="BT22" s="395"/>
      <c r="BU22" s="395"/>
      <c r="BV22" s="395"/>
      <c r="BW22" s="395"/>
      <c r="BX22" s="395"/>
      <c r="BY22" s="395"/>
      <c r="BZ22" s="395"/>
      <c r="CA22" s="395"/>
      <c r="CB22" s="395"/>
      <c r="CC22" s="395"/>
      <c r="CD22" s="395"/>
      <c r="CE22" s="395"/>
      <c r="CF22" s="395"/>
      <c r="CG22" s="395"/>
      <c r="CH22" s="395"/>
      <c r="CI22" s="395"/>
      <c r="CJ22" s="395"/>
      <c r="CK22" s="395"/>
      <c r="CL22" s="395"/>
      <c r="CM22" s="395"/>
      <c r="CN22" s="395"/>
      <c r="CO22" s="395"/>
      <c r="CP22" s="395"/>
      <c r="CQ22" s="395"/>
      <c r="CR22" s="395"/>
      <c r="CS22" s="143">
        <v>0</v>
      </c>
      <c r="CT22" s="143" t="str">
        <f t="shared" si="2"/>
        <v/>
      </c>
      <c r="CU22" s="143">
        <f t="shared" si="0"/>
        <v>0</v>
      </c>
      <c r="CV22" s="143" t="str">
        <f t="shared" si="3"/>
        <v/>
      </c>
      <c r="CW22" s="143">
        <v>0</v>
      </c>
      <c r="CX22" s="143" t="str">
        <f t="shared" si="4"/>
        <v/>
      </c>
      <c r="CY22" s="143">
        <f t="shared" si="1"/>
        <v>0</v>
      </c>
      <c r="CZ22" s="143" t="str">
        <f t="shared" si="5"/>
        <v/>
      </c>
    </row>
    <row r="23" spans="1:104">
      <c r="A23" s="396"/>
      <c r="B23" s="396"/>
      <c r="C23" s="396"/>
      <c r="D23" s="396"/>
      <c r="E23" s="396"/>
      <c r="F23" s="396"/>
      <c r="G23" s="396"/>
      <c r="H23" s="396"/>
      <c r="I23" s="396"/>
      <c r="J23" s="396"/>
      <c r="K23" s="396"/>
      <c r="L23" s="396"/>
      <c r="M23" s="396"/>
      <c r="N23" s="396"/>
      <c r="O23" s="396"/>
      <c r="P23" s="396"/>
      <c r="Q23" s="396"/>
      <c r="R23" s="396"/>
      <c r="S23" s="396"/>
      <c r="T23" s="396"/>
      <c r="U23" s="396"/>
      <c r="V23" s="396"/>
      <c r="W23" s="396"/>
      <c r="X23" s="396"/>
      <c r="Y23" s="396"/>
      <c r="Z23" s="396"/>
      <c r="AA23" s="396"/>
      <c r="AB23" s="396"/>
      <c r="AC23" s="396"/>
      <c r="AD23" s="396"/>
      <c r="AE23" s="396"/>
      <c r="AF23" s="396"/>
      <c r="AG23" s="396"/>
      <c r="AH23" s="396"/>
      <c r="AI23" s="396"/>
      <c r="AJ23" s="396"/>
      <c r="AK23" s="396"/>
      <c r="AL23" s="396"/>
      <c r="AM23" s="396"/>
      <c r="AN23" s="396"/>
      <c r="AO23" s="396"/>
      <c r="AP23" s="396"/>
      <c r="AQ23" s="396"/>
      <c r="AR23" s="396"/>
      <c r="AS23" s="396"/>
      <c r="AT23" s="396"/>
      <c r="AU23" s="396"/>
      <c r="AV23" s="396"/>
      <c r="AW23" s="396"/>
      <c r="AX23" s="396"/>
      <c r="AY23" s="396"/>
      <c r="AZ23" s="396"/>
      <c r="BA23" s="396"/>
      <c r="BB23" s="396"/>
      <c r="BC23" s="396"/>
      <c r="BD23" s="396"/>
      <c r="BE23" s="396"/>
      <c r="BF23" s="396"/>
      <c r="BG23" s="396"/>
      <c r="BH23" s="396"/>
      <c r="BI23" s="396"/>
      <c r="BJ23" s="396"/>
      <c r="BK23" s="396"/>
      <c r="BL23" s="396"/>
      <c r="BM23" s="396"/>
      <c r="BN23" s="396"/>
      <c r="BO23" s="396"/>
      <c r="BP23" s="396"/>
      <c r="BQ23" s="396"/>
      <c r="BR23" s="396"/>
      <c r="BS23" s="396"/>
      <c r="BT23" s="396"/>
      <c r="BU23" s="396"/>
      <c r="BV23" s="396"/>
      <c r="BW23" s="396"/>
      <c r="BX23" s="396"/>
      <c r="BY23" s="396"/>
      <c r="BZ23" s="396"/>
      <c r="CA23" s="396"/>
      <c r="CB23" s="396"/>
      <c r="CC23" s="396"/>
      <c r="CD23" s="396"/>
      <c r="CE23" s="396"/>
      <c r="CF23" s="396"/>
      <c r="CG23" s="396"/>
      <c r="CH23" s="396"/>
      <c r="CI23" s="396"/>
      <c r="CJ23" s="396"/>
      <c r="CK23" s="396"/>
      <c r="CL23" s="396"/>
      <c r="CM23" s="396"/>
      <c r="CN23" s="396"/>
      <c r="CO23" s="396"/>
      <c r="CP23" s="396"/>
      <c r="CQ23" s="396"/>
      <c r="CR23" s="396"/>
      <c r="CS23" s="143">
        <v>0</v>
      </c>
      <c r="CT23" s="143" t="str">
        <f t="shared" si="2"/>
        <v/>
      </c>
      <c r="CU23" s="143">
        <f t="shared" si="0"/>
        <v>0</v>
      </c>
      <c r="CV23" s="143" t="str">
        <f t="shared" si="3"/>
        <v/>
      </c>
      <c r="CW23" s="143">
        <v>0</v>
      </c>
      <c r="CX23" s="143" t="str">
        <f t="shared" si="4"/>
        <v/>
      </c>
      <c r="CY23" s="143">
        <f t="shared" si="1"/>
        <v>0</v>
      </c>
      <c r="CZ23" s="143" t="str">
        <f t="shared" si="5"/>
        <v/>
      </c>
    </row>
    <row r="24" spans="1:104">
      <c r="A24" s="395"/>
      <c r="B24" s="395"/>
      <c r="C24" s="395"/>
      <c r="D24" s="395"/>
      <c r="E24" s="395"/>
      <c r="F24" s="395"/>
      <c r="G24" s="395"/>
      <c r="H24" s="395"/>
      <c r="I24" s="395"/>
      <c r="J24" s="395"/>
      <c r="K24" s="395"/>
      <c r="L24" s="395"/>
      <c r="M24" s="395"/>
      <c r="N24" s="395"/>
      <c r="O24" s="395"/>
      <c r="P24" s="395"/>
      <c r="Q24" s="395"/>
      <c r="R24" s="395"/>
      <c r="S24" s="395"/>
      <c r="T24" s="395"/>
      <c r="U24" s="395"/>
      <c r="V24" s="395"/>
      <c r="W24" s="395"/>
      <c r="X24" s="395"/>
      <c r="Y24" s="395"/>
      <c r="Z24" s="395"/>
      <c r="AA24" s="395"/>
      <c r="AB24" s="395"/>
      <c r="AC24" s="395"/>
      <c r="AD24" s="395"/>
      <c r="AE24" s="395"/>
      <c r="AF24" s="395"/>
      <c r="AG24" s="395"/>
      <c r="AH24" s="395"/>
      <c r="AI24" s="395"/>
      <c r="AJ24" s="395"/>
      <c r="AK24" s="395"/>
      <c r="AL24" s="395"/>
      <c r="AM24" s="395"/>
      <c r="AN24" s="395"/>
      <c r="AO24" s="395"/>
      <c r="AP24" s="395"/>
      <c r="AQ24" s="395"/>
      <c r="AR24" s="395"/>
      <c r="AS24" s="395"/>
      <c r="AT24" s="395"/>
      <c r="AU24" s="395"/>
      <c r="AV24" s="395"/>
      <c r="AW24" s="395"/>
      <c r="AX24" s="395"/>
      <c r="AY24" s="395"/>
      <c r="AZ24" s="395"/>
      <c r="BA24" s="395"/>
      <c r="BB24" s="395"/>
      <c r="BC24" s="395"/>
      <c r="BD24" s="395"/>
      <c r="BE24" s="395"/>
      <c r="BF24" s="395"/>
      <c r="BG24" s="395"/>
      <c r="BH24" s="395"/>
      <c r="BI24" s="395"/>
      <c r="BJ24" s="395"/>
      <c r="BK24" s="395"/>
      <c r="BL24" s="395"/>
      <c r="BM24" s="395"/>
      <c r="BN24" s="395"/>
      <c r="BO24" s="395"/>
      <c r="BP24" s="395"/>
      <c r="BQ24" s="395"/>
      <c r="BR24" s="395"/>
      <c r="BS24" s="395"/>
      <c r="BT24" s="395"/>
      <c r="BU24" s="395"/>
      <c r="BV24" s="395"/>
      <c r="BW24" s="395"/>
      <c r="BX24" s="395"/>
      <c r="BY24" s="395"/>
      <c r="BZ24" s="395"/>
      <c r="CA24" s="395"/>
      <c r="CB24" s="395"/>
      <c r="CC24" s="395"/>
      <c r="CD24" s="395"/>
      <c r="CE24" s="395"/>
      <c r="CF24" s="395"/>
      <c r="CG24" s="395"/>
      <c r="CH24" s="395"/>
      <c r="CI24" s="395"/>
      <c r="CJ24" s="395"/>
      <c r="CK24" s="395"/>
      <c r="CL24" s="395"/>
      <c r="CM24" s="395"/>
      <c r="CN24" s="395"/>
      <c r="CO24" s="395"/>
      <c r="CP24" s="395"/>
      <c r="CQ24" s="395"/>
      <c r="CR24" s="395"/>
      <c r="CS24" s="143">
        <v>0</v>
      </c>
      <c r="CT24" s="143" t="str">
        <f t="shared" si="2"/>
        <v/>
      </c>
      <c r="CU24" s="143">
        <f t="shared" si="0"/>
        <v>0</v>
      </c>
      <c r="CV24" s="143" t="str">
        <f t="shared" si="3"/>
        <v/>
      </c>
      <c r="CW24" s="143">
        <v>0</v>
      </c>
      <c r="CX24" s="143" t="str">
        <f t="shared" si="4"/>
        <v/>
      </c>
      <c r="CY24" s="143">
        <f t="shared" si="1"/>
        <v>0</v>
      </c>
      <c r="CZ24" s="143" t="str">
        <f t="shared" si="5"/>
        <v/>
      </c>
    </row>
    <row r="25" spans="1:104">
      <c r="A25" s="396"/>
      <c r="B25" s="396"/>
      <c r="C25" s="396"/>
      <c r="D25" s="396"/>
      <c r="E25" s="396"/>
      <c r="F25" s="396"/>
      <c r="G25" s="396"/>
      <c r="H25" s="396"/>
      <c r="I25" s="396"/>
      <c r="J25" s="396"/>
      <c r="K25" s="396"/>
      <c r="L25" s="396"/>
      <c r="M25" s="396"/>
      <c r="N25" s="396"/>
      <c r="O25" s="396"/>
      <c r="P25" s="396"/>
      <c r="Q25" s="396"/>
      <c r="R25" s="396"/>
      <c r="S25" s="396"/>
      <c r="T25" s="396"/>
      <c r="U25" s="396"/>
      <c r="V25" s="396"/>
      <c r="W25" s="396"/>
      <c r="X25" s="396"/>
      <c r="Y25" s="396"/>
      <c r="Z25" s="396"/>
      <c r="AA25" s="396"/>
      <c r="AB25" s="396"/>
      <c r="AC25" s="396"/>
      <c r="AD25" s="396"/>
      <c r="AE25" s="396"/>
      <c r="AF25" s="396"/>
      <c r="AG25" s="396"/>
      <c r="AH25" s="396"/>
      <c r="AI25" s="396"/>
      <c r="AJ25" s="396"/>
      <c r="AK25" s="396"/>
      <c r="AL25" s="396"/>
      <c r="AM25" s="396"/>
      <c r="AN25" s="396"/>
      <c r="AO25" s="396"/>
      <c r="AP25" s="396"/>
      <c r="AQ25" s="396"/>
      <c r="AR25" s="396"/>
      <c r="AS25" s="396"/>
      <c r="AT25" s="396"/>
      <c r="AU25" s="396"/>
      <c r="AV25" s="396"/>
      <c r="AW25" s="396"/>
      <c r="AX25" s="396"/>
      <c r="AY25" s="396"/>
      <c r="AZ25" s="396"/>
      <c r="BA25" s="396"/>
      <c r="BB25" s="396"/>
      <c r="BC25" s="396"/>
      <c r="BD25" s="396"/>
      <c r="BE25" s="396"/>
      <c r="BF25" s="396"/>
      <c r="BG25" s="396"/>
      <c r="BH25" s="396"/>
      <c r="BI25" s="396"/>
      <c r="BJ25" s="396"/>
      <c r="BK25" s="396"/>
      <c r="BL25" s="396"/>
      <c r="BM25" s="396"/>
      <c r="BN25" s="396"/>
      <c r="BO25" s="396"/>
      <c r="BP25" s="396"/>
      <c r="BQ25" s="396"/>
      <c r="BR25" s="396"/>
      <c r="BS25" s="396"/>
      <c r="BT25" s="396"/>
      <c r="BU25" s="396"/>
      <c r="BV25" s="396"/>
      <c r="BW25" s="396"/>
      <c r="BX25" s="396"/>
      <c r="BY25" s="396"/>
      <c r="BZ25" s="396"/>
      <c r="CA25" s="396"/>
      <c r="CB25" s="396"/>
      <c r="CC25" s="396"/>
      <c r="CD25" s="396"/>
      <c r="CE25" s="396"/>
      <c r="CF25" s="396"/>
      <c r="CG25" s="396"/>
      <c r="CH25" s="396"/>
      <c r="CI25" s="396"/>
      <c r="CJ25" s="396"/>
      <c r="CK25" s="396"/>
      <c r="CL25" s="396"/>
      <c r="CM25" s="396"/>
      <c r="CN25" s="396"/>
      <c r="CO25" s="396"/>
      <c r="CP25" s="396"/>
      <c r="CQ25" s="396"/>
      <c r="CR25" s="396"/>
      <c r="CS25" s="143">
        <v>0</v>
      </c>
      <c r="CT25" s="143" t="str">
        <f t="shared" si="2"/>
        <v/>
      </c>
      <c r="CU25" s="143">
        <f t="shared" si="0"/>
        <v>0</v>
      </c>
      <c r="CV25" s="143" t="str">
        <f t="shared" si="3"/>
        <v/>
      </c>
      <c r="CW25" s="143">
        <v>0</v>
      </c>
      <c r="CX25" s="143" t="str">
        <f t="shared" si="4"/>
        <v/>
      </c>
      <c r="CY25" s="143">
        <f t="shared" si="1"/>
        <v>0</v>
      </c>
      <c r="CZ25" s="143" t="str">
        <f t="shared" si="5"/>
        <v/>
      </c>
    </row>
    <row r="26" spans="1:104">
      <c r="A26" s="395"/>
      <c r="B26" s="395"/>
      <c r="C26" s="395"/>
      <c r="D26" s="395"/>
      <c r="E26" s="395"/>
      <c r="F26" s="395"/>
      <c r="G26" s="395"/>
      <c r="H26" s="395"/>
      <c r="I26" s="395"/>
      <c r="J26" s="395"/>
      <c r="K26" s="395"/>
      <c r="L26" s="395"/>
      <c r="M26" s="395"/>
      <c r="N26" s="395"/>
      <c r="O26" s="395"/>
      <c r="P26" s="395"/>
      <c r="Q26" s="395"/>
      <c r="R26" s="395"/>
      <c r="S26" s="395"/>
      <c r="T26" s="395"/>
      <c r="U26" s="395"/>
      <c r="V26" s="395"/>
      <c r="W26" s="395"/>
      <c r="X26" s="395"/>
      <c r="Y26" s="395"/>
      <c r="Z26" s="395"/>
      <c r="AA26" s="395"/>
      <c r="AB26" s="395"/>
      <c r="AC26" s="395"/>
      <c r="AD26" s="395"/>
      <c r="AE26" s="395"/>
      <c r="AF26" s="395"/>
      <c r="AG26" s="395"/>
      <c r="AH26" s="395"/>
      <c r="AI26" s="395"/>
      <c r="AJ26" s="395"/>
      <c r="AK26" s="395"/>
      <c r="AL26" s="395"/>
      <c r="AM26" s="395"/>
      <c r="AN26" s="395"/>
      <c r="AO26" s="395"/>
      <c r="AP26" s="395"/>
      <c r="AQ26" s="395"/>
      <c r="AR26" s="395"/>
      <c r="AS26" s="395"/>
      <c r="AT26" s="395"/>
      <c r="AU26" s="395"/>
      <c r="AV26" s="395"/>
      <c r="AW26" s="395"/>
      <c r="AX26" s="395"/>
      <c r="AY26" s="395"/>
      <c r="AZ26" s="395"/>
      <c r="BA26" s="395"/>
      <c r="BB26" s="395"/>
      <c r="BC26" s="395"/>
      <c r="BD26" s="395"/>
      <c r="BE26" s="395"/>
      <c r="BF26" s="395"/>
      <c r="BG26" s="395"/>
      <c r="BH26" s="395"/>
      <c r="BI26" s="395"/>
      <c r="BJ26" s="395"/>
      <c r="BK26" s="395"/>
      <c r="BL26" s="395"/>
      <c r="BM26" s="395"/>
      <c r="BN26" s="395"/>
      <c r="BO26" s="395"/>
      <c r="BP26" s="395"/>
      <c r="BQ26" s="395"/>
      <c r="BR26" s="395"/>
      <c r="BS26" s="395"/>
      <c r="BT26" s="395"/>
      <c r="BU26" s="395"/>
      <c r="BV26" s="395"/>
      <c r="BW26" s="395"/>
      <c r="BX26" s="395"/>
      <c r="BY26" s="395"/>
      <c r="BZ26" s="395"/>
      <c r="CA26" s="395"/>
      <c r="CB26" s="395"/>
      <c r="CC26" s="395"/>
      <c r="CD26" s="395"/>
      <c r="CE26" s="395"/>
      <c r="CF26" s="395"/>
      <c r="CG26" s="395"/>
      <c r="CH26" s="395"/>
      <c r="CI26" s="395"/>
      <c r="CJ26" s="395"/>
      <c r="CK26" s="395"/>
      <c r="CL26" s="395"/>
      <c r="CM26" s="395"/>
      <c r="CN26" s="395"/>
      <c r="CO26" s="395"/>
      <c r="CP26" s="395"/>
      <c r="CQ26" s="395"/>
      <c r="CR26" s="395"/>
      <c r="CS26" s="143">
        <v>0</v>
      </c>
      <c r="CT26" s="143" t="str">
        <f t="shared" si="2"/>
        <v/>
      </c>
      <c r="CU26" s="143">
        <f t="shared" si="0"/>
        <v>0</v>
      </c>
      <c r="CV26" s="143" t="str">
        <f t="shared" si="3"/>
        <v/>
      </c>
      <c r="CW26" s="143">
        <v>0</v>
      </c>
      <c r="CX26" s="143" t="str">
        <f t="shared" si="4"/>
        <v/>
      </c>
      <c r="CY26" s="143">
        <f t="shared" si="1"/>
        <v>0</v>
      </c>
      <c r="CZ26" s="143" t="str">
        <f t="shared" si="5"/>
        <v/>
      </c>
    </row>
    <row r="27" spans="1:104">
      <c r="A27" s="396"/>
      <c r="B27" s="396"/>
      <c r="C27" s="396"/>
      <c r="D27" s="396"/>
      <c r="E27" s="396"/>
      <c r="F27" s="396"/>
      <c r="G27" s="396"/>
      <c r="H27" s="396"/>
      <c r="I27" s="396"/>
      <c r="J27" s="396"/>
      <c r="K27" s="396"/>
      <c r="L27" s="396"/>
      <c r="M27" s="396"/>
      <c r="N27" s="396"/>
      <c r="O27" s="396"/>
      <c r="P27" s="396"/>
      <c r="Q27" s="396"/>
      <c r="R27" s="396"/>
      <c r="S27" s="396"/>
      <c r="T27" s="396"/>
      <c r="U27" s="396"/>
      <c r="V27" s="396"/>
      <c r="W27" s="396"/>
      <c r="X27" s="396"/>
      <c r="Y27" s="396"/>
      <c r="Z27" s="396"/>
      <c r="AA27" s="396"/>
      <c r="AB27" s="396"/>
      <c r="AC27" s="396"/>
      <c r="AD27" s="396"/>
      <c r="AE27" s="396"/>
      <c r="AF27" s="396"/>
      <c r="AG27" s="396"/>
      <c r="AH27" s="396"/>
      <c r="AI27" s="396"/>
      <c r="AJ27" s="396"/>
      <c r="AK27" s="396"/>
      <c r="AL27" s="396"/>
      <c r="AM27" s="396"/>
      <c r="AN27" s="396"/>
      <c r="AO27" s="396"/>
      <c r="AP27" s="396"/>
      <c r="AQ27" s="396"/>
      <c r="AR27" s="396"/>
      <c r="AS27" s="396"/>
      <c r="AT27" s="396"/>
      <c r="AU27" s="396"/>
      <c r="AV27" s="396"/>
      <c r="AW27" s="396"/>
      <c r="AX27" s="396"/>
      <c r="AY27" s="396"/>
      <c r="AZ27" s="396"/>
      <c r="BA27" s="396"/>
      <c r="BB27" s="396"/>
      <c r="BC27" s="396"/>
      <c r="BD27" s="396"/>
      <c r="BE27" s="396"/>
      <c r="BF27" s="396"/>
      <c r="BG27" s="396"/>
      <c r="BH27" s="396"/>
      <c r="BI27" s="396"/>
      <c r="BJ27" s="396"/>
      <c r="BK27" s="396"/>
      <c r="BL27" s="396"/>
      <c r="BM27" s="396"/>
      <c r="BN27" s="396"/>
      <c r="BO27" s="396"/>
      <c r="BP27" s="396"/>
      <c r="BQ27" s="396"/>
      <c r="BR27" s="396"/>
      <c r="BS27" s="396"/>
      <c r="BT27" s="396"/>
      <c r="BU27" s="396"/>
      <c r="BV27" s="396"/>
      <c r="BW27" s="396"/>
      <c r="BX27" s="396"/>
      <c r="BY27" s="396"/>
      <c r="BZ27" s="396"/>
      <c r="CA27" s="396"/>
      <c r="CB27" s="396"/>
      <c r="CC27" s="396"/>
      <c r="CD27" s="396"/>
      <c r="CE27" s="396"/>
      <c r="CF27" s="396"/>
      <c r="CG27" s="396"/>
      <c r="CH27" s="396"/>
      <c r="CI27" s="396"/>
      <c r="CJ27" s="396"/>
      <c r="CK27" s="396"/>
      <c r="CL27" s="396"/>
      <c r="CM27" s="396"/>
      <c r="CN27" s="396"/>
      <c r="CO27" s="396"/>
      <c r="CP27" s="396"/>
      <c r="CQ27" s="396"/>
      <c r="CR27" s="396"/>
      <c r="CS27" s="143">
        <v>0</v>
      </c>
      <c r="CT27" s="143" t="str">
        <f t="shared" si="2"/>
        <v/>
      </c>
      <c r="CU27" s="143">
        <f t="shared" si="0"/>
        <v>0</v>
      </c>
      <c r="CV27" s="143" t="str">
        <f t="shared" si="3"/>
        <v/>
      </c>
      <c r="CW27" s="143">
        <v>0</v>
      </c>
      <c r="CX27" s="143" t="str">
        <f t="shared" si="4"/>
        <v/>
      </c>
      <c r="CY27" s="143">
        <f t="shared" si="1"/>
        <v>0</v>
      </c>
      <c r="CZ27" s="143" t="str">
        <f t="shared" si="5"/>
        <v/>
      </c>
    </row>
    <row r="28" spans="1:104">
      <c r="A28" s="395"/>
      <c r="B28" s="395"/>
      <c r="C28" s="395"/>
      <c r="D28" s="395"/>
      <c r="E28" s="395"/>
      <c r="F28" s="395"/>
      <c r="G28" s="395"/>
      <c r="H28" s="395"/>
      <c r="I28" s="395"/>
      <c r="J28" s="395"/>
      <c r="K28" s="395"/>
      <c r="L28" s="395"/>
      <c r="M28" s="395"/>
      <c r="N28" s="395"/>
      <c r="O28" s="395"/>
      <c r="P28" s="395"/>
      <c r="Q28" s="395"/>
      <c r="R28" s="395"/>
      <c r="S28" s="395"/>
      <c r="T28" s="395"/>
      <c r="U28" s="395"/>
      <c r="V28" s="395"/>
      <c r="W28" s="395"/>
      <c r="X28" s="395"/>
      <c r="Y28" s="395"/>
      <c r="Z28" s="395"/>
      <c r="AA28" s="395"/>
      <c r="AB28" s="395"/>
      <c r="AC28" s="395"/>
      <c r="AD28" s="395"/>
      <c r="AE28" s="395"/>
      <c r="AF28" s="395"/>
      <c r="AG28" s="395"/>
      <c r="AH28" s="395"/>
      <c r="AI28" s="395"/>
      <c r="AJ28" s="395"/>
      <c r="AK28" s="395"/>
      <c r="AL28" s="395"/>
      <c r="AM28" s="395"/>
      <c r="AN28" s="395"/>
      <c r="AO28" s="395"/>
      <c r="AP28" s="395"/>
      <c r="AQ28" s="395"/>
      <c r="AR28" s="395"/>
      <c r="AS28" s="395"/>
      <c r="AT28" s="395"/>
      <c r="AU28" s="395"/>
      <c r="AV28" s="395"/>
      <c r="AW28" s="395"/>
      <c r="AX28" s="395"/>
      <c r="AY28" s="395"/>
      <c r="AZ28" s="395"/>
      <c r="BA28" s="395"/>
      <c r="BB28" s="395"/>
      <c r="BC28" s="395"/>
      <c r="BD28" s="395"/>
      <c r="BE28" s="395"/>
      <c r="BF28" s="395"/>
      <c r="BG28" s="395"/>
      <c r="BH28" s="395"/>
      <c r="BI28" s="395"/>
      <c r="BJ28" s="395"/>
      <c r="BK28" s="395"/>
      <c r="BL28" s="395"/>
      <c r="BM28" s="395"/>
      <c r="BN28" s="395"/>
      <c r="BO28" s="395"/>
      <c r="BP28" s="395"/>
      <c r="BQ28" s="395"/>
      <c r="BR28" s="395"/>
      <c r="BS28" s="395"/>
      <c r="BT28" s="395"/>
      <c r="BU28" s="395"/>
      <c r="BV28" s="395"/>
      <c r="BW28" s="395"/>
      <c r="BX28" s="395"/>
      <c r="BY28" s="395"/>
      <c r="BZ28" s="395"/>
      <c r="CA28" s="395"/>
      <c r="CB28" s="395"/>
      <c r="CC28" s="395"/>
      <c r="CD28" s="395"/>
      <c r="CE28" s="395"/>
      <c r="CF28" s="395"/>
      <c r="CG28" s="395"/>
      <c r="CH28" s="395"/>
      <c r="CI28" s="395"/>
      <c r="CJ28" s="395"/>
      <c r="CK28" s="395"/>
      <c r="CL28" s="395"/>
      <c r="CM28" s="395"/>
      <c r="CN28" s="395"/>
      <c r="CO28" s="395"/>
      <c r="CP28" s="395"/>
      <c r="CQ28" s="395"/>
      <c r="CR28" s="395"/>
      <c r="CS28" s="143">
        <v>0</v>
      </c>
      <c r="CT28" s="143" t="str">
        <f t="shared" si="2"/>
        <v/>
      </c>
      <c r="CU28" s="143">
        <f t="shared" si="0"/>
        <v>0</v>
      </c>
      <c r="CV28" s="143" t="str">
        <f t="shared" si="3"/>
        <v/>
      </c>
      <c r="CW28" s="143">
        <v>0</v>
      </c>
      <c r="CX28" s="143" t="str">
        <f t="shared" si="4"/>
        <v/>
      </c>
      <c r="CY28" s="143">
        <f t="shared" si="1"/>
        <v>0</v>
      </c>
      <c r="CZ28" s="143" t="str">
        <f t="shared" si="5"/>
        <v/>
      </c>
    </row>
    <row r="29" spans="1:104">
      <c r="A29" s="396"/>
      <c r="B29" s="396"/>
      <c r="C29" s="396"/>
      <c r="D29" s="396"/>
      <c r="E29" s="396"/>
      <c r="F29" s="396"/>
      <c r="G29" s="396"/>
      <c r="H29" s="396"/>
      <c r="I29" s="396"/>
      <c r="J29" s="396"/>
      <c r="K29" s="396"/>
      <c r="L29" s="396"/>
      <c r="M29" s="396"/>
      <c r="N29" s="396"/>
      <c r="O29" s="396"/>
      <c r="P29" s="396"/>
      <c r="Q29" s="396"/>
      <c r="R29" s="396"/>
      <c r="S29" s="396"/>
      <c r="T29" s="396"/>
      <c r="U29" s="396"/>
      <c r="V29" s="396"/>
      <c r="W29" s="396"/>
      <c r="X29" s="396"/>
      <c r="Y29" s="396"/>
      <c r="Z29" s="396"/>
      <c r="AA29" s="396"/>
      <c r="AB29" s="396"/>
      <c r="AC29" s="396"/>
      <c r="AD29" s="396"/>
      <c r="AE29" s="396"/>
      <c r="AF29" s="396"/>
      <c r="AG29" s="396"/>
      <c r="AH29" s="396"/>
      <c r="AI29" s="396"/>
      <c r="AJ29" s="396"/>
      <c r="AK29" s="396"/>
      <c r="AL29" s="396"/>
      <c r="AM29" s="396"/>
      <c r="AN29" s="396"/>
      <c r="AO29" s="396"/>
      <c r="AP29" s="396"/>
      <c r="AQ29" s="396"/>
      <c r="AR29" s="396"/>
      <c r="AS29" s="396"/>
      <c r="AT29" s="396"/>
      <c r="AU29" s="396"/>
      <c r="AV29" s="396"/>
      <c r="AW29" s="396"/>
      <c r="AX29" s="396"/>
      <c r="AY29" s="396"/>
      <c r="AZ29" s="396"/>
      <c r="BA29" s="396"/>
      <c r="BB29" s="396"/>
      <c r="BC29" s="396"/>
      <c r="BD29" s="396"/>
      <c r="BE29" s="396"/>
      <c r="BF29" s="396"/>
      <c r="BG29" s="396"/>
      <c r="BH29" s="396"/>
      <c r="BI29" s="396"/>
      <c r="BJ29" s="396"/>
      <c r="BK29" s="396"/>
      <c r="BL29" s="396"/>
      <c r="BM29" s="396"/>
      <c r="BN29" s="396"/>
      <c r="BO29" s="396"/>
      <c r="BP29" s="396"/>
      <c r="BQ29" s="396"/>
      <c r="BR29" s="396"/>
      <c r="BS29" s="396"/>
      <c r="BT29" s="396"/>
      <c r="BU29" s="396"/>
      <c r="BV29" s="396"/>
      <c r="BW29" s="396"/>
      <c r="BX29" s="396"/>
      <c r="BY29" s="396"/>
      <c r="BZ29" s="396"/>
      <c r="CA29" s="396"/>
      <c r="CB29" s="396"/>
      <c r="CC29" s="396"/>
      <c r="CD29" s="396"/>
      <c r="CE29" s="396"/>
      <c r="CF29" s="396"/>
      <c r="CG29" s="396"/>
      <c r="CH29" s="396"/>
      <c r="CI29" s="396"/>
      <c r="CJ29" s="396"/>
      <c r="CK29" s="396"/>
      <c r="CL29" s="396"/>
      <c r="CM29" s="396"/>
      <c r="CN29" s="396"/>
      <c r="CO29" s="396"/>
      <c r="CP29" s="396"/>
      <c r="CQ29" s="396"/>
      <c r="CR29" s="396"/>
      <c r="CS29" s="143">
        <v>0</v>
      </c>
      <c r="CT29" s="143" t="str">
        <f t="shared" si="2"/>
        <v/>
      </c>
      <c r="CU29" s="143">
        <f t="shared" si="0"/>
        <v>0</v>
      </c>
      <c r="CV29" s="143" t="str">
        <f t="shared" si="3"/>
        <v/>
      </c>
      <c r="CW29" s="143">
        <v>0</v>
      </c>
      <c r="CX29" s="143" t="str">
        <f t="shared" si="4"/>
        <v/>
      </c>
      <c r="CY29" s="143">
        <f t="shared" si="1"/>
        <v>0</v>
      </c>
      <c r="CZ29" s="143" t="str">
        <f t="shared" si="5"/>
        <v/>
      </c>
    </row>
    <row r="30" spans="1:104">
      <c r="A30" s="395"/>
      <c r="B30" s="395"/>
      <c r="C30" s="395"/>
      <c r="D30" s="395"/>
      <c r="E30" s="395"/>
      <c r="F30" s="395"/>
      <c r="G30" s="395"/>
      <c r="H30" s="395"/>
      <c r="I30" s="395"/>
      <c r="J30" s="395"/>
      <c r="K30" s="395"/>
      <c r="L30" s="395"/>
      <c r="M30" s="395"/>
      <c r="N30" s="395"/>
      <c r="O30" s="395"/>
      <c r="P30" s="395"/>
      <c r="Q30" s="395"/>
      <c r="R30" s="395"/>
      <c r="S30" s="395"/>
      <c r="T30" s="395"/>
      <c r="U30" s="395"/>
      <c r="V30" s="395"/>
      <c r="W30" s="395"/>
      <c r="X30" s="395"/>
      <c r="Y30" s="395"/>
      <c r="Z30" s="395"/>
      <c r="AA30" s="395"/>
      <c r="AB30" s="395"/>
      <c r="AC30" s="395"/>
      <c r="AD30" s="395"/>
      <c r="AE30" s="395"/>
      <c r="AF30" s="395"/>
      <c r="AG30" s="395"/>
      <c r="AH30" s="395"/>
      <c r="AI30" s="395"/>
      <c r="AJ30" s="395"/>
      <c r="AK30" s="395"/>
      <c r="AL30" s="395"/>
      <c r="AM30" s="395"/>
      <c r="AN30" s="395"/>
      <c r="AO30" s="395"/>
      <c r="AP30" s="395"/>
      <c r="AQ30" s="395"/>
      <c r="AR30" s="395"/>
      <c r="AS30" s="395"/>
      <c r="AT30" s="395"/>
      <c r="AU30" s="395"/>
      <c r="AV30" s="395"/>
      <c r="AW30" s="395"/>
      <c r="AX30" s="395"/>
      <c r="AY30" s="395"/>
      <c r="AZ30" s="395"/>
      <c r="BA30" s="395"/>
      <c r="BB30" s="395"/>
      <c r="BC30" s="395"/>
      <c r="BD30" s="395"/>
      <c r="BE30" s="395"/>
      <c r="BF30" s="395"/>
      <c r="BG30" s="395"/>
      <c r="BH30" s="395"/>
      <c r="BI30" s="395"/>
      <c r="BJ30" s="395"/>
      <c r="BK30" s="395"/>
      <c r="BL30" s="395"/>
      <c r="BM30" s="395"/>
      <c r="BN30" s="395"/>
      <c r="BO30" s="395"/>
      <c r="BP30" s="395"/>
      <c r="BQ30" s="395"/>
      <c r="BR30" s="395"/>
      <c r="BS30" s="395"/>
      <c r="BT30" s="395"/>
      <c r="BU30" s="395"/>
      <c r="BV30" s="395"/>
      <c r="BW30" s="395"/>
      <c r="BX30" s="395"/>
      <c r="BY30" s="395"/>
      <c r="BZ30" s="395"/>
      <c r="CA30" s="395"/>
      <c r="CB30" s="395"/>
      <c r="CC30" s="395"/>
      <c r="CD30" s="395"/>
      <c r="CE30" s="395"/>
      <c r="CF30" s="395"/>
      <c r="CG30" s="395"/>
      <c r="CH30" s="395"/>
      <c r="CI30" s="395"/>
      <c r="CJ30" s="395"/>
      <c r="CK30" s="395"/>
      <c r="CL30" s="395"/>
      <c r="CM30" s="395"/>
      <c r="CN30" s="395"/>
      <c r="CO30" s="395"/>
      <c r="CP30" s="395"/>
      <c r="CQ30" s="395"/>
      <c r="CR30" s="395"/>
      <c r="CS30" s="143">
        <v>0</v>
      </c>
      <c r="CT30" s="143" t="str">
        <f t="shared" si="2"/>
        <v/>
      </c>
      <c r="CU30" s="143">
        <f t="shared" si="0"/>
        <v>0</v>
      </c>
      <c r="CV30" s="143" t="str">
        <f t="shared" si="3"/>
        <v/>
      </c>
      <c r="CW30" s="143">
        <v>0</v>
      </c>
      <c r="CX30" s="143" t="str">
        <f t="shared" si="4"/>
        <v/>
      </c>
      <c r="CY30" s="143">
        <f t="shared" si="1"/>
        <v>0</v>
      </c>
      <c r="CZ30" s="143" t="str">
        <f t="shared" si="5"/>
        <v/>
      </c>
    </row>
    <row r="31" spans="1:104">
      <c r="A31" s="396"/>
      <c r="B31" s="396"/>
      <c r="C31" s="396"/>
      <c r="D31" s="396"/>
      <c r="E31" s="396"/>
      <c r="F31" s="396"/>
      <c r="G31" s="396"/>
      <c r="H31" s="396"/>
      <c r="I31" s="396"/>
      <c r="J31" s="396"/>
      <c r="K31" s="396"/>
      <c r="L31" s="396"/>
      <c r="M31" s="396"/>
      <c r="N31" s="396"/>
      <c r="O31" s="396"/>
      <c r="P31" s="396"/>
      <c r="Q31" s="396"/>
      <c r="R31" s="396"/>
      <c r="S31" s="396"/>
      <c r="T31" s="396"/>
      <c r="U31" s="396"/>
      <c r="V31" s="396"/>
      <c r="W31" s="396"/>
      <c r="X31" s="396"/>
      <c r="Y31" s="396"/>
      <c r="Z31" s="396"/>
      <c r="AA31" s="396"/>
      <c r="AB31" s="396"/>
      <c r="AC31" s="396"/>
      <c r="AD31" s="396"/>
      <c r="AE31" s="396"/>
      <c r="AF31" s="396"/>
      <c r="AG31" s="396"/>
      <c r="AH31" s="396"/>
      <c r="AI31" s="396"/>
      <c r="AJ31" s="396"/>
      <c r="AK31" s="396"/>
      <c r="AL31" s="396"/>
      <c r="AM31" s="396"/>
      <c r="AN31" s="396"/>
      <c r="AO31" s="396"/>
      <c r="AP31" s="396"/>
      <c r="AQ31" s="396"/>
      <c r="AR31" s="396"/>
      <c r="AS31" s="396"/>
      <c r="AT31" s="396"/>
      <c r="AU31" s="396"/>
      <c r="AV31" s="396"/>
      <c r="AW31" s="396"/>
      <c r="AX31" s="396"/>
      <c r="AY31" s="396"/>
      <c r="AZ31" s="396"/>
      <c r="BA31" s="396"/>
      <c r="BB31" s="396"/>
      <c r="BC31" s="396"/>
      <c r="BD31" s="396"/>
      <c r="BE31" s="396"/>
      <c r="BF31" s="396"/>
      <c r="BG31" s="396"/>
      <c r="BH31" s="396"/>
      <c r="BI31" s="396"/>
      <c r="BJ31" s="396"/>
      <c r="BK31" s="396"/>
      <c r="BL31" s="396"/>
      <c r="BM31" s="396"/>
      <c r="BN31" s="396"/>
      <c r="BO31" s="396"/>
      <c r="BP31" s="396"/>
      <c r="BQ31" s="396"/>
      <c r="BR31" s="396"/>
      <c r="BS31" s="396"/>
      <c r="BT31" s="396"/>
      <c r="BU31" s="396"/>
      <c r="BV31" s="396"/>
      <c r="BW31" s="396"/>
      <c r="BX31" s="396"/>
      <c r="BY31" s="396"/>
      <c r="BZ31" s="396"/>
      <c r="CA31" s="396"/>
      <c r="CB31" s="396"/>
      <c r="CC31" s="396"/>
      <c r="CD31" s="396"/>
      <c r="CE31" s="396"/>
      <c r="CF31" s="396"/>
      <c r="CG31" s="396"/>
      <c r="CH31" s="396"/>
      <c r="CI31" s="396"/>
      <c r="CJ31" s="396"/>
      <c r="CK31" s="396"/>
      <c r="CL31" s="396"/>
      <c r="CM31" s="396"/>
      <c r="CN31" s="396"/>
      <c r="CO31" s="396"/>
      <c r="CP31" s="396"/>
      <c r="CQ31" s="396"/>
      <c r="CR31" s="396"/>
      <c r="CS31" s="143">
        <v>0</v>
      </c>
      <c r="CT31" s="143" t="str">
        <f t="shared" si="2"/>
        <v/>
      </c>
      <c r="CU31" s="143">
        <f t="shared" si="0"/>
        <v>0</v>
      </c>
      <c r="CV31" s="143" t="str">
        <f t="shared" si="3"/>
        <v/>
      </c>
      <c r="CW31" s="143">
        <v>0</v>
      </c>
      <c r="CX31" s="143" t="str">
        <f t="shared" si="4"/>
        <v/>
      </c>
      <c r="CY31" s="143">
        <f t="shared" si="1"/>
        <v>0</v>
      </c>
      <c r="CZ31" s="143" t="str">
        <f t="shared" si="5"/>
        <v/>
      </c>
    </row>
    <row r="32" spans="1:104">
      <c r="A32" s="395"/>
      <c r="B32" s="395"/>
      <c r="C32" s="395"/>
      <c r="D32" s="395"/>
      <c r="E32" s="395"/>
      <c r="F32" s="395"/>
      <c r="G32" s="395"/>
      <c r="H32" s="395"/>
      <c r="I32" s="395"/>
      <c r="J32" s="395"/>
      <c r="K32" s="395"/>
      <c r="L32" s="395"/>
      <c r="M32" s="395"/>
      <c r="N32" s="395"/>
      <c r="O32" s="395"/>
      <c r="P32" s="395"/>
      <c r="Q32" s="395"/>
      <c r="R32" s="395"/>
      <c r="S32" s="395"/>
      <c r="T32" s="395"/>
      <c r="U32" s="395"/>
      <c r="V32" s="395"/>
      <c r="W32" s="395"/>
      <c r="X32" s="395"/>
      <c r="Y32" s="395"/>
      <c r="Z32" s="395"/>
      <c r="AA32" s="395"/>
      <c r="AB32" s="395"/>
      <c r="AC32" s="395"/>
      <c r="AD32" s="395"/>
      <c r="AE32" s="395"/>
      <c r="AF32" s="395"/>
      <c r="AG32" s="395"/>
      <c r="AH32" s="395"/>
      <c r="AI32" s="395"/>
      <c r="AJ32" s="395"/>
      <c r="AK32" s="395"/>
      <c r="AL32" s="395"/>
      <c r="AM32" s="395"/>
      <c r="AN32" s="395"/>
      <c r="AO32" s="395"/>
      <c r="AP32" s="395"/>
      <c r="AQ32" s="395"/>
      <c r="AR32" s="395"/>
      <c r="AS32" s="395"/>
      <c r="AT32" s="395"/>
      <c r="AU32" s="395"/>
      <c r="AV32" s="395"/>
      <c r="AW32" s="395"/>
      <c r="AX32" s="395"/>
      <c r="AY32" s="395"/>
      <c r="AZ32" s="395"/>
      <c r="BA32" s="395"/>
      <c r="BB32" s="395"/>
      <c r="BC32" s="395"/>
      <c r="BD32" s="395"/>
      <c r="BE32" s="395"/>
      <c r="BF32" s="395"/>
      <c r="BG32" s="395"/>
      <c r="BH32" s="395"/>
      <c r="BI32" s="395"/>
      <c r="BJ32" s="395"/>
      <c r="BK32" s="395"/>
      <c r="BL32" s="395"/>
      <c r="BM32" s="395"/>
      <c r="BN32" s="395"/>
      <c r="BO32" s="395"/>
      <c r="BP32" s="395"/>
      <c r="BQ32" s="395"/>
      <c r="BR32" s="395"/>
      <c r="BS32" s="395"/>
      <c r="BT32" s="395"/>
      <c r="BU32" s="395"/>
      <c r="BV32" s="395"/>
      <c r="BW32" s="395"/>
      <c r="BX32" s="395"/>
      <c r="BY32" s="395"/>
      <c r="BZ32" s="395"/>
      <c r="CA32" s="395"/>
      <c r="CB32" s="395"/>
      <c r="CC32" s="395"/>
      <c r="CD32" s="395"/>
      <c r="CE32" s="395"/>
      <c r="CF32" s="395"/>
      <c r="CG32" s="395"/>
      <c r="CH32" s="395"/>
      <c r="CI32" s="395"/>
      <c r="CJ32" s="395"/>
      <c r="CK32" s="395"/>
      <c r="CL32" s="395"/>
      <c r="CM32" s="395"/>
      <c r="CN32" s="395"/>
      <c r="CO32" s="395"/>
      <c r="CP32" s="395"/>
      <c r="CQ32" s="395"/>
      <c r="CR32" s="395"/>
      <c r="CS32" s="143">
        <v>0</v>
      </c>
      <c r="CT32" s="143" t="str">
        <f t="shared" si="2"/>
        <v/>
      </c>
      <c r="CU32" s="143">
        <f t="shared" si="0"/>
        <v>0</v>
      </c>
      <c r="CV32" s="143" t="str">
        <f t="shared" si="3"/>
        <v/>
      </c>
      <c r="CW32" s="143">
        <v>0</v>
      </c>
      <c r="CX32" s="143" t="str">
        <f t="shared" si="4"/>
        <v/>
      </c>
      <c r="CY32" s="143">
        <f t="shared" si="1"/>
        <v>0</v>
      </c>
      <c r="CZ32" s="143" t="str">
        <f t="shared" si="5"/>
        <v/>
      </c>
    </row>
    <row r="33" spans="1:104">
      <c r="A33" s="396"/>
      <c r="B33" s="396"/>
      <c r="C33" s="396"/>
      <c r="D33" s="396"/>
      <c r="E33" s="396"/>
      <c r="F33" s="396"/>
      <c r="G33" s="396"/>
      <c r="H33" s="396"/>
      <c r="I33" s="396"/>
      <c r="J33" s="396"/>
      <c r="K33" s="396"/>
      <c r="L33" s="396"/>
      <c r="M33" s="396"/>
      <c r="N33" s="396"/>
      <c r="O33" s="396"/>
      <c r="P33" s="396"/>
      <c r="Q33" s="396"/>
      <c r="R33" s="396"/>
      <c r="S33" s="396"/>
      <c r="T33" s="396"/>
      <c r="U33" s="396"/>
      <c r="V33" s="396"/>
      <c r="W33" s="396"/>
      <c r="X33" s="396"/>
      <c r="Y33" s="396"/>
      <c r="Z33" s="396"/>
      <c r="AA33" s="396"/>
      <c r="AB33" s="396"/>
      <c r="AC33" s="396"/>
      <c r="AD33" s="396"/>
      <c r="AE33" s="396"/>
      <c r="AF33" s="396"/>
      <c r="AG33" s="396"/>
      <c r="AH33" s="396"/>
      <c r="AI33" s="396"/>
      <c r="AJ33" s="396"/>
      <c r="AK33" s="396"/>
      <c r="AL33" s="396"/>
      <c r="AM33" s="396"/>
      <c r="AN33" s="396"/>
      <c r="AO33" s="396"/>
      <c r="AP33" s="396"/>
      <c r="AQ33" s="396"/>
      <c r="AR33" s="396"/>
      <c r="AS33" s="396"/>
      <c r="AT33" s="396"/>
      <c r="AU33" s="396"/>
      <c r="AV33" s="396"/>
      <c r="AW33" s="396"/>
      <c r="AX33" s="396"/>
      <c r="AY33" s="396"/>
      <c r="AZ33" s="396"/>
      <c r="BA33" s="396"/>
      <c r="BB33" s="396"/>
      <c r="BC33" s="396"/>
      <c r="BD33" s="396"/>
      <c r="BE33" s="396"/>
      <c r="BF33" s="396"/>
      <c r="BG33" s="396"/>
      <c r="BH33" s="396"/>
      <c r="BI33" s="396"/>
      <c r="BJ33" s="396"/>
      <c r="BK33" s="396"/>
      <c r="BL33" s="396"/>
      <c r="BM33" s="396"/>
      <c r="BN33" s="396"/>
      <c r="BO33" s="396"/>
      <c r="BP33" s="396"/>
      <c r="BQ33" s="396"/>
      <c r="BR33" s="396"/>
      <c r="BS33" s="396"/>
      <c r="BT33" s="396"/>
      <c r="BU33" s="396"/>
      <c r="BV33" s="396"/>
      <c r="BW33" s="396"/>
      <c r="BX33" s="396"/>
      <c r="BY33" s="396"/>
      <c r="BZ33" s="396"/>
      <c r="CA33" s="396"/>
      <c r="CB33" s="396"/>
      <c r="CC33" s="396"/>
      <c r="CD33" s="396"/>
      <c r="CE33" s="396"/>
      <c r="CF33" s="396"/>
      <c r="CG33" s="396"/>
      <c r="CH33" s="396"/>
      <c r="CI33" s="396"/>
      <c r="CJ33" s="396"/>
      <c r="CK33" s="396"/>
      <c r="CL33" s="396"/>
      <c r="CM33" s="396"/>
      <c r="CN33" s="396"/>
      <c r="CO33" s="396"/>
      <c r="CP33" s="396"/>
      <c r="CQ33" s="396"/>
      <c r="CR33" s="396"/>
      <c r="CS33" s="143">
        <v>0</v>
      </c>
      <c r="CT33" s="143" t="str">
        <f t="shared" si="2"/>
        <v/>
      </c>
      <c r="CU33" s="143">
        <f t="shared" si="0"/>
        <v>0</v>
      </c>
      <c r="CV33" s="143" t="str">
        <f t="shared" si="3"/>
        <v/>
      </c>
      <c r="CW33" s="143">
        <v>0</v>
      </c>
      <c r="CX33" s="143" t="str">
        <f t="shared" si="4"/>
        <v/>
      </c>
      <c r="CY33" s="143">
        <f t="shared" si="1"/>
        <v>0</v>
      </c>
      <c r="CZ33" s="143" t="str">
        <f t="shared" si="5"/>
        <v/>
      </c>
    </row>
    <row r="34" spans="1:104">
      <c r="A34" s="395"/>
      <c r="B34" s="395"/>
      <c r="C34" s="395"/>
      <c r="D34" s="395"/>
      <c r="E34" s="395"/>
      <c r="F34" s="395"/>
      <c r="G34" s="395"/>
      <c r="H34" s="395"/>
      <c r="I34" s="395"/>
      <c r="J34" s="395"/>
      <c r="K34" s="395"/>
      <c r="L34" s="395"/>
      <c r="M34" s="395"/>
      <c r="N34" s="395"/>
      <c r="O34" s="395"/>
      <c r="P34" s="395"/>
      <c r="Q34" s="395"/>
      <c r="R34" s="395"/>
      <c r="S34" s="395"/>
      <c r="T34" s="395"/>
      <c r="U34" s="395"/>
      <c r="V34" s="395"/>
      <c r="W34" s="395"/>
      <c r="X34" s="395"/>
      <c r="Y34" s="395"/>
      <c r="Z34" s="395"/>
      <c r="AA34" s="395"/>
      <c r="AB34" s="395"/>
      <c r="AC34" s="395"/>
      <c r="AD34" s="395"/>
      <c r="AE34" s="395"/>
      <c r="AF34" s="395"/>
      <c r="AG34" s="395"/>
      <c r="AH34" s="395"/>
      <c r="AI34" s="395"/>
      <c r="AJ34" s="395"/>
      <c r="AK34" s="395"/>
      <c r="AL34" s="395"/>
      <c r="AM34" s="395"/>
      <c r="AN34" s="395"/>
      <c r="AO34" s="395"/>
      <c r="AP34" s="395"/>
      <c r="AQ34" s="395"/>
      <c r="AR34" s="395"/>
      <c r="AS34" s="395"/>
      <c r="AT34" s="395"/>
      <c r="AU34" s="395"/>
      <c r="AV34" s="395"/>
      <c r="AW34" s="395"/>
      <c r="AX34" s="395"/>
      <c r="AY34" s="395"/>
      <c r="AZ34" s="395"/>
      <c r="BA34" s="395"/>
      <c r="BB34" s="395"/>
      <c r="BC34" s="395"/>
      <c r="BD34" s="395"/>
      <c r="BE34" s="395"/>
      <c r="BF34" s="395"/>
      <c r="BG34" s="395"/>
      <c r="BH34" s="395"/>
      <c r="BI34" s="395"/>
      <c r="BJ34" s="395"/>
      <c r="BK34" s="395"/>
      <c r="BL34" s="395"/>
      <c r="BM34" s="395"/>
      <c r="BN34" s="395"/>
      <c r="BO34" s="395"/>
      <c r="BP34" s="395"/>
      <c r="BQ34" s="395"/>
      <c r="BR34" s="395"/>
      <c r="BS34" s="395"/>
      <c r="BT34" s="395"/>
      <c r="BU34" s="395"/>
      <c r="BV34" s="395"/>
      <c r="BW34" s="395"/>
      <c r="BX34" s="395"/>
      <c r="BY34" s="395"/>
      <c r="BZ34" s="395"/>
      <c r="CA34" s="395"/>
      <c r="CB34" s="395"/>
      <c r="CC34" s="395"/>
      <c r="CD34" s="395"/>
      <c r="CE34" s="395"/>
      <c r="CF34" s="395"/>
      <c r="CG34" s="395"/>
      <c r="CH34" s="395"/>
      <c r="CI34" s="395"/>
      <c r="CJ34" s="395"/>
      <c r="CK34" s="395"/>
      <c r="CL34" s="395"/>
      <c r="CM34" s="395"/>
      <c r="CN34" s="395"/>
      <c r="CO34" s="395"/>
      <c r="CP34" s="395"/>
      <c r="CQ34" s="395"/>
      <c r="CR34" s="395"/>
      <c r="CS34" s="143">
        <v>0</v>
      </c>
      <c r="CT34" s="143" t="str">
        <f t="shared" si="2"/>
        <v/>
      </c>
      <c r="CU34" s="143">
        <f t="shared" si="0"/>
        <v>0</v>
      </c>
      <c r="CV34" s="143" t="str">
        <f t="shared" si="3"/>
        <v/>
      </c>
      <c r="CW34" s="143">
        <v>0</v>
      </c>
      <c r="CX34" s="143" t="str">
        <f t="shared" si="4"/>
        <v/>
      </c>
      <c r="CY34" s="143">
        <f t="shared" si="1"/>
        <v>0</v>
      </c>
      <c r="CZ34" s="143" t="str">
        <f t="shared" si="5"/>
        <v/>
      </c>
    </row>
    <row r="35" spans="1:104">
      <c r="A35" s="396"/>
      <c r="B35" s="396"/>
      <c r="C35" s="396"/>
      <c r="D35" s="396"/>
      <c r="E35" s="396"/>
      <c r="F35" s="396"/>
      <c r="G35" s="396"/>
      <c r="H35" s="396"/>
      <c r="I35" s="396"/>
      <c r="J35" s="396"/>
      <c r="K35" s="396"/>
      <c r="L35" s="396"/>
      <c r="M35" s="396"/>
      <c r="N35" s="396"/>
      <c r="O35" s="396"/>
      <c r="P35" s="396"/>
      <c r="Q35" s="396"/>
      <c r="R35" s="396"/>
      <c r="S35" s="396"/>
      <c r="T35" s="396"/>
      <c r="U35" s="396"/>
      <c r="V35" s="396"/>
      <c r="W35" s="396"/>
      <c r="X35" s="396"/>
      <c r="Y35" s="396"/>
      <c r="Z35" s="396"/>
      <c r="AA35" s="396"/>
      <c r="AB35" s="396"/>
      <c r="AC35" s="396"/>
      <c r="AD35" s="396"/>
      <c r="AE35" s="396"/>
      <c r="AF35" s="396"/>
      <c r="AG35" s="396"/>
      <c r="AH35" s="396"/>
      <c r="AI35" s="396"/>
      <c r="AJ35" s="396"/>
      <c r="AK35" s="396"/>
      <c r="AL35" s="396"/>
      <c r="AM35" s="396"/>
      <c r="AN35" s="396"/>
      <c r="AO35" s="396"/>
      <c r="AP35" s="396"/>
      <c r="AQ35" s="396"/>
      <c r="AR35" s="396"/>
      <c r="AS35" s="396"/>
      <c r="AT35" s="396"/>
      <c r="AU35" s="396"/>
      <c r="AV35" s="396"/>
      <c r="AW35" s="396"/>
      <c r="AX35" s="396"/>
      <c r="AY35" s="396"/>
      <c r="AZ35" s="396"/>
      <c r="BA35" s="396"/>
      <c r="BB35" s="396"/>
      <c r="BC35" s="396"/>
      <c r="BD35" s="396"/>
      <c r="BE35" s="396"/>
      <c r="BF35" s="396"/>
      <c r="BG35" s="396"/>
      <c r="BH35" s="396"/>
      <c r="BI35" s="396"/>
      <c r="BJ35" s="396"/>
      <c r="BK35" s="396"/>
      <c r="BL35" s="396"/>
      <c r="BM35" s="396"/>
      <c r="BN35" s="396"/>
      <c r="BO35" s="396"/>
      <c r="BP35" s="396"/>
      <c r="BQ35" s="396"/>
      <c r="BR35" s="396"/>
      <c r="BS35" s="396"/>
      <c r="BT35" s="396"/>
      <c r="BU35" s="396"/>
      <c r="BV35" s="396"/>
      <c r="BW35" s="396"/>
      <c r="BX35" s="396"/>
      <c r="BY35" s="396"/>
      <c r="BZ35" s="396"/>
      <c r="CA35" s="396"/>
      <c r="CB35" s="396"/>
      <c r="CC35" s="396"/>
      <c r="CD35" s="396"/>
      <c r="CE35" s="396"/>
      <c r="CF35" s="396"/>
      <c r="CG35" s="396"/>
      <c r="CH35" s="396"/>
      <c r="CI35" s="396"/>
      <c r="CJ35" s="396"/>
      <c r="CK35" s="396"/>
      <c r="CL35" s="396"/>
      <c r="CM35" s="396"/>
      <c r="CN35" s="396"/>
      <c r="CO35" s="396"/>
      <c r="CP35" s="396"/>
      <c r="CQ35" s="396"/>
      <c r="CR35" s="396"/>
      <c r="CS35" s="143">
        <v>0</v>
      </c>
      <c r="CT35" s="143" t="str">
        <f t="shared" si="2"/>
        <v/>
      </c>
      <c r="CU35" s="143">
        <f t="shared" si="0"/>
        <v>0</v>
      </c>
      <c r="CV35" s="143" t="str">
        <f t="shared" si="3"/>
        <v/>
      </c>
      <c r="CW35" s="143">
        <v>0</v>
      </c>
      <c r="CX35" s="143" t="str">
        <f t="shared" si="4"/>
        <v/>
      </c>
      <c r="CY35" s="143">
        <f t="shared" si="1"/>
        <v>0</v>
      </c>
      <c r="CZ35" s="143" t="str">
        <f t="shared" si="5"/>
        <v/>
      </c>
    </row>
    <row r="36" spans="1:104">
      <c r="A36" s="395"/>
      <c r="B36" s="395"/>
      <c r="C36" s="395"/>
      <c r="D36" s="395"/>
      <c r="E36" s="395"/>
      <c r="F36" s="395"/>
      <c r="G36" s="395"/>
      <c r="H36" s="395"/>
      <c r="I36" s="395"/>
      <c r="J36" s="395"/>
      <c r="K36" s="395"/>
      <c r="L36" s="395"/>
      <c r="M36" s="395"/>
      <c r="N36" s="395"/>
      <c r="O36" s="395"/>
      <c r="P36" s="395"/>
      <c r="Q36" s="395"/>
      <c r="R36" s="395"/>
      <c r="S36" s="395"/>
      <c r="T36" s="395"/>
      <c r="U36" s="395"/>
      <c r="V36" s="395"/>
      <c r="W36" s="395"/>
      <c r="X36" s="395"/>
      <c r="Y36" s="395"/>
      <c r="Z36" s="395"/>
      <c r="AA36" s="395"/>
      <c r="AB36" s="395"/>
      <c r="AC36" s="395"/>
      <c r="AD36" s="395"/>
      <c r="AE36" s="395"/>
      <c r="AF36" s="395"/>
      <c r="AG36" s="395"/>
      <c r="AH36" s="395"/>
      <c r="AI36" s="395"/>
      <c r="AJ36" s="395"/>
      <c r="AK36" s="395"/>
      <c r="AL36" s="395"/>
      <c r="AM36" s="395"/>
      <c r="AN36" s="395"/>
      <c r="AO36" s="395"/>
      <c r="AP36" s="395"/>
      <c r="AQ36" s="395"/>
      <c r="AR36" s="395"/>
      <c r="AS36" s="395"/>
      <c r="AT36" s="395"/>
      <c r="AU36" s="395"/>
      <c r="AV36" s="395"/>
      <c r="AW36" s="395"/>
      <c r="AX36" s="395"/>
      <c r="AY36" s="395"/>
      <c r="AZ36" s="395"/>
      <c r="BA36" s="395"/>
      <c r="BB36" s="395"/>
      <c r="BC36" s="395"/>
      <c r="BD36" s="395"/>
      <c r="BE36" s="395"/>
      <c r="BF36" s="395"/>
      <c r="BG36" s="395"/>
      <c r="BH36" s="395"/>
      <c r="BI36" s="395"/>
      <c r="BJ36" s="395"/>
      <c r="BK36" s="395"/>
      <c r="BL36" s="395"/>
      <c r="BM36" s="395"/>
      <c r="BN36" s="395"/>
      <c r="BO36" s="395"/>
      <c r="BP36" s="395"/>
      <c r="BQ36" s="395"/>
      <c r="BR36" s="395"/>
      <c r="BS36" s="395"/>
      <c r="BT36" s="395"/>
      <c r="BU36" s="395"/>
      <c r="BV36" s="395"/>
      <c r="BW36" s="395"/>
      <c r="BX36" s="395"/>
      <c r="BY36" s="395"/>
      <c r="BZ36" s="395"/>
      <c r="CA36" s="395"/>
      <c r="CB36" s="395"/>
      <c r="CC36" s="395"/>
      <c r="CD36" s="395"/>
      <c r="CE36" s="395"/>
      <c r="CF36" s="395"/>
      <c r="CG36" s="395"/>
      <c r="CH36" s="395"/>
      <c r="CI36" s="395"/>
      <c r="CJ36" s="395"/>
      <c r="CK36" s="395"/>
      <c r="CL36" s="395"/>
      <c r="CM36" s="395"/>
      <c r="CN36" s="395"/>
      <c r="CO36" s="395"/>
      <c r="CP36" s="395"/>
      <c r="CQ36" s="395"/>
      <c r="CR36" s="395"/>
      <c r="CS36" s="143">
        <v>0</v>
      </c>
      <c r="CT36" s="143" t="str">
        <f t="shared" si="2"/>
        <v/>
      </c>
      <c r="CU36" s="143">
        <f t="shared" si="0"/>
        <v>0</v>
      </c>
      <c r="CV36" s="143" t="str">
        <f t="shared" si="3"/>
        <v/>
      </c>
      <c r="CW36" s="143">
        <v>0</v>
      </c>
      <c r="CX36" s="143" t="str">
        <f t="shared" si="4"/>
        <v/>
      </c>
      <c r="CY36" s="143">
        <f t="shared" si="1"/>
        <v>0</v>
      </c>
      <c r="CZ36" s="143" t="str">
        <f t="shared" si="5"/>
        <v/>
      </c>
    </row>
    <row r="37" spans="1:104">
      <c r="A37" s="396"/>
      <c r="B37" s="396"/>
      <c r="C37" s="396"/>
      <c r="D37" s="396"/>
      <c r="E37" s="396"/>
      <c r="F37" s="396"/>
      <c r="G37" s="396"/>
      <c r="H37" s="396"/>
      <c r="I37" s="396"/>
      <c r="J37" s="396"/>
      <c r="K37" s="396"/>
      <c r="L37" s="396"/>
      <c r="M37" s="396"/>
      <c r="N37" s="396"/>
      <c r="O37" s="396"/>
      <c r="P37" s="396"/>
      <c r="Q37" s="396"/>
      <c r="R37" s="396"/>
      <c r="S37" s="396"/>
      <c r="T37" s="396"/>
      <c r="U37" s="396"/>
      <c r="V37" s="396"/>
      <c r="W37" s="396"/>
      <c r="X37" s="396"/>
      <c r="Y37" s="396"/>
      <c r="Z37" s="396"/>
      <c r="AA37" s="396"/>
      <c r="AB37" s="396"/>
      <c r="AC37" s="396"/>
      <c r="AD37" s="396"/>
      <c r="AE37" s="396"/>
      <c r="AF37" s="396"/>
      <c r="AG37" s="396"/>
      <c r="AH37" s="396"/>
      <c r="AI37" s="396"/>
      <c r="AJ37" s="396"/>
      <c r="AK37" s="396"/>
      <c r="AL37" s="396"/>
      <c r="AM37" s="396"/>
      <c r="AN37" s="396"/>
      <c r="AO37" s="396"/>
      <c r="AP37" s="396"/>
      <c r="AQ37" s="396"/>
      <c r="AR37" s="396"/>
      <c r="AS37" s="396"/>
      <c r="AT37" s="396"/>
      <c r="AU37" s="396"/>
      <c r="AV37" s="396"/>
      <c r="AW37" s="396"/>
      <c r="AX37" s="396"/>
      <c r="AY37" s="396"/>
      <c r="AZ37" s="396"/>
      <c r="BA37" s="396"/>
      <c r="BB37" s="396"/>
      <c r="BC37" s="396"/>
      <c r="BD37" s="396"/>
      <c r="BE37" s="396"/>
      <c r="BF37" s="396"/>
      <c r="BG37" s="396"/>
      <c r="BH37" s="396"/>
      <c r="BI37" s="396"/>
      <c r="BJ37" s="396"/>
      <c r="BK37" s="396"/>
      <c r="BL37" s="396"/>
      <c r="BM37" s="396"/>
      <c r="BN37" s="396"/>
      <c r="BO37" s="396"/>
      <c r="BP37" s="396"/>
      <c r="BQ37" s="396"/>
      <c r="BR37" s="396"/>
      <c r="BS37" s="396"/>
      <c r="BT37" s="396"/>
      <c r="BU37" s="396"/>
      <c r="BV37" s="396"/>
      <c r="BW37" s="396"/>
      <c r="BX37" s="396"/>
      <c r="BY37" s="396"/>
      <c r="BZ37" s="396"/>
      <c r="CA37" s="396"/>
      <c r="CB37" s="396"/>
      <c r="CC37" s="396"/>
      <c r="CD37" s="396"/>
      <c r="CE37" s="396"/>
      <c r="CF37" s="396"/>
      <c r="CG37" s="396"/>
      <c r="CH37" s="396"/>
      <c r="CI37" s="396"/>
      <c r="CJ37" s="396"/>
      <c r="CK37" s="396"/>
      <c r="CL37" s="396"/>
      <c r="CM37" s="396"/>
      <c r="CN37" s="396"/>
      <c r="CO37" s="396"/>
      <c r="CP37" s="396"/>
      <c r="CQ37" s="396"/>
      <c r="CR37" s="396"/>
      <c r="CS37" s="143">
        <v>0</v>
      </c>
      <c r="CT37" s="143" t="str">
        <f t="shared" si="2"/>
        <v/>
      </c>
      <c r="CU37" s="143">
        <f t="shared" si="0"/>
        <v>0</v>
      </c>
      <c r="CV37" s="143" t="str">
        <f t="shared" si="3"/>
        <v/>
      </c>
      <c r="CW37" s="143">
        <v>0</v>
      </c>
      <c r="CX37" s="143" t="str">
        <f t="shared" si="4"/>
        <v/>
      </c>
      <c r="CY37" s="143">
        <f t="shared" si="1"/>
        <v>0</v>
      </c>
      <c r="CZ37" s="143" t="str">
        <f t="shared" si="5"/>
        <v/>
      </c>
    </row>
    <row r="38" spans="1:104">
      <c r="A38" s="395"/>
      <c r="B38" s="395"/>
      <c r="C38" s="395"/>
      <c r="D38" s="395"/>
      <c r="E38" s="395"/>
      <c r="F38" s="395"/>
      <c r="G38" s="395"/>
      <c r="H38" s="395"/>
      <c r="I38" s="395"/>
      <c r="J38" s="395"/>
      <c r="K38" s="395"/>
      <c r="L38" s="395"/>
      <c r="M38" s="395"/>
      <c r="N38" s="395"/>
      <c r="O38" s="395"/>
      <c r="P38" s="395"/>
      <c r="Q38" s="395"/>
      <c r="R38" s="395"/>
      <c r="S38" s="395"/>
      <c r="T38" s="395"/>
      <c r="U38" s="395"/>
      <c r="V38" s="395"/>
      <c r="W38" s="395"/>
      <c r="X38" s="395"/>
      <c r="Y38" s="395"/>
      <c r="Z38" s="395"/>
      <c r="AA38" s="395"/>
      <c r="AB38" s="395"/>
      <c r="AC38" s="395"/>
      <c r="AD38" s="395"/>
      <c r="AE38" s="395"/>
      <c r="AF38" s="395"/>
      <c r="AG38" s="395"/>
      <c r="AH38" s="395"/>
      <c r="AI38" s="395"/>
      <c r="AJ38" s="395"/>
      <c r="AK38" s="395"/>
      <c r="AL38" s="395"/>
      <c r="AM38" s="395"/>
      <c r="AN38" s="395"/>
      <c r="AO38" s="395"/>
      <c r="AP38" s="395"/>
      <c r="AQ38" s="395"/>
      <c r="AR38" s="395"/>
      <c r="AS38" s="395"/>
      <c r="AT38" s="395"/>
      <c r="AU38" s="395"/>
      <c r="AV38" s="395"/>
      <c r="AW38" s="395"/>
      <c r="AX38" s="395"/>
      <c r="AY38" s="395"/>
      <c r="AZ38" s="395"/>
      <c r="BA38" s="395"/>
      <c r="BB38" s="395"/>
      <c r="BC38" s="395"/>
      <c r="BD38" s="395"/>
      <c r="BE38" s="395"/>
      <c r="BF38" s="395"/>
      <c r="BG38" s="395"/>
      <c r="BH38" s="395"/>
      <c r="BI38" s="395"/>
      <c r="BJ38" s="395"/>
      <c r="BK38" s="395"/>
      <c r="BL38" s="395"/>
      <c r="BM38" s="395"/>
      <c r="BN38" s="395"/>
      <c r="BO38" s="395"/>
      <c r="BP38" s="395"/>
      <c r="BQ38" s="395"/>
      <c r="BR38" s="395"/>
      <c r="BS38" s="395"/>
      <c r="BT38" s="395"/>
      <c r="BU38" s="395"/>
      <c r="BV38" s="395"/>
      <c r="BW38" s="395"/>
      <c r="BX38" s="395"/>
      <c r="BY38" s="395"/>
      <c r="BZ38" s="395"/>
      <c r="CA38" s="395"/>
      <c r="CB38" s="395"/>
      <c r="CC38" s="395"/>
      <c r="CD38" s="395"/>
      <c r="CE38" s="395"/>
      <c r="CF38" s="395"/>
      <c r="CG38" s="395"/>
      <c r="CH38" s="395"/>
      <c r="CI38" s="395"/>
      <c r="CJ38" s="395"/>
      <c r="CK38" s="395"/>
      <c r="CL38" s="395"/>
      <c r="CM38" s="395"/>
      <c r="CN38" s="395"/>
      <c r="CO38" s="395"/>
      <c r="CP38" s="395"/>
      <c r="CQ38" s="395"/>
      <c r="CR38" s="395"/>
      <c r="CS38" s="143">
        <v>0</v>
      </c>
      <c r="CT38" s="143" t="str">
        <f t="shared" si="2"/>
        <v/>
      </c>
      <c r="CU38" s="143">
        <f t="shared" si="0"/>
        <v>0</v>
      </c>
      <c r="CV38" s="143" t="str">
        <f t="shared" si="3"/>
        <v/>
      </c>
      <c r="CW38" s="143">
        <v>0</v>
      </c>
      <c r="CX38" s="143" t="str">
        <f t="shared" si="4"/>
        <v/>
      </c>
      <c r="CY38" s="143">
        <f t="shared" si="1"/>
        <v>0</v>
      </c>
      <c r="CZ38" s="143" t="str">
        <f t="shared" si="5"/>
        <v/>
      </c>
    </row>
    <row r="39" spans="1:104">
      <c r="A39" s="396"/>
      <c r="B39" s="396"/>
      <c r="C39" s="396"/>
      <c r="D39" s="396"/>
      <c r="E39" s="396"/>
      <c r="F39" s="396"/>
      <c r="G39" s="396"/>
      <c r="H39" s="396"/>
      <c r="I39" s="396"/>
      <c r="J39" s="396"/>
      <c r="K39" s="396"/>
      <c r="L39" s="396"/>
      <c r="M39" s="396"/>
      <c r="N39" s="396"/>
      <c r="O39" s="396"/>
      <c r="P39" s="396"/>
      <c r="Q39" s="396"/>
      <c r="R39" s="396"/>
      <c r="S39" s="396"/>
      <c r="T39" s="396"/>
      <c r="U39" s="396"/>
      <c r="V39" s="396"/>
      <c r="W39" s="396"/>
      <c r="X39" s="396"/>
      <c r="Y39" s="396"/>
      <c r="Z39" s="396"/>
      <c r="AA39" s="396"/>
      <c r="AB39" s="396"/>
      <c r="AC39" s="396"/>
      <c r="AD39" s="396"/>
      <c r="AE39" s="396"/>
      <c r="AF39" s="396"/>
      <c r="AG39" s="396"/>
      <c r="AH39" s="396"/>
      <c r="AI39" s="396"/>
      <c r="AJ39" s="396"/>
      <c r="AK39" s="396"/>
      <c r="AL39" s="396"/>
      <c r="AM39" s="396"/>
      <c r="AN39" s="396"/>
      <c r="AO39" s="396"/>
      <c r="AP39" s="396"/>
      <c r="AQ39" s="396"/>
      <c r="AR39" s="396"/>
      <c r="AS39" s="396"/>
      <c r="AT39" s="396"/>
      <c r="AU39" s="396"/>
      <c r="AV39" s="396"/>
      <c r="AW39" s="396"/>
      <c r="AX39" s="396"/>
      <c r="AY39" s="396"/>
      <c r="AZ39" s="396"/>
      <c r="BA39" s="396"/>
      <c r="BB39" s="396"/>
      <c r="BC39" s="396"/>
      <c r="BD39" s="396"/>
      <c r="BE39" s="396"/>
      <c r="BF39" s="396"/>
      <c r="BG39" s="396"/>
      <c r="BH39" s="396"/>
      <c r="BI39" s="396"/>
      <c r="BJ39" s="396"/>
      <c r="BK39" s="396"/>
      <c r="BL39" s="396"/>
      <c r="BM39" s="396"/>
      <c r="BN39" s="396"/>
      <c r="BO39" s="396"/>
      <c r="BP39" s="396"/>
      <c r="BQ39" s="396"/>
      <c r="BR39" s="396"/>
      <c r="BS39" s="396"/>
      <c r="BT39" s="396"/>
      <c r="BU39" s="396"/>
      <c r="BV39" s="396"/>
      <c r="BW39" s="396"/>
      <c r="BX39" s="396"/>
      <c r="BY39" s="396"/>
      <c r="BZ39" s="396"/>
      <c r="CA39" s="396"/>
      <c r="CB39" s="396"/>
      <c r="CC39" s="396"/>
      <c r="CD39" s="396"/>
      <c r="CE39" s="396"/>
      <c r="CF39" s="396"/>
      <c r="CG39" s="396"/>
      <c r="CH39" s="396"/>
      <c r="CI39" s="396"/>
      <c r="CJ39" s="396"/>
      <c r="CK39" s="396"/>
      <c r="CL39" s="396"/>
      <c r="CM39" s="396"/>
      <c r="CN39" s="396"/>
      <c r="CO39" s="396"/>
      <c r="CP39" s="396"/>
      <c r="CQ39" s="396"/>
      <c r="CR39" s="396"/>
      <c r="CS39" s="143">
        <v>0</v>
      </c>
      <c r="CT39" s="143" t="str">
        <f t="shared" si="2"/>
        <v/>
      </c>
      <c r="CU39" s="143">
        <f t="shared" si="0"/>
        <v>0</v>
      </c>
      <c r="CV39" s="143" t="str">
        <f t="shared" si="3"/>
        <v/>
      </c>
      <c r="CW39" s="143">
        <v>0</v>
      </c>
      <c r="CX39" s="143" t="str">
        <f t="shared" si="4"/>
        <v/>
      </c>
      <c r="CY39" s="143">
        <f t="shared" si="1"/>
        <v>0</v>
      </c>
      <c r="CZ39" s="143" t="str">
        <f t="shared" si="5"/>
        <v/>
      </c>
    </row>
    <row r="40" spans="1:104">
      <c r="A40" s="395"/>
      <c r="B40" s="395"/>
      <c r="C40" s="395"/>
      <c r="D40" s="395"/>
      <c r="E40" s="395"/>
      <c r="F40" s="395"/>
      <c r="G40" s="395"/>
      <c r="H40" s="395"/>
      <c r="I40" s="395"/>
      <c r="J40" s="395"/>
      <c r="K40" s="395"/>
      <c r="L40" s="395"/>
      <c r="M40" s="395"/>
      <c r="N40" s="395"/>
      <c r="O40" s="395"/>
      <c r="P40" s="395"/>
      <c r="Q40" s="395"/>
      <c r="R40" s="395"/>
      <c r="S40" s="395"/>
      <c r="T40" s="395"/>
      <c r="U40" s="395"/>
      <c r="V40" s="395"/>
      <c r="W40" s="395"/>
      <c r="X40" s="395"/>
      <c r="Y40" s="395"/>
      <c r="Z40" s="395"/>
      <c r="AA40" s="395"/>
      <c r="AB40" s="395"/>
      <c r="AC40" s="395"/>
      <c r="AD40" s="395"/>
      <c r="AE40" s="395"/>
      <c r="AF40" s="395"/>
      <c r="AG40" s="395"/>
      <c r="AH40" s="395"/>
      <c r="AI40" s="395"/>
      <c r="AJ40" s="395"/>
      <c r="AK40" s="395"/>
      <c r="AL40" s="395"/>
      <c r="AM40" s="395"/>
      <c r="AN40" s="395"/>
      <c r="AO40" s="395"/>
      <c r="AP40" s="395"/>
      <c r="AQ40" s="395"/>
      <c r="AR40" s="395"/>
      <c r="AS40" s="395"/>
      <c r="AT40" s="395"/>
      <c r="AU40" s="395"/>
      <c r="AV40" s="395"/>
      <c r="AW40" s="395"/>
      <c r="AX40" s="395"/>
      <c r="AY40" s="395"/>
      <c r="AZ40" s="395"/>
      <c r="BA40" s="395"/>
      <c r="BB40" s="395"/>
      <c r="BC40" s="395"/>
      <c r="BD40" s="395"/>
      <c r="BE40" s="395"/>
      <c r="BF40" s="395"/>
      <c r="BG40" s="395"/>
      <c r="BH40" s="395"/>
      <c r="BI40" s="395"/>
      <c r="BJ40" s="395"/>
      <c r="BK40" s="395"/>
      <c r="BL40" s="395"/>
      <c r="BM40" s="395"/>
      <c r="BN40" s="395"/>
      <c r="BO40" s="395"/>
      <c r="BP40" s="395"/>
      <c r="BQ40" s="395"/>
      <c r="BR40" s="395"/>
      <c r="BS40" s="395"/>
      <c r="BT40" s="395"/>
      <c r="BU40" s="395"/>
      <c r="BV40" s="395"/>
      <c r="BW40" s="395"/>
      <c r="BX40" s="395"/>
      <c r="BY40" s="395"/>
      <c r="BZ40" s="395"/>
      <c r="CA40" s="395"/>
      <c r="CB40" s="395"/>
      <c r="CC40" s="395"/>
      <c r="CD40" s="395"/>
      <c r="CE40" s="395"/>
      <c r="CF40" s="395"/>
      <c r="CG40" s="395"/>
      <c r="CH40" s="395"/>
      <c r="CI40" s="395"/>
      <c r="CJ40" s="395"/>
      <c r="CK40" s="395"/>
      <c r="CL40" s="395"/>
      <c r="CM40" s="395"/>
      <c r="CN40" s="395"/>
      <c r="CO40" s="395"/>
      <c r="CP40" s="395"/>
      <c r="CQ40" s="395"/>
      <c r="CR40" s="395"/>
      <c r="CS40" s="143">
        <v>0</v>
      </c>
      <c r="CT40" s="143" t="str">
        <f t="shared" si="2"/>
        <v/>
      </c>
      <c r="CU40" s="143">
        <f t="shared" si="0"/>
        <v>0</v>
      </c>
      <c r="CV40" s="143" t="str">
        <f t="shared" si="3"/>
        <v/>
      </c>
      <c r="CW40" s="143">
        <v>0</v>
      </c>
      <c r="CX40" s="143" t="str">
        <f t="shared" si="4"/>
        <v/>
      </c>
      <c r="CY40" s="143">
        <f t="shared" si="1"/>
        <v>0</v>
      </c>
      <c r="CZ40" s="143" t="str">
        <f t="shared" si="5"/>
        <v/>
      </c>
    </row>
    <row r="41" spans="1:104">
      <c r="A41" s="396"/>
      <c r="B41" s="396"/>
      <c r="C41" s="396"/>
      <c r="D41" s="396"/>
      <c r="E41" s="396"/>
      <c r="F41" s="396"/>
      <c r="G41" s="396"/>
      <c r="H41" s="396"/>
      <c r="I41" s="396"/>
      <c r="J41" s="396"/>
      <c r="K41" s="396"/>
      <c r="L41" s="396"/>
      <c r="M41" s="396"/>
      <c r="N41" s="396"/>
      <c r="O41" s="396"/>
      <c r="P41" s="396"/>
      <c r="Q41" s="396"/>
      <c r="R41" s="396"/>
      <c r="S41" s="396"/>
      <c r="T41" s="396"/>
      <c r="U41" s="396"/>
      <c r="V41" s="396"/>
      <c r="W41" s="396"/>
      <c r="X41" s="396"/>
      <c r="Y41" s="396"/>
      <c r="Z41" s="396"/>
      <c r="AA41" s="396"/>
      <c r="AB41" s="396"/>
      <c r="AC41" s="396"/>
      <c r="AD41" s="396"/>
      <c r="AE41" s="396"/>
      <c r="AF41" s="396"/>
      <c r="AG41" s="396"/>
      <c r="AH41" s="396"/>
      <c r="AI41" s="396"/>
      <c r="AJ41" s="396"/>
      <c r="AK41" s="396"/>
      <c r="AL41" s="396"/>
      <c r="AM41" s="396"/>
      <c r="AN41" s="396"/>
      <c r="AO41" s="396"/>
      <c r="AP41" s="396"/>
      <c r="AQ41" s="396"/>
      <c r="AR41" s="396"/>
      <c r="AS41" s="396"/>
      <c r="AT41" s="396"/>
      <c r="AU41" s="396"/>
      <c r="AV41" s="396"/>
      <c r="AW41" s="396"/>
      <c r="AX41" s="396"/>
      <c r="AY41" s="396"/>
      <c r="AZ41" s="396"/>
      <c r="BA41" s="396"/>
      <c r="BB41" s="396"/>
      <c r="BC41" s="396"/>
      <c r="BD41" s="396"/>
      <c r="BE41" s="396"/>
      <c r="BF41" s="396"/>
      <c r="BG41" s="396"/>
      <c r="BH41" s="396"/>
      <c r="BI41" s="396"/>
      <c r="BJ41" s="396"/>
      <c r="BK41" s="396"/>
      <c r="BL41" s="396"/>
      <c r="BM41" s="396"/>
      <c r="BN41" s="396"/>
      <c r="BO41" s="396"/>
      <c r="BP41" s="396"/>
      <c r="BQ41" s="396"/>
      <c r="BR41" s="396"/>
      <c r="BS41" s="396"/>
      <c r="BT41" s="396"/>
      <c r="BU41" s="396"/>
      <c r="BV41" s="396"/>
      <c r="BW41" s="396"/>
      <c r="BX41" s="396"/>
      <c r="BY41" s="396"/>
      <c r="BZ41" s="396"/>
      <c r="CA41" s="396"/>
      <c r="CB41" s="396"/>
      <c r="CC41" s="396"/>
      <c r="CD41" s="396"/>
      <c r="CE41" s="396"/>
      <c r="CF41" s="396"/>
      <c r="CG41" s="396"/>
      <c r="CH41" s="396"/>
      <c r="CI41" s="396"/>
      <c r="CJ41" s="396"/>
      <c r="CK41" s="396"/>
      <c r="CL41" s="396"/>
      <c r="CM41" s="396"/>
      <c r="CN41" s="396"/>
      <c r="CO41" s="396"/>
      <c r="CP41" s="396"/>
      <c r="CQ41" s="396"/>
      <c r="CR41" s="396"/>
      <c r="CS41" s="143">
        <v>0</v>
      </c>
      <c r="CT41" s="143" t="str">
        <f t="shared" si="2"/>
        <v/>
      </c>
      <c r="CU41" s="143">
        <f t="shared" si="0"/>
        <v>0</v>
      </c>
      <c r="CV41" s="143" t="str">
        <f t="shared" si="3"/>
        <v/>
      </c>
      <c r="CW41" s="143">
        <v>0</v>
      </c>
      <c r="CX41" s="143" t="str">
        <f t="shared" si="4"/>
        <v/>
      </c>
      <c r="CY41" s="143">
        <f t="shared" si="1"/>
        <v>0</v>
      </c>
      <c r="CZ41" s="143" t="str">
        <f t="shared" si="5"/>
        <v/>
      </c>
    </row>
    <row r="42" spans="1:104">
      <c r="A42" s="395"/>
      <c r="B42" s="395"/>
      <c r="C42" s="395"/>
      <c r="D42" s="395"/>
      <c r="E42" s="395"/>
      <c r="F42" s="395"/>
      <c r="G42" s="395"/>
      <c r="H42" s="395"/>
      <c r="I42" s="395"/>
      <c r="J42" s="395"/>
      <c r="K42" s="395"/>
      <c r="L42" s="395"/>
      <c r="M42" s="395"/>
      <c r="N42" s="395"/>
      <c r="O42" s="395"/>
      <c r="P42" s="395"/>
      <c r="Q42" s="395"/>
      <c r="R42" s="395"/>
      <c r="S42" s="395"/>
      <c r="T42" s="395"/>
      <c r="U42" s="395"/>
      <c r="V42" s="395"/>
      <c r="W42" s="395"/>
      <c r="X42" s="395"/>
      <c r="Y42" s="395"/>
      <c r="Z42" s="395"/>
      <c r="AA42" s="395"/>
      <c r="AB42" s="395"/>
      <c r="AC42" s="395"/>
      <c r="AD42" s="395"/>
      <c r="AE42" s="395"/>
      <c r="AF42" s="395"/>
      <c r="AG42" s="395"/>
      <c r="AH42" s="395"/>
      <c r="AI42" s="395"/>
      <c r="AJ42" s="395"/>
      <c r="AK42" s="395"/>
      <c r="AL42" s="395"/>
      <c r="AM42" s="395"/>
      <c r="AN42" s="395"/>
      <c r="AO42" s="395"/>
      <c r="AP42" s="395"/>
      <c r="AQ42" s="395"/>
      <c r="AR42" s="395"/>
      <c r="AS42" s="395"/>
      <c r="AT42" s="395"/>
      <c r="AU42" s="395"/>
      <c r="AV42" s="395"/>
      <c r="AW42" s="395"/>
      <c r="AX42" s="395"/>
      <c r="AY42" s="395"/>
      <c r="AZ42" s="395"/>
      <c r="BA42" s="395"/>
      <c r="BB42" s="395"/>
      <c r="BC42" s="395"/>
      <c r="BD42" s="395"/>
      <c r="BE42" s="395"/>
      <c r="BF42" s="395"/>
      <c r="BG42" s="395"/>
      <c r="BH42" s="395"/>
      <c r="BI42" s="395"/>
      <c r="BJ42" s="395"/>
      <c r="BK42" s="395"/>
      <c r="BL42" s="395"/>
      <c r="BM42" s="395"/>
      <c r="BN42" s="395"/>
      <c r="BO42" s="395"/>
      <c r="BP42" s="395"/>
      <c r="BQ42" s="395"/>
      <c r="BR42" s="395"/>
      <c r="BS42" s="395"/>
      <c r="BT42" s="395"/>
      <c r="BU42" s="395"/>
      <c r="BV42" s="395"/>
      <c r="BW42" s="395"/>
      <c r="BX42" s="395"/>
      <c r="BY42" s="395"/>
      <c r="BZ42" s="395"/>
      <c r="CA42" s="395"/>
      <c r="CB42" s="395"/>
      <c r="CC42" s="395"/>
      <c r="CD42" s="395"/>
      <c r="CE42" s="395"/>
      <c r="CF42" s="395"/>
      <c r="CG42" s="395"/>
      <c r="CH42" s="395"/>
      <c r="CI42" s="395"/>
      <c r="CJ42" s="395"/>
      <c r="CK42" s="395"/>
      <c r="CL42" s="395"/>
      <c r="CM42" s="395"/>
      <c r="CN42" s="395"/>
      <c r="CO42" s="395"/>
      <c r="CP42" s="395"/>
      <c r="CQ42" s="395"/>
      <c r="CR42" s="395"/>
      <c r="CS42" s="143">
        <v>0</v>
      </c>
      <c r="CT42" s="143" t="str">
        <f t="shared" si="2"/>
        <v/>
      </c>
      <c r="CU42" s="143">
        <f t="shared" si="0"/>
        <v>0</v>
      </c>
      <c r="CV42" s="143" t="str">
        <f t="shared" si="3"/>
        <v/>
      </c>
      <c r="CW42" s="143">
        <v>0</v>
      </c>
      <c r="CX42" s="143" t="str">
        <f t="shared" si="4"/>
        <v/>
      </c>
      <c r="CY42" s="143">
        <f t="shared" si="1"/>
        <v>0</v>
      </c>
      <c r="CZ42" s="143" t="str">
        <f t="shared" si="5"/>
        <v/>
      </c>
    </row>
    <row r="43" spans="1:104">
      <c r="A43" s="396"/>
      <c r="B43" s="396"/>
      <c r="C43" s="396"/>
      <c r="D43" s="396"/>
      <c r="E43" s="396"/>
      <c r="F43" s="396"/>
      <c r="G43" s="396"/>
      <c r="H43" s="396"/>
      <c r="I43" s="396"/>
      <c r="J43" s="396"/>
      <c r="K43" s="396"/>
      <c r="L43" s="396"/>
      <c r="M43" s="396"/>
      <c r="N43" s="396"/>
      <c r="O43" s="396"/>
      <c r="P43" s="396"/>
      <c r="Q43" s="396"/>
      <c r="R43" s="396"/>
      <c r="S43" s="396"/>
      <c r="T43" s="396"/>
      <c r="U43" s="396"/>
      <c r="V43" s="396"/>
      <c r="W43" s="396"/>
      <c r="X43" s="396"/>
      <c r="Y43" s="396"/>
      <c r="Z43" s="396"/>
      <c r="AA43" s="396"/>
      <c r="AB43" s="396"/>
      <c r="AC43" s="396"/>
      <c r="AD43" s="396"/>
      <c r="AE43" s="396"/>
      <c r="AF43" s="396"/>
      <c r="AG43" s="396"/>
      <c r="AH43" s="396"/>
      <c r="AI43" s="396"/>
      <c r="AJ43" s="396"/>
      <c r="AK43" s="396"/>
      <c r="AL43" s="396"/>
      <c r="AM43" s="396"/>
      <c r="AN43" s="396"/>
      <c r="AO43" s="396"/>
      <c r="AP43" s="396"/>
      <c r="AQ43" s="396"/>
      <c r="AR43" s="396"/>
      <c r="AS43" s="396"/>
      <c r="AT43" s="396"/>
      <c r="AU43" s="396"/>
      <c r="AV43" s="396"/>
      <c r="AW43" s="396"/>
      <c r="AX43" s="396"/>
      <c r="AY43" s="396"/>
      <c r="AZ43" s="396"/>
      <c r="BA43" s="396"/>
      <c r="BB43" s="396"/>
      <c r="BC43" s="396"/>
      <c r="BD43" s="396"/>
      <c r="BE43" s="396"/>
      <c r="BF43" s="396"/>
      <c r="BG43" s="396"/>
      <c r="BH43" s="396"/>
      <c r="BI43" s="396"/>
      <c r="BJ43" s="396"/>
      <c r="BK43" s="396"/>
      <c r="BL43" s="396"/>
      <c r="BM43" s="396"/>
      <c r="BN43" s="396"/>
      <c r="BO43" s="396"/>
      <c r="BP43" s="396"/>
      <c r="BQ43" s="396"/>
      <c r="BR43" s="396"/>
      <c r="BS43" s="396"/>
      <c r="BT43" s="396"/>
      <c r="BU43" s="396"/>
      <c r="BV43" s="396"/>
      <c r="BW43" s="396"/>
      <c r="BX43" s="396"/>
      <c r="BY43" s="396"/>
      <c r="BZ43" s="396"/>
      <c r="CA43" s="396"/>
      <c r="CB43" s="396"/>
      <c r="CC43" s="396"/>
      <c r="CD43" s="396"/>
      <c r="CE43" s="396"/>
      <c r="CF43" s="396"/>
      <c r="CG43" s="396"/>
      <c r="CH43" s="396"/>
      <c r="CI43" s="396"/>
      <c r="CJ43" s="396"/>
      <c r="CK43" s="396"/>
      <c r="CL43" s="396"/>
      <c r="CM43" s="396"/>
      <c r="CN43" s="396"/>
      <c r="CO43" s="396"/>
      <c r="CP43" s="396"/>
      <c r="CQ43" s="396"/>
      <c r="CR43" s="396"/>
      <c r="CS43" s="143">
        <v>0</v>
      </c>
      <c r="CT43" s="143" t="str">
        <f t="shared" si="2"/>
        <v/>
      </c>
      <c r="CU43" s="143">
        <f t="shared" si="0"/>
        <v>0</v>
      </c>
      <c r="CV43" s="143" t="str">
        <f t="shared" si="3"/>
        <v/>
      </c>
      <c r="CW43" s="143">
        <v>0</v>
      </c>
      <c r="CX43" s="143" t="str">
        <f t="shared" si="4"/>
        <v/>
      </c>
      <c r="CY43" s="143">
        <f t="shared" si="1"/>
        <v>0</v>
      </c>
      <c r="CZ43" s="143" t="str">
        <f t="shared" si="5"/>
        <v/>
      </c>
    </row>
    <row r="44" spans="1:104">
      <c r="A44" s="395"/>
      <c r="B44" s="395"/>
      <c r="C44" s="395"/>
      <c r="D44" s="395"/>
      <c r="E44" s="395"/>
      <c r="F44" s="395"/>
      <c r="G44" s="395"/>
      <c r="H44" s="395"/>
      <c r="I44" s="395"/>
      <c r="J44" s="395"/>
      <c r="K44" s="395"/>
      <c r="L44" s="395"/>
      <c r="M44" s="395"/>
      <c r="N44" s="395"/>
      <c r="O44" s="395"/>
      <c r="P44" s="395"/>
      <c r="Q44" s="395"/>
      <c r="R44" s="395"/>
      <c r="S44" s="395"/>
      <c r="T44" s="395"/>
      <c r="U44" s="395"/>
      <c r="V44" s="395"/>
      <c r="W44" s="395"/>
      <c r="X44" s="395"/>
      <c r="Y44" s="395"/>
      <c r="Z44" s="395"/>
      <c r="AA44" s="395"/>
      <c r="AB44" s="395"/>
      <c r="AC44" s="395"/>
      <c r="AD44" s="395"/>
      <c r="AE44" s="395"/>
      <c r="AF44" s="395"/>
      <c r="AG44" s="395"/>
      <c r="AH44" s="395"/>
      <c r="AI44" s="395"/>
      <c r="AJ44" s="395"/>
      <c r="AK44" s="395"/>
      <c r="AL44" s="395"/>
      <c r="AM44" s="395"/>
      <c r="AN44" s="395"/>
      <c r="AO44" s="395"/>
      <c r="AP44" s="395"/>
      <c r="AQ44" s="395"/>
      <c r="AR44" s="395"/>
      <c r="AS44" s="395"/>
      <c r="AT44" s="395"/>
      <c r="AU44" s="395"/>
      <c r="AV44" s="395"/>
      <c r="AW44" s="395"/>
      <c r="AX44" s="395"/>
      <c r="AY44" s="395"/>
      <c r="AZ44" s="395"/>
      <c r="BA44" s="395"/>
      <c r="BB44" s="395"/>
      <c r="BC44" s="395"/>
      <c r="BD44" s="395"/>
      <c r="BE44" s="395"/>
      <c r="BF44" s="395"/>
      <c r="BG44" s="395"/>
      <c r="BH44" s="395"/>
      <c r="BI44" s="395"/>
      <c r="BJ44" s="395"/>
      <c r="BK44" s="395"/>
      <c r="BL44" s="395"/>
      <c r="BM44" s="395"/>
      <c r="BN44" s="395"/>
      <c r="BO44" s="395"/>
      <c r="BP44" s="395"/>
      <c r="BQ44" s="395"/>
      <c r="BR44" s="395"/>
      <c r="BS44" s="395"/>
      <c r="BT44" s="395"/>
      <c r="BU44" s="395"/>
      <c r="BV44" s="395"/>
      <c r="BW44" s="395"/>
      <c r="BX44" s="395"/>
      <c r="BY44" s="395"/>
      <c r="BZ44" s="395"/>
      <c r="CA44" s="395"/>
      <c r="CB44" s="395"/>
      <c r="CC44" s="395"/>
      <c r="CD44" s="395"/>
      <c r="CE44" s="395"/>
      <c r="CF44" s="395"/>
      <c r="CG44" s="395"/>
      <c r="CH44" s="395"/>
      <c r="CI44" s="395"/>
      <c r="CJ44" s="395"/>
      <c r="CK44" s="395"/>
      <c r="CL44" s="395"/>
      <c r="CM44" s="395"/>
      <c r="CN44" s="395"/>
      <c r="CO44" s="395"/>
      <c r="CP44" s="395"/>
      <c r="CQ44" s="395"/>
      <c r="CR44" s="395"/>
      <c r="CS44" s="143">
        <v>0</v>
      </c>
      <c r="CT44" s="143" t="str">
        <f t="shared" si="2"/>
        <v/>
      </c>
      <c r="CU44" s="143">
        <f t="shared" si="0"/>
        <v>0</v>
      </c>
      <c r="CV44" s="143" t="str">
        <f t="shared" si="3"/>
        <v/>
      </c>
      <c r="CW44" s="143">
        <v>0</v>
      </c>
      <c r="CX44" s="143" t="str">
        <f t="shared" si="4"/>
        <v/>
      </c>
      <c r="CY44" s="143">
        <f t="shared" si="1"/>
        <v>0</v>
      </c>
      <c r="CZ44" s="143" t="str">
        <f t="shared" si="5"/>
        <v/>
      </c>
    </row>
    <row r="45" spans="1:104">
      <c r="A45" s="396"/>
      <c r="B45" s="396"/>
      <c r="C45" s="396"/>
      <c r="D45" s="396"/>
      <c r="E45" s="396"/>
      <c r="F45" s="396"/>
      <c r="G45" s="396"/>
      <c r="H45" s="396"/>
      <c r="I45" s="396"/>
      <c r="J45" s="396"/>
      <c r="K45" s="396"/>
      <c r="L45" s="396"/>
      <c r="M45" s="396"/>
      <c r="N45" s="396"/>
      <c r="O45" s="396"/>
      <c r="P45" s="396"/>
      <c r="Q45" s="396"/>
      <c r="R45" s="396"/>
      <c r="S45" s="396"/>
      <c r="T45" s="396"/>
      <c r="U45" s="396"/>
      <c r="V45" s="396"/>
      <c r="W45" s="396"/>
      <c r="X45" s="396"/>
      <c r="Y45" s="396"/>
      <c r="Z45" s="396"/>
      <c r="AA45" s="396"/>
      <c r="AB45" s="396"/>
      <c r="AC45" s="396"/>
      <c r="AD45" s="396"/>
      <c r="AE45" s="396"/>
      <c r="AF45" s="396"/>
      <c r="AG45" s="396"/>
      <c r="AH45" s="396"/>
      <c r="AI45" s="396"/>
      <c r="AJ45" s="396"/>
      <c r="AK45" s="396"/>
      <c r="AL45" s="396"/>
      <c r="AM45" s="396"/>
      <c r="AN45" s="396"/>
      <c r="AO45" s="396"/>
      <c r="AP45" s="396"/>
      <c r="AQ45" s="396"/>
      <c r="AR45" s="396"/>
      <c r="AS45" s="396"/>
      <c r="AT45" s="396"/>
      <c r="AU45" s="396"/>
      <c r="AV45" s="396"/>
      <c r="AW45" s="396"/>
      <c r="AX45" s="396"/>
      <c r="AY45" s="396"/>
      <c r="AZ45" s="396"/>
      <c r="BA45" s="396"/>
      <c r="BB45" s="396"/>
      <c r="BC45" s="396"/>
      <c r="BD45" s="396"/>
      <c r="BE45" s="396"/>
      <c r="BF45" s="396"/>
      <c r="BG45" s="396"/>
      <c r="BH45" s="396"/>
      <c r="BI45" s="396"/>
      <c r="BJ45" s="396"/>
      <c r="BK45" s="396"/>
      <c r="BL45" s="396"/>
      <c r="BM45" s="396"/>
      <c r="BN45" s="396"/>
      <c r="BO45" s="396"/>
      <c r="BP45" s="396"/>
      <c r="BQ45" s="396"/>
      <c r="BR45" s="396"/>
      <c r="BS45" s="396"/>
      <c r="BT45" s="396"/>
      <c r="BU45" s="396"/>
      <c r="BV45" s="396"/>
      <c r="BW45" s="396"/>
      <c r="BX45" s="396"/>
      <c r="BY45" s="396"/>
      <c r="BZ45" s="396"/>
      <c r="CA45" s="396"/>
      <c r="CB45" s="396"/>
      <c r="CC45" s="396"/>
      <c r="CD45" s="396"/>
      <c r="CE45" s="396"/>
      <c r="CF45" s="396"/>
      <c r="CG45" s="396"/>
      <c r="CH45" s="396"/>
      <c r="CI45" s="396"/>
      <c r="CJ45" s="396"/>
      <c r="CK45" s="396"/>
      <c r="CL45" s="396"/>
      <c r="CM45" s="396"/>
      <c r="CN45" s="396"/>
      <c r="CO45" s="396"/>
      <c r="CP45" s="396"/>
      <c r="CQ45" s="396"/>
      <c r="CR45" s="396"/>
      <c r="CS45" s="143">
        <v>0</v>
      </c>
      <c r="CT45" s="143" t="str">
        <f t="shared" si="2"/>
        <v/>
      </c>
      <c r="CU45" s="143">
        <f t="shared" si="0"/>
        <v>0</v>
      </c>
      <c r="CV45" s="143" t="str">
        <f t="shared" si="3"/>
        <v/>
      </c>
      <c r="CW45" s="143">
        <v>0</v>
      </c>
      <c r="CX45" s="143" t="str">
        <f t="shared" si="4"/>
        <v/>
      </c>
      <c r="CY45" s="143">
        <f t="shared" si="1"/>
        <v>0</v>
      </c>
      <c r="CZ45" s="143" t="str">
        <f t="shared" si="5"/>
        <v/>
      </c>
    </row>
    <row r="46" spans="1:104">
      <c r="A46" s="395"/>
      <c r="B46" s="395"/>
      <c r="C46" s="395"/>
      <c r="D46" s="395"/>
      <c r="E46" s="395"/>
      <c r="F46" s="395"/>
      <c r="G46" s="395"/>
      <c r="H46" s="395"/>
      <c r="I46" s="395"/>
      <c r="J46" s="395"/>
      <c r="K46" s="395"/>
      <c r="L46" s="395"/>
      <c r="M46" s="395"/>
      <c r="N46" s="395"/>
      <c r="O46" s="395"/>
      <c r="P46" s="395"/>
      <c r="Q46" s="395"/>
      <c r="R46" s="395"/>
      <c r="S46" s="395"/>
      <c r="T46" s="395"/>
      <c r="U46" s="395"/>
      <c r="V46" s="395"/>
      <c r="W46" s="395"/>
      <c r="X46" s="395"/>
      <c r="Y46" s="395"/>
      <c r="Z46" s="395"/>
      <c r="AA46" s="395"/>
      <c r="AB46" s="395"/>
      <c r="AC46" s="395"/>
      <c r="AD46" s="395"/>
      <c r="AE46" s="395"/>
      <c r="AF46" s="395"/>
      <c r="AG46" s="395"/>
      <c r="AH46" s="395"/>
      <c r="AI46" s="395"/>
      <c r="AJ46" s="395"/>
      <c r="AK46" s="395"/>
      <c r="AL46" s="395"/>
      <c r="AM46" s="395"/>
      <c r="AN46" s="395"/>
      <c r="AO46" s="395"/>
      <c r="AP46" s="395"/>
      <c r="AQ46" s="395"/>
      <c r="AR46" s="395"/>
      <c r="AS46" s="395"/>
      <c r="AT46" s="395"/>
      <c r="AU46" s="395"/>
      <c r="AV46" s="395"/>
      <c r="AW46" s="395"/>
      <c r="AX46" s="395"/>
      <c r="AY46" s="395"/>
      <c r="AZ46" s="395"/>
      <c r="BA46" s="395"/>
      <c r="BB46" s="395"/>
      <c r="BC46" s="395"/>
      <c r="BD46" s="395"/>
      <c r="BE46" s="395"/>
      <c r="BF46" s="395"/>
      <c r="BG46" s="395"/>
      <c r="BH46" s="395"/>
      <c r="BI46" s="395"/>
      <c r="BJ46" s="395"/>
      <c r="BK46" s="395"/>
      <c r="BL46" s="395"/>
      <c r="BM46" s="395"/>
      <c r="BN46" s="395"/>
      <c r="BO46" s="395"/>
      <c r="BP46" s="395"/>
      <c r="BQ46" s="395"/>
      <c r="BR46" s="395"/>
      <c r="BS46" s="395"/>
      <c r="BT46" s="395"/>
      <c r="BU46" s="395"/>
      <c r="BV46" s="395"/>
      <c r="BW46" s="395"/>
      <c r="BX46" s="395"/>
      <c r="BY46" s="395"/>
      <c r="BZ46" s="395"/>
      <c r="CA46" s="395"/>
      <c r="CB46" s="395"/>
      <c r="CC46" s="395"/>
      <c r="CD46" s="395"/>
      <c r="CE46" s="395"/>
      <c r="CF46" s="395"/>
      <c r="CG46" s="395"/>
      <c r="CH46" s="395"/>
      <c r="CI46" s="395"/>
      <c r="CJ46" s="395"/>
      <c r="CK46" s="395"/>
      <c r="CL46" s="395"/>
      <c r="CM46" s="395"/>
      <c r="CN46" s="395"/>
      <c r="CO46" s="395"/>
      <c r="CP46" s="395"/>
      <c r="CQ46" s="395"/>
      <c r="CR46" s="395"/>
      <c r="CS46" s="143">
        <v>0</v>
      </c>
      <c r="CT46" s="143" t="str">
        <f t="shared" si="2"/>
        <v/>
      </c>
      <c r="CU46" s="143">
        <f t="shared" si="0"/>
        <v>0</v>
      </c>
      <c r="CV46" s="143" t="str">
        <f t="shared" si="3"/>
        <v/>
      </c>
      <c r="CW46" s="143">
        <v>0</v>
      </c>
      <c r="CX46" s="143" t="str">
        <f t="shared" si="4"/>
        <v/>
      </c>
      <c r="CY46" s="143">
        <f t="shared" si="1"/>
        <v>0</v>
      </c>
      <c r="CZ46" s="143" t="str">
        <f t="shared" si="5"/>
        <v/>
      </c>
    </row>
    <row r="47" spans="1:104">
      <c r="A47" s="396"/>
      <c r="B47" s="396"/>
      <c r="C47" s="396"/>
      <c r="D47" s="396"/>
      <c r="E47" s="396"/>
      <c r="F47" s="396"/>
      <c r="G47" s="396"/>
      <c r="H47" s="396"/>
      <c r="I47" s="396"/>
      <c r="J47" s="396"/>
      <c r="K47" s="396"/>
      <c r="L47" s="396"/>
      <c r="M47" s="396"/>
      <c r="N47" s="396"/>
      <c r="O47" s="396"/>
      <c r="P47" s="396"/>
      <c r="Q47" s="396"/>
      <c r="R47" s="396"/>
      <c r="S47" s="396"/>
      <c r="T47" s="396"/>
      <c r="U47" s="396"/>
      <c r="V47" s="396"/>
      <c r="W47" s="396"/>
      <c r="X47" s="396"/>
      <c r="Y47" s="396"/>
      <c r="Z47" s="396"/>
      <c r="AA47" s="396"/>
      <c r="AB47" s="396"/>
      <c r="AC47" s="396"/>
      <c r="AD47" s="396"/>
      <c r="AE47" s="396"/>
      <c r="AF47" s="396"/>
      <c r="AG47" s="396"/>
      <c r="AH47" s="396"/>
      <c r="AI47" s="396"/>
      <c r="AJ47" s="396"/>
      <c r="AK47" s="396"/>
      <c r="AL47" s="396"/>
      <c r="AM47" s="396"/>
      <c r="AN47" s="396"/>
      <c r="AO47" s="396"/>
      <c r="AP47" s="396"/>
      <c r="AQ47" s="396"/>
      <c r="AR47" s="396"/>
      <c r="AS47" s="396"/>
      <c r="AT47" s="396"/>
      <c r="AU47" s="396"/>
      <c r="AV47" s="396"/>
      <c r="AW47" s="396"/>
      <c r="AX47" s="396"/>
      <c r="AY47" s="396"/>
      <c r="AZ47" s="396"/>
      <c r="BA47" s="396"/>
      <c r="BB47" s="396"/>
      <c r="BC47" s="396"/>
      <c r="BD47" s="396"/>
      <c r="BE47" s="396"/>
      <c r="BF47" s="396"/>
      <c r="BG47" s="396"/>
      <c r="BH47" s="396"/>
      <c r="BI47" s="396"/>
      <c r="BJ47" s="396"/>
      <c r="BK47" s="396"/>
      <c r="BL47" s="396"/>
      <c r="BM47" s="396"/>
      <c r="BN47" s="396"/>
      <c r="BO47" s="396"/>
      <c r="BP47" s="396"/>
      <c r="BQ47" s="396"/>
      <c r="BR47" s="396"/>
      <c r="BS47" s="396"/>
      <c r="BT47" s="396"/>
      <c r="BU47" s="396"/>
      <c r="BV47" s="396"/>
      <c r="BW47" s="396"/>
      <c r="BX47" s="396"/>
      <c r="BY47" s="396"/>
      <c r="BZ47" s="396"/>
      <c r="CA47" s="396"/>
      <c r="CB47" s="396"/>
      <c r="CC47" s="396"/>
      <c r="CD47" s="396"/>
      <c r="CE47" s="396"/>
      <c r="CF47" s="396"/>
      <c r="CG47" s="396"/>
      <c r="CH47" s="396"/>
      <c r="CI47" s="396"/>
      <c r="CJ47" s="396"/>
      <c r="CK47" s="396"/>
      <c r="CL47" s="396"/>
      <c r="CM47" s="396"/>
      <c r="CN47" s="396"/>
      <c r="CO47" s="396"/>
      <c r="CP47" s="396"/>
      <c r="CQ47" s="396"/>
      <c r="CR47" s="396"/>
      <c r="CS47" s="143">
        <v>0</v>
      </c>
      <c r="CT47" s="143" t="str">
        <f t="shared" si="2"/>
        <v/>
      </c>
      <c r="CU47" s="143">
        <f t="shared" si="0"/>
        <v>0</v>
      </c>
      <c r="CV47" s="143" t="str">
        <f t="shared" si="3"/>
        <v/>
      </c>
      <c r="CW47" s="143">
        <v>0</v>
      </c>
      <c r="CX47" s="143" t="str">
        <f t="shared" si="4"/>
        <v/>
      </c>
      <c r="CY47" s="143">
        <f t="shared" si="1"/>
        <v>0</v>
      </c>
      <c r="CZ47" s="143" t="str">
        <f t="shared" si="5"/>
        <v/>
      </c>
    </row>
    <row r="48" spans="1:104">
      <c r="A48" s="395"/>
      <c r="B48" s="395"/>
      <c r="C48" s="395"/>
      <c r="D48" s="395"/>
      <c r="E48" s="395"/>
      <c r="F48" s="395"/>
      <c r="G48" s="395"/>
      <c r="H48" s="395"/>
      <c r="I48" s="395"/>
      <c r="J48" s="395"/>
      <c r="K48" s="395"/>
      <c r="L48" s="395"/>
      <c r="M48" s="395"/>
      <c r="N48" s="395"/>
      <c r="O48" s="395"/>
      <c r="P48" s="395"/>
      <c r="Q48" s="395"/>
      <c r="R48" s="395"/>
      <c r="S48" s="395"/>
      <c r="T48" s="395"/>
      <c r="U48" s="395"/>
      <c r="V48" s="395"/>
      <c r="W48" s="395"/>
      <c r="X48" s="395"/>
      <c r="Y48" s="395"/>
      <c r="Z48" s="395"/>
      <c r="AA48" s="395"/>
      <c r="AB48" s="395"/>
      <c r="AC48" s="395"/>
      <c r="AD48" s="395"/>
      <c r="AE48" s="395"/>
      <c r="AF48" s="395"/>
      <c r="AG48" s="395"/>
      <c r="AH48" s="395"/>
      <c r="AI48" s="395"/>
      <c r="AJ48" s="395"/>
      <c r="AK48" s="395"/>
      <c r="AL48" s="395"/>
      <c r="AM48" s="395"/>
      <c r="AN48" s="395"/>
      <c r="AO48" s="395"/>
      <c r="AP48" s="395"/>
      <c r="AQ48" s="395"/>
      <c r="AR48" s="395"/>
      <c r="AS48" s="395"/>
      <c r="AT48" s="395"/>
      <c r="AU48" s="395"/>
      <c r="AV48" s="395"/>
      <c r="AW48" s="395"/>
      <c r="AX48" s="395"/>
      <c r="AY48" s="395"/>
      <c r="AZ48" s="395"/>
      <c r="BA48" s="395"/>
      <c r="BB48" s="395"/>
      <c r="BC48" s="395"/>
      <c r="BD48" s="395"/>
      <c r="BE48" s="395"/>
      <c r="BF48" s="395"/>
      <c r="BG48" s="395"/>
      <c r="BH48" s="395"/>
      <c r="BI48" s="395"/>
      <c r="BJ48" s="395"/>
      <c r="BK48" s="395"/>
      <c r="BL48" s="395"/>
      <c r="BM48" s="395"/>
      <c r="BN48" s="395"/>
      <c r="BO48" s="395"/>
      <c r="BP48" s="395"/>
      <c r="BQ48" s="395"/>
      <c r="BR48" s="395"/>
      <c r="BS48" s="395"/>
      <c r="BT48" s="395"/>
      <c r="BU48" s="395"/>
      <c r="BV48" s="395"/>
      <c r="BW48" s="395"/>
      <c r="BX48" s="395"/>
      <c r="BY48" s="395"/>
      <c r="BZ48" s="395"/>
      <c r="CA48" s="395"/>
      <c r="CB48" s="395"/>
      <c r="CC48" s="395"/>
      <c r="CD48" s="395"/>
      <c r="CE48" s="395"/>
      <c r="CF48" s="395"/>
      <c r="CG48" s="395"/>
      <c r="CH48" s="395"/>
      <c r="CI48" s="395"/>
      <c r="CJ48" s="395"/>
      <c r="CK48" s="395"/>
      <c r="CL48" s="395"/>
      <c r="CM48" s="395"/>
      <c r="CN48" s="395"/>
      <c r="CO48" s="395"/>
      <c r="CP48" s="395"/>
      <c r="CQ48" s="395"/>
      <c r="CR48" s="395"/>
      <c r="CS48" s="143">
        <v>0</v>
      </c>
      <c r="CT48" s="143" t="str">
        <f t="shared" si="2"/>
        <v/>
      </c>
      <c r="CU48" s="143">
        <f t="shared" si="0"/>
        <v>0</v>
      </c>
      <c r="CV48" s="143" t="str">
        <f t="shared" si="3"/>
        <v/>
      </c>
      <c r="CW48" s="143">
        <v>0</v>
      </c>
      <c r="CX48" s="143" t="str">
        <f t="shared" si="4"/>
        <v/>
      </c>
      <c r="CY48" s="143">
        <f t="shared" si="1"/>
        <v>0</v>
      </c>
      <c r="CZ48" s="143" t="str">
        <f t="shared" si="5"/>
        <v/>
      </c>
    </row>
    <row r="49" spans="1:104">
      <c r="A49" s="396"/>
      <c r="B49" s="396"/>
      <c r="C49" s="396"/>
      <c r="D49" s="396"/>
      <c r="E49" s="396"/>
      <c r="F49" s="396"/>
      <c r="G49" s="396"/>
      <c r="H49" s="396"/>
      <c r="I49" s="396"/>
      <c r="J49" s="396"/>
      <c r="K49" s="396"/>
      <c r="L49" s="396"/>
      <c r="M49" s="396"/>
      <c r="N49" s="396"/>
      <c r="O49" s="396"/>
      <c r="P49" s="396"/>
      <c r="Q49" s="396"/>
      <c r="R49" s="396"/>
      <c r="S49" s="396"/>
      <c r="T49" s="396"/>
      <c r="U49" s="396"/>
      <c r="V49" s="396"/>
      <c r="W49" s="396"/>
      <c r="X49" s="396"/>
      <c r="Y49" s="396"/>
      <c r="Z49" s="396"/>
      <c r="AA49" s="396"/>
      <c r="AB49" s="396"/>
      <c r="AC49" s="396"/>
      <c r="AD49" s="396"/>
      <c r="AE49" s="396"/>
      <c r="AF49" s="396"/>
      <c r="AG49" s="396"/>
      <c r="AH49" s="396"/>
      <c r="AI49" s="396"/>
      <c r="AJ49" s="396"/>
      <c r="AK49" s="396"/>
      <c r="AL49" s="396"/>
      <c r="AM49" s="396"/>
      <c r="AN49" s="396"/>
      <c r="AO49" s="396"/>
      <c r="AP49" s="396"/>
      <c r="AQ49" s="396"/>
      <c r="AR49" s="396"/>
      <c r="AS49" s="396"/>
      <c r="AT49" s="396"/>
      <c r="AU49" s="396"/>
      <c r="AV49" s="396"/>
      <c r="AW49" s="396"/>
      <c r="AX49" s="396"/>
      <c r="AY49" s="396"/>
      <c r="AZ49" s="396"/>
      <c r="BA49" s="396"/>
      <c r="BB49" s="396"/>
      <c r="BC49" s="396"/>
      <c r="BD49" s="396"/>
      <c r="BE49" s="396"/>
      <c r="BF49" s="396"/>
      <c r="BG49" s="396"/>
      <c r="BH49" s="396"/>
      <c r="BI49" s="396"/>
      <c r="BJ49" s="396"/>
      <c r="BK49" s="396"/>
      <c r="BL49" s="396"/>
      <c r="BM49" s="396"/>
      <c r="BN49" s="396"/>
      <c r="BO49" s="396"/>
      <c r="BP49" s="396"/>
      <c r="BQ49" s="396"/>
      <c r="BR49" s="396"/>
      <c r="BS49" s="396"/>
      <c r="BT49" s="396"/>
      <c r="BU49" s="396"/>
      <c r="BV49" s="396"/>
      <c r="BW49" s="396"/>
      <c r="BX49" s="396"/>
      <c r="BY49" s="396"/>
      <c r="BZ49" s="396"/>
      <c r="CA49" s="396"/>
      <c r="CB49" s="396"/>
      <c r="CC49" s="396"/>
      <c r="CD49" s="396"/>
      <c r="CE49" s="396"/>
      <c r="CF49" s="396"/>
      <c r="CG49" s="396"/>
      <c r="CH49" s="396"/>
      <c r="CI49" s="396"/>
      <c r="CJ49" s="396"/>
      <c r="CK49" s="396"/>
      <c r="CL49" s="396"/>
      <c r="CM49" s="396"/>
      <c r="CN49" s="396"/>
      <c r="CO49" s="396"/>
      <c r="CP49" s="396"/>
      <c r="CQ49" s="396"/>
      <c r="CR49" s="396"/>
      <c r="CS49" s="143">
        <v>0</v>
      </c>
      <c r="CT49" s="143" t="str">
        <f t="shared" si="2"/>
        <v/>
      </c>
      <c r="CU49" s="143">
        <f t="shared" si="0"/>
        <v>0</v>
      </c>
      <c r="CV49" s="143" t="str">
        <f t="shared" si="3"/>
        <v/>
      </c>
      <c r="CW49" s="143">
        <v>0</v>
      </c>
      <c r="CX49" s="143" t="str">
        <f t="shared" si="4"/>
        <v/>
      </c>
      <c r="CY49" s="143">
        <f t="shared" si="1"/>
        <v>0</v>
      </c>
      <c r="CZ49" s="143" t="str">
        <f t="shared" si="5"/>
        <v/>
      </c>
    </row>
    <row r="50" spans="1:104">
      <c r="A50" s="395"/>
      <c r="B50" s="395"/>
      <c r="C50" s="395"/>
      <c r="D50" s="395"/>
      <c r="E50" s="395"/>
      <c r="F50" s="395"/>
      <c r="G50" s="395"/>
      <c r="H50" s="395"/>
      <c r="I50" s="395"/>
      <c r="J50" s="395"/>
      <c r="K50" s="395"/>
      <c r="L50" s="395"/>
      <c r="M50" s="395"/>
      <c r="N50" s="395"/>
      <c r="O50" s="395"/>
      <c r="P50" s="395"/>
      <c r="Q50" s="395"/>
      <c r="R50" s="395"/>
      <c r="S50" s="395"/>
      <c r="T50" s="395"/>
      <c r="U50" s="395"/>
      <c r="V50" s="395"/>
      <c r="W50" s="395"/>
      <c r="X50" s="395"/>
      <c r="Y50" s="395"/>
      <c r="Z50" s="395"/>
      <c r="AA50" s="395"/>
      <c r="AB50" s="395"/>
      <c r="AC50" s="395"/>
      <c r="AD50" s="395"/>
      <c r="AE50" s="395"/>
      <c r="AF50" s="395"/>
      <c r="AG50" s="395"/>
      <c r="AH50" s="395"/>
      <c r="AI50" s="395"/>
      <c r="AJ50" s="395"/>
      <c r="AK50" s="395"/>
      <c r="AL50" s="395"/>
      <c r="AM50" s="395"/>
      <c r="AN50" s="395"/>
      <c r="AO50" s="395"/>
      <c r="AP50" s="395"/>
      <c r="AQ50" s="395"/>
      <c r="AR50" s="395"/>
      <c r="AS50" s="395"/>
      <c r="AT50" s="395"/>
      <c r="AU50" s="395"/>
      <c r="AV50" s="395"/>
      <c r="AW50" s="395"/>
      <c r="AX50" s="395"/>
      <c r="AY50" s="395"/>
      <c r="AZ50" s="395"/>
      <c r="BA50" s="395"/>
      <c r="BB50" s="395"/>
      <c r="BC50" s="395"/>
      <c r="BD50" s="395"/>
      <c r="BE50" s="395"/>
      <c r="BF50" s="395"/>
      <c r="BG50" s="395"/>
      <c r="BH50" s="395"/>
      <c r="BI50" s="395"/>
      <c r="BJ50" s="395"/>
      <c r="BK50" s="395"/>
      <c r="BL50" s="395"/>
      <c r="BM50" s="395"/>
      <c r="BN50" s="395"/>
      <c r="BO50" s="395"/>
      <c r="BP50" s="395"/>
      <c r="BQ50" s="395"/>
      <c r="BR50" s="395"/>
      <c r="BS50" s="395"/>
      <c r="BT50" s="395"/>
      <c r="BU50" s="395"/>
      <c r="BV50" s="395"/>
      <c r="BW50" s="395"/>
      <c r="BX50" s="395"/>
      <c r="BY50" s="395"/>
      <c r="BZ50" s="395"/>
      <c r="CA50" s="395"/>
      <c r="CB50" s="395"/>
      <c r="CC50" s="395"/>
      <c r="CD50" s="395"/>
      <c r="CE50" s="395"/>
      <c r="CF50" s="395"/>
      <c r="CG50" s="395"/>
      <c r="CH50" s="395"/>
      <c r="CI50" s="395"/>
      <c r="CJ50" s="395"/>
      <c r="CK50" s="395"/>
      <c r="CL50" s="395"/>
      <c r="CM50" s="395"/>
      <c r="CN50" s="395"/>
      <c r="CO50" s="395"/>
      <c r="CP50" s="395"/>
      <c r="CQ50" s="395"/>
      <c r="CR50" s="395"/>
      <c r="CS50" s="143">
        <v>0</v>
      </c>
      <c r="CT50" s="143" t="str">
        <f t="shared" si="2"/>
        <v/>
      </c>
      <c r="CU50" s="143">
        <f t="shared" si="0"/>
        <v>0</v>
      </c>
      <c r="CV50" s="143" t="str">
        <f t="shared" si="3"/>
        <v/>
      </c>
      <c r="CW50" s="143">
        <v>0</v>
      </c>
      <c r="CX50" s="143" t="str">
        <f t="shared" si="4"/>
        <v/>
      </c>
      <c r="CY50" s="143">
        <f t="shared" si="1"/>
        <v>0</v>
      </c>
      <c r="CZ50" s="143" t="str">
        <f t="shared" si="5"/>
        <v/>
      </c>
    </row>
    <row r="51" spans="1:104">
      <c r="A51" s="396"/>
      <c r="B51" s="396"/>
      <c r="C51" s="396"/>
      <c r="D51" s="396"/>
      <c r="E51" s="396"/>
      <c r="F51" s="396"/>
      <c r="G51" s="396"/>
      <c r="H51" s="396"/>
      <c r="I51" s="396"/>
      <c r="J51" s="396"/>
      <c r="K51" s="396"/>
      <c r="L51" s="396"/>
      <c r="M51" s="396"/>
      <c r="N51" s="396"/>
      <c r="O51" s="396"/>
      <c r="P51" s="396"/>
      <c r="Q51" s="396"/>
      <c r="R51" s="396"/>
      <c r="S51" s="396"/>
      <c r="T51" s="396"/>
      <c r="U51" s="396"/>
      <c r="V51" s="396"/>
      <c r="W51" s="396"/>
      <c r="X51" s="396"/>
      <c r="Y51" s="396"/>
      <c r="Z51" s="396"/>
      <c r="AA51" s="396"/>
      <c r="AB51" s="396"/>
      <c r="AC51" s="396"/>
      <c r="AD51" s="396"/>
      <c r="AE51" s="396"/>
      <c r="AF51" s="396"/>
      <c r="AG51" s="396"/>
      <c r="AH51" s="396"/>
      <c r="AI51" s="396"/>
      <c r="AJ51" s="396"/>
      <c r="AK51" s="396"/>
      <c r="AL51" s="396"/>
      <c r="AM51" s="396"/>
      <c r="AN51" s="396"/>
      <c r="AO51" s="396"/>
      <c r="AP51" s="396"/>
      <c r="AQ51" s="396"/>
      <c r="AR51" s="396"/>
      <c r="AS51" s="396"/>
      <c r="AT51" s="396"/>
      <c r="AU51" s="396"/>
      <c r="AV51" s="396"/>
      <c r="AW51" s="396"/>
      <c r="AX51" s="396"/>
      <c r="AY51" s="396"/>
      <c r="AZ51" s="396"/>
      <c r="BA51" s="396"/>
      <c r="BB51" s="396"/>
      <c r="BC51" s="396"/>
      <c r="BD51" s="396"/>
      <c r="BE51" s="396"/>
      <c r="BF51" s="396"/>
      <c r="BG51" s="396"/>
      <c r="BH51" s="396"/>
      <c r="BI51" s="396"/>
      <c r="BJ51" s="396"/>
      <c r="BK51" s="396"/>
      <c r="BL51" s="396"/>
      <c r="BM51" s="396"/>
      <c r="BN51" s="396"/>
      <c r="BO51" s="396"/>
      <c r="BP51" s="396"/>
      <c r="BQ51" s="396"/>
      <c r="BR51" s="396"/>
      <c r="BS51" s="396"/>
      <c r="BT51" s="396"/>
      <c r="BU51" s="396"/>
      <c r="BV51" s="396"/>
      <c r="BW51" s="396"/>
      <c r="BX51" s="396"/>
      <c r="BY51" s="396"/>
      <c r="BZ51" s="396"/>
      <c r="CA51" s="396"/>
      <c r="CB51" s="396"/>
      <c r="CC51" s="396"/>
      <c r="CD51" s="396"/>
      <c r="CE51" s="396"/>
      <c r="CF51" s="396"/>
      <c r="CG51" s="396"/>
      <c r="CH51" s="396"/>
      <c r="CI51" s="396"/>
      <c r="CJ51" s="396"/>
      <c r="CK51" s="396"/>
      <c r="CL51" s="396"/>
      <c r="CM51" s="396"/>
      <c r="CN51" s="396"/>
      <c r="CO51" s="396"/>
      <c r="CP51" s="396"/>
      <c r="CQ51" s="396"/>
      <c r="CR51" s="396"/>
      <c r="CS51" s="143">
        <v>0</v>
      </c>
      <c r="CT51" s="143" t="str">
        <f t="shared" si="2"/>
        <v/>
      </c>
      <c r="CU51" s="143">
        <f t="shared" si="0"/>
        <v>0</v>
      </c>
      <c r="CV51" s="143" t="str">
        <f t="shared" si="3"/>
        <v/>
      </c>
      <c r="CW51" s="143">
        <v>0</v>
      </c>
      <c r="CX51" s="143" t="str">
        <f t="shared" si="4"/>
        <v/>
      </c>
      <c r="CY51" s="143">
        <f t="shared" si="1"/>
        <v>0</v>
      </c>
      <c r="CZ51" s="143" t="str">
        <f t="shared" si="5"/>
        <v/>
      </c>
    </row>
    <row r="52" spans="1:104">
      <c r="A52" s="395"/>
      <c r="B52" s="395"/>
      <c r="C52" s="395"/>
      <c r="D52" s="395"/>
      <c r="E52" s="395"/>
      <c r="F52" s="395"/>
      <c r="G52" s="395"/>
      <c r="H52" s="395"/>
      <c r="I52" s="395"/>
      <c r="J52" s="395"/>
      <c r="K52" s="395"/>
      <c r="L52" s="395"/>
      <c r="M52" s="395"/>
      <c r="N52" s="395"/>
      <c r="O52" s="395"/>
      <c r="P52" s="395"/>
      <c r="Q52" s="395"/>
      <c r="R52" s="395"/>
      <c r="S52" s="395"/>
      <c r="T52" s="395"/>
      <c r="U52" s="395"/>
      <c r="V52" s="395"/>
      <c r="W52" s="395"/>
      <c r="X52" s="395"/>
      <c r="Y52" s="395"/>
      <c r="Z52" s="395"/>
      <c r="AA52" s="395"/>
      <c r="AB52" s="395"/>
      <c r="AC52" s="395"/>
      <c r="AD52" s="395"/>
      <c r="AE52" s="395"/>
      <c r="AF52" s="395"/>
      <c r="AG52" s="395"/>
      <c r="AH52" s="395"/>
      <c r="AI52" s="395"/>
      <c r="AJ52" s="395"/>
      <c r="AK52" s="395"/>
      <c r="AL52" s="395"/>
      <c r="AM52" s="395"/>
      <c r="AN52" s="395"/>
      <c r="AO52" s="395"/>
      <c r="AP52" s="395"/>
      <c r="AQ52" s="395"/>
      <c r="AR52" s="395"/>
      <c r="AS52" s="395"/>
      <c r="AT52" s="395"/>
      <c r="AU52" s="395"/>
      <c r="AV52" s="395"/>
      <c r="AW52" s="395"/>
      <c r="AX52" s="395"/>
      <c r="AY52" s="395"/>
      <c r="AZ52" s="395"/>
      <c r="BA52" s="395"/>
      <c r="BB52" s="395"/>
      <c r="BC52" s="395"/>
      <c r="BD52" s="395"/>
      <c r="BE52" s="395"/>
      <c r="BF52" s="395"/>
      <c r="BG52" s="395"/>
      <c r="BH52" s="395"/>
      <c r="BI52" s="395"/>
      <c r="BJ52" s="395"/>
      <c r="BK52" s="395"/>
      <c r="BL52" s="395"/>
      <c r="BM52" s="395"/>
      <c r="BN52" s="395"/>
      <c r="BO52" s="395"/>
      <c r="BP52" s="395"/>
      <c r="BQ52" s="395"/>
      <c r="BR52" s="395"/>
      <c r="BS52" s="395"/>
      <c r="BT52" s="395"/>
      <c r="BU52" s="395"/>
      <c r="BV52" s="395"/>
      <c r="BW52" s="395"/>
      <c r="BX52" s="395"/>
      <c r="BY52" s="395"/>
      <c r="BZ52" s="395"/>
      <c r="CA52" s="395"/>
      <c r="CB52" s="395"/>
      <c r="CC52" s="395"/>
      <c r="CD52" s="395"/>
      <c r="CE52" s="395"/>
      <c r="CF52" s="395"/>
      <c r="CG52" s="395"/>
      <c r="CH52" s="395"/>
      <c r="CI52" s="395"/>
      <c r="CJ52" s="395"/>
      <c r="CK52" s="395"/>
      <c r="CL52" s="395"/>
      <c r="CM52" s="395"/>
      <c r="CN52" s="395"/>
      <c r="CO52" s="395"/>
      <c r="CP52" s="395"/>
      <c r="CQ52" s="395"/>
      <c r="CR52" s="395"/>
      <c r="CS52" s="143">
        <v>0</v>
      </c>
      <c r="CT52" s="143" t="str">
        <f t="shared" si="2"/>
        <v/>
      </c>
      <c r="CU52" s="143">
        <f t="shared" si="0"/>
        <v>0</v>
      </c>
      <c r="CV52" s="143" t="str">
        <f t="shared" si="3"/>
        <v/>
      </c>
      <c r="CW52" s="143">
        <v>0</v>
      </c>
      <c r="CX52" s="143" t="str">
        <f t="shared" si="4"/>
        <v/>
      </c>
      <c r="CY52" s="143">
        <f t="shared" si="1"/>
        <v>0</v>
      </c>
      <c r="CZ52" s="143" t="str">
        <f t="shared" si="5"/>
        <v/>
      </c>
    </row>
    <row r="53" spans="1:104">
      <c r="A53" s="396"/>
      <c r="B53" s="396"/>
      <c r="C53" s="396"/>
      <c r="D53" s="396"/>
      <c r="E53" s="396"/>
      <c r="F53" s="396"/>
      <c r="G53" s="396"/>
      <c r="H53" s="396"/>
      <c r="I53" s="396"/>
      <c r="J53" s="396"/>
      <c r="K53" s="396"/>
      <c r="L53" s="396"/>
      <c r="M53" s="396"/>
      <c r="N53" s="396"/>
      <c r="O53" s="396"/>
      <c r="P53" s="396"/>
      <c r="Q53" s="396"/>
      <c r="R53" s="396"/>
      <c r="S53" s="396"/>
      <c r="T53" s="396"/>
      <c r="U53" s="396"/>
      <c r="V53" s="396"/>
      <c r="W53" s="396"/>
      <c r="X53" s="396"/>
      <c r="Y53" s="396"/>
      <c r="Z53" s="396"/>
      <c r="AA53" s="396"/>
      <c r="AB53" s="396"/>
      <c r="AC53" s="396"/>
      <c r="AD53" s="396"/>
      <c r="AE53" s="396"/>
      <c r="AF53" s="396"/>
      <c r="AG53" s="396"/>
      <c r="AH53" s="396"/>
      <c r="AI53" s="396"/>
      <c r="AJ53" s="396"/>
      <c r="AK53" s="396"/>
      <c r="AL53" s="396"/>
      <c r="AM53" s="396"/>
      <c r="AN53" s="396"/>
      <c r="AO53" s="396"/>
      <c r="AP53" s="396"/>
      <c r="AQ53" s="396"/>
      <c r="AR53" s="396"/>
      <c r="AS53" s="396"/>
      <c r="AT53" s="396"/>
      <c r="AU53" s="396"/>
      <c r="AV53" s="396"/>
      <c r="AW53" s="396"/>
      <c r="AX53" s="396"/>
      <c r="AY53" s="396"/>
      <c r="AZ53" s="396"/>
      <c r="BA53" s="396"/>
      <c r="BB53" s="396"/>
      <c r="BC53" s="396"/>
      <c r="BD53" s="396"/>
      <c r="BE53" s="396"/>
      <c r="BF53" s="396"/>
      <c r="BG53" s="396"/>
      <c r="BH53" s="396"/>
      <c r="BI53" s="396"/>
      <c r="BJ53" s="396"/>
      <c r="BK53" s="396"/>
      <c r="BL53" s="396"/>
      <c r="BM53" s="396"/>
      <c r="BN53" s="396"/>
      <c r="BO53" s="396"/>
      <c r="BP53" s="396"/>
      <c r="BQ53" s="396"/>
      <c r="BR53" s="396"/>
      <c r="BS53" s="396"/>
      <c r="BT53" s="396"/>
      <c r="BU53" s="396"/>
      <c r="BV53" s="396"/>
      <c r="BW53" s="396"/>
      <c r="BX53" s="396"/>
      <c r="BY53" s="396"/>
      <c r="BZ53" s="396"/>
      <c r="CA53" s="396"/>
      <c r="CB53" s="396"/>
      <c r="CC53" s="396"/>
      <c r="CD53" s="396"/>
      <c r="CE53" s="396"/>
      <c r="CF53" s="396"/>
      <c r="CG53" s="396"/>
      <c r="CH53" s="396"/>
      <c r="CI53" s="396"/>
      <c r="CJ53" s="396"/>
      <c r="CK53" s="396"/>
      <c r="CL53" s="396"/>
      <c r="CM53" s="396"/>
      <c r="CN53" s="396"/>
      <c r="CO53" s="396"/>
      <c r="CP53" s="396"/>
      <c r="CQ53" s="396"/>
      <c r="CR53" s="396"/>
      <c r="CS53" s="143">
        <v>0</v>
      </c>
      <c r="CT53" s="143" t="str">
        <f t="shared" si="2"/>
        <v/>
      </c>
      <c r="CU53" s="143">
        <f t="shared" si="0"/>
        <v>0</v>
      </c>
      <c r="CV53" s="143" t="str">
        <f t="shared" si="3"/>
        <v/>
      </c>
      <c r="CW53" s="143">
        <v>0</v>
      </c>
      <c r="CX53" s="143" t="str">
        <f t="shared" si="4"/>
        <v/>
      </c>
      <c r="CY53" s="143">
        <f t="shared" si="1"/>
        <v>0</v>
      </c>
      <c r="CZ53" s="143" t="str">
        <f t="shared" si="5"/>
        <v/>
      </c>
    </row>
    <row r="54" spans="1:104">
      <c r="A54" s="395"/>
      <c r="B54" s="395"/>
      <c r="C54" s="395"/>
      <c r="D54" s="395"/>
      <c r="E54" s="395"/>
      <c r="F54" s="395"/>
      <c r="G54" s="395"/>
      <c r="H54" s="395"/>
      <c r="I54" s="395"/>
      <c r="J54" s="395"/>
      <c r="K54" s="395"/>
      <c r="L54" s="395"/>
      <c r="M54" s="395"/>
      <c r="N54" s="395"/>
      <c r="O54" s="395"/>
      <c r="P54" s="395"/>
      <c r="Q54" s="395"/>
      <c r="R54" s="395"/>
      <c r="S54" s="395"/>
      <c r="T54" s="395"/>
      <c r="U54" s="395"/>
      <c r="V54" s="395"/>
      <c r="W54" s="395"/>
      <c r="X54" s="395"/>
      <c r="Y54" s="395"/>
      <c r="Z54" s="395"/>
      <c r="AA54" s="395"/>
      <c r="AB54" s="395"/>
      <c r="AC54" s="395"/>
      <c r="AD54" s="395"/>
      <c r="AE54" s="395"/>
      <c r="AF54" s="395"/>
      <c r="AG54" s="395"/>
      <c r="AH54" s="395"/>
      <c r="AI54" s="395"/>
      <c r="AJ54" s="395"/>
      <c r="AK54" s="395"/>
      <c r="AL54" s="395"/>
      <c r="AM54" s="395"/>
      <c r="AN54" s="395"/>
      <c r="AO54" s="395"/>
      <c r="AP54" s="395"/>
      <c r="AQ54" s="395"/>
      <c r="AR54" s="395"/>
      <c r="AS54" s="395"/>
      <c r="AT54" s="395"/>
      <c r="AU54" s="395"/>
      <c r="AV54" s="395"/>
      <c r="AW54" s="395"/>
      <c r="AX54" s="395"/>
      <c r="AY54" s="395"/>
      <c r="AZ54" s="395"/>
      <c r="BA54" s="395"/>
      <c r="BB54" s="395"/>
      <c r="BC54" s="395"/>
      <c r="BD54" s="395"/>
      <c r="BE54" s="395"/>
      <c r="BF54" s="395"/>
      <c r="BG54" s="395"/>
      <c r="BH54" s="395"/>
      <c r="BI54" s="395"/>
      <c r="BJ54" s="395"/>
      <c r="BK54" s="395"/>
      <c r="BL54" s="395"/>
      <c r="BM54" s="395"/>
      <c r="BN54" s="395"/>
      <c r="BO54" s="395"/>
      <c r="BP54" s="395"/>
      <c r="BQ54" s="395"/>
      <c r="BR54" s="395"/>
      <c r="BS54" s="395"/>
      <c r="BT54" s="395"/>
      <c r="BU54" s="395"/>
      <c r="BV54" s="395"/>
      <c r="BW54" s="395"/>
      <c r="BX54" s="395"/>
      <c r="BY54" s="395"/>
      <c r="BZ54" s="395"/>
      <c r="CA54" s="395"/>
      <c r="CB54" s="395"/>
      <c r="CC54" s="395"/>
      <c r="CD54" s="395"/>
      <c r="CE54" s="395"/>
      <c r="CF54" s="395"/>
      <c r="CG54" s="395"/>
      <c r="CH54" s="395"/>
      <c r="CI54" s="395"/>
      <c r="CJ54" s="395"/>
      <c r="CK54" s="395"/>
      <c r="CL54" s="395"/>
      <c r="CM54" s="395"/>
      <c r="CN54" s="395"/>
      <c r="CO54" s="395"/>
      <c r="CP54" s="395"/>
      <c r="CQ54" s="395"/>
      <c r="CR54" s="395"/>
      <c r="CS54" s="143">
        <v>0</v>
      </c>
      <c r="CT54" s="143" t="str">
        <f t="shared" si="2"/>
        <v/>
      </c>
      <c r="CU54" s="143">
        <f t="shared" si="0"/>
        <v>0</v>
      </c>
      <c r="CV54" s="143" t="str">
        <f t="shared" si="3"/>
        <v/>
      </c>
      <c r="CW54" s="143">
        <v>0</v>
      </c>
      <c r="CX54" s="143" t="str">
        <f t="shared" si="4"/>
        <v/>
      </c>
      <c r="CY54" s="143">
        <f t="shared" si="1"/>
        <v>0</v>
      </c>
      <c r="CZ54" s="143" t="str">
        <f t="shared" si="5"/>
        <v/>
      </c>
    </row>
    <row r="55" spans="1:104">
      <c r="A55" s="396"/>
      <c r="B55" s="396"/>
      <c r="C55" s="396"/>
      <c r="D55" s="396"/>
      <c r="E55" s="396"/>
      <c r="F55" s="396"/>
      <c r="G55" s="396"/>
      <c r="H55" s="396"/>
      <c r="I55" s="396"/>
      <c r="J55" s="396"/>
      <c r="K55" s="396"/>
      <c r="L55" s="396"/>
      <c r="M55" s="396"/>
      <c r="N55" s="396"/>
      <c r="O55" s="396"/>
      <c r="P55" s="396"/>
      <c r="Q55" s="396"/>
      <c r="R55" s="396"/>
      <c r="S55" s="396"/>
      <c r="T55" s="396"/>
      <c r="U55" s="396"/>
      <c r="V55" s="396"/>
      <c r="W55" s="396"/>
      <c r="X55" s="396"/>
      <c r="Y55" s="396"/>
      <c r="Z55" s="396"/>
      <c r="AA55" s="396"/>
      <c r="AB55" s="396"/>
      <c r="AC55" s="396"/>
      <c r="AD55" s="396"/>
      <c r="AE55" s="396"/>
      <c r="AF55" s="396"/>
      <c r="AG55" s="396"/>
      <c r="AH55" s="396"/>
      <c r="AI55" s="396"/>
      <c r="AJ55" s="396"/>
      <c r="AK55" s="396"/>
      <c r="AL55" s="396"/>
      <c r="AM55" s="396"/>
      <c r="AN55" s="396"/>
      <c r="AO55" s="396"/>
      <c r="AP55" s="396"/>
      <c r="AQ55" s="396"/>
      <c r="AR55" s="396"/>
      <c r="AS55" s="396"/>
      <c r="AT55" s="396"/>
      <c r="AU55" s="396"/>
      <c r="AV55" s="396"/>
      <c r="AW55" s="396"/>
      <c r="AX55" s="396"/>
      <c r="AY55" s="396"/>
      <c r="AZ55" s="396"/>
      <c r="BA55" s="396"/>
      <c r="BB55" s="396"/>
      <c r="BC55" s="396"/>
      <c r="BD55" s="396"/>
      <c r="BE55" s="396"/>
      <c r="BF55" s="396"/>
      <c r="BG55" s="396"/>
      <c r="BH55" s="396"/>
      <c r="BI55" s="396"/>
      <c r="BJ55" s="396"/>
      <c r="BK55" s="396"/>
      <c r="BL55" s="396"/>
      <c r="BM55" s="396"/>
      <c r="BN55" s="396"/>
      <c r="BO55" s="396"/>
      <c r="BP55" s="396"/>
      <c r="BQ55" s="396"/>
      <c r="BR55" s="396"/>
      <c r="BS55" s="396"/>
      <c r="BT55" s="396"/>
      <c r="BU55" s="396"/>
      <c r="BV55" s="396"/>
      <c r="BW55" s="396"/>
      <c r="BX55" s="396"/>
      <c r="BY55" s="396"/>
      <c r="BZ55" s="396"/>
      <c r="CA55" s="396"/>
      <c r="CB55" s="396"/>
      <c r="CC55" s="396"/>
      <c r="CD55" s="396"/>
      <c r="CE55" s="396"/>
      <c r="CF55" s="396"/>
      <c r="CG55" s="396"/>
      <c r="CH55" s="396"/>
      <c r="CI55" s="396"/>
      <c r="CJ55" s="396"/>
      <c r="CK55" s="396"/>
      <c r="CL55" s="396"/>
      <c r="CM55" s="396"/>
      <c r="CN55" s="396"/>
      <c r="CO55" s="396"/>
      <c r="CP55" s="396"/>
      <c r="CQ55" s="396"/>
      <c r="CR55" s="396"/>
      <c r="CS55" s="143">
        <v>0</v>
      </c>
      <c r="CT55" s="143" t="str">
        <f t="shared" si="2"/>
        <v/>
      </c>
      <c r="CU55" s="143">
        <f t="shared" si="0"/>
        <v>0</v>
      </c>
      <c r="CV55" s="143" t="str">
        <f t="shared" si="3"/>
        <v/>
      </c>
      <c r="CW55" s="143">
        <v>0</v>
      </c>
      <c r="CX55" s="143" t="str">
        <f t="shared" si="4"/>
        <v/>
      </c>
      <c r="CY55" s="143">
        <f t="shared" si="1"/>
        <v>0</v>
      </c>
      <c r="CZ55" s="143" t="str">
        <f t="shared" si="5"/>
        <v/>
      </c>
    </row>
    <row r="56" spans="1:104">
      <c r="A56" s="395"/>
      <c r="B56" s="395"/>
      <c r="C56" s="395"/>
      <c r="D56" s="395"/>
      <c r="E56" s="395"/>
      <c r="F56" s="395"/>
      <c r="G56" s="395"/>
      <c r="H56" s="395"/>
      <c r="I56" s="395"/>
      <c r="J56" s="395"/>
      <c r="K56" s="395"/>
      <c r="L56" s="395"/>
      <c r="M56" s="395"/>
      <c r="N56" s="395"/>
      <c r="O56" s="395"/>
      <c r="P56" s="395"/>
      <c r="Q56" s="395"/>
      <c r="R56" s="395"/>
      <c r="S56" s="395"/>
      <c r="T56" s="395"/>
      <c r="U56" s="395"/>
      <c r="V56" s="395"/>
      <c r="W56" s="395"/>
      <c r="X56" s="395"/>
      <c r="Y56" s="395"/>
      <c r="Z56" s="395"/>
      <c r="AA56" s="395"/>
      <c r="AB56" s="395"/>
      <c r="AC56" s="395"/>
      <c r="AD56" s="395"/>
      <c r="AE56" s="395"/>
      <c r="AF56" s="395"/>
      <c r="AG56" s="395"/>
      <c r="AH56" s="395"/>
      <c r="AI56" s="395"/>
      <c r="AJ56" s="395"/>
      <c r="AK56" s="395"/>
      <c r="AL56" s="395"/>
      <c r="AM56" s="395"/>
      <c r="AN56" s="395"/>
      <c r="AO56" s="395"/>
      <c r="AP56" s="395"/>
      <c r="AQ56" s="395"/>
      <c r="AR56" s="395"/>
      <c r="AS56" s="395"/>
      <c r="AT56" s="395"/>
      <c r="AU56" s="395"/>
      <c r="AV56" s="395"/>
      <c r="AW56" s="395"/>
      <c r="AX56" s="395"/>
      <c r="AY56" s="395"/>
      <c r="AZ56" s="395"/>
      <c r="BA56" s="395"/>
      <c r="BB56" s="395"/>
      <c r="BC56" s="395"/>
      <c r="BD56" s="395"/>
      <c r="BE56" s="395"/>
      <c r="BF56" s="395"/>
      <c r="BG56" s="395"/>
      <c r="BH56" s="395"/>
      <c r="BI56" s="395"/>
      <c r="BJ56" s="395"/>
      <c r="BK56" s="395"/>
      <c r="BL56" s="395"/>
      <c r="BM56" s="395"/>
      <c r="BN56" s="395"/>
      <c r="BO56" s="395"/>
      <c r="BP56" s="395"/>
      <c r="BQ56" s="395"/>
      <c r="BR56" s="395"/>
      <c r="BS56" s="395"/>
      <c r="BT56" s="395"/>
      <c r="BU56" s="395"/>
      <c r="BV56" s="395"/>
      <c r="BW56" s="395"/>
      <c r="BX56" s="395"/>
      <c r="BY56" s="395"/>
      <c r="BZ56" s="395"/>
      <c r="CA56" s="395"/>
      <c r="CB56" s="395"/>
      <c r="CC56" s="395"/>
      <c r="CD56" s="395"/>
      <c r="CE56" s="395"/>
      <c r="CF56" s="395"/>
      <c r="CG56" s="395"/>
      <c r="CH56" s="395"/>
      <c r="CI56" s="395"/>
      <c r="CJ56" s="395"/>
      <c r="CK56" s="395"/>
      <c r="CL56" s="395"/>
      <c r="CM56" s="395"/>
      <c r="CN56" s="395"/>
      <c r="CO56" s="395"/>
      <c r="CP56" s="395"/>
      <c r="CQ56" s="395"/>
      <c r="CR56" s="395"/>
      <c r="CS56" s="143">
        <v>0</v>
      </c>
      <c r="CT56" s="143" t="str">
        <f t="shared" si="2"/>
        <v/>
      </c>
      <c r="CU56" s="143">
        <f t="shared" si="0"/>
        <v>0</v>
      </c>
      <c r="CV56" s="143" t="str">
        <f t="shared" si="3"/>
        <v/>
      </c>
      <c r="CW56" s="143">
        <v>0</v>
      </c>
      <c r="CX56" s="143" t="str">
        <f t="shared" si="4"/>
        <v/>
      </c>
      <c r="CY56" s="143">
        <f t="shared" si="1"/>
        <v>0</v>
      </c>
      <c r="CZ56" s="143" t="str">
        <f t="shared" si="5"/>
        <v/>
      </c>
    </row>
    <row r="57" spans="1:104">
      <c r="A57" s="396"/>
      <c r="B57" s="396"/>
      <c r="C57" s="396"/>
      <c r="D57" s="396"/>
      <c r="E57" s="396"/>
      <c r="F57" s="396"/>
      <c r="G57" s="396"/>
      <c r="H57" s="396"/>
      <c r="I57" s="396"/>
      <c r="J57" s="396"/>
      <c r="K57" s="396"/>
      <c r="L57" s="396"/>
      <c r="M57" s="396"/>
      <c r="N57" s="396"/>
      <c r="O57" s="396"/>
      <c r="P57" s="396"/>
      <c r="Q57" s="396"/>
      <c r="R57" s="396"/>
      <c r="S57" s="396"/>
      <c r="T57" s="396"/>
      <c r="U57" s="396"/>
      <c r="V57" s="396"/>
      <c r="W57" s="396"/>
      <c r="X57" s="396"/>
      <c r="Y57" s="396"/>
      <c r="Z57" s="396"/>
      <c r="AA57" s="396"/>
      <c r="AB57" s="396"/>
      <c r="AC57" s="396"/>
      <c r="AD57" s="396"/>
      <c r="AE57" s="396"/>
      <c r="AF57" s="396"/>
      <c r="AG57" s="396"/>
      <c r="AH57" s="396"/>
      <c r="AI57" s="396"/>
      <c r="AJ57" s="396"/>
      <c r="AK57" s="396"/>
      <c r="AL57" s="396"/>
      <c r="AM57" s="396"/>
      <c r="AN57" s="396"/>
      <c r="AO57" s="396"/>
      <c r="AP57" s="396"/>
      <c r="AQ57" s="396"/>
      <c r="AR57" s="396"/>
      <c r="AS57" s="396"/>
      <c r="AT57" s="396"/>
      <c r="AU57" s="396"/>
      <c r="AV57" s="396"/>
      <c r="AW57" s="396"/>
      <c r="AX57" s="396"/>
      <c r="AY57" s="396"/>
      <c r="AZ57" s="396"/>
      <c r="BA57" s="396"/>
      <c r="BB57" s="396"/>
      <c r="BC57" s="396"/>
      <c r="BD57" s="396"/>
      <c r="BE57" s="396"/>
      <c r="BF57" s="396"/>
      <c r="BG57" s="396"/>
      <c r="BH57" s="396"/>
      <c r="BI57" s="396"/>
      <c r="BJ57" s="396"/>
      <c r="BK57" s="396"/>
      <c r="BL57" s="396"/>
      <c r="BM57" s="396"/>
      <c r="BN57" s="396"/>
      <c r="BO57" s="396"/>
      <c r="BP57" s="396"/>
      <c r="BQ57" s="396"/>
      <c r="BR57" s="396"/>
      <c r="BS57" s="396"/>
      <c r="BT57" s="396"/>
      <c r="BU57" s="396"/>
      <c r="BV57" s="396"/>
      <c r="BW57" s="396"/>
      <c r="BX57" s="396"/>
      <c r="BY57" s="396"/>
      <c r="BZ57" s="396"/>
      <c r="CA57" s="396"/>
      <c r="CB57" s="396"/>
      <c r="CC57" s="396"/>
      <c r="CD57" s="396"/>
      <c r="CE57" s="396"/>
      <c r="CF57" s="396"/>
      <c r="CG57" s="396"/>
      <c r="CH57" s="396"/>
      <c r="CI57" s="396"/>
      <c r="CJ57" s="396"/>
      <c r="CK57" s="396"/>
      <c r="CL57" s="396"/>
      <c r="CM57" s="396"/>
      <c r="CN57" s="396"/>
      <c r="CO57" s="396"/>
      <c r="CP57" s="396"/>
      <c r="CQ57" s="396"/>
      <c r="CR57" s="396"/>
      <c r="CS57" s="143">
        <v>0</v>
      </c>
      <c r="CT57" s="143" t="str">
        <f t="shared" si="2"/>
        <v/>
      </c>
      <c r="CU57" s="143">
        <f t="shared" si="0"/>
        <v>0</v>
      </c>
      <c r="CV57" s="143" t="str">
        <f t="shared" si="3"/>
        <v/>
      </c>
      <c r="CW57" s="143">
        <v>0</v>
      </c>
      <c r="CX57" s="143" t="str">
        <f t="shared" si="4"/>
        <v/>
      </c>
      <c r="CY57" s="143">
        <f t="shared" si="1"/>
        <v>0</v>
      </c>
      <c r="CZ57" s="143" t="str">
        <f t="shared" si="5"/>
        <v/>
      </c>
    </row>
    <row r="58" spans="1:104">
      <c r="A58" s="395"/>
      <c r="B58" s="395"/>
      <c r="C58" s="395"/>
      <c r="D58" s="395"/>
      <c r="E58" s="395"/>
      <c r="F58" s="395"/>
      <c r="G58" s="395"/>
      <c r="H58" s="395"/>
      <c r="I58" s="395"/>
      <c r="J58" s="395"/>
      <c r="K58" s="395"/>
      <c r="L58" s="395"/>
      <c r="M58" s="395"/>
      <c r="N58" s="395"/>
      <c r="O58" s="395"/>
      <c r="P58" s="395"/>
      <c r="Q58" s="395"/>
      <c r="R58" s="395"/>
      <c r="S58" s="395"/>
      <c r="T58" s="395"/>
      <c r="U58" s="395"/>
      <c r="V58" s="395"/>
      <c r="W58" s="395"/>
      <c r="X58" s="395"/>
      <c r="Y58" s="395"/>
      <c r="Z58" s="395"/>
      <c r="AA58" s="395"/>
      <c r="AB58" s="395"/>
      <c r="AC58" s="395"/>
      <c r="AD58" s="395"/>
      <c r="AE58" s="395"/>
      <c r="AF58" s="395"/>
      <c r="AG58" s="395"/>
      <c r="AH58" s="395"/>
      <c r="AI58" s="395"/>
      <c r="AJ58" s="395"/>
      <c r="AK58" s="395"/>
      <c r="AL58" s="395"/>
      <c r="AM58" s="395"/>
      <c r="AN58" s="395"/>
      <c r="AO58" s="395"/>
      <c r="AP58" s="395"/>
      <c r="AQ58" s="395"/>
      <c r="AR58" s="395"/>
      <c r="AS58" s="395"/>
      <c r="AT58" s="395"/>
      <c r="AU58" s="395"/>
      <c r="AV58" s="395"/>
      <c r="AW58" s="395"/>
      <c r="AX58" s="395"/>
      <c r="AY58" s="395"/>
      <c r="AZ58" s="395"/>
      <c r="BA58" s="395"/>
      <c r="BB58" s="395"/>
      <c r="BC58" s="395"/>
      <c r="BD58" s="395"/>
      <c r="BE58" s="395"/>
      <c r="BF58" s="395"/>
      <c r="BG58" s="395"/>
      <c r="BH58" s="395"/>
      <c r="BI58" s="395"/>
      <c r="BJ58" s="395"/>
      <c r="BK58" s="395"/>
      <c r="BL58" s="395"/>
      <c r="BM58" s="395"/>
      <c r="BN58" s="395"/>
      <c r="BO58" s="395"/>
      <c r="BP58" s="395"/>
      <c r="BQ58" s="395"/>
      <c r="BR58" s="395"/>
      <c r="BS58" s="395"/>
      <c r="BT58" s="395"/>
      <c r="BU58" s="395"/>
      <c r="BV58" s="395"/>
      <c r="BW58" s="395"/>
      <c r="BX58" s="395"/>
      <c r="BY58" s="395"/>
      <c r="BZ58" s="395"/>
      <c r="CA58" s="395"/>
      <c r="CB58" s="395"/>
      <c r="CC58" s="395"/>
      <c r="CD58" s="395"/>
      <c r="CE58" s="395"/>
      <c r="CF58" s="395"/>
      <c r="CG58" s="395"/>
      <c r="CH58" s="395"/>
      <c r="CI58" s="395"/>
      <c r="CJ58" s="395"/>
      <c r="CK58" s="395"/>
      <c r="CL58" s="395"/>
      <c r="CM58" s="395"/>
      <c r="CN58" s="395"/>
      <c r="CO58" s="395"/>
      <c r="CP58" s="395"/>
      <c r="CQ58" s="395"/>
      <c r="CR58" s="395"/>
      <c r="CS58" s="143">
        <v>0</v>
      </c>
      <c r="CT58" s="143" t="str">
        <f t="shared" si="2"/>
        <v/>
      </c>
      <c r="CU58" s="143">
        <f t="shared" si="0"/>
        <v>0</v>
      </c>
      <c r="CV58" s="143" t="str">
        <f t="shared" si="3"/>
        <v/>
      </c>
      <c r="CW58" s="143">
        <v>0</v>
      </c>
      <c r="CX58" s="143" t="str">
        <f t="shared" si="4"/>
        <v/>
      </c>
      <c r="CY58" s="143">
        <f t="shared" si="1"/>
        <v>0</v>
      </c>
      <c r="CZ58" s="143" t="str">
        <f t="shared" si="5"/>
        <v/>
      </c>
    </row>
    <row r="59" spans="1:104">
      <c r="A59" s="396"/>
      <c r="B59" s="396"/>
      <c r="C59" s="396"/>
      <c r="D59" s="396"/>
      <c r="E59" s="396"/>
      <c r="F59" s="396"/>
      <c r="G59" s="396"/>
      <c r="H59" s="396"/>
      <c r="I59" s="396"/>
      <c r="J59" s="396"/>
      <c r="K59" s="396"/>
      <c r="L59" s="396"/>
      <c r="M59" s="396"/>
      <c r="N59" s="396"/>
      <c r="O59" s="396"/>
      <c r="P59" s="396"/>
      <c r="Q59" s="396"/>
      <c r="R59" s="396"/>
      <c r="S59" s="396"/>
      <c r="T59" s="396"/>
      <c r="U59" s="396"/>
      <c r="V59" s="396"/>
      <c r="W59" s="396"/>
      <c r="X59" s="396"/>
      <c r="Y59" s="396"/>
      <c r="Z59" s="396"/>
      <c r="AA59" s="396"/>
      <c r="AB59" s="396"/>
      <c r="AC59" s="396"/>
      <c r="AD59" s="396"/>
      <c r="AE59" s="396"/>
      <c r="AF59" s="396"/>
      <c r="AG59" s="396"/>
      <c r="AH59" s="396"/>
      <c r="AI59" s="396"/>
      <c r="AJ59" s="396"/>
      <c r="AK59" s="396"/>
      <c r="AL59" s="396"/>
      <c r="AM59" s="396"/>
      <c r="AN59" s="396"/>
      <c r="AO59" s="396"/>
      <c r="AP59" s="396"/>
      <c r="AQ59" s="396"/>
      <c r="AR59" s="396"/>
      <c r="AS59" s="396"/>
      <c r="AT59" s="396"/>
      <c r="AU59" s="396"/>
      <c r="AV59" s="396"/>
      <c r="AW59" s="396"/>
      <c r="AX59" s="396"/>
      <c r="AY59" s="396"/>
      <c r="AZ59" s="396"/>
      <c r="BA59" s="396"/>
      <c r="BB59" s="396"/>
      <c r="BC59" s="396"/>
      <c r="BD59" s="396"/>
      <c r="BE59" s="396"/>
      <c r="BF59" s="396"/>
      <c r="BG59" s="396"/>
      <c r="BH59" s="396"/>
      <c r="BI59" s="396"/>
      <c r="BJ59" s="396"/>
      <c r="BK59" s="396"/>
      <c r="BL59" s="396"/>
      <c r="BM59" s="396"/>
      <c r="BN59" s="396"/>
      <c r="BO59" s="396"/>
      <c r="BP59" s="396"/>
      <c r="BQ59" s="396"/>
      <c r="BR59" s="396"/>
      <c r="BS59" s="396"/>
      <c r="BT59" s="396"/>
      <c r="BU59" s="396"/>
      <c r="BV59" s="396"/>
      <c r="BW59" s="396"/>
      <c r="BX59" s="396"/>
      <c r="BY59" s="396"/>
      <c r="BZ59" s="396"/>
      <c r="CA59" s="396"/>
      <c r="CB59" s="396"/>
      <c r="CC59" s="396"/>
      <c r="CD59" s="396"/>
      <c r="CE59" s="396"/>
      <c r="CF59" s="396"/>
      <c r="CG59" s="396"/>
      <c r="CH59" s="396"/>
      <c r="CI59" s="396"/>
      <c r="CJ59" s="396"/>
      <c r="CK59" s="396"/>
      <c r="CL59" s="396"/>
      <c r="CM59" s="396"/>
      <c r="CN59" s="396"/>
      <c r="CO59" s="396"/>
      <c r="CP59" s="396"/>
      <c r="CQ59" s="396"/>
      <c r="CR59" s="396"/>
      <c r="CS59" s="143">
        <v>0</v>
      </c>
      <c r="CT59" s="143" t="str">
        <f t="shared" si="2"/>
        <v/>
      </c>
      <c r="CU59" s="143">
        <f t="shared" si="0"/>
        <v>0</v>
      </c>
      <c r="CV59" s="143" t="str">
        <f t="shared" si="3"/>
        <v/>
      </c>
      <c r="CW59" s="143">
        <v>0</v>
      </c>
      <c r="CX59" s="143" t="str">
        <f t="shared" si="4"/>
        <v/>
      </c>
      <c r="CY59" s="143">
        <f t="shared" si="1"/>
        <v>0</v>
      </c>
      <c r="CZ59" s="143" t="str">
        <f t="shared" si="5"/>
        <v/>
      </c>
    </row>
    <row r="60" spans="1:104">
      <c r="A60" s="395"/>
      <c r="B60" s="395"/>
      <c r="C60" s="395"/>
      <c r="D60" s="395"/>
      <c r="E60" s="395"/>
      <c r="F60" s="395"/>
      <c r="G60" s="395"/>
      <c r="H60" s="395"/>
      <c r="I60" s="395"/>
      <c r="J60" s="395"/>
      <c r="K60" s="395"/>
      <c r="L60" s="395"/>
      <c r="M60" s="395"/>
      <c r="N60" s="395"/>
      <c r="O60" s="395"/>
      <c r="P60" s="395"/>
      <c r="Q60" s="395"/>
      <c r="R60" s="395"/>
      <c r="S60" s="395"/>
      <c r="T60" s="395"/>
      <c r="U60" s="395"/>
      <c r="V60" s="395"/>
      <c r="W60" s="395"/>
      <c r="X60" s="395"/>
      <c r="Y60" s="395"/>
      <c r="Z60" s="395"/>
      <c r="AA60" s="395"/>
      <c r="AB60" s="395"/>
      <c r="AC60" s="395"/>
      <c r="AD60" s="395"/>
      <c r="AE60" s="395"/>
      <c r="AF60" s="395"/>
      <c r="AG60" s="395"/>
      <c r="AH60" s="395"/>
      <c r="AI60" s="395"/>
      <c r="AJ60" s="395"/>
      <c r="AK60" s="395"/>
      <c r="AL60" s="395"/>
      <c r="AM60" s="395"/>
      <c r="AN60" s="395"/>
      <c r="AO60" s="395"/>
      <c r="AP60" s="395"/>
      <c r="AQ60" s="395"/>
      <c r="AR60" s="395"/>
      <c r="AS60" s="395"/>
      <c r="AT60" s="395"/>
      <c r="AU60" s="395"/>
      <c r="AV60" s="395"/>
      <c r="AW60" s="395"/>
      <c r="AX60" s="395"/>
      <c r="AY60" s="395"/>
      <c r="AZ60" s="395"/>
      <c r="BA60" s="395"/>
      <c r="BB60" s="395"/>
      <c r="BC60" s="395"/>
      <c r="BD60" s="395"/>
      <c r="BE60" s="395"/>
      <c r="BF60" s="395"/>
      <c r="BG60" s="395"/>
      <c r="BH60" s="395"/>
      <c r="BI60" s="395"/>
      <c r="BJ60" s="395"/>
      <c r="BK60" s="395"/>
      <c r="BL60" s="395"/>
      <c r="BM60" s="395"/>
      <c r="BN60" s="395"/>
      <c r="BO60" s="395"/>
      <c r="BP60" s="395"/>
      <c r="BQ60" s="395"/>
      <c r="BR60" s="395"/>
      <c r="BS60" s="395"/>
      <c r="BT60" s="395"/>
      <c r="BU60" s="395"/>
      <c r="BV60" s="395"/>
      <c r="BW60" s="395"/>
      <c r="BX60" s="395"/>
      <c r="BY60" s="395"/>
      <c r="BZ60" s="395"/>
      <c r="CA60" s="395"/>
      <c r="CB60" s="395"/>
      <c r="CC60" s="395"/>
      <c r="CD60" s="395"/>
      <c r="CE60" s="395"/>
      <c r="CF60" s="395"/>
      <c r="CG60" s="395"/>
      <c r="CH60" s="395"/>
      <c r="CI60" s="395"/>
      <c r="CJ60" s="395"/>
      <c r="CK60" s="395"/>
      <c r="CL60" s="395"/>
      <c r="CM60" s="395"/>
      <c r="CN60" s="395"/>
      <c r="CO60" s="395"/>
      <c r="CP60" s="395"/>
      <c r="CQ60" s="395"/>
      <c r="CR60" s="395"/>
      <c r="CS60" s="143">
        <v>0</v>
      </c>
      <c r="CT60" s="143" t="str">
        <f t="shared" si="2"/>
        <v/>
      </c>
      <c r="CU60" s="143">
        <f t="shared" si="0"/>
        <v>0</v>
      </c>
      <c r="CV60" s="143" t="str">
        <f t="shared" si="3"/>
        <v/>
      </c>
      <c r="CW60" s="143">
        <v>0</v>
      </c>
      <c r="CX60" s="143" t="str">
        <f t="shared" si="4"/>
        <v/>
      </c>
      <c r="CY60" s="143">
        <f t="shared" si="1"/>
        <v>0</v>
      </c>
      <c r="CZ60" s="143" t="str">
        <f t="shared" si="5"/>
        <v/>
      </c>
    </row>
    <row r="61" spans="1:104">
      <c r="A61" s="396"/>
      <c r="B61" s="396"/>
      <c r="C61" s="396"/>
      <c r="D61" s="396"/>
      <c r="E61" s="396"/>
      <c r="F61" s="396"/>
      <c r="G61" s="396"/>
      <c r="H61" s="396"/>
      <c r="I61" s="396"/>
      <c r="J61" s="396"/>
      <c r="K61" s="396"/>
      <c r="L61" s="396"/>
      <c r="M61" s="396"/>
      <c r="N61" s="396"/>
      <c r="O61" s="396"/>
      <c r="P61" s="396"/>
      <c r="Q61" s="396"/>
      <c r="R61" s="396"/>
      <c r="S61" s="396"/>
      <c r="T61" s="396"/>
      <c r="U61" s="396"/>
      <c r="V61" s="396"/>
      <c r="W61" s="396"/>
      <c r="X61" s="396"/>
      <c r="Y61" s="396"/>
      <c r="Z61" s="396"/>
      <c r="AA61" s="396"/>
      <c r="AB61" s="396"/>
      <c r="AC61" s="396"/>
      <c r="AD61" s="396"/>
      <c r="AE61" s="396"/>
      <c r="AF61" s="396"/>
      <c r="AG61" s="396"/>
      <c r="AH61" s="396"/>
      <c r="AI61" s="396"/>
      <c r="AJ61" s="396"/>
      <c r="AK61" s="396"/>
      <c r="AL61" s="396"/>
      <c r="AM61" s="396"/>
      <c r="AN61" s="396"/>
      <c r="AO61" s="396"/>
      <c r="AP61" s="396"/>
      <c r="AQ61" s="396"/>
      <c r="AR61" s="396"/>
      <c r="AS61" s="396"/>
      <c r="AT61" s="396"/>
      <c r="AU61" s="396"/>
      <c r="AV61" s="396"/>
      <c r="AW61" s="396"/>
      <c r="AX61" s="396"/>
      <c r="AY61" s="396"/>
      <c r="AZ61" s="396"/>
      <c r="BA61" s="396"/>
      <c r="BB61" s="396"/>
      <c r="BC61" s="396"/>
      <c r="BD61" s="396"/>
      <c r="BE61" s="396"/>
      <c r="BF61" s="396"/>
      <c r="BG61" s="396"/>
      <c r="BH61" s="396"/>
      <c r="BI61" s="396"/>
      <c r="BJ61" s="396"/>
      <c r="BK61" s="396"/>
      <c r="BL61" s="396"/>
      <c r="BM61" s="396"/>
      <c r="BN61" s="396"/>
      <c r="BO61" s="396"/>
      <c r="BP61" s="396"/>
      <c r="BQ61" s="396"/>
      <c r="BR61" s="396"/>
      <c r="BS61" s="396"/>
      <c r="BT61" s="396"/>
      <c r="BU61" s="396"/>
      <c r="BV61" s="396"/>
      <c r="BW61" s="396"/>
      <c r="BX61" s="396"/>
      <c r="BY61" s="396"/>
      <c r="BZ61" s="396"/>
      <c r="CA61" s="396"/>
      <c r="CB61" s="396"/>
      <c r="CC61" s="396"/>
      <c r="CD61" s="396"/>
      <c r="CE61" s="396"/>
      <c r="CF61" s="396"/>
      <c r="CG61" s="396"/>
      <c r="CH61" s="396"/>
      <c r="CI61" s="396"/>
      <c r="CJ61" s="396"/>
      <c r="CK61" s="396"/>
      <c r="CL61" s="396"/>
      <c r="CM61" s="396"/>
      <c r="CN61" s="396"/>
      <c r="CO61" s="396"/>
      <c r="CP61" s="396"/>
      <c r="CQ61" s="396"/>
      <c r="CR61" s="396"/>
      <c r="CS61" s="143">
        <v>0</v>
      </c>
      <c r="CT61" s="143" t="str">
        <f t="shared" si="2"/>
        <v/>
      </c>
      <c r="CU61" s="143">
        <f t="shared" si="0"/>
        <v>0</v>
      </c>
      <c r="CV61" s="143" t="str">
        <f t="shared" si="3"/>
        <v/>
      </c>
      <c r="CW61" s="143">
        <v>0</v>
      </c>
      <c r="CX61" s="143" t="str">
        <f t="shared" si="4"/>
        <v/>
      </c>
      <c r="CY61" s="143">
        <f t="shared" si="1"/>
        <v>0</v>
      </c>
      <c r="CZ61" s="143" t="str">
        <f t="shared" si="5"/>
        <v/>
      </c>
    </row>
    <row r="62" spans="1:104">
      <c r="A62" s="395"/>
      <c r="B62" s="395"/>
      <c r="C62" s="395"/>
      <c r="D62" s="395"/>
      <c r="E62" s="395"/>
      <c r="F62" s="395"/>
      <c r="G62" s="395"/>
      <c r="H62" s="395"/>
      <c r="I62" s="395"/>
      <c r="J62" s="395"/>
      <c r="K62" s="395"/>
      <c r="L62" s="395"/>
      <c r="M62" s="395"/>
      <c r="N62" s="395"/>
      <c r="O62" s="395"/>
      <c r="P62" s="395"/>
      <c r="Q62" s="395"/>
      <c r="R62" s="395"/>
      <c r="S62" s="395"/>
      <c r="T62" s="395"/>
      <c r="U62" s="395"/>
      <c r="V62" s="395"/>
      <c r="W62" s="395"/>
      <c r="X62" s="395"/>
      <c r="Y62" s="395"/>
      <c r="Z62" s="395"/>
      <c r="AA62" s="395"/>
      <c r="AB62" s="395"/>
      <c r="AC62" s="395"/>
      <c r="AD62" s="395"/>
      <c r="AE62" s="395"/>
      <c r="AF62" s="395"/>
      <c r="AG62" s="395"/>
      <c r="AH62" s="395"/>
      <c r="AI62" s="395"/>
      <c r="AJ62" s="395"/>
      <c r="AK62" s="395"/>
      <c r="AL62" s="395"/>
      <c r="AM62" s="395"/>
      <c r="AN62" s="395"/>
      <c r="AO62" s="395"/>
      <c r="AP62" s="395"/>
      <c r="AQ62" s="395"/>
      <c r="AR62" s="395"/>
      <c r="AS62" s="395"/>
      <c r="AT62" s="395"/>
      <c r="AU62" s="395"/>
      <c r="AV62" s="395"/>
      <c r="AW62" s="395"/>
      <c r="AX62" s="395"/>
      <c r="AY62" s="395"/>
      <c r="AZ62" s="395"/>
      <c r="BA62" s="395"/>
      <c r="BB62" s="395"/>
      <c r="BC62" s="395"/>
      <c r="BD62" s="395"/>
      <c r="BE62" s="395"/>
      <c r="BF62" s="395"/>
      <c r="BG62" s="395"/>
      <c r="BH62" s="395"/>
      <c r="BI62" s="395"/>
      <c r="BJ62" s="395"/>
      <c r="BK62" s="395"/>
      <c r="BL62" s="395"/>
      <c r="BM62" s="395"/>
      <c r="BN62" s="395"/>
      <c r="BO62" s="395"/>
      <c r="BP62" s="395"/>
      <c r="BQ62" s="395"/>
      <c r="BR62" s="395"/>
      <c r="BS62" s="395"/>
      <c r="BT62" s="395"/>
      <c r="BU62" s="395"/>
      <c r="BV62" s="395"/>
      <c r="BW62" s="395"/>
      <c r="BX62" s="395"/>
      <c r="BY62" s="395"/>
      <c r="BZ62" s="395"/>
      <c r="CA62" s="395"/>
      <c r="CB62" s="395"/>
      <c r="CC62" s="395"/>
      <c r="CD62" s="395"/>
      <c r="CE62" s="395"/>
      <c r="CF62" s="395"/>
      <c r="CG62" s="395"/>
      <c r="CH62" s="395"/>
      <c r="CI62" s="395"/>
      <c r="CJ62" s="395"/>
      <c r="CK62" s="395"/>
      <c r="CL62" s="395"/>
      <c r="CM62" s="395"/>
      <c r="CN62" s="395"/>
      <c r="CO62" s="395"/>
      <c r="CP62" s="395"/>
      <c r="CQ62" s="395"/>
      <c r="CR62" s="395"/>
      <c r="CS62" s="143">
        <v>0</v>
      </c>
      <c r="CT62" s="143" t="str">
        <f t="shared" si="2"/>
        <v/>
      </c>
      <c r="CU62" s="143">
        <f t="shared" si="0"/>
        <v>0</v>
      </c>
      <c r="CV62" s="143" t="str">
        <f t="shared" si="3"/>
        <v/>
      </c>
      <c r="CW62" s="143">
        <v>0</v>
      </c>
      <c r="CX62" s="143" t="str">
        <f t="shared" si="4"/>
        <v/>
      </c>
      <c r="CY62" s="143">
        <f t="shared" si="1"/>
        <v>0</v>
      </c>
      <c r="CZ62" s="143" t="str">
        <f t="shared" si="5"/>
        <v/>
      </c>
    </row>
    <row r="63" spans="1:104">
      <c r="A63" s="396"/>
      <c r="B63" s="396"/>
      <c r="C63" s="396"/>
      <c r="D63" s="396"/>
      <c r="E63" s="396"/>
      <c r="F63" s="396"/>
      <c r="G63" s="396"/>
      <c r="H63" s="396"/>
      <c r="I63" s="396"/>
      <c r="J63" s="396"/>
      <c r="K63" s="396"/>
      <c r="L63" s="396"/>
      <c r="M63" s="396"/>
      <c r="N63" s="396"/>
      <c r="O63" s="396"/>
      <c r="P63" s="396"/>
      <c r="Q63" s="396"/>
      <c r="R63" s="396"/>
      <c r="S63" s="396"/>
      <c r="T63" s="396"/>
      <c r="U63" s="396"/>
      <c r="V63" s="396"/>
      <c r="W63" s="396"/>
      <c r="X63" s="396"/>
      <c r="Y63" s="396"/>
      <c r="Z63" s="396"/>
      <c r="AA63" s="396"/>
      <c r="AB63" s="396"/>
      <c r="AC63" s="396"/>
      <c r="AD63" s="396"/>
      <c r="AE63" s="396"/>
      <c r="AF63" s="396"/>
      <c r="AG63" s="396"/>
      <c r="AH63" s="396"/>
      <c r="AI63" s="396"/>
      <c r="AJ63" s="396"/>
      <c r="AK63" s="396"/>
      <c r="AL63" s="396"/>
      <c r="AM63" s="396"/>
      <c r="AN63" s="396"/>
      <c r="AO63" s="396"/>
      <c r="AP63" s="396"/>
      <c r="AQ63" s="396"/>
      <c r="AR63" s="396"/>
      <c r="AS63" s="396"/>
      <c r="AT63" s="396"/>
      <c r="AU63" s="396"/>
      <c r="AV63" s="396"/>
      <c r="AW63" s="396"/>
      <c r="AX63" s="396"/>
      <c r="AY63" s="396"/>
      <c r="AZ63" s="396"/>
      <c r="BA63" s="396"/>
      <c r="BB63" s="396"/>
      <c r="BC63" s="396"/>
      <c r="BD63" s="396"/>
      <c r="BE63" s="396"/>
      <c r="BF63" s="396"/>
      <c r="BG63" s="396"/>
      <c r="BH63" s="396"/>
      <c r="BI63" s="396"/>
      <c r="BJ63" s="396"/>
      <c r="BK63" s="396"/>
      <c r="BL63" s="396"/>
      <c r="BM63" s="396"/>
      <c r="BN63" s="396"/>
      <c r="BO63" s="396"/>
      <c r="BP63" s="396"/>
      <c r="BQ63" s="396"/>
      <c r="BR63" s="396"/>
      <c r="BS63" s="396"/>
      <c r="BT63" s="396"/>
      <c r="BU63" s="396"/>
      <c r="BV63" s="396"/>
      <c r="BW63" s="396"/>
      <c r="BX63" s="396"/>
      <c r="BY63" s="396"/>
      <c r="BZ63" s="396"/>
      <c r="CA63" s="396"/>
      <c r="CB63" s="396"/>
      <c r="CC63" s="396"/>
      <c r="CD63" s="396"/>
      <c r="CE63" s="396"/>
      <c r="CF63" s="396"/>
      <c r="CG63" s="396"/>
      <c r="CH63" s="396"/>
      <c r="CI63" s="396"/>
      <c r="CJ63" s="396"/>
      <c r="CK63" s="396"/>
      <c r="CL63" s="396"/>
      <c r="CM63" s="396"/>
      <c r="CN63" s="396"/>
      <c r="CO63" s="396"/>
      <c r="CP63" s="396"/>
      <c r="CQ63" s="396"/>
      <c r="CR63" s="396"/>
      <c r="CS63" s="143">
        <v>0</v>
      </c>
      <c r="CT63" s="143" t="str">
        <f t="shared" si="2"/>
        <v/>
      </c>
      <c r="CU63" s="143">
        <f t="shared" si="0"/>
        <v>0</v>
      </c>
      <c r="CV63" s="143" t="str">
        <f t="shared" si="3"/>
        <v/>
      </c>
      <c r="CW63" s="143">
        <v>0</v>
      </c>
      <c r="CX63" s="143" t="str">
        <f t="shared" si="4"/>
        <v/>
      </c>
      <c r="CY63" s="143">
        <f t="shared" si="1"/>
        <v>0</v>
      </c>
      <c r="CZ63" s="143" t="str">
        <f t="shared" si="5"/>
        <v/>
      </c>
    </row>
    <row r="64" spans="1:104">
      <c r="A64" s="395"/>
      <c r="B64" s="395"/>
      <c r="C64" s="395"/>
      <c r="D64" s="395"/>
      <c r="E64" s="395"/>
      <c r="F64" s="395"/>
      <c r="G64" s="395"/>
      <c r="H64" s="395"/>
      <c r="I64" s="395"/>
      <c r="J64" s="395"/>
      <c r="K64" s="395"/>
      <c r="L64" s="395"/>
      <c r="M64" s="395"/>
      <c r="N64" s="395"/>
      <c r="O64" s="395"/>
      <c r="P64" s="395"/>
      <c r="Q64" s="395"/>
      <c r="R64" s="395"/>
      <c r="S64" s="395"/>
      <c r="T64" s="395"/>
      <c r="U64" s="395"/>
      <c r="V64" s="395"/>
      <c r="W64" s="395"/>
      <c r="X64" s="395"/>
      <c r="Y64" s="395"/>
      <c r="Z64" s="395"/>
      <c r="AA64" s="395"/>
      <c r="AB64" s="395"/>
      <c r="AC64" s="395"/>
      <c r="AD64" s="395"/>
      <c r="AE64" s="395"/>
      <c r="AF64" s="395"/>
      <c r="AG64" s="395"/>
      <c r="AH64" s="395"/>
      <c r="AI64" s="395"/>
      <c r="AJ64" s="395"/>
      <c r="AK64" s="395"/>
      <c r="AL64" s="395"/>
      <c r="AM64" s="395"/>
      <c r="AN64" s="395"/>
      <c r="AO64" s="395"/>
      <c r="AP64" s="395"/>
      <c r="AQ64" s="395"/>
      <c r="AR64" s="395"/>
      <c r="AS64" s="395"/>
      <c r="AT64" s="395"/>
      <c r="AU64" s="395"/>
      <c r="AV64" s="395"/>
      <c r="AW64" s="395"/>
      <c r="AX64" s="395"/>
      <c r="AY64" s="395"/>
      <c r="AZ64" s="395"/>
      <c r="BA64" s="395"/>
      <c r="BB64" s="395"/>
      <c r="BC64" s="395"/>
      <c r="BD64" s="395"/>
      <c r="BE64" s="395"/>
      <c r="BF64" s="395"/>
      <c r="BG64" s="395"/>
      <c r="BH64" s="395"/>
      <c r="BI64" s="395"/>
      <c r="BJ64" s="395"/>
      <c r="BK64" s="395"/>
      <c r="BL64" s="395"/>
      <c r="BM64" s="395"/>
      <c r="BN64" s="395"/>
      <c r="BO64" s="395"/>
      <c r="BP64" s="395"/>
      <c r="BQ64" s="395"/>
      <c r="BR64" s="395"/>
      <c r="BS64" s="395"/>
      <c r="BT64" s="395"/>
      <c r="BU64" s="395"/>
      <c r="BV64" s="395"/>
      <c r="BW64" s="395"/>
      <c r="BX64" s="395"/>
      <c r="BY64" s="395"/>
      <c r="BZ64" s="395"/>
      <c r="CA64" s="395"/>
      <c r="CB64" s="395"/>
      <c r="CC64" s="395"/>
      <c r="CD64" s="395"/>
      <c r="CE64" s="395"/>
      <c r="CF64" s="395"/>
      <c r="CG64" s="395"/>
      <c r="CH64" s="395"/>
      <c r="CI64" s="395"/>
      <c r="CJ64" s="395"/>
      <c r="CK64" s="395"/>
      <c r="CL64" s="395"/>
      <c r="CM64" s="395"/>
      <c r="CN64" s="395"/>
      <c r="CO64" s="395"/>
      <c r="CP64" s="395"/>
      <c r="CQ64" s="395"/>
      <c r="CR64" s="395"/>
      <c r="CS64" s="143">
        <v>0</v>
      </c>
      <c r="CT64" s="143" t="str">
        <f t="shared" si="2"/>
        <v/>
      </c>
      <c r="CU64" s="143">
        <f t="shared" si="0"/>
        <v>0</v>
      </c>
      <c r="CV64" s="143" t="str">
        <f t="shared" si="3"/>
        <v/>
      </c>
      <c r="CW64" s="143">
        <v>0</v>
      </c>
      <c r="CX64" s="143" t="str">
        <f t="shared" si="4"/>
        <v/>
      </c>
      <c r="CY64" s="143">
        <f t="shared" si="1"/>
        <v>0</v>
      </c>
      <c r="CZ64" s="143" t="str">
        <f t="shared" si="5"/>
        <v/>
      </c>
    </row>
    <row r="65" spans="1:104">
      <c r="A65" s="396"/>
      <c r="B65" s="396"/>
      <c r="C65" s="396"/>
      <c r="D65" s="396"/>
      <c r="E65" s="396"/>
      <c r="F65" s="396"/>
      <c r="G65" s="396"/>
      <c r="H65" s="396"/>
      <c r="I65" s="396"/>
      <c r="J65" s="396"/>
      <c r="K65" s="396"/>
      <c r="L65" s="396"/>
      <c r="M65" s="396"/>
      <c r="N65" s="396"/>
      <c r="O65" s="396"/>
      <c r="P65" s="396"/>
      <c r="Q65" s="396"/>
      <c r="R65" s="396"/>
      <c r="S65" s="396"/>
      <c r="T65" s="396"/>
      <c r="U65" s="396"/>
      <c r="V65" s="396"/>
      <c r="W65" s="396"/>
      <c r="X65" s="396"/>
      <c r="Y65" s="396"/>
      <c r="Z65" s="396"/>
      <c r="AA65" s="396"/>
      <c r="AB65" s="396"/>
      <c r="AC65" s="396"/>
      <c r="AD65" s="396"/>
      <c r="AE65" s="396"/>
      <c r="AF65" s="396"/>
      <c r="AG65" s="396"/>
      <c r="AH65" s="396"/>
      <c r="AI65" s="396"/>
      <c r="AJ65" s="396"/>
      <c r="AK65" s="396"/>
      <c r="AL65" s="396"/>
      <c r="AM65" s="396"/>
      <c r="AN65" s="396"/>
      <c r="AO65" s="396"/>
      <c r="AP65" s="396"/>
      <c r="AQ65" s="396"/>
      <c r="AR65" s="396"/>
      <c r="AS65" s="396"/>
      <c r="AT65" s="396"/>
      <c r="AU65" s="396"/>
      <c r="AV65" s="396"/>
      <c r="AW65" s="396"/>
      <c r="AX65" s="396"/>
      <c r="AY65" s="396"/>
      <c r="AZ65" s="396"/>
      <c r="BA65" s="396"/>
      <c r="BB65" s="396"/>
      <c r="BC65" s="396"/>
      <c r="BD65" s="396"/>
      <c r="BE65" s="396"/>
      <c r="BF65" s="396"/>
      <c r="BG65" s="396"/>
      <c r="BH65" s="396"/>
      <c r="BI65" s="396"/>
      <c r="BJ65" s="396"/>
      <c r="BK65" s="396"/>
      <c r="BL65" s="396"/>
      <c r="BM65" s="396"/>
      <c r="BN65" s="396"/>
      <c r="BO65" s="396"/>
      <c r="BP65" s="396"/>
      <c r="BQ65" s="396"/>
      <c r="BR65" s="396"/>
      <c r="BS65" s="396"/>
      <c r="BT65" s="396"/>
      <c r="BU65" s="396"/>
      <c r="BV65" s="396"/>
      <c r="BW65" s="396"/>
      <c r="BX65" s="396"/>
      <c r="BY65" s="396"/>
      <c r="BZ65" s="396"/>
      <c r="CA65" s="396"/>
      <c r="CB65" s="396"/>
      <c r="CC65" s="396"/>
      <c r="CD65" s="396"/>
      <c r="CE65" s="396"/>
      <c r="CF65" s="396"/>
      <c r="CG65" s="396"/>
      <c r="CH65" s="396"/>
      <c r="CI65" s="396"/>
      <c r="CJ65" s="396"/>
      <c r="CK65" s="396"/>
      <c r="CL65" s="396"/>
      <c r="CM65" s="396"/>
      <c r="CN65" s="396"/>
      <c r="CO65" s="396"/>
      <c r="CP65" s="396"/>
      <c r="CQ65" s="396"/>
      <c r="CR65" s="396"/>
      <c r="CS65" s="143">
        <v>0</v>
      </c>
      <c r="CT65" s="143" t="str">
        <f t="shared" si="2"/>
        <v/>
      </c>
      <c r="CU65" s="143">
        <f t="shared" si="0"/>
        <v>0</v>
      </c>
      <c r="CV65" s="143" t="str">
        <f t="shared" si="3"/>
        <v/>
      </c>
      <c r="CW65" s="143">
        <v>0</v>
      </c>
      <c r="CX65" s="143" t="str">
        <f t="shared" si="4"/>
        <v/>
      </c>
      <c r="CY65" s="143">
        <f t="shared" si="1"/>
        <v>0</v>
      </c>
      <c r="CZ65" s="143" t="str">
        <f t="shared" si="5"/>
        <v/>
      </c>
    </row>
    <row r="66" spans="1:104">
      <c r="A66" s="395"/>
      <c r="B66" s="395"/>
      <c r="C66" s="395"/>
      <c r="D66" s="395"/>
      <c r="E66" s="395"/>
      <c r="F66" s="395"/>
      <c r="G66" s="395"/>
      <c r="H66" s="395"/>
      <c r="I66" s="395"/>
      <c r="J66" s="395"/>
      <c r="K66" s="395"/>
      <c r="L66" s="395"/>
      <c r="M66" s="395"/>
      <c r="N66" s="395"/>
      <c r="O66" s="395"/>
      <c r="P66" s="395"/>
      <c r="Q66" s="395"/>
      <c r="R66" s="395"/>
      <c r="S66" s="395"/>
      <c r="T66" s="395"/>
      <c r="U66" s="395"/>
      <c r="V66" s="395"/>
      <c r="W66" s="395"/>
      <c r="X66" s="395"/>
      <c r="Y66" s="395"/>
      <c r="Z66" s="395"/>
      <c r="AA66" s="395"/>
      <c r="AB66" s="395"/>
      <c r="AC66" s="395"/>
      <c r="AD66" s="395"/>
      <c r="AE66" s="395"/>
      <c r="AF66" s="395"/>
      <c r="AG66" s="395"/>
      <c r="AH66" s="395"/>
      <c r="AI66" s="395"/>
      <c r="AJ66" s="395"/>
      <c r="AK66" s="395"/>
      <c r="AL66" s="395"/>
      <c r="AM66" s="395"/>
      <c r="AN66" s="395"/>
      <c r="AO66" s="395"/>
      <c r="AP66" s="395"/>
      <c r="AQ66" s="395"/>
      <c r="AR66" s="395"/>
      <c r="AS66" s="395"/>
      <c r="AT66" s="395"/>
      <c r="AU66" s="395"/>
      <c r="AV66" s="395"/>
      <c r="AW66" s="395"/>
      <c r="AX66" s="395"/>
      <c r="AY66" s="395"/>
      <c r="AZ66" s="395"/>
      <c r="BA66" s="395"/>
      <c r="BB66" s="395"/>
      <c r="BC66" s="395"/>
      <c r="BD66" s="395"/>
      <c r="BE66" s="395"/>
      <c r="BF66" s="395"/>
      <c r="BG66" s="395"/>
      <c r="BH66" s="395"/>
      <c r="BI66" s="395"/>
      <c r="BJ66" s="395"/>
      <c r="BK66" s="395"/>
      <c r="BL66" s="395"/>
      <c r="BM66" s="395"/>
      <c r="BN66" s="395"/>
      <c r="BO66" s="395"/>
      <c r="BP66" s="395"/>
      <c r="BQ66" s="395"/>
      <c r="BR66" s="395"/>
      <c r="BS66" s="395"/>
      <c r="BT66" s="395"/>
      <c r="BU66" s="395"/>
      <c r="BV66" s="395"/>
      <c r="BW66" s="395"/>
      <c r="BX66" s="395"/>
      <c r="BY66" s="395"/>
      <c r="BZ66" s="395"/>
      <c r="CA66" s="395"/>
      <c r="CB66" s="395"/>
      <c r="CC66" s="395"/>
      <c r="CD66" s="395"/>
      <c r="CE66" s="395"/>
      <c r="CF66" s="395"/>
      <c r="CG66" s="395"/>
      <c r="CH66" s="395"/>
      <c r="CI66" s="395"/>
      <c r="CJ66" s="395"/>
      <c r="CK66" s="395"/>
      <c r="CL66" s="395"/>
      <c r="CM66" s="395"/>
      <c r="CN66" s="395"/>
      <c r="CO66" s="395"/>
      <c r="CP66" s="395"/>
      <c r="CQ66" s="395"/>
      <c r="CR66" s="395"/>
      <c r="CS66" s="143">
        <v>0</v>
      </c>
      <c r="CT66" s="143" t="str">
        <f t="shared" si="2"/>
        <v/>
      </c>
      <c r="CU66" s="143">
        <f t="shared" ref="CU66:CU129" si="6">AP66-SUM(AS66,AT66,AU66,AV66,AW66)</f>
        <v>0</v>
      </c>
      <c r="CV66" s="143" t="str">
        <f t="shared" si="3"/>
        <v/>
      </c>
      <c r="CW66" s="143">
        <v>0</v>
      </c>
      <c r="CX66" s="143" t="str">
        <f t="shared" si="4"/>
        <v/>
      </c>
      <c r="CY66" s="143">
        <f t="shared" ref="CY66:CY129" si="7">CG66-SUM(CJ66,CK66,CL66,CM66,CN66)</f>
        <v>0</v>
      </c>
      <c r="CZ66" s="143" t="str">
        <f t="shared" si="5"/>
        <v/>
      </c>
    </row>
    <row r="67" spans="1:104">
      <c r="A67" s="396"/>
      <c r="B67" s="396"/>
      <c r="C67" s="396"/>
      <c r="D67" s="396"/>
      <c r="E67" s="396"/>
      <c r="F67" s="396"/>
      <c r="G67" s="396"/>
      <c r="H67" s="396"/>
      <c r="I67" s="396"/>
      <c r="J67" s="396"/>
      <c r="K67" s="396"/>
      <c r="L67" s="396"/>
      <c r="M67" s="396"/>
      <c r="N67" s="396"/>
      <c r="O67" s="396"/>
      <c r="P67" s="396"/>
      <c r="Q67" s="396"/>
      <c r="R67" s="396"/>
      <c r="S67" s="396"/>
      <c r="T67" s="396"/>
      <c r="U67" s="396"/>
      <c r="V67" s="396"/>
      <c r="W67" s="396"/>
      <c r="X67" s="396"/>
      <c r="Y67" s="396"/>
      <c r="Z67" s="396"/>
      <c r="AA67" s="396"/>
      <c r="AB67" s="396"/>
      <c r="AC67" s="396"/>
      <c r="AD67" s="396"/>
      <c r="AE67" s="396"/>
      <c r="AF67" s="396"/>
      <c r="AG67" s="396"/>
      <c r="AH67" s="396"/>
      <c r="AI67" s="396"/>
      <c r="AJ67" s="396"/>
      <c r="AK67" s="396"/>
      <c r="AL67" s="396"/>
      <c r="AM67" s="396"/>
      <c r="AN67" s="396"/>
      <c r="AO67" s="396"/>
      <c r="AP67" s="396"/>
      <c r="AQ67" s="396"/>
      <c r="AR67" s="396"/>
      <c r="AS67" s="396"/>
      <c r="AT67" s="396"/>
      <c r="AU67" s="396"/>
      <c r="AV67" s="396"/>
      <c r="AW67" s="396"/>
      <c r="AX67" s="396"/>
      <c r="AY67" s="396"/>
      <c r="AZ67" s="396"/>
      <c r="BA67" s="396"/>
      <c r="BB67" s="396"/>
      <c r="BC67" s="396"/>
      <c r="BD67" s="396"/>
      <c r="BE67" s="396"/>
      <c r="BF67" s="396"/>
      <c r="BG67" s="396"/>
      <c r="BH67" s="396"/>
      <c r="BI67" s="396"/>
      <c r="BJ67" s="396"/>
      <c r="BK67" s="396"/>
      <c r="BL67" s="396"/>
      <c r="BM67" s="396"/>
      <c r="BN67" s="396"/>
      <c r="BO67" s="396"/>
      <c r="BP67" s="396"/>
      <c r="BQ67" s="396"/>
      <c r="BR67" s="396"/>
      <c r="BS67" s="396"/>
      <c r="BT67" s="396"/>
      <c r="BU67" s="396"/>
      <c r="BV67" s="396"/>
      <c r="BW67" s="396"/>
      <c r="BX67" s="396"/>
      <c r="BY67" s="396"/>
      <c r="BZ67" s="396"/>
      <c r="CA67" s="396"/>
      <c r="CB67" s="396"/>
      <c r="CC67" s="396"/>
      <c r="CD67" s="396"/>
      <c r="CE67" s="396"/>
      <c r="CF67" s="396"/>
      <c r="CG67" s="396"/>
      <c r="CH67" s="396"/>
      <c r="CI67" s="396"/>
      <c r="CJ67" s="396"/>
      <c r="CK67" s="396"/>
      <c r="CL67" s="396"/>
      <c r="CM67" s="396"/>
      <c r="CN67" s="396"/>
      <c r="CO67" s="396"/>
      <c r="CP67" s="396"/>
      <c r="CQ67" s="396"/>
      <c r="CR67" s="396"/>
      <c r="CS67" s="143">
        <v>0</v>
      </c>
      <c r="CT67" s="143" t="str">
        <f t="shared" ref="CT67:CT130" si="8">IF(CS67&lt;0,$D67&amp;",","")</f>
        <v/>
      </c>
      <c r="CU67" s="143">
        <f t="shared" si="6"/>
        <v>0</v>
      </c>
      <c r="CV67" s="143" t="str">
        <f t="shared" ref="CV67:CV130" si="9">IF(CU67&lt;0,$D67&amp;",","")</f>
        <v/>
      </c>
      <c r="CW67" s="143">
        <v>0</v>
      </c>
      <c r="CX67" s="143" t="str">
        <f t="shared" ref="CX67:CX130" si="10">IF(CW67&lt;0,$D67&amp;",","")</f>
        <v/>
      </c>
      <c r="CY67" s="143">
        <f t="shared" si="7"/>
        <v>0</v>
      </c>
      <c r="CZ67" s="143" t="str">
        <f t="shared" ref="CZ67:CZ130" si="11">IF(CY67&lt;0,$D67&amp;",","")</f>
        <v/>
      </c>
    </row>
    <row r="68" spans="1:104">
      <c r="A68" s="395"/>
      <c r="B68" s="395"/>
      <c r="C68" s="395"/>
      <c r="D68" s="395"/>
      <c r="E68" s="395"/>
      <c r="F68" s="395"/>
      <c r="G68" s="395"/>
      <c r="H68" s="395"/>
      <c r="I68" s="395"/>
      <c r="J68" s="395"/>
      <c r="K68" s="395"/>
      <c r="L68" s="395"/>
      <c r="M68" s="395"/>
      <c r="N68" s="395"/>
      <c r="O68" s="395"/>
      <c r="P68" s="395"/>
      <c r="Q68" s="395"/>
      <c r="R68" s="395"/>
      <c r="S68" s="395"/>
      <c r="T68" s="395"/>
      <c r="U68" s="395"/>
      <c r="V68" s="395"/>
      <c r="W68" s="395"/>
      <c r="X68" s="395"/>
      <c r="Y68" s="395"/>
      <c r="Z68" s="395"/>
      <c r="AA68" s="395"/>
      <c r="AB68" s="395"/>
      <c r="AC68" s="395"/>
      <c r="AD68" s="395"/>
      <c r="AE68" s="395"/>
      <c r="AF68" s="395"/>
      <c r="AG68" s="395"/>
      <c r="AH68" s="395"/>
      <c r="AI68" s="395"/>
      <c r="AJ68" s="395"/>
      <c r="AK68" s="395"/>
      <c r="AL68" s="395"/>
      <c r="AM68" s="395"/>
      <c r="AN68" s="395"/>
      <c r="AO68" s="395"/>
      <c r="AP68" s="395"/>
      <c r="AQ68" s="395"/>
      <c r="AR68" s="395"/>
      <c r="AS68" s="395"/>
      <c r="AT68" s="395"/>
      <c r="AU68" s="395"/>
      <c r="AV68" s="395"/>
      <c r="AW68" s="395"/>
      <c r="AX68" s="395"/>
      <c r="AY68" s="395"/>
      <c r="AZ68" s="395"/>
      <c r="BA68" s="395"/>
      <c r="BB68" s="395"/>
      <c r="BC68" s="395"/>
      <c r="BD68" s="395"/>
      <c r="BE68" s="395"/>
      <c r="BF68" s="395"/>
      <c r="BG68" s="395"/>
      <c r="BH68" s="395"/>
      <c r="BI68" s="395"/>
      <c r="BJ68" s="395"/>
      <c r="BK68" s="395"/>
      <c r="BL68" s="395"/>
      <c r="BM68" s="395"/>
      <c r="BN68" s="395"/>
      <c r="BO68" s="395"/>
      <c r="BP68" s="395"/>
      <c r="BQ68" s="395"/>
      <c r="BR68" s="395"/>
      <c r="BS68" s="395"/>
      <c r="BT68" s="395"/>
      <c r="BU68" s="395"/>
      <c r="BV68" s="395"/>
      <c r="BW68" s="395"/>
      <c r="BX68" s="395"/>
      <c r="BY68" s="395"/>
      <c r="BZ68" s="395"/>
      <c r="CA68" s="395"/>
      <c r="CB68" s="395"/>
      <c r="CC68" s="395"/>
      <c r="CD68" s="395"/>
      <c r="CE68" s="395"/>
      <c r="CF68" s="395"/>
      <c r="CG68" s="395"/>
      <c r="CH68" s="395"/>
      <c r="CI68" s="395"/>
      <c r="CJ68" s="395"/>
      <c r="CK68" s="395"/>
      <c r="CL68" s="395"/>
      <c r="CM68" s="395"/>
      <c r="CN68" s="395"/>
      <c r="CO68" s="395"/>
      <c r="CP68" s="395"/>
      <c r="CQ68" s="395"/>
      <c r="CR68" s="395"/>
      <c r="CS68" s="143">
        <v>0</v>
      </c>
      <c r="CT68" s="143" t="str">
        <f t="shared" si="8"/>
        <v/>
      </c>
      <c r="CU68" s="143">
        <f t="shared" si="6"/>
        <v>0</v>
      </c>
      <c r="CV68" s="143" t="str">
        <f t="shared" si="9"/>
        <v/>
      </c>
      <c r="CW68" s="143">
        <v>0</v>
      </c>
      <c r="CX68" s="143" t="str">
        <f t="shared" si="10"/>
        <v/>
      </c>
      <c r="CY68" s="143">
        <f t="shared" si="7"/>
        <v>0</v>
      </c>
      <c r="CZ68" s="143" t="str">
        <f t="shared" si="11"/>
        <v/>
      </c>
    </row>
    <row r="69" spans="1:104">
      <c r="A69" s="396"/>
      <c r="B69" s="396"/>
      <c r="C69" s="396"/>
      <c r="D69" s="396"/>
      <c r="E69" s="396"/>
      <c r="F69" s="396"/>
      <c r="G69" s="396"/>
      <c r="H69" s="396"/>
      <c r="I69" s="396"/>
      <c r="J69" s="396"/>
      <c r="K69" s="396"/>
      <c r="L69" s="396"/>
      <c r="M69" s="396"/>
      <c r="N69" s="396"/>
      <c r="O69" s="396"/>
      <c r="P69" s="396"/>
      <c r="Q69" s="396"/>
      <c r="R69" s="396"/>
      <c r="S69" s="396"/>
      <c r="T69" s="396"/>
      <c r="U69" s="396"/>
      <c r="V69" s="396"/>
      <c r="W69" s="396"/>
      <c r="X69" s="396"/>
      <c r="Y69" s="396"/>
      <c r="Z69" s="396"/>
      <c r="AA69" s="396"/>
      <c r="AB69" s="396"/>
      <c r="AC69" s="396"/>
      <c r="AD69" s="396"/>
      <c r="AE69" s="396"/>
      <c r="AF69" s="396"/>
      <c r="AG69" s="396"/>
      <c r="AH69" s="396"/>
      <c r="AI69" s="396"/>
      <c r="AJ69" s="396"/>
      <c r="AK69" s="396"/>
      <c r="AL69" s="396"/>
      <c r="AM69" s="396"/>
      <c r="AN69" s="396"/>
      <c r="AO69" s="396"/>
      <c r="AP69" s="396"/>
      <c r="AQ69" s="396"/>
      <c r="AR69" s="396"/>
      <c r="AS69" s="396"/>
      <c r="AT69" s="396"/>
      <c r="AU69" s="396"/>
      <c r="AV69" s="396"/>
      <c r="AW69" s="396"/>
      <c r="AX69" s="396"/>
      <c r="AY69" s="396"/>
      <c r="AZ69" s="396"/>
      <c r="BA69" s="396"/>
      <c r="BB69" s="396"/>
      <c r="BC69" s="396"/>
      <c r="BD69" s="396"/>
      <c r="BE69" s="396"/>
      <c r="BF69" s="396"/>
      <c r="BG69" s="396"/>
      <c r="BH69" s="396"/>
      <c r="BI69" s="396"/>
      <c r="BJ69" s="396"/>
      <c r="BK69" s="396"/>
      <c r="BL69" s="396"/>
      <c r="BM69" s="396"/>
      <c r="BN69" s="396"/>
      <c r="BO69" s="396"/>
      <c r="BP69" s="396"/>
      <c r="BQ69" s="396"/>
      <c r="BR69" s="396"/>
      <c r="BS69" s="396"/>
      <c r="BT69" s="396"/>
      <c r="BU69" s="396"/>
      <c r="BV69" s="396"/>
      <c r="BW69" s="396"/>
      <c r="BX69" s="396"/>
      <c r="BY69" s="396"/>
      <c r="BZ69" s="396"/>
      <c r="CA69" s="396"/>
      <c r="CB69" s="396"/>
      <c r="CC69" s="396"/>
      <c r="CD69" s="396"/>
      <c r="CE69" s="396"/>
      <c r="CF69" s="396"/>
      <c r="CG69" s="396"/>
      <c r="CH69" s="396"/>
      <c r="CI69" s="396"/>
      <c r="CJ69" s="396"/>
      <c r="CK69" s="396"/>
      <c r="CL69" s="396"/>
      <c r="CM69" s="396"/>
      <c r="CN69" s="396"/>
      <c r="CO69" s="396"/>
      <c r="CP69" s="396"/>
      <c r="CQ69" s="396"/>
      <c r="CR69" s="396"/>
      <c r="CS69" s="143">
        <v>0</v>
      </c>
      <c r="CT69" s="143" t="str">
        <f t="shared" si="8"/>
        <v/>
      </c>
      <c r="CU69" s="143">
        <f t="shared" si="6"/>
        <v>0</v>
      </c>
      <c r="CV69" s="143" t="str">
        <f t="shared" si="9"/>
        <v/>
      </c>
      <c r="CW69" s="143">
        <v>0</v>
      </c>
      <c r="CX69" s="143" t="str">
        <f t="shared" si="10"/>
        <v/>
      </c>
      <c r="CY69" s="143">
        <f t="shared" si="7"/>
        <v>0</v>
      </c>
      <c r="CZ69" s="143" t="str">
        <f t="shared" si="11"/>
        <v/>
      </c>
    </row>
    <row r="70" spans="1:104">
      <c r="A70" s="395"/>
      <c r="B70" s="395"/>
      <c r="C70" s="395"/>
      <c r="D70" s="395"/>
      <c r="E70" s="395"/>
      <c r="F70" s="395"/>
      <c r="G70" s="395"/>
      <c r="H70" s="395"/>
      <c r="I70" s="395"/>
      <c r="J70" s="395"/>
      <c r="K70" s="395"/>
      <c r="L70" s="395"/>
      <c r="M70" s="395"/>
      <c r="N70" s="395"/>
      <c r="O70" s="395"/>
      <c r="P70" s="395"/>
      <c r="Q70" s="395"/>
      <c r="R70" s="395"/>
      <c r="S70" s="395"/>
      <c r="T70" s="395"/>
      <c r="U70" s="395"/>
      <c r="V70" s="395"/>
      <c r="W70" s="395"/>
      <c r="X70" s="395"/>
      <c r="Y70" s="395"/>
      <c r="Z70" s="395"/>
      <c r="AA70" s="395"/>
      <c r="AB70" s="395"/>
      <c r="AC70" s="395"/>
      <c r="AD70" s="395"/>
      <c r="AE70" s="395"/>
      <c r="AF70" s="395"/>
      <c r="AG70" s="395"/>
      <c r="AH70" s="395"/>
      <c r="AI70" s="395"/>
      <c r="AJ70" s="395"/>
      <c r="AK70" s="395"/>
      <c r="AL70" s="395"/>
      <c r="AM70" s="395"/>
      <c r="AN70" s="395"/>
      <c r="AO70" s="395"/>
      <c r="AP70" s="395"/>
      <c r="AQ70" s="395"/>
      <c r="AR70" s="395"/>
      <c r="AS70" s="395"/>
      <c r="AT70" s="395"/>
      <c r="AU70" s="395"/>
      <c r="AV70" s="395"/>
      <c r="AW70" s="395"/>
      <c r="AX70" s="395"/>
      <c r="AY70" s="395"/>
      <c r="AZ70" s="395"/>
      <c r="BA70" s="395"/>
      <c r="BB70" s="395"/>
      <c r="BC70" s="395"/>
      <c r="BD70" s="395"/>
      <c r="BE70" s="395"/>
      <c r="BF70" s="395"/>
      <c r="BG70" s="395"/>
      <c r="BH70" s="395"/>
      <c r="BI70" s="395"/>
      <c r="BJ70" s="395"/>
      <c r="BK70" s="395"/>
      <c r="BL70" s="395"/>
      <c r="BM70" s="395"/>
      <c r="BN70" s="395"/>
      <c r="BO70" s="395"/>
      <c r="BP70" s="395"/>
      <c r="BQ70" s="395"/>
      <c r="BR70" s="395"/>
      <c r="BS70" s="395"/>
      <c r="BT70" s="395"/>
      <c r="BU70" s="395"/>
      <c r="BV70" s="395"/>
      <c r="BW70" s="395"/>
      <c r="BX70" s="395"/>
      <c r="BY70" s="395"/>
      <c r="BZ70" s="395"/>
      <c r="CA70" s="395"/>
      <c r="CB70" s="395"/>
      <c r="CC70" s="395"/>
      <c r="CD70" s="395"/>
      <c r="CE70" s="395"/>
      <c r="CF70" s="395"/>
      <c r="CG70" s="395"/>
      <c r="CH70" s="395"/>
      <c r="CI70" s="395"/>
      <c r="CJ70" s="395"/>
      <c r="CK70" s="395"/>
      <c r="CL70" s="395"/>
      <c r="CM70" s="395"/>
      <c r="CN70" s="395"/>
      <c r="CO70" s="395"/>
      <c r="CP70" s="395"/>
      <c r="CQ70" s="395"/>
      <c r="CR70" s="395"/>
      <c r="CS70" s="143">
        <v>0</v>
      </c>
      <c r="CT70" s="143" t="str">
        <f t="shared" si="8"/>
        <v/>
      </c>
      <c r="CU70" s="143">
        <f t="shared" si="6"/>
        <v>0</v>
      </c>
      <c r="CV70" s="143" t="str">
        <f t="shared" si="9"/>
        <v/>
      </c>
      <c r="CW70" s="143">
        <v>0</v>
      </c>
      <c r="CX70" s="143" t="str">
        <f t="shared" si="10"/>
        <v/>
      </c>
      <c r="CY70" s="143">
        <f t="shared" si="7"/>
        <v>0</v>
      </c>
      <c r="CZ70" s="143" t="str">
        <f t="shared" si="11"/>
        <v/>
      </c>
    </row>
    <row r="71" spans="1:104">
      <c r="A71" s="396"/>
      <c r="B71" s="396"/>
      <c r="C71" s="396"/>
      <c r="D71" s="396"/>
      <c r="E71" s="396"/>
      <c r="F71" s="396"/>
      <c r="G71" s="396"/>
      <c r="H71" s="396"/>
      <c r="I71" s="396"/>
      <c r="J71" s="396"/>
      <c r="K71" s="396"/>
      <c r="L71" s="396"/>
      <c r="M71" s="396"/>
      <c r="N71" s="396"/>
      <c r="O71" s="396"/>
      <c r="P71" s="396"/>
      <c r="Q71" s="396"/>
      <c r="R71" s="396"/>
      <c r="S71" s="396"/>
      <c r="T71" s="396"/>
      <c r="U71" s="396"/>
      <c r="V71" s="396"/>
      <c r="W71" s="396"/>
      <c r="X71" s="396"/>
      <c r="Y71" s="396"/>
      <c r="Z71" s="396"/>
      <c r="AA71" s="396"/>
      <c r="AB71" s="396"/>
      <c r="AC71" s="396"/>
      <c r="AD71" s="396"/>
      <c r="AE71" s="396"/>
      <c r="AF71" s="396"/>
      <c r="AG71" s="396"/>
      <c r="AH71" s="396"/>
      <c r="AI71" s="396"/>
      <c r="AJ71" s="396"/>
      <c r="AK71" s="396"/>
      <c r="AL71" s="396"/>
      <c r="AM71" s="396"/>
      <c r="AN71" s="396"/>
      <c r="AO71" s="396"/>
      <c r="AP71" s="396"/>
      <c r="AQ71" s="396"/>
      <c r="AR71" s="396"/>
      <c r="AS71" s="396"/>
      <c r="AT71" s="396"/>
      <c r="AU71" s="396"/>
      <c r="AV71" s="396"/>
      <c r="AW71" s="396"/>
      <c r="AX71" s="396"/>
      <c r="AY71" s="396"/>
      <c r="AZ71" s="396"/>
      <c r="BA71" s="396"/>
      <c r="BB71" s="396"/>
      <c r="BC71" s="396"/>
      <c r="BD71" s="396"/>
      <c r="BE71" s="396"/>
      <c r="BF71" s="396"/>
      <c r="BG71" s="396"/>
      <c r="BH71" s="396"/>
      <c r="BI71" s="396"/>
      <c r="BJ71" s="396"/>
      <c r="BK71" s="396"/>
      <c r="BL71" s="396"/>
      <c r="BM71" s="396"/>
      <c r="BN71" s="396"/>
      <c r="BO71" s="396"/>
      <c r="BP71" s="396"/>
      <c r="BQ71" s="396"/>
      <c r="BR71" s="396"/>
      <c r="BS71" s="396"/>
      <c r="BT71" s="396"/>
      <c r="BU71" s="396"/>
      <c r="BV71" s="396"/>
      <c r="BW71" s="396"/>
      <c r="BX71" s="396"/>
      <c r="BY71" s="396"/>
      <c r="BZ71" s="396"/>
      <c r="CA71" s="396"/>
      <c r="CB71" s="396"/>
      <c r="CC71" s="396"/>
      <c r="CD71" s="396"/>
      <c r="CE71" s="396"/>
      <c r="CF71" s="396"/>
      <c r="CG71" s="396"/>
      <c r="CH71" s="396"/>
      <c r="CI71" s="396"/>
      <c r="CJ71" s="396"/>
      <c r="CK71" s="396"/>
      <c r="CL71" s="396"/>
      <c r="CM71" s="396"/>
      <c r="CN71" s="396"/>
      <c r="CO71" s="396"/>
      <c r="CP71" s="396"/>
      <c r="CQ71" s="396"/>
      <c r="CR71" s="396"/>
      <c r="CS71" s="143">
        <v>0</v>
      </c>
      <c r="CT71" s="143" t="str">
        <f t="shared" si="8"/>
        <v/>
      </c>
      <c r="CU71" s="143">
        <f t="shared" si="6"/>
        <v>0</v>
      </c>
      <c r="CV71" s="143" t="str">
        <f t="shared" si="9"/>
        <v/>
      </c>
      <c r="CW71" s="143">
        <v>0</v>
      </c>
      <c r="CX71" s="143" t="str">
        <f t="shared" si="10"/>
        <v/>
      </c>
      <c r="CY71" s="143">
        <f t="shared" si="7"/>
        <v>0</v>
      </c>
      <c r="CZ71" s="143" t="str">
        <f t="shared" si="11"/>
        <v/>
      </c>
    </row>
    <row r="72" spans="1:104">
      <c r="A72" s="395"/>
      <c r="B72" s="395"/>
      <c r="C72" s="395"/>
      <c r="D72" s="395"/>
      <c r="E72" s="395"/>
      <c r="F72" s="395"/>
      <c r="G72" s="395"/>
      <c r="H72" s="395"/>
      <c r="I72" s="395"/>
      <c r="J72" s="395"/>
      <c r="K72" s="395"/>
      <c r="L72" s="395"/>
      <c r="M72" s="395"/>
      <c r="N72" s="395"/>
      <c r="O72" s="395"/>
      <c r="P72" s="395"/>
      <c r="Q72" s="395"/>
      <c r="R72" s="395"/>
      <c r="S72" s="395"/>
      <c r="T72" s="395"/>
      <c r="U72" s="395"/>
      <c r="V72" s="395"/>
      <c r="W72" s="395"/>
      <c r="X72" s="395"/>
      <c r="Y72" s="395"/>
      <c r="Z72" s="395"/>
      <c r="AA72" s="395"/>
      <c r="AB72" s="395"/>
      <c r="AC72" s="395"/>
      <c r="AD72" s="395"/>
      <c r="AE72" s="395"/>
      <c r="AF72" s="395"/>
      <c r="AG72" s="395"/>
      <c r="AH72" s="395"/>
      <c r="AI72" s="395"/>
      <c r="AJ72" s="395"/>
      <c r="AK72" s="395"/>
      <c r="AL72" s="395"/>
      <c r="AM72" s="395"/>
      <c r="AN72" s="395"/>
      <c r="AO72" s="395"/>
      <c r="AP72" s="395"/>
      <c r="AQ72" s="395"/>
      <c r="AR72" s="395"/>
      <c r="AS72" s="395"/>
      <c r="AT72" s="395"/>
      <c r="AU72" s="395"/>
      <c r="AV72" s="395"/>
      <c r="AW72" s="395"/>
      <c r="AX72" s="395"/>
      <c r="AY72" s="395"/>
      <c r="AZ72" s="395"/>
      <c r="BA72" s="395"/>
      <c r="BB72" s="395"/>
      <c r="BC72" s="395"/>
      <c r="BD72" s="395"/>
      <c r="BE72" s="395"/>
      <c r="BF72" s="395"/>
      <c r="BG72" s="395"/>
      <c r="BH72" s="395"/>
      <c r="BI72" s="395"/>
      <c r="BJ72" s="395"/>
      <c r="BK72" s="395"/>
      <c r="BL72" s="395"/>
      <c r="BM72" s="395"/>
      <c r="BN72" s="395"/>
      <c r="BO72" s="395"/>
      <c r="BP72" s="395"/>
      <c r="BQ72" s="395"/>
      <c r="BR72" s="395"/>
      <c r="BS72" s="395"/>
      <c r="BT72" s="395"/>
      <c r="BU72" s="395"/>
      <c r="BV72" s="395"/>
      <c r="BW72" s="395"/>
      <c r="BX72" s="395"/>
      <c r="BY72" s="395"/>
      <c r="BZ72" s="395"/>
      <c r="CA72" s="395"/>
      <c r="CB72" s="395"/>
      <c r="CC72" s="395"/>
      <c r="CD72" s="395"/>
      <c r="CE72" s="395"/>
      <c r="CF72" s="395"/>
      <c r="CG72" s="395"/>
      <c r="CH72" s="395"/>
      <c r="CI72" s="395"/>
      <c r="CJ72" s="395"/>
      <c r="CK72" s="395"/>
      <c r="CL72" s="395"/>
      <c r="CM72" s="395"/>
      <c r="CN72" s="395"/>
      <c r="CO72" s="395"/>
      <c r="CP72" s="395"/>
      <c r="CQ72" s="395"/>
      <c r="CR72" s="395"/>
      <c r="CS72" s="143">
        <v>0</v>
      </c>
      <c r="CT72" s="143" t="str">
        <f t="shared" si="8"/>
        <v/>
      </c>
      <c r="CU72" s="143">
        <f t="shared" si="6"/>
        <v>0</v>
      </c>
      <c r="CV72" s="143" t="str">
        <f t="shared" si="9"/>
        <v/>
      </c>
      <c r="CW72" s="143">
        <v>0</v>
      </c>
      <c r="CX72" s="143" t="str">
        <f t="shared" si="10"/>
        <v/>
      </c>
      <c r="CY72" s="143">
        <f t="shared" si="7"/>
        <v>0</v>
      </c>
      <c r="CZ72" s="143" t="str">
        <f t="shared" si="11"/>
        <v/>
      </c>
    </row>
    <row r="73" spans="1:104">
      <c r="A73" s="396"/>
      <c r="B73" s="396"/>
      <c r="C73" s="396"/>
      <c r="D73" s="396"/>
      <c r="E73" s="396"/>
      <c r="F73" s="396"/>
      <c r="G73" s="396"/>
      <c r="H73" s="396"/>
      <c r="I73" s="396"/>
      <c r="J73" s="396"/>
      <c r="K73" s="396"/>
      <c r="L73" s="396"/>
      <c r="M73" s="396"/>
      <c r="N73" s="396"/>
      <c r="O73" s="396"/>
      <c r="P73" s="396"/>
      <c r="Q73" s="396"/>
      <c r="R73" s="396"/>
      <c r="S73" s="396"/>
      <c r="T73" s="396"/>
      <c r="U73" s="396"/>
      <c r="V73" s="396"/>
      <c r="W73" s="396"/>
      <c r="X73" s="396"/>
      <c r="Y73" s="396"/>
      <c r="Z73" s="396"/>
      <c r="AA73" s="396"/>
      <c r="AB73" s="396"/>
      <c r="AC73" s="396"/>
      <c r="AD73" s="396"/>
      <c r="AE73" s="396"/>
      <c r="AF73" s="396"/>
      <c r="AG73" s="396"/>
      <c r="AH73" s="396"/>
      <c r="AI73" s="396"/>
      <c r="AJ73" s="396"/>
      <c r="AK73" s="396"/>
      <c r="AL73" s="396"/>
      <c r="AM73" s="396"/>
      <c r="AN73" s="396"/>
      <c r="AO73" s="396"/>
      <c r="AP73" s="396"/>
      <c r="AQ73" s="396"/>
      <c r="AR73" s="396"/>
      <c r="AS73" s="396"/>
      <c r="AT73" s="396"/>
      <c r="AU73" s="396"/>
      <c r="AV73" s="396"/>
      <c r="AW73" s="396"/>
      <c r="AX73" s="396"/>
      <c r="AY73" s="396"/>
      <c r="AZ73" s="396"/>
      <c r="BA73" s="396"/>
      <c r="BB73" s="396"/>
      <c r="BC73" s="396"/>
      <c r="BD73" s="396"/>
      <c r="BE73" s="396"/>
      <c r="BF73" s="396"/>
      <c r="BG73" s="396"/>
      <c r="BH73" s="396"/>
      <c r="BI73" s="396"/>
      <c r="BJ73" s="396"/>
      <c r="BK73" s="396"/>
      <c r="BL73" s="396"/>
      <c r="BM73" s="396"/>
      <c r="BN73" s="396"/>
      <c r="BO73" s="396"/>
      <c r="BP73" s="396"/>
      <c r="BQ73" s="396"/>
      <c r="BR73" s="396"/>
      <c r="BS73" s="396"/>
      <c r="BT73" s="396"/>
      <c r="BU73" s="396"/>
      <c r="BV73" s="396"/>
      <c r="BW73" s="396"/>
      <c r="BX73" s="396"/>
      <c r="BY73" s="396"/>
      <c r="BZ73" s="396"/>
      <c r="CA73" s="396"/>
      <c r="CB73" s="396"/>
      <c r="CC73" s="396"/>
      <c r="CD73" s="396"/>
      <c r="CE73" s="396"/>
      <c r="CF73" s="396"/>
      <c r="CG73" s="396"/>
      <c r="CH73" s="396"/>
      <c r="CI73" s="396"/>
      <c r="CJ73" s="396"/>
      <c r="CK73" s="396"/>
      <c r="CL73" s="396"/>
      <c r="CM73" s="396"/>
      <c r="CN73" s="396"/>
      <c r="CO73" s="396"/>
      <c r="CP73" s="396"/>
      <c r="CQ73" s="396"/>
      <c r="CR73" s="396"/>
      <c r="CS73" s="143">
        <v>0</v>
      </c>
      <c r="CT73" s="143" t="str">
        <f t="shared" si="8"/>
        <v/>
      </c>
      <c r="CU73" s="143">
        <f t="shared" si="6"/>
        <v>0</v>
      </c>
      <c r="CV73" s="143" t="str">
        <f t="shared" si="9"/>
        <v/>
      </c>
      <c r="CW73" s="143">
        <v>0</v>
      </c>
      <c r="CX73" s="143" t="str">
        <f t="shared" si="10"/>
        <v/>
      </c>
      <c r="CY73" s="143">
        <f t="shared" si="7"/>
        <v>0</v>
      </c>
      <c r="CZ73" s="143" t="str">
        <f t="shared" si="11"/>
        <v/>
      </c>
    </row>
    <row r="74" spans="1:104">
      <c r="A74" s="395"/>
      <c r="B74" s="395"/>
      <c r="C74" s="395"/>
      <c r="D74" s="395"/>
      <c r="E74" s="395"/>
      <c r="F74" s="395"/>
      <c r="G74" s="395"/>
      <c r="H74" s="395"/>
      <c r="I74" s="395"/>
      <c r="J74" s="395"/>
      <c r="K74" s="395"/>
      <c r="L74" s="395"/>
      <c r="M74" s="395"/>
      <c r="N74" s="395"/>
      <c r="O74" s="395"/>
      <c r="P74" s="395"/>
      <c r="Q74" s="395"/>
      <c r="R74" s="395"/>
      <c r="S74" s="395"/>
      <c r="T74" s="395"/>
      <c r="U74" s="395"/>
      <c r="V74" s="395"/>
      <c r="W74" s="395"/>
      <c r="X74" s="395"/>
      <c r="Y74" s="395"/>
      <c r="Z74" s="395"/>
      <c r="AA74" s="395"/>
      <c r="AB74" s="395"/>
      <c r="AC74" s="395"/>
      <c r="AD74" s="395"/>
      <c r="AE74" s="395"/>
      <c r="AF74" s="395"/>
      <c r="AG74" s="395"/>
      <c r="AH74" s="395"/>
      <c r="AI74" s="395"/>
      <c r="AJ74" s="395"/>
      <c r="AK74" s="395"/>
      <c r="AL74" s="395"/>
      <c r="AM74" s="395"/>
      <c r="AN74" s="395"/>
      <c r="AO74" s="395"/>
      <c r="AP74" s="395"/>
      <c r="AQ74" s="395"/>
      <c r="AR74" s="395"/>
      <c r="AS74" s="395"/>
      <c r="AT74" s="395"/>
      <c r="AU74" s="395"/>
      <c r="AV74" s="395"/>
      <c r="AW74" s="395"/>
      <c r="AX74" s="395"/>
      <c r="AY74" s="395"/>
      <c r="AZ74" s="395"/>
      <c r="BA74" s="395"/>
      <c r="BB74" s="395"/>
      <c r="BC74" s="395"/>
      <c r="BD74" s="395"/>
      <c r="BE74" s="395"/>
      <c r="BF74" s="395"/>
      <c r="BG74" s="395"/>
      <c r="BH74" s="395"/>
      <c r="BI74" s="395"/>
      <c r="BJ74" s="395"/>
      <c r="BK74" s="395"/>
      <c r="BL74" s="395"/>
      <c r="BM74" s="395"/>
      <c r="BN74" s="395"/>
      <c r="BO74" s="395"/>
      <c r="BP74" s="395"/>
      <c r="BQ74" s="395"/>
      <c r="BR74" s="395"/>
      <c r="BS74" s="395"/>
      <c r="BT74" s="395"/>
      <c r="BU74" s="395"/>
      <c r="BV74" s="395"/>
      <c r="BW74" s="395"/>
      <c r="BX74" s="395"/>
      <c r="BY74" s="395"/>
      <c r="BZ74" s="395"/>
      <c r="CA74" s="395"/>
      <c r="CB74" s="395"/>
      <c r="CC74" s="395"/>
      <c r="CD74" s="395"/>
      <c r="CE74" s="395"/>
      <c r="CF74" s="395"/>
      <c r="CG74" s="395"/>
      <c r="CH74" s="395"/>
      <c r="CI74" s="395"/>
      <c r="CJ74" s="395"/>
      <c r="CK74" s="395"/>
      <c r="CL74" s="395"/>
      <c r="CM74" s="395"/>
      <c r="CN74" s="395"/>
      <c r="CO74" s="395"/>
      <c r="CP74" s="395"/>
      <c r="CQ74" s="395"/>
      <c r="CR74" s="395"/>
      <c r="CS74" s="143">
        <v>0</v>
      </c>
      <c r="CT74" s="143" t="str">
        <f t="shared" si="8"/>
        <v/>
      </c>
      <c r="CU74" s="143">
        <f t="shared" si="6"/>
        <v>0</v>
      </c>
      <c r="CV74" s="143" t="str">
        <f t="shared" si="9"/>
        <v/>
      </c>
      <c r="CW74" s="143">
        <v>0</v>
      </c>
      <c r="CX74" s="143" t="str">
        <f t="shared" si="10"/>
        <v/>
      </c>
      <c r="CY74" s="143">
        <f t="shared" si="7"/>
        <v>0</v>
      </c>
      <c r="CZ74" s="143" t="str">
        <f t="shared" si="11"/>
        <v/>
      </c>
    </row>
    <row r="75" spans="1:104">
      <c r="A75" s="396"/>
      <c r="B75" s="396"/>
      <c r="C75" s="396"/>
      <c r="D75" s="396"/>
      <c r="E75" s="396"/>
      <c r="F75" s="396"/>
      <c r="G75" s="396"/>
      <c r="H75" s="396"/>
      <c r="I75" s="396"/>
      <c r="J75" s="396"/>
      <c r="K75" s="396"/>
      <c r="L75" s="396"/>
      <c r="M75" s="396"/>
      <c r="N75" s="396"/>
      <c r="O75" s="396"/>
      <c r="P75" s="396"/>
      <c r="Q75" s="396"/>
      <c r="R75" s="396"/>
      <c r="S75" s="396"/>
      <c r="T75" s="396"/>
      <c r="U75" s="396"/>
      <c r="V75" s="396"/>
      <c r="W75" s="396"/>
      <c r="X75" s="396"/>
      <c r="Y75" s="396"/>
      <c r="Z75" s="396"/>
      <c r="AA75" s="396"/>
      <c r="AB75" s="396"/>
      <c r="AC75" s="396"/>
      <c r="AD75" s="396"/>
      <c r="AE75" s="396"/>
      <c r="AF75" s="396"/>
      <c r="AG75" s="396"/>
      <c r="AH75" s="396"/>
      <c r="AI75" s="396"/>
      <c r="AJ75" s="396"/>
      <c r="AK75" s="396"/>
      <c r="AL75" s="396"/>
      <c r="AM75" s="396"/>
      <c r="AN75" s="396"/>
      <c r="AO75" s="396"/>
      <c r="AP75" s="396"/>
      <c r="AQ75" s="396"/>
      <c r="AR75" s="396"/>
      <c r="AS75" s="396"/>
      <c r="AT75" s="396"/>
      <c r="AU75" s="396"/>
      <c r="AV75" s="396"/>
      <c r="AW75" s="396"/>
      <c r="AX75" s="396"/>
      <c r="AY75" s="396"/>
      <c r="AZ75" s="396"/>
      <c r="BA75" s="396"/>
      <c r="BB75" s="396"/>
      <c r="BC75" s="396"/>
      <c r="BD75" s="396"/>
      <c r="BE75" s="396"/>
      <c r="BF75" s="396"/>
      <c r="BG75" s="396"/>
      <c r="BH75" s="396"/>
      <c r="BI75" s="396"/>
      <c r="BJ75" s="396"/>
      <c r="BK75" s="396"/>
      <c r="BL75" s="396"/>
      <c r="BM75" s="396"/>
      <c r="BN75" s="396"/>
      <c r="BO75" s="396"/>
      <c r="BP75" s="396"/>
      <c r="BQ75" s="396"/>
      <c r="BR75" s="396"/>
      <c r="BS75" s="396"/>
      <c r="BT75" s="396"/>
      <c r="BU75" s="396"/>
      <c r="BV75" s="396"/>
      <c r="BW75" s="396"/>
      <c r="BX75" s="396"/>
      <c r="BY75" s="396"/>
      <c r="BZ75" s="396"/>
      <c r="CA75" s="396"/>
      <c r="CB75" s="396"/>
      <c r="CC75" s="396"/>
      <c r="CD75" s="396"/>
      <c r="CE75" s="396"/>
      <c r="CF75" s="396"/>
      <c r="CG75" s="396"/>
      <c r="CH75" s="396"/>
      <c r="CI75" s="396"/>
      <c r="CJ75" s="396"/>
      <c r="CK75" s="396"/>
      <c r="CL75" s="396"/>
      <c r="CM75" s="396"/>
      <c r="CN75" s="396"/>
      <c r="CO75" s="396"/>
      <c r="CP75" s="396"/>
      <c r="CQ75" s="396"/>
      <c r="CR75" s="396"/>
      <c r="CS75" s="143">
        <v>0</v>
      </c>
      <c r="CT75" s="143" t="str">
        <f t="shared" si="8"/>
        <v/>
      </c>
      <c r="CU75" s="143">
        <f t="shared" si="6"/>
        <v>0</v>
      </c>
      <c r="CV75" s="143" t="str">
        <f t="shared" si="9"/>
        <v/>
      </c>
      <c r="CW75" s="143">
        <v>0</v>
      </c>
      <c r="CX75" s="143" t="str">
        <f t="shared" si="10"/>
        <v/>
      </c>
      <c r="CY75" s="143">
        <f t="shared" si="7"/>
        <v>0</v>
      </c>
      <c r="CZ75" s="143" t="str">
        <f t="shared" si="11"/>
        <v/>
      </c>
    </row>
    <row r="76" spans="1:104">
      <c r="A76" s="395"/>
      <c r="B76" s="395"/>
      <c r="C76" s="395"/>
      <c r="D76" s="395"/>
      <c r="E76" s="395"/>
      <c r="F76" s="395"/>
      <c r="G76" s="395"/>
      <c r="H76" s="395"/>
      <c r="I76" s="395"/>
      <c r="J76" s="395"/>
      <c r="K76" s="395"/>
      <c r="L76" s="395"/>
      <c r="M76" s="395"/>
      <c r="N76" s="395"/>
      <c r="O76" s="395"/>
      <c r="P76" s="395"/>
      <c r="Q76" s="395"/>
      <c r="R76" s="395"/>
      <c r="S76" s="395"/>
      <c r="T76" s="395"/>
      <c r="U76" s="395"/>
      <c r="V76" s="395"/>
      <c r="W76" s="395"/>
      <c r="X76" s="395"/>
      <c r="Y76" s="395"/>
      <c r="Z76" s="395"/>
      <c r="AA76" s="395"/>
      <c r="AB76" s="395"/>
      <c r="AC76" s="395"/>
      <c r="AD76" s="395"/>
      <c r="AE76" s="395"/>
      <c r="AF76" s="395"/>
      <c r="AG76" s="395"/>
      <c r="AH76" s="395"/>
      <c r="AI76" s="395"/>
      <c r="AJ76" s="395"/>
      <c r="AK76" s="395"/>
      <c r="AL76" s="395"/>
      <c r="AM76" s="395"/>
      <c r="AN76" s="395"/>
      <c r="AO76" s="395"/>
      <c r="AP76" s="395"/>
      <c r="AQ76" s="395"/>
      <c r="AR76" s="395"/>
      <c r="AS76" s="395"/>
      <c r="AT76" s="395"/>
      <c r="AU76" s="395"/>
      <c r="AV76" s="395"/>
      <c r="AW76" s="395"/>
      <c r="AX76" s="395"/>
      <c r="AY76" s="395"/>
      <c r="AZ76" s="395"/>
      <c r="BA76" s="395"/>
      <c r="BB76" s="395"/>
      <c r="BC76" s="395"/>
      <c r="BD76" s="395"/>
      <c r="BE76" s="395"/>
      <c r="BF76" s="395"/>
      <c r="BG76" s="395"/>
      <c r="BH76" s="395"/>
      <c r="BI76" s="395"/>
      <c r="BJ76" s="395"/>
      <c r="BK76" s="395"/>
      <c r="BL76" s="395"/>
      <c r="BM76" s="395"/>
      <c r="BN76" s="395"/>
      <c r="BO76" s="395"/>
      <c r="BP76" s="395"/>
      <c r="BQ76" s="395"/>
      <c r="BR76" s="395"/>
      <c r="BS76" s="395"/>
      <c r="BT76" s="395"/>
      <c r="BU76" s="395"/>
      <c r="BV76" s="395"/>
      <c r="BW76" s="395"/>
      <c r="BX76" s="395"/>
      <c r="BY76" s="395"/>
      <c r="BZ76" s="395"/>
      <c r="CA76" s="395"/>
      <c r="CB76" s="395"/>
      <c r="CC76" s="395"/>
      <c r="CD76" s="395"/>
      <c r="CE76" s="395"/>
      <c r="CF76" s="395"/>
      <c r="CG76" s="395"/>
      <c r="CH76" s="395"/>
      <c r="CI76" s="395"/>
      <c r="CJ76" s="395"/>
      <c r="CK76" s="395"/>
      <c r="CL76" s="395"/>
      <c r="CM76" s="395"/>
      <c r="CN76" s="395"/>
      <c r="CO76" s="395"/>
      <c r="CP76" s="395"/>
      <c r="CQ76" s="395"/>
      <c r="CR76" s="395"/>
      <c r="CS76" s="143">
        <v>0</v>
      </c>
      <c r="CT76" s="143" t="str">
        <f t="shared" si="8"/>
        <v/>
      </c>
      <c r="CU76" s="143">
        <f t="shared" si="6"/>
        <v>0</v>
      </c>
      <c r="CV76" s="143" t="str">
        <f t="shared" si="9"/>
        <v/>
      </c>
      <c r="CW76" s="143">
        <v>0</v>
      </c>
      <c r="CX76" s="143" t="str">
        <f t="shared" si="10"/>
        <v/>
      </c>
      <c r="CY76" s="143">
        <f t="shared" si="7"/>
        <v>0</v>
      </c>
      <c r="CZ76" s="143" t="str">
        <f t="shared" si="11"/>
        <v/>
      </c>
    </row>
    <row r="77" spans="1:104">
      <c r="A77" s="396"/>
      <c r="B77" s="396"/>
      <c r="C77" s="396"/>
      <c r="D77" s="396"/>
      <c r="E77" s="396"/>
      <c r="F77" s="396"/>
      <c r="G77" s="396"/>
      <c r="H77" s="396"/>
      <c r="I77" s="396"/>
      <c r="J77" s="396"/>
      <c r="K77" s="396"/>
      <c r="L77" s="396"/>
      <c r="M77" s="396"/>
      <c r="N77" s="396"/>
      <c r="O77" s="396"/>
      <c r="P77" s="396"/>
      <c r="Q77" s="396"/>
      <c r="R77" s="396"/>
      <c r="S77" s="396"/>
      <c r="T77" s="396"/>
      <c r="U77" s="396"/>
      <c r="V77" s="396"/>
      <c r="W77" s="396"/>
      <c r="X77" s="396"/>
      <c r="Y77" s="396"/>
      <c r="Z77" s="396"/>
      <c r="AA77" s="396"/>
      <c r="AB77" s="396"/>
      <c r="AC77" s="396"/>
      <c r="AD77" s="396"/>
      <c r="AE77" s="396"/>
      <c r="AF77" s="396"/>
      <c r="AG77" s="396"/>
      <c r="AH77" s="396"/>
      <c r="AI77" s="396"/>
      <c r="AJ77" s="396"/>
      <c r="AK77" s="396"/>
      <c r="AL77" s="396"/>
      <c r="AM77" s="396"/>
      <c r="AN77" s="396"/>
      <c r="AO77" s="396"/>
      <c r="AP77" s="396"/>
      <c r="AQ77" s="396"/>
      <c r="AR77" s="396"/>
      <c r="AS77" s="396"/>
      <c r="AT77" s="396"/>
      <c r="AU77" s="396"/>
      <c r="AV77" s="396"/>
      <c r="AW77" s="396"/>
      <c r="AX77" s="396"/>
      <c r="AY77" s="396"/>
      <c r="AZ77" s="396"/>
      <c r="BA77" s="396"/>
      <c r="BB77" s="396"/>
      <c r="BC77" s="396"/>
      <c r="BD77" s="396"/>
      <c r="BE77" s="396"/>
      <c r="BF77" s="396"/>
      <c r="BG77" s="396"/>
      <c r="BH77" s="396"/>
      <c r="BI77" s="396"/>
      <c r="BJ77" s="396"/>
      <c r="BK77" s="396"/>
      <c r="BL77" s="396"/>
      <c r="BM77" s="396"/>
      <c r="BN77" s="396"/>
      <c r="BO77" s="396"/>
      <c r="BP77" s="396"/>
      <c r="BQ77" s="396"/>
      <c r="BR77" s="396"/>
      <c r="BS77" s="396"/>
      <c r="BT77" s="396"/>
      <c r="BU77" s="396"/>
      <c r="BV77" s="396"/>
      <c r="BW77" s="396"/>
      <c r="BX77" s="396"/>
      <c r="BY77" s="396"/>
      <c r="BZ77" s="396"/>
      <c r="CA77" s="396"/>
      <c r="CB77" s="396"/>
      <c r="CC77" s="396"/>
      <c r="CD77" s="396"/>
      <c r="CE77" s="396"/>
      <c r="CF77" s="396"/>
      <c r="CG77" s="396"/>
      <c r="CH77" s="396"/>
      <c r="CI77" s="396"/>
      <c r="CJ77" s="396"/>
      <c r="CK77" s="396"/>
      <c r="CL77" s="396"/>
      <c r="CM77" s="396"/>
      <c r="CN77" s="396"/>
      <c r="CO77" s="396"/>
      <c r="CP77" s="396"/>
      <c r="CQ77" s="396"/>
      <c r="CR77" s="396"/>
      <c r="CS77" s="143">
        <v>0</v>
      </c>
      <c r="CT77" s="143" t="str">
        <f t="shared" si="8"/>
        <v/>
      </c>
      <c r="CU77" s="143">
        <f t="shared" si="6"/>
        <v>0</v>
      </c>
      <c r="CV77" s="143" t="str">
        <f t="shared" si="9"/>
        <v/>
      </c>
      <c r="CW77" s="143">
        <v>0</v>
      </c>
      <c r="CX77" s="143" t="str">
        <f t="shared" si="10"/>
        <v/>
      </c>
      <c r="CY77" s="143">
        <f t="shared" si="7"/>
        <v>0</v>
      </c>
      <c r="CZ77" s="143" t="str">
        <f t="shared" si="11"/>
        <v/>
      </c>
    </row>
    <row r="78" spans="1:104">
      <c r="A78" s="395"/>
      <c r="B78" s="395"/>
      <c r="C78" s="395"/>
      <c r="D78" s="395"/>
      <c r="E78" s="395"/>
      <c r="F78" s="395"/>
      <c r="G78" s="395"/>
      <c r="H78" s="395"/>
      <c r="I78" s="395"/>
      <c r="J78" s="395"/>
      <c r="K78" s="395"/>
      <c r="L78" s="395"/>
      <c r="M78" s="395"/>
      <c r="N78" s="395"/>
      <c r="O78" s="395"/>
      <c r="P78" s="395"/>
      <c r="Q78" s="395"/>
      <c r="R78" s="395"/>
      <c r="S78" s="395"/>
      <c r="T78" s="395"/>
      <c r="U78" s="395"/>
      <c r="V78" s="395"/>
      <c r="W78" s="395"/>
      <c r="X78" s="395"/>
      <c r="Y78" s="395"/>
      <c r="Z78" s="395"/>
      <c r="AA78" s="395"/>
      <c r="AB78" s="395"/>
      <c r="AC78" s="395"/>
      <c r="AD78" s="395"/>
      <c r="AE78" s="395"/>
      <c r="AF78" s="395"/>
      <c r="AG78" s="395"/>
      <c r="AH78" s="395"/>
      <c r="AI78" s="395"/>
      <c r="AJ78" s="395"/>
      <c r="AK78" s="395"/>
      <c r="AL78" s="395"/>
      <c r="AM78" s="395"/>
      <c r="AN78" s="395"/>
      <c r="AO78" s="395"/>
      <c r="AP78" s="395"/>
      <c r="AQ78" s="395"/>
      <c r="AR78" s="395"/>
      <c r="AS78" s="395"/>
      <c r="AT78" s="395"/>
      <c r="AU78" s="395"/>
      <c r="AV78" s="395"/>
      <c r="AW78" s="395"/>
      <c r="AX78" s="395"/>
      <c r="AY78" s="395"/>
      <c r="AZ78" s="395"/>
      <c r="BA78" s="395"/>
      <c r="BB78" s="395"/>
      <c r="BC78" s="395"/>
      <c r="BD78" s="395"/>
      <c r="BE78" s="395"/>
      <c r="BF78" s="395"/>
      <c r="BG78" s="395"/>
      <c r="BH78" s="395"/>
      <c r="BI78" s="395"/>
      <c r="BJ78" s="395"/>
      <c r="BK78" s="395"/>
      <c r="BL78" s="395"/>
      <c r="BM78" s="395"/>
      <c r="BN78" s="395"/>
      <c r="BO78" s="395"/>
      <c r="BP78" s="395"/>
      <c r="BQ78" s="395"/>
      <c r="BR78" s="395"/>
      <c r="BS78" s="395"/>
      <c r="BT78" s="395"/>
      <c r="BU78" s="395"/>
      <c r="BV78" s="395"/>
      <c r="BW78" s="395"/>
      <c r="BX78" s="395"/>
      <c r="BY78" s="395"/>
      <c r="BZ78" s="395"/>
      <c r="CA78" s="395"/>
      <c r="CB78" s="395"/>
      <c r="CC78" s="395"/>
      <c r="CD78" s="395"/>
      <c r="CE78" s="395"/>
      <c r="CF78" s="395"/>
      <c r="CG78" s="395"/>
      <c r="CH78" s="395"/>
      <c r="CI78" s="395"/>
      <c r="CJ78" s="395"/>
      <c r="CK78" s="395"/>
      <c r="CL78" s="395"/>
      <c r="CM78" s="395"/>
      <c r="CN78" s="395"/>
      <c r="CO78" s="395"/>
      <c r="CP78" s="395"/>
      <c r="CQ78" s="395"/>
      <c r="CR78" s="395"/>
      <c r="CS78" s="143">
        <v>0</v>
      </c>
      <c r="CT78" s="143" t="str">
        <f t="shared" si="8"/>
        <v/>
      </c>
      <c r="CU78" s="143">
        <f t="shared" si="6"/>
        <v>0</v>
      </c>
      <c r="CV78" s="143" t="str">
        <f t="shared" si="9"/>
        <v/>
      </c>
      <c r="CW78" s="143">
        <v>0</v>
      </c>
      <c r="CX78" s="143" t="str">
        <f t="shared" si="10"/>
        <v/>
      </c>
      <c r="CY78" s="143">
        <f t="shared" si="7"/>
        <v>0</v>
      </c>
      <c r="CZ78" s="143" t="str">
        <f t="shared" si="11"/>
        <v/>
      </c>
    </row>
    <row r="79" spans="1:104">
      <c r="A79" s="396"/>
      <c r="B79" s="396"/>
      <c r="C79" s="396"/>
      <c r="D79" s="396"/>
      <c r="E79" s="396"/>
      <c r="F79" s="396"/>
      <c r="G79" s="396"/>
      <c r="H79" s="396"/>
      <c r="I79" s="396"/>
      <c r="J79" s="396"/>
      <c r="K79" s="396"/>
      <c r="L79" s="396"/>
      <c r="M79" s="396"/>
      <c r="N79" s="396"/>
      <c r="O79" s="396"/>
      <c r="P79" s="396"/>
      <c r="Q79" s="396"/>
      <c r="R79" s="396"/>
      <c r="S79" s="396"/>
      <c r="T79" s="396"/>
      <c r="U79" s="396"/>
      <c r="V79" s="396"/>
      <c r="W79" s="396"/>
      <c r="X79" s="396"/>
      <c r="Y79" s="396"/>
      <c r="Z79" s="396"/>
      <c r="AA79" s="396"/>
      <c r="AB79" s="396"/>
      <c r="AC79" s="396"/>
      <c r="AD79" s="396"/>
      <c r="AE79" s="396"/>
      <c r="AF79" s="396"/>
      <c r="AG79" s="396"/>
      <c r="AH79" s="396"/>
      <c r="AI79" s="396"/>
      <c r="AJ79" s="396"/>
      <c r="AK79" s="396"/>
      <c r="AL79" s="396"/>
      <c r="AM79" s="396"/>
      <c r="AN79" s="396"/>
      <c r="AO79" s="396"/>
      <c r="AP79" s="396"/>
      <c r="AQ79" s="396"/>
      <c r="AR79" s="396"/>
      <c r="AS79" s="396"/>
      <c r="AT79" s="396"/>
      <c r="AU79" s="396"/>
      <c r="AV79" s="396"/>
      <c r="AW79" s="396"/>
      <c r="AX79" s="396"/>
      <c r="AY79" s="396"/>
      <c r="AZ79" s="396"/>
      <c r="BA79" s="396"/>
      <c r="BB79" s="396"/>
      <c r="BC79" s="396"/>
      <c r="BD79" s="396"/>
      <c r="BE79" s="396"/>
      <c r="BF79" s="396"/>
      <c r="BG79" s="396"/>
      <c r="BH79" s="396"/>
      <c r="BI79" s="396"/>
      <c r="BJ79" s="396"/>
      <c r="BK79" s="396"/>
      <c r="BL79" s="396"/>
      <c r="BM79" s="396"/>
      <c r="BN79" s="396"/>
      <c r="BO79" s="396"/>
      <c r="BP79" s="396"/>
      <c r="BQ79" s="396"/>
      <c r="BR79" s="396"/>
      <c r="BS79" s="396"/>
      <c r="BT79" s="396"/>
      <c r="BU79" s="396"/>
      <c r="BV79" s="396"/>
      <c r="BW79" s="396"/>
      <c r="BX79" s="396"/>
      <c r="BY79" s="396"/>
      <c r="BZ79" s="396"/>
      <c r="CA79" s="396"/>
      <c r="CB79" s="396"/>
      <c r="CC79" s="396"/>
      <c r="CD79" s="396"/>
      <c r="CE79" s="396"/>
      <c r="CF79" s="396"/>
      <c r="CG79" s="396"/>
      <c r="CH79" s="396"/>
      <c r="CI79" s="396"/>
      <c r="CJ79" s="396"/>
      <c r="CK79" s="396"/>
      <c r="CL79" s="396"/>
      <c r="CM79" s="396"/>
      <c r="CN79" s="396"/>
      <c r="CO79" s="396"/>
      <c r="CP79" s="396"/>
      <c r="CQ79" s="396"/>
      <c r="CR79" s="396"/>
      <c r="CS79" s="143">
        <v>0</v>
      </c>
      <c r="CT79" s="143" t="str">
        <f t="shared" si="8"/>
        <v/>
      </c>
      <c r="CU79" s="143">
        <f t="shared" si="6"/>
        <v>0</v>
      </c>
      <c r="CV79" s="143" t="str">
        <f t="shared" si="9"/>
        <v/>
      </c>
      <c r="CW79" s="143">
        <v>0</v>
      </c>
      <c r="CX79" s="143" t="str">
        <f t="shared" si="10"/>
        <v/>
      </c>
      <c r="CY79" s="143">
        <f t="shared" si="7"/>
        <v>0</v>
      </c>
      <c r="CZ79" s="143" t="str">
        <f t="shared" si="11"/>
        <v/>
      </c>
    </row>
    <row r="80" spans="1:104">
      <c r="A80" s="395"/>
      <c r="B80" s="395"/>
      <c r="C80" s="395"/>
      <c r="D80" s="395"/>
      <c r="E80" s="395"/>
      <c r="F80" s="395"/>
      <c r="G80" s="395"/>
      <c r="H80" s="395"/>
      <c r="I80" s="395"/>
      <c r="J80" s="395"/>
      <c r="K80" s="395"/>
      <c r="L80" s="395"/>
      <c r="M80" s="395"/>
      <c r="N80" s="395"/>
      <c r="O80" s="395"/>
      <c r="P80" s="395"/>
      <c r="Q80" s="395"/>
      <c r="R80" s="395"/>
      <c r="S80" s="395"/>
      <c r="T80" s="395"/>
      <c r="U80" s="395"/>
      <c r="V80" s="395"/>
      <c r="W80" s="395"/>
      <c r="X80" s="395"/>
      <c r="Y80" s="395"/>
      <c r="Z80" s="395"/>
      <c r="AA80" s="395"/>
      <c r="AB80" s="395"/>
      <c r="AC80" s="395"/>
      <c r="AD80" s="395"/>
      <c r="AE80" s="395"/>
      <c r="AF80" s="395"/>
      <c r="AG80" s="395"/>
      <c r="AH80" s="395"/>
      <c r="AI80" s="395"/>
      <c r="AJ80" s="395"/>
      <c r="AK80" s="395"/>
      <c r="AL80" s="395"/>
      <c r="AM80" s="395"/>
      <c r="AN80" s="395"/>
      <c r="AO80" s="395"/>
      <c r="AP80" s="395"/>
      <c r="AQ80" s="395"/>
      <c r="AR80" s="395"/>
      <c r="AS80" s="395"/>
      <c r="AT80" s="395"/>
      <c r="AU80" s="395"/>
      <c r="AV80" s="395"/>
      <c r="AW80" s="395"/>
      <c r="AX80" s="395"/>
      <c r="AY80" s="395"/>
      <c r="AZ80" s="395"/>
      <c r="BA80" s="395"/>
      <c r="BB80" s="395"/>
      <c r="BC80" s="395"/>
      <c r="BD80" s="395"/>
      <c r="BE80" s="395"/>
      <c r="BF80" s="395"/>
      <c r="BG80" s="395"/>
      <c r="BH80" s="395"/>
      <c r="BI80" s="395"/>
      <c r="BJ80" s="395"/>
      <c r="BK80" s="395"/>
      <c r="BL80" s="395"/>
      <c r="BM80" s="395"/>
      <c r="BN80" s="395"/>
      <c r="BO80" s="395"/>
      <c r="BP80" s="395"/>
      <c r="BQ80" s="395"/>
      <c r="BR80" s="395"/>
      <c r="BS80" s="395"/>
      <c r="BT80" s="395"/>
      <c r="BU80" s="395"/>
      <c r="BV80" s="395"/>
      <c r="BW80" s="395"/>
      <c r="BX80" s="395"/>
      <c r="BY80" s="395"/>
      <c r="BZ80" s="395"/>
      <c r="CA80" s="395"/>
      <c r="CB80" s="395"/>
      <c r="CC80" s="395"/>
      <c r="CD80" s="395"/>
      <c r="CE80" s="395"/>
      <c r="CF80" s="395"/>
      <c r="CG80" s="395"/>
      <c r="CH80" s="395"/>
      <c r="CI80" s="395"/>
      <c r="CJ80" s="395"/>
      <c r="CK80" s="395"/>
      <c r="CL80" s="395"/>
      <c r="CM80" s="395"/>
      <c r="CN80" s="395"/>
      <c r="CO80" s="395"/>
      <c r="CP80" s="395"/>
      <c r="CQ80" s="395"/>
      <c r="CR80" s="395"/>
      <c r="CS80" s="143">
        <v>0</v>
      </c>
      <c r="CT80" s="143" t="str">
        <f t="shared" si="8"/>
        <v/>
      </c>
      <c r="CU80" s="143">
        <f t="shared" si="6"/>
        <v>0</v>
      </c>
      <c r="CV80" s="143" t="str">
        <f t="shared" si="9"/>
        <v/>
      </c>
      <c r="CW80" s="143">
        <v>0</v>
      </c>
      <c r="CX80" s="143" t="str">
        <f t="shared" si="10"/>
        <v/>
      </c>
      <c r="CY80" s="143">
        <f t="shared" si="7"/>
        <v>0</v>
      </c>
      <c r="CZ80" s="143" t="str">
        <f t="shared" si="11"/>
        <v/>
      </c>
    </row>
    <row r="81" spans="1:104">
      <c r="A81" s="396"/>
      <c r="B81" s="396"/>
      <c r="C81" s="396"/>
      <c r="D81" s="396"/>
      <c r="E81" s="396"/>
      <c r="F81" s="396"/>
      <c r="G81" s="396"/>
      <c r="H81" s="396"/>
      <c r="I81" s="396"/>
      <c r="J81" s="396"/>
      <c r="K81" s="396"/>
      <c r="L81" s="396"/>
      <c r="M81" s="396"/>
      <c r="N81" s="396"/>
      <c r="O81" s="396"/>
      <c r="P81" s="396"/>
      <c r="Q81" s="396"/>
      <c r="R81" s="396"/>
      <c r="S81" s="396"/>
      <c r="T81" s="396"/>
      <c r="U81" s="396"/>
      <c r="V81" s="396"/>
      <c r="W81" s="396"/>
      <c r="X81" s="396"/>
      <c r="Y81" s="396"/>
      <c r="Z81" s="396"/>
      <c r="AA81" s="396"/>
      <c r="AB81" s="396"/>
      <c r="AC81" s="396"/>
      <c r="AD81" s="396"/>
      <c r="AE81" s="396"/>
      <c r="AF81" s="396"/>
      <c r="AG81" s="396"/>
      <c r="AH81" s="396"/>
      <c r="AI81" s="396"/>
      <c r="AJ81" s="396"/>
      <c r="AK81" s="396"/>
      <c r="AL81" s="396"/>
      <c r="AM81" s="396"/>
      <c r="AN81" s="396"/>
      <c r="AO81" s="396"/>
      <c r="AP81" s="396"/>
      <c r="AQ81" s="396"/>
      <c r="AR81" s="396"/>
      <c r="AS81" s="396"/>
      <c r="AT81" s="396"/>
      <c r="AU81" s="396"/>
      <c r="AV81" s="396"/>
      <c r="AW81" s="396"/>
      <c r="AX81" s="396"/>
      <c r="AY81" s="396"/>
      <c r="AZ81" s="396"/>
      <c r="BA81" s="396"/>
      <c r="BB81" s="396"/>
      <c r="BC81" s="396"/>
      <c r="BD81" s="396"/>
      <c r="BE81" s="396"/>
      <c r="BF81" s="396"/>
      <c r="BG81" s="396"/>
      <c r="BH81" s="396"/>
      <c r="BI81" s="396"/>
      <c r="BJ81" s="396"/>
      <c r="BK81" s="396"/>
      <c r="BL81" s="396"/>
      <c r="BM81" s="396"/>
      <c r="BN81" s="396"/>
      <c r="BO81" s="396"/>
      <c r="BP81" s="396"/>
      <c r="BQ81" s="396"/>
      <c r="BR81" s="396"/>
      <c r="BS81" s="396"/>
      <c r="BT81" s="396"/>
      <c r="BU81" s="396"/>
      <c r="BV81" s="396"/>
      <c r="BW81" s="396"/>
      <c r="BX81" s="396"/>
      <c r="BY81" s="396"/>
      <c r="BZ81" s="396"/>
      <c r="CA81" s="396"/>
      <c r="CB81" s="396"/>
      <c r="CC81" s="396"/>
      <c r="CD81" s="396"/>
      <c r="CE81" s="396"/>
      <c r="CF81" s="396"/>
      <c r="CG81" s="396"/>
      <c r="CH81" s="396"/>
      <c r="CI81" s="396"/>
      <c r="CJ81" s="396"/>
      <c r="CK81" s="396"/>
      <c r="CL81" s="396"/>
      <c r="CM81" s="396"/>
      <c r="CN81" s="396"/>
      <c r="CO81" s="396"/>
      <c r="CP81" s="396"/>
      <c r="CQ81" s="396"/>
      <c r="CR81" s="396"/>
      <c r="CS81" s="143">
        <v>0</v>
      </c>
      <c r="CT81" s="143" t="str">
        <f t="shared" si="8"/>
        <v/>
      </c>
      <c r="CU81" s="143">
        <f t="shared" si="6"/>
        <v>0</v>
      </c>
      <c r="CV81" s="143" t="str">
        <f t="shared" si="9"/>
        <v/>
      </c>
      <c r="CW81" s="143">
        <v>0</v>
      </c>
      <c r="CX81" s="143" t="str">
        <f t="shared" si="10"/>
        <v/>
      </c>
      <c r="CY81" s="143">
        <f t="shared" si="7"/>
        <v>0</v>
      </c>
      <c r="CZ81" s="143" t="str">
        <f t="shared" si="11"/>
        <v/>
      </c>
    </row>
    <row r="82" spans="1:104">
      <c r="A82" s="395"/>
      <c r="B82" s="395"/>
      <c r="C82" s="395"/>
      <c r="D82" s="395"/>
      <c r="E82" s="395"/>
      <c r="F82" s="395"/>
      <c r="G82" s="395"/>
      <c r="H82" s="395"/>
      <c r="I82" s="395"/>
      <c r="J82" s="395"/>
      <c r="K82" s="395"/>
      <c r="L82" s="395"/>
      <c r="M82" s="395"/>
      <c r="N82" s="395"/>
      <c r="O82" s="395"/>
      <c r="P82" s="395"/>
      <c r="Q82" s="395"/>
      <c r="R82" s="395"/>
      <c r="S82" s="395"/>
      <c r="T82" s="395"/>
      <c r="U82" s="395"/>
      <c r="V82" s="395"/>
      <c r="W82" s="395"/>
      <c r="X82" s="395"/>
      <c r="Y82" s="395"/>
      <c r="Z82" s="395"/>
      <c r="AA82" s="395"/>
      <c r="AB82" s="395"/>
      <c r="AC82" s="395"/>
      <c r="AD82" s="395"/>
      <c r="AE82" s="395"/>
      <c r="AF82" s="395"/>
      <c r="AG82" s="395"/>
      <c r="AH82" s="395"/>
      <c r="AI82" s="395"/>
      <c r="AJ82" s="395"/>
      <c r="AK82" s="395"/>
      <c r="AL82" s="395"/>
      <c r="AM82" s="395"/>
      <c r="AN82" s="395"/>
      <c r="AO82" s="395"/>
      <c r="AP82" s="395"/>
      <c r="AQ82" s="395"/>
      <c r="AR82" s="395"/>
      <c r="AS82" s="395"/>
      <c r="AT82" s="395"/>
      <c r="AU82" s="395"/>
      <c r="AV82" s="395"/>
      <c r="AW82" s="395"/>
      <c r="AX82" s="395"/>
      <c r="AY82" s="395"/>
      <c r="AZ82" s="395"/>
      <c r="BA82" s="395"/>
      <c r="BB82" s="395"/>
      <c r="BC82" s="395"/>
      <c r="BD82" s="395"/>
      <c r="BE82" s="395"/>
      <c r="BF82" s="395"/>
      <c r="BG82" s="395"/>
      <c r="BH82" s="395"/>
      <c r="BI82" s="395"/>
      <c r="BJ82" s="395"/>
      <c r="BK82" s="395"/>
      <c r="BL82" s="395"/>
      <c r="BM82" s="395"/>
      <c r="BN82" s="395"/>
      <c r="BO82" s="395"/>
      <c r="BP82" s="395"/>
      <c r="BQ82" s="395"/>
      <c r="BR82" s="395"/>
      <c r="BS82" s="395"/>
      <c r="BT82" s="395"/>
      <c r="BU82" s="395"/>
      <c r="BV82" s="395"/>
      <c r="BW82" s="395"/>
      <c r="BX82" s="395"/>
      <c r="BY82" s="395"/>
      <c r="BZ82" s="395"/>
      <c r="CA82" s="395"/>
      <c r="CB82" s="395"/>
      <c r="CC82" s="395"/>
      <c r="CD82" s="395"/>
      <c r="CE82" s="395"/>
      <c r="CF82" s="395"/>
      <c r="CG82" s="395"/>
      <c r="CH82" s="395"/>
      <c r="CI82" s="395"/>
      <c r="CJ82" s="395"/>
      <c r="CK82" s="395"/>
      <c r="CL82" s="395"/>
      <c r="CM82" s="395"/>
      <c r="CN82" s="395"/>
      <c r="CO82" s="395"/>
      <c r="CP82" s="395"/>
      <c r="CQ82" s="395"/>
      <c r="CR82" s="395"/>
      <c r="CS82" s="143">
        <v>0</v>
      </c>
      <c r="CT82" s="143" t="str">
        <f t="shared" si="8"/>
        <v/>
      </c>
      <c r="CU82" s="143">
        <f t="shared" si="6"/>
        <v>0</v>
      </c>
      <c r="CV82" s="143" t="str">
        <f t="shared" si="9"/>
        <v/>
      </c>
      <c r="CW82" s="143">
        <v>0</v>
      </c>
      <c r="CX82" s="143" t="str">
        <f t="shared" si="10"/>
        <v/>
      </c>
      <c r="CY82" s="143">
        <f t="shared" si="7"/>
        <v>0</v>
      </c>
      <c r="CZ82" s="143" t="str">
        <f t="shared" si="11"/>
        <v/>
      </c>
    </row>
    <row r="83" spans="1:104">
      <c r="A83" s="396"/>
      <c r="B83" s="396"/>
      <c r="C83" s="396"/>
      <c r="D83" s="396"/>
      <c r="E83" s="396"/>
      <c r="F83" s="396"/>
      <c r="G83" s="396"/>
      <c r="H83" s="396"/>
      <c r="I83" s="396"/>
      <c r="J83" s="396"/>
      <c r="K83" s="396"/>
      <c r="L83" s="396"/>
      <c r="M83" s="396"/>
      <c r="N83" s="396"/>
      <c r="O83" s="396"/>
      <c r="P83" s="396"/>
      <c r="Q83" s="396"/>
      <c r="R83" s="396"/>
      <c r="S83" s="396"/>
      <c r="T83" s="396"/>
      <c r="U83" s="396"/>
      <c r="V83" s="396"/>
      <c r="W83" s="396"/>
      <c r="X83" s="396"/>
      <c r="Y83" s="396"/>
      <c r="Z83" s="396"/>
      <c r="AA83" s="396"/>
      <c r="AB83" s="396"/>
      <c r="AC83" s="396"/>
      <c r="AD83" s="396"/>
      <c r="AE83" s="396"/>
      <c r="AF83" s="396"/>
      <c r="AG83" s="396"/>
      <c r="AH83" s="396"/>
      <c r="AI83" s="396"/>
      <c r="AJ83" s="396"/>
      <c r="AK83" s="396"/>
      <c r="AL83" s="396"/>
      <c r="AM83" s="396"/>
      <c r="AN83" s="396"/>
      <c r="AO83" s="396"/>
      <c r="AP83" s="396"/>
      <c r="AQ83" s="396"/>
      <c r="AR83" s="396"/>
      <c r="AS83" s="396"/>
      <c r="AT83" s="396"/>
      <c r="AU83" s="396"/>
      <c r="AV83" s="396"/>
      <c r="AW83" s="396"/>
      <c r="AX83" s="396"/>
      <c r="AY83" s="396"/>
      <c r="AZ83" s="396"/>
      <c r="BA83" s="396"/>
      <c r="BB83" s="396"/>
      <c r="BC83" s="396"/>
      <c r="BD83" s="396"/>
      <c r="BE83" s="396"/>
      <c r="BF83" s="396"/>
      <c r="BG83" s="396"/>
      <c r="BH83" s="396"/>
      <c r="BI83" s="396"/>
      <c r="BJ83" s="396"/>
      <c r="BK83" s="396"/>
      <c r="BL83" s="396"/>
      <c r="BM83" s="396"/>
      <c r="BN83" s="396"/>
      <c r="BO83" s="396"/>
      <c r="BP83" s="396"/>
      <c r="BQ83" s="396"/>
      <c r="BR83" s="396"/>
      <c r="BS83" s="396"/>
      <c r="BT83" s="396"/>
      <c r="BU83" s="396"/>
      <c r="BV83" s="396"/>
      <c r="BW83" s="396"/>
      <c r="BX83" s="396"/>
      <c r="BY83" s="396"/>
      <c r="BZ83" s="396"/>
      <c r="CA83" s="396"/>
      <c r="CB83" s="396"/>
      <c r="CC83" s="396"/>
      <c r="CD83" s="396"/>
      <c r="CE83" s="396"/>
      <c r="CF83" s="396"/>
      <c r="CG83" s="396"/>
      <c r="CH83" s="396"/>
      <c r="CI83" s="396"/>
      <c r="CJ83" s="396"/>
      <c r="CK83" s="396"/>
      <c r="CL83" s="396"/>
      <c r="CM83" s="396"/>
      <c r="CN83" s="396"/>
      <c r="CO83" s="396"/>
      <c r="CP83" s="396"/>
      <c r="CQ83" s="396"/>
      <c r="CR83" s="396"/>
      <c r="CS83" s="143">
        <v>0</v>
      </c>
      <c r="CT83" s="143" t="str">
        <f t="shared" si="8"/>
        <v/>
      </c>
      <c r="CU83" s="143">
        <f t="shared" si="6"/>
        <v>0</v>
      </c>
      <c r="CV83" s="143" t="str">
        <f t="shared" si="9"/>
        <v/>
      </c>
      <c r="CW83" s="143">
        <v>0</v>
      </c>
      <c r="CX83" s="143" t="str">
        <f t="shared" si="10"/>
        <v/>
      </c>
      <c r="CY83" s="143">
        <f t="shared" si="7"/>
        <v>0</v>
      </c>
      <c r="CZ83" s="143" t="str">
        <f t="shared" si="11"/>
        <v/>
      </c>
    </row>
    <row r="84" spans="1:104">
      <c r="A84" s="395"/>
      <c r="B84" s="395"/>
      <c r="C84" s="395"/>
      <c r="D84" s="395"/>
      <c r="E84" s="395"/>
      <c r="F84" s="395"/>
      <c r="G84" s="395"/>
      <c r="H84" s="395"/>
      <c r="I84" s="395"/>
      <c r="J84" s="395"/>
      <c r="K84" s="395"/>
      <c r="L84" s="395"/>
      <c r="M84" s="395"/>
      <c r="N84" s="395"/>
      <c r="O84" s="395"/>
      <c r="P84" s="395"/>
      <c r="Q84" s="395"/>
      <c r="R84" s="395"/>
      <c r="S84" s="395"/>
      <c r="T84" s="395"/>
      <c r="U84" s="395"/>
      <c r="V84" s="395"/>
      <c r="W84" s="395"/>
      <c r="X84" s="395"/>
      <c r="Y84" s="395"/>
      <c r="Z84" s="395"/>
      <c r="AA84" s="395"/>
      <c r="AB84" s="395"/>
      <c r="AC84" s="395"/>
      <c r="AD84" s="395"/>
      <c r="AE84" s="395"/>
      <c r="AF84" s="395"/>
      <c r="AG84" s="395"/>
      <c r="AH84" s="395"/>
      <c r="AI84" s="395"/>
      <c r="AJ84" s="395"/>
      <c r="AK84" s="395"/>
      <c r="AL84" s="395"/>
      <c r="AM84" s="395"/>
      <c r="AN84" s="395"/>
      <c r="AO84" s="395"/>
      <c r="AP84" s="395"/>
      <c r="AQ84" s="395"/>
      <c r="AR84" s="395"/>
      <c r="AS84" s="395"/>
      <c r="AT84" s="395"/>
      <c r="AU84" s="395"/>
      <c r="AV84" s="395"/>
      <c r="AW84" s="395"/>
      <c r="AX84" s="395"/>
      <c r="AY84" s="395"/>
      <c r="AZ84" s="395"/>
      <c r="BA84" s="395"/>
      <c r="BB84" s="395"/>
      <c r="BC84" s="395"/>
      <c r="BD84" s="395"/>
      <c r="BE84" s="395"/>
      <c r="BF84" s="395"/>
      <c r="BG84" s="395"/>
      <c r="BH84" s="395"/>
      <c r="BI84" s="395"/>
      <c r="BJ84" s="395"/>
      <c r="BK84" s="395"/>
      <c r="BL84" s="395"/>
      <c r="BM84" s="395"/>
      <c r="BN84" s="395"/>
      <c r="BO84" s="395"/>
      <c r="BP84" s="395"/>
      <c r="BQ84" s="395"/>
      <c r="BR84" s="395"/>
      <c r="BS84" s="395"/>
      <c r="BT84" s="395"/>
      <c r="BU84" s="395"/>
      <c r="BV84" s="395"/>
      <c r="BW84" s="395"/>
      <c r="BX84" s="395"/>
      <c r="BY84" s="395"/>
      <c r="BZ84" s="395"/>
      <c r="CA84" s="395"/>
      <c r="CB84" s="395"/>
      <c r="CC84" s="395"/>
      <c r="CD84" s="395"/>
      <c r="CE84" s="395"/>
      <c r="CF84" s="395"/>
      <c r="CG84" s="395"/>
      <c r="CH84" s="395"/>
      <c r="CI84" s="395"/>
      <c r="CJ84" s="395"/>
      <c r="CK84" s="395"/>
      <c r="CL84" s="395"/>
      <c r="CM84" s="395"/>
      <c r="CN84" s="395"/>
      <c r="CO84" s="395"/>
      <c r="CP84" s="395"/>
      <c r="CQ84" s="395"/>
      <c r="CR84" s="395"/>
      <c r="CS84" s="143">
        <v>0</v>
      </c>
      <c r="CT84" s="143" t="str">
        <f t="shared" si="8"/>
        <v/>
      </c>
      <c r="CU84" s="143">
        <f t="shared" si="6"/>
        <v>0</v>
      </c>
      <c r="CV84" s="143" t="str">
        <f t="shared" si="9"/>
        <v/>
      </c>
      <c r="CW84" s="143">
        <v>0</v>
      </c>
      <c r="CX84" s="143" t="str">
        <f t="shared" si="10"/>
        <v/>
      </c>
      <c r="CY84" s="143">
        <f t="shared" si="7"/>
        <v>0</v>
      </c>
      <c r="CZ84" s="143" t="str">
        <f t="shared" si="11"/>
        <v/>
      </c>
    </row>
    <row r="85" spans="1:104">
      <c r="A85" s="396"/>
      <c r="B85" s="396"/>
      <c r="C85" s="396"/>
      <c r="D85" s="396"/>
      <c r="E85" s="396"/>
      <c r="F85" s="396"/>
      <c r="G85" s="396"/>
      <c r="H85" s="396"/>
      <c r="I85" s="396"/>
      <c r="J85" s="396"/>
      <c r="K85" s="396"/>
      <c r="L85" s="396"/>
      <c r="M85" s="396"/>
      <c r="N85" s="396"/>
      <c r="O85" s="396"/>
      <c r="P85" s="396"/>
      <c r="Q85" s="396"/>
      <c r="R85" s="396"/>
      <c r="S85" s="396"/>
      <c r="T85" s="396"/>
      <c r="U85" s="396"/>
      <c r="V85" s="396"/>
      <c r="W85" s="396"/>
      <c r="X85" s="396"/>
      <c r="Y85" s="396"/>
      <c r="Z85" s="396"/>
      <c r="AA85" s="396"/>
      <c r="AB85" s="396"/>
      <c r="AC85" s="396"/>
      <c r="AD85" s="396"/>
      <c r="AE85" s="396"/>
      <c r="AF85" s="396"/>
      <c r="AG85" s="396"/>
      <c r="AH85" s="396"/>
      <c r="AI85" s="396"/>
      <c r="AJ85" s="396"/>
      <c r="AK85" s="396"/>
      <c r="AL85" s="396"/>
      <c r="AM85" s="396"/>
      <c r="AN85" s="396"/>
      <c r="AO85" s="396"/>
      <c r="AP85" s="396"/>
      <c r="AQ85" s="396"/>
      <c r="AR85" s="396"/>
      <c r="AS85" s="396"/>
      <c r="AT85" s="396"/>
      <c r="AU85" s="396"/>
      <c r="AV85" s="396"/>
      <c r="AW85" s="396"/>
      <c r="AX85" s="396"/>
      <c r="AY85" s="396"/>
      <c r="AZ85" s="396"/>
      <c r="BA85" s="396"/>
      <c r="BB85" s="396"/>
      <c r="BC85" s="396"/>
      <c r="BD85" s="396"/>
      <c r="BE85" s="396"/>
      <c r="BF85" s="396"/>
      <c r="BG85" s="396"/>
      <c r="BH85" s="396"/>
      <c r="BI85" s="396"/>
      <c r="BJ85" s="396"/>
      <c r="BK85" s="396"/>
      <c r="BL85" s="396"/>
      <c r="BM85" s="396"/>
      <c r="BN85" s="396"/>
      <c r="BO85" s="396"/>
      <c r="BP85" s="396"/>
      <c r="BQ85" s="396"/>
      <c r="BR85" s="396"/>
      <c r="BS85" s="396"/>
      <c r="BT85" s="396"/>
      <c r="BU85" s="396"/>
      <c r="BV85" s="396"/>
      <c r="BW85" s="396"/>
      <c r="BX85" s="396"/>
      <c r="BY85" s="396"/>
      <c r="BZ85" s="396"/>
      <c r="CA85" s="396"/>
      <c r="CB85" s="396"/>
      <c r="CC85" s="396"/>
      <c r="CD85" s="396"/>
      <c r="CE85" s="396"/>
      <c r="CF85" s="396"/>
      <c r="CG85" s="396"/>
      <c r="CH85" s="396"/>
      <c r="CI85" s="396"/>
      <c r="CJ85" s="396"/>
      <c r="CK85" s="396"/>
      <c r="CL85" s="396"/>
      <c r="CM85" s="396"/>
      <c r="CN85" s="396"/>
      <c r="CO85" s="396"/>
      <c r="CP85" s="396"/>
      <c r="CQ85" s="396"/>
      <c r="CR85" s="396"/>
      <c r="CS85" s="143">
        <v>0</v>
      </c>
      <c r="CT85" s="143" t="str">
        <f t="shared" si="8"/>
        <v/>
      </c>
      <c r="CU85" s="143">
        <f t="shared" si="6"/>
        <v>0</v>
      </c>
      <c r="CV85" s="143" t="str">
        <f t="shared" si="9"/>
        <v/>
      </c>
      <c r="CW85" s="143">
        <v>0</v>
      </c>
      <c r="CX85" s="143" t="str">
        <f t="shared" si="10"/>
        <v/>
      </c>
      <c r="CY85" s="143">
        <f t="shared" si="7"/>
        <v>0</v>
      </c>
      <c r="CZ85" s="143" t="str">
        <f t="shared" si="11"/>
        <v/>
      </c>
    </row>
    <row r="86" spans="1:104">
      <c r="A86" s="395"/>
      <c r="B86" s="395"/>
      <c r="C86" s="395"/>
      <c r="D86" s="395"/>
      <c r="E86" s="395"/>
      <c r="F86" s="395"/>
      <c r="G86" s="395"/>
      <c r="H86" s="395"/>
      <c r="I86" s="395"/>
      <c r="J86" s="395"/>
      <c r="K86" s="395"/>
      <c r="L86" s="395"/>
      <c r="M86" s="395"/>
      <c r="N86" s="395"/>
      <c r="O86" s="395"/>
      <c r="P86" s="395"/>
      <c r="Q86" s="395"/>
      <c r="R86" s="395"/>
      <c r="S86" s="395"/>
      <c r="T86" s="395"/>
      <c r="U86" s="395"/>
      <c r="V86" s="395"/>
      <c r="W86" s="395"/>
      <c r="X86" s="395"/>
      <c r="Y86" s="395"/>
      <c r="Z86" s="395"/>
      <c r="AA86" s="395"/>
      <c r="AB86" s="395"/>
      <c r="AC86" s="395"/>
      <c r="AD86" s="395"/>
      <c r="AE86" s="395"/>
      <c r="AF86" s="395"/>
      <c r="AG86" s="395"/>
      <c r="AH86" s="395"/>
      <c r="AI86" s="395"/>
      <c r="AJ86" s="395"/>
      <c r="AK86" s="395"/>
      <c r="AL86" s="395"/>
      <c r="AM86" s="395"/>
      <c r="AN86" s="395"/>
      <c r="AO86" s="395"/>
      <c r="AP86" s="395"/>
      <c r="AQ86" s="395"/>
      <c r="AR86" s="395"/>
      <c r="AS86" s="395"/>
      <c r="AT86" s="395"/>
      <c r="AU86" s="395"/>
      <c r="AV86" s="395"/>
      <c r="AW86" s="395"/>
      <c r="AX86" s="395"/>
      <c r="AY86" s="395"/>
      <c r="AZ86" s="395"/>
      <c r="BA86" s="395"/>
      <c r="BB86" s="395"/>
      <c r="BC86" s="395"/>
      <c r="BD86" s="395"/>
      <c r="BE86" s="395"/>
      <c r="BF86" s="395"/>
      <c r="BG86" s="395"/>
      <c r="BH86" s="395"/>
      <c r="BI86" s="395"/>
      <c r="BJ86" s="395"/>
      <c r="BK86" s="395"/>
      <c r="BL86" s="395"/>
      <c r="BM86" s="395"/>
      <c r="BN86" s="395"/>
      <c r="BO86" s="395"/>
      <c r="BP86" s="395"/>
      <c r="BQ86" s="395"/>
      <c r="BR86" s="395"/>
      <c r="BS86" s="395"/>
      <c r="BT86" s="395"/>
      <c r="BU86" s="395"/>
      <c r="BV86" s="395"/>
      <c r="BW86" s="395"/>
      <c r="BX86" s="395"/>
      <c r="BY86" s="395"/>
      <c r="BZ86" s="395"/>
      <c r="CA86" s="395"/>
      <c r="CB86" s="395"/>
      <c r="CC86" s="395"/>
      <c r="CD86" s="395"/>
      <c r="CE86" s="395"/>
      <c r="CF86" s="395"/>
      <c r="CG86" s="395"/>
      <c r="CH86" s="395"/>
      <c r="CI86" s="395"/>
      <c r="CJ86" s="395"/>
      <c r="CK86" s="395"/>
      <c r="CL86" s="395"/>
      <c r="CM86" s="395"/>
      <c r="CN86" s="395"/>
      <c r="CO86" s="395"/>
      <c r="CP86" s="395"/>
      <c r="CQ86" s="395"/>
      <c r="CR86" s="395"/>
      <c r="CS86" s="143">
        <v>0</v>
      </c>
      <c r="CT86" s="143" t="str">
        <f t="shared" si="8"/>
        <v/>
      </c>
      <c r="CU86" s="143">
        <f t="shared" si="6"/>
        <v>0</v>
      </c>
      <c r="CV86" s="143" t="str">
        <f t="shared" si="9"/>
        <v/>
      </c>
      <c r="CW86" s="143">
        <v>0</v>
      </c>
      <c r="CX86" s="143" t="str">
        <f t="shared" si="10"/>
        <v/>
      </c>
      <c r="CY86" s="143">
        <f t="shared" si="7"/>
        <v>0</v>
      </c>
      <c r="CZ86" s="143" t="str">
        <f t="shared" si="11"/>
        <v/>
      </c>
    </row>
    <row r="87" spans="1:104">
      <c r="A87" s="396"/>
      <c r="B87" s="396"/>
      <c r="C87" s="396"/>
      <c r="D87" s="396"/>
      <c r="E87" s="396"/>
      <c r="F87" s="396"/>
      <c r="G87" s="396"/>
      <c r="H87" s="396"/>
      <c r="I87" s="396"/>
      <c r="J87" s="396"/>
      <c r="K87" s="396"/>
      <c r="L87" s="396"/>
      <c r="M87" s="396"/>
      <c r="N87" s="396"/>
      <c r="O87" s="396"/>
      <c r="P87" s="396"/>
      <c r="Q87" s="396"/>
      <c r="R87" s="396"/>
      <c r="S87" s="396"/>
      <c r="T87" s="396"/>
      <c r="U87" s="396"/>
      <c r="V87" s="396"/>
      <c r="W87" s="396"/>
      <c r="X87" s="396"/>
      <c r="Y87" s="396"/>
      <c r="Z87" s="396"/>
      <c r="AA87" s="396"/>
      <c r="AB87" s="396"/>
      <c r="AC87" s="396"/>
      <c r="AD87" s="396"/>
      <c r="AE87" s="396"/>
      <c r="AF87" s="396"/>
      <c r="AG87" s="396"/>
      <c r="AH87" s="396"/>
      <c r="AI87" s="396"/>
      <c r="AJ87" s="396"/>
      <c r="AK87" s="396"/>
      <c r="AL87" s="396"/>
      <c r="AM87" s="396"/>
      <c r="AN87" s="396"/>
      <c r="AO87" s="396"/>
      <c r="AP87" s="396"/>
      <c r="AQ87" s="396"/>
      <c r="AR87" s="396"/>
      <c r="AS87" s="396"/>
      <c r="AT87" s="396"/>
      <c r="AU87" s="396"/>
      <c r="AV87" s="396"/>
      <c r="AW87" s="396"/>
      <c r="AX87" s="396"/>
      <c r="AY87" s="396"/>
      <c r="AZ87" s="396"/>
      <c r="BA87" s="396"/>
      <c r="BB87" s="396"/>
      <c r="BC87" s="396"/>
      <c r="BD87" s="396"/>
      <c r="BE87" s="396"/>
      <c r="BF87" s="396"/>
      <c r="BG87" s="396"/>
      <c r="BH87" s="396"/>
      <c r="BI87" s="396"/>
      <c r="BJ87" s="396"/>
      <c r="BK87" s="396"/>
      <c r="BL87" s="396"/>
      <c r="BM87" s="396"/>
      <c r="BN87" s="396"/>
      <c r="BO87" s="396"/>
      <c r="BP87" s="396"/>
      <c r="BQ87" s="396"/>
      <c r="BR87" s="396"/>
      <c r="BS87" s="396"/>
      <c r="BT87" s="396"/>
      <c r="BU87" s="396"/>
      <c r="BV87" s="396"/>
      <c r="BW87" s="396"/>
      <c r="BX87" s="396"/>
      <c r="BY87" s="396"/>
      <c r="BZ87" s="396"/>
      <c r="CA87" s="396"/>
      <c r="CB87" s="396"/>
      <c r="CC87" s="396"/>
      <c r="CD87" s="396"/>
      <c r="CE87" s="396"/>
      <c r="CF87" s="396"/>
      <c r="CG87" s="396"/>
      <c r="CH87" s="396"/>
      <c r="CI87" s="396"/>
      <c r="CJ87" s="396"/>
      <c r="CK87" s="396"/>
      <c r="CL87" s="396"/>
      <c r="CM87" s="396"/>
      <c r="CN87" s="396"/>
      <c r="CO87" s="396"/>
      <c r="CP87" s="396"/>
      <c r="CQ87" s="396"/>
      <c r="CR87" s="396"/>
      <c r="CS87" s="143">
        <v>0</v>
      </c>
      <c r="CT87" s="143" t="str">
        <f t="shared" si="8"/>
        <v/>
      </c>
      <c r="CU87" s="143">
        <f t="shared" si="6"/>
        <v>0</v>
      </c>
      <c r="CV87" s="143" t="str">
        <f t="shared" si="9"/>
        <v/>
      </c>
      <c r="CW87" s="143">
        <v>0</v>
      </c>
      <c r="CX87" s="143" t="str">
        <f t="shared" si="10"/>
        <v/>
      </c>
      <c r="CY87" s="143">
        <f t="shared" si="7"/>
        <v>0</v>
      </c>
      <c r="CZ87" s="143" t="str">
        <f t="shared" si="11"/>
        <v/>
      </c>
    </row>
    <row r="88" spans="1:104">
      <c r="A88" s="395"/>
      <c r="B88" s="395"/>
      <c r="C88" s="395"/>
      <c r="D88" s="395"/>
      <c r="E88" s="395"/>
      <c r="F88" s="395"/>
      <c r="G88" s="395"/>
      <c r="H88" s="395"/>
      <c r="I88" s="395"/>
      <c r="J88" s="395"/>
      <c r="K88" s="395"/>
      <c r="L88" s="395"/>
      <c r="M88" s="395"/>
      <c r="N88" s="395"/>
      <c r="O88" s="395"/>
      <c r="P88" s="395"/>
      <c r="Q88" s="395"/>
      <c r="R88" s="395"/>
      <c r="S88" s="395"/>
      <c r="T88" s="395"/>
      <c r="U88" s="395"/>
      <c r="V88" s="395"/>
      <c r="W88" s="395"/>
      <c r="X88" s="395"/>
      <c r="Y88" s="395"/>
      <c r="Z88" s="395"/>
      <c r="AA88" s="395"/>
      <c r="AB88" s="395"/>
      <c r="AC88" s="395"/>
      <c r="AD88" s="395"/>
      <c r="AE88" s="395"/>
      <c r="AF88" s="395"/>
      <c r="AG88" s="395"/>
      <c r="AH88" s="395"/>
      <c r="AI88" s="395"/>
      <c r="AJ88" s="395"/>
      <c r="AK88" s="395"/>
      <c r="AL88" s="395"/>
      <c r="AM88" s="395"/>
      <c r="AN88" s="395"/>
      <c r="AO88" s="395"/>
      <c r="AP88" s="395"/>
      <c r="AQ88" s="395"/>
      <c r="AR88" s="395"/>
      <c r="AS88" s="395"/>
      <c r="AT88" s="395"/>
      <c r="AU88" s="395"/>
      <c r="AV88" s="395"/>
      <c r="AW88" s="395"/>
      <c r="AX88" s="395"/>
      <c r="AY88" s="395"/>
      <c r="AZ88" s="395"/>
      <c r="BA88" s="395"/>
      <c r="BB88" s="395"/>
      <c r="BC88" s="395"/>
      <c r="BD88" s="395"/>
      <c r="BE88" s="395"/>
      <c r="BF88" s="395"/>
      <c r="BG88" s="395"/>
      <c r="BH88" s="395"/>
      <c r="BI88" s="395"/>
      <c r="BJ88" s="395"/>
      <c r="BK88" s="395"/>
      <c r="BL88" s="395"/>
      <c r="BM88" s="395"/>
      <c r="BN88" s="395"/>
      <c r="BO88" s="395"/>
      <c r="BP88" s="395"/>
      <c r="BQ88" s="395"/>
      <c r="BR88" s="395"/>
      <c r="BS88" s="395"/>
      <c r="BT88" s="395"/>
      <c r="BU88" s="395"/>
      <c r="BV88" s="395"/>
      <c r="BW88" s="395"/>
      <c r="BX88" s="395"/>
      <c r="BY88" s="395"/>
      <c r="BZ88" s="395"/>
      <c r="CA88" s="395"/>
      <c r="CB88" s="395"/>
      <c r="CC88" s="395"/>
      <c r="CD88" s="395"/>
      <c r="CE88" s="395"/>
      <c r="CF88" s="395"/>
      <c r="CG88" s="395"/>
      <c r="CH88" s="395"/>
      <c r="CI88" s="395"/>
      <c r="CJ88" s="395"/>
      <c r="CK88" s="395"/>
      <c r="CL88" s="395"/>
      <c r="CM88" s="395"/>
      <c r="CN88" s="395"/>
      <c r="CO88" s="395"/>
      <c r="CP88" s="395"/>
      <c r="CQ88" s="395"/>
      <c r="CR88" s="395"/>
      <c r="CS88" s="143">
        <v>0</v>
      </c>
      <c r="CT88" s="143" t="str">
        <f t="shared" si="8"/>
        <v/>
      </c>
      <c r="CU88" s="143">
        <f t="shared" si="6"/>
        <v>0</v>
      </c>
      <c r="CV88" s="143" t="str">
        <f t="shared" si="9"/>
        <v/>
      </c>
      <c r="CW88" s="143">
        <v>0</v>
      </c>
      <c r="CX88" s="143" t="str">
        <f t="shared" si="10"/>
        <v/>
      </c>
      <c r="CY88" s="143">
        <f t="shared" si="7"/>
        <v>0</v>
      </c>
      <c r="CZ88" s="143" t="str">
        <f t="shared" si="11"/>
        <v/>
      </c>
    </row>
    <row r="89" spans="1:104">
      <c r="A89" s="396"/>
      <c r="B89" s="396"/>
      <c r="C89" s="396"/>
      <c r="D89" s="396"/>
      <c r="E89" s="396"/>
      <c r="F89" s="396"/>
      <c r="G89" s="396"/>
      <c r="H89" s="396"/>
      <c r="I89" s="396"/>
      <c r="J89" s="396"/>
      <c r="K89" s="396"/>
      <c r="L89" s="396"/>
      <c r="M89" s="396"/>
      <c r="N89" s="396"/>
      <c r="O89" s="396"/>
      <c r="P89" s="396"/>
      <c r="Q89" s="396"/>
      <c r="R89" s="396"/>
      <c r="S89" s="396"/>
      <c r="T89" s="396"/>
      <c r="U89" s="396"/>
      <c r="V89" s="396"/>
      <c r="W89" s="396"/>
      <c r="X89" s="396"/>
      <c r="Y89" s="396"/>
      <c r="Z89" s="396"/>
      <c r="AA89" s="396"/>
      <c r="AB89" s="396"/>
      <c r="AC89" s="396"/>
      <c r="AD89" s="396"/>
      <c r="AE89" s="396"/>
      <c r="AF89" s="396"/>
      <c r="AG89" s="396"/>
      <c r="AH89" s="396"/>
      <c r="AI89" s="396"/>
      <c r="AJ89" s="396"/>
      <c r="AK89" s="396"/>
      <c r="AL89" s="396"/>
      <c r="AM89" s="396"/>
      <c r="AN89" s="396"/>
      <c r="AO89" s="396"/>
      <c r="AP89" s="396"/>
      <c r="AQ89" s="396"/>
      <c r="AR89" s="396"/>
      <c r="AS89" s="396"/>
      <c r="AT89" s="396"/>
      <c r="AU89" s="396"/>
      <c r="AV89" s="396"/>
      <c r="AW89" s="396"/>
      <c r="AX89" s="396"/>
      <c r="AY89" s="396"/>
      <c r="AZ89" s="396"/>
      <c r="BA89" s="396"/>
      <c r="BB89" s="396"/>
      <c r="BC89" s="396"/>
      <c r="BD89" s="396"/>
      <c r="BE89" s="396"/>
      <c r="BF89" s="396"/>
      <c r="BG89" s="396"/>
      <c r="BH89" s="396"/>
      <c r="BI89" s="396"/>
      <c r="BJ89" s="396"/>
      <c r="BK89" s="396"/>
      <c r="BL89" s="396"/>
      <c r="BM89" s="396"/>
      <c r="BN89" s="396"/>
      <c r="BO89" s="396"/>
      <c r="BP89" s="396"/>
      <c r="BQ89" s="396"/>
      <c r="BR89" s="396"/>
      <c r="BS89" s="396"/>
      <c r="BT89" s="396"/>
      <c r="BU89" s="396"/>
      <c r="BV89" s="396"/>
      <c r="BW89" s="396"/>
      <c r="BX89" s="396"/>
      <c r="BY89" s="396"/>
      <c r="BZ89" s="396"/>
      <c r="CA89" s="396"/>
      <c r="CB89" s="396"/>
      <c r="CC89" s="396"/>
      <c r="CD89" s="396"/>
      <c r="CE89" s="396"/>
      <c r="CF89" s="396"/>
      <c r="CG89" s="396"/>
      <c r="CH89" s="396"/>
      <c r="CI89" s="396"/>
      <c r="CJ89" s="396"/>
      <c r="CK89" s="396"/>
      <c r="CL89" s="396"/>
      <c r="CM89" s="396"/>
      <c r="CN89" s="396"/>
      <c r="CO89" s="396"/>
      <c r="CP89" s="396"/>
      <c r="CQ89" s="396"/>
      <c r="CR89" s="396"/>
      <c r="CS89" s="143">
        <v>0</v>
      </c>
      <c r="CT89" s="143" t="str">
        <f t="shared" si="8"/>
        <v/>
      </c>
      <c r="CU89" s="143">
        <f t="shared" si="6"/>
        <v>0</v>
      </c>
      <c r="CV89" s="143" t="str">
        <f t="shared" si="9"/>
        <v/>
      </c>
      <c r="CW89" s="143">
        <v>0</v>
      </c>
      <c r="CX89" s="143" t="str">
        <f t="shared" si="10"/>
        <v/>
      </c>
      <c r="CY89" s="143">
        <f t="shared" si="7"/>
        <v>0</v>
      </c>
      <c r="CZ89" s="143" t="str">
        <f t="shared" si="11"/>
        <v/>
      </c>
    </row>
    <row r="90" spans="1:104">
      <c r="A90" s="395"/>
      <c r="B90" s="395"/>
      <c r="C90" s="395"/>
      <c r="D90" s="395"/>
      <c r="E90" s="395"/>
      <c r="F90" s="395"/>
      <c r="G90" s="395"/>
      <c r="H90" s="395"/>
      <c r="I90" s="395"/>
      <c r="J90" s="395"/>
      <c r="K90" s="395"/>
      <c r="L90" s="395"/>
      <c r="M90" s="395"/>
      <c r="N90" s="395"/>
      <c r="O90" s="395"/>
      <c r="P90" s="395"/>
      <c r="Q90" s="395"/>
      <c r="R90" s="395"/>
      <c r="S90" s="395"/>
      <c r="T90" s="395"/>
      <c r="U90" s="395"/>
      <c r="V90" s="395"/>
      <c r="W90" s="395"/>
      <c r="X90" s="395"/>
      <c r="Y90" s="395"/>
      <c r="Z90" s="395"/>
      <c r="AA90" s="395"/>
      <c r="AB90" s="395"/>
      <c r="AC90" s="395"/>
      <c r="AD90" s="395"/>
      <c r="AE90" s="395"/>
      <c r="AF90" s="395"/>
      <c r="AG90" s="395"/>
      <c r="AH90" s="395"/>
      <c r="AI90" s="395"/>
      <c r="AJ90" s="395"/>
      <c r="AK90" s="395"/>
      <c r="AL90" s="395"/>
      <c r="AM90" s="395"/>
      <c r="AN90" s="395"/>
      <c r="AO90" s="395"/>
      <c r="AP90" s="395"/>
      <c r="AQ90" s="395"/>
      <c r="AR90" s="395"/>
      <c r="AS90" s="395"/>
      <c r="AT90" s="395"/>
      <c r="AU90" s="395"/>
      <c r="AV90" s="395"/>
      <c r="AW90" s="395"/>
      <c r="AX90" s="395"/>
      <c r="AY90" s="395"/>
      <c r="AZ90" s="395"/>
      <c r="BA90" s="395"/>
      <c r="BB90" s="395"/>
      <c r="BC90" s="395"/>
      <c r="BD90" s="395"/>
      <c r="BE90" s="395"/>
      <c r="BF90" s="395"/>
      <c r="BG90" s="395"/>
      <c r="BH90" s="395"/>
      <c r="BI90" s="395"/>
      <c r="BJ90" s="395"/>
      <c r="BK90" s="395"/>
      <c r="BL90" s="395"/>
      <c r="BM90" s="395"/>
      <c r="BN90" s="395"/>
      <c r="BO90" s="395"/>
      <c r="BP90" s="395"/>
      <c r="BQ90" s="395"/>
      <c r="BR90" s="395"/>
      <c r="BS90" s="395"/>
      <c r="BT90" s="395"/>
      <c r="BU90" s="395"/>
      <c r="BV90" s="395"/>
      <c r="BW90" s="395"/>
      <c r="BX90" s="395"/>
      <c r="BY90" s="395"/>
      <c r="BZ90" s="395"/>
      <c r="CA90" s="395"/>
      <c r="CB90" s="395"/>
      <c r="CC90" s="395"/>
      <c r="CD90" s="395"/>
      <c r="CE90" s="395"/>
      <c r="CF90" s="395"/>
      <c r="CG90" s="395"/>
      <c r="CH90" s="395"/>
      <c r="CI90" s="395"/>
      <c r="CJ90" s="395"/>
      <c r="CK90" s="395"/>
      <c r="CL90" s="395"/>
      <c r="CM90" s="395"/>
      <c r="CN90" s="395"/>
      <c r="CO90" s="395"/>
      <c r="CP90" s="395"/>
      <c r="CQ90" s="395"/>
      <c r="CR90" s="395"/>
      <c r="CS90" s="143">
        <v>0</v>
      </c>
      <c r="CT90" s="143" t="str">
        <f t="shared" si="8"/>
        <v/>
      </c>
      <c r="CU90" s="143">
        <f t="shared" si="6"/>
        <v>0</v>
      </c>
      <c r="CV90" s="143" t="str">
        <f t="shared" si="9"/>
        <v/>
      </c>
      <c r="CW90" s="143">
        <v>0</v>
      </c>
      <c r="CX90" s="143" t="str">
        <f t="shared" si="10"/>
        <v/>
      </c>
      <c r="CY90" s="143">
        <f t="shared" si="7"/>
        <v>0</v>
      </c>
      <c r="CZ90" s="143" t="str">
        <f t="shared" si="11"/>
        <v/>
      </c>
    </row>
    <row r="91" spans="1:104">
      <c r="A91" s="396"/>
      <c r="B91" s="396"/>
      <c r="C91" s="396"/>
      <c r="D91" s="396"/>
      <c r="E91" s="396"/>
      <c r="F91" s="396"/>
      <c r="G91" s="396"/>
      <c r="H91" s="396"/>
      <c r="I91" s="396"/>
      <c r="J91" s="396"/>
      <c r="K91" s="396"/>
      <c r="L91" s="396"/>
      <c r="M91" s="396"/>
      <c r="N91" s="396"/>
      <c r="O91" s="396"/>
      <c r="P91" s="396"/>
      <c r="Q91" s="396"/>
      <c r="R91" s="396"/>
      <c r="S91" s="396"/>
      <c r="T91" s="396"/>
      <c r="U91" s="396"/>
      <c r="V91" s="396"/>
      <c r="W91" s="396"/>
      <c r="X91" s="396"/>
      <c r="Y91" s="396"/>
      <c r="Z91" s="396"/>
      <c r="AA91" s="396"/>
      <c r="AB91" s="396"/>
      <c r="AC91" s="396"/>
      <c r="AD91" s="396"/>
      <c r="AE91" s="396"/>
      <c r="AF91" s="396"/>
      <c r="AG91" s="396"/>
      <c r="AH91" s="396"/>
      <c r="AI91" s="396"/>
      <c r="AJ91" s="396"/>
      <c r="AK91" s="396"/>
      <c r="AL91" s="396"/>
      <c r="AM91" s="396"/>
      <c r="AN91" s="396"/>
      <c r="AO91" s="396"/>
      <c r="AP91" s="396"/>
      <c r="AQ91" s="396"/>
      <c r="AR91" s="396"/>
      <c r="AS91" s="396"/>
      <c r="AT91" s="396"/>
      <c r="AU91" s="396"/>
      <c r="AV91" s="396"/>
      <c r="AW91" s="396"/>
      <c r="AX91" s="396"/>
      <c r="AY91" s="396"/>
      <c r="AZ91" s="396"/>
      <c r="BA91" s="396"/>
      <c r="BB91" s="396"/>
      <c r="BC91" s="396"/>
      <c r="BD91" s="396"/>
      <c r="BE91" s="396"/>
      <c r="BF91" s="396"/>
      <c r="BG91" s="396"/>
      <c r="BH91" s="396"/>
      <c r="BI91" s="396"/>
      <c r="BJ91" s="396"/>
      <c r="BK91" s="396"/>
      <c r="BL91" s="396"/>
      <c r="BM91" s="396"/>
      <c r="BN91" s="396"/>
      <c r="BO91" s="396"/>
      <c r="BP91" s="396"/>
      <c r="BQ91" s="396"/>
      <c r="BR91" s="396"/>
      <c r="BS91" s="396"/>
      <c r="BT91" s="396"/>
      <c r="BU91" s="396"/>
      <c r="BV91" s="396"/>
      <c r="BW91" s="396"/>
      <c r="BX91" s="396"/>
      <c r="BY91" s="396"/>
      <c r="BZ91" s="396"/>
      <c r="CA91" s="396"/>
      <c r="CB91" s="396"/>
      <c r="CC91" s="396"/>
      <c r="CD91" s="396"/>
      <c r="CE91" s="396"/>
      <c r="CF91" s="396"/>
      <c r="CG91" s="396"/>
      <c r="CH91" s="396"/>
      <c r="CI91" s="396"/>
      <c r="CJ91" s="396"/>
      <c r="CK91" s="396"/>
      <c r="CL91" s="396"/>
      <c r="CM91" s="396"/>
      <c r="CN91" s="396"/>
      <c r="CO91" s="396"/>
      <c r="CP91" s="396"/>
      <c r="CQ91" s="396"/>
      <c r="CR91" s="396"/>
      <c r="CS91" s="143">
        <v>0</v>
      </c>
      <c r="CT91" s="143" t="str">
        <f t="shared" si="8"/>
        <v/>
      </c>
      <c r="CU91" s="143">
        <f t="shared" si="6"/>
        <v>0</v>
      </c>
      <c r="CV91" s="143" t="str">
        <f t="shared" si="9"/>
        <v/>
      </c>
      <c r="CW91" s="143">
        <v>0</v>
      </c>
      <c r="CX91" s="143" t="str">
        <f t="shared" si="10"/>
        <v/>
      </c>
      <c r="CY91" s="143">
        <f t="shared" si="7"/>
        <v>0</v>
      </c>
      <c r="CZ91" s="143" t="str">
        <f t="shared" si="11"/>
        <v/>
      </c>
    </row>
    <row r="92" spans="1:104">
      <c r="A92" s="395"/>
      <c r="B92" s="395"/>
      <c r="C92" s="395"/>
      <c r="D92" s="395"/>
      <c r="E92" s="395"/>
      <c r="F92" s="395"/>
      <c r="G92" s="395"/>
      <c r="H92" s="395"/>
      <c r="I92" s="395"/>
      <c r="J92" s="395"/>
      <c r="K92" s="395"/>
      <c r="L92" s="395"/>
      <c r="M92" s="395"/>
      <c r="N92" s="395"/>
      <c r="O92" s="395"/>
      <c r="P92" s="395"/>
      <c r="Q92" s="395"/>
      <c r="R92" s="395"/>
      <c r="S92" s="395"/>
      <c r="T92" s="395"/>
      <c r="U92" s="395"/>
      <c r="V92" s="395"/>
      <c r="W92" s="395"/>
      <c r="X92" s="395"/>
      <c r="Y92" s="395"/>
      <c r="Z92" s="395"/>
      <c r="AA92" s="395"/>
      <c r="AB92" s="395"/>
      <c r="AC92" s="395"/>
      <c r="AD92" s="395"/>
      <c r="AE92" s="395"/>
      <c r="AF92" s="395"/>
      <c r="AG92" s="395"/>
      <c r="AH92" s="395"/>
      <c r="AI92" s="395"/>
      <c r="AJ92" s="395"/>
      <c r="AK92" s="395"/>
      <c r="AL92" s="395"/>
      <c r="AM92" s="395"/>
      <c r="AN92" s="395"/>
      <c r="AO92" s="395"/>
      <c r="AP92" s="395"/>
      <c r="AQ92" s="395"/>
      <c r="AR92" s="395"/>
      <c r="AS92" s="395"/>
      <c r="AT92" s="395"/>
      <c r="AU92" s="395"/>
      <c r="AV92" s="395"/>
      <c r="AW92" s="395"/>
      <c r="AX92" s="395"/>
      <c r="AY92" s="395"/>
      <c r="AZ92" s="395"/>
      <c r="BA92" s="395"/>
      <c r="BB92" s="395"/>
      <c r="BC92" s="395"/>
      <c r="BD92" s="395"/>
      <c r="BE92" s="395"/>
      <c r="BF92" s="395"/>
      <c r="BG92" s="395"/>
      <c r="BH92" s="395"/>
      <c r="BI92" s="395"/>
      <c r="BJ92" s="395"/>
      <c r="BK92" s="395"/>
      <c r="BL92" s="395"/>
      <c r="BM92" s="395"/>
      <c r="BN92" s="395"/>
      <c r="BO92" s="395"/>
      <c r="BP92" s="395"/>
      <c r="BQ92" s="395"/>
      <c r="BR92" s="395"/>
      <c r="BS92" s="395"/>
      <c r="BT92" s="395"/>
      <c r="BU92" s="395"/>
      <c r="BV92" s="395"/>
      <c r="BW92" s="395"/>
      <c r="BX92" s="395"/>
      <c r="BY92" s="395"/>
      <c r="BZ92" s="395"/>
      <c r="CA92" s="395"/>
      <c r="CB92" s="395"/>
      <c r="CC92" s="395"/>
      <c r="CD92" s="395"/>
      <c r="CE92" s="395"/>
      <c r="CF92" s="395"/>
      <c r="CG92" s="395"/>
      <c r="CH92" s="395"/>
      <c r="CI92" s="395"/>
      <c r="CJ92" s="395"/>
      <c r="CK92" s="395"/>
      <c r="CL92" s="395"/>
      <c r="CM92" s="395"/>
      <c r="CN92" s="395"/>
      <c r="CO92" s="395"/>
      <c r="CP92" s="395"/>
      <c r="CQ92" s="395"/>
      <c r="CR92" s="395"/>
      <c r="CS92" s="143">
        <v>0</v>
      </c>
      <c r="CT92" s="143" t="str">
        <f t="shared" si="8"/>
        <v/>
      </c>
      <c r="CU92" s="143">
        <f t="shared" si="6"/>
        <v>0</v>
      </c>
      <c r="CV92" s="143" t="str">
        <f t="shared" si="9"/>
        <v/>
      </c>
      <c r="CW92" s="143">
        <v>0</v>
      </c>
      <c r="CX92" s="143" t="str">
        <f t="shared" si="10"/>
        <v/>
      </c>
      <c r="CY92" s="143">
        <f t="shared" si="7"/>
        <v>0</v>
      </c>
      <c r="CZ92" s="143" t="str">
        <f t="shared" si="11"/>
        <v/>
      </c>
    </row>
    <row r="93" spans="1:104">
      <c r="A93" s="396"/>
      <c r="B93" s="396"/>
      <c r="C93" s="396"/>
      <c r="D93" s="396"/>
      <c r="E93" s="396"/>
      <c r="F93" s="396"/>
      <c r="G93" s="396"/>
      <c r="H93" s="396"/>
      <c r="I93" s="396"/>
      <c r="J93" s="396"/>
      <c r="K93" s="396"/>
      <c r="L93" s="396"/>
      <c r="M93" s="396"/>
      <c r="N93" s="396"/>
      <c r="O93" s="396"/>
      <c r="P93" s="396"/>
      <c r="Q93" s="396"/>
      <c r="R93" s="396"/>
      <c r="S93" s="396"/>
      <c r="T93" s="396"/>
      <c r="U93" s="396"/>
      <c r="V93" s="396"/>
      <c r="W93" s="396"/>
      <c r="X93" s="396"/>
      <c r="Y93" s="396"/>
      <c r="Z93" s="396"/>
      <c r="AA93" s="396"/>
      <c r="AB93" s="396"/>
      <c r="AC93" s="396"/>
      <c r="AD93" s="396"/>
      <c r="AE93" s="396"/>
      <c r="AF93" s="396"/>
      <c r="AG93" s="396"/>
      <c r="AH93" s="396"/>
      <c r="AI93" s="396"/>
      <c r="AJ93" s="396"/>
      <c r="AK93" s="396"/>
      <c r="AL93" s="396"/>
      <c r="AM93" s="396"/>
      <c r="AN93" s="396"/>
      <c r="AO93" s="396"/>
      <c r="AP93" s="396"/>
      <c r="AQ93" s="396"/>
      <c r="AR93" s="396"/>
      <c r="AS93" s="396"/>
      <c r="AT93" s="396"/>
      <c r="AU93" s="396"/>
      <c r="AV93" s="396"/>
      <c r="AW93" s="396"/>
      <c r="AX93" s="396"/>
      <c r="AY93" s="396"/>
      <c r="AZ93" s="396"/>
      <c r="BA93" s="396"/>
      <c r="BB93" s="396"/>
      <c r="BC93" s="396"/>
      <c r="BD93" s="396"/>
      <c r="BE93" s="396"/>
      <c r="BF93" s="396"/>
      <c r="BG93" s="396"/>
      <c r="BH93" s="396"/>
      <c r="BI93" s="396"/>
      <c r="BJ93" s="396"/>
      <c r="BK93" s="396"/>
      <c r="BL93" s="396"/>
      <c r="BM93" s="396"/>
      <c r="BN93" s="396"/>
      <c r="BO93" s="396"/>
      <c r="BP93" s="396"/>
      <c r="BQ93" s="396"/>
      <c r="BR93" s="396"/>
      <c r="BS93" s="396"/>
      <c r="BT93" s="396"/>
      <c r="BU93" s="396"/>
      <c r="BV93" s="396"/>
      <c r="BW93" s="396"/>
      <c r="BX93" s="396"/>
      <c r="BY93" s="396"/>
      <c r="BZ93" s="396"/>
      <c r="CA93" s="396"/>
      <c r="CB93" s="396"/>
      <c r="CC93" s="396"/>
      <c r="CD93" s="396"/>
      <c r="CE93" s="396"/>
      <c r="CF93" s="396"/>
      <c r="CG93" s="396"/>
      <c r="CH93" s="396"/>
      <c r="CI93" s="396"/>
      <c r="CJ93" s="396"/>
      <c r="CK93" s="396"/>
      <c r="CL93" s="396"/>
      <c r="CM93" s="396"/>
      <c r="CN93" s="396"/>
      <c r="CO93" s="396"/>
      <c r="CP93" s="396"/>
      <c r="CQ93" s="396"/>
      <c r="CR93" s="396"/>
      <c r="CS93" s="143">
        <v>0</v>
      </c>
      <c r="CT93" s="143" t="str">
        <f t="shared" si="8"/>
        <v/>
      </c>
      <c r="CU93" s="143">
        <f t="shared" si="6"/>
        <v>0</v>
      </c>
      <c r="CV93" s="143" t="str">
        <f t="shared" si="9"/>
        <v/>
      </c>
      <c r="CW93" s="143">
        <v>0</v>
      </c>
      <c r="CX93" s="143" t="str">
        <f t="shared" si="10"/>
        <v/>
      </c>
      <c r="CY93" s="143">
        <f t="shared" si="7"/>
        <v>0</v>
      </c>
      <c r="CZ93" s="143" t="str">
        <f t="shared" si="11"/>
        <v/>
      </c>
    </row>
    <row r="94" spans="1:104">
      <c r="A94" s="395"/>
      <c r="B94" s="395"/>
      <c r="C94" s="395"/>
      <c r="D94" s="395"/>
      <c r="E94" s="395"/>
      <c r="F94" s="395"/>
      <c r="G94" s="395"/>
      <c r="H94" s="395"/>
      <c r="I94" s="395"/>
      <c r="J94" s="395"/>
      <c r="K94" s="395"/>
      <c r="L94" s="395"/>
      <c r="M94" s="395"/>
      <c r="N94" s="395"/>
      <c r="O94" s="395"/>
      <c r="P94" s="395"/>
      <c r="Q94" s="395"/>
      <c r="R94" s="395"/>
      <c r="S94" s="395"/>
      <c r="T94" s="395"/>
      <c r="U94" s="395"/>
      <c r="V94" s="395"/>
      <c r="W94" s="395"/>
      <c r="X94" s="395"/>
      <c r="Y94" s="395"/>
      <c r="Z94" s="395"/>
      <c r="AA94" s="395"/>
      <c r="AB94" s="395"/>
      <c r="AC94" s="395"/>
      <c r="AD94" s="395"/>
      <c r="AE94" s="395"/>
      <c r="AF94" s="395"/>
      <c r="AG94" s="395"/>
      <c r="AH94" s="395"/>
      <c r="AI94" s="395"/>
      <c r="AJ94" s="395"/>
      <c r="AK94" s="395"/>
      <c r="AL94" s="395"/>
      <c r="AM94" s="395"/>
      <c r="AN94" s="395"/>
      <c r="AO94" s="395"/>
      <c r="AP94" s="395"/>
      <c r="AQ94" s="395"/>
      <c r="AR94" s="395"/>
      <c r="AS94" s="395"/>
      <c r="AT94" s="395"/>
      <c r="AU94" s="395"/>
      <c r="AV94" s="395"/>
      <c r="AW94" s="395"/>
      <c r="AX94" s="395"/>
      <c r="AY94" s="395"/>
      <c r="AZ94" s="395"/>
      <c r="BA94" s="395"/>
      <c r="BB94" s="395"/>
      <c r="BC94" s="395"/>
      <c r="BD94" s="395"/>
      <c r="BE94" s="395"/>
      <c r="BF94" s="395"/>
      <c r="BG94" s="395"/>
      <c r="BH94" s="395"/>
      <c r="BI94" s="395"/>
      <c r="BJ94" s="395"/>
      <c r="BK94" s="395"/>
      <c r="BL94" s="395"/>
      <c r="BM94" s="395"/>
      <c r="BN94" s="395"/>
      <c r="BO94" s="395"/>
      <c r="BP94" s="395"/>
      <c r="BQ94" s="395"/>
      <c r="BR94" s="395"/>
      <c r="BS94" s="395"/>
      <c r="BT94" s="395"/>
      <c r="BU94" s="395"/>
      <c r="BV94" s="395"/>
      <c r="BW94" s="395"/>
      <c r="BX94" s="395"/>
      <c r="BY94" s="395"/>
      <c r="BZ94" s="395"/>
      <c r="CA94" s="395"/>
      <c r="CB94" s="395"/>
      <c r="CC94" s="395"/>
      <c r="CD94" s="395"/>
      <c r="CE94" s="395"/>
      <c r="CF94" s="395"/>
      <c r="CG94" s="395"/>
      <c r="CH94" s="395"/>
      <c r="CI94" s="395"/>
      <c r="CJ94" s="395"/>
      <c r="CK94" s="395"/>
      <c r="CL94" s="395"/>
      <c r="CM94" s="395"/>
      <c r="CN94" s="395"/>
      <c r="CO94" s="395"/>
      <c r="CP94" s="395"/>
      <c r="CQ94" s="395"/>
      <c r="CR94" s="395"/>
      <c r="CS94" s="143">
        <v>0</v>
      </c>
      <c r="CT94" s="143" t="str">
        <f t="shared" si="8"/>
        <v/>
      </c>
      <c r="CU94" s="143">
        <f t="shared" si="6"/>
        <v>0</v>
      </c>
      <c r="CV94" s="143" t="str">
        <f t="shared" si="9"/>
        <v/>
      </c>
      <c r="CW94" s="143">
        <v>0</v>
      </c>
      <c r="CX94" s="143" t="str">
        <f t="shared" si="10"/>
        <v/>
      </c>
      <c r="CY94" s="143">
        <f t="shared" si="7"/>
        <v>0</v>
      </c>
      <c r="CZ94" s="143" t="str">
        <f t="shared" si="11"/>
        <v/>
      </c>
    </row>
    <row r="95" spans="1:104">
      <c r="A95" s="396"/>
      <c r="B95" s="396"/>
      <c r="C95" s="396"/>
      <c r="D95" s="396"/>
      <c r="E95" s="396"/>
      <c r="F95" s="396"/>
      <c r="G95" s="396"/>
      <c r="H95" s="396"/>
      <c r="I95" s="396"/>
      <c r="J95" s="396"/>
      <c r="K95" s="396"/>
      <c r="L95" s="396"/>
      <c r="M95" s="396"/>
      <c r="N95" s="396"/>
      <c r="O95" s="396"/>
      <c r="P95" s="396"/>
      <c r="Q95" s="396"/>
      <c r="R95" s="396"/>
      <c r="S95" s="396"/>
      <c r="T95" s="396"/>
      <c r="U95" s="396"/>
      <c r="V95" s="396"/>
      <c r="W95" s="396"/>
      <c r="X95" s="396"/>
      <c r="Y95" s="396"/>
      <c r="Z95" s="396"/>
      <c r="AA95" s="396"/>
      <c r="AB95" s="396"/>
      <c r="AC95" s="396"/>
      <c r="AD95" s="396"/>
      <c r="AE95" s="396"/>
      <c r="AF95" s="396"/>
      <c r="AG95" s="396"/>
      <c r="AH95" s="396"/>
      <c r="AI95" s="396"/>
      <c r="AJ95" s="396"/>
      <c r="AK95" s="396"/>
      <c r="AL95" s="396"/>
      <c r="AM95" s="396"/>
      <c r="AN95" s="396"/>
      <c r="AO95" s="396"/>
      <c r="AP95" s="396"/>
      <c r="AQ95" s="396"/>
      <c r="AR95" s="396"/>
      <c r="AS95" s="396"/>
      <c r="AT95" s="396"/>
      <c r="AU95" s="396"/>
      <c r="AV95" s="396"/>
      <c r="AW95" s="396"/>
      <c r="AX95" s="396"/>
      <c r="AY95" s="396"/>
      <c r="AZ95" s="396"/>
      <c r="BA95" s="396"/>
      <c r="BB95" s="396"/>
      <c r="BC95" s="396"/>
      <c r="BD95" s="396"/>
      <c r="BE95" s="396"/>
      <c r="BF95" s="396"/>
      <c r="BG95" s="396"/>
      <c r="BH95" s="396"/>
      <c r="BI95" s="396"/>
      <c r="BJ95" s="396"/>
      <c r="BK95" s="396"/>
      <c r="BL95" s="396"/>
      <c r="BM95" s="396"/>
      <c r="BN95" s="396"/>
      <c r="BO95" s="396"/>
      <c r="BP95" s="396"/>
      <c r="BQ95" s="396"/>
      <c r="BR95" s="396"/>
      <c r="BS95" s="396"/>
      <c r="BT95" s="396"/>
      <c r="BU95" s="396"/>
      <c r="BV95" s="396"/>
      <c r="BW95" s="396"/>
      <c r="BX95" s="396"/>
      <c r="BY95" s="396"/>
      <c r="BZ95" s="396"/>
      <c r="CA95" s="396"/>
      <c r="CB95" s="396"/>
      <c r="CC95" s="396"/>
      <c r="CD95" s="396"/>
      <c r="CE95" s="396"/>
      <c r="CF95" s="396"/>
      <c r="CG95" s="396"/>
      <c r="CH95" s="396"/>
      <c r="CI95" s="396"/>
      <c r="CJ95" s="396"/>
      <c r="CK95" s="396"/>
      <c r="CL95" s="396"/>
      <c r="CM95" s="396"/>
      <c r="CN95" s="396"/>
      <c r="CO95" s="396"/>
      <c r="CP95" s="396"/>
      <c r="CQ95" s="396"/>
      <c r="CR95" s="396"/>
      <c r="CS95" s="143">
        <v>0</v>
      </c>
      <c r="CT95" s="143" t="str">
        <f t="shared" si="8"/>
        <v/>
      </c>
      <c r="CU95" s="143">
        <f t="shared" si="6"/>
        <v>0</v>
      </c>
      <c r="CV95" s="143" t="str">
        <f t="shared" si="9"/>
        <v/>
      </c>
      <c r="CW95" s="143">
        <v>0</v>
      </c>
      <c r="CX95" s="143" t="str">
        <f t="shared" si="10"/>
        <v/>
      </c>
      <c r="CY95" s="143">
        <f t="shared" si="7"/>
        <v>0</v>
      </c>
      <c r="CZ95" s="143" t="str">
        <f t="shared" si="11"/>
        <v/>
      </c>
    </row>
    <row r="96" spans="1:104">
      <c r="A96" s="395"/>
      <c r="B96" s="395"/>
      <c r="C96" s="395"/>
      <c r="D96" s="395"/>
      <c r="E96" s="395"/>
      <c r="F96" s="395"/>
      <c r="G96" s="395"/>
      <c r="H96" s="395"/>
      <c r="I96" s="395"/>
      <c r="J96" s="395"/>
      <c r="K96" s="395"/>
      <c r="L96" s="395"/>
      <c r="M96" s="395"/>
      <c r="N96" s="395"/>
      <c r="O96" s="395"/>
      <c r="P96" s="395"/>
      <c r="Q96" s="395"/>
      <c r="R96" s="395"/>
      <c r="S96" s="395"/>
      <c r="T96" s="395"/>
      <c r="U96" s="395"/>
      <c r="V96" s="395"/>
      <c r="W96" s="395"/>
      <c r="X96" s="395"/>
      <c r="Y96" s="395"/>
      <c r="Z96" s="395"/>
      <c r="AA96" s="395"/>
      <c r="AB96" s="395"/>
      <c r="AC96" s="395"/>
      <c r="AD96" s="395"/>
      <c r="AE96" s="395"/>
      <c r="AF96" s="395"/>
      <c r="AG96" s="395"/>
      <c r="AH96" s="395"/>
      <c r="AI96" s="395"/>
      <c r="AJ96" s="395"/>
      <c r="AK96" s="395"/>
      <c r="AL96" s="395"/>
      <c r="AM96" s="395"/>
      <c r="AN96" s="395"/>
      <c r="AO96" s="395"/>
      <c r="AP96" s="395"/>
      <c r="AQ96" s="395"/>
      <c r="AR96" s="395"/>
      <c r="AS96" s="395"/>
      <c r="AT96" s="395"/>
      <c r="AU96" s="395"/>
      <c r="AV96" s="395"/>
      <c r="AW96" s="395"/>
      <c r="AX96" s="395"/>
      <c r="AY96" s="395"/>
      <c r="AZ96" s="395"/>
      <c r="BA96" s="395"/>
      <c r="BB96" s="395"/>
      <c r="BC96" s="395"/>
      <c r="BD96" s="395"/>
      <c r="BE96" s="395"/>
      <c r="BF96" s="395"/>
      <c r="BG96" s="395"/>
      <c r="BH96" s="395"/>
      <c r="BI96" s="395"/>
      <c r="BJ96" s="395"/>
      <c r="BK96" s="395"/>
      <c r="BL96" s="395"/>
      <c r="BM96" s="395"/>
      <c r="BN96" s="395"/>
      <c r="BO96" s="395"/>
      <c r="BP96" s="395"/>
      <c r="BQ96" s="395"/>
      <c r="BR96" s="395"/>
      <c r="BS96" s="395"/>
      <c r="BT96" s="395"/>
      <c r="BU96" s="395"/>
      <c r="BV96" s="395"/>
      <c r="BW96" s="395"/>
      <c r="BX96" s="395"/>
      <c r="BY96" s="395"/>
      <c r="BZ96" s="395"/>
      <c r="CA96" s="395"/>
      <c r="CB96" s="395"/>
      <c r="CC96" s="395"/>
      <c r="CD96" s="395"/>
      <c r="CE96" s="395"/>
      <c r="CF96" s="395"/>
      <c r="CG96" s="395"/>
      <c r="CH96" s="395"/>
      <c r="CI96" s="395"/>
      <c r="CJ96" s="395"/>
      <c r="CK96" s="395"/>
      <c r="CL96" s="395"/>
      <c r="CM96" s="395"/>
      <c r="CN96" s="395"/>
      <c r="CO96" s="395"/>
      <c r="CP96" s="395"/>
      <c r="CQ96" s="395"/>
      <c r="CR96" s="395"/>
      <c r="CS96" s="143">
        <v>0</v>
      </c>
      <c r="CT96" s="143" t="str">
        <f t="shared" si="8"/>
        <v/>
      </c>
      <c r="CU96" s="143">
        <f t="shared" si="6"/>
        <v>0</v>
      </c>
      <c r="CV96" s="143" t="str">
        <f t="shared" si="9"/>
        <v/>
      </c>
      <c r="CW96" s="143">
        <v>0</v>
      </c>
      <c r="CX96" s="143" t="str">
        <f t="shared" si="10"/>
        <v/>
      </c>
      <c r="CY96" s="143">
        <f t="shared" si="7"/>
        <v>0</v>
      </c>
      <c r="CZ96" s="143" t="str">
        <f t="shared" si="11"/>
        <v/>
      </c>
    </row>
    <row r="97" spans="1:104">
      <c r="A97" s="396"/>
      <c r="B97" s="396"/>
      <c r="C97" s="396"/>
      <c r="D97" s="396"/>
      <c r="E97" s="396"/>
      <c r="F97" s="396"/>
      <c r="G97" s="396"/>
      <c r="H97" s="396"/>
      <c r="I97" s="396"/>
      <c r="J97" s="396"/>
      <c r="K97" s="396"/>
      <c r="L97" s="396"/>
      <c r="M97" s="396"/>
      <c r="N97" s="396"/>
      <c r="O97" s="396"/>
      <c r="P97" s="396"/>
      <c r="Q97" s="396"/>
      <c r="R97" s="396"/>
      <c r="S97" s="396"/>
      <c r="T97" s="396"/>
      <c r="U97" s="396"/>
      <c r="V97" s="396"/>
      <c r="W97" s="396"/>
      <c r="X97" s="396"/>
      <c r="Y97" s="396"/>
      <c r="Z97" s="396"/>
      <c r="AA97" s="396"/>
      <c r="AB97" s="396"/>
      <c r="AC97" s="396"/>
      <c r="AD97" s="396"/>
      <c r="AE97" s="396"/>
      <c r="AF97" s="396"/>
      <c r="AG97" s="396"/>
      <c r="AH97" s="396"/>
      <c r="AI97" s="396"/>
      <c r="AJ97" s="396"/>
      <c r="AK97" s="396"/>
      <c r="AL97" s="396"/>
      <c r="AM97" s="396"/>
      <c r="AN97" s="396"/>
      <c r="AO97" s="396"/>
      <c r="AP97" s="396"/>
      <c r="AQ97" s="396"/>
      <c r="AR97" s="396"/>
      <c r="AS97" s="396"/>
      <c r="AT97" s="396"/>
      <c r="AU97" s="396"/>
      <c r="AV97" s="396"/>
      <c r="AW97" s="396"/>
      <c r="AX97" s="396"/>
      <c r="AY97" s="396"/>
      <c r="AZ97" s="396"/>
      <c r="BA97" s="396"/>
      <c r="BB97" s="396"/>
      <c r="BC97" s="396"/>
      <c r="BD97" s="396"/>
      <c r="BE97" s="396"/>
      <c r="BF97" s="396"/>
      <c r="BG97" s="396"/>
      <c r="BH97" s="396"/>
      <c r="BI97" s="396"/>
      <c r="BJ97" s="396"/>
      <c r="BK97" s="396"/>
      <c r="BL97" s="396"/>
      <c r="BM97" s="396"/>
      <c r="BN97" s="396"/>
      <c r="BO97" s="396"/>
      <c r="BP97" s="396"/>
      <c r="BQ97" s="396"/>
      <c r="BR97" s="396"/>
      <c r="BS97" s="396"/>
      <c r="BT97" s="396"/>
      <c r="BU97" s="396"/>
      <c r="BV97" s="396"/>
      <c r="BW97" s="396"/>
      <c r="BX97" s="396"/>
      <c r="BY97" s="396"/>
      <c r="BZ97" s="396"/>
      <c r="CA97" s="396"/>
      <c r="CB97" s="396"/>
      <c r="CC97" s="396"/>
      <c r="CD97" s="396"/>
      <c r="CE97" s="396"/>
      <c r="CF97" s="396"/>
      <c r="CG97" s="396"/>
      <c r="CH97" s="396"/>
      <c r="CI97" s="396"/>
      <c r="CJ97" s="396"/>
      <c r="CK97" s="396"/>
      <c r="CL97" s="396"/>
      <c r="CM97" s="396"/>
      <c r="CN97" s="396"/>
      <c r="CO97" s="396"/>
      <c r="CP97" s="396"/>
      <c r="CQ97" s="396"/>
      <c r="CR97" s="396"/>
      <c r="CS97" s="143">
        <v>0</v>
      </c>
      <c r="CT97" s="143" t="str">
        <f t="shared" si="8"/>
        <v/>
      </c>
      <c r="CU97" s="143">
        <f t="shared" si="6"/>
        <v>0</v>
      </c>
      <c r="CV97" s="143" t="str">
        <f t="shared" si="9"/>
        <v/>
      </c>
      <c r="CW97" s="143">
        <v>0</v>
      </c>
      <c r="CX97" s="143" t="str">
        <f t="shared" si="10"/>
        <v/>
      </c>
      <c r="CY97" s="143">
        <f t="shared" si="7"/>
        <v>0</v>
      </c>
      <c r="CZ97" s="143" t="str">
        <f t="shared" si="11"/>
        <v/>
      </c>
    </row>
    <row r="98" spans="1:104">
      <c r="A98" s="395"/>
      <c r="B98" s="395"/>
      <c r="C98" s="395"/>
      <c r="D98" s="395"/>
      <c r="E98" s="395"/>
      <c r="F98" s="395"/>
      <c r="G98" s="395"/>
      <c r="H98" s="395"/>
      <c r="I98" s="395"/>
      <c r="J98" s="395"/>
      <c r="K98" s="395"/>
      <c r="L98" s="395"/>
      <c r="M98" s="395"/>
      <c r="N98" s="395"/>
      <c r="O98" s="395"/>
      <c r="P98" s="395"/>
      <c r="Q98" s="395"/>
      <c r="R98" s="395"/>
      <c r="S98" s="395"/>
      <c r="T98" s="395"/>
      <c r="U98" s="395"/>
      <c r="V98" s="395"/>
      <c r="W98" s="395"/>
      <c r="X98" s="395"/>
      <c r="Y98" s="395"/>
      <c r="Z98" s="395"/>
      <c r="AA98" s="395"/>
      <c r="AB98" s="395"/>
      <c r="AC98" s="395"/>
      <c r="AD98" s="395"/>
      <c r="AE98" s="395"/>
      <c r="AF98" s="395"/>
      <c r="AG98" s="395"/>
      <c r="AH98" s="395"/>
      <c r="AI98" s="395"/>
      <c r="AJ98" s="395"/>
      <c r="AK98" s="395"/>
      <c r="AL98" s="395"/>
      <c r="AM98" s="395"/>
      <c r="AN98" s="395"/>
      <c r="AO98" s="395"/>
      <c r="AP98" s="395"/>
      <c r="AQ98" s="395"/>
      <c r="AR98" s="395"/>
      <c r="AS98" s="395"/>
      <c r="AT98" s="395"/>
      <c r="AU98" s="395"/>
      <c r="AV98" s="395"/>
      <c r="AW98" s="395"/>
      <c r="AX98" s="395"/>
      <c r="AY98" s="395"/>
      <c r="AZ98" s="395"/>
      <c r="BA98" s="395"/>
      <c r="BB98" s="395"/>
      <c r="BC98" s="395"/>
      <c r="BD98" s="395"/>
      <c r="BE98" s="395"/>
      <c r="BF98" s="395"/>
      <c r="BG98" s="395"/>
      <c r="BH98" s="395"/>
      <c r="BI98" s="395"/>
      <c r="BJ98" s="395"/>
      <c r="BK98" s="395"/>
      <c r="BL98" s="395"/>
      <c r="BM98" s="395"/>
      <c r="BN98" s="395"/>
      <c r="BO98" s="395"/>
      <c r="BP98" s="395"/>
      <c r="BQ98" s="395"/>
      <c r="BR98" s="395"/>
      <c r="BS98" s="395"/>
      <c r="BT98" s="395"/>
      <c r="BU98" s="395"/>
      <c r="BV98" s="395"/>
      <c r="BW98" s="395"/>
      <c r="BX98" s="395"/>
      <c r="BY98" s="395"/>
      <c r="BZ98" s="395"/>
      <c r="CA98" s="395"/>
      <c r="CB98" s="395"/>
      <c r="CC98" s="395"/>
      <c r="CD98" s="395"/>
      <c r="CE98" s="395"/>
      <c r="CF98" s="395"/>
      <c r="CG98" s="395"/>
      <c r="CH98" s="395"/>
      <c r="CI98" s="395"/>
      <c r="CJ98" s="395"/>
      <c r="CK98" s="395"/>
      <c r="CL98" s="395"/>
      <c r="CM98" s="395"/>
      <c r="CN98" s="395"/>
      <c r="CO98" s="395"/>
      <c r="CP98" s="395"/>
      <c r="CQ98" s="395"/>
      <c r="CR98" s="395"/>
      <c r="CS98" s="143">
        <v>0</v>
      </c>
      <c r="CT98" s="143" t="str">
        <f t="shared" si="8"/>
        <v/>
      </c>
      <c r="CU98" s="143">
        <f t="shared" si="6"/>
        <v>0</v>
      </c>
      <c r="CV98" s="143" t="str">
        <f t="shared" si="9"/>
        <v/>
      </c>
      <c r="CW98" s="143">
        <v>0</v>
      </c>
      <c r="CX98" s="143" t="str">
        <f t="shared" si="10"/>
        <v/>
      </c>
      <c r="CY98" s="143">
        <f t="shared" si="7"/>
        <v>0</v>
      </c>
      <c r="CZ98" s="143" t="str">
        <f t="shared" si="11"/>
        <v/>
      </c>
    </row>
    <row r="99" spans="1:104">
      <c r="A99" s="396"/>
      <c r="B99" s="396"/>
      <c r="C99" s="396"/>
      <c r="D99" s="396"/>
      <c r="E99" s="396"/>
      <c r="F99" s="396"/>
      <c r="G99" s="396"/>
      <c r="H99" s="396"/>
      <c r="I99" s="396"/>
      <c r="J99" s="396"/>
      <c r="K99" s="396"/>
      <c r="L99" s="396"/>
      <c r="M99" s="396"/>
      <c r="N99" s="396"/>
      <c r="O99" s="396"/>
      <c r="P99" s="396"/>
      <c r="Q99" s="396"/>
      <c r="R99" s="396"/>
      <c r="S99" s="396"/>
      <c r="T99" s="396"/>
      <c r="U99" s="396"/>
      <c r="V99" s="396"/>
      <c r="W99" s="396"/>
      <c r="X99" s="396"/>
      <c r="Y99" s="396"/>
      <c r="Z99" s="396"/>
      <c r="AA99" s="396"/>
      <c r="AB99" s="396"/>
      <c r="AC99" s="396"/>
      <c r="AD99" s="396"/>
      <c r="AE99" s="396"/>
      <c r="AF99" s="396"/>
      <c r="AG99" s="396"/>
      <c r="AH99" s="396"/>
      <c r="AI99" s="396"/>
      <c r="AJ99" s="396"/>
      <c r="AK99" s="396"/>
      <c r="AL99" s="396"/>
      <c r="AM99" s="396"/>
      <c r="AN99" s="396"/>
      <c r="AO99" s="396"/>
      <c r="AP99" s="396"/>
      <c r="AQ99" s="396"/>
      <c r="AR99" s="396"/>
      <c r="AS99" s="396"/>
      <c r="AT99" s="396"/>
      <c r="AU99" s="396"/>
      <c r="AV99" s="396"/>
      <c r="AW99" s="396"/>
      <c r="AX99" s="396"/>
      <c r="AY99" s="396"/>
      <c r="AZ99" s="396"/>
      <c r="BA99" s="396"/>
      <c r="BB99" s="396"/>
      <c r="BC99" s="396"/>
      <c r="BD99" s="396"/>
      <c r="BE99" s="396"/>
      <c r="BF99" s="396"/>
      <c r="BG99" s="396"/>
      <c r="BH99" s="396"/>
      <c r="BI99" s="396"/>
      <c r="BJ99" s="396"/>
      <c r="BK99" s="396"/>
      <c r="BL99" s="396"/>
      <c r="BM99" s="396"/>
      <c r="BN99" s="396"/>
      <c r="BO99" s="396"/>
      <c r="BP99" s="396"/>
      <c r="BQ99" s="396"/>
      <c r="BR99" s="396"/>
      <c r="BS99" s="396"/>
      <c r="BT99" s="396"/>
      <c r="BU99" s="396"/>
      <c r="BV99" s="396"/>
      <c r="BW99" s="396"/>
      <c r="BX99" s="396"/>
      <c r="BY99" s="396"/>
      <c r="BZ99" s="396"/>
      <c r="CA99" s="396"/>
      <c r="CB99" s="396"/>
      <c r="CC99" s="396"/>
      <c r="CD99" s="396"/>
      <c r="CE99" s="396"/>
      <c r="CF99" s="396"/>
      <c r="CG99" s="396"/>
      <c r="CH99" s="396"/>
      <c r="CI99" s="396"/>
      <c r="CJ99" s="396"/>
      <c r="CK99" s="396"/>
      <c r="CL99" s="396"/>
      <c r="CM99" s="396"/>
      <c r="CN99" s="396"/>
      <c r="CO99" s="396"/>
      <c r="CP99" s="396"/>
      <c r="CQ99" s="396"/>
      <c r="CR99" s="396"/>
      <c r="CS99" s="143">
        <v>0</v>
      </c>
      <c r="CT99" s="143" t="str">
        <f t="shared" si="8"/>
        <v/>
      </c>
      <c r="CU99" s="143">
        <f t="shared" si="6"/>
        <v>0</v>
      </c>
      <c r="CV99" s="143" t="str">
        <f t="shared" si="9"/>
        <v/>
      </c>
      <c r="CW99" s="143">
        <v>0</v>
      </c>
      <c r="CX99" s="143" t="str">
        <f t="shared" si="10"/>
        <v/>
      </c>
      <c r="CY99" s="143">
        <f t="shared" si="7"/>
        <v>0</v>
      </c>
      <c r="CZ99" s="143" t="str">
        <f t="shared" si="11"/>
        <v/>
      </c>
    </row>
    <row r="100" spans="1:104">
      <c r="A100" s="395"/>
      <c r="B100" s="395"/>
      <c r="C100" s="395"/>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c r="AA100" s="395"/>
      <c r="AB100" s="395"/>
      <c r="AC100" s="395"/>
      <c r="AD100" s="395"/>
      <c r="AE100" s="395"/>
      <c r="AF100" s="395"/>
      <c r="AG100" s="395"/>
      <c r="AH100" s="395"/>
      <c r="AI100" s="395"/>
      <c r="AJ100" s="395"/>
      <c r="AK100" s="395"/>
      <c r="AL100" s="395"/>
      <c r="AM100" s="395"/>
      <c r="AN100" s="395"/>
      <c r="AO100" s="395"/>
      <c r="AP100" s="395"/>
      <c r="AQ100" s="395"/>
      <c r="AR100" s="395"/>
      <c r="AS100" s="395"/>
      <c r="AT100" s="395"/>
      <c r="AU100" s="395"/>
      <c r="AV100" s="395"/>
      <c r="AW100" s="395"/>
      <c r="AX100" s="395"/>
      <c r="AY100" s="395"/>
      <c r="AZ100" s="395"/>
      <c r="BA100" s="395"/>
      <c r="BB100" s="395"/>
      <c r="BC100" s="395"/>
      <c r="BD100" s="395"/>
      <c r="BE100" s="395"/>
      <c r="BF100" s="395"/>
      <c r="BG100" s="395"/>
      <c r="BH100" s="395"/>
      <c r="BI100" s="395"/>
      <c r="BJ100" s="395"/>
      <c r="BK100" s="395"/>
      <c r="BL100" s="395"/>
      <c r="BM100" s="395"/>
      <c r="BN100" s="395"/>
      <c r="BO100" s="395"/>
      <c r="BP100" s="395"/>
      <c r="BQ100" s="395"/>
      <c r="BR100" s="395"/>
      <c r="BS100" s="395"/>
      <c r="BT100" s="395"/>
      <c r="BU100" s="395"/>
      <c r="BV100" s="395"/>
      <c r="BW100" s="395"/>
      <c r="BX100" s="395"/>
      <c r="BY100" s="395"/>
      <c r="BZ100" s="395"/>
      <c r="CA100" s="395"/>
      <c r="CB100" s="395"/>
      <c r="CC100" s="395"/>
      <c r="CD100" s="395"/>
      <c r="CE100" s="395"/>
      <c r="CF100" s="395"/>
      <c r="CG100" s="395"/>
      <c r="CH100" s="395"/>
      <c r="CI100" s="395"/>
      <c r="CJ100" s="395"/>
      <c r="CK100" s="395"/>
      <c r="CL100" s="395"/>
      <c r="CM100" s="395"/>
      <c r="CN100" s="395"/>
      <c r="CO100" s="395"/>
      <c r="CP100" s="395"/>
      <c r="CQ100" s="395"/>
      <c r="CR100" s="395"/>
      <c r="CS100" s="143">
        <v>0</v>
      </c>
      <c r="CT100" s="143" t="str">
        <f t="shared" si="8"/>
        <v/>
      </c>
      <c r="CU100" s="143">
        <f t="shared" si="6"/>
        <v>0</v>
      </c>
      <c r="CV100" s="143" t="str">
        <f t="shared" si="9"/>
        <v/>
      </c>
      <c r="CW100" s="143">
        <v>0</v>
      </c>
      <c r="CX100" s="143" t="str">
        <f t="shared" si="10"/>
        <v/>
      </c>
      <c r="CY100" s="143">
        <f t="shared" si="7"/>
        <v>0</v>
      </c>
      <c r="CZ100" s="143" t="str">
        <f t="shared" si="11"/>
        <v/>
      </c>
    </row>
    <row r="101" spans="1:104">
      <c r="A101" s="396"/>
      <c r="B101" s="396"/>
      <c r="C101" s="396"/>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c r="AA101" s="396"/>
      <c r="AB101" s="396"/>
      <c r="AC101" s="396"/>
      <c r="AD101" s="396"/>
      <c r="AE101" s="396"/>
      <c r="AF101" s="396"/>
      <c r="AG101" s="396"/>
      <c r="AH101" s="396"/>
      <c r="AI101" s="396"/>
      <c r="AJ101" s="396"/>
      <c r="AK101" s="396"/>
      <c r="AL101" s="396"/>
      <c r="AM101" s="396"/>
      <c r="AN101" s="396"/>
      <c r="AO101" s="396"/>
      <c r="AP101" s="396"/>
      <c r="AQ101" s="396"/>
      <c r="AR101" s="396"/>
      <c r="AS101" s="396"/>
      <c r="AT101" s="396"/>
      <c r="AU101" s="396"/>
      <c r="AV101" s="396"/>
      <c r="AW101" s="396"/>
      <c r="AX101" s="396"/>
      <c r="AY101" s="396"/>
      <c r="AZ101" s="396"/>
      <c r="BA101" s="396"/>
      <c r="BB101" s="396"/>
      <c r="BC101" s="396"/>
      <c r="BD101" s="396"/>
      <c r="BE101" s="396"/>
      <c r="BF101" s="396"/>
      <c r="BG101" s="396"/>
      <c r="BH101" s="396"/>
      <c r="BI101" s="396"/>
      <c r="BJ101" s="396"/>
      <c r="BK101" s="396"/>
      <c r="BL101" s="396"/>
      <c r="BM101" s="396"/>
      <c r="BN101" s="396"/>
      <c r="BO101" s="396"/>
      <c r="BP101" s="396"/>
      <c r="BQ101" s="396"/>
      <c r="BR101" s="396"/>
      <c r="BS101" s="396"/>
      <c r="BT101" s="396"/>
      <c r="BU101" s="396"/>
      <c r="BV101" s="396"/>
      <c r="BW101" s="396"/>
      <c r="BX101" s="396"/>
      <c r="BY101" s="396"/>
      <c r="BZ101" s="396"/>
      <c r="CA101" s="396"/>
      <c r="CB101" s="396"/>
      <c r="CC101" s="396"/>
      <c r="CD101" s="396"/>
      <c r="CE101" s="396"/>
      <c r="CF101" s="396"/>
      <c r="CG101" s="396"/>
      <c r="CH101" s="396"/>
      <c r="CI101" s="396"/>
      <c r="CJ101" s="396"/>
      <c r="CK101" s="396"/>
      <c r="CL101" s="396"/>
      <c r="CM101" s="396"/>
      <c r="CN101" s="396"/>
      <c r="CO101" s="396"/>
      <c r="CP101" s="396"/>
      <c r="CQ101" s="396"/>
      <c r="CR101" s="396"/>
      <c r="CS101" s="143">
        <v>0</v>
      </c>
      <c r="CT101" s="143" t="str">
        <f t="shared" si="8"/>
        <v/>
      </c>
      <c r="CU101" s="143">
        <f t="shared" si="6"/>
        <v>0</v>
      </c>
      <c r="CV101" s="143" t="str">
        <f t="shared" si="9"/>
        <v/>
      </c>
      <c r="CW101" s="143">
        <v>0</v>
      </c>
      <c r="CX101" s="143" t="str">
        <f t="shared" si="10"/>
        <v/>
      </c>
      <c r="CY101" s="143">
        <f t="shared" si="7"/>
        <v>0</v>
      </c>
      <c r="CZ101" s="143" t="str">
        <f t="shared" si="11"/>
        <v/>
      </c>
    </row>
    <row r="102" spans="1:104">
      <c r="A102" s="395"/>
      <c r="B102" s="395"/>
      <c r="C102" s="395"/>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c r="AA102" s="395"/>
      <c r="AB102" s="395"/>
      <c r="AC102" s="395"/>
      <c r="AD102" s="395"/>
      <c r="AE102" s="395"/>
      <c r="AF102" s="395"/>
      <c r="AG102" s="395"/>
      <c r="AH102" s="395"/>
      <c r="AI102" s="395"/>
      <c r="AJ102" s="395"/>
      <c r="AK102" s="395"/>
      <c r="AL102" s="395"/>
      <c r="AM102" s="395"/>
      <c r="AN102" s="395"/>
      <c r="AO102" s="395"/>
      <c r="AP102" s="395"/>
      <c r="AQ102" s="395"/>
      <c r="AR102" s="395"/>
      <c r="AS102" s="395"/>
      <c r="AT102" s="395"/>
      <c r="AU102" s="395"/>
      <c r="AV102" s="395"/>
      <c r="AW102" s="395"/>
      <c r="AX102" s="395"/>
      <c r="AY102" s="395"/>
      <c r="AZ102" s="395"/>
      <c r="BA102" s="395"/>
      <c r="BB102" s="395"/>
      <c r="BC102" s="395"/>
      <c r="BD102" s="395"/>
      <c r="BE102" s="395"/>
      <c r="BF102" s="395"/>
      <c r="BG102" s="395"/>
      <c r="BH102" s="395"/>
      <c r="BI102" s="395"/>
      <c r="BJ102" s="395"/>
      <c r="BK102" s="395"/>
      <c r="BL102" s="395"/>
      <c r="BM102" s="395"/>
      <c r="BN102" s="395"/>
      <c r="BO102" s="395"/>
      <c r="BP102" s="395"/>
      <c r="BQ102" s="395"/>
      <c r="BR102" s="395"/>
      <c r="BS102" s="395"/>
      <c r="BT102" s="395"/>
      <c r="BU102" s="395"/>
      <c r="BV102" s="395"/>
      <c r="BW102" s="395"/>
      <c r="BX102" s="395"/>
      <c r="BY102" s="395"/>
      <c r="BZ102" s="395"/>
      <c r="CA102" s="395"/>
      <c r="CB102" s="395"/>
      <c r="CC102" s="395"/>
      <c r="CD102" s="395"/>
      <c r="CE102" s="395"/>
      <c r="CF102" s="395"/>
      <c r="CG102" s="395"/>
      <c r="CH102" s="395"/>
      <c r="CI102" s="395"/>
      <c r="CJ102" s="395"/>
      <c r="CK102" s="395"/>
      <c r="CL102" s="395"/>
      <c r="CM102" s="395"/>
      <c r="CN102" s="395"/>
      <c r="CO102" s="395"/>
      <c r="CP102" s="395"/>
      <c r="CQ102" s="395"/>
      <c r="CR102" s="395"/>
      <c r="CS102" s="143">
        <v>0</v>
      </c>
      <c r="CT102" s="143" t="str">
        <f t="shared" si="8"/>
        <v/>
      </c>
      <c r="CU102" s="143">
        <f t="shared" si="6"/>
        <v>0</v>
      </c>
      <c r="CV102" s="143" t="str">
        <f t="shared" si="9"/>
        <v/>
      </c>
      <c r="CW102" s="143">
        <v>0</v>
      </c>
      <c r="CX102" s="143" t="str">
        <f t="shared" si="10"/>
        <v/>
      </c>
      <c r="CY102" s="143">
        <f t="shared" si="7"/>
        <v>0</v>
      </c>
      <c r="CZ102" s="143" t="str">
        <f t="shared" si="11"/>
        <v/>
      </c>
    </row>
    <row r="103" spans="1:104">
      <c r="A103" s="396"/>
      <c r="B103" s="396"/>
      <c r="C103" s="396"/>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c r="AA103" s="396"/>
      <c r="AB103" s="396"/>
      <c r="AC103" s="396"/>
      <c r="AD103" s="396"/>
      <c r="AE103" s="396"/>
      <c r="AF103" s="396"/>
      <c r="AG103" s="396"/>
      <c r="AH103" s="396"/>
      <c r="AI103" s="396"/>
      <c r="AJ103" s="396"/>
      <c r="AK103" s="396"/>
      <c r="AL103" s="396"/>
      <c r="AM103" s="396"/>
      <c r="AN103" s="396"/>
      <c r="AO103" s="396"/>
      <c r="AP103" s="396"/>
      <c r="AQ103" s="396"/>
      <c r="AR103" s="396"/>
      <c r="AS103" s="396"/>
      <c r="AT103" s="396"/>
      <c r="AU103" s="396"/>
      <c r="AV103" s="396"/>
      <c r="AW103" s="396"/>
      <c r="AX103" s="396"/>
      <c r="AY103" s="396"/>
      <c r="AZ103" s="396"/>
      <c r="BA103" s="396"/>
      <c r="BB103" s="396"/>
      <c r="BC103" s="396"/>
      <c r="BD103" s="396"/>
      <c r="BE103" s="396"/>
      <c r="BF103" s="396"/>
      <c r="BG103" s="396"/>
      <c r="BH103" s="396"/>
      <c r="BI103" s="396"/>
      <c r="BJ103" s="396"/>
      <c r="BK103" s="396"/>
      <c r="BL103" s="396"/>
      <c r="BM103" s="396"/>
      <c r="BN103" s="396"/>
      <c r="BO103" s="396"/>
      <c r="BP103" s="396"/>
      <c r="BQ103" s="396"/>
      <c r="BR103" s="396"/>
      <c r="BS103" s="396"/>
      <c r="BT103" s="396"/>
      <c r="BU103" s="396"/>
      <c r="BV103" s="396"/>
      <c r="BW103" s="396"/>
      <c r="BX103" s="396"/>
      <c r="BY103" s="396"/>
      <c r="BZ103" s="396"/>
      <c r="CA103" s="396"/>
      <c r="CB103" s="396"/>
      <c r="CC103" s="396"/>
      <c r="CD103" s="396"/>
      <c r="CE103" s="396"/>
      <c r="CF103" s="396"/>
      <c r="CG103" s="396"/>
      <c r="CH103" s="396"/>
      <c r="CI103" s="396"/>
      <c r="CJ103" s="396"/>
      <c r="CK103" s="396"/>
      <c r="CL103" s="396"/>
      <c r="CM103" s="396"/>
      <c r="CN103" s="396"/>
      <c r="CO103" s="396"/>
      <c r="CP103" s="396"/>
      <c r="CQ103" s="396"/>
      <c r="CR103" s="396"/>
      <c r="CS103" s="143">
        <v>0</v>
      </c>
      <c r="CT103" s="143" t="str">
        <f t="shared" si="8"/>
        <v/>
      </c>
      <c r="CU103" s="143">
        <f t="shared" si="6"/>
        <v>0</v>
      </c>
      <c r="CV103" s="143" t="str">
        <f t="shared" si="9"/>
        <v/>
      </c>
      <c r="CW103" s="143">
        <v>0</v>
      </c>
      <c r="CX103" s="143" t="str">
        <f t="shared" si="10"/>
        <v/>
      </c>
      <c r="CY103" s="143">
        <f t="shared" si="7"/>
        <v>0</v>
      </c>
      <c r="CZ103" s="143" t="str">
        <f t="shared" si="11"/>
        <v/>
      </c>
    </row>
    <row r="104" spans="1:104">
      <c r="A104" s="395"/>
      <c r="B104" s="395"/>
      <c r="C104" s="395"/>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c r="AA104" s="395"/>
      <c r="AB104" s="395"/>
      <c r="AC104" s="395"/>
      <c r="AD104" s="395"/>
      <c r="AE104" s="395"/>
      <c r="AF104" s="395"/>
      <c r="AG104" s="395"/>
      <c r="AH104" s="395"/>
      <c r="AI104" s="395"/>
      <c r="AJ104" s="395"/>
      <c r="AK104" s="395"/>
      <c r="AL104" s="395"/>
      <c r="AM104" s="395"/>
      <c r="AN104" s="395"/>
      <c r="AO104" s="395"/>
      <c r="AP104" s="395"/>
      <c r="AQ104" s="395"/>
      <c r="AR104" s="395"/>
      <c r="AS104" s="395"/>
      <c r="AT104" s="395"/>
      <c r="AU104" s="395"/>
      <c r="AV104" s="395"/>
      <c r="AW104" s="395"/>
      <c r="AX104" s="395"/>
      <c r="AY104" s="395"/>
      <c r="AZ104" s="395"/>
      <c r="BA104" s="395"/>
      <c r="BB104" s="395"/>
      <c r="BC104" s="395"/>
      <c r="BD104" s="395"/>
      <c r="BE104" s="395"/>
      <c r="BF104" s="395"/>
      <c r="BG104" s="395"/>
      <c r="BH104" s="395"/>
      <c r="BI104" s="395"/>
      <c r="BJ104" s="395"/>
      <c r="BK104" s="395"/>
      <c r="BL104" s="395"/>
      <c r="BM104" s="395"/>
      <c r="BN104" s="395"/>
      <c r="BO104" s="395"/>
      <c r="BP104" s="395"/>
      <c r="BQ104" s="395"/>
      <c r="BR104" s="395"/>
      <c r="BS104" s="395"/>
      <c r="BT104" s="395"/>
      <c r="BU104" s="395"/>
      <c r="BV104" s="395"/>
      <c r="BW104" s="395"/>
      <c r="BX104" s="395"/>
      <c r="BY104" s="395"/>
      <c r="BZ104" s="395"/>
      <c r="CA104" s="395"/>
      <c r="CB104" s="395"/>
      <c r="CC104" s="395"/>
      <c r="CD104" s="395"/>
      <c r="CE104" s="395"/>
      <c r="CF104" s="395"/>
      <c r="CG104" s="395"/>
      <c r="CH104" s="395"/>
      <c r="CI104" s="395"/>
      <c r="CJ104" s="395"/>
      <c r="CK104" s="395"/>
      <c r="CL104" s="395"/>
      <c r="CM104" s="395"/>
      <c r="CN104" s="395"/>
      <c r="CO104" s="395"/>
      <c r="CP104" s="395"/>
      <c r="CQ104" s="395"/>
      <c r="CR104" s="395"/>
      <c r="CS104" s="143">
        <v>0</v>
      </c>
      <c r="CT104" s="143" t="str">
        <f t="shared" si="8"/>
        <v/>
      </c>
      <c r="CU104" s="143">
        <f t="shared" si="6"/>
        <v>0</v>
      </c>
      <c r="CV104" s="143" t="str">
        <f t="shared" si="9"/>
        <v/>
      </c>
      <c r="CW104" s="143">
        <v>0</v>
      </c>
      <c r="CX104" s="143" t="str">
        <f t="shared" si="10"/>
        <v/>
      </c>
      <c r="CY104" s="143">
        <f t="shared" si="7"/>
        <v>0</v>
      </c>
      <c r="CZ104" s="143" t="str">
        <f t="shared" si="11"/>
        <v/>
      </c>
    </row>
    <row r="105" spans="1:104">
      <c r="A105" s="396"/>
      <c r="B105" s="396"/>
      <c r="C105" s="396"/>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c r="AA105" s="396"/>
      <c r="AB105" s="396"/>
      <c r="AC105" s="396"/>
      <c r="AD105" s="396"/>
      <c r="AE105" s="396"/>
      <c r="AF105" s="396"/>
      <c r="AG105" s="396"/>
      <c r="AH105" s="396"/>
      <c r="AI105" s="396"/>
      <c r="AJ105" s="396"/>
      <c r="AK105" s="396"/>
      <c r="AL105" s="396"/>
      <c r="AM105" s="396"/>
      <c r="AN105" s="396"/>
      <c r="AO105" s="396"/>
      <c r="AP105" s="396"/>
      <c r="AQ105" s="396"/>
      <c r="AR105" s="396"/>
      <c r="AS105" s="396"/>
      <c r="AT105" s="396"/>
      <c r="AU105" s="396"/>
      <c r="AV105" s="396"/>
      <c r="AW105" s="396"/>
      <c r="AX105" s="396"/>
      <c r="AY105" s="396"/>
      <c r="AZ105" s="396"/>
      <c r="BA105" s="396"/>
      <c r="BB105" s="396"/>
      <c r="BC105" s="396"/>
      <c r="BD105" s="396"/>
      <c r="BE105" s="396"/>
      <c r="BF105" s="396"/>
      <c r="BG105" s="396"/>
      <c r="BH105" s="396"/>
      <c r="BI105" s="396"/>
      <c r="BJ105" s="396"/>
      <c r="BK105" s="396"/>
      <c r="BL105" s="396"/>
      <c r="BM105" s="396"/>
      <c r="BN105" s="396"/>
      <c r="BO105" s="396"/>
      <c r="BP105" s="396"/>
      <c r="BQ105" s="396"/>
      <c r="BR105" s="396"/>
      <c r="BS105" s="396"/>
      <c r="BT105" s="396"/>
      <c r="BU105" s="396"/>
      <c r="BV105" s="396"/>
      <c r="BW105" s="396"/>
      <c r="BX105" s="396"/>
      <c r="BY105" s="396"/>
      <c r="BZ105" s="396"/>
      <c r="CA105" s="396"/>
      <c r="CB105" s="396"/>
      <c r="CC105" s="396"/>
      <c r="CD105" s="396"/>
      <c r="CE105" s="396"/>
      <c r="CF105" s="396"/>
      <c r="CG105" s="396"/>
      <c r="CH105" s="396"/>
      <c r="CI105" s="396"/>
      <c r="CJ105" s="396"/>
      <c r="CK105" s="396"/>
      <c r="CL105" s="396"/>
      <c r="CM105" s="396"/>
      <c r="CN105" s="396"/>
      <c r="CO105" s="396"/>
      <c r="CP105" s="396"/>
      <c r="CQ105" s="396"/>
      <c r="CR105" s="396"/>
      <c r="CS105" s="143">
        <v>0</v>
      </c>
      <c r="CT105" s="143" t="str">
        <f t="shared" si="8"/>
        <v/>
      </c>
      <c r="CU105" s="143">
        <f t="shared" si="6"/>
        <v>0</v>
      </c>
      <c r="CV105" s="143" t="str">
        <f t="shared" si="9"/>
        <v/>
      </c>
      <c r="CW105" s="143">
        <v>0</v>
      </c>
      <c r="CX105" s="143" t="str">
        <f t="shared" si="10"/>
        <v/>
      </c>
      <c r="CY105" s="143">
        <f t="shared" si="7"/>
        <v>0</v>
      </c>
      <c r="CZ105" s="143" t="str">
        <f t="shared" si="11"/>
        <v/>
      </c>
    </row>
    <row r="106" spans="1:104">
      <c r="A106" s="395"/>
      <c r="B106" s="395"/>
      <c r="C106" s="395"/>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c r="AA106" s="395"/>
      <c r="AB106" s="395"/>
      <c r="AC106" s="395"/>
      <c r="AD106" s="395"/>
      <c r="AE106" s="395"/>
      <c r="AF106" s="395"/>
      <c r="AG106" s="395"/>
      <c r="AH106" s="395"/>
      <c r="AI106" s="395"/>
      <c r="AJ106" s="395"/>
      <c r="AK106" s="395"/>
      <c r="AL106" s="395"/>
      <c r="AM106" s="395"/>
      <c r="AN106" s="395"/>
      <c r="AO106" s="395"/>
      <c r="AP106" s="395"/>
      <c r="AQ106" s="395"/>
      <c r="AR106" s="395"/>
      <c r="AS106" s="395"/>
      <c r="AT106" s="395"/>
      <c r="AU106" s="395"/>
      <c r="AV106" s="395"/>
      <c r="AW106" s="395"/>
      <c r="AX106" s="395"/>
      <c r="AY106" s="395"/>
      <c r="AZ106" s="395"/>
      <c r="BA106" s="395"/>
      <c r="BB106" s="395"/>
      <c r="BC106" s="395"/>
      <c r="BD106" s="395"/>
      <c r="BE106" s="395"/>
      <c r="BF106" s="395"/>
      <c r="BG106" s="395"/>
      <c r="BH106" s="395"/>
      <c r="BI106" s="395"/>
      <c r="BJ106" s="395"/>
      <c r="BK106" s="395"/>
      <c r="BL106" s="395"/>
      <c r="BM106" s="395"/>
      <c r="BN106" s="395"/>
      <c r="BO106" s="395"/>
      <c r="BP106" s="395"/>
      <c r="BQ106" s="395"/>
      <c r="BR106" s="395"/>
      <c r="BS106" s="395"/>
      <c r="BT106" s="395"/>
      <c r="BU106" s="395"/>
      <c r="BV106" s="395"/>
      <c r="BW106" s="395"/>
      <c r="BX106" s="395"/>
      <c r="BY106" s="395"/>
      <c r="BZ106" s="395"/>
      <c r="CA106" s="395"/>
      <c r="CB106" s="395"/>
      <c r="CC106" s="395"/>
      <c r="CD106" s="395"/>
      <c r="CE106" s="395"/>
      <c r="CF106" s="395"/>
      <c r="CG106" s="395"/>
      <c r="CH106" s="395"/>
      <c r="CI106" s="395"/>
      <c r="CJ106" s="395"/>
      <c r="CK106" s="395"/>
      <c r="CL106" s="395"/>
      <c r="CM106" s="395"/>
      <c r="CN106" s="395"/>
      <c r="CO106" s="395"/>
      <c r="CP106" s="395"/>
      <c r="CQ106" s="395"/>
      <c r="CR106" s="395"/>
      <c r="CS106" s="143">
        <v>0</v>
      </c>
      <c r="CT106" s="143" t="str">
        <f t="shared" si="8"/>
        <v/>
      </c>
      <c r="CU106" s="143">
        <f t="shared" si="6"/>
        <v>0</v>
      </c>
      <c r="CV106" s="143" t="str">
        <f t="shared" si="9"/>
        <v/>
      </c>
      <c r="CW106" s="143">
        <v>0</v>
      </c>
      <c r="CX106" s="143" t="str">
        <f t="shared" si="10"/>
        <v/>
      </c>
      <c r="CY106" s="143">
        <f t="shared" si="7"/>
        <v>0</v>
      </c>
      <c r="CZ106" s="143" t="str">
        <f t="shared" si="11"/>
        <v/>
      </c>
    </row>
    <row r="107" spans="1:104">
      <c r="A107" s="396"/>
      <c r="B107" s="396"/>
      <c r="C107" s="396"/>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c r="AA107" s="396"/>
      <c r="AB107" s="396"/>
      <c r="AC107" s="396"/>
      <c r="AD107" s="396"/>
      <c r="AE107" s="396"/>
      <c r="AF107" s="396"/>
      <c r="AG107" s="396"/>
      <c r="AH107" s="396"/>
      <c r="AI107" s="396"/>
      <c r="AJ107" s="396"/>
      <c r="AK107" s="396"/>
      <c r="AL107" s="396"/>
      <c r="AM107" s="396"/>
      <c r="AN107" s="396"/>
      <c r="AO107" s="396"/>
      <c r="AP107" s="396"/>
      <c r="AQ107" s="396"/>
      <c r="AR107" s="396"/>
      <c r="AS107" s="396"/>
      <c r="AT107" s="396"/>
      <c r="AU107" s="396"/>
      <c r="AV107" s="396"/>
      <c r="AW107" s="396"/>
      <c r="AX107" s="396"/>
      <c r="AY107" s="396"/>
      <c r="AZ107" s="396"/>
      <c r="BA107" s="396"/>
      <c r="BB107" s="396"/>
      <c r="BC107" s="396"/>
      <c r="BD107" s="396"/>
      <c r="BE107" s="396"/>
      <c r="BF107" s="396"/>
      <c r="BG107" s="396"/>
      <c r="BH107" s="396"/>
      <c r="BI107" s="396"/>
      <c r="BJ107" s="396"/>
      <c r="BK107" s="396"/>
      <c r="BL107" s="396"/>
      <c r="BM107" s="396"/>
      <c r="BN107" s="396"/>
      <c r="BO107" s="396"/>
      <c r="BP107" s="396"/>
      <c r="BQ107" s="396"/>
      <c r="BR107" s="396"/>
      <c r="BS107" s="396"/>
      <c r="BT107" s="396"/>
      <c r="BU107" s="396"/>
      <c r="BV107" s="396"/>
      <c r="BW107" s="396"/>
      <c r="BX107" s="396"/>
      <c r="BY107" s="396"/>
      <c r="BZ107" s="396"/>
      <c r="CA107" s="396"/>
      <c r="CB107" s="396"/>
      <c r="CC107" s="396"/>
      <c r="CD107" s="396"/>
      <c r="CE107" s="396"/>
      <c r="CF107" s="396"/>
      <c r="CG107" s="396"/>
      <c r="CH107" s="396"/>
      <c r="CI107" s="396"/>
      <c r="CJ107" s="396"/>
      <c r="CK107" s="396"/>
      <c r="CL107" s="396"/>
      <c r="CM107" s="396"/>
      <c r="CN107" s="396"/>
      <c r="CO107" s="396"/>
      <c r="CP107" s="396"/>
      <c r="CQ107" s="396"/>
      <c r="CR107" s="396"/>
      <c r="CS107" s="143">
        <v>0</v>
      </c>
      <c r="CT107" s="143" t="str">
        <f t="shared" si="8"/>
        <v/>
      </c>
      <c r="CU107" s="143">
        <f t="shared" si="6"/>
        <v>0</v>
      </c>
      <c r="CV107" s="143" t="str">
        <f t="shared" si="9"/>
        <v/>
      </c>
      <c r="CW107" s="143">
        <v>0</v>
      </c>
      <c r="CX107" s="143" t="str">
        <f t="shared" si="10"/>
        <v/>
      </c>
      <c r="CY107" s="143">
        <f t="shared" si="7"/>
        <v>0</v>
      </c>
      <c r="CZ107" s="143" t="str">
        <f t="shared" si="11"/>
        <v/>
      </c>
    </row>
    <row r="108" spans="1:104">
      <c r="A108" s="395"/>
      <c r="B108" s="395"/>
      <c r="C108" s="395"/>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c r="AA108" s="395"/>
      <c r="AB108" s="395"/>
      <c r="AC108" s="395"/>
      <c r="AD108" s="395"/>
      <c r="AE108" s="395"/>
      <c r="AF108" s="395"/>
      <c r="AG108" s="395"/>
      <c r="AH108" s="395"/>
      <c r="AI108" s="395"/>
      <c r="AJ108" s="395"/>
      <c r="AK108" s="395"/>
      <c r="AL108" s="395"/>
      <c r="AM108" s="395"/>
      <c r="AN108" s="395"/>
      <c r="AO108" s="395"/>
      <c r="AP108" s="395"/>
      <c r="AQ108" s="395"/>
      <c r="AR108" s="395"/>
      <c r="AS108" s="395"/>
      <c r="AT108" s="395"/>
      <c r="AU108" s="395"/>
      <c r="AV108" s="395"/>
      <c r="AW108" s="395"/>
      <c r="AX108" s="395"/>
      <c r="AY108" s="395"/>
      <c r="AZ108" s="395"/>
      <c r="BA108" s="395"/>
      <c r="BB108" s="395"/>
      <c r="BC108" s="395"/>
      <c r="BD108" s="395"/>
      <c r="BE108" s="395"/>
      <c r="BF108" s="395"/>
      <c r="BG108" s="395"/>
      <c r="BH108" s="395"/>
      <c r="BI108" s="395"/>
      <c r="BJ108" s="395"/>
      <c r="BK108" s="395"/>
      <c r="BL108" s="395"/>
      <c r="BM108" s="395"/>
      <c r="BN108" s="395"/>
      <c r="BO108" s="395"/>
      <c r="BP108" s="395"/>
      <c r="BQ108" s="395"/>
      <c r="BR108" s="395"/>
      <c r="BS108" s="395"/>
      <c r="BT108" s="395"/>
      <c r="BU108" s="395"/>
      <c r="BV108" s="395"/>
      <c r="BW108" s="395"/>
      <c r="BX108" s="395"/>
      <c r="BY108" s="395"/>
      <c r="BZ108" s="395"/>
      <c r="CA108" s="395"/>
      <c r="CB108" s="395"/>
      <c r="CC108" s="395"/>
      <c r="CD108" s="395"/>
      <c r="CE108" s="395"/>
      <c r="CF108" s="395"/>
      <c r="CG108" s="395"/>
      <c r="CH108" s="395"/>
      <c r="CI108" s="395"/>
      <c r="CJ108" s="395"/>
      <c r="CK108" s="395"/>
      <c r="CL108" s="395"/>
      <c r="CM108" s="395"/>
      <c r="CN108" s="395"/>
      <c r="CO108" s="395"/>
      <c r="CP108" s="395"/>
      <c r="CQ108" s="395"/>
      <c r="CR108" s="395"/>
      <c r="CS108" s="143">
        <v>0</v>
      </c>
      <c r="CT108" s="143" t="str">
        <f t="shared" si="8"/>
        <v/>
      </c>
      <c r="CU108" s="143">
        <f t="shared" si="6"/>
        <v>0</v>
      </c>
      <c r="CV108" s="143" t="str">
        <f t="shared" si="9"/>
        <v/>
      </c>
      <c r="CW108" s="143">
        <v>0</v>
      </c>
      <c r="CX108" s="143" t="str">
        <f t="shared" si="10"/>
        <v/>
      </c>
      <c r="CY108" s="143">
        <f t="shared" si="7"/>
        <v>0</v>
      </c>
      <c r="CZ108" s="143" t="str">
        <f t="shared" si="11"/>
        <v/>
      </c>
    </row>
    <row r="109" spans="1:104">
      <c r="A109" s="396"/>
      <c r="B109" s="396"/>
      <c r="C109" s="396"/>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c r="AA109" s="396"/>
      <c r="AB109" s="396"/>
      <c r="AC109" s="396"/>
      <c r="AD109" s="396"/>
      <c r="AE109" s="396"/>
      <c r="AF109" s="396"/>
      <c r="AG109" s="396"/>
      <c r="AH109" s="396"/>
      <c r="AI109" s="396"/>
      <c r="AJ109" s="396"/>
      <c r="AK109" s="396"/>
      <c r="AL109" s="396"/>
      <c r="AM109" s="396"/>
      <c r="AN109" s="396"/>
      <c r="AO109" s="396"/>
      <c r="AP109" s="396"/>
      <c r="AQ109" s="396"/>
      <c r="AR109" s="396"/>
      <c r="AS109" s="396"/>
      <c r="AT109" s="396"/>
      <c r="AU109" s="396"/>
      <c r="AV109" s="396"/>
      <c r="AW109" s="396"/>
      <c r="AX109" s="396"/>
      <c r="AY109" s="396"/>
      <c r="AZ109" s="396"/>
      <c r="BA109" s="396"/>
      <c r="BB109" s="396"/>
      <c r="BC109" s="396"/>
      <c r="BD109" s="396"/>
      <c r="BE109" s="396"/>
      <c r="BF109" s="396"/>
      <c r="BG109" s="396"/>
      <c r="BH109" s="396"/>
      <c r="BI109" s="396"/>
      <c r="BJ109" s="396"/>
      <c r="BK109" s="396"/>
      <c r="BL109" s="396"/>
      <c r="BM109" s="396"/>
      <c r="BN109" s="396"/>
      <c r="BO109" s="396"/>
      <c r="BP109" s="396"/>
      <c r="BQ109" s="396"/>
      <c r="BR109" s="396"/>
      <c r="BS109" s="396"/>
      <c r="BT109" s="396"/>
      <c r="BU109" s="396"/>
      <c r="BV109" s="396"/>
      <c r="BW109" s="396"/>
      <c r="BX109" s="396"/>
      <c r="BY109" s="396"/>
      <c r="BZ109" s="396"/>
      <c r="CA109" s="396"/>
      <c r="CB109" s="396"/>
      <c r="CC109" s="396"/>
      <c r="CD109" s="396"/>
      <c r="CE109" s="396"/>
      <c r="CF109" s="396"/>
      <c r="CG109" s="396"/>
      <c r="CH109" s="396"/>
      <c r="CI109" s="396"/>
      <c r="CJ109" s="396"/>
      <c r="CK109" s="396"/>
      <c r="CL109" s="396"/>
      <c r="CM109" s="396"/>
      <c r="CN109" s="396"/>
      <c r="CO109" s="396"/>
      <c r="CP109" s="396"/>
      <c r="CQ109" s="396"/>
      <c r="CR109" s="396"/>
      <c r="CS109" s="143">
        <v>0</v>
      </c>
      <c r="CT109" s="143" t="str">
        <f t="shared" si="8"/>
        <v/>
      </c>
      <c r="CU109" s="143">
        <f t="shared" si="6"/>
        <v>0</v>
      </c>
      <c r="CV109" s="143" t="str">
        <f t="shared" si="9"/>
        <v/>
      </c>
      <c r="CW109" s="143">
        <v>0</v>
      </c>
      <c r="CX109" s="143" t="str">
        <f t="shared" si="10"/>
        <v/>
      </c>
      <c r="CY109" s="143">
        <f t="shared" si="7"/>
        <v>0</v>
      </c>
      <c r="CZ109" s="143" t="str">
        <f t="shared" si="11"/>
        <v/>
      </c>
    </row>
    <row r="110" spans="1:104">
      <c r="A110" s="395"/>
      <c r="B110" s="395"/>
      <c r="C110" s="395"/>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c r="AA110" s="395"/>
      <c r="AB110" s="395"/>
      <c r="AC110" s="395"/>
      <c r="AD110" s="395"/>
      <c r="AE110" s="395"/>
      <c r="AF110" s="395"/>
      <c r="AG110" s="395"/>
      <c r="AH110" s="395"/>
      <c r="AI110" s="395"/>
      <c r="AJ110" s="395"/>
      <c r="AK110" s="395"/>
      <c r="AL110" s="395"/>
      <c r="AM110" s="395"/>
      <c r="AN110" s="395"/>
      <c r="AO110" s="395"/>
      <c r="AP110" s="395"/>
      <c r="AQ110" s="395"/>
      <c r="AR110" s="395"/>
      <c r="AS110" s="395"/>
      <c r="AT110" s="395"/>
      <c r="AU110" s="395"/>
      <c r="AV110" s="395"/>
      <c r="AW110" s="395"/>
      <c r="AX110" s="395"/>
      <c r="AY110" s="395"/>
      <c r="AZ110" s="395"/>
      <c r="BA110" s="395"/>
      <c r="BB110" s="395"/>
      <c r="BC110" s="395"/>
      <c r="BD110" s="395"/>
      <c r="BE110" s="395"/>
      <c r="BF110" s="395"/>
      <c r="BG110" s="395"/>
      <c r="BH110" s="395"/>
      <c r="BI110" s="395"/>
      <c r="BJ110" s="395"/>
      <c r="BK110" s="395"/>
      <c r="BL110" s="395"/>
      <c r="BM110" s="395"/>
      <c r="BN110" s="395"/>
      <c r="BO110" s="395"/>
      <c r="BP110" s="395"/>
      <c r="BQ110" s="395"/>
      <c r="BR110" s="395"/>
      <c r="BS110" s="395"/>
      <c r="BT110" s="395"/>
      <c r="BU110" s="395"/>
      <c r="BV110" s="395"/>
      <c r="BW110" s="395"/>
      <c r="BX110" s="395"/>
      <c r="BY110" s="395"/>
      <c r="BZ110" s="395"/>
      <c r="CA110" s="395"/>
      <c r="CB110" s="395"/>
      <c r="CC110" s="395"/>
      <c r="CD110" s="395"/>
      <c r="CE110" s="395"/>
      <c r="CF110" s="395"/>
      <c r="CG110" s="395"/>
      <c r="CH110" s="395"/>
      <c r="CI110" s="395"/>
      <c r="CJ110" s="395"/>
      <c r="CK110" s="395"/>
      <c r="CL110" s="395"/>
      <c r="CM110" s="395"/>
      <c r="CN110" s="395"/>
      <c r="CO110" s="395"/>
      <c r="CP110" s="395"/>
      <c r="CQ110" s="395"/>
      <c r="CR110" s="395"/>
      <c r="CS110" s="143">
        <v>0</v>
      </c>
      <c r="CT110" s="143" t="str">
        <f t="shared" si="8"/>
        <v/>
      </c>
      <c r="CU110" s="143">
        <f t="shared" si="6"/>
        <v>0</v>
      </c>
      <c r="CV110" s="143" t="str">
        <f t="shared" si="9"/>
        <v/>
      </c>
      <c r="CW110" s="143">
        <v>0</v>
      </c>
      <c r="CX110" s="143" t="str">
        <f t="shared" si="10"/>
        <v/>
      </c>
      <c r="CY110" s="143">
        <f t="shared" si="7"/>
        <v>0</v>
      </c>
      <c r="CZ110" s="143" t="str">
        <f t="shared" si="11"/>
        <v/>
      </c>
    </row>
    <row r="111" spans="1:104">
      <c r="A111" s="396"/>
      <c r="B111" s="396"/>
      <c r="C111" s="396"/>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c r="AA111" s="396"/>
      <c r="AB111" s="396"/>
      <c r="AC111" s="396"/>
      <c r="AD111" s="396"/>
      <c r="AE111" s="396"/>
      <c r="AF111" s="396"/>
      <c r="AG111" s="396"/>
      <c r="AH111" s="396"/>
      <c r="AI111" s="396"/>
      <c r="AJ111" s="396"/>
      <c r="AK111" s="396"/>
      <c r="AL111" s="396"/>
      <c r="AM111" s="396"/>
      <c r="AN111" s="396"/>
      <c r="AO111" s="396"/>
      <c r="AP111" s="396"/>
      <c r="AQ111" s="396"/>
      <c r="AR111" s="396"/>
      <c r="AS111" s="396"/>
      <c r="AT111" s="396"/>
      <c r="AU111" s="396"/>
      <c r="AV111" s="396"/>
      <c r="AW111" s="396"/>
      <c r="AX111" s="396"/>
      <c r="AY111" s="396"/>
      <c r="AZ111" s="396"/>
      <c r="BA111" s="396"/>
      <c r="BB111" s="396"/>
      <c r="BC111" s="396"/>
      <c r="BD111" s="396"/>
      <c r="BE111" s="396"/>
      <c r="BF111" s="396"/>
      <c r="BG111" s="396"/>
      <c r="BH111" s="396"/>
      <c r="BI111" s="396"/>
      <c r="BJ111" s="396"/>
      <c r="BK111" s="396"/>
      <c r="BL111" s="396"/>
      <c r="BM111" s="396"/>
      <c r="BN111" s="396"/>
      <c r="BO111" s="396"/>
      <c r="BP111" s="396"/>
      <c r="BQ111" s="396"/>
      <c r="BR111" s="396"/>
      <c r="BS111" s="396"/>
      <c r="BT111" s="396"/>
      <c r="BU111" s="396"/>
      <c r="BV111" s="396"/>
      <c r="BW111" s="396"/>
      <c r="BX111" s="396"/>
      <c r="BY111" s="396"/>
      <c r="BZ111" s="396"/>
      <c r="CA111" s="396"/>
      <c r="CB111" s="396"/>
      <c r="CC111" s="396"/>
      <c r="CD111" s="396"/>
      <c r="CE111" s="396"/>
      <c r="CF111" s="396"/>
      <c r="CG111" s="396"/>
      <c r="CH111" s="396"/>
      <c r="CI111" s="396"/>
      <c r="CJ111" s="396"/>
      <c r="CK111" s="396"/>
      <c r="CL111" s="396"/>
      <c r="CM111" s="396"/>
      <c r="CN111" s="396"/>
      <c r="CO111" s="396"/>
      <c r="CP111" s="396"/>
      <c r="CQ111" s="396"/>
      <c r="CR111" s="396"/>
      <c r="CS111" s="143">
        <v>0</v>
      </c>
      <c r="CT111" s="143" t="str">
        <f t="shared" si="8"/>
        <v/>
      </c>
      <c r="CU111" s="143">
        <f t="shared" si="6"/>
        <v>0</v>
      </c>
      <c r="CV111" s="143" t="str">
        <f t="shared" si="9"/>
        <v/>
      </c>
      <c r="CW111" s="143">
        <v>0</v>
      </c>
      <c r="CX111" s="143" t="str">
        <f t="shared" si="10"/>
        <v/>
      </c>
      <c r="CY111" s="143">
        <f t="shared" si="7"/>
        <v>0</v>
      </c>
      <c r="CZ111" s="143" t="str">
        <f t="shared" si="11"/>
        <v/>
      </c>
    </row>
    <row r="112" spans="1:104">
      <c r="A112" s="395"/>
      <c r="B112" s="395"/>
      <c r="C112" s="395"/>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c r="AA112" s="395"/>
      <c r="AB112" s="395"/>
      <c r="AC112" s="395"/>
      <c r="AD112" s="395"/>
      <c r="AE112" s="395"/>
      <c r="AF112" s="395"/>
      <c r="AG112" s="395"/>
      <c r="AH112" s="395"/>
      <c r="AI112" s="395"/>
      <c r="AJ112" s="395"/>
      <c r="AK112" s="395"/>
      <c r="AL112" s="395"/>
      <c r="AM112" s="395"/>
      <c r="AN112" s="395"/>
      <c r="AO112" s="395"/>
      <c r="AP112" s="395"/>
      <c r="AQ112" s="395"/>
      <c r="AR112" s="395"/>
      <c r="AS112" s="395"/>
      <c r="AT112" s="395"/>
      <c r="AU112" s="395"/>
      <c r="AV112" s="395"/>
      <c r="AW112" s="395"/>
      <c r="AX112" s="395"/>
      <c r="AY112" s="395"/>
      <c r="AZ112" s="395"/>
      <c r="BA112" s="395"/>
      <c r="BB112" s="395"/>
      <c r="BC112" s="395"/>
      <c r="BD112" s="395"/>
      <c r="BE112" s="395"/>
      <c r="BF112" s="395"/>
      <c r="BG112" s="395"/>
      <c r="BH112" s="395"/>
      <c r="BI112" s="395"/>
      <c r="BJ112" s="395"/>
      <c r="BK112" s="395"/>
      <c r="BL112" s="395"/>
      <c r="BM112" s="395"/>
      <c r="BN112" s="395"/>
      <c r="BO112" s="395"/>
      <c r="BP112" s="395"/>
      <c r="BQ112" s="395"/>
      <c r="BR112" s="395"/>
      <c r="BS112" s="395"/>
      <c r="BT112" s="395"/>
      <c r="BU112" s="395"/>
      <c r="BV112" s="395"/>
      <c r="BW112" s="395"/>
      <c r="BX112" s="395"/>
      <c r="BY112" s="395"/>
      <c r="BZ112" s="395"/>
      <c r="CA112" s="395"/>
      <c r="CB112" s="395"/>
      <c r="CC112" s="395"/>
      <c r="CD112" s="395"/>
      <c r="CE112" s="395"/>
      <c r="CF112" s="395"/>
      <c r="CG112" s="395"/>
      <c r="CH112" s="395"/>
      <c r="CI112" s="395"/>
      <c r="CJ112" s="395"/>
      <c r="CK112" s="395"/>
      <c r="CL112" s="395"/>
      <c r="CM112" s="395"/>
      <c r="CN112" s="395"/>
      <c r="CO112" s="395"/>
      <c r="CP112" s="395"/>
      <c r="CQ112" s="395"/>
      <c r="CR112" s="395"/>
      <c r="CS112" s="143">
        <v>0</v>
      </c>
      <c r="CT112" s="143" t="str">
        <f t="shared" si="8"/>
        <v/>
      </c>
      <c r="CU112" s="143">
        <f t="shared" si="6"/>
        <v>0</v>
      </c>
      <c r="CV112" s="143" t="str">
        <f t="shared" si="9"/>
        <v/>
      </c>
      <c r="CW112" s="143">
        <v>0</v>
      </c>
      <c r="CX112" s="143" t="str">
        <f t="shared" si="10"/>
        <v/>
      </c>
      <c r="CY112" s="143">
        <f t="shared" si="7"/>
        <v>0</v>
      </c>
      <c r="CZ112" s="143" t="str">
        <f t="shared" si="11"/>
        <v/>
      </c>
    </row>
    <row r="113" spans="1:104">
      <c r="A113" s="396"/>
      <c r="B113" s="396"/>
      <c r="C113" s="396"/>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c r="AA113" s="396"/>
      <c r="AB113" s="396"/>
      <c r="AC113" s="396"/>
      <c r="AD113" s="396"/>
      <c r="AE113" s="396"/>
      <c r="AF113" s="396"/>
      <c r="AG113" s="396"/>
      <c r="AH113" s="396"/>
      <c r="AI113" s="396"/>
      <c r="AJ113" s="396"/>
      <c r="AK113" s="396"/>
      <c r="AL113" s="396"/>
      <c r="AM113" s="396"/>
      <c r="AN113" s="396"/>
      <c r="AO113" s="396"/>
      <c r="AP113" s="396"/>
      <c r="AQ113" s="396"/>
      <c r="AR113" s="396"/>
      <c r="AS113" s="396"/>
      <c r="AT113" s="396"/>
      <c r="AU113" s="396"/>
      <c r="AV113" s="396"/>
      <c r="AW113" s="396"/>
      <c r="AX113" s="396"/>
      <c r="AY113" s="396"/>
      <c r="AZ113" s="396"/>
      <c r="BA113" s="396"/>
      <c r="BB113" s="396"/>
      <c r="BC113" s="396"/>
      <c r="BD113" s="396"/>
      <c r="BE113" s="396"/>
      <c r="BF113" s="396"/>
      <c r="BG113" s="396"/>
      <c r="BH113" s="396"/>
      <c r="BI113" s="396"/>
      <c r="BJ113" s="396"/>
      <c r="BK113" s="396"/>
      <c r="BL113" s="396"/>
      <c r="BM113" s="396"/>
      <c r="BN113" s="396"/>
      <c r="BO113" s="396"/>
      <c r="BP113" s="396"/>
      <c r="BQ113" s="396"/>
      <c r="BR113" s="396"/>
      <c r="BS113" s="396"/>
      <c r="BT113" s="396"/>
      <c r="BU113" s="396"/>
      <c r="BV113" s="396"/>
      <c r="BW113" s="396"/>
      <c r="BX113" s="396"/>
      <c r="BY113" s="396"/>
      <c r="BZ113" s="396"/>
      <c r="CA113" s="396"/>
      <c r="CB113" s="396"/>
      <c r="CC113" s="396"/>
      <c r="CD113" s="396"/>
      <c r="CE113" s="396"/>
      <c r="CF113" s="396"/>
      <c r="CG113" s="396"/>
      <c r="CH113" s="396"/>
      <c r="CI113" s="396"/>
      <c r="CJ113" s="396"/>
      <c r="CK113" s="396"/>
      <c r="CL113" s="396"/>
      <c r="CM113" s="396"/>
      <c r="CN113" s="396"/>
      <c r="CO113" s="396"/>
      <c r="CP113" s="396"/>
      <c r="CQ113" s="396"/>
      <c r="CR113" s="396"/>
      <c r="CS113" s="143">
        <v>0</v>
      </c>
      <c r="CT113" s="143" t="str">
        <f t="shared" si="8"/>
        <v/>
      </c>
      <c r="CU113" s="143">
        <f t="shared" si="6"/>
        <v>0</v>
      </c>
      <c r="CV113" s="143" t="str">
        <f t="shared" si="9"/>
        <v/>
      </c>
      <c r="CW113" s="143">
        <v>0</v>
      </c>
      <c r="CX113" s="143" t="str">
        <f t="shared" si="10"/>
        <v/>
      </c>
      <c r="CY113" s="143">
        <f t="shared" si="7"/>
        <v>0</v>
      </c>
      <c r="CZ113" s="143" t="str">
        <f t="shared" si="11"/>
        <v/>
      </c>
    </row>
    <row r="114" spans="1:104">
      <c r="A114" s="395"/>
      <c r="B114" s="395"/>
      <c r="C114" s="395"/>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c r="AA114" s="395"/>
      <c r="AB114" s="395"/>
      <c r="AC114" s="395"/>
      <c r="AD114" s="395"/>
      <c r="AE114" s="395"/>
      <c r="AF114" s="395"/>
      <c r="AG114" s="395"/>
      <c r="AH114" s="395"/>
      <c r="AI114" s="395"/>
      <c r="AJ114" s="395"/>
      <c r="AK114" s="395"/>
      <c r="AL114" s="395"/>
      <c r="AM114" s="395"/>
      <c r="AN114" s="395"/>
      <c r="AO114" s="395"/>
      <c r="AP114" s="395"/>
      <c r="AQ114" s="395"/>
      <c r="AR114" s="395"/>
      <c r="AS114" s="395"/>
      <c r="AT114" s="395"/>
      <c r="AU114" s="395"/>
      <c r="AV114" s="395"/>
      <c r="AW114" s="395"/>
      <c r="AX114" s="395"/>
      <c r="AY114" s="395"/>
      <c r="AZ114" s="395"/>
      <c r="BA114" s="395"/>
      <c r="BB114" s="395"/>
      <c r="BC114" s="395"/>
      <c r="BD114" s="395"/>
      <c r="BE114" s="395"/>
      <c r="BF114" s="395"/>
      <c r="BG114" s="395"/>
      <c r="BH114" s="395"/>
      <c r="BI114" s="395"/>
      <c r="BJ114" s="395"/>
      <c r="BK114" s="395"/>
      <c r="BL114" s="395"/>
      <c r="BM114" s="395"/>
      <c r="BN114" s="395"/>
      <c r="BO114" s="395"/>
      <c r="BP114" s="395"/>
      <c r="BQ114" s="395"/>
      <c r="BR114" s="395"/>
      <c r="BS114" s="395"/>
      <c r="BT114" s="395"/>
      <c r="BU114" s="395"/>
      <c r="BV114" s="395"/>
      <c r="BW114" s="395"/>
      <c r="BX114" s="395"/>
      <c r="BY114" s="395"/>
      <c r="BZ114" s="395"/>
      <c r="CA114" s="395"/>
      <c r="CB114" s="395"/>
      <c r="CC114" s="395"/>
      <c r="CD114" s="395"/>
      <c r="CE114" s="395"/>
      <c r="CF114" s="395"/>
      <c r="CG114" s="395"/>
      <c r="CH114" s="395"/>
      <c r="CI114" s="395"/>
      <c r="CJ114" s="395"/>
      <c r="CK114" s="395"/>
      <c r="CL114" s="395"/>
      <c r="CM114" s="395"/>
      <c r="CN114" s="395"/>
      <c r="CO114" s="395"/>
      <c r="CP114" s="395"/>
      <c r="CQ114" s="395"/>
      <c r="CR114" s="395"/>
      <c r="CS114" s="143">
        <v>0</v>
      </c>
      <c r="CT114" s="143" t="str">
        <f t="shared" si="8"/>
        <v/>
      </c>
      <c r="CU114" s="143">
        <f t="shared" si="6"/>
        <v>0</v>
      </c>
      <c r="CV114" s="143" t="str">
        <f t="shared" si="9"/>
        <v/>
      </c>
      <c r="CW114" s="143">
        <v>0</v>
      </c>
      <c r="CX114" s="143" t="str">
        <f t="shared" si="10"/>
        <v/>
      </c>
      <c r="CY114" s="143">
        <f t="shared" si="7"/>
        <v>0</v>
      </c>
      <c r="CZ114" s="143" t="str">
        <f t="shared" si="11"/>
        <v/>
      </c>
    </row>
    <row r="115" spans="1:104">
      <c r="A115" s="396"/>
      <c r="B115" s="396"/>
      <c r="C115" s="396"/>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c r="AA115" s="396"/>
      <c r="AB115" s="396"/>
      <c r="AC115" s="396"/>
      <c r="AD115" s="396"/>
      <c r="AE115" s="396"/>
      <c r="AF115" s="396"/>
      <c r="AG115" s="396"/>
      <c r="AH115" s="396"/>
      <c r="AI115" s="396"/>
      <c r="AJ115" s="396"/>
      <c r="AK115" s="396"/>
      <c r="AL115" s="396"/>
      <c r="AM115" s="396"/>
      <c r="AN115" s="396"/>
      <c r="AO115" s="396"/>
      <c r="AP115" s="396"/>
      <c r="AQ115" s="396"/>
      <c r="AR115" s="396"/>
      <c r="AS115" s="396"/>
      <c r="AT115" s="396"/>
      <c r="AU115" s="396"/>
      <c r="AV115" s="396"/>
      <c r="AW115" s="396"/>
      <c r="AX115" s="396"/>
      <c r="AY115" s="396"/>
      <c r="AZ115" s="396"/>
      <c r="BA115" s="396"/>
      <c r="BB115" s="396"/>
      <c r="BC115" s="396"/>
      <c r="BD115" s="396"/>
      <c r="BE115" s="396"/>
      <c r="BF115" s="396"/>
      <c r="BG115" s="396"/>
      <c r="BH115" s="396"/>
      <c r="BI115" s="396"/>
      <c r="BJ115" s="396"/>
      <c r="BK115" s="396"/>
      <c r="BL115" s="396"/>
      <c r="BM115" s="396"/>
      <c r="BN115" s="396"/>
      <c r="BO115" s="396"/>
      <c r="BP115" s="396"/>
      <c r="BQ115" s="396"/>
      <c r="BR115" s="396"/>
      <c r="BS115" s="396"/>
      <c r="BT115" s="396"/>
      <c r="BU115" s="396"/>
      <c r="BV115" s="396"/>
      <c r="BW115" s="396"/>
      <c r="BX115" s="396"/>
      <c r="BY115" s="396"/>
      <c r="BZ115" s="396"/>
      <c r="CA115" s="396"/>
      <c r="CB115" s="396"/>
      <c r="CC115" s="396"/>
      <c r="CD115" s="396"/>
      <c r="CE115" s="396"/>
      <c r="CF115" s="396"/>
      <c r="CG115" s="396"/>
      <c r="CH115" s="396"/>
      <c r="CI115" s="396"/>
      <c r="CJ115" s="396"/>
      <c r="CK115" s="396"/>
      <c r="CL115" s="396"/>
      <c r="CM115" s="396"/>
      <c r="CN115" s="396"/>
      <c r="CO115" s="396"/>
      <c r="CP115" s="396"/>
      <c r="CQ115" s="396"/>
      <c r="CR115" s="396"/>
      <c r="CS115" s="143">
        <v>0</v>
      </c>
      <c r="CT115" s="143" t="str">
        <f t="shared" si="8"/>
        <v/>
      </c>
      <c r="CU115" s="143">
        <f t="shared" si="6"/>
        <v>0</v>
      </c>
      <c r="CV115" s="143" t="str">
        <f t="shared" si="9"/>
        <v/>
      </c>
      <c r="CW115" s="143">
        <v>0</v>
      </c>
      <c r="CX115" s="143" t="str">
        <f t="shared" si="10"/>
        <v/>
      </c>
      <c r="CY115" s="143">
        <f t="shared" si="7"/>
        <v>0</v>
      </c>
      <c r="CZ115" s="143" t="str">
        <f t="shared" si="11"/>
        <v/>
      </c>
    </row>
    <row r="116" spans="1:104">
      <c r="A116" s="395"/>
      <c r="B116" s="395"/>
      <c r="C116" s="395"/>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c r="AA116" s="395"/>
      <c r="AB116" s="395"/>
      <c r="AC116" s="395"/>
      <c r="AD116" s="395"/>
      <c r="AE116" s="395"/>
      <c r="AF116" s="395"/>
      <c r="AG116" s="395"/>
      <c r="AH116" s="395"/>
      <c r="AI116" s="395"/>
      <c r="AJ116" s="395"/>
      <c r="AK116" s="395"/>
      <c r="AL116" s="395"/>
      <c r="AM116" s="395"/>
      <c r="AN116" s="395"/>
      <c r="AO116" s="395"/>
      <c r="AP116" s="395"/>
      <c r="AQ116" s="395"/>
      <c r="AR116" s="395"/>
      <c r="AS116" s="395"/>
      <c r="AT116" s="395"/>
      <c r="AU116" s="395"/>
      <c r="AV116" s="395"/>
      <c r="AW116" s="395"/>
      <c r="AX116" s="395"/>
      <c r="AY116" s="395"/>
      <c r="AZ116" s="395"/>
      <c r="BA116" s="395"/>
      <c r="BB116" s="395"/>
      <c r="BC116" s="395"/>
      <c r="BD116" s="395"/>
      <c r="BE116" s="395"/>
      <c r="BF116" s="395"/>
      <c r="BG116" s="395"/>
      <c r="BH116" s="395"/>
      <c r="BI116" s="395"/>
      <c r="BJ116" s="395"/>
      <c r="BK116" s="395"/>
      <c r="BL116" s="395"/>
      <c r="BM116" s="395"/>
      <c r="BN116" s="395"/>
      <c r="BO116" s="395"/>
      <c r="BP116" s="395"/>
      <c r="BQ116" s="395"/>
      <c r="BR116" s="395"/>
      <c r="BS116" s="395"/>
      <c r="BT116" s="395"/>
      <c r="BU116" s="395"/>
      <c r="BV116" s="395"/>
      <c r="BW116" s="395"/>
      <c r="BX116" s="395"/>
      <c r="BY116" s="395"/>
      <c r="BZ116" s="395"/>
      <c r="CA116" s="395"/>
      <c r="CB116" s="395"/>
      <c r="CC116" s="395"/>
      <c r="CD116" s="395"/>
      <c r="CE116" s="395"/>
      <c r="CF116" s="395"/>
      <c r="CG116" s="395"/>
      <c r="CH116" s="395"/>
      <c r="CI116" s="395"/>
      <c r="CJ116" s="395"/>
      <c r="CK116" s="395"/>
      <c r="CL116" s="395"/>
      <c r="CM116" s="395"/>
      <c r="CN116" s="395"/>
      <c r="CO116" s="395"/>
      <c r="CP116" s="395"/>
      <c r="CQ116" s="395"/>
      <c r="CR116" s="395"/>
      <c r="CS116" s="143">
        <v>0</v>
      </c>
      <c r="CT116" s="143" t="str">
        <f t="shared" si="8"/>
        <v/>
      </c>
      <c r="CU116" s="143">
        <f t="shared" si="6"/>
        <v>0</v>
      </c>
      <c r="CV116" s="143" t="str">
        <f t="shared" si="9"/>
        <v/>
      </c>
      <c r="CW116" s="143">
        <v>0</v>
      </c>
      <c r="CX116" s="143" t="str">
        <f t="shared" si="10"/>
        <v/>
      </c>
      <c r="CY116" s="143">
        <f t="shared" si="7"/>
        <v>0</v>
      </c>
      <c r="CZ116" s="143" t="str">
        <f t="shared" si="11"/>
        <v/>
      </c>
    </row>
    <row r="117" spans="1:104">
      <c r="A117" s="396"/>
      <c r="B117" s="396"/>
      <c r="C117" s="396"/>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c r="AA117" s="396"/>
      <c r="AB117" s="396"/>
      <c r="AC117" s="396"/>
      <c r="AD117" s="396"/>
      <c r="AE117" s="396"/>
      <c r="AF117" s="396"/>
      <c r="AG117" s="396"/>
      <c r="AH117" s="396"/>
      <c r="AI117" s="396"/>
      <c r="AJ117" s="396"/>
      <c r="AK117" s="396"/>
      <c r="AL117" s="396"/>
      <c r="AM117" s="396"/>
      <c r="AN117" s="396"/>
      <c r="AO117" s="396"/>
      <c r="AP117" s="396"/>
      <c r="AQ117" s="396"/>
      <c r="AR117" s="396"/>
      <c r="AS117" s="396"/>
      <c r="AT117" s="396"/>
      <c r="AU117" s="396"/>
      <c r="AV117" s="396"/>
      <c r="AW117" s="396"/>
      <c r="AX117" s="396"/>
      <c r="AY117" s="396"/>
      <c r="AZ117" s="396"/>
      <c r="BA117" s="396"/>
      <c r="BB117" s="396"/>
      <c r="BC117" s="396"/>
      <c r="BD117" s="396"/>
      <c r="BE117" s="396"/>
      <c r="BF117" s="396"/>
      <c r="BG117" s="396"/>
      <c r="BH117" s="396"/>
      <c r="BI117" s="396"/>
      <c r="BJ117" s="396"/>
      <c r="BK117" s="396"/>
      <c r="BL117" s="396"/>
      <c r="BM117" s="396"/>
      <c r="BN117" s="396"/>
      <c r="BO117" s="396"/>
      <c r="BP117" s="396"/>
      <c r="BQ117" s="396"/>
      <c r="BR117" s="396"/>
      <c r="BS117" s="396"/>
      <c r="BT117" s="396"/>
      <c r="BU117" s="396"/>
      <c r="BV117" s="396"/>
      <c r="BW117" s="396"/>
      <c r="BX117" s="396"/>
      <c r="BY117" s="396"/>
      <c r="BZ117" s="396"/>
      <c r="CA117" s="396"/>
      <c r="CB117" s="396"/>
      <c r="CC117" s="396"/>
      <c r="CD117" s="396"/>
      <c r="CE117" s="396"/>
      <c r="CF117" s="396"/>
      <c r="CG117" s="396"/>
      <c r="CH117" s="396"/>
      <c r="CI117" s="396"/>
      <c r="CJ117" s="396"/>
      <c r="CK117" s="396"/>
      <c r="CL117" s="396"/>
      <c r="CM117" s="396"/>
      <c r="CN117" s="396"/>
      <c r="CO117" s="396"/>
      <c r="CP117" s="396"/>
      <c r="CQ117" s="396"/>
      <c r="CR117" s="396"/>
      <c r="CS117" s="143">
        <v>0</v>
      </c>
      <c r="CT117" s="143" t="str">
        <f t="shared" si="8"/>
        <v/>
      </c>
      <c r="CU117" s="143">
        <f t="shared" si="6"/>
        <v>0</v>
      </c>
      <c r="CV117" s="143" t="str">
        <f t="shared" si="9"/>
        <v/>
      </c>
      <c r="CW117" s="143">
        <v>0</v>
      </c>
      <c r="CX117" s="143" t="str">
        <f t="shared" si="10"/>
        <v/>
      </c>
      <c r="CY117" s="143">
        <f t="shared" si="7"/>
        <v>0</v>
      </c>
      <c r="CZ117" s="143" t="str">
        <f t="shared" si="11"/>
        <v/>
      </c>
    </row>
    <row r="118" spans="1:104">
      <c r="A118" s="395"/>
      <c r="B118" s="395"/>
      <c r="C118" s="395"/>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c r="AA118" s="395"/>
      <c r="AB118" s="395"/>
      <c r="AC118" s="395"/>
      <c r="AD118" s="395"/>
      <c r="AE118" s="395"/>
      <c r="AF118" s="395"/>
      <c r="AG118" s="395"/>
      <c r="AH118" s="395"/>
      <c r="AI118" s="395"/>
      <c r="AJ118" s="395"/>
      <c r="AK118" s="395"/>
      <c r="AL118" s="395"/>
      <c r="AM118" s="395"/>
      <c r="AN118" s="395"/>
      <c r="AO118" s="395"/>
      <c r="AP118" s="395"/>
      <c r="AQ118" s="395"/>
      <c r="AR118" s="395"/>
      <c r="AS118" s="395"/>
      <c r="AT118" s="395"/>
      <c r="AU118" s="395"/>
      <c r="AV118" s="395"/>
      <c r="AW118" s="395"/>
      <c r="AX118" s="395"/>
      <c r="AY118" s="395"/>
      <c r="AZ118" s="395"/>
      <c r="BA118" s="395"/>
      <c r="BB118" s="395"/>
      <c r="BC118" s="395"/>
      <c r="BD118" s="395"/>
      <c r="BE118" s="395"/>
      <c r="BF118" s="395"/>
      <c r="BG118" s="395"/>
      <c r="BH118" s="395"/>
      <c r="BI118" s="395"/>
      <c r="BJ118" s="395"/>
      <c r="BK118" s="395"/>
      <c r="BL118" s="395"/>
      <c r="BM118" s="395"/>
      <c r="BN118" s="395"/>
      <c r="BO118" s="395"/>
      <c r="BP118" s="395"/>
      <c r="BQ118" s="395"/>
      <c r="BR118" s="395"/>
      <c r="BS118" s="395"/>
      <c r="BT118" s="395"/>
      <c r="BU118" s="395"/>
      <c r="BV118" s="395"/>
      <c r="BW118" s="395"/>
      <c r="BX118" s="395"/>
      <c r="BY118" s="395"/>
      <c r="BZ118" s="395"/>
      <c r="CA118" s="395"/>
      <c r="CB118" s="395"/>
      <c r="CC118" s="395"/>
      <c r="CD118" s="395"/>
      <c r="CE118" s="395"/>
      <c r="CF118" s="395"/>
      <c r="CG118" s="395"/>
      <c r="CH118" s="395"/>
      <c r="CI118" s="395"/>
      <c r="CJ118" s="395"/>
      <c r="CK118" s="395"/>
      <c r="CL118" s="395"/>
      <c r="CM118" s="395"/>
      <c r="CN118" s="395"/>
      <c r="CO118" s="395"/>
      <c r="CP118" s="395"/>
      <c r="CQ118" s="395"/>
      <c r="CR118" s="395"/>
      <c r="CS118" s="143">
        <v>0</v>
      </c>
      <c r="CT118" s="143" t="str">
        <f t="shared" si="8"/>
        <v/>
      </c>
      <c r="CU118" s="143">
        <f t="shared" si="6"/>
        <v>0</v>
      </c>
      <c r="CV118" s="143" t="str">
        <f t="shared" si="9"/>
        <v/>
      </c>
      <c r="CW118" s="143">
        <v>0</v>
      </c>
      <c r="CX118" s="143" t="str">
        <f t="shared" si="10"/>
        <v/>
      </c>
      <c r="CY118" s="143">
        <f t="shared" si="7"/>
        <v>0</v>
      </c>
      <c r="CZ118" s="143" t="str">
        <f t="shared" si="11"/>
        <v/>
      </c>
    </row>
    <row r="119" spans="1:104">
      <c r="A119" s="396"/>
      <c r="B119" s="396"/>
      <c r="C119" s="396"/>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c r="AA119" s="396"/>
      <c r="AB119" s="396"/>
      <c r="AC119" s="396"/>
      <c r="AD119" s="396"/>
      <c r="AE119" s="396"/>
      <c r="AF119" s="396"/>
      <c r="AG119" s="396"/>
      <c r="AH119" s="396"/>
      <c r="AI119" s="396"/>
      <c r="AJ119" s="396"/>
      <c r="AK119" s="396"/>
      <c r="AL119" s="396"/>
      <c r="AM119" s="396"/>
      <c r="AN119" s="396"/>
      <c r="AO119" s="396"/>
      <c r="AP119" s="396"/>
      <c r="AQ119" s="396"/>
      <c r="AR119" s="396"/>
      <c r="AS119" s="396"/>
      <c r="AT119" s="396"/>
      <c r="AU119" s="396"/>
      <c r="AV119" s="396"/>
      <c r="AW119" s="396"/>
      <c r="AX119" s="396"/>
      <c r="AY119" s="396"/>
      <c r="AZ119" s="396"/>
      <c r="BA119" s="396"/>
      <c r="BB119" s="396"/>
      <c r="BC119" s="396"/>
      <c r="BD119" s="396"/>
      <c r="BE119" s="396"/>
      <c r="BF119" s="396"/>
      <c r="BG119" s="396"/>
      <c r="BH119" s="396"/>
      <c r="BI119" s="396"/>
      <c r="BJ119" s="396"/>
      <c r="BK119" s="396"/>
      <c r="BL119" s="396"/>
      <c r="BM119" s="396"/>
      <c r="BN119" s="396"/>
      <c r="BO119" s="396"/>
      <c r="BP119" s="396"/>
      <c r="BQ119" s="396"/>
      <c r="BR119" s="396"/>
      <c r="BS119" s="396"/>
      <c r="BT119" s="396"/>
      <c r="BU119" s="396"/>
      <c r="BV119" s="396"/>
      <c r="BW119" s="396"/>
      <c r="BX119" s="396"/>
      <c r="BY119" s="396"/>
      <c r="BZ119" s="396"/>
      <c r="CA119" s="396"/>
      <c r="CB119" s="396"/>
      <c r="CC119" s="396"/>
      <c r="CD119" s="396"/>
      <c r="CE119" s="396"/>
      <c r="CF119" s="396"/>
      <c r="CG119" s="396"/>
      <c r="CH119" s="396"/>
      <c r="CI119" s="396"/>
      <c r="CJ119" s="396"/>
      <c r="CK119" s="396"/>
      <c r="CL119" s="396"/>
      <c r="CM119" s="396"/>
      <c r="CN119" s="396"/>
      <c r="CO119" s="396"/>
      <c r="CP119" s="396"/>
      <c r="CQ119" s="396"/>
      <c r="CR119" s="396"/>
      <c r="CS119" s="143">
        <v>0</v>
      </c>
      <c r="CT119" s="143" t="str">
        <f t="shared" si="8"/>
        <v/>
      </c>
      <c r="CU119" s="143">
        <f t="shared" si="6"/>
        <v>0</v>
      </c>
      <c r="CV119" s="143" t="str">
        <f t="shared" si="9"/>
        <v/>
      </c>
      <c r="CW119" s="143">
        <v>0</v>
      </c>
      <c r="CX119" s="143" t="str">
        <f t="shared" si="10"/>
        <v/>
      </c>
      <c r="CY119" s="143">
        <f t="shared" si="7"/>
        <v>0</v>
      </c>
      <c r="CZ119" s="143" t="str">
        <f t="shared" si="11"/>
        <v/>
      </c>
    </row>
    <row r="120" spans="1:104">
      <c r="A120" s="395"/>
      <c r="B120" s="395"/>
      <c r="C120" s="395"/>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c r="AA120" s="395"/>
      <c r="AB120" s="395"/>
      <c r="AC120" s="395"/>
      <c r="AD120" s="395"/>
      <c r="AE120" s="395"/>
      <c r="AF120" s="395"/>
      <c r="AG120" s="395"/>
      <c r="AH120" s="395"/>
      <c r="AI120" s="395"/>
      <c r="AJ120" s="395"/>
      <c r="AK120" s="395"/>
      <c r="AL120" s="395"/>
      <c r="AM120" s="395"/>
      <c r="AN120" s="395"/>
      <c r="AO120" s="395"/>
      <c r="AP120" s="395"/>
      <c r="AQ120" s="395"/>
      <c r="AR120" s="395"/>
      <c r="AS120" s="395"/>
      <c r="AT120" s="395"/>
      <c r="AU120" s="395"/>
      <c r="AV120" s="395"/>
      <c r="AW120" s="395"/>
      <c r="AX120" s="395"/>
      <c r="AY120" s="395"/>
      <c r="AZ120" s="395"/>
      <c r="BA120" s="395"/>
      <c r="BB120" s="395"/>
      <c r="BC120" s="395"/>
      <c r="BD120" s="395"/>
      <c r="BE120" s="395"/>
      <c r="BF120" s="395"/>
      <c r="BG120" s="395"/>
      <c r="BH120" s="395"/>
      <c r="BI120" s="395"/>
      <c r="BJ120" s="395"/>
      <c r="BK120" s="395"/>
      <c r="BL120" s="395"/>
      <c r="BM120" s="395"/>
      <c r="BN120" s="395"/>
      <c r="BO120" s="395"/>
      <c r="BP120" s="395"/>
      <c r="BQ120" s="395"/>
      <c r="BR120" s="395"/>
      <c r="BS120" s="395"/>
      <c r="BT120" s="395"/>
      <c r="BU120" s="395"/>
      <c r="BV120" s="395"/>
      <c r="BW120" s="395"/>
      <c r="BX120" s="395"/>
      <c r="BY120" s="395"/>
      <c r="BZ120" s="395"/>
      <c r="CA120" s="395"/>
      <c r="CB120" s="395"/>
      <c r="CC120" s="395"/>
      <c r="CD120" s="395"/>
      <c r="CE120" s="395"/>
      <c r="CF120" s="395"/>
      <c r="CG120" s="395"/>
      <c r="CH120" s="395"/>
      <c r="CI120" s="395"/>
      <c r="CJ120" s="395"/>
      <c r="CK120" s="395"/>
      <c r="CL120" s="395"/>
      <c r="CM120" s="395"/>
      <c r="CN120" s="395"/>
      <c r="CO120" s="395"/>
      <c r="CP120" s="395"/>
      <c r="CQ120" s="395"/>
      <c r="CR120" s="395"/>
      <c r="CS120" s="143">
        <v>0</v>
      </c>
      <c r="CT120" s="143" t="str">
        <f t="shared" si="8"/>
        <v/>
      </c>
      <c r="CU120" s="143">
        <f t="shared" si="6"/>
        <v>0</v>
      </c>
      <c r="CV120" s="143" t="str">
        <f t="shared" si="9"/>
        <v/>
      </c>
      <c r="CW120" s="143">
        <v>0</v>
      </c>
      <c r="CX120" s="143" t="str">
        <f t="shared" si="10"/>
        <v/>
      </c>
      <c r="CY120" s="143">
        <f t="shared" si="7"/>
        <v>0</v>
      </c>
      <c r="CZ120" s="143" t="str">
        <f t="shared" si="11"/>
        <v/>
      </c>
    </row>
    <row r="121" spans="1:104">
      <c r="A121" s="396"/>
      <c r="B121" s="396"/>
      <c r="C121" s="396"/>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c r="AA121" s="396"/>
      <c r="AB121" s="396"/>
      <c r="AC121" s="396"/>
      <c r="AD121" s="396"/>
      <c r="AE121" s="396"/>
      <c r="AF121" s="396"/>
      <c r="AG121" s="396"/>
      <c r="AH121" s="396"/>
      <c r="AI121" s="396"/>
      <c r="AJ121" s="396"/>
      <c r="AK121" s="396"/>
      <c r="AL121" s="396"/>
      <c r="AM121" s="396"/>
      <c r="AN121" s="396"/>
      <c r="AO121" s="396"/>
      <c r="AP121" s="396"/>
      <c r="AQ121" s="396"/>
      <c r="AR121" s="396"/>
      <c r="AS121" s="396"/>
      <c r="AT121" s="396"/>
      <c r="AU121" s="396"/>
      <c r="AV121" s="396"/>
      <c r="AW121" s="396"/>
      <c r="AX121" s="396"/>
      <c r="AY121" s="396"/>
      <c r="AZ121" s="396"/>
      <c r="BA121" s="396"/>
      <c r="BB121" s="396"/>
      <c r="BC121" s="396"/>
      <c r="BD121" s="396"/>
      <c r="BE121" s="396"/>
      <c r="BF121" s="396"/>
      <c r="BG121" s="396"/>
      <c r="BH121" s="396"/>
      <c r="BI121" s="396"/>
      <c r="BJ121" s="396"/>
      <c r="BK121" s="396"/>
      <c r="BL121" s="396"/>
      <c r="BM121" s="396"/>
      <c r="BN121" s="396"/>
      <c r="BO121" s="396"/>
      <c r="BP121" s="396"/>
      <c r="BQ121" s="396"/>
      <c r="BR121" s="396"/>
      <c r="BS121" s="396"/>
      <c r="BT121" s="396"/>
      <c r="BU121" s="396"/>
      <c r="BV121" s="396"/>
      <c r="BW121" s="396"/>
      <c r="BX121" s="396"/>
      <c r="BY121" s="396"/>
      <c r="BZ121" s="396"/>
      <c r="CA121" s="396"/>
      <c r="CB121" s="396"/>
      <c r="CC121" s="396"/>
      <c r="CD121" s="396"/>
      <c r="CE121" s="396"/>
      <c r="CF121" s="396"/>
      <c r="CG121" s="396"/>
      <c r="CH121" s="396"/>
      <c r="CI121" s="396"/>
      <c r="CJ121" s="396"/>
      <c r="CK121" s="396"/>
      <c r="CL121" s="396"/>
      <c r="CM121" s="396"/>
      <c r="CN121" s="396"/>
      <c r="CO121" s="396"/>
      <c r="CP121" s="396"/>
      <c r="CQ121" s="396"/>
      <c r="CR121" s="396"/>
      <c r="CS121" s="143">
        <v>0</v>
      </c>
      <c r="CT121" s="143" t="str">
        <f t="shared" si="8"/>
        <v/>
      </c>
      <c r="CU121" s="143">
        <f t="shared" si="6"/>
        <v>0</v>
      </c>
      <c r="CV121" s="143" t="str">
        <f t="shared" si="9"/>
        <v/>
      </c>
      <c r="CW121" s="143">
        <v>0</v>
      </c>
      <c r="CX121" s="143" t="str">
        <f t="shared" si="10"/>
        <v/>
      </c>
      <c r="CY121" s="143">
        <f t="shared" si="7"/>
        <v>0</v>
      </c>
      <c r="CZ121" s="143" t="str">
        <f t="shared" si="11"/>
        <v/>
      </c>
    </row>
    <row r="122" spans="1:104">
      <c r="A122" s="395"/>
      <c r="B122" s="395"/>
      <c r="C122" s="395"/>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c r="AA122" s="395"/>
      <c r="AB122" s="395"/>
      <c r="AC122" s="395"/>
      <c r="AD122" s="395"/>
      <c r="AE122" s="395"/>
      <c r="AF122" s="395"/>
      <c r="AG122" s="395"/>
      <c r="AH122" s="395"/>
      <c r="AI122" s="395"/>
      <c r="AJ122" s="395"/>
      <c r="AK122" s="395"/>
      <c r="AL122" s="395"/>
      <c r="AM122" s="395"/>
      <c r="AN122" s="395"/>
      <c r="AO122" s="395"/>
      <c r="AP122" s="395"/>
      <c r="AQ122" s="395"/>
      <c r="AR122" s="395"/>
      <c r="AS122" s="395"/>
      <c r="AT122" s="395"/>
      <c r="AU122" s="395"/>
      <c r="AV122" s="395"/>
      <c r="AW122" s="395"/>
      <c r="AX122" s="395"/>
      <c r="AY122" s="395"/>
      <c r="AZ122" s="395"/>
      <c r="BA122" s="395"/>
      <c r="BB122" s="395"/>
      <c r="BC122" s="395"/>
      <c r="BD122" s="395"/>
      <c r="BE122" s="395"/>
      <c r="BF122" s="395"/>
      <c r="BG122" s="395"/>
      <c r="BH122" s="395"/>
      <c r="BI122" s="395"/>
      <c r="BJ122" s="395"/>
      <c r="BK122" s="395"/>
      <c r="BL122" s="395"/>
      <c r="BM122" s="395"/>
      <c r="BN122" s="395"/>
      <c r="BO122" s="395"/>
      <c r="BP122" s="395"/>
      <c r="BQ122" s="395"/>
      <c r="BR122" s="395"/>
      <c r="BS122" s="395"/>
      <c r="BT122" s="395"/>
      <c r="BU122" s="395"/>
      <c r="BV122" s="395"/>
      <c r="BW122" s="395"/>
      <c r="BX122" s="395"/>
      <c r="BY122" s="395"/>
      <c r="BZ122" s="395"/>
      <c r="CA122" s="395"/>
      <c r="CB122" s="395"/>
      <c r="CC122" s="395"/>
      <c r="CD122" s="395"/>
      <c r="CE122" s="395"/>
      <c r="CF122" s="395"/>
      <c r="CG122" s="395"/>
      <c r="CH122" s="395"/>
      <c r="CI122" s="395"/>
      <c r="CJ122" s="395"/>
      <c r="CK122" s="395"/>
      <c r="CL122" s="395"/>
      <c r="CM122" s="395"/>
      <c r="CN122" s="395"/>
      <c r="CO122" s="395"/>
      <c r="CP122" s="395"/>
      <c r="CQ122" s="395"/>
      <c r="CR122" s="395"/>
      <c r="CS122" s="143">
        <v>0</v>
      </c>
      <c r="CT122" s="143" t="str">
        <f t="shared" si="8"/>
        <v/>
      </c>
      <c r="CU122" s="143">
        <f t="shared" si="6"/>
        <v>0</v>
      </c>
      <c r="CV122" s="143" t="str">
        <f t="shared" si="9"/>
        <v/>
      </c>
      <c r="CW122" s="143">
        <v>0</v>
      </c>
      <c r="CX122" s="143" t="str">
        <f t="shared" si="10"/>
        <v/>
      </c>
      <c r="CY122" s="143">
        <f t="shared" si="7"/>
        <v>0</v>
      </c>
      <c r="CZ122" s="143" t="str">
        <f t="shared" si="11"/>
        <v/>
      </c>
    </row>
    <row r="123" spans="1:104">
      <c r="A123" s="396"/>
      <c r="B123" s="396"/>
      <c r="C123" s="396"/>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c r="AA123" s="396"/>
      <c r="AB123" s="396"/>
      <c r="AC123" s="396"/>
      <c r="AD123" s="396"/>
      <c r="AE123" s="396"/>
      <c r="AF123" s="396"/>
      <c r="AG123" s="396"/>
      <c r="AH123" s="396"/>
      <c r="AI123" s="396"/>
      <c r="AJ123" s="396"/>
      <c r="AK123" s="396"/>
      <c r="AL123" s="396"/>
      <c r="AM123" s="396"/>
      <c r="AN123" s="396"/>
      <c r="AO123" s="396"/>
      <c r="AP123" s="396"/>
      <c r="AQ123" s="396"/>
      <c r="AR123" s="396"/>
      <c r="AS123" s="396"/>
      <c r="AT123" s="396"/>
      <c r="AU123" s="396"/>
      <c r="AV123" s="396"/>
      <c r="AW123" s="396"/>
      <c r="AX123" s="396"/>
      <c r="AY123" s="396"/>
      <c r="AZ123" s="396"/>
      <c r="BA123" s="396"/>
      <c r="BB123" s="396"/>
      <c r="BC123" s="396"/>
      <c r="BD123" s="396"/>
      <c r="BE123" s="396"/>
      <c r="BF123" s="396"/>
      <c r="BG123" s="396"/>
      <c r="BH123" s="396"/>
      <c r="BI123" s="396"/>
      <c r="BJ123" s="396"/>
      <c r="BK123" s="396"/>
      <c r="BL123" s="396"/>
      <c r="BM123" s="396"/>
      <c r="BN123" s="396"/>
      <c r="BO123" s="396"/>
      <c r="BP123" s="396"/>
      <c r="BQ123" s="396"/>
      <c r="BR123" s="396"/>
      <c r="BS123" s="396"/>
      <c r="BT123" s="396"/>
      <c r="BU123" s="396"/>
      <c r="BV123" s="396"/>
      <c r="BW123" s="396"/>
      <c r="BX123" s="396"/>
      <c r="BY123" s="396"/>
      <c r="BZ123" s="396"/>
      <c r="CA123" s="396"/>
      <c r="CB123" s="396"/>
      <c r="CC123" s="396"/>
      <c r="CD123" s="396"/>
      <c r="CE123" s="396"/>
      <c r="CF123" s="396"/>
      <c r="CG123" s="396"/>
      <c r="CH123" s="396"/>
      <c r="CI123" s="396"/>
      <c r="CJ123" s="396"/>
      <c r="CK123" s="396"/>
      <c r="CL123" s="396"/>
      <c r="CM123" s="396"/>
      <c r="CN123" s="396"/>
      <c r="CO123" s="396"/>
      <c r="CP123" s="396"/>
      <c r="CQ123" s="396"/>
      <c r="CR123" s="396"/>
      <c r="CS123" s="143">
        <v>0</v>
      </c>
      <c r="CT123" s="143" t="str">
        <f t="shared" si="8"/>
        <v/>
      </c>
      <c r="CU123" s="143">
        <f t="shared" si="6"/>
        <v>0</v>
      </c>
      <c r="CV123" s="143" t="str">
        <f t="shared" si="9"/>
        <v/>
      </c>
      <c r="CW123" s="143">
        <v>0</v>
      </c>
      <c r="CX123" s="143" t="str">
        <f t="shared" si="10"/>
        <v/>
      </c>
      <c r="CY123" s="143">
        <f t="shared" si="7"/>
        <v>0</v>
      </c>
      <c r="CZ123" s="143" t="str">
        <f t="shared" si="11"/>
        <v/>
      </c>
    </row>
    <row r="124" spans="1:104">
      <c r="A124" s="395"/>
      <c r="B124" s="395"/>
      <c r="C124" s="395"/>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c r="AA124" s="395"/>
      <c r="AB124" s="395"/>
      <c r="AC124" s="395"/>
      <c r="AD124" s="395"/>
      <c r="AE124" s="395"/>
      <c r="AF124" s="395"/>
      <c r="AG124" s="395"/>
      <c r="AH124" s="395"/>
      <c r="AI124" s="395"/>
      <c r="AJ124" s="395"/>
      <c r="AK124" s="395"/>
      <c r="AL124" s="395"/>
      <c r="AM124" s="395"/>
      <c r="AN124" s="395"/>
      <c r="AO124" s="395"/>
      <c r="AP124" s="395"/>
      <c r="AQ124" s="395"/>
      <c r="AR124" s="395"/>
      <c r="AS124" s="395"/>
      <c r="AT124" s="395"/>
      <c r="AU124" s="395"/>
      <c r="AV124" s="395"/>
      <c r="AW124" s="395"/>
      <c r="AX124" s="395"/>
      <c r="AY124" s="395"/>
      <c r="AZ124" s="395"/>
      <c r="BA124" s="395"/>
      <c r="BB124" s="395"/>
      <c r="BC124" s="395"/>
      <c r="BD124" s="395"/>
      <c r="BE124" s="395"/>
      <c r="BF124" s="395"/>
      <c r="BG124" s="395"/>
      <c r="BH124" s="395"/>
      <c r="BI124" s="395"/>
      <c r="BJ124" s="395"/>
      <c r="BK124" s="395"/>
      <c r="BL124" s="395"/>
      <c r="BM124" s="395"/>
      <c r="BN124" s="395"/>
      <c r="BO124" s="395"/>
      <c r="BP124" s="395"/>
      <c r="BQ124" s="395"/>
      <c r="BR124" s="395"/>
      <c r="BS124" s="395"/>
      <c r="BT124" s="395"/>
      <c r="BU124" s="395"/>
      <c r="BV124" s="395"/>
      <c r="BW124" s="395"/>
      <c r="BX124" s="395"/>
      <c r="BY124" s="395"/>
      <c r="BZ124" s="395"/>
      <c r="CA124" s="395"/>
      <c r="CB124" s="395"/>
      <c r="CC124" s="395"/>
      <c r="CD124" s="395"/>
      <c r="CE124" s="395"/>
      <c r="CF124" s="395"/>
      <c r="CG124" s="395"/>
      <c r="CH124" s="395"/>
      <c r="CI124" s="395"/>
      <c r="CJ124" s="395"/>
      <c r="CK124" s="395"/>
      <c r="CL124" s="395"/>
      <c r="CM124" s="395"/>
      <c r="CN124" s="395"/>
      <c r="CO124" s="395"/>
      <c r="CP124" s="395"/>
      <c r="CQ124" s="395"/>
      <c r="CR124" s="395"/>
      <c r="CS124" s="143">
        <v>0</v>
      </c>
      <c r="CT124" s="143" t="str">
        <f t="shared" si="8"/>
        <v/>
      </c>
      <c r="CU124" s="143">
        <f t="shared" si="6"/>
        <v>0</v>
      </c>
      <c r="CV124" s="143" t="str">
        <f t="shared" si="9"/>
        <v/>
      </c>
      <c r="CW124" s="143">
        <v>0</v>
      </c>
      <c r="CX124" s="143" t="str">
        <f t="shared" si="10"/>
        <v/>
      </c>
      <c r="CY124" s="143">
        <f t="shared" si="7"/>
        <v>0</v>
      </c>
      <c r="CZ124" s="143" t="str">
        <f t="shared" si="11"/>
        <v/>
      </c>
    </row>
    <row r="125" spans="1:104">
      <c r="A125" s="396"/>
      <c r="B125" s="396"/>
      <c r="C125" s="396"/>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c r="AA125" s="396"/>
      <c r="AB125" s="396"/>
      <c r="AC125" s="396"/>
      <c r="AD125" s="396"/>
      <c r="AE125" s="396"/>
      <c r="AF125" s="396"/>
      <c r="AG125" s="396"/>
      <c r="AH125" s="396"/>
      <c r="AI125" s="396"/>
      <c r="AJ125" s="396"/>
      <c r="AK125" s="396"/>
      <c r="AL125" s="396"/>
      <c r="AM125" s="396"/>
      <c r="AN125" s="396"/>
      <c r="AO125" s="396"/>
      <c r="AP125" s="396"/>
      <c r="AQ125" s="396"/>
      <c r="AR125" s="396"/>
      <c r="AS125" s="396"/>
      <c r="AT125" s="396"/>
      <c r="AU125" s="396"/>
      <c r="AV125" s="396"/>
      <c r="AW125" s="396"/>
      <c r="AX125" s="396"/>
      <c r="AY125" s="396"/>
      <c r="AZ125" s="396"/>
      <c r="BA125" s="396"/>
      <c r="BB125" s="396"/>
      <c r="BC125" s="396"/>
      <c r="BD125" s="396"/>
      <c r="BE125" s="396"/>
      <c r="BF125" s="396"/>
      <c r="BG125" s="396"/>
      <c r="BH125" s="396"/>
      <c r="BI125" s="396"/>
      <c r="BJ125" s="396"/>
      <c r="BK125" s="396"/>
      <c r="BL125" s="396"/>
      <c r="BM125" s="396"/>
      <c r="BN125" s="396"/>
      <c r="BO125" s="396"/>
      <c r="BP125" s="396"/>
      <c r="BQ125" s="396"/>
      <c r="BR125" s="396"/>
      <c r="BS125" s="396"/>
      <c r="BT125" s="396"/>
      <c r="BU125" s="396"/>
      <c r="BV125" s="396"/>
      <c r="BW125" s="396"/>
      <c r="BX125" s="396"/>
      <c r="BY125" s="396"/>
      <c r="BZ125" s="396"/>
      <c r="CA125" s="396"/>
      <c r="CB125" s="396"/>
      <c r="CC125" s="396"/>
      <c r="CD125" s="396"/>
      <c r="CE125" s="396"/>
      <c r="CF125" s="396"/>
      <c r="CG125" s="396"/>
      <c r="CH125" s="396"/>
      <c r="CI125" s="396"/>
      <c r="CJ125" s="396"/>
      <c r="CK125" s="396"/>
      <c r="CL125" s="396"/>
      <c r="CM125" s="396"/>
      <c r="CN125" s="396"/>
      <c r="CO125" s="396"/>
      <c r="CP125" s="396"/>
      <c r="CQ125" s="396"/>
      <c r="CR125" s="396"/>
      <c r="CS125" s="143">
        <v>0</v>
      </c>
      <c r="CT125" s="143" t="str">
        <f t="shared" si="8"/>
        <v/>
      </c>
      <c r="CU125" s="143">
        <f t="shared" si="6"/>
        <v>0</v>
      </c>
      <c r="CV125" s="143" t="str">
        <f t="shared" si="9"/>
        <v/>
      </c>
      <c r="CW125" s="143">
        <v>0</v>
      </c>
      <c r="CX125" s="143" t="str">
        <f t="shared" si="10"/>
        <v/>
      </c>
      <c r="CY125" s="143">
        <f t="shared" si="7"/>
        <v>0</v>
      </c>
      <c r="CZ125" s="143" t="str">
        <f t="shared" si="11"/>
        <v/>
      </c>
    </row>
    <row r="126" spans="1:104">
      <c r="A126" s="395"/>
      <c r="B126" s="395"/>
      <c r="C126" s="395"/>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c r="AA126" s="395"/>
      <c r="AB126" s="395"/>
      <c r="AC126" s="395"/>
      <c r="AD126" s="395"/>
      <c r="AE126" s="395"/>
      <c r="AF126" s="395"/>
      <c r="AG126" s="395"/>
      <c r="AH126" s="395"/>
      <c r="AI126" s="395"/>
      <c r="AJ126" s="395"/>
      <c r="AK126" s="395"/>
      <c r="AL126" s="395"/>
      <c r="AM126" s="395"/>
      <c r="AN126" s="395"/>
      <c r="AO126" s="395"/>
      <c r="AP126" s="395"/>
      <c r="AQ126" s="395"/>
      <c r="AR126" s="395"/>
      <c r="AS126" s="395"/>
      <c r="AT126" s="395"/>
      <c r="AU126" s="395"/>
      <c r="AV126" s="395"/>
      <c r="AW126" s="395"/>
      <c r="AX126" s="395"/>
      <c r="AY126" s="395"/>
      <c r="AZ126" s="395"/>
      <c r="BA126" s="395"/>
      <c r="BB126" s="395"/>
      <c r="BC126" s="395"/>
      <c r="BD126" s="395"/>
      <c r="BE126" s="395"/>
      <c r="BF126" s="395"/>
      <c r="BG126" s="395"/>
      <c r="BH126" s="395"/>
      <c r="BI126" s="395"/>
      <c r="BJ126" s="395"/>
      <c r="BK126" s="395"/>
      <c r="BL126" s="395"/>
      <c r="BM126" s="395"/>
      <c r="BN126" s="395"/>
      <c r="BO126" s="395"/>
      <c r="BP126" s="395"/>
      <c r="BQ126" s="395"/>
      <c r="BR126" s="395"/>
      <c r="BS126" s="395"/>
      <c r="BT126" s="395"/>
      <c r="BU126" s="395"/>
      <c r="BV126" s="395"/>
      <c r="BW126" s="395"/>
      <c r="BX126" s="395"/>
      <c r="BY126" s="395"/>
      <c r="BZ126" s="395"/>
      <c r="CA126" s="395"/>
      <c r="CB126" s="395"/>
      <c r="CC126" s="395"/>
      <c r="CD126" s="395"/>
      <c r="CE126" s="395"/>
      <c r="CF126" s="395"/>
      <c r="CG126" s="395"/>
      <c r="CH126" s="395"/>
      <c r="CI126" s="395"/>
      <c r="CJ126" s="395"/>
      <c r="CK126" s="395"/>
      <c r="CL126" s="395"/>
      <c r="CM126" s="395"/>
      <c r="CN126" s="395"/>
      <c r="CO126" s="395"/>
      <c r="CP126" s="395"/>
      <c r="CQ126" s="395"/>
      <c r="CR126" s="395"/>
      <c r="CS126" s="143">
        <v>0</v>
      </c>
      <c r="CT126" s="143" t="str">
        <f t="shared" si="8"/>
        <v/>
      </c>
      <c r="CU126" s="143">
        <f t="shared" si="6"/>
        <v>0</v>
      </c>
      <c r="CV126" s="143" t="str">
        <f t="shared" si="9"/>
        <v/>
      </c>
      <c r="CW126" s="143">
        <v>0</v>
      </c>
      <c r="CX126" s="143" t="str">
        <f t="shared" si="10"/>
        <v/>
      </c>
      <c r="CY126" s="143">
        <f t="shared" si="7"/>
        <v>0</v>
      </c>
      <c r="CZ126" s="143" t="str">
        <f t="shared" si="11"/>
        <v/>
      </c>
    </row>
    <row r="127" spans="1:104">
      <c r="A127" s="396"/>
      <c r="B127" s="396"/>
      <c r="C127" s="396"/>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c r="AA127" s="396"/>
      <c r="AB127" s="396"/>
      <c r="AC127" s="396"/>
      <c r="AD127" s="396"/>
      <c r="AE127" s="396"/>
      <c r="AF127" s="396"/>
      <c r="AG127" s="396"/>
      <c r="AH127" s="396"/>
      <c r="AI127" s="396"/>
      <c r="AJ127" s="396"/>
      <c r="AK127" s="396"/>
      <c r="AL127" s="396"/>
      <c r="AM127" s="396"/>
      <c r="AN127" s="396"/>
      <c r="AO127" s="396"/>
      <c r="AP127" s="396"/>
      <c r="AQ127" s="396"/>
      <c r="AR127" s="396"/>
      <c r="AS127" s="396"/>
      <c r="AT127" s="396"/>
      <c r="AU127" s="396"/>
      <c r="AV127" s="396"/>
      <c r="AW127" s="396"/>
      <c r="AX127" s="396"/>
      <c r="AY127" s="396"/>
      <c r="AZ127" s="396"/>
      <c r="BA127" s="396"/>
      <c r="BB127" s="396"/>
      <c r="BC127" s="396"/>
      <c r="BD127" s="396"/>
      <c r="BE127" s="396"/>
      <c r="BF127" s="396"/>
      <c r="BG127" s="396"/>
      <c r="BH127" s="396"/>
      <c r="BI127" s="396"/>
      <c r="BJ127" s="396"/>
      <c r="BK127" s="396"/>
      <c r="BL127" s="396"/>
      <c r="BM127" s="396"/>
      <c r="BN127" s="396"/>
      <c r="BO127" s="396"/>
      <c r="BP127" s="396"/>
      <c r="BQ127" s="396"/>
      <c r="BR127" s="396"/>
      <c r="BS127" s="396"/>
      <c r="BT127" s="396"/>
      <c r="BU127" s="396"/>
      <c r="BV127" s="396"/>
      <c r="BW127" s="396"/>
      <c r="BX127" s="396"/>
      <c r="BY127" s="396"/>
      <c r="BZ127" s="396"/>
      <c r="CA127" s="396"/>
      <c r="CB127" s="396"/>
      <c r="CC127" s="396"/>
      <c r="CD127" s="396"/>
      <c r="CE127" s="396"/>
      <c r="CF127" s="396"/>
      <c r="CG127" s="396"/>
      <c r="CH127" s="396"/>
      <c r="CI127" s="396"/>
      <c r="CJ127" s="396"/>
      <c r="CK127" s="396"/>
      <c r="CL127" s="396"/>
      <c r="CM127" s="396"/>
      <c r="CN127" s="396"/>
      <c r="CO127" s="396"/>
      <c r="CP127" s="396"/>
      <c r="CQ127" s="396"/>
      <c r="CR127" s="396"/>
      <c r="CS127" s="143">
        <v>0</v>
      </c>
      <c r="CT127" s="143" t="str">
        <f t="shared" si="8"/>
        <v/>
      </c>
      <c r="CU127" s="143">
        <f t="shared" si="6"/>
        <v>0</v>
      </c>
      <c r="CV127" s="143" t="str">
        <f t="shared" si="9"/>
        <v/>
      </c>
      <c r="CW127" s="143">
        <v>0</v>
      </c>
      <c r="CX127" s="143" t="str">
        <f t="shared" si="10"/>
        <v/>
      </c>
      <c r="CY127" s="143">
        <f t="shared" si="7"/>
        <v>0</v>
      </c>
      <c r="CZ127" s="143" t="str">
        <f t="shared" si="11"/>
        <v/>
      </c>
    </row>
    <row r="128" spans="1:104">
      <c r="A128" s="395"/>
      <c r="B128" s="395"/>
      <c r="C128" s="395"/>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c r="AA128" s="395"/>
      <c r="AB128" s="395"/>
      <c r="AC128" s="395"/>
      <c r="AD128" s="395"/>
      <c r="AE128" s="395"/>
      <c r="AF128" s="395"/>
      <c r="AG128" s="395"/>
      <c r="AH128" s="395"/>
      <c r="AI128" s="395"/>
      <c r="AJ128" s="395"/>
      <c r="AK128" s="395"/>
      <c r="AL128" s="395"/>
      <c r="AM128" s="395"/>
      <c r="AN128" s="395"/>
      <c r="AO128" s="395"/>
      <c r="AP128" s="395"/>
      <c r="AQ128" s="395"/>
      <c r="AR128" s="395"/>
      <c r="AS128" s="395"/>
      <c r="AT128" s="395"/>
      <c r="AU128" s="395"/>
      <c r="AV128" s="395"/>
      <c r="AW128" s="395"/>
      <c r="AX128" s="395"/>
      <c r="AY128" s="395"/>
      <c r="AZ128" s="395"/>
      <c r="BA128" s="395"/>
      <c r="BB128" s="395"/>
      <c r="BC128" s="395"/>
      <c r="BD128" s="395"/>
      <c r="BE128" s="395"/>
      <c r="BF128" s="395"/>
      <c r="BG128" s="395"/>
      <c r="BH128" s="395"/>
      <c r="BI128" s="395"/>
      <c r="BJ128" s="395"/>
      <c r="BK128" s="395"/>
      <c r="BL128" s="395"/>
      <c r="BM128" s="395"/>
      <c r="BN128" s="395"/>
      <c r="BO128" s="395"/>
      <c r="BP128" s="395"/>
      <c r="BQ128" s="395"/>
      <c r="BR128" s="395"/>
      <c r="BS128" s="395"/>
      <c r="BT128" s="395"/>
      <c r="BU128" s="395"/>
      <c r="BV128" s="395"/>
      <c r="BW128" s="395"/>
      <c r="BX128" s="395"/>
      <c r="BY128" s="395"/>
      <c r="BZ128" s="395"/>
      <c r="CA128" s="395"/>
      <c r="CB128" s="395"/>
      <c r="CC128" s="395"/>
      <c r="CD128" s="395"/>
      <c r="CE128" s="395"/>
      <c r="CF128" s="395"/>
      <c r="CG128" s="395"/>
      <c r="CH128" s="395"/>
      <c r="CI128" s="395"/>
      <c r="CJ128" s="395"/>
      <c r="CK128" s="395"/>
      <c r="CL128" s="395"/>
      <c r="CM128" s="395"/>
      <c r="CN128" s="395"/>
      <c r="CO128" s="395"/>
      <c r="CP128" s="395"/>
      <c r="CQ128" s="395"/>
      <c r="CR128" s="395"/>
      <c r="CS128" s="143">
        <v>0</v>
      </c>
      <c r="CT128" s="143" t="str">
        <f t="shared" si="8"/>
        <v/>
      </c>
      <c r="CU128" s="143">
        <f t="shared" si="6"/>
        <v>0</v>
      </c>
      <c r="CV128" s="143" t="str">
        <f t="shared" si="9"/>
        <v/>
      </c>
      <c r="CW128" s="143">
        <v>0</v>
      </c>
      <c r="CX128" s="143" t="str">
        <f t="shared" si="10"/>
        <v/>
      </c>
      <c r="CY128" s="143">
        <f t="shared" si="7"/>
        <v>0</v>
      </c>
      <c r="CZ128" s="143" t="str">
        <f t="shared" si="11"/>
        <v/>
      </c>
    </row>
    <row r="129" spans="1:104">
      <c r="A129" s="396"/>
      <c r="B129" s="396"/>
      <c r="C129" s="396"/>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c r="AA129" s="396"/>
      <c r="AB129" s="396"/>
      <c r="AC129" s="396"/>
      <c r="AD129" s="396"/>
      <c r="AE129" s="396"/>
      <c r="AF129" s="396"/>
      <c r="AG129" s="396"/>
      <c r="AH129" s="396"/>
      <c r="AI129" s="396"/>
      <c r="AJ129" s="396"/>
      <c r="AK129" s="396"/>
      <c r="AL129" s="396"/>
      <c r="AM129" s="396"/>
      <c r="AN129" s="396"/>
      <c r="AO129" s="396"/>
      <c r="AP129" s="396"/>
      <c r="AQ129" s="396"/>
      <c r="AR129" s="396"/>
      <c r="AS129" s="396"/>
      <c r="AT129" s="396"/>
      <c r="AU129" s="396"/>
      <c r="AV129" s="396"/>
      <c r="AW129" s="396"/>
      <c r="AX129" s="396"/>
      <c r="AY129" s="396"/>
      <c r="AZ129" s="396"/>
      <c r="BA129" s="396"/>
      <c r="BB129" s="396"/>
      <c r="BC129" s="396"/>
      <c r="BD129" s="396"/>
      <c r="BE129" s="396"/>
      <c r="BF129" s="396"/>
      <c r="BG129" s="396"/>
      <c r="BH129" s="396"/>
      <c r="BI129" s="396"/>
      <c r="BJ129" s="396"/>
      <c r="BK129" s="396"/>
      <c r="BL129" s="396"/>
      <c r="BM129" s="396"/>
      <c r="BN129" s="396"/>
      <c r="BO129" s="396"/>
      <c r="BP129" s="396"/>
      <c r="BQ129" s="396"/>
      <c r="BR129" s="396"/>
      <c r="BS129" s="396"/>
      <c r="BT129" s="396"/>
      <c r="BU129" s="396"/>
      <c r="BV129" s="396"/>
      <c r="BW129" s="396"/>
      <c r="BX129" s="396"/>
      <c r="BY129" s="396"/>
      <c r="BZ129" s="396"/>
      <c r="CA129" s="396"/>
      <c r="CB129" s="396"/>
      <c r="CC129" s="396"/>
      <c r="CD129" s="396"/>
      <c r="CE129" s="396"/>
      <c r="CF129" s="396"/>
      <c r="CG129" s="396"/>
      <c r="CH129" s="396"/>
      <c r="CI129" s="396"/>
      <c r="CJ129" s="396"/>
      <c r="CK129" s="396"/>
      <c r="CL129" s="396"/>
      <c r="CM129" s="396"/>
      <c r="CN129" s="396"/>
      <c r="CO129" s="396"/>
      <c r="CP129" s="396"/>
      <c r="CQ129" s="396"/>
      <c r="CR129" s="396"/>
      <c r="CS129" s="143">
        <v>0</v>
      </c>
      <c r="CT129" s="143" t="str">
        <f t="shared" si="8"/>
        <v/>
      </c>
      <c r="CU129" s="143">
        <f t="shared" si="6"/>
        <v>0</v>
      </c>
      <c r="CV129" s="143" t="str">
        <f t="shared" si="9"/>
        <v/>
      </c>
      <c r="CW129" s="143">
        <v>0</v>
      </c>
      <c r="CX129" s="143" t="str">
        <f t="shared" si="10"/>
        <v/>
      </c>
      <c r="CY129" s="143">
        <f t="shared" si="7"/>
        <v>0</v>
      </c>
      <c r="CZ129" s="143" t="str">
        <f t="shared" si="11"/>
        <v/>
      </c>
    </row>
    <row r="130" spans="1:104">
      <c r="A130" s="395"/>
      <c r="B130" s="395"/>
      <c r="C130" s="395"/>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c r="AA130" s="395"/>
      <c r="AB130" s="395"/>
      <c r="AC130" s="395"/>
      <c r="AD130" s="395"/>
      <c r="AE130" s="395"/>
      <c r="AF130" s="395"/>
      <c r="AG130" s="395"/>
      <c r="AH130" s="395"/>
      <c r="AI130" s="395"/>
      <c r="AJ130" s="395"/>
      <c r="AK130" s="395"/>
      <c r="AL130" s="395"/>
      <c r="AM130" s="395"/>
      <c r="AN130" s="395"/>
      <c r="AO130" s="395"/>
      <c r="AP130" s="395"/>
      <c r="AQ130" s="395"/>
      <c r="AR130" s="395"/>
      <c r="AS130" s="395"/>
      <c r="AT130" s="395"/>
      <c r="AU130" s="395"/>
      <c r="AV130" s="395"/>
      <c r="AW130" s="395"/>
      <c r="AX130" s="395"/>
      <c r="AY130" s="395"/>
      <c r="AZ130" s="395"/>
      <c r="BA130" s="395"/>
      <c r="BB130" s="395"/>
      <c r="BC130" s="395"/>
      <c r="BD130" s="395"/>
      <c r="BE130" s="395"/>
      <c r="BF130" s="395"/>
      <c r="BG130" s="395"/>
      <c r="BH130" s="395"/>
      <c r="BI130" s="395"/>
      <c r="BJ130" s="395"/>
      <c r="BK130" s="395"/>
      <c r="BL130" s="395"/>
      <c r="BM130" s="395"/>
      <c r="BN130" s="395"/>
      <c r="BO130" s="395"/>
      <c r="BP130" s="395"/>
      <c r="BQ130" s="395"/>
      <c r="BR130" s="395"/>
      <c r="BS130" s="395"/>
      <c r="BT130" s="395"/>
      <c r="BU130" s="395"/>
      <c r="BV130" s="395"/>
      <c r="BW130" s="395"/>
      <c r="BX130" s="395"/>
      <c r="BY130" s="395"/>
      <c r="BZ130" s="395"/>
      <c r="CA130" s="395"/>
      <c r="CB130" s="395"/>
      <c r="CC130" s="395"/>
      <c r="CD130" s="395"/>
      <c r="CE130" s="395"/>
      <c r="CF130" s="395"/>
      <c r="CG130" s="395"/>
      <c r="CH130" s="395"/>
      <c r="CI130" s="395"/>
      <c r="CJ130" s="395"/>
      <c r="CK130" s="395"/>
      <c r="CL130" s="395"/>
      <c r="CM130" s="395"/>
      <c r="CN130" s="395"/>
      <c r="CO130" s="395"/>
      <c r="CP130" s="395"/>
      <c r="CQ130" s="395"/>
      <c r="CR130" s="395"/>
      <c r="CS130" s="143">
        <v>0</v>
      </c>
      <c r="CT130" s="143" t="str">
        <f t="shared" si="8"/>
        <v/>
      </c>
      <c r="CU130" s="143">
        <f t="shared" ref="CU130:CU193" si="12">AP130-SUM(AS130,AT130,AU130,AV130,AW130)</f>
        <v>0</v>
      </c>
      <c r="CV130" s="143" t="str">
        <f t="shared" si="9"/>
        <v/>
      </c>
      <c r="CW130" s="143">
        <v>0</v>
      </c>
      <c r="CX130" s="143" t="str">
        <f t="shared" si="10"/>
        <v/>
      </c>
      <c r="CY130" s="143">
        <f t="shared" ref="CY130:CY193" si="13">CG130-SUM(CJ130,CK130,CL130,CM130,CN130)</f>
        <v>0</v>
      </c>
      <c r="CZ130" s="143" t="str">
        <f t="shared" si="11"/>
        <v/>
      </c>
    </row>
    <row r="131" spans="1:104">
      <c r="A131" s="396"/>
      <c r="B131" s="396"/>
      <c r="C131" s="396"/>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c r="AA131" s="396"/>
      <c r="AB131" s="396"/>
      <c r="AC131" s="396"/>
      <c r="AD131" s="396"/>
      <c r="AE131" s="396"/>
      <c r="AF131" s="396"/>
      <c r="AG131" s="396"/>
      <c r="AH131" s="396"/>
      <c r="AI131" s="396"/>
      <c r="AJ131" s="396"/>
      <c r="AK131" s="396"/>
      <c r="AL131" s="396"/>
      <c r="AM131" s="396"/>
      <c r="AN131" s="396"/>
      <c r="AO131" s="396"/>
      <c r="AP131" s="396"/>
      <c r="AQ131" s="396"/>
      <c r="AR131" s="396"/>
      <c r="AS131" s="396"/>
      <c r="AT131" s="396"/>
      <c r="AU131" s="396"/>
      <c r="AV131" s="396"/>
      <c r="AW131" s="396"/>
      <c r="AX131" s="396"/>
      <c r="AY131" s="396"/>
      <c r="AZ131" s="396"/>
      <c r="BA131" s="396"/>
      <c r="BB131" s="396"/>
      <c r="BC131" s="396"/>
      <c r="BD131" s="396"/>
      <c r="BE131" s="396"/>
      <c r="BF131" s="396"/>
      <c r="BG131" s="396"/>
      <c r="BH131" s="396"/>
      <c r="BI131" s="396"/>
      <c r="BJ131" s="396"/>
      <c r="BK131" s="396"/>
      <c r="BL131" s="396"/>
      <c r="BM131" s="396"/>
      <c r="BN131" s="396"/>
      <c r="BO131" s="396"/>
      <c r="BP131" s="396"/>
      <c r="BQ131" s="396"/>
      <c r="BR131" s="396"/>
      <c r="BS131" s="396"/>
      <c r="BT131" s="396"/>
      <c r="BU131" s="396"/>
      <c r="BV131" s="396"/>
      <c r="BW131" s="396"/>
      <c r="BX131" s="396"/>
      <c r="BY131" s="396"/>
      <c r="BZ131" s="396"/>
      <c r="CA131" s="396"/>
      <c r="CB131" s="396"/>
      <c r="CC131" s="396"/>
      <c r="CD131" s="396"/>
      <c r="CE131" s="396"/>
      <c r="CF131" s="396"/>
      <c r="CG131" s="396"/>
      <c r="CH131" s="396"/>
      <c r="CI131" s="396"/>
      <c r="CJ131" s="396"/>
      <c r="CK131" s="396"/>
      <c r="CL131" s="396"/>
      <c r="CM131" s="396"/>
      <c r="CN131" s="396"/>
      <c r="CO131" s="396"/>
      <c r="CP131" s="396"/>
      <c r="CQ131" s="396"/>
      <c r="CR131" s="396"/>
      <c r="CS131" s="143">
        <v>0</v>
      </c>
      <c r="CT131" s="143" t="str">
        <f t="shared" ref="CT131:CT194" si="14">IF(CS131&lt;0,$D131&amp;",","")</f>
        <v/>
      </c>
      <c r="CU131" s="143">
        <f t="shared" si="12"/>
        <v>0</v>
      </c>
      <c r="CV131" s="143" t="str">
        <f t="shared" ref="CV131:CV194" si="15">IF(CU131&lt;0,$D131&amp;",","")</f>
        <v/>
      </c>
      <c r="CW131" s="143">
        <v>0</v>
      </c>
      <c r="CX131" s="143" t="str">
        <f t="shared" ref="CX131:CX194" si="16">IF(CW131&lt;0,$D131&amp;",","")</f>
        <v/>
      </c>
      <c r="CY131" s="143">
        <f t="shared" si="13"/>
        <v>0</v>
      </c>
      <c r="CZ131" s="143" t="str">
        <f t="shared" ref="CZ131:CZ194" si="17">IF(CY131&lt;0,$D131&amp;",","")</f>
        <v/>
      </c>
    </row>
    <row r="132" spans="1:104">
      <c r="A132" s="395"/>
      <c r="B132" s="395"/>
      <c r="C132" s="395"/>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c r="AA132" s="395"/>
      <c r="AB132" s="395"/>
      <c r="AC132" s="395"/>
      <c r="AD132" s="395"/>
      <c r="AE132" s="395"/>
      <c r="AF132" s="395"/>
      <c r="AG132" s="395"/>
      <c r="AH132" s="395"/>
      <c r="AI132" s="395"/>
      <c r="AJ132" s="395"/>
      <c r="AK132" s="395"/>
      <c r="AL132" s="395"/>
      <c r="AM132" s="395"/>
      <c r="AN132" s="395"/>
      <c r="AO132" s="395"/>
      <c r="AP132" s="395"/>
      <c r="AQ132" s="395"/>
      <c r="AR132" s="395"/>
      <c r="AS132" s="395"/>
      <c r="AT132" s="395"/>
      <c r="AU132" s="395"/>
      <c r="AV132" s="395"/>
      <c r="AW132" s="395"/>
      <c r="AX132" s="395"/>
      <c r="AY132" s="395"/>
      <c r="AZ132" s="395"/>
      <c r="BA132" s="395"/>
      <c r="BB132" s="395"/>
      <c r="BC132" s="395"/>
      <c r="BD132" s="395"/>
      <c r="BE132" s="395"/>
      <c r="BF132" s="395"/>
      <c r="BG132" s="395"/>
      <c r="BH132" s="395"/>
      <c r="BI132" s="395"/>
      <c r="BJ132" s="395"/>
      <c r="BK132" s="395"/>
      <c r="BL132" s="395"/>
      <c r="BM132" s="395"/>
      <c r="BN132" s="395"/>
      <c r="BO132" s="395"/>
      <c r="BP132" s="395"/>
      <c r="BQ132" s="395"/>
      <c r="BR132" s="395"/>
      <c r="BS132" s="395"/>
      <c r="BT132" s="395"/>
      <c r="BU132" s="395"/>
      <c r="BV132" s="395"/>
      <c r="BW132" s="395"/>
      <c r="BX132" s="395"/>
      <c r="BY132" s="395"/>
      <c r="BZ132" s="395"/>
      <c r="CA132" s="395"/>
      <c r="CB132" s="395"/>
      <c r="CC132" s="395"/>
      <c r="CD132" s="395"/>
      <c r="CE132" s="395"/>
      <c r="CF132" s="395"/>
      <c r="CG132" s="395"/>
      <c r="CH132" s="395"/>
      <c r="CI132" s="395"/>
      <c r="CJ132" s="395"/>
      <c r="CK132" s="395"/>
      <c r="CL132" s="395"/>
      <c r="CM132" s="395"/>
      <c r="CN132" s="395"/>
      <c r="CO132" s="395"/>
      <c r="CP132" s="395"/>
      <c r="CQ132" s="395"/>
      <c r="CR132" s="395"/>
      <c r="CS132" s="143">
        <v>0</v>
      </c>
      <c r="CT132" s="143" t="str">
        <f t="shared" si="14"/>
        <v/>
      </c>
      <c r="CU132" s="143">
        <f t="shared" si="12"/>
        <v>0</v>
      </c>
      <c r="CV132" s="143" t="str">
        <f t="shared" si="15"/>
        <v/>
      </c>
      <c r="CW132" s="143">
        <v>0</v>
      </c>
      <c r="CX132" s="143" t="str">
        <f t="shared" si="16"/>
        <v/>
      </c>
      <c r="CY132" s="143">
        <f t="shared" si="13"/>
        <v>0</v>
      </c>
      <c r="CZ132" s="143" t="str">
        <f t="shared" si="17"/>
        <v/>
      </c>
    </row>
    <row r="133" spans="1:104">
      <c r="A133" s="396"/>
      <c r="B133" s="396"/>
      <c r="C133" s="396"/>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c r="AA133" s="396"/>
      <c r="AB133" s="396"/>
      <c r="AC133" s="396"/>
      <c r="AD133" s="396"/>
      <c r="AE133" s="396"/>
      <c r="AF133" s="396"/>
      <c r="AG133" s="396"/>
      <c r="AH133" s="396"/>
      <c r="AI133" s="396"/>
      <c r="AJ133" s="396"/>
      <c r="AK133" s="396"/>
      <c r="AL133" s="396"/>
      <c r="AM133" s="396"/>
      <c r="AN133" s="396"/>
      <c r="AO133" s="396"/>
      <c r="AP133" s="396"/>
      <c r="AQ133" s="396"/>
      <c r="AR133" s="396"/>
      <c r="AS133" s="396"/>
      <c r="AT133" s="396"/>
      <c r="AU133" s="396"/>
      <c r="AV133" s="396"/>
      <c r="AW133" s="396"/>
      <c r="AX133" s="396"/>
      <c r="AY133" s="396"/>
      <c r="AZ133" s="396"/>
      <c r="BA133" s="396"/>
      <c r="BB133" s="396"/>
      <c r="BC133" s="396"/>
      <c r="BD133" s="396"/>
      <c r="BE133" s="396"/>
      <c r="BF133" s="396"/>
      <c r="BG133" s="396"/>
      <c r="BH133" s="396"/>
      <c r="BI133" s="396"/>
      <c r="BJ133" s="396"/>
      <c r="BK133" s="396"/>
      <c r="BL133" s="396"/>
      <c r="BM133" s="396"/>
      <c r="BN133" s="396"/>
      <c r="BO133" s="396"/>
      <c r="BP133" s="396"/>
      <c r="BQ133" s="396"/>
      <c r="BR133" s="396"/>
      <c r="BS133" s="396"/>
      <c r="BT133" s="396"/>
      <c r="BU133" s="396"/>
      <c r="BV133" s="396"/>
      <c r="BW133" s="396"/>
      <c r="BX133" s="396"/>
      <c r="BY133" s="396"/>
      <c r="BZ133" s="396"/>
      <c r="CA133" s="396"/>
      <c r="CB133" s="396"/>
      <c r="CC133" s="396"/>
      <c r="CD133" s="396"/>
      <c r="CE133" s="396"/>
      <c r="CF133" s="396"/>
      <c r="CG133" s="396"/>
      <c r="CH133" s="396"/>
      <c r="CI133" s="396"/>
      <c r="CJ133" s="396"/>
      <c r="CK133" s="396"/>
      <c r="CL133" s="396"/>
      <c r="CM133" s="396"/>
      <c r="CN133" s="396"/>
      <c r="CO133" s="396"/>
      <c r="CP133" s="396"/>
      <c r="CQ133" s="396"/>
      <c r="CR133" s="396"/>
      <c r="CS133" s="143">
        <v>0</v>
      </c>
      <c r="CT133" s="143" t="str">
        <f t="shared" si="14"/>
        <v/>
      </c>
      <c r="CU133" s="143">
        <f t="shared" si="12"/>
        <v>0</v>
      </c>
      <c r="CV133" s="143" t="str">
        <f t="shared" si="15"/>
        <v/>
      </c>
      <c r="CW133" s="143">
        <v>0</v>
      </c>
      <c r="CX133" s="143" t="str">
        <f t="shared" si="16"/>
        <v/>
      </c>
      <c r="CY133" s="143">
        <f t="shared" si="13"/>
        <v>0</v>
      </c>
      <c r="CZ133" s="143" t="str">
        <f t="shared" si="17"/>
        <v/>
      </c>
    </row>
    <row r="134" spans="1:104">
      <c r="A134" s="395"/>
      <c r="B134" s="395"/>
      <c r="C134" s="395"/>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c r="AA134" s="395"/>
      <c r="AB134" s="395"/>
      <c r="AC134" s="395"/>
      <c r="AD134" s="395"/>
      <c r="AE134" s="395"/>
      <c r="AF134" s="395"/>
      <c r="AG134" s="395"/>
      <c r="AH134" s="395"/>
      <c r="AI134" s="395"/>
      <c r="AJ134" s="395"/>
      <c r="AK134" s="395"/>
      <c r="AL134" s="395"/>
      <c r="AM134" s="395"/>
      <c r="AN134" s="395"/>
      <c r="AO134" s="395"/>
      <c r="AP134" s="395"/>
      <c r="AQ134" s="395"/>
      <c r="AR134" s="395"/>
      <c r="AS134" s="395"/>
      <c r="AT134" s="395"/>
      <c r="AU134" s="395"/>
      <c r="AV134" s="395"/>
      <c r="AW134" s="395"/>
      <c r="AX134" s="395"/>
      <c r="AY134" s="395"/>
      <c r="AZ134" s="395"/>
      <c r="BA134" s="395"/>
      <c r="BB134" s="395"/>
      <c r="BC134" s="395"/>
      <c r="BD134" s="395"/>
      <c r="BE134" s="395"/>
      <c r="BF134" s="395"/>
      <c r="BG134" s="395"/>
      <c r="BH134" s="395"/>
      <c r="BI134" s="395"/>
      <c r="BJ134" s="395"/>
      <c r="BK134" s="395"/>
      <c r="BL134" s="395"/>
      <c r="BM134" s="395"/>
      <c r="BN134" s="395"/>
      <c r="BO134" s="395"/>
      <c r="BP134" s="395"/>
      <c r="BQ134" s="395"/>
      <c r="BR134" s="395"/>
      <c r="BS134" s="395"/>
      <c r="BT134" s="395"/>
      <c r="BU134" s="395"/>
      <c r="BV134" s="395"/>
      <c r="BW134" s="395"/>
      <c r="BX134" s="395"/>
      <c r="BY134" s="395"/>
      <c r="BZ134" s="395"/>
      <c r="CA134" s="395"/>
      <c r="CB134" s="395"/>
      <c r="CC134" s="395"/>
      <c r="CD134" s="395"/>
      <c r="CE134" s="395"/>
      <c r="CF134" s="395"/>
      <c r="CG134" s="395"/>
      <c r="CH134" s="395"/>
      <c r="CI134" s="395"/>
      <c r="CJ134" s="395"/>
      <c r="CK134" s="395"/>
      <c r="CL134" s="395"/>
      <c r="CM134" s="395"/>
      <c r="CN134" s="395"/>
      <c r="CO134" s="395"/>
      <c r="CP134" s="395"/>
      <c r="CQ134" s="395"/>
      <c r="CR134" s="395"/>
      <c r="CS134" s="143">
        <v>0</v>
      </c>
      <c r="CT134" s="143" t="str">
        <f t="shared" si="14"/>
        <v/>
      </c>
      <c r="CU134" s="143">
        <f t="shared" si="12"/>
        <v>0</v>
      </c>
      <c r="CV134" s="143" t="str">
        <f t="shared" si="15"/>
        <v/>
      </c>
      <c r="CW134" s="143">
        <v>0</v>
      </c>
      <c r="CX134" s="143" t="str">
        <f t="shared" si="16"/>
        <v/>
      </c>
      <c r="CY134" s="143">
        <f t="shared" si="13"/>
        <v>0</v>
      </c>
      <c r="CZ134" s="143" t="str">
        <f t="shared" si="17"/>
        <v/>
      </c>
    </row>
    <row r="135" spans="1:104">
      <c r="A135" s="396"/>
      <c r="B135" s="396"/>
      <c r="C135" s="396"/>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c r="AA135" s="396"/>
      <c r="AB135" s="396"/>
      <c r="AC135" s="396"/>
      <c r="AD135" s="396"/>
      <c r="AE135" s="396"/>
      <c r="AF135" s="396"/>
      <c r="AG135" s="396"/>
      <c r="AH135" s="396"/>
      <c r="AI135" s="396"/>
      <c r="AJ135" s="396"/>
      <c r="AK135" s="396"/>
      <c r="AL135" s="396"/>
      <c r="AM135" s="396"/>
      <c r="AN135" s="396"/>
      <c r="AO135" s="396"/>
      <c r="AP135" s="396"/>
      <c r="AQ135" s="396"/>
      <c r="AR135" s="396"/>
      <c r="AS135" s="396"/>
      <c r="AT135" s="396"/>
      <c r="AU135" s="396"/>
      <c r="AV135" s="396"/>
      <c r="AW135" s="396"/>
      <c r="AX135" s="396"/>
      <c r="AY135" s="396"/>
      <c r="AZ135" s="396"/>
      <c r="BA135" s="396"/>
      <c r="BB135" s="396"/>
      <c r="BC135" s="396"/>
      <c r="BD135" s="396"/>
      <c r="BE135" s="396"/>
      <c r="BF135" s="396"/>
      <c r="BG135" s="396"/>
      <c r="BH135" s="396"/>
      <c r="BI135" s="396"/>
      <c r="BJ135" s="396"/>
      <c r="BK135" s="396"/>
      <c r="BL135" s="396"/>
      <c r="BM135" s="396"/>
      <c r="BN135" s="396"/>
      <c r="BO135" s="396"/>
      <c r="BP135" s="396"/>
      <c r="BQ135" s="396"/>
      <c r="BR135" s="396"/>
      <c r="BS135" s="396"/>
      <c r="BT135" s="396"/>
      <c r="BU135" s="396"/>
      <c r="BV135" s="396"/>
      <c r="BW135" s="396"/>
      <c r="BX135" s="396"/>
      <c r="BY135" s="396"/>
      <c r="BZ135" s="396"/>
      <c r="CA135" s="396"/>
      <c r="CB135" s="396"/>
      <c r="CC135" s="396"/>
      <c r="CD135" s="396"/>
      <c r="CE135" s="396"/>
      <c r="CF135" s="396"/>
      <c r="CG135" s="396"/>
      <c r="CH135" s="396"/>
      <c r="CI135" s="396"/>
      <c r="CJ135" s="396"/>
      <c r="CK135" s="396"/>
      <c r="CL135" s="396"/>
      <c r="CM135" s="396"/>
      <c r="CN135" s="396"/>
      <c r="CO135" s="396"/>
      <c r="CP135" s="396"/>
      <c r="CQ135" s="396"/>
      <c r="CR135" s="396"/>
      <c r="CS135" s="143">
        <v>0</v>
      </c>
      <c r="CT135" s="143" t="str">
        <f t="shared" si="14"/>
        <v/>
      </c>
      <c r="CU135" s="143">
        <f t="shared" si="12"/>
        <v>0</v>
      </c>
      <c r="CV135" s="143" t="str">
        <f t="shared" si="15"/>
        <v/>
      </c>
      <c r="CW135" s="143">
        <v>0</v>
      </c>
      <c r="CX135" s="143" t="str">
        <f t="shared" si="16"/>
        <v/>
      </c>
      <c r="CY135" s="143">
        <f t="shared" si="13"/>
        <v>0</v>
      </c>
      <c r="CZ135" s="143" t="str">
        <f t="shared" si="17"/>
        <v/>
      </c>
    </row>
    <row r="136" spans="1:104">
      <c r="A136" s="395"/>
      <c r="B136" s="395"/>
      <c r="C136" s="395"/>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c r="AA136" s="395"/>
      <c r="AB136" s="395"/>
      <c r="AC136" s="395"/>
      <c r="AD136" s="395"/>
      <c r="AE136" s="395"/>
      <c r="AF136" s="395"/>
      <c r="AG136" s="395"/>
      <c r="AH136" s="395"/>
      <c r="AI136" s="395"/>
      <c r="AJ136" s="395"/>
      <c r="AK136" s="395"/>
      <c r="AL136" s="395"/>
      <c r="AM136" s="395"/>
      <c r="AN136" s="395"/>
      <c r="AO136" s="395"/>
      <c r="AP136" s="395"/>
      <c r="AQ136" s="395"/>
      <c r="AR136" s="395"/>
      <c r="AS136" s="395"/>
      <c r="AT136" s="395"/>
      <c r="AU136" s="395"/>
      <c r="AV136" s="395"/>
      <c r="AW136" s="395"/>
      <c r="AX136" s="395"/>
      <c r="AY136" s="395"/>
      <c r="AZ136" s="395"/>
      <c r="BA136" s="395"/>
      <c r="BB136" s="395"/>
      <c r="BC136" s="395"/>
      <c r="BD136" s="395"/>
      <c r="BE136" s="395"/>
      <c r="BF136" s="395"/>
      <c r="BG136" s="395"/>
      <c r="BH136" s="395"/>
      <c r="BI136" s="395"/>
      <c r="BJ136" s="395"/>
      <c r="BK136" s="395"/>
      <c r="BL136" s="395"/>
      <c r="BM136" s="395"/>
      <c r="BN136" s="395"/>
      <c r="BO136" s="395"/>
      <c r="BP136" s="395"/>
      <c r="BQ136" s="395"/>
      <c r="BR136" s="395"/>
      <c r="BS136" s="395"/>
      <c r="BT136" s="395"/>
      <c r="BU136" s="395"/>
      <c r="BV136" s="395"/>
      <c r="BW136" s="395"/>
      <c r="BX136" s="395"/>
      <c r="BY136" s="395"/>
      <c r="BZ136" s="395"/>
      <c r="CA136" s="395"/>
      <c r="CB136" s="395"/>
      <c r="CC136" s="395"/>
      <c r="CD136" s="395"/>
      <c r="CE136" s="395"/>
      <c r="CF136" s="395"/>
      <c r="CG136" s="395"/>
      <c r="CH136" s="395"/>
      <c r="CI136" s="395"/>
      <c r="CJ136" s="395"/>
      <c r="CK136" s="395"/>
      <c r="CL136" s="395"/>
      <c r="CM136" s="395"/>
      <c r="CN136" s="395"/>
      <c r="CO136" s="395"/>
      <c r="CP136" s="395"/>
      <c r="CQ136" s="395"/>
      <c r="CR136" s="395"/>
      <c r="CS136" s="143">
        <v>0</v>
      </c>
      <c r="CT136" s="143" t="str">
        <f t="shared" si="14"/>
        <v/>
      </c>
      <c r="CU136" s="143">
        <f t="shared" si="12"/>
        <v>0</v>
      </c>
      <c r="CV136" s="143" t="str">
        <f t="shared" si="15"/>
        <v/>
      </c>
      <c r="CW136" s="143">
        <v>0</v>
      </c>
      <c r="CX136" s="143" t="str">
        <f t="shared" si="16"/>
        <v/>
      </c>
      <c r="CY136" s="143">
        <f t="shared" si="13"/>
        <v>0</v>
      </c>
      <c r="CZ136" s="143" t="str">
        <f t="shared" si="17"/>
        <v/>
      </c>
    </row>
    <row r="137" spans="1:104">
      <c r="A137" s="396"/>
      <c r="B137" s="396"/>
      <c r="C137" s="396"/>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c r="AA137" s="396"/>
      <c r="AB137" s="396"/>
      <c r="AC137" s="396"/>
      <c r="AD137" s="396"/>
      <c r="AE137" s="396"/>
      <c r="AF137" s="396"/>
      <c r="AG137" s="396"/>
      <c r="AH137" s="396"/>
      <c r="AI137" s="396"/>
      <c r="AJ137" s="396"/>
      <c r="AK137" s="396"/>
      <c r="AL137" s="396"/>
      <c r="AM137" s="396"/>
      <c r="AN137" s="396"/>
      <c r="AO137" s="396"/>
      <c r="AP137" s="396"/>
      <c r="AQ137" s="396"/>
      <c r="AR137" s="396"/>
      <c r="AS137" s="396"/>
      <c r="AT137" s="396"/>
      <c r="AU137" s="396"/>
      <c r="AV137" s="396"/>
      <c r="AW137" s="396"/>
      <c r="AX137" s="396"/>
      <c r="AY137" s="396"/>
      <c r="AZ137" s="396"/>
      <c r="BA137" s="396"/>
      <c r="BB137" s="396"/>
      <c r="BC137" s="396"/>
      <c r="BD137" s="396"/>
      <c r="BE137" s="396"/>
      <c r="BF137" s="396"/>
      <c r="BG137" s="396"/>
      <c r="BH137" s="396"/>
      <c r="BI137" s="396"/>
      <c r="BJ137" s="396"/>
      <c r="BK137" s="396"/>
      <c r="BL137" s="396"/>
      <c r="BM137" s="396"/>
      <c r="BN137" s="396"/>
      <c r="BO137" s="396"/>
      <c r="BP137" s="396"/>
      <c r="BQ137" s="396"/>
      <c r="BR137" s="396"/>
      <c r="BS137" s="396"/>
      <c r="BT137" s="396"/>
      <c r="BU137" s="396"/>
      <c r="BV137" s="396"/>
      <c r="BW137" s="396"/>
      <c r="BX137" s="396"/>
      <c r="BY137" s="396"/>
      <c r="BZ137" s="396"/>
      <c r="CA137" s="396"/>
      <c r="CB137" s="396"/>
      <c r="CC137" s="396"/>
      <c r="CD137" s="396"/>
      <c r="CE137" s="396"/>
      <c r="CF137" s="396"/>
      <c r="CG137" s="396"/>
      <c r="CH137" s="396"/>
      <c r="CI137" s="396"/>
      <c r="CJ137" s="396"/>
      <c r="CK137" s="396"/>
      <c r="CL137" s="396"/>
      <c r="CM137" s="396"/>
      <c r="CN137" s="396"/>
      <c r="CO137" s="396"/>
      <c r="CP137" s="396"/>
      <c r="CQ137" s="396"/>
      <c r="CR137" s="396"/>
      <c r="CS137" s="143">
        <v>0</v>
      </c>
      <c r="CT137" s="143" t="str">
        <f t="shared" si="14"/>
        <v/>
      </c>
      <c r="CU137" s="143">
        <f t="shared" si="12"/>
        <v>0</v>
      </c>
      <c r="CV137" s="143" t="str">
        <f t="shared" si="15"/>
        <v/>
      </c>
      <c r="CW137" s="143">
        <v>0</v>
      </c>
      <c r="CX137" s="143" t="str">
        <f t="shared" si="16"/>
        <v/>
      </c>
      <c r="CY137" s="143">
        <f t="shared" si="13"/>
        <v>0</v>
      </c>
      <c r="CZ137" s="143" t="str">
        <f t="shared" si="17"/>
        <v/>
      </c>
    </row>
    <row r="138" spans="1:104">
      <c r="A138" s="395"/>
      <c r="B138" s="395"/>
      <c r="C138" s="395"/>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c r="AA138" s="395"/>
      <c r="AB138" s="395"/>
      <c r="AC138" s="395"/>
      <c r="AD138" s="395"/>
      <c r="AE138" s="395"/>
      <c r="AF138" s="395"/>
      <c r="AG138" s="395"/>
      <c r="AH138" s="395"/>
      <c r="AI138" s="395"/>
      <c r="AJ138" s="395"/>
      <c r="AK138" s="395"/>
      <c r="AL138" s="395"/>
      <c r="AM138" s="395"/>
      <c r="AN138" s="395"/>
      <c r="AO138" s="395"/>
      <c r="AP138" s="395"/>
      <c r="AQ138" s="395"/>
      <c r="AR138" s="395"/>
      <c r="AS138" s="395"/>
      <c r="AT138" s="395"/>
      <c r="AU138" s="395"/>
      <c r="AV138" s="395"/>
      <c r="AW138" s="395"/>
      <c r="AX138" s="395"/>
      <c r="AY138" s="395"/>
      <c r="AZ138" s="395"/>
      <c r="BA138" s="395"/>
      <c r="BB138" s="395"/>
      <c r="BC138" s="395"/>
      <c r="BD138" s="395"/>
      <c r="BE138" s="395"/>
      <c r="BF138" s="395"/>
      <c r="BG138" s="395"/>
      <c r="BH138" s="395"/>
      <c r="BI138" s="395"/>
      <c r="BJ138" s="395"/>
      <c r="BK138" s="395"/>
      <c r="BL138" s="395"/>
      <c r="BM138" s="395"/>
      <c r="BN138" s="395"/>
      <c r="BO138" s="395"/>
      <c r="BP138" s="395"/>
      <c r="BQ138" s="395"/>
      <c r="BR138" s="395"/>
      <c r="BS138" s="395"/>
      <c r="BT138" s="395"/>
      <c r="BU138" s="395"/>
      <c r="BV138" s="395"/>
      <c r="BW138" s="395"/>
      <c r="BX138" s="395"/>
      <c r="BY138" s="395"/>
      <c r="BZ138" s="395"/>
      <c r="CA138" s="395"/>
      <c r="CB138" s="395"/>
      <c r="CC138" s="395"/>
      <c r="CD138" s="395"/>
      <c r="CE138" s="395"/>
      <c r="CF138" s="395"/>
      <c r="CG138" s="395"/>
      <c r="CH138" s="395"/>
      <c r="CI138" s="395"/>
      <c r="CJ138" s="395"/>
      <c r="CK138" s="395"/>
      <c r="CL138" s="395"/>
      <c r="CM138" s="395"/>
      <c r="CN138" s="395"/>
      <c r="CO138" s="395"/>
      <c r="CP138" s="395"/>
      <c r="CQ138" s="395"/>
      <c r="CR138" s="395"/>
      <c r="CS138" s="143">
        <v>0</v>
      </c>
      <c r="CT138" s="143" t="str">
        <f t="shared" si="14"/>
        <v/>
      </c>
      <c r="CU138" s="143">
        <f t="shared" si="12"/>
        <v>0</v>
      </c>
      <c r="CV138" s="143" t="str">
        <f t="shared" si="15"/>
        <v/>
      </c>
      <c r="CW138" s="143">
        <v>0</v>
      </c>
      <c r="CX138" s="143" t="str">
        <f t="shared" si="16"/>
        <v/>
      </c>
      <c r="CY138" s="143">
        <f t="shared" si="13"/>
        <v>0</v>
      </c>
      <c r="CZ138" s="143" t="str">
        <f t="shared" si="17"/>
        <v/>
      </c>
    </row>
    <row r="139" spans="1:104">
      <c r="A139" s="396"/>
      <c r="B139" s="396"/>
      <c r="C139" s="396"/>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c r="AA139" s="396"/>
      <c r="AB139" s="396"/>
      <c r="AC139" s="396"/>
      <c r="AD139" s="396"/>
      <c r="AE139" s="396"/>
      <c r="AF139" s="396"/>
      <c r="AG139" s="396"/>
      <c r="AH139" s="396"/>
      <c r="AI139" s="396"/>
      <c r="AJ139" s="396"/>
      <c r="AK139" s="396"/>
      <c r="AL139" s="396"/>
      <c r="AM139" s="396"/>
      <c r="AN139" s="396"/>
      <c r="AO139" s="396"/>
      <c r="AP139" s="396"/>
      <c r="AQ139" s="396"/>
      <c r="AR139" s="396"/>
      <c r="AS139" s="396"/>
      <c r="AT139" s="396"/>
      <c r="AU139" s="396"/>
      <c r="AV139" s="396"/>
      <c r="AW139" s="396"/>
      <c r="AX139" s="396"/>
      <c r="AY139" s="396"/>
      <c r="AZ139" s="396"/>
      <c r="BA139" s="396"/>
      <c r="BB139" s="396"/>
      <c r="BC139" s="396"/>
      <c r="BD139" s="396"/>
      <c r="BE139" s="396"/>
      <c r="BF139" s="396"/>
      <c r="BG139" s="396"/>
      <c r="BH139" s="396"/>
      <c r="BI139" s="396"/>
      <c r="BJ139" s="396"/>
      <c r="BK139" s="396"/>
      <c r="BL139" s="396"/>
      <c r="BM139" s="396"/>
      <c r="BN139" s="396"/>
      <c r="BO139" s="396"/>
      <c r="BP139" s="396"/>
      <c r="BQ139" s="396"/>
      <c r="BR139" s="396"/>
      <c r="BS139" s="396"/>
      <c r="BT139" s="396"/>
      <c r="BU139" s="396"/>
      <c r="BV139" s="396"/>
      <c r="BW139" s="396"/>
      <c r="BX139" s="396"/>
      <c r="BY139" s="396"/>
      <c r="BZ139" s="396"/>
      <c r="CA139" s="396"/>
      <c r="CB139" s="396"/>
      <c r="CC139" s="396"/>
      <c r="CD139" s="396"/>
      <c r="CE139" s="396"/>
      <c r="CF139" s="396"/>
      <c r="CG139" s="396"/>
      <c r="CH139" s="396"/>
      <c r="CI139" s="396"/>
      <c r="CJ139" s="396"/>
      <c r="CK139" s="396"/>
      <c r="CL139" s="396"/>
      <c r="CM139" s="396"/>
      <c r="CN139" s="396"/>
      <c r="CO139" s="396"/>
      <c r="CP139" s="396"/>
      <c r="CQ139" s="396"/>
      <c r="CR139" s="396"/>
      <c r="CS139" s="143">
        <v>0</v>
      </c>
      <c r="CT139" s="143" t="str">
        <f t="shared" si="14"/>
        <v/>
      </c>
      <c r="CU139" s="143">
        <f t="shared" si="12"/>
        <v>0</v>
      </c>
      <c r="CV139" s="143" t="str">
        <f t="shared" si="15"/>
        <v/>
      </c>
      <c r="CW139" s="143">
        <v>0</v>
      </c>
      <c r="CX139" s="143" t="str">
        <f t="shared" si="16"/>
        <v/>
      </c>
      <c r="CY139" s="143">
        <f t="shared" si="13"/>
        <v>0</v>
      </c>
      <c r="CZ139" s="143" t="str">
        <f t="shared" si="17"/>
        <v/>
      </c>
    </row>
    <row r="140" spans="1:104">
      <c r="A140" s="395"/>
      <c r="B140" s="395"/>
      <c r="C140" s="395"/>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c r="AA140" s="395"/>
      <c r="AB140" s="395"/>
      <c r="AC140" s="395"/>
      <c r="AD140" s="395"/>
      <c r="AE140" s="395"/>
      <c r="AF140" s="395"/>
      <c r="AG140" s="395"/>
      <c r="AH140" s="395"/>
      <c r="AI140" s="395"/>
      <c r="AJ140" s="395"/>
      <c r="AK140" s="395"/>
      <c r="AL140" s="395"/>
      <c r="AM140" s="395"/>
      <c r="AN140" s="395"/>
      <c r="AO140" s="395"/>
      <c r="AP140" s="395"/>
      <c r="AQ140" s="395"/>
      <c r="AR140" s="395"/>
      <c r="AS140" s="395"/>
      <c r="AT140" s="395"/>
      <c r="AU140" s="395"/>
      <c r="AV140" s="395"/>
      <c r="AW140" s="395"/>
      <c r="AX140" s="395"/>
      <c r="AY140" s="395"/>
      <c r="AZ140" s="395"/>
      <c r="BA140" s="395"/>
      <c r="BB140" s="395"/>
      <c r="BC140" s="395"/>
      <c r="BD140" s="395"/>
      <c r="BE140" s="395"/>
      <c r="BF140" s="395"/>
      <c r="BG140" s="395"/>
      <c r="BH140" s="395"/>
      <c r="BI140" s="395"/>
      <c r="BJ140" s="395"/>
      <c r="BK140" s="395"/>
      <c r="BL140" s="395"/>
      <c r="BM140" s="395"/>
      <c r="BN140" s="395"/>
      <c r="BO140" s="395"/>
      <c r="BP140" s="395"/>
      <c r="BQ140" s="395"/>
      <c r="BR140" s="395"/>
      <c r="BS140" s="395"/>
      <c r="BT140" s="395"/>
      <c r="BU140" s="395"/>
      <c r="BV140" s="395"/>
      <c r="BW140" s="395"/>
      <c r="BX140" s="395"/>
      <c r="BY140" s="395"/>
      <c r="BZ140" s="395"/>
      <c r="CA140" s="395"/>
      <c r="CB140" s="395"/>
      <c r="CC140" s="395"/>
      <c r="CD140" s="395"/>
      <c r="CE140" s="395"/>
      <c r="CF140" s="395"/>
      <c r="CG140" s="395"/>
      <c r="CH140" s="395"/>
      <c r="CI140" s="395"/>
      <c r="CJ140" s="395"/>
      <c r="CK140" s="395"/>
      <c r="CL140" s="395"/>
      <c r="CM140" s="395"/>
      <c r="CN140" s="395"/>
      <c r="CO140" s="395"/>
      <c r="CP140" s="395"/>
      <c r="CQ140" s="395"/>
      <c r="CR140" s="395"/>
      <c r="CS140" s="143">
        <v>0</v>
      </c>
      <c r="CT140" s="143" t="str">
        <f t="shared" si="14"/>
        <v/>
      </c>
      <c r="CU140" s="143">
        <f t="shared" si="12"/>
        <v>0</v>
      </c>
      <c r="CV140" s="143" t="str">
        <f t="shared" si="15"/>
        <v/>
      </c>
      <c r="CW140" s="143">
        <v>0</v>
      </c>
      <c r="CX140" s="143" t="str">
        <f t="shared" si="16"/>
        <v/>
      </c>
      <c r="CY140" s="143">
        <f t="shared" si="13"/>
        <v>0</v>
      </c>
      <c r="CZ140" s="143" t="str">
        <f t="shared" si="17"/>
        <v/>
      </c>
    </row>
    <row r="141" spans="1:104">
      <c r="A141" s="396"/>
      <c r="B141" s="396"/>
      <c r="C141" s="396"/>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c r="AA141" s="396"/>
      <c r="AB141" s="396"/>
      <c r="AC141" s="396"/>
      <c r="AD141" s="396"/>
      <c r="AE141" s="396"/>
      <c r="AF141" s="396"/>
      <c r="AG141" s="396"/>
      <c r="AH141" s="396"/>
      <c r="AI141" s="396"/>
      <c r="AJ141" s="396"/>
      <c r="AK141" s="396"/>
      <c r="AL141" s="396"/>
      <c r="AM141" s="396"/>
      <c r="AN141" s="396"/>
      <c r="AO141" s="396"/>
      <c r="AP141" s="396"/>
      <c r="AQ141" s="396"/>
      <c r="AR141" s="396"/>
      <c r="AS141" s="396"/>
      <c r="AT141" s="396"/>
      <c r="AU141" s="396"/>
      <c r="AV141" s="396"/>
      <c r="AW141" s="396"/>
      <c r="AX141" s="396"/>
      <c r="AY141" s="396"/>
      <c r="AZ141" s="396"/>
      <c r="BA141" s="396"/>
      <c r="BB141" s="396"/>
      <c r="BC141" s="396"/>
      <c r="BD141" s="396"/>
      <c r="BE141" s="396"/>
      <c r="BF141" s="396"/>
      <c r="BG141" s="396"/>
      <c r="BH141" s="396"/>
      <c r="BI141" s="396"/>
      <c r="BJ141" s="396"/>
      <c r="BK141" s="396"/>
      <c r="BL141" s="396"/>
      <c r="BM141" s="396"/>
      <c r="BN141" s="396"/>
      <c r="BO141" s="396"/>
      <c r="BP141" s="396"/>
      <c r="BQ141" s="396"/>
      <c r="BR141" s="396"/>
      <c r="BS141" s="396"/>
      <c r="BT141" s="396"/>
      <c r="BU141" s="396"/>
      <c r="BV141" s="396"/>
      <c r="BW141" s="396"/>
      <c r="BX141" s="396"/>
      <c r="BY141" s="396"/>
      <c r="BZ141" s="396"/>
      <c r="CA141" s="396"/>
      <c r="CB141" s="396"/>
      <c r="CC141" s="396"/>
      <c r="CD141" s="396"/>
      <c r="CE141" s="396"/>
      <c r="CF141" s="396"/>
      <c r="CG141" s="396"/>
      <c r="CH141" s="396"/>
      <c r="CI141" s="396"/>
      <c r="CJ141" s="396"/>
      <c r="CK141" s="396"/>
      <c r="CL141" s="396"/>
      <c r="CM141" s="396"/>
      <c r="CN141" s="396"/>
      <c r="CO141" s="396"/>
      <c r="CP141" s="396"/>
      <c r="CQ141" s="396"/>
      <c r="CR141" s="396"/>
      <c r="CS141" s="143">
        <v>0</v>
      </c>
      <c r="CT141" s="143" t="str">
        <f t="shared" si="14"/>
        <v/>
      </c>
      <c r="CU141" s="143">
        <f t="shared" si="12"/>
        <v>0</v>
      </c>
      <c r="CV141" s="143" t="str">
        <f t="shared" si="15"/>
        <v/>
      </c>
      <c r="CW141" s="143">
        <v>0</v>
      </c>
      <c r="CX141" s="143" t="str">
        <f t="shared" si="16"/>
        <v/>
      </c>
      <c r="CY141" s="143">
        <f t="shared" si="13"/>
        <v>0</v>
      </c>
      <c r="CZ141" s="143" t="str">
        <f t="shared" si="17"/>
        <v/>
      </c>
    </row>
    <row r="142" spans="1:104">
      <c r="A142" s="395"/>
      <c r="B142" s="395"/>
      <c r="C142" s="395"/>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c r="AA142" s="395"/>
      <c r="AB142" s="395"/>
      <c r="AC142" s="395"/>
      <c r="AD142" s="395"/>
      <c r="AE142" s="395"/>
      <c r="AF142" s="395"/>
      <c r="AG142" s="395"/>
      <c r="AH142" s="395"/>
      <c r="AI142" s="395"/>
      <c r="AJ142" s="395"/>
      <c r="AK142" s="395"/>
      <c r="AL142" s="395"/>
      <c r="AM142" s="395"/>
      <c r="AN142" s="395"/>
      <c r="AO142" s="395"/>
      <c r="AP142" s="395"/>
      <c r="AQ142" s="395"/>
      <c r="AR142" s="395"/>
      <c r="AS142" s="395"/>
      <c r="AT142" s="395"/>
      <c r="AU142" s="395"/>
      <c r="AV142" s="395"/>
      <c r="AW142" s="395"/>
      <c r="AX142" s="395"/>
      <c r="AY142" s="395"/>
      <c r="AZ142" s="395"/>
      <c r="BA142" s="395"/>
      <c r="BB142" s="395"/>
      <c r="BC142" s="395"/>
      <c r="BD142" s="395"/>
      <c r="BE142" s="395"/>
      <c r="BF142" s="395"/>
      <c r="BG142" s="395"/>
      <c r="BH142" s="395"/>
      <c r="BI142" s="395"/>
      <c r="BJ142" s="395"/>
      <c r="BK142" s="395"/>
      <c r="BL142" s="395"/>
      <c r="BM142" s="395"/>
      <c r="BN142" s="395"/>
      <c r="BO142" s="395"/>
      <c r="BP142" s="395"/>
      <c r="BQ142" s="395"/>
      <c r="BR142" s="395"/>
      <c r="BS142" s="395"/>
      <c r="BT142" s="395"/>
      <c r="BU142" s="395"/>
      <c r="BV142" s="395"/>
      <c r="BW142" s="395"/>
      <c r="BX142" s="395"/>
      <c r="BY142" s="395"/>
      <c r="BZ142" s="395"/>
      <c r="CA142" s="395"/>
      <c r="CB142" s="395"/>
      <c r="CC142" s="395"/>
      <c r="CD142" s="395"/>
      <c r="CE142" s="395"/>
      <c r="CF142" s="395"/>
      <c r="CG142" s="395"/>
      <c r="CH142" s="395"/>
      <c r="CI142" s="395"/>
      <c r="CJ142" s="395"/>
      <c r="CK142" s="395"/>
      <c r="CL142" s="395"/>
      <c r="CM142" s="395"/>
      <c r="CN142" s="395"/>
      <c r="CO142" s="395"/>
      <c r="CP142" s="395"/>
      <c r="CQ142" s="395"/>
      <c r="CR142" s="395"/>
      <c r="CS142" s="143">
        <v>0</v>
      </c>
      <c r="CT142" s="143" t="str">
        <f t="shared" si="14"/>
        <v/>
      </c>
      <c r="CU142" s="143">
        <f t="shared" si="12"/>
        <v>0</v>
      </c>
      <c r="CV142" s="143" t="str">
        <f t="shared" si="15"/>
        <v/>
      </c>
      <c r="CW142" s="143">
        <v>0</v>
      </c>
      <c r="CX142" s="143" t="str">
        <f t="shared" si="16"/>
        <v/>
      </c>
      <c r="CY142" s="143">
        <f t="shared" si="13"/>
        <v>0</v>
      </c>
      <c r="CZ142" s="143" t="str">
        <f t="shared" si="17"/>
        <v/>
      </c>
    </row>
    <row r="143" spans="1:104">
      <c r="A143" s="396"/>
      <c r="B143" s="396"/>
      <c r="C143" s="396"/>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c r="AA143" s="396"/>
      <c r="AB143" s="396"/>
      <c r="AC143" s="396"/>
      <c r="AD143" s="396"/>
      <c r="AE143" s="396"/>
      <c r="AF143" s="396"/>
      <c r="AG143" s="396"/>
      <c r="AH143" s="396"/>
      <c r="AI143" s="396"/>
      <c r="AJ143" s="396"/>
      <c r="AK143" s="396"/>
      <c r="AL143" s="396"/>
      <c r="AM143" s="396"/>
      <c r="AN143" s="396"/>
      <c r="AO143" s="396"/>
      <c r="AP143" s="396"/>
      <c r="AQ143" s="396"/>
      <c r="AR143" s="396"/>
      <c r="AS143" s="396"/>
      <c r="AT143" s="396"/>
      <c r="AU143" s="396"/>
      <c r="AV143" s="396"/>
      <c r="AW143" s="396"/>
      <c r="AX143" s="396"/>
      <c r="AY143" s="396"/>
      <c r="AZ143" s="396"/>
      <c r="BA143" s="396"/>
      <c r="BB143" s="396"/>
      <c r="BC143" s="396"/>
      <c r="BD143" s="396"/>
      <c r="BE143" s="396"/>
      <c r="BF143" s="396"/>
      <c r="BG143" s="396"/>
      <c r="BH143" s="396"/>
      <c r="BI143" s="396"/>
      <c r="BJ143" s="396"/>
      <c r="BK143" s="396"/>
      <c r="BL143" s="396"/>
      <c r="BM143" s="396"/>
      <c r="BN143" s="396"/>
      <c r="BO143" s="396"/>
      <c r="BP143" s="396"/>
      <c r="BQ143" s="396"/>
      <c r="BR143" s="396"/>
      <c r="BS143" s="396"/>
      <c r="BT143" s="396"/>
      <c r="BU143" s="396"/>
      <c r="BV143" s="396"/>
      <c r="BW143" s="396"/>
      <c r="BX143" s="396"/>
      <c r="BY143" s="396"/>
      <c r="BZ143" s="396"/>
      <c r="CA143" s="396"/>
      <c r="CB143" s="396"/>
      <c r="CC143" s="396"/>
      <c r="CD143" s="396"/>
      <c r="CE143" s="396"/>
      <c r="CF143" s="396"/>
      <c r="CG143" s="396"/>
      <c r="CH143" s="396"/>
      <c r="CI143" s="396"/>
      <c r="CJ143" s="396"/>
      <c r="CK143" s="396"/>
      <c r="CL143" s="396"/>
      <c r="CM143" s="396"/>
      <c r="CN143" s="396"/>
      <c r="CO143" s="396"/>
      <c r="CP143" s="396"/>
      <c r="CQ143" s="396"/>
      <c r="CR143" s="396"/>
      <c r="CS143" s="143">
        <v>0</v>
      </c>
      <c r="CT143" s="143" t="str">
        <f t="shared" si="14"/>
        <v/>
      </c>
      <c r="CU143" s="143">
        <f t="shared" si="12"/>
        <v>0</v>
      </c>
      <c r="CV143" s="143" t="str">
        <f t="shared" si="15"/>
        <v/>
      </c>
      <c r="CW143" s="143">
        <v>0</v>
      </c>
      <c r="CX143" s="143" t="str">
        <f t="shared" si="16"/>
        <v/>
      </c>
      <c r="CY143" s="143">
        <f t="shared" si="13"/>
        <v>0</v>
      </c>
      <c r="CZ143" s="143" t="str">
        <f t="shared" si="17"/>
        <v/>
      </c>
    </row>
    <row r="144" spans="1:104">
      <c r="A144" s="395"/>
      <c r="B144" s="395"/>
      <c r="C144" s="395"/>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c r="AA144" s="395"/>
      <c r="AB144" s="395"/>
      <c r="AC144" s="395"/>
      <c r="AD144" s="395"/>
      <c r="AE144" s="395"/>
      <c r="AF144" s="395"/>
      <c r="AG144" s="395"/>
      <c r="AH144" s="395"/>
      <c r="AI144" s="395"/>
      <c r="AJ144" s="395"/>
      <c r="AK144" s="395"/>
      <c r="AL144" s="395"/>
      <c r="AM144" s="395"/>
      <c r="AN144" s="395"/>
      <c r="AO144" s="395"/>
      <c r="AP144" s="395"/>
      <c r="AQ144" s="395"/>
      <c r="AR144" s="395"/>
      <c r="AS144" s="395"/>
      <c r="AT144" s="395"/>
      <c r="AU144" s="395"/>
      <c r="AV144" s="395"/>
      <c r="AW144" s="395"/>
      <c r="AX144" s="395"/>
      <c r="AY144" s="395"/>
      <c r="AZ144" s="395"/>
      <c r="BA144" s="395"/>
      <c r="BB144" s="395"/>
      <c r="BC144" s="395"/>
      <c r="BD144" s="395"/>
      <c r="BE144" s="395"/>
      <c r="BF144" s="395"/>
      <c r="BG144" s="395"/>
      <c r="BH144" s="395"/>
      <c r="BI144" s="395"/>
      <c r="BJ144" s="395"/>
      <c r="BK144" s="395"/>
      <c r="BL144" s="395"/>
      <c r="BM144" s="395"/>
      <c r="BN144" s="395"/>
      <c r="BO144" s="395"/>
      <c r="BP144" s="395"/>
      <c r="BQ144" s="395"/>
      <c r="BR144" s="395"/>
      <c r="BS144" s="395"/>
      <c r="BT144" s="395"/>
      <c r="BU144" s="395"/>
      <c r="BV144" s="395"/>
      <c r="BW144" s="395"/>
      <c r="BX144" s="395"/>
      <c r="BY144" s="395"/>
      <c r="BZ144" s="395"/>
      <c r="CA144" s="395"/>
      <c r="CB144" s="395"/>
      <c r="CC144" s="395"/>
      <c r="CD144" s="395"/>
      <c r="CE144" s="395"/>
      <c r="CF144" s="395"/>
      <c r="CG144" s="395"/>
      <c r="CH144" s="395"/>
      <c r="CI144" s="395"/>
      <c r="CJ144" s="395"/>
      <c r="CK144" s="395"/>
      <c r="CL144" s="395"/>
      <c r="CM144" s="395"/>
      <c r="CN144" s="395"/>
      <c r="CO144" s="395"/>
      <c r="CP144" s="395"/>
      <c r="CQ144" s="395"/>
      <c r="CR144" s="395"/>
      <c r="CS144" s="143">
        <v>0</v>
      </c>
      <c r="CT144" s="143" t="str">
        <f t="shared" si="14"/>
        <v/>
      </c>
      <c r="CU144" s="143">
        <f t="shared" si="12"/>
        <v>0</v>
      </c>
      <c r="CV144" s="143" t="str">
        <f t="shared" si="15"/>
        <v/>
      </c>
      <c r="CW144" s="143">
        <v>0</v>
      </c>
      <c r="CX144" s="143" t="str">
        <f t="shared" si="16"/>
        <v/>
      </c>
      <c r="CY144" s="143">
        <f t="shared" si="13"/>
        <v>0</v>
      </c>
      <c r="CZ144" s="143" t="str">
        <f t="shared" si="17"/>
        <v/>
      </c>
    </row>
    <row r="145" spans="1:104">
      <c r="A145" s="396"/>
      <c r="B145" s="396"/>
      <c r="C145" s="396"/>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c r="AA145" s="396"/>
      <c r="AB145" s="396"/>
      <c r="AC145" s="396"/>
      <c r="AD145" s="396"/>
      <c r="AE145" s="396"/>
      <c r="AF145" s="396"/>
      <c r="AG145" s="396"/>
      <c r="AH145" s="396"/>
      <c r="AI145" s="396"/>
      <c r="AJ145" s="396"/>
      <c r="AK145" s="396"/>
      <c r="AL145" s="396"/>
      <c r="AM145" s="396"/>
      <c r="AN145" s="396"/>
      <c r="AO145" s="396"/>
      <c r="AP145" s="396"/>
      <c r="AQ145" s="396"/>
      <c r="AR145" s="396"/>
      <c r="AS145" s="396"/>
      <c r="AT145" s="396"/>
      <c r="AU145" s="396"/>
      <c r="AV145" s="396"/>
      <c r="AW145" s="396"/>
      <c r="AX145" s="396"/>
      <c r="AY145" s="396"/>
      <c r="AZ145" s="396"/>
      <c r="BA145" s="396"/>
      <c r="BB145" s="396"/>
      <c r="BC145" s="396"/>
      <c r="BD145" s="396"/>
      <c r="BE145" s="396"/>
      <c r="BF145" s="396"/>
      <c r="BG145" s="396"/>
      <c r="BH145" s="396"/>
      <c r="BI145" s="396"/>
      <c r="BJ145" s="396"/>
      <c r="BK145" s="396"/>
      <c r="BL145" s="396"/>
      <c r="BM145" s="396"/>
      <c r="BN145" s="396"/>
      <c r="BO145" s="396"/>
      <c r="BP145" s="396"/>
      <c r="BQ145" s="396"/>
      <c r="BR145" s="396"/>
      <c r="BS145" s="396"/>
      <c r="BT145" s="396"/>
      <c r="BU145" s="396"/>
      <c r="BV145" s="396"/>
      <c r="BW145" s="396"/>
      <c r="BX145" s="396"/>
      <c r="BY145" s="396"/>
      <c r="BZ145" s="396"/>
      <c r="CA145" s="396"/>
      <c r="CB145" s="396"/>
      <c r="CC145" s="396"/>
      <c r="CD145" s="396"/>
      <c r="CE145" s="396"/>
      <c r="CF145" s="396"/>
      <c r="CG145" s="396"/>
      <c r="CH145" s="396"/>
      <c r="CI145" s="396"/>
      <c r="CJ145" s="396"/>
      <c r="CK145" s="396"/>
      <c r="CL145" s="396"/>
      <c r="CM145" s="396"/>
      <c r="CN145" s="396"/>
      <c r="CO145" s="396"/>
      <c r="CP145" s="396"/>
      <c r="CQ145" s="396"/>
      <c r="CR145" s="396"/>
      <c r="CS145" s="143">
        <v>0</v>
      </c>
      <c r="CT145" s="143" t="str">
        <f t="shared" si="14"/>
        <v/>
      </c>
      <c r="CU145" s="143">
        <f t="shared" si="12"/>
        <v>0</v>
      </c>
      <c r="CV145" s="143" t="str">
        <f t="shared" si="15"/>
        <v/>
      </c>
      <c r="CW145" s="143">
        <v>0</v>
      </c>
      <c r="CX145" s="143" t="str">
        <f t="shared" si="16"/>
        <v/>
      </c>
      <c r="CY145" s="143">
        <f t="shared" si="13"/>
        <v>0</v>
      </c>
      <c r="CZ145" s="143" t="str">
        <f t="shared" si="17"/>
        <v/>
      </c>
    </row>
    <row r="146" spans="1:104">
      <c r="CS146" s="143">
        <v>0</v>
      </c>
      <c r="CT146" s="143" t="str">
        <f t="shared" si="14"/>
        <v/>
      </c>
      <c r="CU146" s="143">
        <f t="shared" si="12"/>
        <v>0</v>
      </c>
      <c r="CV146" s="143" t="str">
        <f t="shared" si="15"/>
        <v/>
      </c>
      <c r="CW146" s="143">
        <v>0</v>
      </c>
      <c r="CX146" s="143" t="str">
        <f t="shared" si="16"/>
        <v/>
      </c>
      <c r="CY146" s="143">
        <f t="shared" si="13"/>
        <v>0</v>
      </c>
      <c r="CZ146" s="143" t="str">
        <f t="shared" si="17"/>
        <v/>
      </c>
    </row>
    <row r="147" spans="1:104">
      <c r="CS147" s="143">
        <v>0</v>
      </c>
      <c r="CT147" s="143" t="str">
        <f t="shared" si="14"/>
        <v/>
      </c>
      <c r="CU147" s="143">
        <f t="shared" si="12"/>
        <v>0</v>
      </c>
      <c r="CV147" s="143" t="str">
        <f t="shared" si="15"/>
        <v/>
      </c>
      <c r="CW147" s="143">
        <v>0</v>
      </c>
      <c r="CX147" s="143" t="str">
        <f t="shared" si="16"/>
        <v/>
      </c>
      <c r="CY147" s="143">
        <f t="shared" si="13"/>
        <v>0</v>
      </c>
      <c r="CZ147" s="143" t="str">
        <f t="shared" si="17"/>
        <v/>
      </c>
    </row>
    <row r="148" spans="1:104">
      <c r="CS148" s="143">
        <v>0</v>
      </c>
      <c r="CT148" s="143" t="str">
        <f t="shared" si="14"/>
        <v/>
      </c>
      <c r="CU148" s="143">
        <f t="shared" si="12"/>
        <v>0</v>
      </c>
      <c r="CV148" s="143" t="str">
        <f t="shared" si="15"/>
        <v/>
      </c>
      <c r="CW148" s="143">
        <v>0</v>
      </c>
      <c r="CX148" s="143" t="str">
        <f t="shared" si="16"/>
        <v/>
      </c>
      <c r="CY148" s="143">
        <f t="shared" si="13"/>
        <v>0</v>
      </c>
      <c r="CZ148" s="143" t="str">
        <f t="shared" si="17"/>
        <v/>
      </c>
    </row>
    <row r="149" spans="1:104">
      <c r="CS149" s="143">
        <v>0</v>
      </c>
      <c r="CT149" s="143" t="str">
        <f t="shared" si="14"/>
        <v/>
      </c>
      <c r="CU149" s="143">
        <f t="shared" si="12"/>
        <v>0</v>
      </c>
      <c r="CV149" s="143" t="str">
        <f t="shared" si="15"/>
        <v/>
      </c>
      <c r="CW149" s="143">
        <v>0</v>
      </c>
      <c r="CX149" s="143" t="str">
        <f t="shared" si="16"/>
        <v/>
      </c>
      <c r="CY149" s="143">
        <f t="shared" si="13"/>
        <v>0</v>
      </c>
      <c r="CZ149" s="143" t="str">
        <f t="shared" si="17"/>
        <v/>
      </c>
    </row>
    <row r="150" spans="1:104">
      <c r="CS150" s="143">
        <v>0</v>
      </c>
      <c r="CT150" s="143" t="str">
        <f t="shared" si="14"/>
        <v/>
      </c>
      <c r="CU150" s="143">
        <f t="shared" si="12"/>
        <v>0</v>
      </c>
      <c r="CV150" s="143" t="str">
        <f t="shared" si="15"/>
        <v/>
      </c>
      <c r="CW150" s="143">
        <v>0</v>
      </c>
      <c r="CX150" s="143" t="str">
        <f t="shared" si="16"/>
        <v/>
      </c>
      <c r="CY150" s="143">
        <f t="shared" si="13"/>
        <v>0</v>
      </c>
      <c r="CZ150" s="143" t="str">
        <f t="shared" si="17"/>
        <v/>
      </c>
    </row>
    <row r="151" spans="1:104">
      <c r="CS151" s="143">
        <v>0</v>
      </c>
      <c r="CT151" s="143" t="str">
        <f t="shared" si="14"/>
        <v/>
      </c>
      <c r="CU151" s="143">
        <f t="shared" si="12"/>
        <v>0</v>
      </c>
      <c r="CV151" s="143" t="str">
        <f t="shared" si="15"/>
        <v/>
      </c>
      <c r="CW151" s="143">
        <v>0</v>
      </c>
      <c r="CX151" s="143" t="str">
        <f t="shared" si="16"/>
        <v/>
      </c>
      <c r="CY151" s="143">
        <f t="shared" si="13"/>
        <v>0</v>
      </c>
      <c r="CZ151" s="143" t="str">
        <f t="shared" si="17"/>
        <v/>
      </c>
    </row>
    <row r="152" spans="1:104">
      <c r="CS152" s="143">
        <v>0</v>
      </c>
      <c r="CT152" s="143" t="str">
        <f t="shared" si="14"/>
        <v/>
      </c>
      <c r="CU152" s="143">
        <f t="shared" si="12"/>
        <v>0</v>
      </c>
      <c r="CV152" s="143" t="str">
        <f t="shared" si="15"/>
        <v/>
      </c>
      <c r="CW152" s="143">
        <v>0</v>
      </c>
      <c r="CX152" s="143" t="str">
        <f t="shared" si="16"/>
        <v/>
      </c>
      <c r="CY152" s="143">
        <f t="shared" si="13"/>
        <v>0</v>
      </c>
      <c r="CZ152" s="143" t="str">
        <f t="shared" si="17"/>
        <v/>
      </c>
    </row>
    <row r="153" spans="1:104">
      <c r="CS153" s="143">
        <v>0</v>
      </c>
      <c r="CT153" s="143" t="str">
        <f t="shared" si="14"/>
        <v/>
      </c>
      <c r="CU153" s="143">
        <f t="shared" si="12"/>
        <v>0</v>
      </c>
      <c r="CV153" s="143" t="str">
        <f t="shared" si="15"/>
        <v/>
      </c>
      <c r="CW153" s="143">
        <v>0</v>
      </c>
      <c r="CX153" s="143" t="str">
        <f t="shared" si="16"/>
        <v/>
      </c>
      <c r="CY153" s="143">
        <f t="shared" si="13"/>
        <v>0</v>
      </c>
      <c r="CZ153" s="143" t="str">
        <f t="shared" si="17"/>
        <v/>
      </c>
    </row>
    <row r="154" spans="1:104">
      <c r="CS154" s="143">
        <v>0</v>
      </c>
      <c r="CT154" s="143" t="str">
        <f t="shared" si="14"/>
        <v/>
      </c>
      <c r="CU154" s="143">
        <f t="shared" si="12"/>
        <v>0</v>
      </c>
      <c r="CV154" s="143" t="str">
        <f t="shared" si="15"/>
        <v/>
      </c>
      <c r="CW154" s="143">
        <v>0</v>
      </c>
      <c r="CX154" s="143" t="str">
        <f t="shared" si="16"/>
        <v/>
      </c>
      <c r="CY154" s="143">
        <f t="shared" si="13"/>
        <v>0</v>
      </c>
      <c r="CZ154" s="143" t="str">
        <f t="shared" si="17"/>
        <v/>
      </c>
    </row>
    <row r="155" spans="1:104">
      <c r="CS155" s="143">
        <v>0</v>
      </c>
      <c r="CT155" s="143" t="str">
        <f t="shared" si="14"/>
        <v/>
      </c>
      <c r="CU155" s="143">
        <f t="shared" si="12"/>
        <v>0</v>
      </c>
      <c r="CV155" s="143" t="str">
        <f t="shared" si="15"/>
        <v/>
      </c>
      <c r="CW155" s="143">
        <v>0</v>
      </c>
      <c r="CX155" s="143" t="str">
        <f t="shared" si="16"/>
        <v/>
      </c>
      <c r="CY155" s="143">
        <f t="shared" si="13"/>
        <v>0</v>
      </c>
      <c r="CZ155" s="143" t="str">
        <f t="shared" si="17"/>
        <v/>
      </c>
    </row>
    <row r="156" spans="1:104">
      <c r="CS156" s="143">
        <v>0</v>
      </c>
      <c r="CT156" s="143" t="str">
        <f t="shared" si="14"/>
        <v/>
      </c>
      <c r="CU156" s="143">
        <f t="shared" si="12"/>
        <v>0</v>
      </c>
      <c r="CV156" s="143" t="str">
        <f t="shared" si="15"/>
        <v/>
      </c>
      <c r="CW156" s="143">
        <v>0</v>
      </c>
      <c r="CX156" s="143" t="str">
        <f t="shared" si="16"/>
        <v/>
      </c>
      <c r="CY156" s="143">
        <f t="shared" si="13"/>
        <v>0</v>
      </c>
      <c r="CZ156" s="143" t="str">
        <f t="shared" si="17"/>
        <v/>
      </c>
    </row>
    <row r="157" spans="1:104">
      <c r="CS157" s="143">
        <v>0</v>
      </c>
      <c r="CT157" s="143" t="str">
        <f t="shared" si="14"/>
        <v/>
      </c>
      <c r="CU157" s="143">
        <f t="shared" si="12"/>
        <v>0</v>
      </c>
      <c r="CV157" s="143" t="str">
        <f t="shared" si="15"/>
        <v/>
      </c>
      <c r="CW157" s="143">
        <v>0</v>
      </c>
      <c r="CX157" s="143" t="str">
        <f t="shared" si="16"/>
        <v/>
      </c>
      <c r="CY157" s="143">
        <f t="shared" si="13"/>
        <v>0</v>
      </c>
      <c r="CZ157" s="143" t="str">
        <f t="shared" si="17"/>
        <v/>
      </c>
    </row>
    <row r="158" spans="1:104">
      <c r="CS158" s="143">
        <v>0</v>
      </c>
      <c r="CT158" s="143" t="str">
        <f t="shared" si="14"/>
        <v/>
      </c>
      <c r="CU158" s="143">
        <f t="shared" si="12"/>
        <v>0</v>
      </c>
      <c r="CV158" s="143" t="str">
        <f t="shared" si="15"/>
        <v/>
      </c>
      <c r="CW158" s="143">
        <v>0</v>
      </c>
      <c r="CX158" s="143" t="str">
        <f t="shared" si="16"/>
        <v/>
      </c>
      <c r="CY158" s="143">
        <f t="shared" si="13"/>
        <v>0</v>
      </c>
      <c r="CZ158" s="143" t="str">
        <f t="shared" si="17"/>
        <v/>
      </c>
    </row>
    <row r="159" spans="1:104">
      <c r="CS159" s="143">
        <v>0</v>
      </c>
      <c r="CT159" s="143" t="str">
        <f t="shared" si="14"/>
        <v/>
      </c>
      <c r="CU159" s="143">
        <f t="shared" si="12"/>
        <v>0</v>
      </c>
      <c r="CV159" s="143" t="str">
        <f t="shared" si="15"/>
        <v/>
      </c>
      <c r="CW159" s="143">
        <v>0</v>
      </c>
      <c r="CX159" s="143" t="str">
        <f t="shared" si="16"/>
        <v/>
      </c>
      <c r="CY159" s="143">
        <f t="shared" si="13"/>
        <v>0</v>
      </c>
      <c r="CZ159" s="143" t="str">
        <f t="shared" si="17"/>
        <v/>
      </c>
    </row>
    <row r="160" spans="1:104">
      <c r="CS160" s="143">
        <v>0</v>
      </c>
      <c r="CT160" s="143" t="str">
        <f t="shared" si="14"/>
        <v/>
      </c>
      <c r="CU160" s="143">
        <f t="shared" si="12"/>
        <v>0</v>
      </c>
      <c r="CV160" s="143" t="str">
        <f t="shared" si="15"/>
        <v/>
      </c>
      <c r="CW160" s="143">
        <v>0</v>
      </c>
      <c r="CX160" s="143" t="str">
        <f t="shared" si="16"/>
        <v/>
      </c>
      <c r="CY160" s="143">
        <f t="shared" si="13"/>
        <v>0</v>
      </c>
      <c r="CZ160" s="143" t="str">
        <f t="shared" si="17"/>
        <v/>
      </c>
    </row>
    <row r="161" spans="97:104">
      <c r="CS161" s="143">
        <v>0</v>
      </c>
      <c r="CT161" s="143" t="str">
        <f t="shared" si="14"/>
        <v/>
      </c>
      <c r="CU161" s="143">
        <f t="shared" si="12"/>
        <v>0</v>
      </c>
      <c r="CV161" s="143" t="str">
        <f t="shared" si="15"/>
        <v/>
      </c>
      <c r="CW161" s="143">
        <v>0</v>
      </c>
      <c r="CX161" s="143" t="str">
        <f t="shared" si="16"/>
        <v/>
      </c>
      <c r="CY161" s="143">
        <f t="shared" si="13"/>
        <v>0</v>
      </c>
      <c r="CZ161" s="143" t="str">
        <f t="shared" si="17"/>
        <v/>
      </c>
    </row>
    <row r="162" spans="97:104">
      <c r="CS162" s="143">
        <v>0</v>
      </c>
      <c r="CT162" s="143" t="str">
        <f t="shared" si="14"/>
        <v/>
      </c>
      <c r="CU162" s="143">
        <f t="shared" si="12"/>
        <v>0</v>
      </c>
      <c r="CV162" s="143" t="str">
        <f t="shared" si="15"/>
        <v/>
      </c>
      <c r="CW162" s="143">
        <v>0</v>
      </c>
      <c r="CX162" s="143" t="str">
        <f t="shared" si="16"/>
        <v/>
      </c>
      <c r="CY162" s="143">
        <f t="shared" si="13"/>
        <v>0</v>
      </c>
      <c r="CZ162" s="143" t="str">
        <f t="shared" si="17"/>
        <v/>
      </c>
    </row>
    <row r="163" spans="97:104">
      <c r="CS163" s="143">
        <v>0</v>
      </c>
      <c r="CT163" s="143" t="str">
        <f t="shared" si="14"/>
        <v/>
      </c>
      <c r="CU163" s="143">
        <f t="shared" si="12"/>
        <v>0</v>
      </c>
      <c r="CV163" s="143" t="str">
        <f t="shared" si="15"/>
        <v/>
      </c>
      <c r="CW163" s="143">
        <v>0</v>
      </c>
      <c r="CX163" s="143" t="str">
        <f t="shared" si="16"/>
        <v/>
      </c>
      <c r="CY163" s="143">
        <f t="shared" si="13"/>
        <v>0</v>
      </c>
      <c r="CZ163" s="143" t="str">
        <f t="shared" si="17"/>
        <v/>
      </c>
    </row>
    <row r="164" spans="97:104">
      <c r="CS164" s="143">
        <v>0</v>
      </c>
      <c r="CT164" s="143" t="str">
        <f t="shared" si="14"/>
        <v/>
      </c>
      <c r="CU164" s="143">
        <f t="shared" si="12"/>
        <v>0</v>
      </c>
      <c r="CV164" s="143" t="str">
        <f t="shared" si="15"/>
        <v/>
      </c>
      <c r="CW164" s="143">
        <v>0</v>
      </c>
      <c r="CX164" s="143" t="str">
        <f t="shared" si="16"/>
        <v/>
      </c>
      <c r="CY164" s="143">
        <f t="shared" si="13"/>
        <v>0</v>
      </c>
      <c r="CZ164" s="143" t="str">
        <f t="shared" si="17"/>
        <v/>
      </c>
    </row>
    <row r="165" spans="97:104">
      <c r="CS165" s="143">
        <v>0</v>
      </c>
      <c r="CT165" s="143" t="str">
        <f t="shared" si="14"/>
        <v/>
      </c>
      <c r="CU165" s="143">
        <f t="shared" si="12"/>
        <v>0</v>
      </c>
      <c r="CV165" s="143" t="str">
        <f t="shared" si="15"/>
        <v/>
      </c>
      <c r="CW165" s="143">
        <v>0</v>
      </c>
      <c r="CX165" s="143" t="str">
        <f t="shared" si="16"/>
        <v/>
      </c>
      <c r="CY165" s="143">
        <f t="shared" si="13"/>
        <v>0</v>
      </c>
      <c r="CZ165" s="143" t="str">
        <f t="shared" si="17"/>
        <v/>
      </c>
    </row>
    <row r="166" spans="97:104">
      <c r="CS166" s="143">
        <v>0</v>
      </c>
      <c r="CT166" s="143" t="str">
        <f t="shared" si="14"/>
        <v/>
      </c>
      <c r="CU166" s="143">
        <f t="shared" si="12"/>
        <v>0</v>
      </c>
      <c r="CV166" s="143" t="str">
        <f t="shared" si="15"/>
        <v/>
      </c>
      <c r="CW166" s="143">
        <v>0</v>
      </c>
      <c r="CX166" s="143" t="str">
        <f t="shared" si="16"/>
        <v/>
      </c>
      <c r="CY166" s="143">
        <f t="shared" si="13"/>
        <v>0</v>
      </c>
      <c r="CZ166" s="143" t="str">
        <f t="shared" si="17"/>
        <v/>
      </c>
    </row>
    <row r="167" spans="97:104">
      <c r="CS167" s="143">
        <v>0</v>
      </c>
      <c r="CT167" s="143" t="str">
        <f t="shared" si="14"/>
        <v/>
      </c>
      <c r="CU167" s="143">
        <f t="shared" si="12"/>
        <v>0</v>
      </c>
      <c r="CV167" s="143" t="str">
        <f t="shared" si="15"/>
        <v/>
      </c>
      <c r="CW167" s="143">
        <v>0</v>
      </c>
      <c r="CX167" s="143" t="str">
        <f t="shared" si="16"/>
        <v/>
      </c>
      <c r="CY167" s="143">
        <f t="shared" si="13"/>
        <v>0</v>
      </c>
      <c r="CZ167" s="143" t="str">
        <f t="shared" si="17"/>
        <v/>
      </c>
    </row>
    <row r="168" spans="97:104">
      <c r="CS168" s="143">
        <v>0</v>
      </c>
      <c r="CT168" s="143" t="str">
        <f t="shared" si="14"/>
        <v/>
      </c>
      <c r="CU168" s="143">
        <f t="shared" si="12"/>
        <v>0</v>
      </c>
      <c r="CV168" s="143" t="str">
        <f t="shared" si="15"/>
        <v/>
      </c>
      <c r="CW168" s="143">
        <v>0</v>
      </c>
      <c r="CX168" s="143" t="str">
        <f t="shared" si="16"/>
        <v/>
      </c>
      <c r="CY168" s="143">
        <f t="shared" si="13"/>
        <v>0</v>
      </c>
      <c r="CZ168" s="143" t="str">
        <f t="shared" si="17"/>
        <v/>
      </c>
    </row>
    <row r="169" spans="97:104">
      <c r="CS169" s="143">
        <v>0</v>
      </c>
      <c r="CT169" s="143" t="str">
        <f t="shared" si="14"/>
        <v/>
      </c>
      <c r="CU169" s="143">
        <f t="shared" si="12"/>
        <v>0</v>
      </c>
      <c r="CV169" s="143" t="str">
        <f t="shared" si="15"/>
        <v/>
      </c>
      <c r="CW169" s="143">
        <v>0</v>
      </c>
      <c r="CX169" s="143" t="str">
        <f t="shared" si="16"/>
        <v/>
      </c>
      <c r="CY169" s="143">
        <f t="shared" si="13"/>
        <v>0</v>
      </c>
      <c r="CZ169" s="143" t="str">
        <f t="shared" si="17"/>
        <v/>
      </c>
    </row>
    <row r="170" spans="97:104">
      <c r="CS170" s="143">
        <v>0</v>
      </c>
      <c r="CT170" s="143" t="str">
        <f t="shared" si="14"/>
        <v/>
      </c>
      <c r="CU170" s="143">
        <f t="shared" si="12"/>
        <v>0</v>
      </c>
      <c r="CV170" s="143" t="str">
        <f t="shared" si="15"/>
        <v/>
      </c>
      <c r="CW170" s="143">
        <v>0</v>
      </c>
      <c r="CX170" s="143" t="str">
        <f t="shared" si="16"/>
        <v/>
      </c>
      <c r="CY170" s="143">
        <f t="shared" si="13"/>
        <v>0</v>
      </c>
      <c r="CZ170" s="143" t="str">
        <f t="shared" si="17"/>
        <v/>
      </c>
    </row>
    <row r="171" spans="97:104">
      <c r="CS171" s="143">
        <v>0</v>
      </c>
      <c r="CT171" s="143" t="str">
        <f t="shared" si="14"/>
        <v/>
      </c>
      <c r="CU171" s="143">
        <f t="shared" si="12"/>
        <v>0</v>
      </c>
      <c r="CV171" s="143" t="str">
        <f t="shared" si="15"/>
        <v/>
      </c>
      <c r="CW171" s="143">
        <v>0</v>
      </c>
      <c r="CX171" s="143" t="str">
        <f t="shared" si="16"/>
        <v/>
      </c>
      <c r="CY171" s="143">
        <f t="shared" si="13"/>
        <v>0</v>
      </c>
      <c r="CZ171" s="143" t="str">
        <f t="shared" si="17"/>
        <v/>
      </c>
    </row>
    <row r="172" spans="97:104">
      <c r="CS172" s="143">
        <v>0</v>
      </c>
      <c r="CT172" s="143" t="str">
        <f t="shared" si="14"/>
        <v/>
      </c>
      <c r="CU172" s="143">
        <f t="shared" si="12"/>
        <v>0</v>
      </c>
      <c r="CV172" s="143" t="str">
        <f t="shared" si="15"/>
        <v/>
      </c>
      <c r="CW172" s="143">
        <v>0</v>
      </c>
      <c r="CX172" s="143" t="str">
        <f t="shared" si="16"/>
        <v/>
      </c>
      <c r="CY172" s="143">
        <f t="shared" si="13"/>
        <v>0</v>
      </c>
      <c r="CZ172" s="143" t="str">
        <f t="shared" si="17"/>
        <v/>
      </c>
    </row>
    <row r="173" spans="97:104">
      <c r="CS173" s="143">
        <v>0</v>
      </c>
      <c r="CT173" s="143" t="str">
        <f t="shared" si="14"/>
        <v/>
      </c>
      <c r="CU173" s="143">
        <f t="shared" si="12"/>
        <v>0</v>
      </c>
      <c r="CV173" s="143" t="str">
        <f t="shared" si="15"/>
        <v/>
      </c>
      <c r="CW173" s="143">
        <v>0</v>
      </c>
      <c r="CX173" s="143" t="str">
        <f t="shared" si="16"/>
        <v/>
      </c>
      <c r="CY173" s="143">
        <f t="shared" si="13"/>
        <v>0</v>
      </c>
      <c r="CZ173" s="143" t="str">
        <f t="shared" si="17"/>
        <v/>
      </c>
    </row>
    <row r="174" spans="97:104">
      <c r="CS174" s="143">
        <v>0</v>
      </c>
      <c r="CT174" s="143" t="str">
        <f t="shared" si="14"/>
        <v/>
      </c>
      <c r="CU174" s="143">
        <f t="shared" si="12"/>
        <v>0</v>
      </c>
      <c r="CV174" s="143" t="str">
        <f t="shared" si="15"/>
        <v/>
      </c>
      <c r="CW174" s="143">
        <v>0</v>
      </c>
      <c r="CX174" s="143" t="str">
        <f t="shared" si="16"/>
        <v/>
      </c>
      <c r="CY174" s="143">
        <f t="shared" si="13"/>
        <v>0</v>
      </c>
      <c r="CZ174" s="143" t="str">
        <f t="shared" si="17"/>
        <v/>
      </c>
    </row>
    <row r="175" spans="97:104">
      <c r="CS175" s="143">
        <v>0</v>
      </c>
      <c r="CT175" s="143" t="str">
        <f t="shared" si="14"/>
        <v/>
      </c>
      <c r="CU175" s="143">
        <f t="shared" si="12"/>
        <v>0</v>
      </c>
      <c r="CV175" s="143" t="str">
        <f t="shared" si="15"/>
        <v/>
      </c>
      <c r="CW175" s="143">
        <v>0</v>
      </c>
      <c r="CX175" s="143" t="str">
        <f t="shared" si="16"/>
        <v/>
      </c>
      <c r="CY175" s="143">
        <f t="shared" si="13"/>
        <v>0</v>
      </c>
      <c r="CZ175" s="143" t="str">
        <f t="shared" si="17"/>
        <v/>
      </c>
    </row>
    <row r="176" spans="97:104">
      <c r="CS176" s="143">
        <v>0</v>
      </c>
      <c r="CT176" s="143" t="str">
        <f t="shared" si="14"/>
        <v/>
      </c>
      <c r="CU176" s="143">
        <f t="shared" si="12"/>
        <v>0</v>
      </c>
      <c r="CV176" s="143" t="str">
        <f t="shared" si="15"/>
        <v/>
      </c>
      <c r="CW176" s="143">
        <v>0</v>
      </c>
      <c r="CX176" s="143" t="str">
        <f t="shared" si="16"/>
        <v/>
      </c>
      <c r="CY176" s="143">
        <f t="shared" si="13"/>
        <v>0</v>
      </c>
      <c r="CZ176" s="143" t="str">
        <f t="shared" si="17"/>
        <v/>
      </c>
    </row>
    <row r="177" spans="97:104">
      <c r="CS177" s="143">
        <v>0</v>
      </c>
      <c r="CT177" s="143" t="str">
        <f t="shared" si="14"/>
        <v/>
      </c>
      <c r="CU177" s="143">
        <f t="shared" si="12"/>
        <v>0</v>
      </c>
      <c r="CV177" s="143" t="str">
        <f t="shared" si="15"/>
        <v/>
      </c>
      <c r="CW177" s="143">
        <v>0</v>
      </c>
      <c r="CX177" s="143" t="str">
        <f t="shared" si="16"/>
        <v/>
      </c>
      <c r="CY177" s="143">
        <f t="shared" si="13"/>
        <v>0</v>
      </c>
      <c r="CZ177" s="143" t="str">
        <f t="shared" si="17"/>
        <v/>
      </c>
    </row>
    <row r="178" spans="97:104">
      <c r="CS178" s="143">
        <v>0</v>
      </c>
      <c r="CT178" s="143" t="str">
        <f t="shared" si="14"/>
        <v/>
      </c>
      <c r="CU178" s="143">
        <f t="shared" si="12"/>
        <v>0</v>
      </c>
      <c r="CV178" s="143" t="str">
        <f t="shared" si="15"/>
        <v/>
      </c>
      <c r="CW178" s="143">
        <v>0</v>
      </c>
      <c r="CX178" s="143" t="str">
        <f t="shared" si="16"/>
        <v/>
      </c>
      <c r="CY178" s="143">
        <f t="shared" si="13"/>
        <v>0</v>
      </c>
      <c r="CZ178" s="143" t="str">
        <f t="shared" si="17"/>
        <v/>
      </c>
    </row>
    <row r="179" spans="97:104">
      <c r="CS179" s="143">
        <v>0</v>
      </c>
      <c r="CT179" s="143" t="str">
        <f t="shared" si="14"/>
        <v/>
      </c>
      <c r="CU179" s="143">
        <f t="shared" si="12"/>
        <v>0</v>
      </c>
      <c r="CV179" s="143" t="str">
        <f t="shared" si="15"/>
        <v/>
      </c>
      <c r="CW179" s="143">
        <v>0</v>
      </c>
      <c r="CX179" s="143" t="str">
        <f t="shared" si="16"/>
        <v/>
      </c>
      <c r="CY179" s="143">
        <f t="shared" si="13"/>
        <v>0</v>
      </c>
      <c r="CZ179" s="143" t="str">
        <f t="shared" si="17"/>
        <v/>
      </c>
    </row>
    <row r="180" spans="97:104">
      <c r="CS180" s="143">
        <v>0</v>
      </c>
      <c r="CT180" s="143" t="str">
        <f t="shared" si="14"/>
        <v/>
      </c>
      <c r="CU180" s="143">
        <f t="shared" si="12"/>
        <v>0</v>
      </c>
      <c r="CV180" s="143" t="str">
        <f t="shared" si="15"/>
        <v/>
      </c>
      <c r="CW180" s="143">
        <v>0</v>
      </c>
      <c r="CX180" s="143" t="str">
        <f t="shared" si="16"/>
        <v/>
      </c>
      <c r="CY180" s="143">
        <f t="shared" si="13"/>
        <v>0</v>
      </c>
      <c r="CZ180" s="143" t="str">
        <f t="shared" si="17"/>
        <v/>
      </c>
    </row>
    <row r="181" spans="97:104">
      <c r="CS181" s="143">
        <v>0</v>
      </c>
      <c r="CT181" s="143" t="str">
        <f t="shared" si="14"/>
        <v/>
      </c>
      <c r="CU181" s="143">
        <f t="shared" si="12"/>
        <v>0</v>
      </c>
      <c r="CV181" s="143" t="str">
        <f t="shared" si="15"/>
        <v/>
      </c>
      <c r="CW181" s="143">
        <v>0</v>
      </c>
      <c r="CX181" s="143" t="str">
        <f t="shared" si="16"/>
        <v/>
      </c>
      <c r="CY181" s="143">
        <f t="shared" si="13"/>
        <v>0</v>
      </c>
      <c r="CZ181" s="143" t="str">
        <f t="shared" si="17"/>
        <v/>
      </c>
    </row>
    <row r="182" spans="97:104">
      <c r="CS182" s="143">
        <v>0</v>
      </c>
      <c r="CT182" s="143" t="str">
        <f t="shared" si="14"/>
        <v/>
      </c>
      <c r="CU182" s="143">
        <f t="shared" si="12"/>
        <v>0</v>
      </c>
      <c r="CV182" s="143" t="str">
        <f t="shared" si="15"/>
        <v/>
      </c>
      <c r="CW182" s="143">
        <v>0</v>
      </c>
      <c r="CX182" s="143" t="str">
        <f t="shared" si="16"/>
        <v/>
      </c>
      <c r="CY182" s="143">
        <f t="shared" si="13"/>
        <v>0</v>
      </c>
      <c r="CZ182" s="143" t="str">
        <f t="shared" si="17"/>
        <v/>
      </c>
    </row>
    <row r="183" spans="97:104">
      <c r="CS183" s="143">
        <v>0</v>
      </c>
      <c r="CT183" s="143" t="str">
        <f t="shared" si="14"/>
        <v/>
      </c>
      <c r="CU183" s="143">
        <f t="shared" si="12"/>
        <v>0</v>
      </c>
      <c r="CV183" s="143" t="str">
        <f t="shared" si="15"/>
        <v/>
      </c>
      <c r="CW183" s="143">
        <v>0</v>
      </c>
      <c r="CX183" s="143" t="str">
        <f t="shared" si="16"/>
        <v/>
      </c>
      <c r="CY183" s="143">
        <f t="shared" si="13"/>
        <v>0</v>
      </c>
      <c r="CZ183" s="143" t="str">
        <f t="shared" si="17"/>
        <v/>
      </c>
    </row>
    <row r="184" spans="97:104">
      <c r="CS184" s="143">
        <v>0</v>
      </c>
      <c r="CT184" s="143" t="str">
        <f t="shared" si="14"/>
        <v/>
      </c>
      <c r="CU184" s="143">
        <f t="shared" si="12"/>
        <v>0</v>
      </c>
      <c r="CV184" s="143" t="str">
        <f t="shared" si="15"/>
        <v/>
      </c>
      <c r="CW184" s="143">
        <v>0</v>
      </c>
      <c r="CX184" s="143" t="str">
        <f t="shared" si="16"/>
        <v/>
      </c>
      <c r="CY184" s="143">
        <f t="shared" si="13"/>
        <v>0</v>
      </c>
      <c r="CZ184" s="143" t="str">
        <f t="shared" si="17"/>
        <v/>
      </c>
    </row>
    <row r="185" spans="97:104">
      <c r="CS185" s="143">
        <v>0</v>
      </c>
      <c r="CT185" s="143" t="str">
        <f t="shared" si="14"/>
        <v/>
      </c>
      <c r="CU185" s="143">
        <f t="shared" si="12"/>
        <v>0</v>
      </c>
      <c r="CV185" s="143" t="str">
        <f t="shared" si="15"/>
        <v/>
      </c>
      <c r="CW185" s="143">
        <v>0</v>
      </c>
      <c r="CX185" s="143" t="str">
        <f t="shared" si="16"/>
        <v/>
      </c>
      <c r="CY185" s="143">
        <f t="shared" si="13"/>
        <v>0</v>
      </c>
      <c r="CZ185" s="143" t="str">
        <f t="shared" si="17"/>
        <v/>
      </c>
    </row>
    <row r="186" spans="97:104">
      <c r="CS186" s="143">
        <v>0</v>
      </c>
      <c r="CT186" s="143" t="str">
        <f t="shared" si="14"/>
        <v/>
      </c>
      <c r="CU186" s="143">
        <f t="shared" si="12"/>
        <v>0</v>
      </c>
      <c r="CV186" s="143" t="str">
        <f t="shared" si="15"/>
        <v/>
      </c>
      <c r="CW186" s="143">
        <v>0</v>
      </c>
      <c r="CX186" s="143" t="str">
        <f t="shared" si="16"/>
        <v/>
      </c>
      <c r="CY186" s="143">
        <f t="shared" si="13"/>
        <v>0</v>
      </c>
      <c r="CZ186" s="143" t="str">
        <f t="shared" si="17"/>
        <v/>
      </c>
    </row>
    <row r="187" spans="97:104">
      <c r="CS187" s="143">
        <v>0</v>
      </c>
      <c r="CT187" s="143" t="str">
        <f t="shared" si="14"/>
        <v/>
      </c>
      <c r="CU187" s="143">
        <f t="shared" si="12"/>
        <v>0</v>
      </c>
      <c r="CV187" s="143" t="str">
        <f t="shared" si="15"/>
        <v/>
      </c>
      <c r="CW187" s="143">
        <v>0</v>
      </c>
      <c r="CX187" s="143" t="str">
        <f t="shared" si="16"/>
        <v/>
      </c>
      <c r="CY187" s="143">
        <f t="shared" si="13"/>
        <v>0</v>
      </c>
      <c r="CZ187" s="143" t="str">
        <f t="shared" si="17"/>
        <v/>
      </c>
    </row>
    <row r="188" spans="97:104">
      <c r="CS188" s="143">
        <v>0</v>
      </c>
      <c r="CT188" s="143" t="str">
        <f t="shared" si="14"/>
        <v/>
      </c>
      <c r="CU188" s="143">
        <f t="shared" si="12"/>
        <v>0</v>
      </c>
      <c r="CV188" s="143" t="str">
        <f t="shared" si="15"/>
        <v/>
      </c>
      <c r="CW188" s="143">
        <v>0</v>
      </c>
      <c r="CX188" s="143" t="str">
        <f t="shared" si="16"/>
        <v/>
      </c>
      <c r="CY188" s="143">
        <f t="shared" si="13"/>
        <v>0</v>
      </c>
      <c r="CZ188" s="143" t="str">
        <f t="shared" si="17"/>
        <v/>
      </c>
    </row>
    <row r="189" spans="97:104">
      <c r="CS189" s="143">
        <v>0</v>
      </c>
      <c r="CT189" s="143" t="str">
        <f t="shared" si="14"/>
        <v/>
      </c>
      <c r="CU189" s="143">
        <f t="shared" si="12"/>
        <v>0</v>
      </c>
      <c r="CV189" s="143" t="str">
        <f t="shared" si="15"/>
        <v/>
      </c>
      <c r="CW189" s="143">
        <v>0</v>
      </c>
      <c r="CX189" s="143" t="str">
        <f t="shared" si="16"/>
        <v/>
      </c>
      <c r="CY189" s="143">
        <f t="shared" si="13"/>
        <v>0</v>
      </c>
      <c r="CZ189" s="143" t="str">
        <f t="shared" si="17"/>
        <v/>
      </c>
    </row>
    <row r="190" spans="97:104">
      <c r="CS190" s="143">
        <v>0</v>
      </c>
      <c r="CT190" s="143" t="str">
        <f t="shared" si="14"/>
        <v/>
      </c>
      <c r="CU190" s="143">
        <f t="shared" si="12"/>
        <v>0</v>
      </c>
      <c r="CV190" s="143" t="str">
        <f t="shared" si="15"/>
        <v/>
      </c>
      <c r="CW190" s="143">
        <v>0</v>
      </c>
      <c r="CX190" s="143" t="str">
        <f t="shared" si="16"/>
        <v/>
      </c>
      <c r="CY190" s="143">
        <f t="shared" si="13"/>
        <v>0</v>
      </c>
      <c r="CZ190" s="143" t="str">
        <f t="shared" si="17"/>
        <v/>
      </c>
    </row>
    <row r="191" spans="97:104">
      <c r="CS191" s="143">
        <v>0</v>
      </c>
      <c r="CT191" s="143" t="str">
        <f t="shared" si="14"/>
        <v/>
      </c>
      <c r="CU191" s="143">
        <f t="shared" si="12"/>
        <v>0</v>
      </c>
      <c r="CV191" s="143" t="str">
        <f t="shared" si="15"/>
        <v/>
      </c>
      <c r="CW191" s="143">
        <v>0</v>
      </c>
      <c r="CX191" s="143" t="str">
        <f t="shared" si="16"/>
        <v/>
      </c>
      <c r="CY191" s="143">
        <f t="shared" si="13"/>
        <v>0</v>
      </c>
      <c r="CZ191" s="143" t="str">
        <f t="shared" si="17"/>
        <v/>
      </c>
    </row>
    <row r="192" spans="97:104">
      <c r="CS192" s="143">
        <v>0</v>
      </c>
      <c r="CT192" s="143" t="str">
        <f t="shared" si="14"/>
        <v/>
      </c>
      <c r="CU192" s="143">
        <f t="shared" si="12"/>
        <v>0</v>
      </c>
      <c r="CV192" s="143" t="str">
        <f t="shared" si="15"/>
        <v/>
      </c>
      <c r="CW192" s="143">
        <v>0</v>
      </c>
      <c r="CX192" s="143" t="str">
        <f t="shared" si="16"/>
        <v/>
      </c>
      <c r="CY192" s="143">
        <f t="shared" si="13"/>
        <v>0</v>
      </c>
      <c r="CZ192" s="143" t="str">
        <f t="shared" si="17"/>
        <v/>
      </c>
    </row>
    <row r="193" spans="97:104">
      <c r="CS193" s="143">
        <v>0</v>
      </c>
      <c r="CT193" s="143" t="str">
        <f t="shared" si="14"/>
        <v/>
      </c>
      <c r="CU193" s="143">
        <f t="shared" si="12"/>
        <v>0</v>
      </c>
      <c r="CV193" s="143" t="str">
        <f t="shared" si="15"/>
        <v/>
      </c>
      <c r="CW193" s="143">
        <v>0</v>
      </c>
      <c r="CX193" s="143" t="str">
        <f t="shared" si="16"/>
        <v/>
      </c>
      <c r="CY193" s="143">
        <f t="shared" si="13"/>
        <v>0</v>
      </c>
      <c r="CZ193" s="143" t="str">
        <f t="shared" si="17"/>
        <v/>
      </c>
    </row>
    <row r="194" spans="97:104">
      <c r="CS194" s="143">
        <v>0</v>
      </c>
      <c r="CT194" s="143" t="str">
        <f t="shared" si="14"/>
        <v/>
      </c>
      <c r="CU194" s="143">
        <f t="shared" ref="CU194:CU257" si="18">AP194-SUM(AS194,AT194,AU194,AV194,AW194)</f>
        <v>0</v>
      </c>
      <c r="CV194" s="143" t="str">
        <f t="shared" si="15"/>
        <v/>
      </c>
      <c r="CW194" s="143">
        <v>0</v>
      </c>
      <c r="CX194" s="143" t="str">
        <f t="shared" si="16"/>
        <v/>
      </c>
      <c r="CY194" s="143">
        <f t="shared" ref="CY194:CY257" si="19">CG194-SUM(CJ194,CK194,CL194,CM194,CN194)</f>
        <v>0</v>
      </c>
      <c r="CZ194" s="143" t="str">
        <f t="shared" si="17"/>
        <v/>
      </c>
    </row>
    <row r="195" spans="97:104">
      <c r="CS195" s="143">
        <v>0</v>
      </c>
      <c r="CT195" s="143" t="str">
        <f t="shared" ref="CT195:CT258" si="20">IF(CS195&lt;0,$D195&amp;",","")</f>
        <v/>
      </c>
      <c r="CU195" s="143">
        <f t="shared" si="18"/>
        <v>0</v>
      </c>
      <c r="CV195" s="143" t="str">
        <f t="shared" ref="CV195:CV258" si="21">IF(CU195&lt;0,$D195&amp;",","")</f>
        <v/>
      </c>
      <c r="CW195" s="143">
        <v>0</v>
      </c>
      <c r="CX195" s="143" t="str">
        <f t="shared" ref="CX195:CX258" si="22">IF(CW195&lt;0,$D195&amp;",","")</f>
        <v/>
      </c>
      <c r="CY195" s="143">
        <f t="shared" si="19"/>
        <v>0</v>
      </c>
      <c r="CZ195" s="143" t="str">
        <f t="shared" ref="CZ195:CZ258" si="23">IF(CY195&lt;0,$D195&amp;",","")</f>
        <v/>
      </c>
    </row>
    <row r="196" spans="97:104">
      <c r="CS196" s="143">
        <v>0</v>
      </c>
      <c r="CT196" s="143" t="str">
        <f t="shared" si="20"/>
        <v/>
      </c>
      <c r="CU196" s="143">
        <f t="shared" si="18"/>
        <v>0</v>
      </c>
      <c r="CV196" s="143" t="str">
        <f t="shared" si="21"/>
        <v/>
      </c>
      <c r="CW196" s="143">
        <v>0</v>
      </c>
      <c r="CX196" s="143" t="str">
        <f t="shared" si="22"/>
        <v/>
      </c>
      <c r="CY196" s="143">
        <f t="shared" si="19"/>
        <v>0</v>
      </c>
      <c r="CZ196" s="143" t="str">
        <f t="shared" si="23"/>
        <v/>
      </c>
    </row>
    <row r="197" spans="97:104">
      <c r="CS197" s="143">
        <v>0</v>
      </c>
      <c r="CT197" s="143" t="str">
        <f t="shared" si="20"/>
        <v/>
      </c>
      <c r="CU197" s="143">
        <f t="shared" si="18"/>
        <v>0</v>
      </c>
      <c r="CV197" s="143" t="str">
        <f t="shared" si="21"/>
        <v/>
      </c>
      <c r="CW197" s="143">
        <v>0</v>
      </c>
      <c r="CX197" s="143" t="str">
        <f t="shared" si="22"/>
        <v/>
      </c>
      <c r="CY197" s="143">
        <f t="shared" si="19"/>
        <v>0</v>
      </c>
      <c r="CZ197" s="143" t="str">
        <f t="shared" si="23"/>
        <v/>
      </c>
    </row>
    <row r="198" spans="97:104">
      <c r="CS198" s="143">
        <v>0</v>
      </c>
      <c r="CT198" s="143" t="str">
        <f t="shared" si="20"/>
        <v/>
      </c>
      <c r="CU198" s="143">
        <f t="shared" si="18"/>
        <v>0</v>
      </c>
      <c r="CV198" s="143" t="str">
        <f t="shared" si="21"/>
        <v/>
      </c>
      <c r="CW198" s="143">
        <v>0</v>
      </c>
      <c r="CX198" s="143" t="str">
        <f t="shared" si="22"/>
        <v/>
      </c>
      <c r="CY198" s="143">
        <f t="shared" si="19"/>
        <v>0</v>
      </c>
      <c r="CZ198" s="143" t="str">
        <f t="shared" si="23"/>
        <v/>
      </c>
    </row>
    <row r="199" spans="97:104">
      <c r="CS199" s="143">
        <v>0</v>
      </c>
      <c r="CT199" s="143" t="str">
        <f t="shared" si="20"/>
        <v/>
      </c>
      <c r="CU199" s="143">
        <f t="shared" si="18"/>
        <v>0</v>
      </c>
      <c r="CV199" s="143" t="str">
        <f t="shared" si="21"/>
        <v/>
      </c>
      <c r="CW199" s="143">
        <v>0</v>
      </c>
      <c r="CX199" s="143" t="str">
        <f t="shared" si="22"/>
        <v/>
      </c>
      <c r="CY199" s="143">
        <f t="shared" si="19"/>
        <v>0</v>
      </c>
      <c r="CZ199" s="143" t="str">
        <f t="shared" si="23"/>
        <v/>
      </c>
    </row>
    <row r="200" spans="97:104">
      <c r="CS200" s="143">
        <v>0</v>
      </c>
      <c r="CT200" s="143" t="str">
        <f t="shared" si="20"/>
        <v/>
      </c>
      <c r="CU200" s="143">
        <f t="shared" si="18"/>
        <v>0</v>
      </c>
      <c r="CV200" s="143" t="str">
        <f t="shared" si="21"/>
        <v/>
      </c>
      <c r="CW200" s="143">
        <v>0</v>
      </c>
      <c r="CX200" s="143" t="str">
        <f t="shared" si="22"/>
        <v/>
      </c>
      <c r="CY200" s="143">
        <f t="shared" si="19"/>
        <v>0</v>
      </c>
      <c r="CZ200" s="143" t="str">
        <f t="shared" si="23"/>
        <v/>
      </c>
    </row>
    <row r="201" spans="97:104">
      <c r="CS201" s="143">
        <v>0</v>
      </c>
      <c r="CT201" s="143" t="str">
        <f t="shared" si="20"/>
        <v/>
      </c>
      <c r="CU201" s="143">
        <f t="shared" si="18"/>
        <v>0</v>
      </c>
      <c r="CV201" s="143" t="str">
        <f t="shared" si="21"/>
        <v/>
      </c>
      <c r="CW201" s="143">
        <v>0</v>
      </c>
      <c r="CX201" s="143" t="str">
        <f t="shared" si="22"/>
        <v/>
      </c>
      <c r="CY201" s="143">
        <f t="shared" si="19"/>
        <v>0</v>
      </c>
      <c r="CZ201" s="143" t="str">
        <f t="shared" si="23"/>
        <v/>
      </c>
    </row>
    <row r="202" spans="97:104">
      <c r="CS202" s="143">
        <v>0</v>
      </c>
      <c r="CT202" s="143" t="str">
        <f t="shared" si="20"/>
        <v/>
      </c>
      <c r="CU202" s="143">
        <f t="shared" si="18"/>
        <v>0</v>
      </c>
      <c r="CV202" s="143" t="str">
        <f t="shared" si="21"/>
        <v/>
      </c>
      <c r="CW202" s="143">
        <v>0</v>
      </c>
      <c r="CX202" s="143" t="str">
        <f t="shared" si="22"/>
        <v/>
      </c>
      <c r="CY202" s="143">
        <f t="shared" si="19"/>
        <v>0</v>
      </c>
      <c r="CZ202" s="143" t="str">
        <f t="shared" si="23"/>
        <v/>
      </c>
    </row>
    <row r="203" spans="97:104">
      <c r="CS203" s="143">
        <v>0</v>
      </c>
      <c r="CT203" s="143" t="str">
        <f t="shared" si="20"/>
        <v/>
      </c>
      <c r="CU203" s="143">
        <f t="shared" si="18"/>
        <v>0</v>
      </c>
      <c r="CV203" s="143" t="str">
        <f t="shared" si="21"/>
        <v/>
      </c>
      <c r="CW203" s="143">
        <v>0</v>
      </c>
      <c r="CX203" s="143" t="str">
        <f t="shared" si="22"/>
        <v/>
      </c>
      <c r="CY203" s="143">
        <f t="shared" si="19"/>
        <v>0</v>
      </c>
      <c r="CZ203" s="143" t="str">
        <f t="shared" si="23"/>
        <v/>
      </c>
    </row>
    <row r="204" spans="97:104">
      <c r="CS204" s="143">
        <v>0</v>
      </c>
      <c r="CT204" s="143" t="str">
        <f t="shared" si="20"/>
        <v/>
      </c>
      <c r="CU204" s="143">
        <f t="shared" si="18"/>
        <v>0</v>
      </c>
      <c r="CV204" s="143" t="str">
        <f t="shared" si="21"/>
        <v/>
      </c>
      <c r="CW204" s="143">
        <v>0</v>
      </c>
      <c r="CX204" s="143" t="str">
        <f t="shared" si="22"/>
        <v/>
      </c>
      <c r="CY204" s="143">
        <f t="shared" si="19"/>
        <v>0</v>
      </c>
      <c r="CZ204" s="143" t="str">
        <f t="shared" si="23"/>
        <v/>
      </c>
    </row>
    <row r="205" spans="97:104">
      <c r="CS205" s="143">
        <v>0</v>
      </c>
      <c r="CT205" s="143" t="str">
        <f t="shared" si="20"/>
        <v/>
      </c>
      <c r="CU205" s="143">
        <f t="shared" si="18"/>
        <v>0</v>
      </c>
      <c r="CV205" s="143" t="str">
        <f t="shared" si="21"/>
        <v/>
      </c>
      <c r="CW205" s="143">
        <v>0</v>
      </c>
      <c r="CX205" s="143" t="str">
        <f t="shared" si="22"/>
        <v/>
      </c>
      <c r="CY205" s="143">
        <f t="shared" si="19"/>
        <v>0</v>
      </c>
      <c r="CZ205" s="143" t="str">
        <f t="shared" si="23"/>
        <v/>
      </c>
    </row>
    <row r="206" spans="97:104">
      <c r="CS206" s="143">
        <v>0</v>
      </c>
      <c r="CT206" s="143" t="str">
        <f t="shared" si="20"/>
        <v/>
      </c>
      <c r="CU206" s="143">
        <f t="shared" si="18"/>
        <v>0</v>
      </c>
      <c r="CV206" s="143" t="str">
        <f t="shared" si="21"/>
        <v/>
      </c>
      <c r="CW206" s="143">
        <v>0</v>
      </c>
      <c r="CX206" s="143" t="str">
        <f t="shared" si="22"/>
        <v/>
      </c>
      <c r="CY206" s="143">
        <f t="shared" si="19"/>
        <v>0</v>
      </c>
      <c r="CZ206" s="143" t="str">
        <f t="shared" si="23"/>
        <v/>
      </c>
    </row>
    <row r="207" spans="97:104">
      <c r="CS207" s="143">
        <v>0</v>
      </c>
      <c r="CT207" s="143" t="str">
        <f t="shared" si="20"/>
        <v/>
      </c>
      <c r="CU207" s="143">
        <f t="shared" si="18"/>
        <v>0</v>
      </c>
      <c r="CV207" s="143" t="str">
        <f t="shared" si="21"/>
        <v/>
      </c>
      <c r="CW207" s="143">
        <v>0</v>
      </c>
      <c r="CX207" s="143" t="str">
        <f t="shared" si="22"/>
        <v/>
      </c>
      <c r="CY207" s="143">
        <f t="shared" si="19"/>
        <v>0</v>
      </c>
      <c r="CZ207" s="143" t="str">
        <f t="shared" si="23"/>
        <v/>
      </c>
    </row>
    <row r="208" spans="97:104">
      <c r="CS208" s="143">
        <v>0</v>
      </c>
      <c r="CT208" s="143" t="str">
        <f t="shared" si="20"/>
        <v/>
      </c>
      <c r="CU208" s="143">
        <f t="shared" si="18"/>
        <v>0</v>
      </c>
      <c r="CV208" s="143" t="str">
        <f t="shared" si="21"/>
        <v/>
      </c>
      <c r="CW208" s="143">
        <v>0</v>
      </c>
      <c r="CX208" s="143" t="str">
        <f t="shared" si="22"/>
        <v/>
      </c>
      <c r="CY208" s="143">
        <f t="shared" si="19"/>
        <v>0</v>
      </c>
      <c r="CZ208" s="143" t="str">
        <f t="shared" si="23"/>
        <v/>
      </c>
    </row>
    <row r="209" spans="97:104">
      <c r="CS209" s="143">
        <v>0</v>
      </c>
      <c r="CT209" s="143" t="str">
        <f t="shared" si="20"/>
        <v/>
      </c>
      <c r="CU209" s="143">
        <f t="shared" si="18"/>
        <v>0</v>
      </c>
      <c r="CV209" s="143" t="str">
        <f t="shared" si="21"/>
        <v/>
      </c>
      <c r="CW209" s="143">
        <v>0</v>
      </c>
      <c r="CX209" s="143" t="str">
        <f t="shared" si="22"/>
        <v/>
      </c>
      <c r="CY209" s="143">
        <f t="shared" si="19"/>
        <v>0</v>
      </c>
      <c r="CZ209" s="143" t="str">
        <f t="shared" si="23"/>
        <v/>
      </c>
    </row>
    <row r="210" spans="97:104">
      <c r="CS210" s="143">
        <v>0</v>
      </c>
      <c r="CT210" s="143" t="str">
        <f t="shared" si="20"/>
        <v/>
      </c>
      <c r="CU210" s="143">
        <f t="shared" si="18"/>
        <v>0</v>
      </c>
      <c r="CV210" s="143" t="str">
        <f t="shared" si="21"/>
        <v/>
      </c>
      <c r="CW210" s="143">
        <v>0</v>
      </c>
      <c r="CX210" s="143" t="str">
        <f t="shared" si="22"/>
        <v/>
      </c>
      <c r="CY210" s="143">
        <f t="shared" si="19"/>
        <v>0</v>
      </c>
      <c r="CZ210" s="143" t="str">
        <f t="shared" si="23"/>
        <v/>
      </c>
    </row>
    <row r="211" spans="97:104">
      <c r="CS211" s="143">
        <v>0</v>
      </c>
      <c r="CT211" s="143" t="str">
        <f t="shared" si="20"/>
        <v/>
      </c>
      <c r="CU211" s="143">
        <f t="shared" si="18"/>
        <v>0</v>
      </c>
      <c r="CV211" s="143" t="str">
        <f t="shared" si="21"/>
        <v/>
      </c>
      <c r="CW211" s="143">
        <v>0</v>
      </c>
      <c r="CX211" s="143" t="str">
        <f t="shared" si="22"/>
        <v/>
      </c>
      <c r="CY211" s="143">
        <f t="shared" si="19"/>
        <v>0</v>
      </c>
      <c r="CZ211" s="143" t="str">
        <f t="shared" si="23"/>
        <v/>
      </c>
    </row>
    <row r="212" spans="97:104">
      <c r="CS212" s="143">
        <v>0</v>
      </c>
      <c r="CT212" s="143" t="str">
        <f t="shared" si="20"/>
        <v/>
      </c>
      <c r="CU212" s="143">
        <f t="shared" si="18"/>
        <v>0</v>
      </c>
      <c r="CV212" s="143" t="str">
        <f t="shared" si="21"/>
        <v/>
      </c>
      <c r="CW212" s="143">
        <v>0</v>
      </c>
      <c r="CX212" s="143" t="str">
        <f t="shared" si="22"/>
        <v/>
      </c>
      <c r="CY212" s="143">
        <f t="shared" si="19"/>
        <v>0</v>
      </c>
      <c r="CZ212" s="143" t="str">
        <f t="shared" si="23"/>
        <v/>
      </c>
    </row>
    <row r="213" spans="97:104">
      <c r="CS213" s="143">
        <v>0</v>
      </c>
      <c r="CT213" s="143" t="str">
        <f t="shared" si="20"/>
        <v/>
      </c>
      <c r="CU213" s="143">
        <f t="shared" si="18"/>
        <v>0</v>
      </c>
      <c r="CV213" s="143" t="str">
        <f t="shared" si="21"/>
        <v/>
      </c>
      <c r="CW213" s="143">
        <v>0</v>
      </c>
      <c r="CX213" s="143" t="str">
        <f t="shared" si="22"/>
        <v/>
      </c>
      <c r="CY213" s="143">
        <f t="shared" si="19"/>
        <v>0</v>
      </c>
      <c r="CZ213" s="143" t="str">
        <f t="shared" si="23"/>
        <v/>
      </c>
    </row>
    <row r="214" spans="97:104">
      <c r="CS214" s="143">
        <v>0</v>
      </c>
      <c r="CT214" s="143" t="str">
        <f t="shared" si="20"/>
        <v/>
      </c>
      <c r="CU214" s="143">
        <f t="shared" si="18"/>
        <v>0</v>
      </c>
      <c r="CV214" s="143" t="str">
        <f t="shared" si="21"/>
        <v/>
      </c>
      <c r="CW214" s="143">
        <v>0</v>
      </c>
      <c r="CX214" s="143" t="str">
        <f t="shared" si="22"/>
        <v/>
      </c>
      <c r="CY214" s="143">
        <f t="shared" si="19"/>
        <v>0</v>
      </c>
      <c r="CZ214" s="143" t="str">
        <f t="shared" si="23"/>
        <v/>
      </c>
    </row>
    <row r="215" spans="97:104">
      <c r="CS215" s="143">
        <v>0</v>
      </c>
      <c r="CT215" s="143" t="str">
        <f t="shared" si="20"/>
        <v/>
      </c>
      <c r="CU215" s="143">
        <f t="shared" si="18"/>
        <v>0</v>
      </c>
      <c r="CV215" s="143" t="str">
        <f t="shared" si="21"/>
        <v/>
      </c>
      <c r="CW215" s="143">
        <v>0</v>
      </c>
      <c r="CX215" s="143" t="str">
        <f t="shared" si="22"/>
        <v/>
      </c>
      <c r="CY215" s="143">
        <f t="shared" si="19"/>
        <v>0</v>
      </c>
      <c r="CZ215" s="143" t="str">
        <f t="shared" si="23"/>
        <v/>
      </c>
    </row>
    <row r="216" spans="97:104">
      <c r="CS216" s="143">
        <v>0</v>
      </c>
      <c r="CT216" s="143" t="str">
        <f t="shared" si="20"/>
        <v/>
      </c>
      <c r="CU216" s="143">
        <f t="shared" si="18"/>
        <v>0</v>
      </c>
      <c r="CV216" s="143" t="str">
        <f t="shared" si="21"/>
        <v/>
      </c>
      <c r="CW216" s="143">
        <v>0</v>
      </c>
      <c r="CX216" s="143" t="str">
        <f t="shared" si="22"/>
        <v/>
      </c>
      <c r="CY216" s="143">
        <f t="shared" si="19"/>
        <v>0</v>
      </c>
      <c r="CZ216" s="143" t="str">
        <f t="shared" si="23"/>
        <v/>
      </c>
    </row>
    <row r="217" spans="97:104">
      <c r="CS217" s="143">
        <v>0</v>
      </c>
      <c r="CT217" s="143" t="str">
        <f t="shared" si="20"/>
        <v/>
      </c>
      <c r="CU217" s="143">
        <f t="shared" si="18"/>
        <v>0</v>
      </c>
      <c r="CV217" s="143" t="str">
        <f t="shared" si="21"/>
        <v/>
      </c>
      <c r="CW217" s="143">
        <v>0</v>
      </c>
      <c r="CX217" s="143" t="str">
        <f t="shared" si="22"/>
        <v/>
      </c>
      <c r="CY217" s="143">
        <f t="shared" si="19"/>
        <v>0</v>
      </c>
      <c r="CZ217" s="143" t="str">
        <f t="shared" si="23"/>
        <v/>
      </c>
    </row>
    <row r="218" spans="97:104">
      <c r="CS218" s="143">
        <v>0</v>
      </c>
      <c r="CT218" s="143" t="str">
        <f t="shared" si="20"/>
        <v/>
      </c>
      <c r="CU218" s="143">
        <f t="shared" si="18"/>
        <v>0</v>
      </c>
      <c r="CV218" s="143" t="str">
        <f t="shared" si="21"/>
        <v/>
      </c>
      <c r="CW218" s="143">
        <v>0</v>
      </c>
      <c r="CX218" s="143" t="str">
        <f t="shared" si="22"/>
        <v/>
      </c>
      <c r="CY218" s="143">
        <f t="shared" si="19"/>
        <v>0</v>
      </c>
      <c r="CZ218" s="143" t="str">
        <f t="shared" si="23"/>
        <v/>
      </c>
    </row>
    <row r="219" spans="97:104">
      <c r="CS219" s="143">
        <v>0</v>
      </c>
      <c r="CT219" s="143" t="str">
        <f t="shared" si="20"/>
        <v/>
      </c>
      <c r="CU219" s="143">
        <f t="shared" si="18"/>
        <v>0</v>
      </c>
      <c r="CV219" s="143" t="str">
        <f t="shared" si="21"/>
        <v/>
      </c>
      <c r="CW219" s="143">
        <v>0</v>
      </c>
      <c r="CX219" s="143" t="str">
        <f t="shared" si="22"/>
        <v/>
      </c>
      <c r="CY219" s="143">
        <f t="shared" si="19"/>
        <v>0</v>
      </c>
      <c r="CZ219" s="143" t="str">
        <f t="shared" si="23"/>
        <v/>
      </c>
    </row>
    <row r="220" spans="97:104">
      <c r="CS220" s="143">
        <v>0</v>
      </c>
      <c r="CT220" s="143" t="str">
        <f t="shared" si="20"/>
        <v/>
      </c>
      <c r="CU220" s="143">
        <f t="shared" si="18"/>
        <v>0</v>
      </c>
      <c r="CV220" s="143" t="str">
        <f t="shared" si="21"/>
        <v/>
      </c>
      <c r="CW220" s="143">
        <v>0</v>
      </c>
      <c r="CX220" s="143" t="str">
        <f t="shared" si="22"/>
        <v/>
      </c>
      <c r="CY220" s="143">
        <f t="shared" si="19"/>
        <v>0</v>
      </c>
      <c r="CZ220" s="143" t="str">
        <f t="shared" si="23"/>
        <v/>
      </c>
    </row>
    <row r="221" spans="97:104">
      <c r="CS221" s="143">
        <v>0</v>
      </c>
      <c r="CT221" s="143" t="str">
        <f t="shared" si="20"/>
        <v/>
      </c>
      <c r="CU221" s="143">
        <f t="shared" si="18"/>
        <v>0</v>
      </c>
      <c r="CV221" s="143" t="str">
        <f t="shared" si="21"/>
        <v/>
      </c>
      <c r="CW221" s="143">
        <v>0</v>
      </c>
      <c r="CX221" s="143" t="str">
        <f t="shared" si="22"/>
        <v/>
      </c>
      <c r="CY221" s="143">
        <f t="shared" si="19"/>
        <v>0</v>
      </c>
      <c r="CZ221" s="143" t="str">
        <f t="shared" si="23"/>
        <v/>
      </c>
    </row>
    <row r="222" spans="97:104">
      <c r="CS222" s="143">
        <v>0</v>
      </c>
      <c r="CT222" s="143" t="str">
        <f t="shared" si="20"/>
        <v/>
      </c>
      <c r="CU222" s="143">
        <f t="shared" si="18"/>
        <v>0</v>
      </c>
      <c r="CV222" s="143" t="str">
        <f t="shared" si="21"/>
        <v/>
      </c>
      <c r="CW222" s="143">
        <v>0</v>
      </c>
      <c r="CX222" s="143" t="str">
        <f t="shared" si="22"/>
        <v/>
      </c>
      <c r="CY222" s="143">
        <f t="shared" si="19"/>
        <v>0</v>
      </c>
      <c r="CZ222" s="143" t="str">
        <f t="shared" si="23"/>
        <v/>
      </c>
    </row>
    <row r="223" spans="97:104">
      <c r="CS223" s="143">
        <v>0</v>
      </c>
      <c r="CT223" s="143" t="str">
        <f t="shared" si="20"/>
        <v/>
      </c>
      <c r="CU223" s="143">
        <f t="shared" si="18"/>
        <v>0</v>
      </c>
      <c r="CV223" s="143" t="str">
        <f t="shared" si="21"/>
        <v/>
      </c>
      <c r="CW223" s="143">
        <v>0</v>
      </c>
      <c r="CX223" s="143" t="str">
        <f t="shared" si="22"/>
        <v/>
      </c>
      <c r="CY223" s="143">
        <f t="shared" si="19"/>
        <v>0</v>
      </c>
      <c r="CZ223" s="143" t="str">
        <f t="shared" si="23"/>
        <v/>
      </c>
    </row>
    <row r="224" spans="97:104">
      <c r="CS224" s="143">
        <v>0</v>
      </c>
      <c r="CT224" s="143" t="str">
        <f t="shared" si="20"/>
        <v/>
      </c>
      <c r="CU224" s="143">
        <f t="shared" si="18"/>
        <v>0</v>
      </c>
      <c r="CV224" s="143" t="str">
        <f t="shared" si="21"/>
        <v/>
      </c>
      <c r="CW224" s="143">
        <v>0</v>
      </c>
      <c r="CX224" s="143" t="str">
        <f t="shared" si="22"/>
        <v/>
      </c>
      <c r="CY224" s="143">
        <f t="shared" si="19"/>
        <v>0</v>
      </c>
      <c r="CZ224" s="143" t="str">
        <f t="shared" si="23"/>
        <v/>
      </c>
    </row>
    <row r="225" spans="97:104">
      <c r="CS225" s="143">
        <v>0</v>
      </c>
      <c r="CT225" s="143" t="str">
        <f t="shared" si="20"/>
        <v/>
      </c>
      <c r="CU225" s="143">
        <f t="shared" si="18"/>
        <v>0</v>
      </c>
      <c r="CV225" s="143" t="str">
        <f t="shared" si="21"/>
        <v/>
      </c>
      <c r="CW225" s="143">
        <v>0</v>
      </c>
      <c r="CX225" s="143" t="str">
        <f t="shared" si="22"/>
        <v/>
      </c>
      <c r="CY225" s="143">
        <f t="shared" si="19"/>
        <v>0</v>
      </c>
      <c r="CZ225" s="143" t="str">
        <f t="shared" si="23"/>
        <v/>
      </c>
    </row>
    <row r="226" spans="97:104">
      <c r="CS226" s="143">
        <v>0</v>
      </c>
      <c r="CT226" s="143" t="str">
        <f t="shared" si="20"/>
        <v/>
      </c>
      <c r="CU226" s="143">
        <f t="shared" si="18"/>
        <v>0</v>
      </c>
      <c r="CV226" s="143" t="str">
        <f t="shared" si="21"/>
        <v/>
      </c>
      <c r="CW226" s="143">
        <v>0</v>
      </c>
      <c r="CX226" s="143" t="str">
        <f t="shared" si="22"/>
        <v/>
      </c>
      <c r="CY226" s="143">
        <f t="shared" si="19"/>
        <v>0</v>
      </c>
      <c r="CZ226" s="143" t="str">
        <f t="shared" si="23"/>
        <v/>
      </c>
    </row>
    <row r="227" spans="97:104">
      <c r="CS227" s="143">
        <v>0</v>
      </c>
      <c r="CT227" s="143" t="str">
        <f t="shared" si="20"/>
        <v/>
      </c>
      <c r="CU227" s="143">
        <f t="shared" si="18"/>
        <v>0</v>
      </c>
      <c r="CV227" s="143" t="str">
        <f t="shared" si="21"/>
        <v/>
      </c>
      <c r="CW227" s="143">
        <v>0</v>
      </c>
      <c r="CX227" s="143" t="str">
        <f t="shared" si="22"/>
        <v/>
      </c>
      <c r="CY227" s="143">
        <f t="shared" si="19"/>
        <v>0</v>
      </c>
      <c r="CZ227" s="143" t="str">
        <f t="shared" si="23"/>
        <v/>
      </c>
    </row>
    <row r="228" spans="97:104">
      <c r="CS228" s="143">
        <v>0</v>
      </c>
      <c r="CT228" s="143" t="str">
        <f t="shared" si="20"/>
        <v/>
      </c>
      <c r="CU228" s="143">
        <f t="shared" si="18"/>
        <v>0</v>
      </c>
      <c r="CV228" s="143" t="str">
        <f t="shared" si="21"/>
        <v/>
      </c>
      <c r="CW228" s="143">
        <v>0</v>
      </c>
      <c r="CX228" s="143" t="str">
        <f t="shared" si="22"/>
        <v/>
      </c>
      <c r="CY228" s="143">
        <f t="shared" si="19"/>
        <v>0</v>
      </c>
      <c r="CZ228" s="143" t="str">
        <f t="shared" si="23"/>
        <v/>
      </c>
    </row>
    <row r="229" spans="97:104">
      <c r="CS229" s="143">
        <v>0</v>
      </c>
      <c r="CT229" s="143" t="str">
        <f t="shared" si="20"/>
        <v/>
      </c>
      <c r="CU229" s="143">
        <f t="shared" si="18"/>
        <v>0</v>
      </c>
      <c r="CV229" s="143" t="str">
        <f t="shared" si="21"/>
        <v/>
      </c>
      <c r="CW229" s="143">
        <v>0</v>
      </c>
      <c r="CX229" s="143" t="str">
        <f t="shared" si="22"/>
        <v/>
      </c>
      <c r="CY229" s="143">
        <f t="shared" si="19"/>
        <v>0</v>
      </c>
      <c r="CZ229" s="143" t="str">
        <f t="shared" si="23"/>
        <v/>
      </c>
    </row>
    <row r="230" spans="97:104">
      <c r="CS230" s="143">
        <v>0</v>
      </c>
      <c r="CT230" s="143" t="str">
        <f t="shared" si="20"/>
        <v/>
      </c>
      <c r="CU230" s="143">
        <f t="shared" si="18"/>
        <v>0</v>
      </c>
      <c r="CV230" s="143" t="str">
        <f t="shared" si="21"/>
        <v/>
      </c>
      <c r="CW230" s="143">
        <v>0</v>
      </c>
      <c r="CX230" s="143" t="str">
        <f t="shared" si="22"/>
        <v/>
      </c>
      <c r="CY230" s="143">
        <f t="shared" si="19"/>
        <v>0</v>
      </c>
      <c r="CZ230" s="143" t="str">
        <f t="shared" si="23"/>
        <v/>
      </c>
    </row>
    <row r="231" spans="97:104">
      <c r="CS231" s="143">
        <v>0</v>
      </c>
      <c r="CT231" s="143" t="str">
        <f t="shared" si="20"/>
        <v/>
      </c>
      <c r="CU231" s="143">
        <f t="shared" si="18"/>
        <v>0</v>
      </c>
      <c r="CV231" s="143" t="str">
        <f t="shared" si="21"/>
        <v/>
      </c>
      <c r="CW231" s="143">
        <v>0</v>
      </c>
      <c r="CX231" s="143" t="str">
        <f t="shared" si="22"/>
        <v/>
      </c>
      <c r="CY231" s="143">
        <f t="shared" si="19"/>
        <v>0</v>
      </c>
      <c r="CZ231" s="143" t="str">
        <f t="shared" si="23"/>
        <v/>
      </c>
    </row>
    <row r="232" spans="97:104">
      <c r="CS232" s="143">
        <v>0</v>
      </c>
      <c r="CT232" s="143" t="str">
        <f t="shared" si="20"/>
        <v/>
      </c>
      <c r="CU232" s="143">
        <f t="shared" si="18"/>
        <v>0</v>
      </c>
      <c r="CV232" s="143" t="str">
        <f t="shared" si="21"/>
        <v/>
      </c>
      <c r="CW232" s="143">
        <v>0</v>
      </c>
      <c r="CX232" s="143" t="str">
        <f t="shared" si="22"/>
        <v/>
      </c>
      <c r="CY232" s="143">
        <f t="shared" si="19"/>
        <v>0</v>
      </c>
      <c r="CZ232" s="143" t="str">
        <f t="shared" si="23"/>
        <v/>
      </c>
    </row>
    <row r="233" spans="97:104">
      <c r="CS233" s="143">
        <v>0</v>
      </c>
      <c r="CT233" s="143" t="str">
        <f t="shared" si="20"/>
        <v/>
      </c>
      <c r="CU233" s="143">
        <f t="shared" si="18"/>
        <v>0</v>
      </c>
      <c r="CV233" s="143" t="str">
        <f t="shared" si="21"/>
        <v/>
      </c>
      <c r="CW233" s="143">
        <v>0</v>
      </c>
      <c r="CX233" s="143" t="str">
        <f t="shared" si="22"/>
        <v/>
      </c>
      <c r="CY233" s="143">
        <f t="shared" si="19"/>
        <v>0</v>
      </c>
      <c r="CZ233" s="143" t="str">
        <f t="shared" si="23"/>
        <v/>
      </c>
    </row>
    <row r="234" spans="97:104">
      <c r="CS234" s="143">
        <v>0</v>
      </c>
      <c r="CT234" s="143" t="str">
        <f t="shared" si="20"/>
        <v/>
      </c>
      <c r="CU234" s="143">
        <f t="shared" si="18"/>
        <v>0</v>
      </c>
      <c r="CV234" s="143" t="str">
        <f t="shared" si="21"/>
        <v/>
      </c>
      <c r="CW234" s="143">
        <v>0</v>
      </c>
      <c r="CX234" s="143" t="str">
        <f t="shared" si="22"/>
        <v/>
      </c>
      <c r="CY234" s="143">
        <f t="shared" si="19"/>
        <v>0</v>
      </c>
      <c r="CZ234" s="143" t="str">
        <f t="shared" si="23"/>
        <v/>
      </c>
    </row>
    <row r="235" spans="97:104">
      <c r="CS235" s="143">
        <v>0</v>
      </c>
      <c r="CT235" s="143" t="str">
        <f t="shared" si="20"/>
        <v/>
      </c>
      <c r="CU235" s="143">
        <f t="shared" si="18"/>
        <v>0</v>
      </c>
      <c r="CV235" s="143" t="str">
        <f t="shared" si="21"/>
        <v/>
      </c>
      <c r="CW235" s="143">
        <v>0</v>
      </c>
      <c r="CX235" s="143" t="str">
        <f t="shared" si="22"/>
        <v/>
      </c>
      <c r="CY235" s="143">
        <f t="shared" si="19"/>
        <v>0</v>
      </c>
      <c r="CZ235" s="143" t="str">
        <f t="shared" si="23"/>
        <v/>
      </c>
    </row>
    <row r="236" spans="97:104">
      <c r="CS236" s="143">
        <v>0</v>
      </c>
      <c r="CT236" s="143" t="str">
        <f t="shared" si="20"/>
        <v/>
      </c>
      <c r="CU236" s="143">
        <f t="shared" si="18"/>
        <v>0</v>
      </c>
      <c r="CV236" s="143" t="str">
        <f t="shared" si="21"/>
        <v/>
      </c>
      <c r="CW236" s="143">
        <v>0</v>
      </c>
      <c r="CX236" s="143" t="str">
        <f t="shared" si="22"/>
        <v/>
      </c>
      <c r="CY236" s="143">
        <f t="shared" si="19"/>
        <v>0</v>
      </c>
      <c r="CZ236" s="143" t="str">
        <f t="shared" si="23"/>
        <v/>
      </c>
    </row>
    <row r="237" spans="97:104">
      <c r="CS237" s="143">
        <v>0</v>
      </c>
      <c r="CT237" s="143" t="str">
        <f t="shared" si="20"/>
        <v/>
      </c>
      <c r="CU237" s="143">
        <f t="shared" si="18"/>
        <v>0</v>
      </c>
      <c r="CV237" s="143" t="str">
        <f t="shared" si="21"/>
        <v/>
      </c>
      <c r="CW237" s="143">
        <v>0</v>
      </c>
      <c r="CX237" s="143" t="str">
        <f t="shared" si="22"/>
        <v/>
      </c>
      <c r="CY237" s="143">
        <f t="shared" si="19"/>
        <v>0</v>
      </c>
      <c r="CZ237" s="143" t="str">
        <f t="shared" si="23"/>
        <v/>
      </c>
    </row>
    <row r="238" spans="97:104">
      <c r="CS238" s="143">
        <v>0</v>
      </c>
      <c r="CT238" s="143" t="str">
        <f t="shared" si="20"/>
        <v/>
      </c>
      <c r="CU238" s="143">
        <f t="shared" si="18"/>
        <v>0</v>
      </c>
      <c r="CV238" s="143" t="str">
        <f t="shared" si="21"/>
        <v/>
      </c>
      <c r="CW238" s="143">
        <v>0</v>
      </c>
      <c r="CX238" s="143" t="str">
        <f t="shared" si="22"/>
        <v/>
      </c>
      <c r="CY238" s="143">
        <f t="shared" si="19"/>
        <v>0</v>
      </c>
      <c r="CZ238" s="143" t="str">
        <f t="shared" si="23"/>
        <v/>
      </c>
    </row>
    <row r="239" spans="97:104">
      <c r="CS239" s="143">
        <v>0</v>
      </c>
      <c r="CT239" s="143" t="str">
        <f t="shared" si="20"/>
        <v/>
      </c>
      <c r="CU239" s="143">
        <f t="shared" si="18"/>
        <v>0</v>
      </c>
      <c r="CV239" s="143" t="str">
        <f t="shared" si="21"/>
        <v/>
      </c>
      <c r="CW239" s="143">
        <v>0</v>
      </c>
      <c r="CX239" s="143" t="str">
        <f t="shared" si="22"/>
        <v/>
      </c>
      <c r="CY239" s="143">
        <f t="shared" si="19"/>
        <v>0</v>
      </c>
      <c r="CZ239" s="143" t="str">
        <f t="shared" si="23"/>
        <v/>
      </c>
    </row>
    <row r="240" spans="97:104">
      <c r="CS240" s="143">
        <v>0</v>
      </c>
      <c r="CT240" s="143" t="str">
        <f t="shared" si="20"/>
        <v/>
      </c>
      <c r="CU240" s="143">
        <f t="shared" si="18"/>
        <v>0</v>
      </c>
      <c r="CV240" s="143" t="str">
        <f t="shared" si="21"/>
        <v/>
      </c>
      <c r="CW240" s="143">
        <v>0</v>
      </c>
      <c r="CX240" s="143" t="str">
        <f t="shared" si="22"/>
        <v/>
      </c>
      <c r="CY240" s="143">
        <f t="shared" si="19"/>
        <v>0</v>
      </c>
      <c r="CZ240" s="143" t="str">
        <f t="shared" si="23"/>
        <v/>
      </c>
    </row>
    <row r="241" spans="97:104">
      <c r="CS241" s="143">
        <v>0</v>
      </c>
      <c r="CT241" s="143" t="str">
        <f t="shared" si="20"/>
        <v/>
      </c>
      <c r="CU241" s="143">
        <f t="shared" si="18"/>
        <v>0</v>
      </c>
      <c r="CV241" s="143" t="str">
        <f t="shared" si="21"/>
        <v/>
      </c>
      <c r="CW241" s="143">
        <v>0</v>
      </c>
      <c r="CX241" s="143" t="str">
        <f t="shared" si="22"/>
        <v/>
      </c>
      <c r="CY241" s="143">
        <f t="shared" si="19"/>
        <v>0</v>
      </c>
      <c r="CZ241" s="143" t="str">
        <f t="shared" si="23"/>
        <v/>
      </c>
    </row>
    <row r="242" spans="97:104">
      <c r="CS242" s="143">
        <v>0</v>
      </c>
      <c r="CT242" s="143" t="str">
        <f t="shared" si="20"/>
        <v/>
      </c>
      <c r="CU242" s="143">
        <f t="shared" si="18"/>
        <v>0</v>
      </c>
      <c r="CV242" s="143" t="str">
        <f t="shared" si="21"/>
        <v/>
      </c>
      <c r="CW242" s="143">
        <v>0</v>
      </c>
      <c r="CX242" s="143" t="str">
        <f t="shared" si="22"/>
        <v/>
      </c>
      <c r="CY242" s="143">
        <f t="shared" si="19"/>
        <v>0</v>
      </c>
      <c r="CZ242" s="143" t="str">
        <f t="shared" si="23"/>
        <v/>
      </c>
    </row>
    <row r="243" spans="97:104">
      <c r="CS243" s="143">
        <v>0</v>
      </c>
      <c r="CT243" s="143" t="str">
        <f t="shared" si="20"/>
        <v/>
      </c>
      <c r="CU243" s="143">
        <f t="shared" si="18"/>
        <v>0</v>
      </c>
      <c r="CV243" s="143" t="str">
        <f t="shared" si="21"/>
        <v/>
      </c>
      <c r="CW243" s="143">
        <v>0</v>
      </c>
      <c r="CX243" s="143" t="str">
        <f t="shared" si="22"/>
        <v/>
      </c>
      <c r="CY243" s="143">
        <f t="shared" si="19"/>
        <v>0</v>
      </c>
      <c r="CZ243" s="143" t="str">
        <f t="shared" si="23"/>
        <v/>
      </c>
    </row>
    <row r="244" spans="97:104">
      <c r="CS244" s="143">
        <v>0</v>
      </c>
      <c r="CT244" s="143" t="str">
        <f t="shared" si="20"/>
        <v/>
      </c>
      <c r="CU244" s="143">
        <f t="shared" si="18"/>
        <v>0</v>
      </c>
      <c r="CV244" s="143" t="str">
        <f t="shared" si="21"/>
        <v/>
      </c>
      <c r="CW244" s="143">
        <v>0</v>
      </c>
      <c r="CX244" s="143" t="str">
        <f t="shared" si="22"/>
        <v/>
      </c>
      <c r="CY244" s="143">
        <f t="shared" si="19"/>
        <v>0</v>
      </c>
      <c r="CZ244" s="143" t="str">
        <f t="shared" si="23"/>
        <v/>
      </c>
    </row>
    <row r="245" spans="97:104">
      <c r="CS245" s="143">
        <v>0</v>
      </c>
      <c r="CT245" s="143" t="str">
        <f t="shared" si="20"/>
        <v/>
      </c>
      <c r="CU245" s="143">
        <f t="shared" si="18"/>
        <v>0</v>
      </c>
      <c r="CV245" s="143" t="str">
        <f t="shared" si="21"/>
        <v/>
      </c>
      <c r="CW245" s="143">
        <v>0</v>
      </c>
      <c r="CX245" s="143" t="str">
        <f t="shared" si="22"/>
        <v/>
      </c>
      <c r="CY245" s="143">
        <f t="shared" si="19"/>
        <v>0</v>
      </c>
      <c r="CZ245" s="143" t="str">
        <f t="shared" si="23"/>
        <v/>
      </c>
    </row>
    <row r="246" spans="97:104">
      <c r="CS246" s="143">
        <v>0</v>
      </c>
      <c r="CT246" s="143" t="str">
        <f t="shared" si="20"/>
        <v/>
      </c>
      <c r="CU246" s="143">
        <f t="shared" si="18"/>
        <v>0</v>
      </c>
      <c r="CV246" s="143" t="str">
        <f t="shared" si="21"/>
        <v/>
      </c>
      <c r="CW246" s="143">
        <v>0</v>
      </c>
      <c r="CX246" s="143" t="str">
        <f t="shared" si="22"/>
        <v/>
      </c>
      <c r="CY246" s="143">
        <f t="shared" si="19"/>
        <v>0</v>
      </c>
      <c r="CZ246" s="143" t="str">
        <f t="shared" si="23"/>
        <v/>
      </c>
    </row>
    <row r="247" spans="97:104">
      <c r="CS247" s="143">
        <v>0</v>
      </c>
      <c r="CT247" s="143" t="str">
        <f t="shared" si="20"/>
        <v/>
      </c>
      <c r="CU247" s="143">
        <f t="shared" si="18"/>
        <v>0</v>
      </c>
      <c r="CV247" s="143" t="str">
        <f t="shared" si="21"/>
        <v/>
      </c>
      <c r="CW247" s="143">
        <v>0</v>
      </c>
      <c r="CX247" s="143" t="str">
        <f t="shared" si="22"/>
        <v/>
      </c>
      <c r="CY247" s="143">
        <f t="shared" si="19"/>
        <v>0</v>
      </c>
      <c r="CZ247" s="143" t="str">
        <f t="shared" si="23"/>
        <v/>
      </c>
    </row>
    <row r="248" spans="97:104">
      <c r="CS248" s="143">
        <v>0</v>
      </c>
      <c r="CT248" s="143" t="str">
        <f t="shared" si="20"/>
        <v/>
      </c>
      <c r="CU248" s="143">
        <f t="shared" si="18"/>
        <v>0</v>
      </c>
      <c r="CV248" s="143" t="str">
        <f t="shared" si="21"/>
        <v/>
      </c>
      <c r="CW248" s="143">
        <v>0</v>
      </c>
      <c r="CX248" s="143" t="str">
        <f t="shared" si="22"/>
        <v/>
      </c>
      <c r="CY248" s="143">
        <f t="shared" si="19"/>
        <v>0</v>
      </c>
      <c r="CZ248" s="143" t="str">
        <f t="shared" si="23"/>
        <v/>
      </c>
    </row>
    <row r="249" spans="97:104">
      <c r="CS249" s="143">
        <v>0</v>
      </c>
      <c r="CT249" s="143" t="str">
        <f t="shared" si="20"/>
        <v/>
      </c>
      <c r="CU249" s="143">
        <f t="shared" si="18"/>
        <v>0</v>
      </c>
      <c r="CV249" s="143" t="str">
        <f t="shared" si="21"/>
        <v/>
      </c>
      <c r="CW249" s="143">
        <v>0</v>
      </c>
      <c r="CX249" s="143" t="str">
        <f t="shared" si="22"/>
        <v/>
      </c>
      <c r="CY249" s="143">
        <f t="shared" si="19"/>
        <v>0</v>
      </c>
      <c r="CZ249" s="143" t="str">
        <f t="shared" si="23"/>
        <v/>
      </c>
    </row>
    <row r="250" spans="97:104">
      <c r="CS250" s="143">
        <v>0</v>
      </c>
      <c r="CT250" s="143" t="str">
        <f t="shared" si="20"/>
        <v/>
      </c>
      <c r="CU250" s="143">
        <f t="shared" si="18"/>
        <v>0</v>
      </c>
      <c r="CV250" s="143" t="str">
        <f t="shared" si="21"/>
        <v/>
      </c>
      <c r="CW250" s="143">
        <v>0</v>
      </c>
      <c r="CX250" s="143" t="str">
        <f t="shared" si="22"/>
        <v/>
      </c>
      <c r="CY250" s="143">
        <f t="shared" si="19"/>
        <v>0</v>
      </c>
      <c r="CZ250" s="143" t="str">
        <f t="shared" si="23"/>
        <v/>
      </c>
    </row>
    <row r="251" spans="97:104">
      <c r="CS251" s="143">
        <v>0</v>
      </c>
      <c r="CT251" s="143" t="str">
        <f t="shared" si="20"/>
        <v/>
      </c>
      <c r="CU251" s="143">
        <f t="shared" si="18"/>
        <v>0</v>
      </c>
      <c r="CV251" s="143" t="str">
        <f t="shared" si="21"/>
        <v/>
      </c>
      <c r="CW251" s="143">
        <v>0</v>
      </c>
      <c r="CX251" s="143" t="str">
        <f t="shared" si="22"/>
        <v/>
      </c>
      <c r="CY251" s="143">
        <f t="shared" si="19"/>
        <v>0</v>
      </c>
      <c r="CZ251" s="143" t="str">
        <f t="shared" si="23"/>
        <v/>
      </c>
    </row>
    <row r="252" spans="97:104">
      <c r="CS252" s="143">
        <v>0</v>
      </c>
      <c r="CT252" s="143" t="str">
        <f t="shared" si="20"/>
        <v/>
      </c>
      <c r="CU252" s="143">
        <f t="shared" si="18"/>
        <v>0</v>
      </c>
      <c r="CV252" s="143" t="str">
        <f t="shared" si="21"/>
        <v/>
      </c>
      <c r="CW252" s="143">
        <v>0</v>
      </c>
      <c r="CX252" s="143" t="str">
        <f t="shared" si="22"/>
        <v/>
      </c>
      <c r="CY252" s="143">
        <f t="shared" si="19"/>
        <v>0</v>
      </c>
      <c r="CZ252" s="143" t="str">
        <f t="shared" si="23"/>
        <v/>
      </c>
    </row>
    <row r="253" spans="97:104">
      <c r="CS253" s="143">
        <v>0</v>
      </c>
      <c r="CT253" s="143" t="str">
        <f t="shared" si="20"/>
        <v/>
      </c>
      <c r="CU253" s="143">
        <f t="shared" si="18"/>
        <v>0</v>
      </c>
      <c r="CV253" s="143" t="str">
        <f t="shared" si="21"/>
        <v/>
      </c>
      <c r="CW253" s="143">
        <v>0</v>
      </c>
      <c r="CX253" s="143" t="str">
        <f t="shared" si="22"/>
        <v/>
      </c>
      <c r="CY253" s="143">
        <f t="shared" si="19"/>
        <v>0</v>
      </c>
      <c r="CZ253" s="143" t="str">
        <f t="shared" si="23"/>
        <v/>
      </c>
    </row>
    <row r="254" spans="97:104">
      <c r="CS254" s="143">
        <v>0</v>
      </c>
      <c r="CT254" s="143" t="str">
        <f t="shared" si="20"/>
        <v/>
      </c>
      <c r="CU254" s="143">
        <f t="shared" si="18"/>
        <v>0</v>
      </c>
      <c r="CV254" s="143" t="str">
        <f t="shared" si="21"/>
        <v/>
      </c>
      <c r="CW254" s="143">
        <v>0</v>
      </c>
      <c r="CX254" s="143" t="str">
        <f t="shared" si="22"/>
        <v/>
      </c>
      <c r="CY254" s="143">
        <f t="shared" si="19"/>
        <v>0</v>
      </c>
      <c r="CZ254" s="143" t="str">
        <f t="shared" si="23"/>
        <v/>
      </c>
    </row>
    <row r="255" spans="97:104">
      <c r="CS255" s="143">
        <v>0</v>
      </c>
      <c r="CT255" s="143" t="str">
        <f t="shared" si="20"/>
        <v/>
      </c>
      <c r="CU255" s="143">
        <f t="shared" si="18"/>
        <v>0</v>
      </c>
      <c r="CV255" s="143" t="str">
        <f t="shared" si="21"/>
        <v/>
      </c>
      <c r="CW255" s="143">
        <v>0</v>
      </c>
      <c r="CX255" s="143" t="str">
        <f t="shared" si="22"/>
        <v/>
      </c>
      <c r="CY255" s="143">
        <f t="shared" si="19"/>
        <v>0</v>
      </c>
      <c r="CZ255" s="143" t="str">
        <f t="shared" si="23"/>
        <v/>
      </c>
    </row>
    <row r="256" spans="97:104">
      <c r="CS256" s="143">
        <v>0</v>
      </c>
      <c r="CT256" s="143" t="str">
        <f t="shared" si="20"/>
        <v/>
      </c>
      <c r="CU256" s="143">
        <f t="shared" si="18"/>
        <v>0</v>
      </c>
      <c r="CV256" s="143" t="str">
        <f t="shared" si="21"/>
        <v/>
      </c>
      <c r="CW256" s="143">
        <v>0</v>
      </c>
      <c r="CX256" s="143" t="str">
        <f t="shared" si="22"/>
        <v/>
      </c>
      <c r="CY256" s="143">
        <f t="shared" si="19"/>
        <v>0</v>
      </c>
      <c r="CZ256" s="143" t="str">
        <f t="shared" si="23"/>
        <v/>
      </c>
    </row>
    <row r="257" spans="97:104">
      <c r="CS257" s="143">
        <v>0</v>
      </c>
      <c r="CT257" s="143" t="str">
        <f t="shared" si="20"/>
        <v/>
      </c>
      <c r="CU257" s="143">
        <f t="shared" si="18"/>
        <v>0</v>
      </c>
      <c r="CV257" s="143" t="str">
        <f t="shared" si="21"/>
        <v/>
      </c>
      <c r="CW257" s="143">
        <v>0</v>
      </c>
      <c r="CX257" s="143" t="str">
        <f t="shared" si="22"/>
        <v/>
      </c>
      <c r="CY257" s="143">
        <f t="shared" si="19"/>
        <v>0</v>
      </c>
      <c r="CZ257" s="143" t="str">
        <f t="shared" si="23"/>
        <v/>
      </c>
    </row>
    <row r="258" spans="97:104">
      <c r="CS258" s="143">
        <v>0</v>
      </c>
      <c r="CT258" s="143" t="str">
        <f t="shared" si="20"/>
        <v/>
      </c>
      <c r="CU258" s="143">
        <f t="shared" ref="CU258:CU321" si="24">AP258-SUM(AS258,AT258,AU258,AV258,AW258)</f>
        <v>0</v>
      </c>
      <c r="CV258" s="143" t="str">
        <f t="shared" si="21"/>
        <v/>
      </c>
      <c r="CW258" s="143">
        <v>0</v>
      </c>
      <c r="CX258" s="143" t="str">
        <f t="shared" si="22"/>
        <v/>
      </c>
      <c r="CY258" s="143">
        <f t="shared" ref="CY258:CY321" si="25">CG258-SUM(CJ258,CK258,CL258,CM258,CN258)</f>
        <v>0</v>
      </c>
      <c r="CZ258" s="143" t="str">
        <f t="shared" si="23"/>
        <v/>
      </c>
    </row>
    <row r="259" spans="97:104">
      <c r="CS259" s="143">
        <v>0</v>
      </c>
      <c r="CT259" s="143" t="str">
        <f t="shared" ref="CT259:CT322" si="26">IF(CS259&lt;0,$D259&amp;",","")</f>
        <v/>
      </c>
      <c r="CU259" s="143">
        <f t="shared" si="24"/>
        <v>0</v>
      </c>
      <c r="CV259" s="143" t="str">
        <f t="shared" ref="CV259:CV322" si="27">IF(CU259&lt;0,$D259&amp;",","")</f>
        <v/>
      </c>
      <c r="CW259" s="143">
        <v>0</v>
      </c>
      <c r="CX259" s="143" t="str">
        <f t="shared" ref="CX259:CX322" si="28">IF(CW259&lt;0,$D259&amp;",","")</f>
        <v/>
      </c>
      <c r="CY259" s="143">
        <f t="shared" si="25"/>
        <v>0</v>
      </c>
      <c r="CZ259" s="143" t="str">
        <f t="shared" ref="CZ259:CZ322" si="29">IF(CY259&lt;0,$D259&amp;",","")</f>
        <v/>
      </c>
    </row>
    <row r="260" spans="97:104">
      <c r="CS260" s="143">
        <v>0</v>
      </c>
      <c r="CT260" s="143" t="str">
        <f t="shared" si="26"/>
        <v/>
      </c>
      <c r="CU260" s="143">
        <f t="shared" si="24"/>
        <v>0</v>
      </c>
      <c r="CV260" s="143" t="str">
        <f t="shared" si="27"/>
        <v/>
      </c>
      <c r="CW260" s="143">
        <v>0</v>
      </c>
      <c r="CX260" s="143" t="str">
        <f t="shared" si="28"/>
        <v/>
      </c>
      <c r="CY260" s="143">
        <f t="shared" si="25"/>
        <v>0</v>
      </c>
      <c r="CZ260" s="143" t="str">
        <f t="shared" si="29"/>
        <v/>
      </c>
    </row>
    <row r="261" spans="97:104">
      <c r="CS261" s="143">
        <v>0</v>
      </c>
      <c r="CT261" s="143" t="str">
        <f t="shared" si="26"/>
        <v/>
      </c>
      <c r="CU261" s="143">
        <f t="shared" si="24"/>
        <v>0</v>
      </c>
      <c r="CV261" s="143" t="str">
        <f t="shared" si="27"/>
        <v/>
      </c>
      <c r="CW261" s="143">
        <v>0</v>
      </c>
      <c r="CX261" s="143" t="str">
        <f t="shared" si="28"/>
        <v/>
      </c>
      <c r="CY261" s="143">
        <f t="shared" si="25"/>
        <v>0</v>
      </c>
      <c r="CZ261" s="143" t="str">
        <f t="shared" si="29"/>
        <v/>
      </c>
    </row>
    <row r="262" spans="97:104">
      <c r="CS262" s="143">
        <v>0</v>
      </c>
      <c r="CT262" s="143" t="str">
        <f t="shared" si="26"/>
        <v/>
      </c>
      <c r="CU262" s="143">
        <f t="shared" si="24"/>
        <v>0</v>
      </c>
      <c r="CV262" s="143" t="str">
        <f t="shared" si="27"/>
        <v/>
      </c>
      <c r="CW262" s="143">
        <v>0</v>
      </c>
      <c r="CX262" s="143" t="str">
        <f t="shared" si="28"/>
        <v/>
      </c>
      <c r="CY262" s="143">
        <f t="shared" si="25"/>
        <v>0</v>
      </c>
      <c r="CZ262" s="143" t="str">
        <f t="shared" si="29"/>
        <v/>
      </c>
    </row>
    <row r="263" spans="97:104">
      <c r="CS263" s="143">
        <v>0</v>
      </c>
      <c r="CT263" s="143" t="str">
        <f t="shared" si="26"/>
        <v/>
      </c>
      <c r="CU263" s="143">
        <f t="shared" si="24"/>
        <v>0</v>
      </c>
      <c r="CV263" s="143" t="str">
        <f t="shared" si="27"/>
        <v/>
      </c>
      <c r="CW263" s="143">
        <v>0</v>
      </c>
      <c r="CX263" s="143" t="str">
        <f t="shared" si="28"/>
        <v/>
      </c>
      <c r="CY263" s="143">
        <f t="shared" si="25"/>
        <v>0</v>
      </c>
      <c r="CZ263" s="143" t="str">
        <f t="shared" si="29"/>
        <v/>
      </c>
    </row>
    <row r="264" spans="97:104">
      <c r="CS264" s="143">
        <v>0</v>
      </c>
      <c r="CT264" s="143" t="str">
        <f t="shared" si="26"/>
        <v/>
      </c>
      <c r="CU264" s="143">
        <f t="shared" si="24"/>
        <v>0</v>
      </c>
      <c r="CV264" s="143" t="str">
        <f t="shared" si="27"/>
        <v/>
      </c>
      <c r="CW264" s="143">
        <v>0</v>
      </c>
      <c r="CX264" s="143" t="str">
        <f t="shared" si="28"/>
        <v/>
      </c>
      <c r="CY264" s="143">
        <f t="shared" si="25"/>
        <v>0</v>
      </c>
      <c r="CZ264" s="143" t="str">
        <f t="shared" si="29"/>
        <v/>
      </c>
    </row>
    <row r="265" spans="97:104">
      <c r="CS265" s="143">
        <v>0</v>
      </c>
      <c r="CT265" s="143" t="str">
        <f t="shared" si="26"/>
        <v/>
      </c>
      <c r="CU265" s="143">
        <f t="shared" si="24"/>
        <v>0</v>
      </c>
      <c r="CV265" s="143" t="str">
        <f t="shared" si="27"/>
        <v/>
      </c>
      <c r="CW265" s="143">
        <v>0</v>
      </c>
      <c r="CX265" s="143" t="str">
        <f t="shared" si="28"/>
        <v/>
      </c>
      <c r="CY265" s="143">
        <f t="shared" si="25"/>
        <v>0</v>
      </c>
      <c r="CZ265" s="143" t="str">
        <f t="shared" si="29"/>
        <v/>
      </c>
    </row>
    <row r="266" spans="97:104">
      <c r="CS266" s="143">
        <v>0</v>
      </c>
      <c r="CT266" s="143" t="str">
        <f t="shared" si="26"/>
        <v/>
      </c>
      <c r="CU266" s="143">
        <f t="shared" si="24"/>
        <v>0</v>
      </c>
      <c r="CV266" s="143" t="str">
        <f t="shared" si="27"/>
        <v/>
      </c>
      <c r="CW266" s="143">
        <v>0</v>
      </c>
      <c r="CX266" s="143" t="str">
        <f t="shared" si="28"/>
        <v/>
      </c>
      <c r="CY266" s="143">
        <f t="shared" si="25"/>
        <v>0</v>
      </c>
      <c r="CZ266" s="143" t="str">
        <f t="shared" si="29"/>
        <v/>
      </c>
    </row>
    <row r="267" spans="97:104">
      <c r="CS267" s="143">
        <v>0</v>
      </c>
      <c r="CT267" s="143" t="str">
        <f t="shared" si="26"/>
        <v/>
      </c>
      <c r="CU267" s="143">
        <f t="shared" si="24"/>
        <v>0</v>
      </c>
      <c r="CV267" s="143" t="str">
        <f t="shared" si="27"/>
        <v/>
      </c>
      <c r="CW267" s="143">
        <v>0</v>
      </c>
      <c r="CX267" s="143" t="str">
        <f t="shared" si="28"/>
        <v/>
      </c>
      <c r="CY267" s="143">
        <f t="shared" si="25"/>
        <v>0</v>
      </c>
      <c r="CZ267" s="143" t="str">
        <f t="shared" si="29"/>
        <v/>
      </c>
    </row>
    <row r="268" spans="97:104">
      <c r="CS268" s="143">
        <v>0</v>
      </c>
      <c r="CT268" s="143" t="str">
        <f t="shared" si="26"/>
        <v/>
      </c>
      <c r="CU268" s="143">
        <f t="shared" si="24"/>
        <v>0</v>
      </c>
      <c r="CV268" s="143" t="str">
        <f t="shared" si="27"/>
        <v/>
      </c>
      <c r="CW268" s="143">
        <v>0</v>
      </c>
      <c r="CX268" s="143" t="str">
        <f t="shared" si="28"/>
        <v/>
      </c>
      <c r="CY268" s="143">
        <f t="shared" si="25"/>
        <v>0</v>
      </c>
      <c r="CZ268" s="143" t="str">
        <f t="shared" si="29"/>
        <v/>
      </c>
    </row>
    <row r="269" spans="97:104">
      <c r="CS269" s="143">
        <v>0</v>
      </c>
      <c r="CT269" s="143" t="str">
        <f t="shared" si="26"/>
        <v/>
      </c>
      <c r="CU269" s="143">
        <f t="shared" si="24"/>
        <v>0</v>
      </c>
      <c r="CV269" s="143" t="str">
        <f t="shared" si="27"/>
        <v/>
      </c>
      <c r="CW269" s="143">
        <v>0</v>
      </c>
      <c r="CX269" s="143" t="str">
        <f t="shared" si="28"/>
        <v/>
      </c>
      <c r="CY269" s="143">
        <f t="shared" si="25"/>
        <v>0</v>
      </c>
      <c r="CZ269" s="143" t="str">
        <f t="shared" si="29"/>
        <v/>
      </c>
    </row>
    <row r="270" spans="97:104">
      <c r="CS270" s="143">
        <v>0</v>
      </c>
      <c r="CT270" s="143" t="str">
        <f t="shared" si="26"/>
        <v/>
      </c>
      <c r="CU270" s="143">
        <f t="shared" si="24"/>
        <v>0</v>
      </c>
      <c r="CV270" s="143" t="str">
        <f t="shared" si="27"/>
        <v/>
      </c>
      <c r="CW270" s="143">
        <v>0</v>
      </c>
      <c r="CX270" s="143" t="str">
        <f t="shared" si="28"/>
        <v/>
      </c>
      <c r="CY270" s="143">
        <f t="shared" si="25"/>
        <v>0</v>
      </c>
      <c r="CZ270" s="143" t="str">
        <f t="shared" si="29"/>
        <v/>
      </c>
    </row>
    <row r="271" spans="97:104">
      <c r="CS271" s="143">
        <v>0</v>
      </c>
      <c r="CT271" s="143" t="str">
        <f t="shared" si="26"/>
        <v/>
      </c>
      <c r="CU271" s="143">
        <f t="shared" si="24"/>
        <v>0</v>
      </c>
      <c r="CV271" s="143" t="str">
        <f t="shared" si="27"/>
        <v/>
      </c>
      <c r="CW271" s="143">
        <v>0</v>
      </c>
      <c r="CX271" s="143" t="str">
        <f t="shared" si="28"/>
        <v/>
      </c>
      <c r="CY271" s="143">
        <f t="shared" si="25"/>
        <v>0</v>
      </c>
      <c r="CZ271" s="143" t="str">
        <f t="shared" si="29"/>
        <v/>
      </c>
    </row>
    <row r="272" spans="97:104">
      <c r="CS272" s="143">
        <v>0</v>
      </c>
      <c r="CT272" s="143" t="str">
        <f t="shared" si="26"/>
        <v/>
      </c>
      <c r="CU272" s="143">
        <f t="shared" si="24"/>
        <v>0</v>
      </c>
      <c r="CV272" s="143" t="str">
        <f t="shared" si="27"/>
        <v/>
      </c>
      <c r="CW272" s="143">
        <v>0</v>
      </c>
      <c r="CX272" s="143" t="str">
        <f t="shared" si="28"/>
        <v/>
      </c>
      <c r="CY272" s="143">
        <f t="shared" si="25"/>
        <v>0</v>
      </c>
      <c r="CZ272" s="143" t="str">
        <f t="shared" si="29"/>
        <v/>
      </c>
    </row>
    <row r="273" spans="97:104">
      <c r="CS273" s="143">
        <v>0</v>
      </c>
      <c r="CT273" s="143" t="str">
        <f t="shared" si="26"/>
        <v/>
      </c>
      <c r="CU273" s="143">
        <f t="shared" si="24"/>
        <v>0</v>
      </c>
      <c r="CV273" s="143" t="str">
        <f t="shared" si="27"/>
        <v/>
      </c>
      <c r="CW273" s="143">
        <v>0</v>
      </c>
      <c r="CX273" s="143" t="str">
        <f t="shared" si="28"/>
        <v/>
      </c>
      <c r="CY273" s="143">
        <f t="shared" si="25"/>
        <v>0</v>
      </c>
      <c r="CZ273" s="143" t="str">
        <f t="shared" si="29"/>
        <v/>
      </c>
    </row>
    <row r="274" spans="97:104">
      <c r="CS274" s="143">
        <v>0</v>
      </c>
      <c r="CT274" s="143" t="str">
        <f t="shared" si="26"/>
        <v/>
      </c>
      <c r="CU274" s="143">
        <f t="shared" si="24"/>
        <v>0</v>
      </c>
      <c r="CV274" s="143" t="str">
        <f t="shared" si="27"/>
        <v/>
      </c>
      <c r="CW274" s="143">
        <v>0</v>
      </c>
      <c r="CX274" s="143" t="str">
        <f t="shared" si="28"/>
        <v/>
      </c>
      <c r="CY274" s="143">
        <f t="shared" si="25"/>
        <v>0</v>
      </c>
      <c r="CZ274" s="143" t="str">
        <f t="shared" si="29"/>
        <v/>
      </c>
    </row>
    <row r="275" spans="97:104">
      <c r="CS275" s="143">
        <v>0</v>
      </c>
      <c r="CT275" s="143" t="str">
        <f t="shared" si="26"/>
        <v/>
      </c>
      <c r="CU275" s="143">
        <f t="shared" si="24"/>
        <v>0</v>
      </c>
      <c r="CV275" s="143" t="str">
        <f t="shared" si="27"/>
        <v/>
      </c>
      <c r="CW275" s="143">
        <v>0</v>
      </c>
      <c r="CX275" s="143" t="str">
        <f t="shared" si="28"/>
        <v/>
      </c>
      <c r="CY275" s="143">
        <f t="shared" si="25"/>
        <v>0</v>
      </c>
      <c r="CZ275" s="143" t="str">
        <f t="shared" si="29"/>
        <v/>
      </c>
    </row>
    <row r="276" spans="97:104">
      <c r="CS276" s="143">
        <v>0</v>
      </c>
      <c r="CT276" s="143" t="str">
        <f t="shared" si="26"/>
        <v/>
      </c>
      <c r="CU276" s="143">
        <f t="shared" si="24"/>
        <v>0</v>
      </c>
      <c r="CV276" s="143" t="str">
        <f t="shared" si="27"/>
        <v/>
      </c>
      <c r="CW276" s="143">
        <v>0</v>
      </c>
      <c r="CX276" s="143" t="str">
        <f t="shared" si="28"/>
        <v/>
      </c>
      <c r="CY276" s="143">
        <f t="shared" si="25"/>
        <v>0</v>
      </c>
      <c r="CZ276" s="143" t="str">
        <f t="shared" si="29"/>
        <v/>
      </c>
    </row>
    <row r="277" spans="97:104">
      <c r="CS277" s="143">
        <v>0</v>
      </c>
      <c r="CT277" s="143" t="str">
        <f t="shared" si="26"/>
        <v/>
      </c>
      <c r="CU277" s="143">
        <f t="shared" si="24"/>
        <v>0</v>
      </c>
      <c r="CV277" s="143" t="str">
        <f t="shared" si="27"/>
        <v/>
      </c>
      <c r="CW277" s="143">
        <v>0</v>
      </c>
      <c r="CX277" s="143" t="str">
        <f t="shared" si="28"/>
        <v/>
      </c>
      <c r="CY277" s="143">
        <f t="shared" si="25"/>
        <v>0</v>
      </c>
      <c r="CZ277" s="143" t="str">
        <f t="shared" si="29"/>
        <v/>
      </c>
    </row>
    <row r="278" spans="97:104">
      <c r="CS278" s="143">
        <v>0</v>
      </c>
      <c r="CT278" s="143" t="str">
        <f t="shared" si="26"/>
        <v/>
      </c>
      <c r="CU278" s="143">
        <f t="shared" si="24"/>
        <v>0</v>
      </c>
      <c r="CV278" s="143" t="str">
        <f t="shared" si="27"/>
        <v/>
      </c>
      <c r="CW278" s="143">
        <v>0</v>
      </c>
      <c r="CX278" s="143" t="str">
        <f t="shared" si="28"/>
        <v/>
      </c>
      <c r="CY278" s="143">
        <f t="shared" si="25"/>
        <v>0</v>
      </c>
      <c r="CZ278" s="143" t="str">
        <f t="shared" si="29"/>
        <v/>
      </c>
    </row>
    <row r="279" spans="97:104">
      <c r="CS279" s="143">
        <v>0</v>
      </c>
      <c r="CT279" s="143" t="str">
        <f t="shared" si="26"/>
        <v/>
      </c>
      <c r="CU279" s="143">
        <f t="shared" si="24"/>
        <v>0</v>
      </c>
      <c r="CV279" s="143" t="str">
        <f t="shared" si="27"/>
        <v/>
      </c>
      <c r="CW279" s="143">
        <v>0</v>
      </c>
      <c r="CX279" s="143" t="str">
        <f t="shared" si="28"/>
        <v/>
      </c>
      <c r="CY279" s="143">
        <f t="shared" si="25"/>
        <v>0</v>
      </c>
      <c r="CZ279" s="143" t="str">
        <f t="shared" si="29"/>
        <v/>
      </c>
    </row>
    <row r="280" spans="97:104">
      <c r="CS280" s="143">
        <v>0</v>
      </c>
      <c r="CT280" s="143" t="str">
        <f t="shared" si="26"/>
        <v/>
      </c>
      <c r="CU280" s="143">
        <f t="shared" si="24"/>
        <v>0</v>
      </c>
      <c r="CV280" s="143" t="str">
        <f t="shared" si="27"/>
        <v/>
      </c>
      <c r="CW280" s="143">
        <v>0</v>
      </c>
      <c r="CX280" s="143" t="str">
        <f t="shared" si="28"/>
        <v/>
      </c>
      <c r="CY280" s="143">
        <f t="shared" si="25"/>
        <v>0</v>
      </c>
      <c r="CZ280" s="143" t="str">
        <f t="shared" si="29"/>
        <v/>
      </c>
    </row>
    <row r="281" spans="97:104">
      <c r="CS281" s="143">
        <v>0</v>
      </c>
      <c r="CT281" s="143" t="str">
        <f t="shared" si="26"/>
        <v/>
      </c>
      <c r="CU281" s="143">
        <f t="shared" si="24"/>
        <v>0</v>
      </c>
      <c r="CV281" s="143" t="str">
        <f t="shared" si="27"/>
        <v/>
      </c>
      <c r="CW281" s="143">
        <v>0</v>
      </c>
      <c r="CX281" s="143" t="str">
        <f t="shared" si="28"/>
        <v/>
      </c>
      <c r="CY281" s="143">
        <f t="shared" si="25"/>
        <v>0</v>
      </c>
      <c r="CZ281" s="143" t="str">
        <f t="shared" si="29"/>
        <v/>
      </c>
    </row>
    <row r="282" spans="97:104">
      <c r="CS282" s="143">
        <v>0</v>
      </c>
      <c r="CT282" s="143" t="str">
        <f t="shared" si="26"/>
        <v/>
      </c>
      <c r="CU282" s="143">
        <f t="shared" si="24"/>
        <v>0</v>
      </c>
      <c r="CV282" s="143" t="str">
        <f t="shared" si="27"/>
        <v/>
      </c>
      <c r="CW282" s="143">
        <v>0</v>
      </c>
      <c r="CX282" s="143" t="str">
        <f t="shared" si="28"/>
        <v/>
      </c>
      <c r="CY282" s="143">
        <f t="shared" si="25"/>
        <v>0</v>
      </c>
      <c r="CZ282" s="143" t="str">
        <f t="shared" si="29"/>
        <v/>
      </c>
    </row>
    <row r="283" spans="97:104">
      <c r="CS283" s="143">
        <v>0</v>
      </c>
      <c r="CT283" s="143" t="str">
        <f t="shared" si="26"/>
        <v/>
      </c>
      <c r="CU283" s="143">
        <f t="shared" si="24"/>
        <v>0</v>
      </c>
      <c r="CV283" s="143" t="str">
        <f t="shared" si="27"/>
        <v/>
      </c>
      <c r="CW283" s="143">
        <v>0</v>
      </c>
      <c r="CX283" s="143" t="str">
        <f t="shared" si="28"/>
        <v/>
      </c>
      <c r="CY283" s="143">
        <f t="shared" si="25"/>
        <v>0</v>
      </c>
      <c r="CZ283" s="143" t="str">
        <f t="shared" si="29"/>
        <v/>
      </c>
    </row>
    <row r="284" spans="97:104">
      <c r="CS284" s="143">
        <v>0</v>
      </c>
      <c r="CT284" s="143" t="str">
        <f t="shared" si="26"/>
        <v/>
      </c>
      <c r="CU284" s="143">
        <f t="shared" si="24"/>
        <v>0</v>
      </c>
      <c r="CV284" s="143" t="str">
        <f t="shared" si="27"/>
        <v/>
      </c>
      <c r="CW284" s="143">
        <v>0</v>
      </c>
      <c r="CX284" s="143" t="str">
        <f t="shared" si="28"/>
        <v/>
      </c>
      <c r="CY284" s="143">
        <f t="shared" si="25"/>
        <v>0</v>
      </c>
      <c r="CZ284" s="143" t="str">
        <f t="shared" si="29"/>
        <v/>
      </c>
    </row>
    <row r="285" spans="97:104">
      <c r="CS285" s="143">
        <v>0</v>
      </c>
      <c r="CT285" s="143" t="str">
        <f t="shared" si="26"/>
        <v/>
      </c>
      <c r="CU285" s="143">
        <f t="shared" si="24"/>
        <v>0</v>
      </c>
      <c r="CV285" s="143" t="str">
        <f t="shared" si="27"/>
        <v/>
      </c>
      <c r="CW285" s="143">
        <v>0</v>
      </c>
      <c r="CX285" s="143" t="str">
        <f t="shared" si="28"/>
        <v/>
      </c>
      <c r="CY285" s="143">
        <f t="shared" si="25"/>
        <v>0</v>
      </c>
      <c r="CZ285" s="143" t="str">
        <f t="shared" si="29"/>
        <v/>
      </c>
    </row>
    <row r="286" spans="97:104">
      <c r="CS286" s="143">
        <v>0</v>
      </c>
      <c r="CT286" s="143" t="str">
        <f t="shared" si="26"/>
        <v/>
      </c>
      <c r="CU286" s="143">
        <f t="shared" si="24"/>
        <v>0</v>
      </c>
      <c r="CV286" s="143" t="str">
        <f t="shared" si="27"/>
        <v/>
      </c>
      <c r="CW286" s="143">
        <v>0</v>
      </c>
      <c r="CX286" s="143" t="str">
        <f t="shared" si="28"/>
        <v/>
      </c>
      <c r="CY286" s="143">
        <f t="shared" si="25"/>
        <v>0</v>
      </c>
      <c r="CZ286" s="143" t="str">
        <f t="shared" si="29"/>
        <v/>
      </c>
    </row>
    <row r="287" spans="97:104">
      <c r="CS287" s="143">
        <v>0</v>
      </c>
      <c r="CT287" s="143" t="str">
        <f t="shared" si="26"/>
        <v/>
      </c>
      <c r="CU287" s="143">
        <f t="shared" si="24"/>
        <v>0</v>
      </c>
      <c r="CV287" s="143" t="str">
        <f t="shared" si="27"/>
        <v/>
      </c>
      <c r="CW287" s="143">
        <v>0</v>
      </c>
      <c r="CX287" s="143" t="str">
        <f t="shared" si="28"/>
        <v/>
      </c>
      <c r="CY287" s="143">
        <f t="shared" si="25"/>
        <v>0</v>
      </c>
      <c r="CZ287" s="143" t="str">
        <f t="shared" si="29"/>
        <v/>
      </c>
    </row>
    <row r="288" spans="97:104">
      <c r="CS288" s="143">
        <v>0</v>
      </c>
      <c r="CT288" s="143" t="str">
        <f t="shared" si="26"/>
        <v/>
      </c>
      <c r="CU288" s="143">
        <f t="shared" si="24"/>
        <v>0</v>
      </c>
      <c r="CV288" s="143" t="str">
        <f t="shared" si="27"/>
        <v/>
      </c>
      <c r="CW288" s="143">
        <v>0</v>
      </c>
      <c r="CX288" s="143" t="str">
        <f t="shared" si="28"/>
        <v/>
      </c>
      <c r="CY288" s="143">
        <f t="shared" si="25"/>
        <v>0</v>
      </c>
      <c r="CZ288" s="143" t="str">
        <f t="shared" si="29"/>
        <v/>
      </c>
    </row>
    <row r="289" spans="97:104">
      <c r="CS289" s="143">
        <v>0</v>
      </c>
      <c r="CT289" s="143" t="str">
        <f t="shared" si="26"/>
        <v/>
      </c>
      <c r="CU289" s="143">
        <f t="shared" si="24"/>
        <v>0</v>
      </c>
      <c r="CV289" s="143" t="str">
        <f t="shared" si="27"/>
        <v/>
      </c>
      <c r="CW289" s="143">
        <v>0</v>
      </c>
      <c r="CX289" s="143" t="str">
        <f t="shared" si="28"/>
        <v/>
      </c>
      <c r="CY289" s="143">
        <f t="shared" si="25"/>
        <v>0</v>
      </c>
      <c r="CZ289" s="143" t="str">
        <f t="shared" si="29"/>
        <v/>
      </c>
    </row>
    <row r="290" spans="97:104">
      <c r="CS290" s="143">
        <v>0</v>
      </c>
      <c r="CT290" s="143" t="str">
        <f t="shared" si="26"/>
        <v/>
      </c>
      <c r="CU290" s="143">
        <f t="shared" si="24"/>
        <v>0</v>
      </c>
      <c r="CV290" s="143" t="str">
        <f t="shared" si="27"/>
        <v/>
      </c>
      <c r="CW290" s="143">
        <v>0</v>
      </c>
      <c r="CX290" s="143" t="str">
        <f t="shared" si="28"/>
        <v/>
      </c>
      <c r="CY290" s="143">
        <f t="shared" si="25"/>
        <v>0</v>
      </c>
      <c r="CZ290" s="143" t="str">
        <f t="shared" si="29"/>
        <v/>
      </c>
    </row>
    <row r="291" spans="97:104">
      <c r="CS291" s="143">
        <v>0</v>
      </c>
      <c r="CT291" s="143" t="str">
        <f t="shared" si="26"/>
        <v/>
      </c>
      <c r="CU291" s="143">
        <f t="shared" si="24"/>
        <v>0</v>
      </c>
      <c r="CV291" s="143" t="str">
        <f t="shared" si="27"/>
        <v/>
      </c>
      <c r="CW291" s="143">
        <v>0</v>
      </c>
      <c r="CX291" s="143" t="str">
        <f t="shared" si="28"/>
        <v/>
      </c>
      <c r="CY291" s="143">
        <f t="shared" si="25"/>
        <v>0</v>
      </c>
      <c r="CZ291" s="143" t="str">
        <f t="shared" si="29"/>
        <v/>
      </c>
    </row>
    <row r="292" spans="97:104">
      <c r="CS292" s="143">
        <v>0</v>
      </c>
      <c r="CT292" s="143" t="str">
        <f t="shared" si="26"/>
        <v/>
      </c>
      <c r="CU292" s="143">
        <f t="shared" si="24"/>
        <v>0</v>
      </c>
      <c r="CV292" s="143" t="str">
        <f t="shared" si="27"/>
        <v/>
      </c>
      <c r="CW292" s="143">
        <v>0</v>
      </c>
      <c r="CX292" s="143" t="str">
        <f t="shared" si="28"/>
        <v/>
      </c>
      <c r="CY292" s="143">
        <f t="shared" si="25"/>
        <v>0</v>
      </c>
      <c r="CZ292" s="143" t="str">
        <f t="shared" si="29"/>
        <v/>
      </c>
    </row>
    <row r="293" spans="97:104">
      <c r="CS293" s="143">
        <v>0</v>
      </c>
      <c r="CT293" s="143" t="str">
        <f t="shared" si="26"/>
        <v/>
      </c>
      <c r="CU293" s="143">
        <f t="shared" si="24"/>
        <v>0</v>
      </c>
      <c r="CV293" s="143" t="str">
        <f t="shared" si="27"/>
        <v/>
      </c>
      <c r="CW293" s="143">
        <v>0</v>
      </c>
      <c r="CX293" s="143" t="str">
        <f t="shared" si="28"/>
        <v/>
      </c>
      <c r="CY293" s="143">
        <f t="shared" si="25"/>
        <v>0</v>
      </c>
      <c r="CZ293" s="143" t="str">
        <f t="shared" si="29"/>
        <v/>
      </c>
    </row>
    <row r="294" spans="97:104">
      <c r="CS294" s="143">
        <v>0</v>
      </c>
      <c r="CT294" s="143" t="str">
        <f t="shared" si="26"/>
        <v/>
      </c>
      <c r="CU294" s="143">
        <f t="shared" si="24"/>
        <v>0</v>
      </c>
      <c r="CV294" s="143" t="str">
        <f t="shared" si="27"/>
        <v/>
      </c>
      <c r="CW294" s="143">
        <v>0</v>
      </c>
      <c r="CX294" s="143" t="str">
        <f t="shared" si="28"/>
        <v/>
      </c>
      <c r="CY294" s="143">
        <f t="shared" si="25"/>
        <v>0</v>
      </c>
      <c r="CZ294" s="143" t="str">
        <f t="shared" si="29"/>
        <v/>
      </c>
    </row>
    <row r="295" spans="97:104">
      <c r="CS295" s="143">
        <v>0</v>
      </c>
      <c r="CT295" s="143" t="str">
        <f t="shared" si="26"/>
        <v/>
      </c>
      <c r="CU295" s="143">
        <f t="shared" si="24"/>
        <v>0</v>
      </c>
      <c r="CV295" s="143" t="str">
        <f t="shared" si="27"/>
        <v/>
      </c>
      <c r="CW295" s="143">
        <v>0</v>
      </c>
      <c r="CX295" s="143" t="str">
        <f t="shared" si="28"/>
        <v/>
      </c>
      <c r="CY295" s="143">
        <f t="shared" si="25"/>
        <v>0</v>
      </c>
      <c r="CZ295" s="143" t="str">
        <f t="shared" si="29"/>
        <v/>
      </c>
    </row>
    <row r="296" spans="97:104">
      <c r="CS296" s="143">
        <v>0</v>
      </c>
      <c r="CT296" s="143" t="str">
        <f t="shared" si="26"/>
        <v/>
      </c>
      <c r="CU296" s="143">
        <f t="shared" si="24"/>
        <v>0</v>
      </c>
      <c r="CV296" s="143" t="str">
        <f t="shared" si="27"/>
        <v/>
      </c>
      <c r="CW296" s="143">
        <v>0</v>
      </c>
      <c r="CX296" s="143" t="str">
        <f t="shared" si="28"/>
        <v/>
      </c>
      <c r="CY296" s="143">
        <f t="shared" si="25"/>
        <v>0</v>
      </c>
      <c r="CZ296" s="143" t="str">
        <f t="shared" si="29"/>
        <v/>
      </c>
    </row>
    <row r="297" spans="97:104">
      <c r="CS297" s="143">
        <v>0</v>
      </c>
      <c r="CT297" s="143" t="str">
        <f t="shared" si="26"/>
        <v/>
      </c>
      <c r="CU297" s="143">
        <f t="shared" si="24"/>
        <v>0</v>
      </c>
      <c r="CV297" s="143" t="str">
        <f t="shared" si="27"/>
        <v/>
      </c>
      <c r="CW297" s="143">
        <v>0</v>
      </c>
      <c r="CX297" s="143" t="str">
        <f t="shared" si="28"/>
        <v/>
      </c>
      <c r="CY297" s="143">
        <f t="shared" si="25"/>
        <v>0</v>
      </c>
      <c r="CZ297" s="143" t="str">
        <f t="shared" si="29"/>
        <v/>
      </c>
    </row>
    <row r="298" spans="97:104">
      <c r="CS298" s="143">
        <v>0</v>
      </c>
      <c r="CT298" s="143" t="str">
        <f t="shared" si="26"/>
        <v/>
      </c>
      <c r="CU298" s="143">
        <f t="shared" si="24"/>
        <v>0</v>
      </c>
      <c r="CV298" s="143" t="str">
        <f t="shared" si="27"/>
        <v/>
      </c>
      <c r="CW298" s="143">
        <v>0</v>
      </c>
      <c r="CX298" s="143" t="str">
        <f t="shared" si="28"/>
        <v/>
      </c>
      <c r="CY298" s="143">
        <f t="shared" si="25"/>
        <v>0</v>
      </c>
      <c r="CZ298" s="143" t="str">
        <f t="shared" si="29"/>
        <v/>
      </c>
    </row>
    <row r="299" spans="97:104">
      <c r="CS299" s="143">
        <v>0</v>
      </c>
      <c r="CT299" s="143" t="str">
        <f t="shared" si="26"/>
        <v/>
      </c>
      <c r="CU299" s="143">
        <f t="shared" si="24"/>
        <v>0</v>
      </c>
      <c r="CV299" s="143" t="str">
        <f t="shared" si="27"/>
        <v/>
      </c>
      <c r="CW299" s="143">
        <v>0</v>
      </c>
      <c r="CX299" s="143" t="str">
        <f t="shared" si="28"/>
        <v/>
      </c>
      <c r="CY299" s="143">
        <f t="shared" si="25"/>
        <v>0</v>
      </c>
      <c r="CZ299" s="143" t="str">
        <f t="shared" si="29"/>
        <v/>
      </c>
    </row>
    <row r="300" spans="97:104">
      <c r="CS300" s="143">
        <v>0</v>
      </c>
      <c r="CT300" s="143" t="str">
        <f t="shared" si="26"/>
        <v/>
      </c>
      <c r="CU300" s="143">
        <f t="shared" si="24"/>
        <v>0</v>
      </c>
      <c r="CV300" s="143" t="str">
        <f t="shared" si="27"/>
        <v/>
      </c>
      <c r="CW300" s="143">
        <v>0</v>
      </c>
      <c r="CX300" s="143" t="str">
        <f t="shared" si="28"/>
        <v/>
      </c>
      <c r="CY300" s="143">
        <f t="shared" si="25"/>
        <v>0</v>
      </c>
      <c r="CZ300" s="143" t="str">
        <f t="shared" si="29"/>
        <v/>
      </c>
    </row>
    <row r="301" spans="97:104">
      <c r="CS301" s="143">
        <v>0</v>
      </c>
      <c r="CT301" s="143" t="str">
        <f t="shared" si="26"/>
        <v/>
      </c>
      <c r="CU301" s="143">
        <f t="shared" si="24"/>
        <v>0</v>
      </c>
      <c r="CV301" s="143" t="str">
        <f t="shared" si="27"/>
        <v/>
      </c>
      <c r="CW301" s="143">
        <v>0</v>
      </c>
      <c r="CX301" s="143" t="str">
        <f t="shared" si="28"/>
        <v/>
      </c>
      <c r="CY301" s="143">
        <f t="shared" si="25"/>
        <v>0</v>
      </c>
      <c r="CZ301" s="143" t="str">
        <f t="shared" si="29"/>
        <v/>
      </c>
    </row>
    <row r="302" spans="97:104">
      <c r="CS302" s="143">
        <v>0</v>
      </c>
      <c r="CT302" s="143" t="str">
        <f t="shared" si="26"/>
        <v/>
      </c>
      <c r="CU302" s="143">
        <f t="shared" si="24"/>
        <v>0</v>
      </c>
      <c r="CV302" s="143" t="str">
        <f t="shared" si="27"/>
        <v/>
      </c>
      <c r="CW302" s="143">
        <v>0</v>
      </c>
      <c r="CX302" s="143" t="str">
        <f t="shared" si="28"/>
        <v/>
      </c>
      <c r="CY302" s="143">
        <f t="shared" si="25"/>
        <v>0</v>
      </c>
      <c r="CZ302" s="143" t="str">
        <f t="shared" si="29"/>
        <v/>
      </c>
    </row>
    <row r="303" spans="97:104">
      <c r="CS303" s="143">
        <v>0</v>
      </c>
      <c r="CT303" s="143" t="str">
        <f t="shared" si="26"/>
        <v/>
      </c>
      <c r="CU303" s="143">
        <f t="shared" si="24"/>
        <v>0</v>
      </c>
      <c r="CV303" s="143" t="str">
        <f t="shared" si="27"/>
        <v/>
      </c>
      <c r="CW303" s="143">
        <v>0</v>
      </c>
      <c r="CX303" s="143" t="str">
        <f t="shared" si="28"/>
        <v/>
      </c>
      <c r="CY303" s="143">
        <f t="shared" si="25"/>
        <v>0</v>
      </c>
      <c r="CZ303" s="143" t="str">
        <f t="shared" si="29"/>
        <v/>
      </c>
    </row>
    <row r="304" spans="97:104">
      <c r="CS304" s="143">
        <v>0</v>
      </c>
      <c r="CT304" s="143" t="str">
        <f t="shared" si="26"/>
        <v/>
      </c>
      <c r="CU304" s="143">
        <f t="shared" si="24"/>
        <v>0</v>
      </c>
      <c r="CV304" s="143" t="str">
        <f t="shared" si="27"/>
        <v/>
      </c>
      <c r="CW304" s="143">
        <v>0</v>
      </c>
      <c r="CX304" s="143" t="str">
        <f t="shared" si="28"/>
        <v/>
      </c>
      <c r="CY304" s="143">
        <f t="shared" si="25"/>
        <v>0</v>
      </c>
      <c r="CZ304" s="143" t="str">
        <f t="shared" si="29"/>
        <v/>
      </c>
    </row>
    <row r="305" spans="97:104">
      <c r="CS305" s="143">
        <v>0</v>
      </c>
      <c r="CT305" s="143" t="str">
        <f t="shared" si="26"/>
        <v/>
      </c>
      <c r="CU305" s="143">
        <f t="shared" si="24"/>
        <v>0</v>
      </c>
      <c r="CV305" s="143" t="str">
        <f t="shared" si="27"/>
        <v/>
      </c>
      <c r="CW305" s="143">
        <v>0</v>
      </c>
      <c r="CX305" s="143" t="str">
        <f t="shared" si="28"/>
        <v/>
      </c>
      <c r="CY305" s="143">
        <f t="shared" si="25"/>
        <v>0</v>
      </c>
      <c r="CZ305" s="143" t="str">
        <f t="shared" si="29"/>
        <v/>
      </c>
    </row>
    <row r="306" spans="97:104">
      <c r="CS306" s="143">
        <v>0</v>
      </c>
      <c r="CT306" s="143" t="str">
        <f t="shared" si="26"/>
        <v/>
      </c>
      <c r="CU306" s="143">
        <f t="shared" si="24"/>
        <v>0</v>
      </c>
      <c r="CV306" s="143" t="str">
        <f t="shared" si="27"/>
        <v/>
      </c>
      <c r="CW306" s="143">
        <v>0</v>
      </c>
      <c r="CX306" s="143" t="str">
        <f t="shared" si="28"/>
        <v/>
      </c>
      <c r="CY306" s="143">
        <f t="shared" si="25"/>
        <v>0</v>
      </c>
      <c r="CZ306" s="143" t="str">
        <f t="shared" si="29"/>
        <v/>
      </c>
    </row>
    <row r="307" spans="97:104">
      <c r="CS307" s="143">
        <v>0</v>
      </c>
      <c r="CT307" s="143" t="str">
        <f t="shared" si="26"/>
        <v/>
      </c>
      <c r="CU307" s="143">
        <f t="shared" si="24"/>
        <v>0</v>
      </c>
      <c r="CV307" s="143" t="str">
        <f t="shared" si="27"/>
        <v/>
      </c>
      <c r="CW307" s="143">
        <v>0</v>
      </c>
      <c r="CX307" s="143" t="str">
        <f t="shared" si="28"/>
        <v/>
      </c>
      <c r="CY307" s="143">
        <f t="shared" si="25"/>
        <v>0</v>
      </c>
      <c r="CZ307" s="143" t="str">
        <f t="shared" si="29"/>
        <v/>
      </c>
    </row>
    <row r="308" spans="97:104">
      <c r="CS308" s="143">
        <v>0</v>
      </c>
      <c r="CT308" s="143" t="str">
        <f t="shared" si="26"/>
        <v/>
      </c>
      <c r="CU308" s="143">
        <f t="shared" si="24"/>
        <v>0</v>
      </c>
      <c r="CV308" s="143" t="str">
        <f t="shared" si="27"/>
        <v/>
      </c>
      <c r="CW308" s="143">
        <v>0</v>
      </c>
      <c r="CX308" s="143" t="str">
        <f t="shared" si="28"/>
        <v/>
      </c>
      <c r="CY308" s="143">
        <f t="shared" si="25"/>
        <v>0</v>
      </c>
      <c r="CZ308" s="143" t="str">
        <f t="shared" si="29"/>
        <v/>
      </c>
    </row>
    <row r="309" spans="97:104">
      <c r="CS309" s="143">
        <v>0</v>
      </c>
      <c r="CT309" s="143" t="str">
        <f t="shared" si="26"/>
        <v/>
      </c>
      <c r="CU309" s="143">
        <f t="shared" si="24"/>
        <v>0</v>
      </c>
      <c r="CV309" s="143" t="str">
        <f t="shared" si="27"/>
        <v/>
      </c>
      <c r="CW309" s="143">
        <v>0</v>
      </c>
      <c r="CX309" s="143" t="str">
        <f t="shared" si="28"/>
        <v/>
      </c>
      <c r="CY309" s="143">
        <f t="shared" si="25"/>
        <v>0</v>
      </c>
      <c r="CZ309" s="143" t="str">
        <f t="shared" si="29"/>
        <v/>
      </c>
    </row>
    <row r="310" spans="97:104">
      <c r="CS310" s="143">
        <v>0</v>
      </c>
      <c r="CT310" s="143" t="str">
        <f t="shared" si="26"/>
        <v/>
      </c>
      <c r="CU310" s="143">
        <f t="shared" si="24"/>
        <v>0</v>
      </c>
      <c r="CV310" s="143" t="str">
        <f t="shared" si="27"/>
        <v/>
      </c>
      <c r="CW310" s="143">
        <v>0</v>
      </c>
      <c r="CX310" s="143" t="str">
        <f t="shared" si="28"/>
        <v/>
      </c>
      <c r="CY310" s="143">
        <f t="shared" si="25"/>
        <v>0</v>
      </c>
      <c r="CZ310" s="143" t="str">
        <f t="shared" si="29"/>
        <v/>
      </c>
    </row>
    <row r="311" spans="97:104">
      <c r="CS311" s="143">
        <v>0</v>
      </c>
      <c r="CT311" s="143" t="str">
        <f t="shared" si="26"/>
        <v/>
      </c>
      <c r="CU311" s="143">
        <f t="shared" si="24"/>
        <v>0</v>
      </c>
      <c r="CV311" s="143" t="str">
        <f t="shared" si="27"/>
        <v/>
      </c>
      <c r="CW311" s="143">
        <v>0</v>
      </c>
      <c r="CX311" s="143" t="str">
        <f t="shared" si="28"/>
        <v/>
      </c>
      <c r="CY311" s="143">
        <f t="shared" si="25"/>
        <v>0</v>
      </c>
      <c r="CZ311" s="143" t="str">
        <f t="shared" si="29"/>
        <v/>
      </c>
    </row>
    <row r="312" spans="97:104">
      <c r="CS312" s="143">
        <v>0</v>
      </c>
      <c r="CT312" s="143" t="str">
        <f t="shared" si="26"/>
        <v/>
      </c>
      <c r="CU312" s="143">
        <f t="shared" si="24"/>
        <v>0</v>
      </c>
      <c r="CV312" s="143" t="str">
        <f t="shared" si="27"/>
        <v/>
      </c>
      <c r="CW312" s="143">
        <v>0</v>
      </c>
      <c r="CX312" s="143" t="str">
        <f t="shared" si="28"/>
        <v/>
      </c>
      <c r="CY312" s="143">
        <f t="shared" si="25"/>
        <v>0</v>
      </c>
      <c r="CZ312" s="143" t="str">
        <f t="shared" si="29"/>
        <v/>
      </c>
    </row>
    <row r="313" spans="97:104">
      <c r="CS313" s="143">
        <v>0</v>
      </c>
      <c r="CT313" s="143" t="str">
        <f t="shared" si="26"/>
        <v/>
      </c>
      <c r="CU313" s="143">
        <f t="shared" si="24"/>
        <v>0</v>
      </c>
      <c r="CV313" s="143" t="str">
        <f t="shared" si="27"/>
        <v/>
      </c>
      <c r="CW313" s="143">
        <v>0</v>
      </c>
      <c r="CX313" s="143" t="str">
        <f t="shared" si="28"/>
        <v/>
      </c>
      <c r="CY313" s="143">
        <f t="shared" si="25"/>
        <v>0</v>
      </c>
      <c r="CZ313" s="143" t="str">
        <f t="shared" si="29"/>
        <v/>
      </c>
    </row>
    <row r="314" spans="97:104">
      <c r="CS314" s="143">
        <v>0</v>
      </c>
      <c r="CT314" s="143" t="str">
        <f t="shared" si="26"/>
        <v/>
      </c>
      <c r="CU314" s="143">
        <f t="shared" si="24"/>
        <v>0</v>
      </c>
      <c r="CV314" s="143" t="str">
        <f t="shared" si="27"/>
        <v/>
      </c>
      <c r="CW314" s="143">
        <v>0</v>
      </c>
      <c r="CX314" s="143" t="str">
        <f t="shared" si="28"/>
        <v/>
      </c>
      <c r="CY314" s="143">
        <f t="shared" si="25"/>
        <v>0</v>
      </c>
      <c r="CZ314" s="143" t="str">
        <f t="shared" si="29"/>
        <v/>
      </c>
    </row>
    <row r="315" spans="97:104">
      <c r="CS315" s="143">
        <v>0</v>
      </c>
      <c r="CT315" s="143" t="str">
        <f t="shared" si="26"/>
        <v/>
      </c>
      <c r="CU315" s="143">
        <f t="shared" si="24"/>
        <v>0</v>
      </c>
      <c r="CV315" s="143" t="str">
        <f t="shared" si="27"/>
        <v/>
      </c>
      <c r="CW315" s="143">
        <v>0</v>
      </c>
      <c r="CX315" s="143" t="str">
        <f t="shared" si="28"/>
        <v/>
      </c>
      <c r="CY315" s="143">
        <f t="shared" si="25"/>
        <v>0</v>
      </c>
      <c r="CZ315" s="143" t="str">
        <f t="shared" si="29"/>
        <v/>
      </c>
    </row>
    <row r="316" spans="97:104">
      <c r="CS316" s="143">
        <v>0</v>
      </c>
      <c r="CT316" s="143" t="str">
        <f t="shared" si="26"/>
        <v/>
      </c>
      <c r="CU316" s="143">
        <f t="shared" si="24"/>
        <v>0</v>
      </c>
      <c r="CV316" s="143" t="str">
        <f t="shared" si="27"/>
        <v/>
      </c>
      <c r="CW316" s="143">
        <v>0</v>
      </c>
      <c r="CX316" s="143" t="str">
        <f t="shared" si="28"/>
        <v/>
      </c>
      <c r="CY316" s="143">
        <f t="shared" si="25"/>
        <v>0</v>
      </c>
      <c r="CZ316" s="143" t="str">
        <f t="shared" si="29"/>
        <v/>
      </c>
    </row>
    <row r="317" spans="97:104">
      <c r="CS317" s="143">
        <v>0</v>
      </c>
      <c r="CT317" s="143" t="str">
        <f t="shared" si="26"/>
        <v/>
      </c>
      <c r="CU317" s="143">
        <f t="shared" si="24"/>
        <v>0</v>
      </c>
      <c r="CV317" s="143" t="str">
        <f t="shared" si="27"/>
        <v/>
      </c>
      <c r="CW317" s="143">
        <v>0</v>
      </c>
      <c r="CX317" s="143" t="str">
        <f t="shared" si="28"/>
        <v/>
      </c>
      <c r="CY317" s="143">
        <f t="shared" si="25"/>
        <v>0</v>
      </c>
      <c r="CZ317" s="143" t="str">
        <f t="shared" si="29"/>
        <v/>
      </c>
    </row>
    <row r="318" spans="97:104">
      <c r="CS318" s="143">
        <v>0</v>
      </c>
      <c r="CT318" s="143" t="str">
        <f t="shared" si="26"/>
        <v/>
      </c>
      <c r="CU318" s="143">
        <f t="shared" si="24"/>
        <v>0</v>
      </c>
      <c r="CV318" s="143" t="str">
        <f t="shared" si="27"/>
        <v/>
      </c>
      <c r="CW318" s="143">
        <v>0</v>
      </c>
      <c r="CX318" s="143" t="str">
        <f t="shared" si="28"/>
        <v/>
      </c>
      <c r="CY318" s="143">
        <f t="shared" si="25"/>
        <v>0</v>
      </c>
      <c r="CZ318" s="143" t="str">
        <f t="shared" si="29"/>
        <v/>
      </c>
    </row>
    <row r="319" spans="97:104">
      <c r="CS319" s="143">
        <v>0</v>
      </c>
      <c r="CT319" s="143" t="str">
        <f t="shared" si="26"/>
        <v/>
      </c>
      <c r="CU319" s="143">
        <f t="shared" si="24"/>
        <v>0</v>
      </c>
      <c r="CV319" s="143" t="str">
        <f t="shared" si="27"/>
        <v/>
      </c>
      <c r="CW319" s="143">
        <v>0</v>
      </c>
      <c r="CX319" s="143" t="str">
        <f t="shared" si="28"/>
        <v/>
      </c>
      <c r="CY319" s="143">
        <f t="shared" si="25"/>
        <v>0</v>
      </c>
      <c r="CZ319" s="143" t="str">
        <f t="shared" si="29"/>
        <v/>
      </c>
    </row>
    <row r="320" spans="97:104">
      <c r="CS320" s="143">
        <v>0</v>
      </c>
      <c r="CT320" s="143" t="str">
        <f t="shared" si="26"/>
        <v/>
      </c>
      <c r="CU320" s="143">
        <f t="shared" si="24"/>
        <v>0</v>
      </c>
      <c r="CV320" s="143" t="str">
        <f t="shared" si="27"/>
        <v/>
      </c>
      <c r="CW320" s="143">
        <v>0</v>
      </c>
      <c r="CX320" s="143" t="str">
        <f t="shared" si="28"/>
        <v/>
      </c>
      <c r="CY320" s="143">
        <f t="shared" si="25"/>
        <v>0</v>
      </c>
      <c r="CZ320" s="143" t="str">
        <f t="shared" si="29"/>
        <v/>
      </c>
    </row>
    <row r="321" spans="97:104">
      <c r="CS321" s="143">
        <v>0</v>
      </c>
      <c r="CT321" s="143" t="str">
        <f t="shared" si="26"/>
        <v/>
      </c>
      <c r="CU321" s="143">
        <f t="shared" si="24"/>
        <v>0</v>
      </c>
      <c r="CV321" s="143" t="str">
        <f t="shared" si="27"/>
        <v/>
      </c>
      <c r="CW321" s="143">
        <v>0</v>
      </c>
      <c r="CX321" s="143" t="str">
        <f t="shared" si="28"/>
        <v/>
      </c>
      <c r="CY321" s="143">
        <f t="shared" si="25"/>
        <v>0</v>
      </c>
      <c r="CZ321" s="143" t="str">
        <f t="shared" si="29"/>
        <v/>
      </c>
    </row>
    <row r="322" spans="97:104">
      <c r="CS322" s="143">
        <v>0</v>
      </c>
      <c r="CT322" s="143" t="str">
        <f t="shared" si="26"/>
        <v/>
      </c>
      <c r="CU322" s="143">
        <f t="shared" ref="CU322:CU349" si="30">AP322-SUM(AS322,AT322,AU322,AV322,AW322)</f>
        <v>0</v>
      </c>
      <c r="CV322" s="143" t="str">
        <f t="shared" si="27"/>
        <v/>
      </c>
      <c r="CW322" s="143">
        <v>0</v>
      </c>
      <c r="CX322" s="143" t="str">
        <f t="shared" si="28"/>
        <v/>
      </c>
      <c r="CY322" s="143">
        <f t="shared" ref="CY322:CY349" si="31">CG322-SUM(CJ322,CK322,CL322,CM322,CN322)</f>
        <v>0</v>
      </c>
      <c r="CZ322" s="143" t="str">
        <f t="shared" si="29"/>
        <v/>
      </c>
    </row>
    <row r="323" spans="97:104">
      <c r="CS323" s="143">
        <v>0</v>
      </c>
      <c r="CT323" s="143" t="str">
        <f t="shared" ref="CT323:CT349" si="32">IF(CS323&lt;0,$D323&amp;",","")</f>
        <v/>
      </c>
      <c r="CU323" s="143">
        <f t="shared" si="30"/>
        <v>0</v>
      </c>
      <c r="CV323" s="143" t="str">
        <f t="shared" ref="CV323:CV349" si="33">IF(CU323&lt;0,$D323&amp;",","")</f>
        <v/>
      </c>
      <c r="CW323" s="143">
        <v>0</v>
      </c>
      <c r="CX323" s="143" t="str">
        <f t="shared" ref="CX323:CX349" si="34">IF(CW323&lt;0,$D323&amp;",","")</f>
        <v/>
      </c>
      <c r="CY323" s="143">
        <f t="shared" si="31"/>
        <v>0</v>
      </c>
      <c r="CZ323" s="143" t="str">
        <f t="shared" ref="CZ323:CZ349" si="35">IF(CY323&lt;0,$D323&amp;",","")</f>
        <v/>
      </c>
    </row>
    <row r="324" spans="97:104">
      <c r="CS324" s="143">
        <v>0</v>
      </c>
      <c r="CT324" s="143" t="str">
        <f t="shared" si="32"/>
        <v/>
      </c>
      <c r="CU324" s="143">
        <f t="shared" si="30"/>
        <v>0</v>
      </c>
      <c r="CV324" s="143" t="str">
        <f t="shared" si="33"/>
        <v/>
      </c>
      <c r="CW324" s="143">
        <v>0</v>
      </c>
      <c r="CX324" s="143" t="str">
        <f t="shared" si="34"/>
        <v/>
      </c>
      <c r="CY324" s="143">
        <f t="shared" si="31"/>
        <v>0</v>
      </c>
      <c r="CZ324" s="143" t="str">
        <f t="shared" si="35"/>
        <v/>
      </c>
    </row>
    <row r="325" spans="97:104">
      <c r="CS325" s="143">
        <v>0</v>
      </c>
      <c r="CT325" s="143" t="str">
        <f t="shared" si="32"/>
        <v/>
      </c>
      <c r="CU325" s="143">
        <f t="shared" si="30"/>
        <v>0</v>
      </c>
      <c r="CV325" s="143" t="str">
        <f t="shared" si="33"/>
        <v/>
      </c>
      <c r="CW325" s="143">
        <v>0</v>
      </c>
      <c r="CX325" s="143" t="str">
        <f t="shared" si="34"/>
        <v/>
      </c>
      <c r="CY325" s="143">
        <f t="shared" si="31"/>
        <v>0</v>
      </c>
      <c r="CZ325" s="143" t="str">
        <f t="shared" si="35"/>
        <v/>
      </c>
    </row>
    <row r="326" spans="97:104">
      <c r="CS326" s="143">
        <v>0</v>
      </c>
      <c r="CT326" s="143" t="str">
        <f t="shared" si="32"/>
        <v/>
      </c>
      <c r="CU326" s="143">
        <f t="shared" si="30"/>
        <v>0</v>
      </c>
      <c r="CV326" s="143" t="str">
        <f t="shared" si="33"/>
        <v/>
      </c>
      <c r="CW326" s="143">
        <v>0</v>
      </c>
      <c r="CX326" s="143" t="str">
        <f t="shared" si="34"/>
        <v/>
      </c>
      <c r="CY326" s="143">
        <f t="shared" si="31"/>
        <v>0</v>
      </c>
      <c r="CZ326" s="143" t="str">
        <f t="shared" si="35"/>
        <v/>
      </c>
    </row>
    <row r="327" spans="97:104">
      <c r="CS327" s="143">
        <v>0</v>
      </c>
      <c r="CT327" s="143" t="str">
        <f t="shared" si="32"/>
        <v/>
      </c>
      <c r="CU327" s="143">
        <f t="shared" si="30"/>
        <v>0</v>
      </c>
      <c r="CV327" s="143" t="str">
        <f t="shared" si="33"/>
        <v/>
      </c>
      <c r="CW327" s="143">
        <v>0</v>
      </c>
      <c r="CX327" s="143" t="str">
        <f t="shared" si="34"/>
        <v/>
      </c>
      <c r="CY327" s="143">
        <f t="shared" si="31"/>
        <v>0</v>
      </c>
      <c r="CZ327" s="143" t="str">
        <f t="shared" si="35"/>
        <v/>
      </c>
    </row>
    <row r="328" spans="97:104">
      <c r="CS328" s="143">
        <v>0</v>
      </c>
      <c r="CT328" s="143" t="str">
        <f t="shared" si="32"/>
        <v/>
      </c>
      <c r="CU328" s="143">
        <f t="shared" si="30"/>
        <v>0</v>
      </c>
      <c r="CV328" s="143" t="str">
        <f t="shared" si="33"/>
        <v/>
      </c>
      <c r="CW328" s="143">
        <v>0</v>
      </c>
      <c r="CX328" s="143" t="str">
        <f t="shared" si="34"/>
        <v/>
      </c>
      <c r="CY328" s="143">
        <f t="shared" si="31"/>
        <v>0</v>
      </c>
      <c r="CZ328" s="143" t="str">
        <f t="shared" si="35"/>
        <v/>
      </c>
    </row>
    <row r="329" spans="97:104">
      <c r="CS329" s="143">
        <v>0</v>
      </c>
      <c r="CT329" s="143" t="str">
        <f t="shared" si="32"/>
        <v/>
      </c>
      <c r="CU329" s="143">
        <f t="shared" si="30"/>
        <v>0</v>
      </c>
      <c r="CV329" s="143" t="str">
        <f t="shared" si="33"/>
        <v/>
      </c>
      <c r="CW329" s="143">
        <v>0</v>
      </c>
      <c r="CX329" s="143" t="str">
        <f t="shared" si="34"/>
        <v/>
      </c>
      <c r="CY329" s="143">
        <f t="shared" si="31"/>
        <v>0</v>
      </c>
      <c r="CZ329" s="143" t="str">
        <f t="shared" si="35"/>
        <v/>
      </c>
    </row>
    <row r="330" spans="97:104">
      <c r="CS330" s="143">
        <v>0</v>
      </c>
      <c r="CT330" s="143" t="str">
        <f t="shared" si="32"/>
        <v/>
      </c>
      <c r="CU330" s="143">
        <f t="shared" si="30"/>
        <v>0</v>
      </c>
      <c r="CV330" s="143" t="str">
        <f t="shared" si="33"/>
        <v/>
      </c>
      <c r="CW330" s="143">
        <v>0</v>
      </c>
      <c r="CX330" s="143" t="str">
        <f t="shared" si="34"/>
        <v/>
      </c>
      <c r="CY330" s="143">
        <f t="shared" si="31"/>
        <v>0</v>
      </c>
      <c r="CZ330" s="143" t="str">
        <f t="shared" si="35"/>
        <v/>
      </c>
    </row>
    <row r="331" spans="97:104">
      <c r="CS331" s="143">
        <v>0</v>
      </c>
      <c r="CT331" s="143" t="str">
        <f t="shared" si="32"/>
        <v/>
      </c>
      <c r="CU331" s="143">
        <f t="shared" si="30"/>
        <v>0</v>
      </c>
      <c r="CV331" s="143" t="str">
        <f t="shared" si="33"/>
        <v/>
      </c>
      <c r="CW331" s="143">
        <v>0</v>
      </c>
      <c r="CX331" s="143" t="str">
        <f t="shared" si="34"/>
        <v/>
      </c>
      <c r="CY331" s="143">
        <f t="shared" si="31"/>
        <v>0</v>
      </c>
      <c r="CZ331" s="143" t="str">
        <f t="shared" si="35"/>
        <v/>
      </c>
    </row>
    <row r="332" spans="97:104">
      <c r="CS332" s="143">
        <v>0</v>
      </c>
      <c r="CT332" s="143" t="str">
        <f t="shared" si="32"/>
        <v/>
      </c>
      <c r="CU332" s="143">
        <f t="shared" si="30"/>
        <v>0</v>
      </c>
      <c r="CV332" s="143" t="str">
        <f t="shared" si="33"/>
        <v/>
      </c>
      <c r="CW332" s="143">
        <v>0</v>
      </c>
      <c r="CX332" s="143" t="str">
        <f t="shared" si="34"/>
        <v/>
      </c>
      <c r="CY332" s="143">
        <f t="shared" si="31"/>
        <v>0</v>
      </c>
      <c r="CZ332" s="143" t="str">
        <f t="shared" si="35"/>
        <v/>
      </c>
    </row>
    <row r="333" spans="97:104">
      <c r="CS333" s="143">
        <v>0</v>
      </c>
      <c r="CT333" s="143" t="str">
        <f t="shared" si="32"/>
        <v/>
      </c>
      <c r="CU333" s="143">
        <f t="shared" si="30"/>
        <v>0</v>
      </c>
      <c r="CV333" s="143" t="str">
        <f t="shared" si="33"/>
        <v/>
      </c>
      <c r="CW333" s="143">
        <v>0</v>
      </c>
      <c r="CX333" s="143" t="str">
        <f t="shared" si="34"/>
        <v/>
      </c>
      <c r="CY333" s="143">
        <f t="shared" si="31"/>
        <v>0</v>
      </c>
      <c r="CZ333" s="143" t="str">
        <f t="shared" si="35"/>
        <v/>
      </c>
    </row>
    <row r="334" spans="97:104">
      <c r="CS334" s="143">
        <v>0</v>
      </c>
      <c r="CT334" s="143" t="str">
        <f t="shared" si="32"/>
        <v/>
      </c>
      <c r="CU334" s="143">
        <f t="shared" si="30"/>
        <v>0</v>
      </c>
      <c r="CV334" s="143" t="str">
        <f t="shared" si="33"/>
        <v/>
      </c>
      <c r="CW334" s="143">
        <v>0</v>
      </c>
      <c r="CX334" s="143" t="str">
        <f t="shared" si="34"/>
        <v/>
      </c>
      <c r="CY334" s="143">
        <f t="shared" si="31"/>
        <v>0</v>
      </c>
      <c r="CZ334" s="143" t="str">
        <f t="shared" si="35"/>
        <v/>
      </c>
    </row>
    <row r="335" spans="97:104">
      <c r="CS335" s="143">
        <v>0</v>
      </c>
      <c r="CT335" s="143" t="str">
        <f t="shared" si="32"/>
        <v/>
      </c>
      <c r="CU335" s="143">
        <f t="shared" si="30"/>
        <v>0</v>
      </c>
      <c r="CV335" s="143" t="str">
        <f t="shared" si="33"/>
        <v/>
      </c>
      <c r="CW335" s="143">
        <v>0</v>
      </c>
      <c r="CX335" s="143" t="str">
        <f t="shared" si="34"/>
        <v/>
      </c>
      <c r="CY335" s="143">
        <f t="shared" si="31"/>
        <v>0</v>
      </c>
      <c r="CZ335" s="143" t="str">
        <f t="shared" si="35"/>
        <v/>
      </c>
    </row>
    <row r="336" spans="97:104">
      <c r="CS336" s="143">
        <v>0</v>
      </c>
      <c r="CT336" s="143" t="str">
        <f t="shared" si="32"/>
        <v/>
      </c>
      <c r="CU336" s="143">
        <f t="shared" si="30"/>
        <v>0</v>
      </c>
      <c r="CV336" s="143" t="str">
        <f t="shared" si="33"/>
        <v/>
      </c>
      <c r="CW336" s="143">
        <v>0</v>
      </c>
      <c r="CX336" s="143" t="str">
        <f t="shared" si="34"/>
        <v/>
      </c>
      <c r="CY336" s="143">
        <f t="shared" si="31"/>
        <v>0</v>
      </c>
      <c r="CZ336" s="143" t="str">
        <f t="shared" si="35"/>
        <v/>
      </c>
    </row>
    <row r="337" spans="1:104">
      <c r="CS337" s="143">
        <v>0</v>
      </c>
      <c r="CT337" s="143" t="str">
        <f t="shared" si="32"/>
        <v/>
      </c>
      <c r="CU337" s="143">
        <f t="shared" si="30"/>
        <v>0</v>
      </c>
      <c r="CV337" s="143" t="str">
        <f t="shared" si="33"/>
        <v/>
      </c>
      <c r="CW337" s="143">
        <v>0</v>
      </c>
      <c r="CX337" s="143" t="str">
        <f t="shared" si="34"/>
        <v/>
      </c>
      <c r="CY337" s="143">
        <f t="shared" si="31"/>
        <v>0</v>
      </c>
      <c r="CZ337" s="143" t="str">
        <f t="shared" si="35"/>
        <v/>
      </c>
    </row>
    <row r="338" spans="1:104">
      <c r="CS338" s="143">
        <v>0</v>
      </c>
      <c r="CT338" s="143" t="str">
        <f t="shared" si="32"/>
        <v/>
      </c>
      <c r="CU338" s="143">
        <f t="shared" si="30"/>
        <v>0</v>
      </c>
      <c r="CV338" s="143" t="str">
        <f t="shared" si="33"/>
        <v/>
      </c>
      <c r="CW338" s="143">
        <v>0</v>
      </c>
      <c r="CX338" s="143" t="str">
        <f t="shared" si="34"/>
        <v/>
      </c>
      <c r="CY338" s="143">
        <f t="shared" si="31"/>
        <v>0</v>
      </c>
      <c r="CZ338" s="143" t="str">
        <f t="shared" si="35"/>
        <v/>
      </c>
    </row>
    <row r="339" spans="1:104">
      <c r="CS339" s="143">
        <v>0</v>
      </c>
      <c r="CT339" s="143" t="str">
        <f t="shared" si="32"/>
        <v/>
      </c>
      <c r="CU339" s="143">
        <f t="shared" si="30"/>
        <v>0</v>
      </c>
      <c r="CV339" s="143" t="str">
        <f t="shared" si="33"/>
        <v/>
      </c>
      <c r="CW339" s="143">
        <v>0</v>
      </c>
      <c r="CX339" s="143" t="str">
        <f t="shared" si="34"/>
        <v/>
      </c>
      <c r="CY339" s="143">
        <f t="shared" si="31"/>
        <v>0</v>
      </c>
      <c r="CZ339" s="143" t="str">
        <f t="shared" si="35"/>
        <v/>
      </c>
    </row>
    <row r="340" spans="1:104">
      <c r="CS340" s="143">
        <v>0</v>
      </c>
      <c r="CT340" s="143" t="str">
        <f t="shared" si="32"/>
        <v/>
      </c>
      <c r="CU340" s="143">
        <f t="shared" si="30"/>
        <v>0</v>
      </c>
      <c r="CV340" s="143" t="str">
        <f t="shared" si="33"/>
        <v/>
      </c>
      <c r="CW340" s="143">
        <v>0</v>
      </c>
      <c r="CX340" s="143" t="str">
        <f t="shared" si="34"/>
        <v/>
      </c>
      <c r="CY340" s="143">
        <f t="shared" si="31"/>
        <v>0</v>
      </c>
      <c r="CZ340" s="143" t="str">
        <f t="shared" si="35"/>
        <v/>
      </c>
    </row>
    <row r="341" spans="1:104">
      <c r="CS341" s="143">
        <v>0</v>
      </c>
      <c r="CT341" s="143" t="str">
        <f t="shared" si="32"/>
        <v/>
      </c>
      <c r="CU341" s="143">
        <f t="shared" si="30"/>
        <v>0</v>
      </c>
      <c r="CV341" s="143" t="str">
        <f t="shared" si="33"/>
        <v/>
      </c>
      <c r="CW341" s="143">
        <v>0</v>
      </c>
      <c r="CX341" s="143" t="str">
        <f t="shared" si="34"/>
        <v/>
      </c>
      <c r="CY341" s="143">
        <f t="shared" si="31"/>
        <v>0</v>
      </c>
      <c r="CZ341" s="143" t="str">
        <f t="shared" si="35"/>
        <v/>
      </c>
    </row>
    <row r="342" spans="1:104">
      <c r="CS342" s="143">
        <v>0</v>
      </c>
      <c r="CT342" s="143" t="str">
        <f t="shared" si="32"/>
        <v/>
      </c>
      <c r="CU342" s="143">
        <f t="shared" si="30"/>
        <v>0</v>
      </c>
      <c r="CV342" s="143" t="str">
        <f t="shared" si="33"/>
        <v/>
      </c>
      <c r="CW342" s="143">
        <v>0</v>
      </c>
      <c r="CX342" s="143" t="str">
        <f t="shared" si="34"/>
        <v/>
      </c>
      <c r="CY342" s="143">
        <f t="shared" si="31"/>
        <v>0</v>
      </c>
      <c r="CZ342" s="143" t="str">
        <f t="shared" si="35"/>
        <v/>
      </c>
    </row>
    <row r="343" spans="1:104">
      <c r="CS343" s="143">
        <v>0</v>
      </c>
      <c r="CT343" s="143" t="str">
        <f t="shared" si="32"/>
        <v/>
      </c>
      <c r="CU343" s="143">
        <f t="shared" si="30"/>
        <v>0</v>
      </c>
      <c r="CV343" s="143" t="str">
        <f t="shared" si="33"/>
        <v/>
      </c>
      <c r="CW343" s="143">
        <v>0</v>
      </c>
      <c r="CX343" s="143" t="str">
        <f t="shared" si="34"/>
        <v/>
      </c>
      <c r="CY343" s="143">
        <f t="shared" si="31"/>
        <v>0</v>
      </c>
      <c r="CZ343" s="143" t="str">
        <f t="shared" si="35"/>
        <v/>
      </c>
    </row>
    <row r="344" spans="1:104">
      <c r="CS344" s="143">
        <v>0</v>
      </c>
      <c r="CT344" s="143" t="str">
        <f t="shared" si="32"/>
        <v/>
      </c>
      <c r="CU344" s="143">
        <f t="shared" si="30"/>
        <v>0</v>
      </c>
      <c r="CV344" s="143" t="str">
        <f t="shared" si="33"/>
        <v/>
      </c>
      <c r="CW344" s="143">
        <v>0</v>
      </c>
      <c r="CX344" s="143" t="str">
        <f t="shared" si="34"/>
        <v/>
      </c>
      <c r="CY344" s="143">
        <f t="shared" si="31"/>
        <v>0</v>
      </c>
      <c r="CZ344" s="143" t="str">
        <f t="shared" si="35"/>
        <v/>
      </c>
    </row>
    <row r="345" spans="1:104">
      <c r="CS345" s="143">
        <v>0</v>
      </c>
      <c r="CT345" s="143" t="str">
        <f t="shared" si="32"/>
        <v/>
      </c>
      <c r="CU345" s="143">
        <f t="shared" si="30"/>
        <v>0</v>
      </c>
      <c r="CV345" s="143" t="str">
        <f t="shared" si="33"/>
        <v/>
      </c>
      <c r="CW345" s="143">
        <v>0</v>
      </c>
      <c r="CX345" s="143" t="str">
        <f t="shared" si="34"/>
        <v/>
      </c>
      <c r="CY345" s="143">
        <f t="shared" si="31"/>
        <v>0</v>
      </c>
      <c r="CZ345" s="143" t="str">
        <f t="shared" si="35"/>
        <v/>
      </c>
    </row>
    <row r="346" spans="1:104">
      <c r="CS346" s="143">
        <v>0</v>
      </c>
      <c r="CT346" s="143" t="str">
        <f t="shared" si="32"/>
        <v/>
      </c>
      <c r="CU346" s="143">
        <f t="shared" si="30"/>
        <v>0</v>
      </c>
      <c r="CV346" s="143" t="str">
        <f t="shared" si="33"/>
        <v/>
      </c>
      <c r="CW346" s="143">
        <v>0</v>
      </c>
      <c r="CX346" s="143" t="str">
        <f t="shared" si="34"/>
        <v/>
      </c>
      <c r="CY346" s="143">
        <f t="shared" si="31"/>
        <v>0</v>
      </c>
      <c r="CZ346" s="143" t="str">
        <f t="shared" si="35"/>
        <v/>
      </c>
    </row>
    <row r="347" spans="1:104">
      <c r="CS347" s="143">
        <v>0</v>
      </c>
      <c r="CT347" s="143" t="str">
        <f t="shared" si="32"/>
        <v/>
      </c>
      <c r="CU347" s="143">
        <f t="shared" si="30"/>
        <v>0</v>
      </c>
      <c r="CV347" s="143" t="str">
        <f t="shared" si="33"/>
        <v/>
      </c>
      <c r="CW347" s="143">
        <v>0</v>
      </c>
      <c r="CX347" s="143" t="str">
        <f t="shared" si="34"/>
        <v/>
      </c>
      <c r="CY347" s="143">
        <f t="shared" si="31"/>
        <v>0</v>
      </c>
      <c r="CZ347" s="143" t="str">
        <f t="shared" si="35"/>
        <v/>
      </c>
    </row>
    <row r="348" spans="1:104">
      <c r="CS348" s="143">
        <v>0</v>
      </c>
      <c r="CT348" s="143" t="str">
        <f t="shared" si="32"/>
        <v/>
      </c>
      <c r="CU348" s="143">
        <f t="shared" si="30"/>
        <v>0</v>
      </c>
      <c r="CV348" s="143" t="str">
        <f t="shared" si="33"/>
        <v/>
      </c>
      <c r="CW348" s="143">
        <v>0</v>
      </c>
      <c r="CX348" s="143" t="str">
        <f t="shared" si="34"/>
        <v/>
      </c>
      <c r="CY348" s="143">
        <f t="shared" si="31"/>
        <v>0</v>
      </c>
      <c r="CZ348" s="143" t="str">
        <f t="shared" si="35"/>
        <v/>
      </c>
    </row>
    <row r="349" spans="1:104">
      <c r="CS349" s="143">
        <v>0</v>
      </c>
      <c r="CT349" s="143" t="str">
        <f t="shared" si="32"/>
        <v/>
      </c>
      <c r="CU349" s="143">
        <f t="shared" si="30"/>
        <v>0</v>
      </c>
      <c r="CV349" s="143" t="str">
        <f t="shared" si="33"/>
        <v/>
      </c>
      <c r="CW349" s="143">
        <v>0</v>
      </c>
      <c r="CX349" s="143" t="str">
        <f t="shared" si="34"/>
        <v/>
      </c>
      <c r="CY349" s="143">
        <f t="shared" si="31"/>
        <v>0</v>
      </c>
      <c r="CZ349" s="143" t="str">
        <f t="shared" si="35"/>
        <v/>
      </c>
    </row>
    <row r="350" spans="1:104">
      <c r="A350" s="340">
        <f>A2</f>
        <v>0</v>
      </c>
      <c r="B350" s="340" t="s">
        <v>1587</v>
      </c>
      <c r="C350" s="340" t="s">
        <v>1587</v>
      </c>
      <c r="D350" s="340" t="s">
        <v>1587</v>
      </c>
      <c r="E350" s="340">
        <v>11111</v>
      </c>
      <c r="F350" s="340" t="s">
        <v>66</v>
      </c>
      <c r="G350" s="340">
        <f>SUM(G2:G349)</f>
        <v>0</v>
      </c>
      <c r="H350" s="340">
        <f t="shared" ref="H350:AP350" si="36">SUM(H2:H349)</f>
        <v>0</v>
      </c>
      <c r="I350" s="340">
        <f t="shared" si="36"/>
        <v>0</v>
      </c>
      <c r="J350" s="340">
        <f t="shared" si="36"/>
        <v>0</v>
      </c>
      <c r="K350" s="340">
        <f t="shared" si="36"/>
        <v>0</v>
      </c>
      <c r="L350" s="340">
        <f t="shared" si="36"/>
        <v>0</v>
      </c>
      <c r="M350" s="340">
        <f t="shared" si="36"/>
        <v>0</v>
      </c>
      <c r="N350" s="340">
        <f t="shared" si="36"/>
        <v>0</v>
      </c>
      <c r="O350" s="340">
        <f t="shared" si="36"/>
        <v>0</v>
      </c>
      <c r="P350" s="340">
        <f t="shared" si="36"/>
        <v>0</v>
      </c>
      <c r="Q350" s="340">
        <f t="shared" si="36"/>
        <v>0</v>
      </c>
      <c r="R350" s="340">
        <f t="shared" si="36"/>
        <v>0</v>
      </c>
      <c r="S350" s="340">
        <f t="shared" si="36"/>
        <v>0</v>
      </c>
      <c r="T350" s="340">
        <f t="shared" si="36"/>
        <v>0</v>
      </c>
      <c r="U350" s="340">
        <f t="shared" si="36"/>
        <v>0</v>
      </c>
      <c r="V350" s="340">
        <f t="shared" si="36"/>
        <v>0</v>
      </c>
      <c r="W350" s="340">
        <f t="shared" si="36"/>
        <v>0</v>
      </c>
      <c r="X350" s="340">
        <f t="shared" si="36"/>
        <v>0</v>
      </c>
      <c r="Y350" s="340">
        <f t="shared" si="36"/>
        <v>0</v>
      </c>
      <c r="Z350" s="340">
        <f t="shared" si="36"/>
        <v>0</v>
      </c>
      <c r="AA350" s="340">
        <f t="shared" si="36"/>
        <v>0</v>
      </c>
      <c r="AB350" s="340">
        <f t="shared" si="36"/>
        <v>0</v>
      </c>
      <c r="AC350" s="340">
        <f t="shared" si="36"/>
        <v>0</v>
      </c>
      <c r="AD350" s="340">
        <f t="shared" si="36"/>
        <v>0</v>
      </c>
      <c r="AE350" s="340">
        <f t="shared" si="36"/>
        <v>0</v>
      </c>
      <c r="AF350" s="340">
        <f t="shared" si="36"/>
        <v>0</v>
      </c>
      <c r="AG350" s="340">
        <f t="shared" si="36"/>
        <v>0</v>
      </c>
      <c r="AH350" s="340">
        <f t="shared" si="36"/>
        <v>0</v>
      </c>
      <c r="AI350" s="340">
        <f t="shared" si="36"/>
        <v>0</v>
      </c>
      <c r="AJ350" s="340">
        <f t="shared" si="36"/>
        <v>0</v>
      </c>
      <c r="AK350" s="340">
        <f t="shared" si="36"/>
        <v>0</v>
      </c>
      <c r="AL350" s="340">
        <f t="shared" si="36"/>
        <v>0</v>
      </c>
      <c r="AM350" s="340">
        <f t="shared" si="36"/>
        <v>0</v>
      </c>
      <c r="AN350" s="340">
        <f t="shared" si="36"/>
        <v>0</v>
      </c>
      <c r="AO350" s="340">
        <f t="shared" si="36"/>
        <v>0</v>
      </c>
      <c r="AP350" s="340">
        <f t="shared" si="36"/>
        <v>0</v>
      </c>
      <c r="AQ350" s="340">
        <f t="shared" ref="AQ350:CG350" si="37">SUM(AQ2:AQ349)</f>
        <v>0</v>
      </c>
      <c r="AR350" s="340">
        <f t="shared" si="37"/>
        <v>0</v>
      </c>
      <c r="AS350" s="340">
        <f t="shared" si="37"/>
        <v>0</v>
      </c>
      <c r="AT350" s="340">
        <f t="shared" si="37"/>
        <v>0</v>
      </c>
      <c r="AU350" s="340">
        <f t="shared" si="37"/>
        <v>0</v>
      </c>
      <c r="AV350" s="340">
        <f t="shared" si="37"/>
        <v>0</v>
      </c>
      <c r="AW350" s="340">
        <f t="shared" si="37"/>
        <v>0</v>
      </c>
      <c r="AX350" s="340">
        <f t="shared" si="37"/>
        <v>0</v>
      </c>
      <c r="AY350" s="340">
        <f t="shared" si="37"/>
        <v>0</v>
      </c>
      <c r="AZ350" s="340">
        <f t="shared" si="37"/>
        <v>0</v>
      </c>
      <c r="BA350" s="340">
        <f t="shared" si="37"/>
        <v>0</v>
      </c>
      <c r="BB350" s="340">
        <f t="shared" si="37"/>
        <v>0</v>
      </c>
      <c r="BC350" s="340">
        <f t="shared" si="37"/>
        <v>0</v>
      </c>
      <c r="BD350" s="340">
        <f t="shared" si="37"/>
        <v>0</v>
      </c>
      <c r="BE350" s="340">
        <f t="shared" si="37"/>
        <v>0</v>
      </c>
      <c r="BF350" s="340">
        <f t="shared" si="37"/>
        <v>0</v>
      </c>
      <c r="BG350" s="340">
        <f t="shared" si="37"/>
        <v>0</v>
      </c>
      <c r="BH350" s="340">
        <f t="shared" si="37"/>
        <v>0</v>
      </c>
      <c r="BI350" s="340">
        <f t="shared" si="37"/>
        <v>0</v>
      </c>
      <c r="BJ350" s="340">
        <f t="shared" si="37"/>
        <v>0</v>
      </c>
      <c r="BK350" s="340">
        <f t="shared" si="37"/>
        <v>0</v>
      </c>
      <c r="BL350" s="340">
        <f t="shared" si="37"/>
        <v>0</v>
      </c>
      <c r="BM350" s="340">
        <f t="shared" si="37"/>
        <v>0</v>
      </c>
      <c r="BN350" s="340">
        <f t="shared" si="37"/>
        <v>0</v>
      </c>
      <c r="BO350" s="340">
        <f t="shared" si="37"/>
        <v>0</v>
      </c>
      <c r="BP350" s="340">
        <f t="shared" si="37"/>
        <v>0</v>
      </c>
      <c r="BQ350" s="340">
        <f t="shared" si="37"/>
        <v>0</v>
      </c>
      <c r="BR350" s="340">
        <f t="shared" si="37"/>
        <v>0</v>
      </c>
      <c r="BS350" s="340">
        <f t="shared" si="37"/>
        <v>0</v>
      </c>
      <c r="BT350" s="340">
        <f t="shared" si="37"/>
        <v>0</v>
      </c>
      <c r="BU350" s="340">
        <f t="shared" si="37"/>
        <v>0</v>
      </c>
      <c r="BV350" s="340">
        <f t="shared" si="37"/>
        <v>0</v>
      </c>
      <c r="BW350" s="340">
        <f t="shared" si="37"/>
        <v>0</v>
      </c>
      <c r="BX350" s="340">
        <f t="shared" si="37"/>
        <v>0</v>
      </c>
      <c r="BY350" s="340">
        <f t="shared" si="37"/>
        <v>0</v>
      </c>
      <c r="BZ350" s="340">
        <f t="shared" si="37"/>
        <v>0</v>
      </c>
      <c r="CA350" s="340">
        <f t="shared" si="37"/>
        <v>0</v>
      </c>
      <c r="CB350" s="340">
        <f t="shared" si="37"/>
        <v>0</v>
      </c>
      <c r="CC350" s="340">
        <f t="shared" si="37"/>
        <v>0</v>
      </c>
      <c r="CD350" s="340">
        <f t="shared" si="37"/>
        <v>0</v>
      </c>
      <c r="CE350" s="340">
        <f t="shared" si="37"/>
        <v>0</v>
      </c>
      <c r="CF350" s="340">
        <f t="shared" si="37"/>
        <v>0</v>
      </c>
      <c r="CG350" s="340">
        <f t="shared" si="37"/>
        <v>0</v>
      </c>
      <c r="CH350" s="340">
        <f t="shared" ref="CH350:CN350" si="38">SUM(CH2:CH349)</f>
        <v>0</v>
      </c>
      <c r="CI350" s="340">
        <f t="shared" si="38"/>
        <v>0</v>
      </c>
      <c r="CJ350" s="340">
        <f t="shared" si="38"/>
        <v>0</v>
      </c>
      <c r="CK350" s="340">
        <f t="shared" si="38"/>
        <v>0</v>
      </c>
      <c r="CL350" s="340">
        <f t="shared" si="38"/>
        <v>0</v>
      </c>
      <c r="CM350" s="340">
        <f t="shared" si="38"/>
        <v>0</v>
      </c>
      <c r="CN350" s="340">
        <f t="shared" si="38"/>
        <v>0</v>
      </c>
      <c r="CO350" s="361">
        <v>1</v>
      </c>
      <c r="CP350" s="361">
        <v>1</v>
      </c>
      <c r="CQ350" s="361">
        <v>1</v>
      </c>
    </row>
  </sheetData>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tabColor rgb="FF7030A0"/>
  </sheetPr>
  <dimension ref="B1:R47"/>
  <sheetViews>
    <sheetView showGridLines="0" zoomScale="90" zoomScaleNormal="90" zoomScaleSheetLayoutView="84" workbookViewId="0">
      <selection activeCell="M53" sqref="M53"/>
    </sheetView>
  </sheetViews>
  <sheetFormatPr defaultRowHeight="15"/>
  <cols>
    <col min="2" max="2" width="15.7109375" bestFit="1" customWidth="1"/>
    <col min="4" max="4" width="13.85546875" customWidth="1"/>
    <col min="9" max="9" width="14.140625" customWidth="1"/>
    <col min="14" max="14" width="11.85546875" customWidth="1"/>
  </cols>
  <sheetData>
    <row r="1" spans="2:18" s="1" customFormat="1" ht="14.25">
      <c r="B1" s="13"/>
      <c r="C1" s="14"/>
      <c r="D1" s="14"/>
      <c r="E1" s="14"/>
      <c r="F1" s="14"/>
      <c r="G1" s="14"/>
      <c r="H1" s="14"/>
      <c r="I1" s="14"/>
      <c r="J1" s="14"/>
      <c r="K1" s="14"/>
      <c r="L1" s="14"/>
      <c r="M1" s="14"/>
      <c r="N1" s="14"/>
      <c r="O1" s="14"/>
      <c r="P1" s="281"/>
      <c r="R1" s="5"/>
    </row>
    <row r="2" spans="2:18" s="1" customFormat="1" ht="18">
      <c r="B2" s="125" t="s">
        <v>34</v>
      </c>
      <c r="C2" s="820" t="str">
        <f>Prevention!D2</f>
        <v>USAID Tujenge Jamii</v>
      </c>
      <c r="D2" s="820"/>
      <c r="E2" s="820"/>
      <c r="F2" s="820"/>
      <c r="G2" s="339" t="str">
        <f>IFERROR(VLOOKUP(C2,Facilities!F1:H300,2,FALSE),"")</f>
        <v/>
      </c>
      <c r="H2" s="821" t="s">
        <v>65</v>
      </c>
      <c r="I2" s="821"/>
      <c r="J2" s="821"/>
      <c r="K2" s="344" t="str">
        <f>'Viral Suppression'!K2</f>
        <v/>
      </c>
      <c r="L2" s="43"/>
      <c r="M2" s="124" t="s">
        <v>35</v>
      </c>
      <c r="N2" s="878">
        <f>SC_ARV_CURR!A2</f>
        <v>0</v>
      </c>
      <c r="O2" s="878"/>
      <c r="P2" s="878"/>
    </row>
    <row r="3" spans="2:18" s="1" customFormat="1" ht="27.75" customHeight="1">
      <c r="B3" s="907" t="str">
        <f>CONCATENATE(K2,": SC_ARVDISP")</f>
        <v>: SC_ARVDISP</v>
      </c>
      <c r="C3" s="908"/>
      <c r="D3" s="908"/>
      <c r="E3" s="908"/>
      <c r="F3" s="908"/>
      <c r="G3" s="908"/>
      <c r="H3" s="908"/>
      <c r="I3" s="908"/>
      <c r="J3" s="908"/>
      <c r="K3" s="908"/>
      <c r="L3" s="908"/>
      <c r="M3" s="908"/>
      <c r="N3" s="908"/>
      <c r="O3" s="908"/>
      <c r="P3" s="909"/>
      <c r="Q3" s="5"/>
    </row>
    <row r="4" spans="2:18" s="1" customFormat="1" ht="14.25">
      <c r="B4" s="950" t="s">
        <v>3</v>
      </c>
      <c r="C4" s="951"/>
      <c r="D4" s="954" t="s">
        <v>1482</v>
      </c>
      <c r="E4" s="955"/>
      <c r="F4" s="955"/>
      <c r="G4" s="955"/>
      <c r="H4" s="955"/>
      <c r="I4" s="955"/>
      <c r="J4" s="955"/>
      <c r="K4" s="955"/>
      <c r="L4" s="955"/>
      <c r="M4" s="955"/>
      <c r="N4" s="955"/>
      <c r="O4" s="955"/>
      <c r="P4" s="956"/>
    </row>
    <row r="5" spans="2:18" s="1" customFormat="1" ht="14.25">
      <c r="B5" s="952"/>
      <c r="C5" s="953"/>
      <c r="D5" s="957"/>
      <c r="E5" s="958"/>
      <c r="F5" s="958"/>
      <c r="G5" s="958"/>
      <c r="H5" s="958"/>
      <c r="I5" s="958"/>
      <c r="J5" s="958"/>
      <c r="K5" s="958"/>
      <c r="L5" s="958"/>
      <c r="M5" s="958"/>
      <c r="N5" s="958"/>
      <c r="O5" s="958"/>
      <c r="P5" s="959"/>
    </row>
    <row r="6" spans="2:18" s="1" customFormat="1" ht="18">
      <c r="B6" s="1179" t="s">
        <v>1481</v>
      </c>
      <c r="C6" s="1180"/>
      <c r="D6" s="1180"/>
      <c r="E6" s="1180"/>
      <c r="F6" s="1180"/>
      <c r="G6" s="1180"/>
      <c r="H6" s="1180"/>
      <c r="I6" s="1180"/>
      <c r="J6" s="1180"/>
      <c r="K6" s="1180"/>
      <c r="L6" s="1180"/>
      <c r="M6" s="1180"/>
      <c r="N6" s="1180"/>
      <c r="O6" s="1180"/>
      <c r="P6" s="1181"/>
    </row>
    <row r="7" spans="2:18" s="1" customFormat="1" ht="42" customHeight="1">
      <c r="B7" s="345"/>
      <c r="C7" s="842" t="s">
        <v>1468</v>
      </c>
      <c r="D7" s="842"/>
      <c r="E7" s="842"/>
      <c r="F7" s="92"/>
      <c r="G7" s="85"/>
      <c r="H7" s="1178" t="s">
        <v>1469</v>
      </c>
      <c r="I7" s="1178"/>
      <c r="J7" s="1178"/>
      <c r="K7" s="85"/>
      <c r="L7" s="85"/>
      <c r="M7" s="1178" t="s">
        <v>1470</v>
      </c>
      <c r="N7" s="1178"/>
      <c r="O7" s="1178"/>
      <c r="P7" s="346"/>
    </row>
    <row r="8" spans="2:18" s="1" customFormat="1" ht="25.5" customHeight="1">
      <c r="B8" s="920" t="s">
        <v>1466</v>
      </c>
      <c r="C8" s="854"/>
      <c r="D8" s="408" cm="1">
        <f t="array" ref="D8">SUMPRODUCT(($G$2=SC_ARV_CURR!$E$2:$E$350)*(SC_ARV_CURR!H$2:H$350))</f>
        <v>0</v>
      </c>
      <c r="G8" s="2"/>
      <c r="H8" s="2"/>
      <c r="I8" s="408" cm="1">
        <f t="array" ref="I8">SUMPRODUCT(($G$2=SC_ARV_CURR!$E$2:$E$350)*(SC_ARV_CURR!I$2:I$350))</f>
        <v>0</v>
      </c>
      <c r="J8" s="2"/>
      <c r="K8" s="2"/>
      <c r="L8" s="2"/>
      <c r="M8" s="2"/>
      <c r="N8" s="408" cm="1">
        <f t="array" ref="N8">SUMPRODUCT(($G$2=SC_ARV_CURR!$E$2:$E$350)*(SC_ARV_CURR!J$2:J$350))</f>
        <v>0</v>
      </c>
      <c r="O8" s="2"/>
      <c r="P8" s="34"/>
    </row>
    <row r="9" spans="2:18" s="1" customFormat="1">
      <c r="B9" s="347"/>
      <c r="C9" s="348"/>
      <c r="D9" s="94"/>
      <c r="E9" s="94"/>
      <c r="F9" s="89"/>
      <c r="G9" s="89"/>
      <c r="H9" s="89"/>
      <c r="I9" s="89"/>
      <c r="J9" s="89"/>
      <c r="K9" s="89"/>
      <c r="L9" s="89"/>
      <c r="M9" s="89"/>
      <c r="N9" s="89"/>
      <c r="O9" s="89"/>
      <c r="P9" s="349"/>
    </row>
    <row r="10" spans="2:18" s="1" customFormat="1" ht="38.85" customHeight="1">
      <c r="B10" s="102"/>
      <c r="C10" s="842" t="s">
        <v>1471</v>
      </c>
      <c r="D10" s="842"/>
      <c r="E10" s="842"/>
      <c r="F10" s="92"/>
      <c r="G10" s="85"/>
      <c r="H10" s="1178" t="s">
        <v>1472</v>
      </c>
      <c r="I10" s="1178"/>
      <c r="J10" s="1178"/>
      <c r="K10" s="85"/>
      <c r="L10" s="85"/>
      <c r="M10" s="1178" t="s">
        <v>1473</v>
      </c>
      <c r="N10" s="1178"/>
      <c r="O10" s="1178"/>
      <c r="P10" s="86"/>
    </row>
    <row r="11" spans="2:18" s="1" customFormat="1" ht="25.5" customHeight="1">
      <c r="B11" s="853" t="s">
        <v>1467</v>
      </c>
      <c r="C11" s="854"/>
      <c r="D11" s="408" cm="1">
        <f t="array" ref="D11">SUMPRODUCT(($G$2=SC_ARV_CURR!$E$2:$E$350)*(SC_ARV_CURR!K$2:K$350))</f>
        <v>0</v>
      </c>
      <c r="G11" s="2"/>
      <c r="H11" s="2"/>
      <c r="I11" s="408" cm="1">
        <f t="array" ref="I11">SUMPRODUCT(($G$2=SC_ARV_CURR!$E$2:$E$350)*(SC_ARV_CURR!L$2:L$350))</f>
        <v>0</v>
      </c>
      <c r="J11" s="2"/>
      <c r="K11" s="2"/>
      <c r="L11" s="2"/>
      <c r="M11" s="2"/>
      <c r="N11" s="408" cm="1">
        <f t="array" ref="N11">SUMPRODUCT(($G$2=SC_ARV_CURR!$E$2:$E$350)*(SC_ARV_CURR!M$2:M$350))</f>
        <v>0</v>
      </c>
      <c r="O11" s="2"/>
      <c r="P11" s="104"/>
    </row>
    <row r="12" spans="2:18" s="1" customFormat="1" ht="14.25">
      <c r="B12" s="100"/>
      <c r="C12" s="94"/>
      <c r="D12" s="94"/>
      <c r="E12" s="94"/>
      <c r="F12" s="94"/>
      <c r="G12" s="94"/>
      <c r="H12" s="94"/>
      <c r="I12" s="94"/>
      <c r="J12" s="94"/>
      <c r="K12" s="94"/>
      <c r="L12" s="94"/>
      <c r="M12" s="94"/>
      <c r="N12" s="94"/>
      <c r="O12" s="94"/>
      <c r="P12" s="101"/>
    </row>
    <row r="13" spans="2:18" s="1" customFormat="1" ht="38.85" customHeight="1">
      <c r="B13" s="102"/>
      <c r="C13" s="842" t="s">
        <v>1475</v>
      </c>
      <c r="D13" s="842"/>
      <c r="E13" s="842"/>
      <c r="F13" s="550"/>
      <c r="G13" s="743"/>
      <c r="H13" s="842" t="s">
        <v>2736</v>
      </c>
      <c r="I13" s="842"/>
      <c r="J13" s="842"/>
      <c r="K13" s="85"/>
      <c r="L13" s="85"/>
      <c r="M13" s="1178"/>
      <c r="N13" s="1178"/>
      <c r="O13" s="1178"/>
      <c r="P13" s="86"/>
    </row>
    <row r="14" spans="2:18" s="1" customFormat="1" ht="25.5" customHeight="1">
      <c r="B14" s="853" t="s">
        <v>1474</v>
      </c>
      <c r="C14" s="854"/>
      <c r="D14" s="408" cm="1">
        <f t="array" ref="D14">SUMPRODUCT(($G$2=SC_ARV_CURR!$E$2:$E$350)*(SC_ARV_CURR!N$2:N$350))</f>
        <v>0</v>
      </c>
      <c r="F14" s="550"/>
      <c r="G14" s="1182"/>
      <c r="H14" s="854"/>
      <c r="I14" s="408">
        <v>0</v>
      </c>
      <c r="K14" s="2"/>
      <c r="L14" s="2"/>
      <c r="M14" s="2"/>
      <c r="N14" s="350"/>
      <c r="O14" s="2"/>
      <c r="P14" s="104"/>
    </row>
    <row r="15" spans="2:18" s="1" customFormat="1" ht="14.25">
      <c r="B15" s="100"/>
      <c r="C15" s="94"/>
      <c r="D15" s="94"/>
      <c r="E15" s="94"/>
      <c r="F15" s="94"/>
      <c r="G15" s="94"/>
      <c r="H15" s="94"/>
      <c r="I15" s="94"/>
      <c r="J15" s="94"/>
      <c r="K15" s="94"/>
      <c r="L15" s="94"/>
      <c r="M15" s="94"/>
      <c r="N15" s="94"/>
      <c r="O15" s="94"/>
      <c r="P15" s="101"/>
    </row>
    <row r="16" spans="2:18" s="1" customFormat="1" ht="38.85" customHeight="1">
      <c r="B16" s="102"/>
      <c r="C16" s="842" t="s">
        <v>1834</v>
      </c>
      <c r="D16" s="842"/>
      <c r="E16" s="842"/>
      <c r="F16" s="92"/>
      <c r="G16" s="85"/>
      <c r="H16" s="1178"/>
      <c r="I16" s="1178"/>
      <c r="J16" s="1178"/>
      <c r="K16" s="85"/>
      <c r="L16" s="85"/>
      <c r="M16" s="1178"/>
      <c r="N16" s="1178"/>
      <c r="O16" s="1178"/>
      <c r="P16" s="86"/>
    </row>
    <row r="17" spans="2:17" s="1" customFormat="1" ht="25.5" customHeight="1">
      <c r="B17" s="853" t="s">
        <v>1833</v>
      </c>
      <c r="C17" s="854"/>
      <c r="D17" s="408">
        <f>SUMPRODUCT(($G$2=SC_ARV_CURR!$E$2:$E$350)*(SC_ARV_CURR!AE$2:AE$350))</f>
        <v>0</v>
      </c>
      <c r="G17" s="2"/>
      <c r="H17" s="2"/>
      <c r="I17" s="350"/>
      <c r="J17" s="2"/>
      <c r="K17" s="2"/>
      <c r="L17" s="2"/>
      <c r="M17" s="2"/>
      <c r="N17" s="350"/>
      <c r="O17" s="2"/>
      <c r="P17" s="104"/>
    </row>
    <row r="18" spans="2:17" s="1" customFormat="1" ht="14.25">
      <c r="B18" s="100"/>
      <c r="C18" s="94"/>
      <c r="D18" s="94"/>
      <c r="E18" s="94"/>
      <c r="F18" s="94"/>
      <c r="G18" s="94"/>
      <c r="H18" s="94"/>
      <c r="I18" s="94"/>
      <c r="J18" s="94"/>
      <c r="K18" s="94"/>
      <c r="L18" s="94"/>
      <c r="M18" s="94"/>
      <c r="N18" s="94"/>
      <c r="O18" s="94"/>
      <c r="P18" s="101"/>
    </row>
    <row r="19" spans="2:17" s="1" customFormat="1" ht="38.85" customHeight="1">
      <c r="B19" s="102"/>
      <c r="C19" s="842" t="s">
        <v>1477</v>
      </c>
      <c r="D19" s="842"/>
      <c r="E19" s="842"/>
      <c r="F19" s="92"/>
      <c r="G19" s="85"/>
      <c r="H19" s="1178" t="s">
        <v>1478</v>
      </c>
      <c r="I19" s="1178"/>
      <c r="J19" s="1178"/>
      <c r="K19" s="85"/>
      <c r="L19" s="85"/>
      <c r="M19" s="1178"/>
      <c r="N19" s="1178"/>
      <c r="O19" s="1178"/>
      <c r="P19" s="86"/>
    </row>
    <row r="20" spans="2:17" s="1" customFormat="1" ht="25.5" customHeight="1">
      <c r="B20" s="853" t="s">
        <v>1476</v>
      </c>
      <c r="C20" s="854"/>
      <c r="D20" s="408" cm="1">
        <f t="array" ref="D20">SUMPRODUCT(($G$2=SC_ARV_CURR!$E$2:$E$350)*(SC_ARV_CURR!O$2:O$350))</f>
        <v>0</v>
      </c>
      <c r="G20" s="2"/>
      <c r="H20" s="2"/>
      <c r="I20" s="408" cm="1">
        <f t="array" ref="I20">SUMPRODUCT(($G$2=SC_ARV_CURR!$E$2:$E$350)*(SC_ARV_CURR!P$2:P$350))</f>
        <v>0</v>
      </c>
      <c r="J20" s="2"/>
      <c r="K20" s="2"/>
      <c r="L20" s="2"/>
      <c r="M20" s="351"/>
      <c r="N20" s="352"/>
      <c r="O20" s="351"/>
      <c r="P20" s="104"/>
    </row>
    <row r="21" spans="2:17" s="1" customFormat="1" ht="14.25">
      <c r="B21" s="100"/>
      <c r="C21" s="94"/>
      <c r="D21" s="94"/>
      <c r="E21" s="94"/>
      <c r="F21" s="94"/>
      <c r="G21" s="94"/>
      <c r="H21" s="94"/>
      <c r="I21" s="94"/>
      <c r="J21" s="94"/>
      <c r="K21" s="94"/>
      <c r="L21" s="94"/>
      <c r="M21" s="94"/>
      <c r="N21" s="94"/>
      <c r="O21" s="94"/>
      <c r="P21" s="101"/>
    </row>
    <row r="22" spans="2:17" s="1" customFormat="1" ht="38.85" customHeight="1">
      <c r="B22" s="102"/>
      <c r="C22" s="842" t="s">
        <v>1479</v>
      </c>
      <c r="D22" s="842"/>
      <c r="E22" s="842"/>
      <c r="F22" s="92"/>
      <c r="G22" s="85"/>
      <c r="H22" s="1178" t="s">
        <v>1480</v>
      </c>
      <c r="I22" s="1178"/>
      <c r="J22" s="1178"/>
      <c r="K22" s="85"/>
      <c r="L22" s="85"/>
      <c r="M22" s="1178"/>
      <c r="N22" s="1178"/>
      <c r="O22" s="1178"/>
      <c r="P22" s="86"/>
    </row>
    <row r="23" spans="2:17" s="1" customFormat="1" ht="25.5" customHeight="1">
      <c r="B23" s="853" t="s">
        <v>99</v>
      </c>
      <c r="C23" s="854"/>
      <c r="D23" s="408" cm="1">
        <f t="array" ref="D23">SUMPRODUCT(($G$2=SC_ARV_CURR!$E$2:$E$350)*(SC_ARV_CURR!Q$2:Q$350))</f>
        <v>0</v>
      </c>
      <c r="G23" s="2"/>
      <c r="H23" s="2"/>
      <c r="I23" s="408" cm="1">
        <f t="array" ref="I23">SUMPRODUCT(($G$2=SC_ARV_CURR!$E$2:$E$350)*(SC_ARV_CURR!R$2:R$350))</f>
        <v>0</v>
      </c>
      <c r="J23" s="2"/>
      <c r="K23" s="2"/>
      <c r="L23" s="2"/>
      <c r="M23" s="351"/>
      <c r="N23" s="352"/>
      <c r="O23" s="351"/>
      <c r="P23" s="104"/>
    </row>
    <row r="24" spans="2:17" s="1" customFormat="1" ht="14.25">
      <c r="B24" s="100"/>
      <c r="C24" s="94"/>
      <c r="D24" s="94"/>
      <c r="E24" s="94"/>
      <c r="F24" s="94"/>
      <c r="G24" s="94"/>
      <c r="H24" s="94"/>
      <c r="I24" s="94"/>
      <c r="J24" s="94"/>
      <c r="K24" s="94"/>
      <c r="L24" s="94"/>
      <c r="M24" s="94"/>
      <c r="N24" s="94"/>
      <c r="O24" s="94"/>
      <c r="P24" s="101"/>
    </row>
    <row r="25" spans="2:17" s="1" customFormat="1" ht="27.75" hidden="1" customHeight="1">
      <c r="B25" s="907" t="str">
        <f>CONCATENATE(K2,": SC_CURR")</f>
        <v>: SC_CURR</v>
      </c>
      <c r="C25" s="908"/>
      <c r="D25" s="908"/>
      <c r="E25" s="908"/>
      <c r="F25" s="908"/>
      <c r="G25" s="908"/>
      <c r="H25" s="908"/>
      <c r="I25" s="908"/>
      <c r="J25" s="908"/>
      <c r="K25" s="908"/>
      <c r="L25" s="908"/>
      <c r="M25" s="908"/>
      <c r="N25" s="908"/>
      <c r="O25" s="908"/>
      <c r="P25" s="909"/>
      <c r="Q25" s="5"/>
    </row>
    <row r="26" spans="2:17" s="1" customFormat="1" ht="14.25" hidden="1">
      <c r="B26" s="950" t="s">
        <v>3</v>
      </c>
      <c r="C26" s="951"/>
      <c r="D26" s="954" t="s">
        <v>1465</v>
      </c>
      <c r="E26" s="955"/>
      <c r="F26" s="955"/>
      <c r="G26" s="955"/>
      <c r="H26" s="955"/>
      <c r="I26" s="955"/>
      <c r="J26" s="955"/>
      <c r="K26" s="955"/>
      <c r="L26" s="955"/>
      <c r="M26" s="955"/>
      <c r="N26" s="955"/>
      <c r="O26" s="955"/>
      <c r="P26" s="956"/>
    </row>
    <row r="27" spans="2:17" s="1" customFormat="1" ht="14.25" hidden="1">
      <c r="B27" s="952"/>
      <c r="C27" s="953"/>
      <c r="D27" s="957"/>
      <c r="E27" s="958"/>
      <c r="F27" s="958"/>
      <c r="G27" s="958"/>
      <c r="H27" s="958"/>
      <c r="I27" s="958"/>
      <c r="J27" s="958"/>
      <c r="K27" s="958"/>
      <c r="L27" s="958"/>
      <c r="M27" s="958"/>
      <c r="N27" s="958"/>
      <c r="O27" s="958"/>
      <c r="P27" s="959"/>
    </row>
    <row r="28" spans="2:17" s="1" customFormat="1" ht="18" hidden="1">
      <c r="B28" s="1179" t="s">
        <v>1481</v>
      </c>
      <c r="C28" s="1180"/>
      <c r="D28" s="1180"/>
      <c r="E28" s="1180"/>
      <c r="F28" s="1180"/>
      <c r="G28" s="1180"/>
      <c r="H28" s="1180"/>
      <c r="I28" s="1180"/>
      <c r="J28" s="1180"/>
      <c r="K28" s="1180"/>
      <c r="L28" s="1180"/>
      <c r="M28" s="1180"/>
      <c r="N28" s="1180"/>
      <c r="O28" s="1180"/>
      <c r="P28" s="1181"/>
    </row>
    <row r="29" spans="2:17" s="1" customFormat="1" ht="42" hidden="1" customHeight="1">
      <c r="B29" s="345"/>
      <c r="C29" s="842" t="s">
        <v>1468</v>
      </c>
      <c r="D29" s="842"/>
      <c r="E29" s="842"/>
      <c r="F29" s="92"/>
      <c r="G29" s="85"/>
      <c r="H29" s="1178" t="s">
        <v>1469</v>
      </c>
      <c r="I29" s="1178"/>
      <c r="J29" s="1178"/>
      <c r="K29" s="85"/>
      <c r="L29" s="85"/>
      <c r="M29" s="1178" t="s">
        <v>1470</v>
      </c>
      <c r="N29" s="1178"/>
      <c r="O29" s="1178"/>
      <c r="P29" s="346"/>
    </row>
    <row r="30" spans="2:17" s="1" customFormat="1" ht="25.5" hidden="1" customHeight="1">
      <c r="B30" s="920" t="s">
        <v>1466</v>
      </c>
      <c r="C30" s="854"/>
      <c r="D30" s="408" cm="1">
        <f t="array" ref="D30">SUMPRODUCT(($G$2=SC_ARV_CURR!$E$2:$E$350)*(SC_ARV_CURR!T$2:T$350))</f>
        <v>0</v>
      </c>
      <c r="G30" s="2"/>
      <c r="H30" s="2"/>
      <c r="I30" s="408" cm="1">
        <f t="array" ref="I30">SUMPRODUCT(($G$2=SC_ARV_CURR!$E$2:$E$350)*(SC_ARV_CURR!U$2:U$350))</f>
        <v>0</v>
      </c>
      <c r="J30" s="2"/>
      <c r="K30" s="2"/>
      <c r="L30" s="2"/>
      <c r="M30" s="2"/>
      <c r="N30" s="408" cm="1">
        <f t="array" ref="N30">SUMPRODUCT(($G$2=SC_ARV_CURR!$E$2:$E$350)*(SC_ARV_CURR!V$2:V$350))</f>
        <v>0</v>
      </c>
      <c r="O30" s="2"/>
      <c r="P30" s="34"/>
    </row>
    <row r="31" spans="2:17" s="1" customFormat="1" hidden="1">
      <c r="B31" s="347"/>
      <c r="C31" s="348"/>
      <c r="D31" s="94"/>
      <c r="E31" s="94"/>
      <c r="F31" s="89"/>
      <c r="G31" s="89"/>
      <c r="H31" s="89"/>
      <c r="I31" s="89"/>
      <c r="J31" s="89"/>
      <c r="K31" s="89"/>
      <c r="L31" s="89"/>
      <c r="M31" s="89"/>
      <c r="N31" s="89"/>
      <c r="O31" s="89"/>
      <c r="P31" s="349"/>
    </row>
    <row r="32" spans="2:17" s="1" customFormat="1" ht="38.85" hidden="1" customHeight="1">
      <c r="B32" s="102"/>
      <c r="C32" s="842" t="s">
        <v>1471</v>
      </c>
      <c r="D32" s="842"/>
      <c r="E32" s="842"/>
      <c r="F32" s="92"/>
      <c r="G32" s="85"/>
      <c r="H32" s="1178" t="s">
        <v>1472</v>
      </c>
      <c r="I32" s="1178"/>
      <c r="J32" s="1178"/>
      <c r="K32" s="85"/>
      <c r="L32" s="85"/>
      <c r="M32" s="1178" t="s">
        <v>1473</v>
      </c>
      <c r="N32" s="1178"/>
      <c r="O32" s="1178"/>
      <c r="P32" s="86"/>
    </row>
    <row r="33" spans="2:16" s="1" customFormat="1" ht="25.5" hidden="1" customHeight="1">
      <c r="B33" s="853" t="s">
        <v>1467</v>
      </c>
      <c r="C33" s="854"/>
      <c r="D33" s="408" cm="1">
        <f t="array" ref="D33">SUMPRODUCT(($G$2=SC_ARV_CURR!$E$2:$E$350)*(SC_ARV_CURR!W$2:W$350))</f>
        <v>0</v>
      </c>
      <c r="G33" s="2"/>
      <c r="H33" s="2"/>
      <c r="I33" s="408" cm="1">
        <f t="array" ref="I33">SUMPRODUCT(($G$2=SC_ARV_CURR!$E$2:$E$350)*(SC_ARV_CURR!X$2:X$350))</f>
        <v>0</v>
      </c>
      <c r="J33" s="2"/>
      <c r="K33" s="2"/>
      <c r="L33" s="2"/>
      <c r="M33" s="2"/>
      <c r="N33" s="408" cm="1">
        <f t="array" ref="N33">SUMPRODUCT(($G$2=SC_ARV_CURR!$E$2:$E$350)*(SC_ARV_CURR!Y$2:Y$350))</f>
        <v>0</v>
      </c>
      <c r="O33" s="2"/>
      <c r="P33" s="104"/>
    </row>
    <row r="34" spans="2:16" s="1" customFormat="1" ht="14.25" hidden="1">
      <c r="B34" s="100"/>
      <c r="C34" s="94"/>
      <c r="D34" s="94"/>
      <c r="E34" s="94"/>
      <c r="F34" s="94"/>
      <c r="G34" s="94"/>
      <c r="H34" s="94"/>
      <c r="I34" s="94"/>
      <c r="J34" s="94"/>
      <c r="K34" s="94"/>
      <c r="L34" s="94"/>
      <c r="M34" s="94"/>
      <c r="N34" s="94"/>
      <c r="O34" s="94"/>
      <c r="P34" s="101"/>
    </row>
    <row r="35" spans="2:16" s="1" customFormat="1" ht="38.85" hidden="1" customHeight="1">
      <c r="B35" s="102"/>
      <c r="C35" s="842" t="s">
        <v>1475</v>
      </c>
      <c r="D35" s="842"/>
      <c r="E35" s="842"/>
      <c r="F35" s="92"/>
      <c r="G35" s="743"/>
      <c r="H35" s="842" t="s">
        <v>2736</v>
      </c>
      <c r="I35" s="842"/>
      <c r="J35" s="842"/>
      <c r="K35" s="85"/>
      <c r="L35" s="85"/>
      <c r="M35" s="1178"/>
      <c r="N35" s="1178"/>
      <c r="O35" s="1178"/>
      <c r="P35" s="86"/>
    </row>
    <row r="36" spans="2:16" s="1" customFormat="1" ht="25.5" hidden="1" customHeight="1">
      <c r="B36" s="853" t="s">
        <v>1474</v>
      </c>
      <c r="C36" s="854"/>
      <c r="D36" s="408" cm="1">
        <f t="array" ref="D36">SUMPRODUCT(($G$2=SC_ARV_CURR!$E$2:$E$350)*(SC_ARV_CURR!Z$2:Z$350))</f>
        <v>0</v>
      </c>
      <c r="G36" s="1182"/>
      <c r="H36" s="854"/>
      <c r="I36" s="408">
        <v>0</v>
      </c>
      <c r="K36" s="2"/>
      <c r="L36" s="2"/>
      <c r="M36" s="2"/>
      <c r="N36" s="350"/>
      <c r="O36" s="2"/>
      <c r="P36" s="104"/>
    </row>
    <row r="37" spans="2:16" s="1" customFormat="1" ht="14.25" hidden="1">
      <c r="B37" s="100"/>
      <c r="C37" s="94"/>
      <c r="D37" s="94"/>
      <c r="E37" s="94"/>
      <c r="F37" s="94"/>
      <c r="G37" s="94"/>
      <c r="H37" s="94"/>
      <c r="I37" s="94"/>
      <c r="J37" s="94"/>
      <c r="K37" s="94"/>
      <c r="L37" s="94"/>
      <c r="M37" s="94"/>
      <c r="N37" s="94"/>
      <c r="O37" s="94"/>
      <c r="P37" s="101"/>
    </row>
    <row r="38" spans="2:16" s="1" customFormat="1" ht="38.85" hidden="1" customHeight="1">
      <c r="B38" s="102"/>
      <c r="C38" s="842" t="s">
        <v>1834</v>
      </c>
      <c r="D38" s="842"/>
      <c r="E38" s="842"/>
      <c r="F38" s="92"/>
      <c r="G38" s="85"/>
      <c r="H38" s="1178"/>
      <c r="I38" s="1178"/>
      <c r="J38" s="1178"/>
      <c r="K38" s="85"/>
      <c r="L38" s="85"/>
      <c r="M38" s="1178"/>
      <c r="N38" s="1178"/>
      <c r="O38" s="1178"/>
      <c r="P38" s="86"/>
    </row>
    <row r="39" spans="2:16" s="1" customFormat="1" ht="25.5" hidden="1" customHeight="1">
      <c r="B39" s="853" t="s">
        <v>1833</v>
      </c>
      <c r="C39" s="854"/>
      <c r="D39" s="408">
        <f>SUMPRODUCT(($G$2=SC_ARV_CURR!$E$2:$E$350)*(SC_ARV_CURR!AF$2:AF$350))</f>
        <v>0</v>
      </c>
      <c r="G39" s="2"/>
      <c r="H39" s="2"/>
      <c r="I39" s="350"/>
      <c r="J39" s="2"/>
      <c r="K39" s="2"/>
      <c r="L39" s="2"/>
      <c r="M39" s="2"/>
      <c r="N39" s="350"/>
      <c r="O39" s="2"/>
      <c r="P39" s="104"/>
    </row>
    <row r="40" spans="2:16" s="1" customFormat="1" ht="14.25" hidden="1">
      <c r="B40" s="100"/>
      <c r="C40" s="94"/>
      <c r="D40" s="94"/>
      <c r="E40" s="94"/>
      <c r="F40" s="94"/>
      <c r="G40" s="94"/>
      <c r="H40" s="94"/>
      <c r="I40" s="94"/>
      <c r="J40" s="94"/>
      <c r="K40" s="94"/>
      <c r="L40" s="94"/>
      <c r="M40" s="94"/>
      <c r="N40" s="94"/>
      <c r="O40" s="94"/>
      <c r="P40" s="101"/>
    </row>
    <row r="41" spans="2:16" s="1" customFormat="1" ht="38.85" hidden="1" customHeight="1">
      <c r="B41" s="102"/>
      <c r="C41" s="842" t="s">
        <v>1477</v>
      </c>
      <c r="D41" s="842"/>
      <c r="E41" s="842"/>
      <c r="F41" s="92"/>
      <c r="G41" s="85"/>
      <c r="H41" s="1178" t="s">
        <v>1478</v>
      </c>
      <c r="I41" s="1178"/>
      <c r="J41" s="1178"/>
      <c r="K41" s="85"/>
      <c r="L41" s="85"/>
      <c r="M41" s="1178"/>
      <c r="N41" s="1178"/>
      <c r="O41" s="1178"/>
      <c r="P41" s="86"/>
    </row>
    <row r="42" spans="2:16" s="1" customFormat="1" ht="25.5" hidden="1" customHeight="1">
      <c r="B42" s="853" t="s">
        <v>1476</v>
      </c>
      <c r="C42" s="854"/>
      <c r="D42" s="408" cm="1">
        <f t="array" ref="D42">SUMPRODUCT(($G$2=SC_ARV_CURR!$E$2:$E$350)*(SC_ARV_CURR!AA$2:AA$350))</f>
        <v>0</v>
      </c>
      <c r="G42" s="2"/>
      <c r="H42" s="2"/>
      <c r="I42" s="408" cm="1">
        <f t="array" ref="I42">SUMPRODUCT(($G$2=SC_ARV_CURR!$E$2:$E$350)*(SC_ARV_CURR!AB$2:AB$350))</f>
        <v>0</v>
      </c>
      <c r="J42" s="2"/>
      <c r="K42" s="2"/>
      <c r="L42" s="2"/>
      <c r="M42" s="351"/>
      <c r="N42" s="352"/>
      <c r="O42" s="351"/>
      <c r="P42" s="104"/>
    </row>
    <row r="43" spans="2:16" s="1" customFormat="1" ht="14.25" hidden="1">
      <c r="B43" s="100"/>
      <c r="C43" s="94"/>
      <c r="D43" s="94"/>
      <c r="E43" s="94"/>
      <c r="F43" s="94"/>
      <c r="G43" s="94"/>
      <c r="H43" s="94"/>
      <c r="I43" s="94"/>
      <c r="J43" s="94"/>
      <c r="K43" s="94"/>
      <c r="L43" s="94"/>
      <c r="M43" s="94"/>
      <c r="N43" s="94"/>
      <c r="O43" s="94"/>
      <c r="P43" s="101"/>
    </row>
    <row r="44" spans="2:16" s="1" customFormat="1" ht="38.85" hidden="1" customHeight="1">
      <c r="B44" s="102"/>
      <c r="C44" s="842" t="s">
        <v>1479</v>
      </c>
      <c r="D44" s="842"/>
      <c r="E44" s="842"/>
      <c r="F44" s="92"/>
      <c r="G44" s="85"/>
      <c r="H44" s="1178" t="s">
        <v>1480</v>
      </c>
      <c r="I44" s="1178"/>
      <c r="J44" s="1178"/>
      <c r="K44" s="85"/>
      <c r="L44" s="85"/>
      <c r="M44" s="1178"/>
      <c r="N44" s="1178"/>
      <c r="O44" s="1178"/>
      <c r="P44" s="86"/>
    </row>
    <row r="45" spans="2:16" s="1" customFormat="1" ht="25.5" hidden="1" customHeight="1">
      <c r="B45" s="853" t="s">
        <v>99</v>
      </c>
      <c r="C45" s="854"/>
      <c r="D45" s="408" cm="1">
        <f t="array" ref="D45">SUMPRODUCT(($G$2=SC_ARV_CURR!$E$2:$E$350)*(SC_ARV_CURR!AC$2:AC$350))</f>
        <v>0</v>
      </c>
      <c r="G45" s="2"/>
      <c r="H45" s="2"/>
      <c r="I45" s="408" cm="1">
        <f t="array" ref="I45">SUMPRODUCT(($G$2=SC_ARV_CURR!$E$2:$E$350)*(SC_ARV_CURR!AD$2:AD$350))</f>
        <v>0</v>
      </c>
      <c r="J45" s="2"/>
      <c r="K45" s="2"/>
      <c r="L45" s="2"/>
      <c r="M45" s="351"/>
      <c r="N45" s="352"/>
      <c r="O45" s="351"/>
      <c r="P45" s="104"/>
    </row>
    <row r="46" spans="2:16" s="1" customFormat="1" ht="14.25" hidden="1">
      <c r="B46" s="100"/>
      <c r="C46" s="94"/>
      <c r="D46" s="94"/>
      <c r="E46" s="94"/>
      <c r="F46" s="94"/>
      <c r="G46" s="94"/>
      <c r="H46" s="94"/>
      <c r="I46" s="94"/>
      <c r="J46" s="94"/>
      <c r="K46" s="94"/>
      <c r="L46" s="94"/>
      <c r="M46" s="94"/>
      <c r="N46" s="94"/>
      <c r="O46" s="94"/>
      <c r="P46" s="101"/>
    </row>
    <row r="47" spans="2:16" hidden="1"/>
  </sheetData>
  <sheetProtection algorithmName="SHA-512" hashValue="otyycBwLCxEiLyXff+DsnH2ZJi98Tzp4NtanS4qWEYKGA6wqAokh19wUiajv6sXdiKjWZt5X7sLEaCr1lOH7LA==" saltValue="XwsFr7YW4VX6tz4aEsv7aw==" spinCount="100000" sheet="1" objects="1" scenarios="1"/>
  <mergeCells count="61">
    <mergeCell ref="B23:C23"/>
    <mergeCell ref="B26:C27"/>
    <mergeCell ref="D26:P27"/>
    <mergeCell ref="G36:H36"/>
    <mergeCell ref="C41:E41"/>
    <mergeCell ref="H41:J41"/>
    <mergeCell ref="M41:O41"/>
    <mergeCell ref="M29:O29"/>
    <mergeCell ref="B39:C39"/>
    <mergeCell ref="B28:P28"/>
    <mergeCell ref="C29:E29"/>
    <mergeCell ref="C38:E38"/>
    <mergeCell ref="H38:J38"/>
    <mergeCell ref="M38:O38"/>
    <mergeCell ref="B45:C45"/>
    <mergeCell ref="B25:P25"/>
    <mergeCell ref="C35:E35"/>
    <mergeCell ref="H35:J35"/>
    <mergeCell ref="M35:O35"/>
    <mergeCell ref="B30:C30"/>
    <mergeCell ref="C32:E32"/>
    <mergeCell ref="H32:J32"/>
    <mergeCell ref="M32:O32"/>
    <mergeCell ref="H29:J29"/>
    <mergeCell ref="C44:E44"/>
    <mergeCell ref="H44:J44"/>
    <mergeCell ref="M44:O44"/>
    <mergeCell ref="B42:C42"/>
    <mergeCell ref="B33:C33"/>
    <mergeCell ref="B36:C36"/>
    <mergeCell ref="B14:C14"/>
    <mergeCell ref="H22:J22"/>
    <mergeCell ref="M22:O22"/>
    <mergeCell ref="M19:O19"/>
    <mergeCell ref="B20:C20"/>
    <mergeCell ref="C22:E22"/>
    <mergeCell ref="C16:E16"/>
    <mergeCell ref="H16:J16"/>
    <mergeCell ref="M16:O16"/>
    <mergeCell ref="B17:C17"/>
    <mergeCell ref="G14:H14"/>
    <mergeCell ref="C19:E19"/>
    <mergeCell ref="H19:J19"/>
    <mergeCell ref="B6:P6"/>
    <mergeCell ref="C2:F2"/>
    <mergeCell ref="H2:J2"/>
    <mergeCell ref="B3:P3"/>
    <mergeCell ref="B4:C5"/>
    <mergeCell ref="D4:P5"/>
    <mergeCell ref="N2:P2"/>
    <mergeCell ref="C13:E13"/>
    <mergeCell ref="H13:J13"/>
    <mergeCell ref="M13:O13"/>
    <mergeCell ref="C7:E7"/>
    <mergeCell ref="C10:E10"/>
    <mergeCell ref="H10:J10"/>
    <mergeCell ref="M10:O10"/>
    <mergeCell ref="B8:C8"/>
    <mergeCell ref="B11:C11"/>
    <mergeCell ref="H7:J7"/>
    <mergeCell ref="M7:O7"/>
  </mergeCells>
  <conditionalFormatting sqref="N8">
    <cfRule type="cellIs" dxfId="107" priority="37" operator="equal">
      <formula>0</formula>
    </cfRule>
  </conditionalFormatting>
  <conditionalFormatting sqref="D8">
    <cfRule type="cellIs" dxfId="106" priority="41" operator="equal">
      <formula>0</formula>
    </cfRule>
  </conditionalFormatting>
  <conditionalFormatting sqref="I8">
    <cfRule type="cellIs" dxfId="105" priority="40" operator="equal">
      <formula>0</formula>
    </cfRule>
  </conditionalFormatting>
  <conditionalFormatting sqref="I11">
    <cfRule type="cellIs" dxfId="104" priority="35" operator="equal">
      <formula>0</formula>
    </cfRule>
  </conditionalFormatting>
  <conditionalFormatting sqref="D11">
    <cfRule type="cellIs" dxfId="103" priority="36" operator="equal">
      <formula>0</formula>
    </cfRule>
  </conditionalFormatting>
  <conditionalFormatting sqref="N11">
    <cfRule type="cellIs" dxfId="102" priority="34" operator="equal">
      <formula>0</formula>
    </cfRule>
  </conditionalFormatting>
  <conditionalFormatting sqref="D14">
    <cfRule type="cellIs" dxfId="101" priority="33" operator="equal">
      <formula>0</formula>
    </cfRule>
  </conditionalFormatting>
  <conditionalFormatting sqref="N14">
    <cfRule type="cellIs" dxfId="100" priority="31" operator="equal">
      <formula>0</formula>
    </cfRule>
  </conditionalFormatting>
  <conditionalFormatting sqref="I20">
    <cfRule type="cellIs" dxfId="99" priority="29" operator="equal">
      <formula>0</formula>
    </cfRule>
  </conditionalFormatting>
  <conditionalFormatting sqref="D20">
    <cfRule type="cellIs" dxfId="98" priority="30" operator="equal">
      <formula>0</formula>
    </cfRule>
  </conditionalFormatting>
  <conditionalFormatting sqref="N20">
    <cfRule type="cellIs" dxfId="97" priority="28" operator="equal">
      <formula>0</formula>
    </cfRule>
  </conditionalFormatting>
  <conditionalFormatting sqref="I23">
    <cfRule type="cellIs" dxfId="96" priority="26" operator="equal">
      <formula>0</formula>
    </cfRule>
  </conditionalFormatting>
  <conditionalFormatting sqref="D23">
    <cfRule type="cellIs" dxfId="95" priority="27" operator="equal">
      <formula>0</formula>
    </cfRule>
  </conditionalFormatting>
  <conditionalFormatting sqref="N23">
    <cfRule type="cellIs" dxfId="94" priority="25" operator="equal">
      <formula>0</formula>
    </cfRule>
  </conditionalFormatting>
  <conditionalFormatting sqref="I33">
    <cfRule type="cellIs" dxfId="93" priority="20" operator="equal">
      <formula>0</formula>
    </cfRule>
  </conditionalFormatting>
  <conditionalFormatting sqref="D30">
    <cfRule type="cellIs" dxfId="92" priority="24" operator="equal">
      <formula>0</formula>
    </cfRule>
  </conditionalFormatting>
  <conditionalFormatting sqref="D33">
    <cfRule type="cellIs" dxfId="91" priority="21" operator="equal">
      <formula>0</formula>
    </cfRule>
  </conditionalFormatting>
  <conditionalFormatting sqref="N33">
    <cfRule type="cellIs" dxfId="90" priority="19" operator="equal">
      <formula>0</formula>
    </cfRule>
  </conditionalFormatting>
  <conditionalFormatting sqref="N30">
    <cfRule type="cellIs" dxfId="89" priority="22" operator="equal">
      <formula>0</formula>
    </cfRule>
  </conditionalFormatting>
  <conditionalFormatting sqref="D36">
    <cfRule type="cellIs" dxfId="88" priority="18" operator="equal">
      <formula>0</formula>
    </cfRule>
  </conditionalFormatting>
  <conditionalFormatting sqref="N36">
    <cfRule type="cellIs" dxfId="87" priority="16" operator="equal">
      <formula>0</formula>
    </cfRule>
  </conditionalFormatting>
  <conditionalFormatting sqref="I42">
    <cfRule type="cellIs" dxfId="86" priority="14" operator="equal">
      <formula>0</formula>
    </cfRule>
  </conditionalFormatting>
  <conditionalFormatting sqref="D42">
    <cfRule type="cellIs" dxfId="85" priority="15" operator="equal">
      <formula>0</formula>
    </cfRule>
  </conditionalFormatting>
  <conditionalFormatting sqref="N42">
    <cfRule type="cellIs" dxfId="84" priority="13" operator="equal">
      <formula>0</formula>
    </cfRule>
  </conditionalFormatting>
  <conditionalFormatting sqref="I45">
    <cfRule type="cellIs" dxfId="83" priority="11" operator="equal">
      <formula>0</formula>
    </cfRule>
  </conditionalFormatting>
  <conditionalFormatting sqref="D45">
    <cfRule type="cellIs" dxfId="82" priority="12" operator="equal">
      <formula>0</formula>
    </cfRule>
  </conditionalFormatting>
  <conditionalFormatting sqref="N45">
    <cfRule type="cellIs" dxfId="81" priority="10" operator="equal">
      <formula>0</formula>
    </cfRule>
  </conditionalFormatting>
  <conditionalFormatting sqref="I30">
    <cfRule type="cellIs" dxfId="80" priority="9" operator="equal">
      <formula>0</formula>
    </cfRule>
  </conditionalFormatting>
  <conditionalFormatting sqref="I17">
    <cfRule type="cellIs" dxfId="79" priority="7" operator="equal">
      <formula>0</formula>
    </cfRule>
  </conditionalFormatting>
  <conditionalFormatting sqref="D17">
    <cfRule type="cellIs" dxfId="78" priority="8" operator="equal">
      <formula>0</formula>
    </cfRule>
  </conditionalFormatting>
  <conditionalFormatting sqref="N17">
    <cfRule type="cellIs" dxfId="77" priority="6" operator="equal">
      <formula>0</formula>
    </cfRule>
  </conditionalFormatting>
  <conditionalFormatting sqref="I39">
    <cfRule type="cellIs" dxfId="76" priority="4" operator="equal">
      <formula>0</formula>
    </cfRule>
  </conditionalFormatting>
  <conditionalFormatting sqref="D39">
    <cfRule type="cellIs" dxfId="75" priority="5" operator="equal">
      <formula>0</formula>
    </cfRule>
  </conditionalFormatting>
  <conditionalFormatting sqref="N39">
    <cfRule type="cellIs" dxfId="74" priority="3" operator="equal">
      <formula>0</formula>
    </cfRule>
  </conditionalFormatting>
  <conditionalFormatting sqref="I14">
    <cfRule type="cellIs" dxfId="73" priority="2" operator="equal">
      <formula>0</formula>
    </cfRule>
  </conditionalFormatting>
  <conditionalFormatting sqref="I36">
    <cfRule type="cellIs" dxfId="72" priority="1" operator="equal">
      <formula>0</formula>
    </cfRule>
  </conditionalFormatting>
  <pageMargins left="0.7" right="0.7" top="0.75" bottom="0.75" header="0.3" footer="0.3"/>
  <pageSetup scale="56"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Facilities!$F$2:$F$300</xm:f>
          </x14:formula1>
          <xm:sqref>C2:F2</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B2:S79"/>
  <sheetViews>
    <sheetView showGridLines="0" zoomScale="90" zoomScaleNormal="90" workbookViewId="0">
      <pane xSplit="1" ySplit="3" topLeftCell="B4" activePane="bottomRight" state="frozen"/>
      <selection activeCell="E8" sqref="E8"/>
      <selection pane="topRight" activeCell="E8" sqref="E8"/>
      <selection pane="bottomLeft" activeCell="E8" sqref="E8"/>
      <selection pane="bottomRight" activeCell="W49" sqref="W49"/>
    </sheetView>
  </sheetViews>
  <sheetFormatPr defaultRowHeight="15"/>
  <cols>
    <col min="3" max="3" width="11.5703125" customWidth="1"/>
    <col min="4" max="4" width="11.140625" customWidth="1"/>
    <col min="7" max="7" width="7" customWidth="1"/>
    <col min="8" max="8" width="8.85546875" customWidth="1"/>
    <col min="9" max="9" width="5.7109375" customWidth="1"/>
    <col min="11" max="11" width="6.5703125" customWidth="1"/>
    <col min="12" max="12" width="7.5703125" customWidth="1"/>
    <col min="13" max="13" width="6.42578125" customWidth="1"/>
    <col min="14" max="14" width="6.85546875" customWidth="1"/>
    <col min="15" max="15" width="3.5703125" customWidth="1"/>
    <col min="16" max="16" width="4" customWidth="1"/>
    <col min="17" max="17" width="9.28515625" customWidth="1"/>
  </cols>
  <sheetData>
    <row r="2" spans="2:19">
      <c r="B2" s="17"/>
      <c r="C2" s="18"/>
      <c r="D2" s="18"/>
      <c r="E2" s="18"/>
      <c r="F2" s="18"/>
      <c r="G2" s="18"/>
      <c r="H2" s="18"/>
      <c r="I2" s="18"/>
      <c r="J2" s="18"/>
      <c r="K2" s="18"/>
      <c r="L2" s="18"/>
      <c r="M2" s="18"/>
      <c r="N2" s="18"/>
      <c r="O2" s="18"/>
      <c r="P2" s="18"/>
      <c r="Q2" s="18"/>
      <c r="R2" s="25"/>
      <c r="S2" s="1"/>
    </row>
    <row r="3" spans="2:19" ht="18">
      <c r="B3" s="473" t="s">
        <v>1560</v>
      </c>
      <c r="C3" s="474"/>
      <c r="D3" s="1204" t="str">
        <f>Prevention!D2</f>
        <v>USAID Tujenge Jamii</v>
      </c>
      <c r="E3" s="1204"/>
      <c r="F3" s="1204"/>
      <c r="G3" s="1204"/>
      <c r="H3" s="338" t="str">
        <f>IFERROR(VLOOKUP(D3,Facilities!$F$2:$G$300,2,FALSE),"")</f>
        <v/>
      </c>
      <c r="I3" s="1205" t="s">
        <v>65</v>
      </c>
      <c r="J3" s="1205"/>
      <c r="K3" s="1205"/>
      <c r="L3" s="123" t="str">
        <f>IFERROR(VLOOKUP(H3,Facilities!$G$2:$I$300,2,FALSE),"")</f>
        <v/>
      </c>
      <c r="M3" s="475"/>
      <c r="N3" s="476" t="s">
        <v>35</v>
      </c>
      <c r="O3" s="476"/>
      <c r="P3" s="476"/>
      <c r="Q3" s="822">
        <f>KP_PREV!A2</f>
        <v>0</v>
      </c>
      <c r="R3" s="1206"/>
      <c r="S3" s="1"/>
    </row>
    <row r="4" spans="2:19" ht="18" hidden="1">
      <c r="B4" s="894" t="s">
        <v>1551</v>
      </c>
      <c r="C4" s="895"/>
      <c r="D4" s="895"/>
      <c r="E4" s="895"/>
      <c r="F4" s="895"/>
      <c r="G4" s="895"/>
      <c r="H4" s="895"/>
      <c r="I4" s="895"/>
      <c r="J4" s="895"/>
      <c r="K4" s="895"/>
      <c r="L4" s="895"/>
      <c r="M4" s="895"/>
      <c r="N4" s="895"/>
      <c r="O4" s="895"/>
      <c r="P4" s="895"/>
      <c r="Q4" s="895"/>
      <c r="R4" s="896"/>
      <c r="S4" s="1"/>
    </row>
    <row r="5" spans="2:19" hidden="1">
      <c r="B5" s="864" t="s">
        <v>0</v>
      </c>
      <c r="C5" s="865"/>
      <c r="D5" s="897" t="s">
        <v>1552</v>
      </c>
      <c r="E5" s="897"/>
      <c r="F5" s="897"/>
      <c r="G5" s="897"/>
      <c r="H5" s="897"/>
      <c r="I5" s="897"/>
      <c r="J5" s="897"/>
      <c r="K5" s="897"/>
      <c r="L5" s="897"/>
      <c r="M5" s="897"/>
      <c r="N5" s="897"/>
      <c r="O5" s="897"/>
      <c r="P5" s="897"/>
      <c r="Q5" s="897"/>
      <c r="R5" s="898"/>
      <c r="S5" s="1"/>
    </row>
    <row r="6" spans="2:19" hidden="1">
      <c r="B6" s="866"/>
      <c r="C6" s="867"/>
      <c r="D6" s="899"/>
      <c r="E6" s="899"/>
      <c r="F6" s="899"/>
      <c r="G6" s="899"/>
      <c r="H6" s="899"/>
      <c r="I6" s="899"/>
      <c r="J6" s="899"/>
      <c r="K6" s="899"/>
      <c r="L6" s="899"/>
      <c r="M6" s="899"/>
      <c r="N6" s="899"/>
      <c r="O6" s="899"/>
      <c r="P6" s="899"/>
      <c r="Q6" s="899"/>
      <c r="R6" s="900"/>
      <c r="S6" s="459"/>
    </row>
    <row r="7" spans="2:19" hidden="1">
      <c r="B7" s="83"/>
      <c r="C7" s="84"/>
      <c r="D7" s="84"/>
      <c r="E7" s="85"/>
      <c r="F7" s="85"/>
      <c r="G7" s="85"/>
      <c r="H7" s="85"/>
      <c r="I7" s="85"/>
      <c r="J7" s="85"/>
      <c r="K7" s="85"/>
      <c r="L7" s="85"/>
      <c r="M7" s="85"/>
      <c r="N7" s="85"/>
      <c r="O7" s="85"/>
      <c r="P7" s="85"/>
      <c r="Q7" s="85"/>
      <c r="R7" s="242"/>
      <c r="S7" s="2"/>
    </row>
    <row r="8" spans="2:19" ht="26.45" hidden="1" customHeight="1">
      <c r="B8" s="98"/>
      <c r="C8" s="71" t="s">
        <v>2</v>
      </c>
      <c r="D8" s="411" t="str">
        <f>IF(SUM(G12,G15,G18,G21,G24)=0,"subtotal",SUM(G12,G15,G18,G21,G24))</f>
        <v>subtotal</v>
      </c>
      <c r="E8" s="1"/>
      <c r="F8" s="1"/>
      <c r="G8" s="1"/>
      <c r="H8" s="1"/>
      <c r="I8" s="1"/>
      <c r="J8" s="1"/>
      <c r="K8" s="1"/>
      <c r="L8" s="1"/>
      <c r="M8" s="1"/>
      <c r="N8" s="1"/>
      <c r="O8" s="1"/>
      <c r="P8" s="1"/>
      <c r="Q8" s="1"/>
      <c r="R8" s="99"/>
      <c r="S8" s="1"/>
    </row>
    <row r="9" spans="2:19" hidden="1">
      <c r="B9" s="243"/>
      <c r="C9" s="112"/>
      <c r="D9" s="244"/>
      <c r="E9" s="94"/>
      <c r="F9" s="94"/>
      <c r="G9" s="94"/>
      <c r="H9" s="94"/>
      <c r="I9" s="94"/>
      <c r="J9" s="94"/>
      <c r="K9" s="94"/>
      <c r="L9" s="94"/>
      <c r="M9" s="94"/>
      <c r="N9" s="94"/>
      <c r="O9" s="94"/>
      <c r="P9" s="94"/>
      <c r="Q9" s="94"/>
      <c r="R9" s="101"/>
      <c r="S9" s="1"/>
    </row>
    <row r="10" spans="2:19" ht="39" hidden="1" customHeight="1">
      <c r="B10" s="885" t="s">
        <v>3</v>
      </c>
      <c r="C10" s="886"/>
      <c r="D10" s="887" t="s">
        <v>1553</v>
      </c>
      <c r="E10" s="887"/>
      <c r="F10" s="887"/>
      <c r="G10" s="887"/>
      <c r="H10" s="887"/>
      <c r="I10" s="887"/>
      <c r="J10" s="887"/>
      <c r="K10" s="887"/>
      <c r="L10" s="887"/>
      <c r="M10" s="887"/>
      <c r="N10" s="887"/>
      <c r="O10" s="887"/>
      <c r="P10" s="887"/>
      <c r="Q10" s="887"/>
      <c r="R10" s="888"/>
      <c r="S10" s="460"/>
    </row>
    <row r="11" spans="2:19" ht="15" hidden="1" customHeight="1">
      <c r="B11" s="17"/>
      <c r="C11" s="18"/>
      <c r="D11" s="18"/>
      <c r="E11" s="332"/>
      <c r="F11" s="332"/>
      <c r="G11" s="332"/>
      <c r="H11" s="332"/>
      <c r="I11" s="332"/>
      <c r="J11" s="332"/>
      <c r="K11" s="332"/>
      <c r="L11" s="332"/>
      <c r="M11" s="332"/>
      <c r="N11" s="332"/>
      <c r="O11" s="332"/>
      <c r="P11" s="332"/>
      <c r="Q11" s="332"/>
      <c r="R11" s="19"/>
      <c r="S11" s="448"/>
    </row>
    <row r="12" spans="2:19" ht="24" hidden="1" customHeight="1">
      <c r="B12" s="860" t="s">
        <v>41</v>
      </c>
      <c r="C12" s="861"/>
      <c r="D12" s="861"/>
      <c r="E12" s="861"/>
      <c r="F12" s="1"/>
      <c r="G12" s="408" cm="1">
        <f t="array" ref="G12">SUMPRODUCT(($H$3=KP_PREV!$E$2:$E$50)*(KP_PREV!$H$2:$H$50))</f>
        <v>0</v>
      </c>
      <c r="H12" s="1"/>
      <c r="I12" s="1"/>
      <c r="J12" s="1"/>
      <c r="K12" s="1"/>
      <c r="L12" s="1"/>
      <c r="M12" s="1"/>
      <c r="N12" s="1"/>
      <c r="O12" s="1"/>
      <c r="P12" s="1"/>
      <c r="Q12" s="1"/>
      <c r="R12" s="20"/>
      <c r="S12" s="1"/>
    </row>
    <row r="13" spans="2:19" hidden="1">
      <c r="B13" s="21"/>
      <c r="C13" s="22"/>
      <c r="D13" s="22"/>
      <c r="E13" s="22"/>
      <c r="F13" s="23"/>
      <c r="G13" s="8"/>
      <c r="H13" s="23"/>
      <c r="I13" s="23"/>
      <c r="J13" s="23"/>
      <c r="K13" s="23"/>
      <c r="L13" s="23"/>
      <c r="M13" s="23"/>
      <c r="N13" s="23"/>
      <c r="O13" s="23"/>
      <c r="P13" s="23"/>
      <c r="Q13" s="23"/>
      <c r="R13" s="24"/>
      <c r="S13" s="1"/>
    </row>
    <row r="14" spans="2:19" hidden="1">
      <c r="B14" s="17"/>
      <c r="C14" s="18"/>
      <c r="D14" s="18"/>
      <c r="E14" s="18"/>
      <c r="F14" s="18"/>
      <c r="G14" s="27"/>
      <c r="H14" s="18"/>
      <c r="I14" s="18"/>
      <c r="J14" s="18"/>
      <c r="K14" s="18"/>
      <c r="L14" s="18"/>
      <c r="M14" s="18"/>
      <c r="N14" s="18"/>
      <c r="O14" s="18"/>
      <c r="P14" s="18"/>
      <c r="Q14" s="18"/>
      <c r="R14" s="25"/>
      <c r="S14" s="1"/>
    </row>
    <row r="15" spans="2:19" ht="24.75" hidden="1" customHeight="1">
      <c r="B15" s="860" t="s">
        <v>42</v>
      </c>
      <c r="C15" s="861"/>
      <c r="D15" s="861"/>
      <c r="E15" s="861"/>
      <c r="F15" s="1"/>
      <c r="G15" s="408" cm="1">
        <f t="array" ref="G15">SUMPRODUCT(($H$3=KP_PREV!$E$2:$E$50)*(KP_PREV!$I$2:$I$50))</f>
        <v>0</v>
      </c>
      <c r="H15" s="1"/>
      <c r="I15" s="1"/>
      <c r="J15" s="1"/>
      <c r="K15" s="1"/>
      <c r="L15" s="1"/>
      <c r="M15" s="1"/>
      <c r="N15" s="1"/>
      <c r="O15" s="1"/>
      <c r="P15" s="1"/>
      <c r="Q15" s="1"/>
      <c r="R15" s="20"/>
      <c r="S15" s="1"/>
    </row>
    <row r="16" spans="2:19" hidden="1">
      <c r="B16" s="21"/>
      <c r="C16" s="22"/>
      <c r="D16" s="22"/>
      <c r="E16" s="22"/>
      <c r="F16" s="23"/>
      <c r="G16" s="8"/>
      <c r="H16" s="23"/>
      <c r="I16" s="23"/>
      <c r="J16" s="23"/>
      <c r="K16" s="23"/>
      <c r="L16" s="23"/>
      <c r="M16" s="23"/>
      <c r="N16" s="23"/>
      <c r="O16" s="23"/>
      <c r="P16" s="23"/>
      <c r="Q16" s="23"/>
      <c r="R16" s="24"/>
      <c r="S16" s="1"/>
    </row>
    <row r="17" spans="2:19" hidden="1">
      <c r="B17" s="17"/>
      <c r="C17" s="18"/>
      <c r="D17" s="18"/>
      <c r="E17" s="18"/>
      <c r="F17" s="18"/>
      <c r="G17" s="27"/>
      <c r="H17" s="18"/>
      <c r="I17" s="18"/>
      <c r="J17" s="18"/>
      <c r="K17" s="18"/>
      <c r="L17" s="18"/>
      <c r="M17" s="18"/>
      <c r="N17" s="18"/>
      <c r="O17" s="18"/>
      <c r="P17" s="18"/>
      <c r="Q17" s="18"/>
      <c r="R17" s="25"/>
      <c r="S17" s="1"/>
    </row>
    <row r="18" spans="2:19" ht="25.5" hidden="1" customHeight="1">
      <c r="B18" s="860" t="s">
        <v>43</v>
      </c>
      <c r="C18" s="861"/>
      <c r="D18" s="861"/>
      <c r="E18" s="861"/>
      <c r="F18" s="1"/>
      <c r="G18" s="408" cm="1">
        <f t="array" ref="G18">SUMPRODUCT(($H$3=KP_PREV!$E$2:$E$50)*(KP_PREV!$J$2:$J$50))</f>
        <v>0</v>
      </c>
      <c r="H18" s="1"/>
      <c r="I18" s="1"/>
      <c r="J18" s="1"/>
      <c r="K18" s="1"/>
      <c r="L18" s="1"/>
      <c r="M18" s="1"/>
      <c r="N18" s="1"/>
      <c r="O18" s="1"/>
      <c r="P18" s="1"/>
      <c r="Q18" s="1"/>
      <c r="R18" s="20"/>
      <c r="S18" s="1"/>
    </row>
    <row r="19" spans="2:19" hidden="1">
      <c r="B19" s="21"/>
      <c r="C19" s="22"/>
      <c r="D19" s="22"/>
      <c r="E19" s="22"/>
      <c r="F19" s="23"/>
      <c r="G19" s="8"/>
      <c r="H19" s="23"/>
      <c r="I19" s="23"/>
      <c r="J19" s="23"/>
      <c r="K19" s="23"/>
      <c r="L19" s="23"/>
      <c r="M19" s="23"/>
      <c r="N19" s="23"/>
      <c r="O19" s="23"/>
      <c r="P19" s="23"/>
      <c r="Q19" s="23"/>
      <c r="R19" s="24"/>
      <c r="S19" s="1"/>
    </row>
    <row r="20" spans="2:19" hidden="1">
      <c r="B20" s="17"/>
      <c r="C20" s="18"/>
      <c r="D20" s="18"/>
      <c r="E20" s="18"/>
      <c r="F20" s="18"/>
      <c r="G20" s="27"/>
      <c r="H20" s="18"/>
      <c r="I20" s="18"/>
      <c r="J20" s="18"/>
      <c r="K20" s="18"/>
      <c r="L20" s="18"/>
      <c r="M20" s="18"/>
      <c r="N20" s="18"/>
      <c r="O20" s="18"/>
      <c r="P20" s="18"/>
      <c r="Q20" s="18"/>
      <c r="R20" s="25"/>
      <c r="S20" s="1"/>
    </row>
    <row r="21" spans="2:19" ht="24" hidden="1" customHeight="1">
      <c r="B21" s="860" t="s">
        <v>44</v>
      </c>
      <c r="C21" s="861"/>
      <c r="D21" s="861"/>
      <c r="E21" s="861"/>
      <c r="F21" s="1"/>
      <c r="G21" s="408" cm="1">
        <f t="array" ref="G21">SUMPRODUCT(($H$3=KP_PREV!$E$2:$E$50)*(KP_PREV!$K$2:$K$50))</f>
        <v>0</v>
      </c>
      <c r="H21" s="1"/>
      <c r="I21" s="1"/>
      <c r="J21" s="1"/>
      <c r="K21" s="1"/>
      <c r="L21" s="1"/>
      <c r="M21" s="1"/>
      <c r="N21" s="1"/>
      <c r="O21" s="1"/>
      <c r="P21" s="1"/>
      <c r="Q21" s="1"/>
      <c r="R21" s="20"/>
      <c r="S21" s="1"/>
    </row>
    <row r="22" spans="2:19" hidden="1">
      <c r="B22" s="21"/>
      <c r="C22" s="22"/>
      <c r="D22" s="22"/>
      <c r="E22" s="22"/>
      <c r="F22" s="23"/>
      <c r="G22" s="8"/>
      <c r="H22" s="23"/>
      <c r="I22" s="23"/>
      <c r="J22" s="23"/>
      <c r="K22" s="23"/>
      <c r="L22" s="23"/>
      <c r="M22" s="23"/>
      <c r="N22" s="23"/>
      <c r="O22" s="23"/>
      <c r="P22" s="23"/>
      <c r="Q22" s="23"/>
      <c r="R22" s="24"/>
      <c r="S22" s="1"/>
    </row>
    <row r="23" spans="2:19" hidden="1">
      <c r="B23" s="17"/>
      <c r="C23" s="18"/>
      <c r="D23" s="18"/>
      <c r="E23" s="18"/>
      <c r="F23" s="18"/>
      <c r="G23" s="27"/>
      <c r="H23" s="18"/>
      <c r="I23" s="18"/>
      <c r="J23" s="18"/>
      <c r="K23" s="18"/>
      <c r="L23" s="18"/>
      <c r="M23" s="18"/>
      <c r="N23" s="18"/>
      <c r="O23" s="18"/>
      <c r="P23" s="18"/>
      <c r="Q23" s="18"/>
      <c r="R23" s="25"/>
      <c r="S23" s="1"/>
    </row>
    <row r="24" spans="2:19" ht="30.75" hidden="1" customHeight="1">
      <c r="B24" s="1200" t="s">
        <v>45</v>
      </c>
      <c r="C24" s="848"/>
      <c r="D24" s="848"/>
      <c r="E24" s="848"/>
      <c r="F24" s="1"/>
      <c r="G24" s="408" cm="1">
        <f t="array" ref="G24">SUMPRODUCT(($H$3=KP_PREV!$E$2:$E$50)*(KP_PREV!$L$2:$L$50))</f>
        <v>0</v>
      </c>
      <c r="H24" s="1"/>
      <c r="I24" s="1"/>
      <c r="J24" s="1"/>
      <c r="K24" s="1"/>
      <c r="L24" s="1"/>
      <c r="M24" s="1"/>
      <c r="N24" s="1"/>
      <c r="O24" s="1"/>
      <c r="P24" s="1"/>
      <c r="Q24" s="1"/>
      <c r="R24" s="20"/>
      <c r="S24" s="1"/>
    </row>
    <row r="25" spans="2:19" hidden="1">
      <c r="B25" s="21"/>
      <c r="C25" s="22"/>
      <c r="D25" s="22"/>
      <c r="E25" s="22"/>
      <c r="F25" s="23"/>
      <c r="G25" s="28"/>
      <c r="H25" s="23"/>
      <c r="I25" s="23"/>
      <c r="J25" s="23"/>
      <c r="K25" s="23"/>
      <c r="L25" s="23"/>
      <c r="M25" s="23"/>
      <c r="N25" s="23"/>
      <c r="O25" s="23"/>
      <c r="P25" s="23"/>
      <c r="Q25" s="23"/>
      <c r="R25" s="24"/>
      <c r="S25" s="1"/>
    </row>
    <row r="26" spans="2:19" ht="25.5" hidden="1" customHeight="1">
      <c r="B26" s="461" t="s">
        <v>3</v>
      </c>
      <c r="C26" s="275"/>
      <c r="D26" s="1013" t="s">
        <v>1527</v>
      </c>
      <c r="E26" s="1201"/>
      <c r="F26" s="1201"/>
      <c r="G26" s="1201"/>
      <c r="H26" s="1201"/>
      <c r="I26" s="1201"/>
      <c r="J26" s="1201"/>
      <c r="K26" s="1201"/>
      <c r="L26" s="1201"/>
      <c r="M26" s="1201"/>
      <c r="N26" s="1201"/>
      <c r="O26" s="1201"/>
      <c r="P26" s="1201"/>
      <c r="Q26" s="1201"/>
      <c r="R26" s="1202"/>
      <c r="S26" s="448"/>
    </row>
    <row r="27" spans="2:19" ht="39.75" hidden="1" customHeight="1">
      <c r="B27" s="455"/>
      <c r="C27" s="79"/>
      <c r="D27" s="23"/>
      <c r="E27" s="23"/>
      <c r="F27" s="463" t="s">
        <v>41</v>
      </c>
      <c r="G27" s="463"/>
      <c r="H27" s="463" t="s">
        <v>42</v>
      </c>
      <c r="I27" s="454"/>
      <c r="J27" s="65" t="s">
        <v>43</v>
      </c>
      <c r="K27" s="454"/>
      <c r="L27" s="463" t="s">
        <v>44</v>
      </c>
      <c r="M27" s="463"/>
      <c r="N27" s="1203" t="s">
        <v>1554</v>
      </c>
      <c r="O27" s="1203"/>
      <c r="P27" s="1203"/>
      <c r="Q27" s="24" t="s">
        <v>1555</v>
      </c>
      <c r="R27" s="462"/>
      <c r="S27" s="1"/>
    </row>
    <row r="28" spans="2:19" ht="12.75" hidden="1" customHeight="1">
      <c r="B28" s="17"/>
      <c r="C28" s="18"/>
      <c r="D28" s="18"/>
      <c r="E28" s="18"/>
      <c r="F28" s="457"/>
      <c r="G28" s="457"/>
      <c r="H28" s="457"/>
      <c r="I28" s="452"/>
      <c r="J28" s="44"/>
      <c r="K28" s="452"/>
      <c r="L28" s="457"/>
      <c r="M28" s="457"/>
      <c r="N28" s="458"/>
      <c r="O28" s="458"/>
      <c r="P28" s="458"/>
      <c r="Q28" s="452"/>
      <c r="R28" s="25"/>
      <c r="S28" s="1"/>
    </row>
    <row r="29" spans="2:19" ht="24" hidden="1" customHeight="1">
      <c r="B29" s="450"/>
      <c r="D29" s="464" t="s">
        <v>1556</v>
      </c>
      <c r="E29" s="7"/>
      <c r="F29" s="456" cm="1">
        <f t="array" ref="F29">SUMPRODUCT(($H$3=KP_PREV!$E$2:$E$50)*(KP_PREV!$M$2:$M$50))</f>
        <v>0</v>
      </c>
      <c r="G29" s="1"/>
      <c r="H29" s="456" cm="1">
        <f t="array" ref="H29">SUMPRODUCT(($H$3=KP_PREV!$E$2:$E$50)*(KP_PREV!$N$2:$N$50))</f>
        <v>0</v>
      </c>
      <c r="J29" s="456" cm="1">
        <f t="array" ref="J29">SUMPRODUCT(($H$3=KP_PREV!$E$2:$E$50)*(KP_PREV!$O$2:$O$50))</f>
        <v>0</v>
      </c>
      <c r="K29" s="1"/>
      <c r="L29" s="456" cm="1">
        <f t="array" ref="L29">SUMPRODUCT(($H$3=KP_PREV!$E$2:$E$50)*(KP_PREV!$P$2:$P$50))</f>
        <v>0</v>
      </c>
      <c r="M29" s="1"/>
      <c r="N29" s="456" cm="1">
        <f t="array" ref="N29">SUMPRODUCT(($H$3=KP_PREV!$E$2:$E$50)*(KP_PREV!$Q$2:$Q$50))</f>
        <v>0</v>
      </c>
      <c r="O29" s="1"/>
      <c r="P29" s="1"/>
      <c r="Q29" s="456" t="str">
        <f>IF(SUM(F29,H29,J29,L29,N29)=0,"subtotal",SUM(F29,H29,J29,L29,N29))</f>
        <v>subtotal</v>
      </c>
      <c r="R29" s="462"/>
      <c r="S29" s="1"/>
    </row>
    <row r="30" spans="2:19" hidden="1">
      <c r="B30" s="40"/>
      <c r="C30" s="41"/>
      <c r="D30" s="41"/>
      <c r="E30" s="41"/>
      <c r="F30" s="41"/>
      <c r="G30" s="23"/>
      <c r="H30" s="41"/>
      <c r="I30" s="454"/>
      <c r="J30" s="41"/>
      <c r="K30" s="23"/>
      <c r="L30" s="41"/>
      <c r="M30" s="23"/>
      <c r="N30" s="41"/>
      <c r="O30" s="41"/>
      <c r="P30" s="41"/>
      <c r="Q30" s="23"/>
      <c r="R30" s="24"/>
      <c r="S30" s="1"/>
    </row>
    <row r="31" spans="2:19" hidden="1">
      <c r="B31" s="451"/>
      <c r="C31" s="18"/>
      <c r="D31" s="18"/>
      <c r="E31" s="18"/>
      <c r="F31" s="18"/>
      <c r="G31" s="18"/>
      <c r="H31" s="18"/>
      <c r="I31" s="452"/>
      <c r="J31" s="18"/>
      <c r="K31" s="18"/>
      <c r="L31" s="18"/>
      <c r="M31" s="18"/>
      <c r="N31" s="18"/>
      <c r="O31" s="18"/>
      <c r="P31" s="18"/>
      <c r="Q31" s="18"/>
      <c r="R31" s="25"/>
      <c r="S31" s="1"/>
    </row>
    <row r="32" spans="2:19" ht="22.5" hidden="1" customHeight="1">
      <c r="B32" s="1198" t="s">
        <v>1557</v>
      </c>
      <c r="C32" s="1199"/>
      <c r="D32" s="1199"/>
      <c r="E32" s="7"/>
      <c r="F32" s="456" cm="1">
        <f t="array" ref="F32">SUMPRODUCT(($H$3=KP_PREV!$E$2:$E$50)*(KP_PREV!$S$2:$S$50))</f>
        <v>0</v>
      </c>
      <c r="G32" s="1"/>
      <c r="H32" s="456" cm="1">
        <f t="array" ref="H32">SUMPRODUCT(($H$3=KP_PREV!$E$2:$E$50)*(KP_PREV!$T$2:$T$50))</f>
        <v>0</v>
      </c>
      <c r="J32" s="456" cm="1">
        <f t="array" ref="J32">SUMPRODUCT(($H$3=KP_PREV!$E$2:$E$50)*(KP_PREV!$U$2:$U$50))</f>
        <v>0</v>
      </c>
      <c r="K32" s="1"/>
      <c r="L32" s="456" cm="1">
        <f t="array" ref="L32">SUMPRODUCT(($H$3=KP_PREV!$E$2:$E$50)*(KP_PREV!$V$2:$V$50))</f>
        <v>0</v>
      </c>
      <c r="M32" s="1"/>
      <c r="N32" s="456" cm="1">
        <f t="array" ref="N32">SUMPRODUCT(($H$3=KP_PREV!$E$2:$E$50)*(KP_PREV!$W$2:$W$50))</f>
        <v>0</v>
      </c>
      <c r="O32" s="1"/>
      <c r="P32" s="1"/>
      <c r="Q32" s="456" t="str">
        <f>IF(SUM(F32,H32,J32,L32,N32)=0,"subtotal",SUM(F32,H32,J32,L32,N32))</f>
        <v>subtotal</v>
      </c>
      <c r="R32" s="462"/>
      <c r="S32" s="1"/>
    </row>
    <row r="33" spans="2:19" hidden="1">
      <c r="B33" s="40"/>
      <c r="C33" s="41"/>
      <c r="D33" s="41"/>
      <c r="E33" s="41"/>
      <c r="F33" s="41"/>
      <c r="G33" s="23"/>
      <c r="H33" s="41"/>
      <c r="I33" s="454"/>
      <c r="J33" s="41"/>
      <c r="K33" s="23"/>
      <c r="L33" s="41"/>
      <c r="M33" s="23"/>
      <c r="N33" s="41"/>
      <c r="O33" s="41"/>
      <c r="P33" s="41"/>
      <c r="Q33" s="23"/>
      <c r="R33" s="24"/>
      <c r="S33" s="1"/>
    </row>
    <row r="34" spans="2:19" hidden="1">
      <c r="B34" s="451"/>
      <c r="C34" s="18"/>
      <c r="D34" s="18"/>
      <c r="E34" s="18"/>
      <c r="F34" s="18"/>
      <c r="G34" s="18"/>
      <c r="H34" s="18"/>
      <c r="I34" s="452"/>
      <c r="J34" s="18"/>
      <c r="K34" s="18"/>
      <c r="L34" s="18"/>
      <c r="M34" s="18"/>
      <c r="N34" s="18"/>
      <c r="O34" s="18"/>
      <c r="P34" s="18"/>
      <c r="Q34" s="18"/>
      <c r="R34" s="25"/>
      <c r="S34" s="1"/>
    </row>
    <row r="35" spans="2:19" ht="27" hidden="1" customHeight="1">
      <c r="B35" s="1105" t="s">
        <v>1558</v>
      </c>
      <c r="C35" s="1106"/>
      <c r="D35" s="1106"/>
      <c r="E35" s="7"/>
      <c r="F35" s="456" cm="1">
        <f t="array" ref="F35">SUMPRODUCT(($H$3=KP_PREV!$E$2:$E$50)*(KP_PREV!$Y$2:$Y$50))</f>
        <v>0</v>
      </c>
      <c r="G35" s="1"/>
      <c r="H35" s="456" cm="1">
        <f t="array" ref="H35">SUMPRODUCT(($H$3=KP_PREV!$E$2:$E$50)*(KP_PREV!$Z$2:$Z$50))</f>
        <v>0</v>
      </c>
      <c r="J35" s="456" cm="1">
        <f t="array" ref="J35">SUMPRODUCT(($H$3=KP_PREV!$E$2:$E$50)*(KP_PREV!$AA$2:$AA$50))</f>
        <v>0</v>
      </c>
      <c r="K35" s="1"/>
      <c r="L35" s="456" cm="1">
        <f t="array" ref="L35">SUMPRODUCT(($H$3=KP_PREV!$E$2:$E$50)*(KP_PREV!$AB$2:$AB$50))</f>
        <v>0</v>
      </c>
      <c r="M35" s="1"/>
      <c r="N35" s="456" cm="1">
        <f t="array" ref="N35">SUMPRODUCT(($H$3=KP_PREV!$E$2:$E$50)*(KP_PREV!$AC$2:$AC$50))</f>
        <v>0</v>
      </c>
      <c r="O35" s="1"/>
      <c r="P35" s="1"/>
      <c r="Q35" s="456" t="str">
        <f>IF(SUM(F35,H35,J35,L35,N35)=0,"subtotal",SUM(F35,H35,J35,L35,N35))</f>
        <v>subtotal</v>
      </c>
      <c r="R35" s="462"/>
      <c r="S35" s="1"/>
    </row>
    <row r="36" spans="2:19" hidden="1">
      <c r="B36" s="453"/>
      <c r="C36" s="41"/>
      <c r="D36" s="41"/>
      <c r="E36" s="41"/>
      <c r="F36" s="41"/>
      <c r="G36" s="23"/>
      <c r="H36" s="41"/>
      <c r="I36" s="454"/>
      <c r="J36" s="41"/>
      <c r="K36" s="23"/>
      <c r="L36" s="41"/>
      <c r="M36" s="23"/>
      <c r="N36" s="41"/>
      <c r="O36" s="41"/>
      <c r="P36" s="41"/>
      <c r="Q36" s="23"/>
      <c r="R36" s="24"/>
      <c r="S36" s="1"/>
    </row>
    <row r="37" spans="2:19" hidden="1"/>
    <row r="38" spans="2:19" s="1" customFormat="1" ht="9" customHeight="1">
      <c r="B38" s="750"/>
      <c r="C38" s="750"/>
      <c r="D38" s="551"/>
      <c r="E38" s="551"/>
      <c r="F38" s="551"/>
      <c r="G38" s="551"/>
      <c r="H38" s="551"/>
      <c r="I38" s="751"/>
      <c r="J38" s="751"/>
      <c r="K38" s="751"/>
      <c r="L38" s="752"/>
      <c r="M38" s="753"/>
      <c r="N38" s="754"/>
      <c r="O38" s="551"/>
      <c r="P38" s="551"/>
      <c r="Q38" s="747"/>
    </row>
    <row r="39" spans="2:19" s="1" customFormat="1" ht="27.75" customHeight="1">
      <c r="B39" s="809" t="s">
        <v>2738</v>
      </c>
      <c r="C39" s="810"/>
      <c r="D39" s="801"/>
      <c r="E39" s="801"/>
      <c r="F39" s="801"/>
      <c r="G39" s="801"/>
      <c r="H39" s="801"/>
      <c r="I39" s="811"/>
      <c r="J39" s="811"/>
      <c r="K39" s="811"/>
      <c r="L39" s="812"/>
      <c r="M39" s="813"/>
      <c r="N39" s="814"/>
      <c r="O39" s="801"/>
      <c r="P39" s="801"/>
      <c r="Q39" s="802"/>
      <c r="R39" s="803"/>
    </row>
    <row r="40" spans="2:19" s="1" customFormat="1" ht="9.75" customHeight="1">
      <c r="B40" s="804"/>
      <c r="C40" s="805"/>
      <c r="D40" s="776"/>
      <c r="E40" s="776"/>
      <c r="F40" s="776"/>
      <c r="G40" s="776"/>
      <c r="H40" s="776"/>
      <c r="I40" s="806"/>
      <c r="J40" s="806"/>
      <c r="K40" s="806"/>
      <c r="L40" s="807"/>
      <c r="M40" s="808"/>
      <c r="N40" s="769"/>
      <c r="O40" s="776"/>
      <c r="P40" s="776"/>
      <c r="Q40" s="747"/>
    </row>
    <row r="41" spans="2:19" ht="19.899999999999999" customHeight="1">
      <c r="B41" s="1187" t="str">
        <f>CONCATENATE(L3,": POST_RESP")</f>
        <v>: POST_RESP</v>
      </c>
      <c r="C41" s="1188"/>
      <c r="D41" s="1188"/>
      <c r="E41" s="1188"/>
      <c r="F41" s="1188"/>
      <c r="G41" s="1188"/>
      <c r="H41" s="1188"/>
      <c r="I41" s="1188"/>
      <c r="J41" s="1188"/>
      <c r="K41" s="1188"/>
      <c r="L41" s="1188"/>
      <c r="M41" s="1188"/>
      <c r="N41" s="1188"/>
      <c r="O41" s="1188"/>
      <c r="P41" s="1188"/>
      <c r="Q41" s="1188"/>
      <c r="R41" s="1189"/>
    </row>
    <row r="42" spans="2:19" ht="14.45" customHeight="1">
      <c r="B42" s="1183" t="s">
        <v>0</v>
      </c>
      <c r="C42" s="865"/>
      <c r="D42" s="1122" t="s">
        <v>2737</v>
      </c>
      <c r="E42" s="1123"/>
      <c r="F42" s="1123"/>
      <c r="G42" s="1123"/>
      <c r="H42" s="1123"/>
      <c r="I42" s="1123"/>
      <c r="J42" s="1123"/>
      <c r="K42" s="1123"/>
      <c r="L42" s="1123"/>
      <c r="M42" s="1123"/>
      <c r="N42" s="1123"/>
      <c r="O42" s="1123"/>
      <c r="P42" s="1123"/>
      <c r="Q42" s="452"/>
      <c r="R42" s="466"/>
    </row>
    <row r="43" spans="2:19">
      <c r="B43" s="1014"/>
      <c r="C43" s="1015"/>
      <c r="D43" s="1151"/>
      <c r="E43" s="1152"/>
      <c r="F43" s="1152"/>
      <c r="G43" s="1152"/>
      <c r="H43" s="1152"/>
      <c r="I43" s="1152"/>
      <c r="J43" s="1152"/>
      <c r="K43" s="1152"/>
      <c r="L43" s="1152"/>
      <c r="M43" s="1152"/>
      <c r="N43" s="1152"/>
      <c r="O43" s="1152"/>
      <c r="P43" s="1152"/>
      <c r="Q43" s="454"/>
      <c r="R43" s="467"/>
    </row>
    <row r="44" spans="2:19" ht="8.25" customHeight="1">
      <c r="B44" s="62"/>
      <c r="C44" s="63"/>
      <c r="D44" s="63"/>
      <c r="E44" s="64"/>
      <c r="F44" s="64"/>
      <c r="G44" s="64"/>
      <c r="H44" s="64"/>
      <c r="I44" s="64"/>
      <c r="J44" s="64"/>
      <c r="K44" s="64"/>
      <c r="L44" s="64"/>
      <c r="M44" s="64"/>
      <c r="N44" s="64"/>
      <c r="O44" s="64"/>
      <c r="P44" s="452"/>
      <c r="Q44" s="452"/>
      <c r="R44" s="466"/>
    </row>
    <row r="45" spans="2:19" ht="22.5" customHeight="1">
      <c r="B45" s="450"/>
      <c r="C45" s="1192" t="s">
        <v>2</v>
      </c>
      <c r="D45" s="936"/>
      <c r="E45" s="411" t="str">
        <f>IF(SUM(E52,E49)=0,"subtotal",SUM(E49,E52))</f>
        <v>subtotal</v>
      </c>
      <c r="F45" s="1"/>
      <c r="G45" s="1"/>
      <c r="H45" s="1"/>
      <c r="I45" s="1"/>
      <c r="J45" s="1"/>
      <c r="K45" s="1"/>
      <c r="L45" s="1"/>
      <c r="M45" s="1"/>
      <c r="N45" s="1"/>
      <c r="O45" s="1"/>
      <c r="R45" s="462"/>
    </row>
    <row r="46" spans="2:19" ht="7.35" customHeight="1">
      <c r="B46" s="502"/>
      <c r="C46" s="28"/>
      <c r="D46" s="465"/>
      <c r="E46" s="23"/>
      <c r="F46" s="23"/>
      <c r="G46" s="23"/>
      <c r="H46" s="23"/>
      <c r="I46" s="23"/>
      <c r="J46" s="23"/>
      <c r="K46" s="23"/>
      <c r="L46" s="23"/>
      <c r="M46" s="23"/>
      <c r="N46" s="23"/>
      <c r="O46" s="23"/>
      <c r="P46" s="454"/>
      <c r="Q46" s="454"/>
      <c r="R46" s="467"/>
    </row>
    <row r="47" spans="2:19" ht="36" customHeight="1">
      <c r="B47" s="1183" t="s">
        <v>0</v>
      </c>
      <c r="C47" s="865"/>
      <c r="D47" s="1052" t="s">
        <v>56</v>
      </c>
      <c r="E47" s="942"/>
      <c r="F47" s="942"/>
      <c r="G47" s="942"/>
      <c r="H47" s="942"/>
      <c r="I47" s="942"/>
      <c r="J47" s="942"/>
      <c r="K47" s="942"/>
      <c r="L47" s="942"/>
      <c r="M47" s="942"/>
      <c r="N47" s="942"/>
      <c r="O47" s="942"/>
      <c r="P47" s="942"/>
      <c r="Q47" s="942"/>
      <c r="R47" s="1190"/>
    </row>
    <row r="48" spans="2:19" ht="9" customHeight="1">
      <c r="B48" s="1014"/>
      <c r="C48" s="1015"/>
      <c r="D48" s="18"/>
      <c r="E48" s="18"/>
      <c r="F48" s="18"/>
      <c r="G48" s="18"/>
      <c r="H48" s="18"/>
      <c r="I48" s="18"/>
      <c r="J48" s="18"/>
      <c r="K48" s="18"/>
      <c r="L48" s="18"/>
      <c r="M48" s="18"/>
      <c r="N48" s="18"/>
      <c r="O48" s="18"/>
      <c r="P48" s="18"/>
      <c r="Q48" s="18"/>
      <c r="R48" s="25"/>
    </row>
    <row r="49" spans="2:18" ht="25.5" customHeight="1">
      <c r="B49" s="935" t="s">
        <v>57</v>
      </c>
      <c r="C49" s="1193"/>
      <c r="D49" s="1193"/>
      <c r="E49" s="411" t="str">
        <f>IF(SUM(D57:N57,D60:N60)=0,"subtotal",SUM(D57:N57,D60:N60))</f>
        <v>subtotal</v>
      </c>
      <c r="F49" s="1"/>
      <c r="G49" s="1"/>
      <c r="H49" s="1"/>
      <c r="I49" s="1"/>
      <c r="J49" s="1"/>
      <c r="K49" s="1"/>
      <c r="L49" s="1"/>
      <c r="M49" s="1"/>
      <c r="N49" s="1"/>
      <c r="O49" s="1"/>
      <c r="P49" s="1"/>
      <c r="Q49" s="1"/>
      <c r="R49" s="20"/>
    </row>
    <row r="50" spans="2:18" ht="12" customHeight="1">
      <c r="B50" s="40"/>
      <c r="C50" s="41"/>
      <c r="D50" s="41"/>
      <c r="E50" s="41"/>
      <c r="F50" s="23"/>
      <c r="G50" s="23"/>
      <c r="H50" s="23"/>
      <c r="I50" s="23"/>
      <c r="J50" s="23"/>
      <c r="K50" s="23"/>
      <c r="L50" s="23"/>
      <c r="M50" s="23"/>
      <c r="N50" s="23"/>
      <c r="O50" s="23"/>
      <c r="P50" s="23"/>
      <c r="Q50" s="23"/>
      <c r="R50" s="24"/>
    </row>
    <row r="51" spans="2:18" ht="15" customHeight="1">
      <c r="B51" s="17"/>
      <c r="C51" s="18"/>
      <c r="D51" s="18"/>
      <c r="E51" s="18"/>
      <c r="F51" s="18"/>
      <c r="G51" s="18"/>
      <c r="H51" s="18"/>
      <c r="I51" s="18"/>
      <c r="J51" s="18"/>
      <c r="K51" s="18"/>
      <c r="L51" s="18"/>
      <c r="M51" s="18"/>
      <c r="N51" s="18"/>
      <c r="O51" s="18"/>
      <c r="P51" s="18"/>
      <c r="Q51" s="18"/>
      <c r="R51" s="466"/>
    </row>
    <row r="52" spans="2:18" ht="27" customHeight="1">
      <c r="B52" s="1194" t="s">
        <v>58</v>
      </c>
      <c r="C52" s="1195"/>
      <c r="D52" s="1195"/>
      <c r="E52" s="411" t="str">
        <f>IF(SUM(D64:N64,D67:N67)=0,"subtotal",SUM(D64:N64,D67:N67))</f>
        <v>subtotal</v>
      </c>
      <c r="F52" s="1"/>
      <c r="G52" s="1"/>
      <c r="H52" s="1"/>
      <c r="I52" s="1"/>
      <c r="J52" s="1"/>
      <c r="K52" s="1"/>
      <c r="L52" s="1"/>
      <c r="M52" s="1"/>
      <c r="N52" s="1"/>
      <c r="O52" s="1"/>
      <c r="P52" s="1"/>
      <c r="Q52" s="1"/>
      <c r="R52" s="462"/>
    </row>
    <row r="53" spans="2:18" ht="12.75" customHeight="1">
      <c r="B53" s="42"/>
      <c r="C53" s="232"/>
      <c r="D53" s="23"/>
      <c r="E53" s="23"/>
      <c r="F53" s="23"/>
      <c r="G53" s="23"/>
      <c r="H53" s="23"/>
      <c r="I53" s="23"/>
      <c r="J53" s="23"/>
      <c r="K53" s="23"/>
      <c r="L53" s="23"/>
      <c r="M53" s="23"/>
      <c r="N53" s="23"/>
      <c r="O53" s="23"/>
      <c r="P53" s="23"/>
      <c r="Q53" s="23"/>
      <c r="R53" s="467"/>
    </row>
    <row r="54" spans="2:18" ht="25.5" customHeight="1">
      <c r="B54" s="1184" t="s">
        <v>3</v>
      </c>
      <c r="C54" s="1185"/>
      <c r="D54" s="1003" t="s">
        <v>59</v>
      </c>
      <c r="E54" s="1003"/>
      <c r="F54" s="1003"/>
      <c r="G54" s="1003"/>
      <c r="H54" s="1003"/>
      <c r="I54" s="1003"/>
      <c r="J54" s="1003"/>
      <c r="K54" s="1003"/>
      <c r="L54" s="1003"/>
      <c r="M54" s="1003"/>
      <c r="N54" s="1003"/>
      <c r="O54" s="1003"/>
      <c r="P54" s="1003"/>
      <c r="Q54" s="1003"/>
      <c r="R54" s="1191"/>
    </row>
    <row r="55" spans="2:18">
      <c r="B55" s="1196" t="s">
        <v>57</v>
      </c>
      <c r="C55" s="1197"/>
      <c r="D55" s="1197"/>
      <c r="E55" s="469"/>
      <c r="F55" s="469"/>
      <c r="G55" s="469"/>
      <c r="H55" s="469"/>
      <c r="I55" s="469"/>
      <c r="J55" s="469"/>
      <c r="K55" s="469"/>
      <c r="L55" s="469"/>
      <c r="M55" s="469"/>
      <c r="N55" s="469"/>
      <c r="O55" s="469"/>
      <c r="P55" s="469"/>
      <c r="Q55" s="469"/>
      <c r="R55" s="470"/>
    </row>
    <row r="56" spans="2:18" ht="24">
      <c r="B56" s="32"/>
      <c r="C56" s="1"/>
      <c r="D56" s="278" t="s">
        <v>5</v>
      </c>
      <c r="E56" s="278" t="s">
        <v>62</v>
      </c>
      <c r="F56" s="8" t="s">
        <v>24</v>
      </c>
      <c r="G56" s="8" t="s">
        <v>25</v>
      </c>
      <c r="H56" s="8" t="s">
        <v>26</v>
      </c>
      <c r="I56" s="8" t="s">
        <v>27</v>
      </c>
      <c r="J56" s="8" t="s">
        <v>28</v>
      </c>
      <c r="K56" s="8" t="s">
        <v>29</v>
      </c>
      <c r="L56" s="8" t="s">
        <v>30</v>
      </c>
      <c r="M56" s="8" t="s">
        <v>31</v>
      </c>
      <c r="N56" s="8" t="s">
        <v>32</v>
      </c>
      <c r="O56" s="1"/>
      <c r="P56" s="1"/>
      <c r="Q56" s="1"/>
      <c r="R56" s="20"/>
    </row>
    <row r="57" spans="2:18" ht="27.75" customHeight="1">
      <c r="B57" s="32"/>
      <c r="C57" s="45" t="s">
        <v>37</v>
      </c>
      <c r="D57" s="408" cm="1">
        <f t="array" ref="D57">SUMPRODUCT(($H$3=KP_GEND_GBV!$E$2:$E$45)*(KP_GEND_GBV!J$2:J$45))</f>
        <v>0</v>
      </c>
      <c r="E57" s="408" cm="1">
        <f t="array" ref="E57">SUMPRODUCT(($H$3=KP_GEND_GBV!$E$2:$E$45)*(KP_GEND_GBV!K$2:K$45))</f>
        <v>0</v>
      </c>
      <c r="F57" s="408" cm="1">
        <f t="array" ref="F57">SUMPRODUCT(($H$3=KP_GEND_GBV!$E$2:$E$45)*(KP_GEND_GBV!L$2:L$45))</f>
        <v>0</v>
      </c>
      <c r="G57" s="408" cm="1">
        <f t="array" ref="G57">SUMPRODUCT(($H$3=KP_GEND_GBV!$E$2:$E$45)*(KP_GEND_GBV!M$2:M$45))</f>
        <v>0</v>
      </c>
      <c r="H57" s="408" cm="1">
        <f t="array" ref="H57">SUMPRODUCT(($H$3=KP_GEND_GBV!$E$2:$E$45)*(KP_GEND_GBV!N$2:N$45))</f>
        <v>0</v>
      </c>
      <c r="I57" s="408" cm="1">
        <f t="array" ref="I57">SUMPRODUCT(($H$3=KP_GEND_GBV!$E$2:$E$45)*(KP_GEND_GBV!O$2:O$45))</f>
        <v>0</v>
      </c>
      <c r="J57" s="408" cm="1">
        <f t="array" ref="J57">SUMPRODUCT(($H$3=KP_GEND_GBV!$E$2:$E$45)*(KP_GEND_GBV!P$2:P$45))</f>
        <v>0</v>
      </c>
      <c r="K57" s="408" cm="1">
        <f t="array" ref="K57">SUMPRODUCT(($H$3=KP_GEND_GBV!$E$2:$E$45)*(KP_GEND_GBV!Q$2:Q$45))</f>
        <v>0</v>
      </c>
      <c r="L57" s="408" cm="1">
        <f t="array" ref="L57">SUMPRODUCT(($H$3=KP_GEND_GBV!$E$2:$E$45)*(KP_GEND_GBV!R$2:R$45))</f>
        <v>0</v>
      </c>
      <c r="M57" s="408" cm="1">
        <f t="array" ref="M57">SUMPRODUCT(($H$3=KP_GEND_GBV!$E$2:$E$45)*(KP_GEND_GBV!S$2:S$45))</f>
        <v>0</v>
      </c>
      <c r="N57" s="408" cm="1">
        <f t="array" ref="N57">SUMPRODUCT(($H$3=KP_GEND_GBV!$E$2:$E$45)*(KP_GEND_GBV!T$2:T$45))</f>
        <v>0</v>
      </c>
      <c r="O57" s="1"/>
      <c r="P57" s="1"/>
      <c r="Q57" s="1"/>
      <c r="R57" s="20"/>
    </row>
    <row r="58" spans="2:18">
      <c r="B58" s="26"/>
      <c r="C58" s="23"/>
      <c r="D58" s="23"/>
      <c r="E58" s="23"/>
      <c r="F58" s="23"/>
      <c r="G58" s="23"/>
      <c r="H58" s="23"/>
      <c r="I58" s="23"/>
      <c r="J58" s="23"/>
      <c r="K58" s="23"/>
      <c r="L58" s="23"/>
      <c r="M58" s="23"/>
      <c r="N58" s="23"/>
      <c r="O58" s="23"/>
      <c r="P58" s="23"/>
      <c r="Q58" s="23"/>
      <c r="R58" s="24"/>
    </row>
    <row r="59" spans="2:18" ht="24">
      <c r="B59" s="17"/>
      <c r="C59" s="18"/>
      <c r="D59" s="117" t="s">
        <v>5</v>
      </c>
      <c r="E59" s="117" t="s">
        <v>62</v>
      </c>
      <c r="F59" s="27" t="s">
        <v>24</v>
      </c>
      <c r="G59" s="27" t="s">
        <v>25</v>
      </c>
      <c r="H59" s="27" t="s">
        <v>26</v>
      </c>
      <c r="I59" s="27" t="s">
        <v>27</v>
      </c>
      <c r="J59" s="27" t="s">
        <v>28</v>
      </c>
      <c r="K59" s="27" t="s">
        <v>29</v>
      </c>
      <c r="L59" s="27" t="s">
        <v>30</v>
      </c>
      <c r="M59" s="27" t="s">
        <v>31</v>
      </c>
      <c r="N59" s="8" t="s">
        <v>32</v>
      </c>
      <c r="O59" s="1"/>
      <c r="P59" s="1"/>
      <c r="Q59" s="1"/>
      <c r="R59" s="462"/>
    </row>
    <row r="60" spans="2:18" ht="26.25" customHeight="1">
      <c r="B60" s="32"/>
      <c r="C60" s="45" t="s">
        <v>39</v>
      </c>
      <c r="D60" s="408" cm="1">
        <f t="array" ref="D60">SUMPRODUCT(($H$3=KP_GEND_GBV!$E$2:$E$45)*(KP_GEND_GBV!U$2:U$45))</f>
        <v>0</v>
      </c>
      <c r="E60" s="408" cm="1">
        <f t="array" ref="E60">SUMPRODUCT(($H$3=KP_GEND_GBV!$E$2:$E$45)*(KP_GEND_GBV!V$2:V$45))</f>
        <v>0</v>
      </c>
      <c r="F60" s="408" cm="1">
        <f t="array" ref="F60">SUMPRODUCT(($H$3=KP_GEND_GBV!$E$2:$E$45)*(KP_GEND_GBV!W$2:W$45))</f>
        <v>0</v>
      </c>
      <c r="G60" s="408" cm="1">
        <f t="array" ref="G60">SUMPRODUCT(($H$3=KP_GEND_GBV!$E$2:$E$45)*(KP_GEND_GBV!X$2:X$45))</f>
        <v>0</v>
      </c>
      <c r="H60" s="408" cm="1">
        <f t="array" ref="H60">SUMPRODUCT(($H$3=KP_GEND_GBV!$E$2:$E$45)*(KP_GEND_GBV!Y$2:Y$45))</f>
        <v>0</v>
      </c>
      <c r="I60" s="408" cm="1">
        <f t="array" ref="I60">SUMPRODUCT(($H$3=KP_GEND_GBV!$E$2:$E$45)*(KP_GEND_GBV!Z$2:Z$45))</f>
        <v>0</v>
      </c>
      <c r="J60" s="408" cm="1">
        <f t="array" ref="J60">SUMPRODUCT(($H$3=KP_GEND_GBV!$E$2:$E$45)*(KP_GEND_GBV!AA$2:AA$45))</f>
        <v>0</v>
      </c>
      <c r="K60" s="408" cm="1">
        <f t="array" ref="K60">SUMPRODUCT(($H$3=KP_GEND_GBV!$E$2:$E$45)*(KP_GEND_GBV!AB$2:AB$45))</f>
        <v>0</v>
      </c>
      <c r="L60" s="408" cm="1">
        <f t="array" ref="L60">SUMPRODUCT(($H$3=KP_GEND_GBV!$E$2:$E$45)*(KP_GEND_GBV!AC$2:AC$45))</f>
        <v>0</v>
      </c>
      <c r="M60" s="408" cm="1">
        <f t="array" ref="M60">SUMPRODUCT(($H$3=KP_GEND_GBV!$E$2:$E$45)*(KP_GEND_GBV!AD$2:AD$45))</f>
        <v>0</v>
      </c>
      <c r="N60" s="408" cm="1">
        <f t="array" ref="N60">SUMPRODUCT(($H$3=KP_GEND_GBV!$E$2:$E$45)*(KP_GEND_GBV!AE$2:AE$45))</f>
        <v>0</v>
      </c>
      <c r="O60" s="1"/>
      <c r="P60" s="1"/>
      <c r="Q60" s="1"/>
      <c r="R60" s="462"/>
    </row>
    <row r="61" spans="2:18">
      <c r="B61" s="26"/>
      <c r="C61" s="23"/>
      <c r="D61" s="23"/>
      <c r="E61" s="23"/>
      <c r="F61" s="23"/>
      <c r="G61" s="23"/>
      <c r="H61" s="23"/>
      <c r="I61" s="23"/>
      <c r="J61" s="23"/>
      <c r="K61" s="23"/>
      <c r="L61" s="23"/>
      <c r="M61" s="23"/>
      <c r="N61" s="23"/>
      <c r="O61" s="23"/>
      <c r="P61" s="23"/>
      <c r="Q61" s="23"/>
      <c r="R61" s="467"/>
    </row>
    <row r="62" spans="2:18" ht="27" customHeight="1">
      <c r="B62" s="471" t="s">
        <v>1765</v>
      </c>
      <c r="C62" s="472"/>
      <c r="D62" s="472"/>
      <c r="E62" s="94"/>
      <c r="F62" s="94"/>
      <c r="G62" s="94"/>
      <c r="H62" s="94"/>
      <c r="I62" s="94"/>
      <c r="J62" s="94"/>
      <c r="K62" s="94"/>
      <c r="L62" s="94"/>
      <c r="M62" s="94"/>
      <c r="N62" s="94"/>
      <c r="O62" s="94"/>
      <c r="P62" s="94"/>
      <c r="Q62" s="94"/>
      <c r="R62" s="268"/>
    </row>
    <row r="63" spans="2:18" ht="25.5">
      <c r="B63" s="32"/>
      <c r="C63" s="1"/>
      <c r="D63" s="279" t="s">
        <v>5</v>
      </c>
      <c r="E63" s="279" t="s">
        <v>62</v>
      </c>
      <c r="F63" s="8" t="s">
        <v>24</v>
      </c>
      <c r="G63" s="8" t="s">
        <v>25</v>
      </c>
      <c r="H63" s="8" t="s">
        <v>26</v>
      </c>
      <c r="I63" s="8" t="s">
        <v>27</v>
      </c>
      <c r="J63" s="8" t="s">
        <v>28</v>
      </c>
      <c r="K63" s="8" t="s">
        <v>29</v>
      </c>
      <c r="L63" s="8" t="s">
        <v>30</v>
      </c>
      <c r="M63" s="8" t="s">
        <v>31</v>
      </c>
      <c r="N63" s="8" t="s">
        <v>32</v>
      </c>
      <c r="O63" s="1"/>
      <c r="P63" s="1"/>
      <c r="Q63" s="1"/>
      <c r="R63" s="20"/>
    </row>
    <row r="64" spans="2:18" ht="27" customHeight="1">
      <c r="B64" s="32"/>
      <c r="C64" s="45" t="s">
        <v>37</v>
      </c>
      <c r="D64" s="408" cm="1">
        <f t="array" ref="D64">SUMPRODUCT(($H$3=KP_GEND_GBV!$E$2:$E$45)*(KP_GEND_GBV!AF$2:AF$45))</f>
        <v>0</v>
      </c>
      <c r="E64" s="408" cm="1">
        <f t="array" ref="E64">SUMPRODUCT(($H$3=KP_GEND_GBV!$E$2:$E$45)*(KP_GEND_GBV!AG$2:AG$45))</f>
        <v>0</v>
      </c>
      <c r="F64" s="408" cm="1">
        <f t="array" ref="F64">SUMPRODUCT(($H$3=KP_GEND_GBV!$E$2:$E$45)*(KP_GEND_GBV!AH$2:AH$45))</f>
        <v>0</v>
      </c>
      <c r="G64" s="408" cm="1">
        <f t="array" ref="G64">SUMPRODUCT(($H$3=KP_GEND_GBV!$E$2:$E$45)*(KP_GEND_GBV!AI$2:AI$45))</f>
        <v>0</v>
      </c>
      <c r="H64" s="408" cm="1">
        <f t="array" ref="H64">SUMPRODUCT(($H$3=KP_GEND_GBV!$E$2:$E$45)*(KP_GEND_GBV!AJ$2:AJ$45))</f>
        <v>0</v>
      </c>
      <c r="I64" s="408" cm="1">
        <f t="array" ref="I64">SUMPRODUCT(($H$3=KP_GEND_GBV!$E$2:$E$45)*(KP_GEND_GBV!AK$2:AK$45))</f>
        <v>0</v>
      </c>
      <c r="J64" s="408" cm="1">
        <f t="array" ref="J64">SUMPRODUCT(($H$3=KP_GEND_GBV!$E$2:$E$45)*(KP_GEND_GBV!AL$2:AL$45))</f>
        <v>0</v>
      </c>
      <c r="K64" s="408" cm="1">
        <f t="array" ref="K64">SUMPRODUCT(($H$3=KP_GEND_GBV!$E$2:$E$45)*(KP_GEND_GBV!AM$2:AM$45))</f>
        <v>0</v>
      </c>
      <c r="L64" s="408" cm="1">
        <f t="array" ref="L64">SUMPRODUCT(($H$3=KP_GEND_GBV!$E$2:$E$45)*(KP_GEND_GBV!AN$2:AN$45))</f>
        <v>0</v>
      </c>
      <c r="M64" s="408" cm="1">
        <f t="array" ref="M64">SUMPRODUCT(($H$3=KP_GEND_GBV!$E$2:$E$45)*(KP_GEND_GBV!AO$2:AO$45))</f>
        <v>0</v>
      </c>
      <c r="N64" s="408" cm="1">
        <f t="array" ref="N64">SUMPRODUCT(($H$3=KP_GEND_GBV!$E$2:$E$45)*(KP_GEND_GBV!AP$2:AP$45))</f>
        <v>0</v>
      </c>
      <c r="O64" s="1"/>
      <c r="P64" s="1"/>
      <c r="Q64" s="1"/>
      <c r="R64" s="20"/>
    </row>
    <row r="65" spans="2:18">
      <c r="B65" s="26"/>
      <c r="C65" s="23"/>
      <c r="D65" s="23"/>
      <c r="E65" s="23"/>
      <c r="F65" s="23"/>
      <c r="G65" s="23"/>
      <c r="H65" s="23"/>
      <c r="I65" s="23"/>
      <c r="J65" s="23"/>
      <c r="K65" s="23"/>
      <c r="L65" s="23"/>
      <c r="M65" s="23"/>
      <c r="N65" s="23"/>
      <c r="O65" s="23"/>
      <c r="P65" s="23"/>
      <c r="Q65" s="23"/>
      <c r="R65" s="24"/>
    </row>
    <row r="66" spans="2:18">
      <c r="B66" s="17"/>
      <c r="C66" s="18"/>
      <c r="D66" s="18"/>
      <c r="E66" s="118"/>
      <c r="F66" s="118"/>
      <c r="G66" s="27"/>
      <c r="H66" s="27"/>
      <c r="I66" s="27"/>
      <c r="J66" s="27"/>
      <c r="K66" s="27"/>
      <c r="L66" s="27"/>
      <c r="M66" s="27"/>
      <c r="N66" s="27"/>
      <c r="O66" s="1"/>
      <c r="P66" s="1"/>
      <c r="Q66" s="1"/>
      <c r="R66" s="20"/>
    </row>
    <row r="67" spans="2:18" ht="25.5" customHeight="1">
      <c r="B67" s="32"/>
      <c r="C67" s="45" t="s">
        <v>39</v>
      </c>
      <c r="D67" s="408" cm="1">
        <f t="array" ref="D67">SUMPRODUCT(($H$3=KP_GEND_GBV!$E$2:$E$45)*(KP_GEND_GBV!AQ$2:AQ$45))</f>
        <v>0</v>
      </c>
      <c r="E67" s="408" cm="1">
        <f t="array" ref="E67">SUMPRODUCT(($H$3=KP_GEND_GBV!$E$2:$E$45)*(KP_GEND_GBV!AR$2:AR$45))</f>
        <v>0</v>
      </c>
      <c r="F67" s="408" cm="1">
        <f t="array" ref="F67">SUMPRODUCT(($H$3=KP_GEND_GBV!$E$2:$E$45)*(KP_GEND_GBV!AS$2:AS$45))</f>
        <v>0</v>
      </c>
      <c r="G67" s="408" cm="1">
        <f t="array" ref="G67">SUMPRODUCT(($H$3=KP_GEND_GBV!$E$2:$E$45)*(KP_GEND_GBV!AT$2:AT$45))</f>
        <v>0</v>
      </c>
      <c r="H67" s="408" cm="1">
        <f t="array" ref="H67">SUMPRODUCT(($H$3=KP_GEND_GBV!$E$2:$E$45)*(KP_GEND_GBV!AU$2:AU$45))</f>
        <v>0</v>
      </c>
      <c r="I67" s="408" cm="1">
        <f t="array" ref="I67">SUMPRODUCT(($H$3=KP_GEND_GBV!$E$2:$E$45)*(KP_GEND_GBV!AV$2:AV$45))</f>
        <v>0</v>
      </c>
      <c r="J67" s="408" cm="1">
        <f t="array" ref="J67">SUMPRODUCT(($H$3=KP_GEND_GBV!$E$2:$E$45)*(KP_GEND_GBV!AW$2:AW$45))</f>
        <v>0</v>
      </c>
      <c r="K67" s="408" cm="1">
        <f t="array" ref="K67">SUMPRODUCT(($H$3=KP_GEND_GBV!$E$2:$E$45)*(KP_GEND_GBV!AX$2:AX$45))</f>
        <v>0</v>
      </c>
      <c r="L67" s="408" cm="1">
        <f t="array" ref="L67">SUMPRODUCT(($H$3=KP_GEND_GBV!$E$2:$E$45)*(KP_GEND_GBV!AY$2:AY$45))</f>
        <v>0</v>
      </c>
      <c r="M67" s="408" cm="1">
        <f t="array" ref="M67">SUMPRODUCT(($H$3=KP_GEND_GBV!$E$2:$E$45)*(KP_GEND_GBV!AZ$2:AZ$45))</f>
        <v>0</v>
      </c>
      <c r="N67" s="408" cm="1">
        <f t="array" ref="N67">SUMPRODUCT(($H$3=KP_GEND_GBV!$E$2:$E$45)*(KP_GEND_GBV!BA$2:BA$45))</f>
        <v>0</v>
      </c>
      <c r="O67" s="1"/>
      <c r="P67" s="1"/>
      <c r="Q67" s="1"/>
      <c r="R67" s="20"/>
    </row>
    <row r="68" spans="2:18">
      <c r="B68" s="26"/>
      <c r="C68" s="23"/>
      <c r="D68" s="23"/>
      <c r="E68" s="23"/>
      <c r="F68" s="23"/>
      <c r="G68" s="23"/>
      <c r="H68" s="23"/>
      <c r="I68" s="23"/>
      <c r="J68" s="23"/>
      <c r="K68" s="23"/>
      <c r="L68" s="23"/>
      <c r="M68" s="23"/>
      <c r="N68" s="23"/>
      <c r="O68" s="1"/>
      <c r="P68" s="1"/>
      <c r="Q68" s="1"/>
      <c r="R68" s="20"/>
    </row>
    <row r="69" spans="2:18" ht="22.5" customHeight="1">
      <c r="B69" s="1184" t="s">
        <v>3</v>
      </c>
      <c r="C69" s="1185"/>
      <c r="D69" s="503" t="s">
        <v>60</v>
      </c>
      <c r="E69" s="503"/>
      <c r="F69" s="503"/>
      <c r="G69" s="503"/>
      <c r="H69" s="503"/>
      <c r="I69" s="503"/>
      <c r="J69" s="503"/>
      <c r="K69" s="503"/>
      <c r="L69" s="503"/>
      <c r="M69" s="503"/>
      <c r="N69" s="503"/>
      <c r="O69" s="503"/>
      <c r="P69" s="503"/>
      <c r="Q69" s="503"/>
      <c r="R69" s="504"/>
    </row>
    <row r="70" spans="2:18" ht="26.25" customHeight="1">
      <c r="B70" s="1186" t="s">
        <v>61</v>
      </c>
      <c r="C70" s="918"/>
      <c r="D70" s="918"/>
      <c r="E70" s="918"/>
      <c r="F70" s="918"/>
      <c r="G70" s="1"/>
      <c r="H70" s="1"/>
      <c r="I70" s="1"/>
      <c r="J70" s="1"/>
      <c r="K70" s="1"/>
      <c r="L70" s="1"/>
      <c r="M70" s="999"/>
      <c r="N70" s="999"/>
      <c r="O70" s="999"/>
      <c r="P70" s="999"/>
      <c r="Q70" s="999"/>
      <c r="R70" s="1000"/>
    </row>
    <row r="71" spans="2:18" ht="25.5">
      <c r="B71" s="468"/>
      <c r="C71" s="92"/>
      <c r="D71" s="280" t="s">
        <v>5</v>
      </c>
      <c r="E71" s="280" t="s">
        <v>62</v>
      </c>
      <c r="F71" s="103" t="s">
        <v>24</v>
      </c>
      <c r="G71" s="103" t="s">
        <v>25</v>
      </c>
      <c r="H71" s="103" t="s">
        <v>26</v>
      </c>
      <c r="I71" s="103" t="s">
        <v>27</v>
      </c>
      <c r="J71" s="103" t="s">
        <v>28</v>
      </c>
      <c r="K71" s="103" t="s">
        <v>29</v>
      </c>
      <c r="L71" s="103" t="s">
        <v>30</v>
      </c>
      <c r="M71" s="103" t="s">
        <v>31</v>
      </c>
      <c r="N71" s="103" t="s">
        <v>32</v>
      </c>
      <c r="O71" s="92"/>
      <c r="P71" s="92"/>
      <c r="Q71" s="92"/>
      <c r="R71" s="270"/>
    </row>
    <row r="72" spans="2:18" ht="27.75" customHeight="1">
      <c r="B72" s="32"/>
      <c r="C72" s="45" t="s">
        <v>37</v>
      </c>
      <c r="D72" s="408" cm="1">
        <f t="array" ref="D72">SUMPRODUCT(($H$3=KP_GEND_GBV!$E$2:$E$45)*(KP_GEND_GBV!BB$2:BB$45))</f>
        <v>0</v>
      </c>
      <c r="E72" s="408" cm="1">
        <f t="array" ref="E72">SUMPRODUCT(($H$3=KP_GEND_GBV!$E$2:$E$45)*(KP_GEND_GBV!BC$2:BC$45))</f>
        <v>0</v>
      </c>
      <c r="F72" s="408" cm="1">
        <f t="array" ref="F72">SUMPRODUCT(($H$3=KP_GEND_GBV!$E$2:$E$45)*(KP_GEND_GBV!BD$2:BD$45))</f>
        <v>0</v>
      </c>
      <c r="G72" s="408" cm="1">
        <f t="array" ref="G72">SUMPRODUCT(($H$3=KP_GEND_GBV!$E$2:$E$45)*(KP_GEND_GBV!BE$2:BE$45))</f>
        <v>0</v>
      </c>
      <c r="H72" s="408" cm="1">
        <f t="array" ref="H72">SUMPRODUCT(($H$3=KP_GEND_GBV!$E$2:$E$45)*(KP_GEND_GBV!BF$2:BF$45))</f>
        <v>0</v>
      </c>
      <c r="I72" s="408" cm="1">
        <f t="array" ref="I72">SUMPRODUCT(($H$3=KP_GEND_GBV!$E$2:$E$45)*(KP_GEND_GBV!BG$2:BG$45))</f>
        <v>0</v>
      </c>
      <c r="J72" s="408" cm="1">
        <f t="array" ref="J72">SUMPRODUCT(($H$3=KP_GEND_GBV!$E$2:$E$45)*(KP_GEND_GBV!BH$2:BH$45))</f>
        <v>0</v>
      </c>
      <c r="K72" s="408" cm="1">
        <f t="array" ref="K72">SUMPRODUCT(($H$3=KP_GEND_GBV!$E$2:$E$45)*(KP_GEND_GBV!BI$2:BI$45))</f>
        <v>0</v>
      </c>
      <c r="L72" s="408" cm="1">
        <f t="array" ref="L72">SUMPRODUCT(($H$3=KP_GEND_GBV!$E$2:$E$45)*(KP_GEND_GBV!BJ$2:BJ$45))</f>
        <v>0</v>
      </c>
      <c r="M72" s="408" cm="1">
        <f t="array" ref="M72">SUMPRODUCT(($H$3=KP_GEND_GBV!$E$2:$E$45)*(KP_GEND_GBV!BK$2:BK$45))</f>
        <v>0</v>
      </c>
      <c r="N72" s="408" cm="1">
        <f t="array" ref="N72">SUMPRODUCT(($H$3=KP_GEND_GBV!$E$2:$E$45)*(KP_GEND_GBV!BL$2:BL$45))</f>
        <v>0</v>
      </c>
      <c r="O72" s="1"/>
      <c r="P72" s="1"/>
      <c r="Q72" s="1"/>
      <c r="R72" s="20"/>
    </row>
    <row r="73" spans="2:18">
      <c r="B73" s="267"/>
      <c r="C73" s="94"/>
      <c r="D73" s="94"/>
      <c r="E73" s="94"/>
      <c r="F73" s="94"/>
      <c r="G73" s="94"/>
      <c r="H73" s="94"/>
      <c r="I73" s="94"/>
      <c r="J73" s="94"/>
      <c r="K73" s="94"/>
      <c r="L73" s="94"/>
      <c r="M73" s="94"/>
      <c r="N73" s="94"/>
      <c r="O73" s="94"/>
      <c r="P73" s="94"/>
      <c r="Q73" s="94"/>
      <c r="R73" s="268"/>
    </row>
    <row r="74" spans="2:18">
      <c r="B74" s="32"/>
      <c r="C74" s="1"/>
      <c r="D74" s="1"/>
      <c r="E74" s="279"/>
      <c r="F74" s="279"/>
      <c r="G74" s="8"/>
      <c r="H74" s="8"/>
      <c r="I74" s="8"/>
      <c r="J74" s="8"/>
      <c r="K74" s="8"/>
      <c r="L74" s="8"/>
      <c r="M74" s="8"/>
      <c r="N74" s="8"/>
      <c r="O74" s="1"/>
      <c r="P74" s="1"/>
      <c r="Q74" s="1"/>
      <c r="R74" s="20"/>
    </row>
    <row r="75" spans="2:18" ht="24" customHeight="1">
      <c r="B75" s="32"/>
      <c r="C75" s="45" t="s">
        <v>39</v>
      </c>
      <c r="D75" s="408" cm="1">
        <f t="array" ref="D75">SUMPRODUCT(($H$3=KP_GEND_GBV!$E$2:$E$45)*(KP_GEND_GBV!BM$2:BM$45))</f>
        <v>0</v>
      </c>
      <c r="E75" s="408" cm="1">
        <f t="array" ref="E75">SUMPRODUCT(($H$3=KP_GEND_GBV!$E$2:$E$45)*(KP_GEND_GBV!BN$2:BN$45))</f>
        <v>0</v>
      </c>
      <c r="F75" s="408" cm="1">
        <f t="array" ref="F75">SUMPRODUCT(($H$3=KP_GEND_GBV!$E$2:$E$45)*(KP_GEND_GBV!BO$2:BO$45))</f>
        <v>0</v>
      </c>
      <c r="G75" s="408" cm="1">
        <f t="array" ref="G75">SUMPRODUCT(($H$3=KP_GEND_GBV!$E$2:$E$45)*(KP_GEND_GBV!BP$2:BP$45))</f>
        <v>0</v>
      </c>
      <c r="H75" s="408" cm="1">
        <f t="array" ref="H75">SUMPRODUCT(($H$3=KP_GEND_GBV!$E$2:$E$45)*(KP_GEND_GBV!BQ$2:BQ$45))</f>
        <v>0</v>
      </c>
      <c r="I75" s="408" cm="1">
        <f t="array" ref="I75">SUMPRODUCT(($H$3=KP_GEND_GBV!$E$2:$E$45)*(KP_GEND_GBV!BR$2:BR$45))</f>
        <v>0</v>
      </c>
      <c r="J75" s="408" cm="1">
        <f t="array" ref="J75">SUMPRODUCT(($H$3=KP_GEND_GBV!$E$2:$E$45)*(KP_GEND_GBV!BS$2:BS$45))</f>
        <v>0</v>
      </c>
      <c r="K75" s="408" cm="1">
        <f t="array" ref="K75">SUMPRODUCT(($H$3=KP_GEND_GBV!$E$2:$E$45)*(KP_GEND_GBV!BT$2:BT$45))</f>
        <v>0</v>
      </c>
      <c r="L75" s="408" cm="1">
        <f t="array" ref="L75">SUMPRODUCT(($H$3=KP_GEND_GBV!$E$2:$E$45)*(KP_GEND_GBV!BU$2:BU$45))</f>
        <v>0</v>
      </c>
      <c r="M75" s="408" cm="1">
        <f t="array" ref="M75">SUMPRODUCT(($H$3=KP_GEND_GBV!$E$2:$E$45)*(KP_GEND_GBV!BV$2:BV$45))</f>
        <v>0</v>
      </c>
      <c r="N75" s="408" cm="1">
        <f t="array" ref="N75">SUMPRODUCT(($H$3=KP_GEND_GBV!$E$2:$E$45)*(KP_GEND_GBV!BW$2:BW$45))</f>
        <v>0</v>
      </c>
      <c r="O75" s="1"/>
      <c r="P75" s="1"/>
      <c r="Q75" s="1"/>
      <c r="R75" s="20"/>
    </row>
    <row r="76" spans="2:18">
      <c r="B76" s="26"/>
      <c r="C76" s="23"/>
      <c r="D76" s="23"/>
      <c r="E76" s="23"/>
      <c r="F76" s="23"/>
      <c r="G76" s="23"/>
      <c r="H76" s="23"/>
      <c r="I76" s="23"/>
      <c r="J76" s="23"/>
      <c r="K76" s="23"/>
      <c r="L76" s="23"/>
      <c r="M76" s="23"/>
      <c r="N76" s="23"/>
      <c r="O76" s="23"/>
      <c r="P76" s="23"/>
      <c r="Q76" s="23"/>
      <c r="R76" s="24"/>
    </row>
    <row r="77" spans="2:18">
      <c r="B77" s="32"/>
      <c r="C77" s="18"/>
      <c r="D77" s="18"/>
      <c r="E77" s="18"/>
      <c r="F77" s="18"/>
      <c r="G77" s="18"/>
      <c r="H77" s="18"/>
      <c r="I77" s="18"/>
      <c r="J77" s="18"/>
      <c r="K77" s="18"/>
      <c r="L77" s="18"/>
      <c r="M77" s="18"/>
      <c r="N77" s="18"/>
      <c r="O77" s="18"/>
      <c r="P77" s="18"/>
      <c r="Q77" s="18"/>
      <c r="R77" s="25"/>
    </row>
    <row r="78" spans="2:18" ht="24" customHeight="1">
      <c r="B78" s="32"/>
      <c r="C78" s="497" t="s">
        <v>6</v>
      </c>
      <c r="D78" s="411" t="str">
        <f>IF(SUM(D72:N72,D75:N75)=0,"subtotal",SUM(D72:N72,D75:N75))</f>
        <v>subtotal</v>
      </c>
      <c r="F78" s="1"/>
      <c r="G78" s="1"/>
      <c r="H78" s="1"/>
      <c r="I78" s="1"/>
      <c r="J78" s="1"/>
      <c r="K78" s="1"/>
      <c r="L78" s="1"/>
      <c r="M78" s="1"/>
      <c r="N78" s="1"/>
      <c r="O78" s="1"/>
      <c r="P78" s="1"/>
      <c r="Q78" s="1"/>
      <c r="R78" s="20"/>
    </row>
    <row r="79" spans="2:18">
      <c r="B79" s="26"/>
      <c r="C79" s="23"/>
      <c r="D79" s="23"/>
      <c r="E79" s="23"/>
      <c r="F79" s="23"/>
      <c r="G79" s="23"/>
      <c r="H79" s="23"/>
      <c r="I79" s="23"/>
      <c r="J79" s="23"/>
      <c r="K79" s="23"/>
      <c r="L79" s="23"/>
      <c r="M79" s="23"/>
      <c r="N79" s="23"/>
      <c r="O79" s="23"/>
      <c r="P79" s="23"/>
      <c r="Q79" s="23"/>
      <c r="R79" s="24"/>
    </row>
  </sheetData>
  <sheetProtection algorithmName="SHA-512" hashValue="p95bUYGqqwYsWex/tNcESJJsxSr4YjCdMpErrSjRk+tPMgCxi+VI9bun/YBwcvWj5GUQuUoGGwiUo/szjrDV0Q==" saltValue="X0HX0+25uMqE4xA23fNTWg==" spinCount="100000" sheet="1" objects="1" scenarios="1"/>
  <mergeCells count="31">
    <mergeCell ref="B10:C10"/>
    <mergeCell ref="D10:R10"/>
    <mergeCell ref="B12:E12"/>
    <mergeCell ref="B15:E15"/>
    <mergeCell ref="D3:G3"/>
    <mergeCell ref="I3:K3"/>
    <mergeCell ref="Q3:R3"/>
    <mergeCell ref="B4:R4"/>
    <mergeCell ref="B5:C6"/>
    <mergeCell ref="D5:R6"/>
    <mergeCell ref="B32:D32"/>
    <mergeCell ref="B35:D35"/>
    <mergeCell ref="B42:C43"/>
    <mergeCell ref="D42:P43"/>
    <mergeCell ref="B18:E18"/>
    <mergeCell ref="B21:E21"/>
    <mergeCell ref="B24:E24"/>
    <mergeCell ref="D26:R26"/>
    <mergeCell ref="N27:P27"/>
    <mergeCell ref="B47:C48"/>
    <mergeCell ref="B54:C54"/>
    <mergeCell ref="B69:C69"/>
    <mergeCell ref="B70:F70"/>
    <mergeCell ref="B41:R41"/>
    <mergeCell ref="D47:R47"/>
    <mergeCell ref="D54:R54"/>
    <mergeCell ref="M70:R70"/>
    <mergeCell ref="C45:D45"/>
    <mergeCell ref="B49:D49"/>
    <mergeCell ref="B52:D52"/>
    <mergeCell ref="B55:D55"/>
  </mergeCells>
  <conditionalFormatting sqref="G12">
    <cfRule type="cellIs" dxfId="71" priority="25" operator="equal">
      <formula>0</formula>
    </cfRule>
  </conditionalFormatting>
  <conditionalFormatting sqref="G15">
    <cfRule type="cellIs" dxfId="70" priority="10" operator="equal">
      <formula>0</formula>
    </cfRule>
  </conditionalFormatting>
  <conditionalFormatting sqref="D57:N57">
    <cfRule type="cellIs" dxfId="69" priority="20" operator="equal">
      <formula>0</formula>
    </cfRule>
  </conditionalFormatting>
  <conditionalFormatting sqref="D64:N64">
    <cfRule type="cellIs" dxfId="68" priority="4" operator="equal">
      <formula>0</formula>
    </cfRule>
  </conditionalFormatting>
  <conditionalFormatting sqref="G18">
    <cfRule type="cellIs" dxfId="67" priority="9" operator="equal">
      <formula>0</formula>
    </cfRule>
  </conditionalFormatting>
  <conditionalFormatting sqref="G21">
    <cfRule type="cellIs" dxfId="66" priority="8" operator="equal">
      <formula>0</formula>
    </cfRule>
  </conditionalFormatting>
  <conditionalFormatting sqref="G24">
    <cfRule type="cellIs" dxfId="65" priority="7" operator="equal">
      <formula>0</formula>
    </cfRule>
  </conditionalFormatting>
  <conditionalFormatting sqref="D60:N60">
    <cfRule type="cellIs" dxfId="64" priority="6" operator="equal">
      <formula>0</formula>
    </cfRule>
  </conditionalFormatting>
  <conditionalFormatting sqref="D75:N75">
    <cfRule type="cellIs" dxfId="63" priority="1" operator="equal">
      <formula>0</formula>
    </cfRule>
  </conditionalFormatting>
  <conditionalFormatting sqref="D67:N67">
    <cfRule type="cellIs" dxfId="62" priority="3" operator="equal">
      <formula>0</formula>
    </cfRule>
  </conditionalFormatting>
  <conditionalFormatting sqref="D72:N72">
    <cfRule type="cellIs" dxfId="61" priority="2" operator="equal">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promptTitle="Ward List">
          <x14:formula1>
            <xm:f>Prevention!$D$2</xm:f>
          </x14:formula1>
          <xm:sqref>D3:G3</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B1:Z211"/>
  <sheetViews>
    <sheetView showGridLines="0" zoomScale="80" zoomScaleNormal="80" workbookViewId="0">
      <pane xSplit="1" ySplit="2" topLeftCell="B3" activePane="bottomRight" state="frozen"/>
      <selection activeCell="E8" sqref="E8"/>
      <selection pane="topRight" activeCell="E8" sqref="E8"/>
      <selection pane="bottomLeft" activeCell="E8" sqref="E8"/>
      <selection pane="bottomRight" activeCell="W132" sqref="W132"/>
    </sheetView>
  </sheetViews>
  <sheetFormatPr defaultRowHeight="15"/>
  <cols>
    <col min="2" max="2" width="26.5703125" customWidth="1"/>
    <col min="3" max="3" width="10.42578125" customWidth="1"/>
    <col min="4" max="4" width="10" customWidth="1"/>
    <col min="5" max="5" width="9.85546875" customWidth="1"/>
    <col min="13" max="13" width="10.5703125" customWidth="1"/>
    <col min="26" max="26" width="0" style="439" hidden="1" customWidth="1"/>
  </cols>
  <sheetData>
    <row r="1" spans="2:26" ht="4.9000000000000004" customHeight="1"/>
    <row r="2" spans="2:26" ht="31.35" customHeight="1">
      <c r="B2" s="477" t="s">
        <v>1560</v>
      </c>
      <c r="C2" s="1227" t="str">
        <f>KP_Prevention!D3</f>
        <v>USAID Tujenge Jamii</v>
      </c>
      <c r="D2" s="1227"/>
      <c r="E2" s="1227"/>
      <c r="F2" s="1227"/>
      <c r="G2" s="338" t="str">
        <f>IFERROR(VLOOKUP(C2,Facilities!$F$2:$G$300,2,FALSE),"")</f>
        <v/>
      </c>
      <c r="H2" s="1228" t="s">
        <v>65</v>
      </c>
      <c r="I2" s="1228"/>
      <c r="J2" s="1228"/>
      <c r="K2" s="478" t="str">
        <f>IFERROR(VLOOKUP(G2,Facilities!$G$2:$I$300,2,FALSE),"")</f>
        <v/>
      </c>
      <c r="L2" s="479"/>
      <c r="M2" s="480" t="s">
        <v>35</v>
      </c>
      <c r="N2" s="1229">
        <f>KP_HTS_TST_Community!A2</f>
        <v>0</v>
      </c>
      <c r="O2" s="1229"/>
      <c r="P2" s="481"/>
    </row>
    <row r="3" spans="2:26" s="1" customFormat="1" ht="9" customHeight="1">
      <c r="B3" s="750"/>
      <c r="C3" s="750"/>
      <c r="D3" s="551"/>
      <c r="E3" s="551"/>
      <c r="F3" s="551"/>
      <c r="G3" s="551"/>
      <c r="H3" s="551"/>
      <c r="I3" s="751"/>
      <c r="J3" s="751"/>
      <c r="K3" s="751"/>
      <c r="L3" s="752"/>
      <c r="M3" s="753"/>
      <c r="N3" s="754"/>
      <c r="O3" s="551"/>
      <c r="P3" s="551"/>
      <c r="Q3" s="747"/>
      <c r="Z3" s="819"/>
    </row>
    <row r="4" spans="2:26" s="1" customFormat="1" ht="27.75" customHeight="1">
      <c r="B4" s="761" t="s">
        <v>2738</v>
      </c>
      <c r="C4" s="755"/>
      <c r="D4" s="756"/>
      <c r="E4" s="756"/>
      <c r="F4" s="756"/>
      <c r="G4" s="756"/>
      <c r="H4" s="756"/>
      <c r="I4" s="757"/>
      <c r="J4" s="757"/>
      <c r="K4" s="757"/>
      <c r="L4" s="758"/>
      <c r="M4" s="759"/>
      <c r="N4" s="760"/>
      <c r="O4" s="756"/>
      <c r="P4" s="756"/>
      <c r="Q4" s="747"/>
      <c r="Z4" s="819"/>
    </row>
    <row r="5" spans="2:26" s="1" customFormat="1" ht="9.75" customHeight="1">
      <c r="B5" s="804"/>
      <c r="C5" s="805"/>
      <c r="D5" s="776"/>
      <c r="E5" s="776"/>
      <c r="F5" s="776"/>
      <c r="G5" s="776"/>
      <c r="H5" s="776"/>
      <c r="I5" s="806"/>
      <c r="J5" s="806"/>
      <c r="K5" s="806"/>
      <c r="L5" s="807"/>
      <c r="M5" s="808"/>
      <c r="N5" s="769"/>
      <c r="O5" s="776"/>
      <c r="P5" s="776"/>
      <c r="Q5" s="747"/>
      <c r="Z5" s="819"/>
    </row>
    <row r="6" spans="2:26" s="1" customFormat="1" ht="20.25" customHeight="1">
      <c r="B6" s="815" t="s">
        <v>2739</v>
      </c>
      <c r="C6" s="778"/>
      <c r="D6" s="778"/>
      <c r="E6" s="778"/>
      <c r="F6" s="778"/>
      <c r="G6" s="779"/>
      <c r="H6" s="780"/>
      <c r="I6" s="780"/>
      <c r="J6" s="780"/>
      <c r="K6" s="781"/>
      <c r="L6" s="782"/>
      <c r="M6" s="783"/>
      <c r="N6" s="784"/>
      <c r="O6" s="784"/>
      <c r="P6" s="785"/>
      <c r="Z6" s="819"/>
    </row>
    <row r="7" spans="2:26" s="1" customFormat="1" ht="8.25" customHeight="1">
      <c r="B7" s="769"/>
      <c r="C7" s="770"/>
      <c r="D7" s="770"/>
      <c r="E7" s="770"/>
      <c r="F7" s="770"/>
      <c r="G7" s="771"/>
      <c r="H7" s="772"/>
      <c r="I7" s="772"/>
      <c r="J7" s="772"/>
      <c r="K7" s="773"/>
      <c r="L7" s="774"/>
      <c r="M7" s="775"/>
      <c r="N7" s="776"/>
      <c r="O7" s="776"/>
      <c r="P7" s="777"/>
      <c r="Z7" s="819"/>
    </row>
    <row r="8" spans="2:26" ht="27" customHeight="1">
      <c r="B8" s="1230" t="str">
        <f>CONCATENATE(K2,": HTS_TST (Community)")</f>
        <v>: HTS_TST (Community)</v>
      </c>
      <c r="C8" s="1231"/>
      <c r="D8" s="1231"/>
      <c r="E8" s="1231"/>
      <c r="F8" s="1231"/>
      <c r="G8" s="1231"/>
      <c r="H8" s="1231"/>
      <c r="I8" s="1231"/>
      <c r="J8" s="1231"/>
      <c r="K8" s="1231"/>
      <c r="L8" s="1231"/>
      <c r="M8" s="1231"/>
      <c r="N8" s="1231"/>
      <c r="O8" s="1231"/>
      <c r="P8" s="1232"/>
    </row>
    <row r="9" spans="2:26">
      <c r="B9" s="968" t="s">
        <v>0</v>
      </c>
      <c r="C9" s="969"/>
      <c r="D9" s="1125" t="s">
        <v>63</v>
      </c>
      <c r="E9" s="1126"/>
      <c r="F9" s="1126"/>
      <c r="G9" s="1126"/>
      <c r="H9" s="1126"/>
      <c r="I9" s="1126"/>
      <c r="J9" s="1126"/>
      <c r="K9" s="1126"/>
      <c r="L9" s="1126"/>
      <c r="M9" s="1126"/>
      <c r="N9" s="1126"/>
      <c r="O9" s="1126"/>
      <c r="P9" s="1127"/>
    </row>
    <row r="10" spans="2:26">
      <c r="B10" s="968"/>
      <c r="C10" s="969"/>
      <c r="D10" s="1125"/>
      <c r="E10" s="1126"/>
      <c r="F10" s="1126"/>
      <c r="G10" s="1126"/>
      <c r="H10" s="1126"/>
      <c r="I10" s="1126"/>
      <c r="J10" s="1126"/>
      <c r="K10" s="1126"/>
      <c r="L10" s="1126"/>
      <c r="M10" s="1126"/>
      <c r="N10" s="1126"/>
      <c r="O10" s="1126"/>
      <c r="P10" s="1127"/>
    </row>
    <row r="11" spans="2:26" ht="9.75" customHeight="1">
      <c r="B11" s="62"/>
      <c r="C11" s="63"/>
      <c r="D11" s="64"/>
      <c r="E11" s="64"/>
      <c r="F11" s="64"/>
      <c r="G11" s="64"/>
      <c r="H11" s="64"/>
      <c r="I11" s="64"/>
      <c r="J11" s="64"/>
      <c r="K11" s="64"/>
      <c r="L11" s="64"/>
      <c r="M11" s="64"/>
      <c r="N11" s="64"/>
      <c r="O11" s="64"/>
      <c r="P11" s="39"/>
    </row>
    <row r="12" spans="2:26" ht="29.25" customHeight="1">
      <c r="B12" s="449" t="s">
        <v>2</v>
      </c>
      <c r="C12" s="402" t="str">
        <f>IF(SUM(C70,C137,C79,C162,C186,C210)=0,"subtotal",SUM(C70,C137,C79,C162,C186,C210))</f>
        <v>subtotal</v>
      </c>
      <c r="D12" s="2"/>
      <c r="E12" s="2"/>
      <c r="F12" s="2"/>
      <c r="G12" s="2"/>
      <c r="H12" s="2"/>
      <c r="I12" s="2"/>
      <c r="J12" s="2"/>
      <c r="K12" s="2"/>
      <c r="L12" s="2"/>
      <c r="M12" s="2"/>
      <c r="N12" s="2"/>
      <c r="O12" s="2"/>
      <c r="P12" s="34"/>
    </row>
    <row r="13" spans="2:26" ht="11.25" customHeight="1">
      <c r="B13" s="31"/>
      <c r="C13" s="8"/>
      <c r="D13" s="2"/>
      <c r="E13" s="2"/>
      <c r="F13" s="2"/>
      <c r="G13" s="2"/>
      <c r="H13" s="2"/>
      <c r="I13" s="2"/>
      <c r="J13" s="2"/>
      <c r="K13" s="2"/>
      <c r="L13" s="2"/>
      <c r="M13" s="2"/>
      <c r="N13" s="2"/>
      <c r="O13" s="2"/>
      <c r="P13" s="34"/>
    </row>
    <row r="14" spans="2:26" ht="10.5" customHeight="1">
      <c r="B14" s="66"/>
      <c r="C14" s="27"/>
      <c r="D14" s="64"/>
      <c r="E14" s="64"/>
      <c r="F14" s="64"/>
      <c r="G14" s="64"/>
      <c r="H14" s="64"/>
      <c r="I14" s="64"/>
      <c r="J14" s="64"/>
      <c r="K14" s="64"/>
      <c r="L14" s="64"/>
      <c r="M14" s="64"/>
      <c r="N14" s="64"/>
      <c r="O14" s="64"/>
      <c r="P14" s="39"/>
    </row>
    <row r="15" spans="2:26" ht="32.25" customHeight="1">
      <c r="B15" s="449" t="s">
        <v>46</v>
      </c>
      <c r="C15" s="402" t="str">
        <f>IF(SUM(C70,Z131,Z156,Z180,Z204)=0,"subtotal",SUM((C70,Z131,Z156,Z180,Z204)))</f>
        <v>subtotal</v>
      </c>
      <c r="D15" s="2"/>
      <c r="E15" s="2"/>
      <c r="F15" s="2"/>
      <c r="G15" s="2"/>
      <c r="H15" s="2"/>
      <c r="I15" s="2"/>
      <c r="J15" s="2"/>
      <c r="K15" s="2"/>
      <c r="L15" s="2"/>
      <c r="M15" s="2"/>
      <c r="N15" s="2"/>
      <c r="O15" s="2"/>
      <c r="P15" s="34"/>
    </row>
    <row r="16" spans="2:26" ht="10.5" customHeight="1">
      <c r="B16" s="67"/>
      <c r="C16" s="68"/>
      <c r="D16" s="2"/>
      <c r="E16" s="2"/>
      <c r="F16" s="2"/>
      <c r="G16" s="2"/>
      <c r="H16" s="2"/>
      <c r="I16" s="2"/>
      <c r="J16" s="2"/>
      <c r="K16" s="2"/>
      <c r="L16" s="2"/>
      <c r="M16" s="2"/>
      <c r="N16" s="2"/>
      <c r="O16" s="2"/>
      <c r="P16" s="34"/>
    </row>
    <row r="17" spans="2:16" ht="35.25" hidden="1" customHeight="1">
      <c r="B17" s="952" t="s">
        <v>3</v>
      </c>
      <c r="C17" s="953"/>
      <c r="D17" s="1013" t="s">
        <v>64</v>
      </c>
      <c r="E17" s="942"/>
      <c r="F17" s="942"/>
      <c r="G17" s="942"/>
      <c r="H17" s="942"/>
      <c r="I17" s="942"/>
      <c r="J17" s="942"/>
      <c r="K17" s="942"/>
      <c r="L17" s="942"/>
      <c r="M17" s="942"/>
      <c r="N17" s="942"/>
      <c r="O17" s="942"/>
      <c r="P17" s="39"/>
    </row>
    <row r="18" spans="2:16" hidden="1">
      <c r="B18" s="38"/>
      <c r="C18" s="17"/>
      <c r="D18" s="1"/>
      <c r="E18" s="17"/>
      <c r="F18" s="18"/>
      <c r="G18" s="18"/>
      <c r="H18" s="18"/>
      <c r="I18" s="18"/>
      <c r="J18" s="18"/>
      <c r="K18" s="18"/>
      <c r="L18" s="18"/>
      <c r="M18" s="18"/>
      <c r="N18" s="18"/>
      <c r="O18" s="18"/>
      <c r="P18" s="39"/>
    </row>
    <row r="19" spans="2:16" hidden="1">
      <c r="B19" s="50" t="s">
        <v>67</v>
      </c>
      <c r="C19" s="52" t="s">
        <v>46</v>
      </c>
      <c r="D19" s="49" t="s">
        <v>47</v>
      </c>
      <c r="E19" s="52" t="s">
        <v>6</v>
      </c>
      <c r="F19" s="3"/>
      <c r="G19" s="3"/>
      <c r="H19" s="3"/>
      <c r="I19" s="3"/>
      <c r="J19" s="3"/>
      <c r="K19" s="3"/>
      <c r="L19" s="3"/>
      <c r="M19" s="3"/>
      <c r="N19" s="3"/>
      <c r="O19" s="3"/>
      <c r="P19" s="34"/>
    </row>
    <row r="20" spans="2:16" hidden="1">
      <c r="B20" s="51"/>
      <c r="C20" s="53"/>
      <c r="D20" s="55"/>
      <c r="E20" s="76"/>
      <c r="F20" s="3"/>
      <c r="G20" s="3"/>
      <c r="H20" s="3"/>
      <c r="I20" s="3"/>
      <c r="J20" s="3"/>
      <c r="K20" s="3"/>
      <c r="L20" s="3"/>
      <c r="M20" s="3"/>
      <c r="N20" s="3"/>
      <c r="O20" s="3"/>
      <c r="P20" s="34"/>
    </row>
    <row r="21" spans="2:16" ht="9.75" hidden="1" customHeight="1">
      <c r="B21" s="56"/>
      <c r="C21" s="3"/>
      <c r="D21" s="3"/>
      <c r="E21" s="59"/>
      <c r="F21" s="60"/>
      <c r="G21" s="60"/>
      <c r="H21" s="60"/>
      <c r="I21" s="60"/>
      <c r="J21" s="60"/>
      <c r="K21" s="60"/>
      <c r="L21" s="60"/>
      <c r="M21" s="60"/>
      <c r="N21" s="60"/>
      <c r="O21" s="60"/>
      <c r="P21" s="39"/>
    </row>
    <row r="22" spans="2:16" ht="23.25" hidden="1" customHeight="1">
      <c r="B22" s="482" t="s">
        <v>41</v>
      </c>
      <c r="C22" s="408" cm="1">
        <f t="array" ref="C22">SUMPRODUCT(($G$2=KP_HTS_TST_Community!$E$2:$E$37)*(KP_HTS_TST_Community!$I$2:$I$37))</f>
        <v>0</v>
      </c>
      <c r="D22" s="408" cm="1">
        <f t="array" ref="D22">SUMPRODUCT(($G$2=KP_HTS_TST_Community!$E$2:$E$37)*(KP_HTS_TST_Community!$J$2:$J$37))</f>
        <v>0</v>
      </c>
      <c r="E22" s="403" t="str">
        <f>IF(SUM(C22:D22)=0,"subtotal",SUM(C22:D22))</f>
        <v>subtotal</v>
      </c>
      <c r="F22" s="12"/>
      <c r="G22" s="12"/>
      <c r="H22" s="12"/>
      <c r="I22" s="12"/>
      <c r="J22" s="12"/>
      <c r="K22" s="12"/>
      <c r="L22" s="12"/>
      <c r="M22" s="12"/>
      <c r="N22" s="12"/>
      <c r="O22" s="12"/>
      <c r="P22" s="34"/>
    </row>
    <row r="23" spans="2:16" hidden="1">
      <c r="B23" s="483"/>
      <c r="C23" s="11"/>
      <c r="D23" s="11"/>
      <c r="E23" s="26"/>
      <c r="F23" s="23"/>
      <c r="G23" s="23"/>
      <c r="H23" s="23"/>
      <c r="I23" s="23"/>
      <c r="J23" s="23"/>
      <c r="K23" s="23"/>
      <c r="L23" s="23"/>
      <c r="M23" s="23"/>
      <c r="N23" s="23"/>
      <c r="O23" s="23"/>
      <c r="P23" s="54"/>
    </row>
    <row r="24" spans="2:16" ht="6.75" hidden="1" customHeight="1">
      <c r="B24" s="484"/>
      <c r="C24" s="3"/>
      <c r="D24" s="3"/>
      <c r="E24" s="59"/>
      <c r="F24" s="60"/>
      <c r="G24" s="60"/>
      <c r="H24" s="60"/>
      <c r="I24" s="60"/>
      <c r="J24" s="60"/>
      <c r="K24" s="60"/>
      <c r="L24" s="60"/>
      <c r="M24" s="60"/>
      <c r="N24" s="60"/>
      <c r="O24" s="60"/>
      <c r="P24" s="39"/>
    </row>
    <row r="25" spans="2:16" ht="29.25" hidden="1" customHeight="1">
      <c r="B25" s="482" t="s">
        <v>42</v>
      </c>
      <c r="C25" s="408" cm="1">
        <f t="array" ref="C25">SUMPRODUCT(($G$2=KP_HTS_TST_Community!$E$2:$E$37)*(KP_HTS_TST_Community!$L$2:$L$37))</f>
        <v>0</v>
      </c>
      <c r="D25" s="408" cm="1">
        <f t="array" ref="D25">SUMPRODUCT(($G$2=KP_HTS_TST_Community!$E$2:$E$37)*(KP_HTS_TST_Community!$M$2:$M$37))</f>
        <v>0</v>
      </c>
      <c r="E25" s="403" t="str">
        <f>IF(SUM(C25:D25)=0,"subtotal",SUM(C25:D25))</f>
        <v>subtotal</v>
      </c>
      <c r="F25" s="12"/>
      <c r="G25" s="12"/>
      <c r="H25" s="12"/>
      <c r="I25" s="12"/>
      <c r="J25" s="12"/>
      <c r="K25" s="12"/>
      <c r="L25" s="12"/>
      <c r="M25" s="12"/>
      <c r="N25" s="12"/>
      <c r="O25" s="12"/>
      <c r="P25" s="34"/>
    </row>
    <row r="26" spans="2:16" ht="11.25" hidden="1" customHeight="1">
      <c r="B26" s="483"/>
      <c r="C26" s="11"/>
      <c r="D26" s="11"/>
      <c r="E26" s="26"/>
      <c r="F26" s="23"/>
      <c r="G26" s="23"/>
      <c r="H26" s="23"/>
      <c r="I26" s="23"/>
      <c r="J26" s="23"/>
      <c r="K26" s="23"/>
      <c r="L26" s="23"/>
      <c r="M26" s="23"/>
      <c r="N26" s="23"/>
      <c r="O26" s="23"/>
      <c r="P26" s="54"/>
    </row>
    <row r="27" spans="2:16" ht="8.25" hidden="1" customHeight="1">
      <c r="B27" s="484"/>
      <c r="C27" s="3"/>
      <c r="D27" s="3"/>
      <c r="E27" s="59"/>
      <c r="F27" s="60"/>
      <c r="G27" s="60"/>
      <c r="H27" s="60"/>
      <c r="I27" s="60"/>
      <c r="J27" s="60"/>
      <c r="K27" s="60"/>
      <c r="L27" s="60"/>
      <c r="M27" s="60"/>
      <c r="N27" s="60"/>
      <c r="O27" s="60"/>
      <c r="P27" s="39"/>
    </row>
    <row r="28" spans="2:16" ht="28.5" hidden="1" customHeight="1">
      <c r="B28" s="482" t="s">
        <v>43</v>
      </c>
      <c r="C28" s="408" cm="1">
        <f t="array" ref="C28">SUMPRODUCT(($G$2=KP_HTS_TST_Community!$E$2:$E$37)*(KP_HTS_TST_Community!$O$2:$O$37))</f>
        <v>0</v>
      </c>
      <c r="D28" s="408" cm="1">
        <f t="array" ref="D28">SUMPRODUCT(($G$2=KP_HTS_TST_Community!$E$2:$E$37)*(KP_HTS_TST_Community!$P$2:$P$37))</f>
        <v>0</v>
      </c>
      <c r="E28" s="403" t="str">
        <f>IF(SUM(C28:D28)=0,"subtotal",SUM(C28:D28))</f>
        <v>subtotal</v>
      </c>
      <c r="F28" s="12"/>
      <c r="G28" s="12"/>
      <c r="H28" s="12"/>
      <c r="I28" s="12"/>
      <c r="J28" s="12"/>
      <c r="K28" s="12"/>
      <c r="L28" s="12"/>
      <c r="M28" s="12"/>
      <c r="N28" s="12"/>
      <c r="O28" s="12"/>
      <c r="P28" s="34"/>
    </row>
    <row r="29" spans="2:16" ht="9.75" hidden="1" customHeight="1">
      <c r="B29" s="483"/>
      <c r="C29" s="11"/>
      <c r="D29" s="11"/>
      <c r="E29" s="26"/>
      <c r="F29" s="23"/>
      <c r="G29" s="23"/>
      <c r="H29" s="23"/>
      <c r="I29" s="23"/>
      <c r="J29" s="23"/>
      <c r="K29" s="23"/>
      <c r="L29" s="23"/>
      <c r="M29" s="23"/>
      <c r="N29" s="23"/>
      <c r="O29" s="23"/>
      <c r="P29" s="54"/>
    </row>
    <row r="30" spans="2:16" ht="7.5" hidden="1" customHeight="1">
      <c r="B30" s="484"/>
      <c r="C30" s="3"/>
      <c r="D30" s="3"/>
      <c r="E30" s="59"/>
      <c r="F30" s="60"/>
      <c r="G30" s="60"/>
      <c r="H30" s="60"/>
      <c r="I30" s="60"/>
      <c r="J30" s="60"/>
      <c r="K30" s="60"/>
      <c r="L30" s="60"/>
      <c r="M30" s="60"/>
      <c r="N30" s="60"/>
      <c r="O30" s="60"/>
      <c r="P30" s="39"/>
    </row>
    <row r="31" spans="2:16" ht="27" hidden="1" customHeight="1">
      <c r="B31" s="482" t="s">
        <v>44</v>
      </c>
      <c r="C31" s="408" cm="1">
        <f t="array" ref="C31">SUMPRODUCT(($G$2=KP_HTS_TST_Community!$E$2:$E$37)*(KP_HTS_TST_Community!$R$2:$R$37))</f>
        <v>0</v>
      </c>
      <c r="D31" s="408" cm="1">
        <f t="array" ref="D31">SUMPRODUCT(($G$2=KP_HTS_TST_Community!$E$2:$E$37)*(KP_HTS_TST_Community!$S$2:$S$37))</f>
        <v>0</v>
      </c>
      <c r="E31" s="403" t="str">
        <f>IF(SUM(C31:D31)=0,"subtotal",SUM(C31:D31))</f>
        <v>subtotal</v>
      </c>
      <c r="F31" s="12"/>
      <c r="G31" s="12"/>
      <c r="H31" s="12"/>
      <c r="I31" s="12"/>
      <c r="J31" s="12"/>
      <c r="K31" s="12"/>
      <c r="L31" s="12"/>
      <c r="M31" s="12"/>
      <c r="N31" s="12"/>
      <c r="O31" s="12"/>
      <c r="P31" s="34"/>
    </row>
    <row r="32" spans="2:16" ht="11.25" hidden="1" customHeight="1">
      <c r="B32" s="483"/>
      <c r="C32" s="11"/>
      <c r="D32" s="11"/>
      <c r="E32" s="26"/>
      <c r="F32" s="23"/>
      <c r="G32" s="23"/>
      <c r="H32" s="23"/>
      <c r="I32" s="23"/>
      <c r="J32" s="23"/>
      <c r="K32" s="23"/>
      <c r="L32" s="23"/>
      <c r="M32" s="23"/>
      <c r="N32" s="23"/>
      <c r="O32" s="23"/>
      <c r="P32" s="54"/>
    </row>
    <row r="33" spans="2:16" ht="9.75" hidden="1" customHeight="1">
      <c r="B33" s="1222" t="s">
        <v>45</v>
      </c>
      <c r="C33" s="3"/>
      <c r="D33" s="3"/>
      <c r="E33" s="59"/>
      <c r="F33" s="60"/>
      <c r="G33" s="60"/>
      <c r="H33" s="60"/>
      <c r="I33" s="60"/>
      <c r="J33" s="60"/>
      <c r="K33" s="60"/>
      <c r="L33" s="60"/>
      <c r="M33" s="60"/>
      <c r="N33" s="60"/>
      <c r="O33" s="60"/>
      <c r="P33" s="39"/>
    </row>
    <row r="34" spans="2:16" ht="26.25" hidden="1" customHeight="1">
      <c r="B34" s="1223"/>
      <c r="C34" s="408" cm="1">
        <f t="array" ref="C34">SUMPRODUCT(($G$2=KP_HTS_TST_Community!$E$2:$E$37)*(KP_HTS_TST_Community!$U$2:$U$37))</f>
        <v>0</v>
      </c>
      <c r="D34" s="408" cm="1">
        <f t="array" ref="D34">SUMPRODUCT(($G$2=KP_HTS_TST_Community!$E$2:$E$37)*(KP_HTS_TST_Community!$V$2:$V$37))</f>
        <v>0</v>
      </c>
      <c r="E34" s="403" t="str">
        <f>IF(SUM(C34:D34)=0,"subtotal",SUM(C34:D34))</f>
        <v>subtotal</v>
      </c>
      <c r="F34" s="12"/>
      <c r="G34" s="12"/>
      <c r="H34" s="12"/>
      <c r="I34" s="12"/>
      <c r="J34" s="12"/>
      <c r="K34" s="12"/>
      <c r="L34" s="12"/>
      <c r="M34" s="12"/>
      <c r="N34" s="12"/>
      <c r="O34" s="12"/>
      <c r="P34" s="34"/>
    </row>
    <row r="35" spans="2:16" ht="7.5" hidden="1" customHeight="1">
      <c r="B35" s="1223"/>
      <c r="C35" s="1"/>
      <c r="D35" s="1"/>
      <c r="E35" s="32"/>
      <c r="F35" s="1"/>
      <c r="G35" s="1"/>
      <c r="H35" s="1"/>
      <c r="I35" s="1"/>
      <c r="J35" s="1"/>
      <c r="K35" s="1"/>
      <c r="L35" s="1"/>
      <c r="M35" s="1"/>
      <c r="N35" s="1"/>
      <c r="O35" s="1"/>
      <c r="P35" s="34"/>
    </row>
    <row r="36" spans="2:16" hidden="1">
      <c r="B36" s="77"/>
      <c r="C36" s="18"/>
      <c r="D36" s="18"/>
      <c r="E36" s="18"/>
      <c r="F36" s="18"/>
      <c r="G36" s="18"/>
      <c r="H36" s="18"/>
      <c r="I36" s="18"/>
      <c r="J36" s="18"/>
      <c r="K36" s="18"/>
      <c r="L36" s="18"/>
      <c r="M36" s="18"/>
      <c r="N36" s="18"/>
      <c r="O36" s="18"/>
      <c r="P36" s="39"/>
    </row>
    <row r="37" spans="2:16" ht="24.75" customHeight="1">
      <c r="B37" s="964" t="str">
        <f>CONCATENATE('KP_Testing  All Others'!K2,": HTS_INDEX (Community)")</f>
        <v>: HTS_INDEX (Community)</v>
      </c>
      <c r="C37" s="965"/>
      <c r="D37" s="965"/>
      <c r="E37" s="965"/>
      <c r="F37" s="965"/>
      <c r="G37" s="965"/>
      <c r="H37" s="965"/>
      <c r="I37" s="965"/>
      <c r="J37" s="965"/>
      <c r="K37" s="965"/>
      <c r="L37" s="965"/>
      <c r="M37" s="965"/>
      <c r="N37" s="965"/>
      <c r="O37" s="965"/>
      <c r="P37" s="965"/>
    </row>
    <row r="38" spans="2:16">
      <c r="B38" s="950" t="s">
        <v>0</v>
      </c>
      <c r="C38" s="951"/>
      <c r="D38" s="1236" t="s">
        <v>82</v>
      </c>
      <c r="E38" s="977"/>
      <c r="F38" s="977"/>
      <c r="G38" s="977"/>
      <c r="H38" s="977"/>
      <c r="I38" s="977"/>
      <c r="J38" s="977"/>
      <c r="K38" s="977"/>
      <c r="L38" s="977"/>
      <c r="M38" s="977"/>
      <c r="N38" s="977"/>
      <c r="O38" s="977"/>
      <c r="P38" s="978"/>
    </row>
    <row r="39" spans="2:16" ht="23.25" customHeight="1">
      <c r="B39" s="952"/>
      <c r="C39" s="953"/>
      <c r="D39" s="979"/>
      <c r="E39" s="980"/>
      <c r="F39" s="980"/>
      <c r="G39" s="980"/>
      <c r="H39" s="980"/>
      <c r="I39" s="980"/>
      <c r="J39" s="980"/>
      <c r="K39" s="980"/>
      <c r="L39" s="980"/>
      <c r="M39" s="980"/>
      <c r="N39" s="980"/>
      <c r="O39" s="980"/>
      <c r="P39" s="981"/>
    </row>
    <row r="40" spans="2:16">
      <c r="B40" s="83"/>
      <c r="C40" s="84"/>
      <c r="D40" s="85"/>
      <c r="E40" s="85"/>
      <c r="F40" s="85"/>
      <c r="G40" s="85"/>
      <c r="H40" s="85"/>
      <c r="I40" s="85"/>
      <c r="J40" s="85"/>
      <c r="K40" s="85"/>
      <c r="L40" s="85"/>
      <c r="M40" s="85"/>
      <c r="N40" s="85"/>
      <c r="O40" s="85"/>
      <c r="P40" s="86"/>
    </row>
    <row r="41" spans="2:16" ht="27.75" customHeight="1">
      <c r="B41" s="98" t="s">
        <v>2</v>
      </c>
      <c r="C41" s="135" t="str">
        <f>IF(SUM(C89,C70,C79)=0,"subtotal",SUM(C89,C70,C79))</f>
        <v>subtotal</v>
      </c>
      <c r="D41" s="2"/>
      <c r="E41" s="2"/>
      <c r="F41" s="2"/>
      <c r="G41" s="2"/>
      <c r="H41" s="2"/>
      <c r="I41" s="2"/>
      <c r="J41" s="2"/>
      <c r="K41" s="2"/>
      <c r="L41" s="2"/>
      <c r="M41" s="2"/>
      <c r="N41" s="2"/>
      <c r="O41" s="2"/>
      <c r="P41" s="104"/>
    </row>
    <row r="42" spans="2:16">
      <c r="B42" s="98"/>
      <c r="C42" s="8"/>
      <c r="D42" s="2"/>
      <c r="E42" s="2"/>
      <c r="F42" s="2"/>
      <c r="G42" s="2"/>
      <c r="H42" s="2"/>
      <c r="I42" s="2"/>
      <c r="J42" s="2"/>
      <c r="K42" s="2"/>
      <c r="L42" s="2"/>
      <c r="M42" s="2"/>
      <c r="N42" s="2"/>
      <c r="O42" s="2"/>
      <c r="P42" s="104"/>
    </row>
    <row r="43" spans="2:16" ht="30" customHeight="1">
      <c r="B43" s="937" t="s">
        <v>118</v>
      </c>
      <c r="C43" s="938"/>
      <c r="D43" s="982" t="s">
        <v>83</v>
      </c>
      <c r="E43" s="983"/>
      <c r="F43" s="983"/>
      <c r="G43" s="983"/>
      <c r="H43" s="983"/>
      <c r="I43" s="983"/>
      <c r="J43" s="983"/>
      <c r="K43" s="983"/>
      <c r="L43" s="983"/>
      <c r="M43" s="983"/>
      <c r="N43" s="983"/>
      <c r="O43" s="983"/>
      <c r="P43" s="86"/>
    </row>
    <row r="44" spans="2:16" ht="29.25">
      <c r="B44" s="102"/>
      <c r="C44" s="189" t="s">
        <v>5</v>
      </c>
      <c r="D44" s="187" t="s">
        <v>9</v>
      </c>
      <c r="E44" s="187" t="s">
        <v>22</v>
      </c>
      <c r="F44" s="187" t="s">
        <v>23</v>
      </c>
      <c r="G44" s="187" t="s">
        <v>24</v>
      </c>
      <c r="H44" s="187" t="s">
        <v>25</v>
      </c>
      <c r="I44" s="187" t="s">
        <v>26</v>
      </c>
      <c r="J44" s="187" t="s">
        <v>27</v>
      </c>
      <c r="K44" s="187" t="s">
        <v>28</v>
      </c>
      <c r="L44" s="187" t="s">
        <v>29</v>
      </c>
      <c r="M44" s="187" t="s">
        <v>30</v>
      </c>
      <c r="N44" s="187" t="s">
        <v>31</v>
      </c>
      <c r="O44" s="187" t="s">
        <v>32</v>
      </c>
      <c r="P44" s="86"/>
    </row>
    <row r="45" spans="2:16" ht="25.5" customHeight="1">
      <c r="B45" s="98" t="s">
        <v>37</v>
      </c>
      <c r="C45" s="408" cm="1">
        <f t="array" ref="C45">SUMPRODUCT(('KP_Testing  All Others'!$G$2=KP_HTS_INDEX_Community!$E$2:$E$46)*(KP_HTS_INDEX_Community!G$2:G$46))</f>
        <v>0</v>
      </c>
      <c r="D45" s="408" cm="1">
        <f t="array" ref="D45">SUMPRODUCT(('KP_Testing  All Others'!$G$2=KP_HTS_INDEX_Community!$E$2:$E$346)*(KP_HTS_INDEX_Community!H$2:H$346))</f>
        <v>0</v>
      </c>
      <c r="E45" s="408" cm="1">
        <f t="array" ref="E45">SUMPRODUCT(('KP_Testing  All Others'!$G$2=KP_HTS_INDEX_Community!$E$2:$E$346)*(KP_HTS_INDEX_Community!I$2:I$346))</f>
        <v>0</v>
      </c>
      <c r="F45" s="408" cm="1">
        <f t="array" ref="F45">SUMPRODUCT(('KP_Testing  All Others'!$G$2=KP_HTS_INDEX_Community!$E$2:$E$346)*(KP_HTS_INDEX_Community!J$2:J$346))</f>
        <v>0</v>
      </c>
      <c r="G45" s="408" cm="1">
        <f t="array" ref="G45">SUMPRODUCT(('KP_Testing  All Others'!$G$2=KP_HTS_INDEX_Community!$E$2:$E$346)*(KP_HTS_INDEX_Community!K$2:K$346))</f>
        <v>0</v>
      </c>
      <c r="H45" s="408" cm="1">
        <f t="array" ref="H45">SUMPRODUCT(('KP_Testing  All Others'!$G$2=KP_HTS_INDEX_Community!$E$2:$E$346)*(KP_HTS_INDEX_Community!L$2:L$346))</f>
        <v>0</v>
      </c>
      <c r="I45" s="408" cm="1">
        <f t="array" ref="I45">SUMPRODUCT(('KP_Testing  All Others'!$G$2=KP_HTS_INDEX_Community!$E$2:$E$346)*(KP_HTS_INDEX_Community!M$2:M$346))</f>
        <v>0</v>
      </c>
      <c r="J45" s="408" cm="1">
        <f t="array" ref="J45">SUMPRODUCT(('KP_Testing  All Others'!$G$2=KP_HTS_INDEX_Community!$E$2:$E$346)*(KP_HTS_INDEX_Community!N$2:N$346))</f>
        <v>0</v>
      </c>
      <c r="K45" s="408" cm="1">
        <f t="array" ref="K45">SUMPRODUCT(('KP_Testing  All Others'!$G$2=KP_HTS_INDEX_Community!$E$2:$E$346)*(KP_HTS_INDEX_Community!O$2:O$346))</f>
        <v>0</v>
      </c>
      <c r="L45" s="408" cm="1">
        <f t="array" ref="L45">SUMPRODUCT(('KP_Testing  All Others'!$G$2=KP_HTS_INDEX_Community!$E$2:$E$346)*(KP_HTS_INDEX_Community!P$2:P$346))</f>
        <v>0</v>
      </c>
      <c r="M45" s="408" cm="1">
        <f t="array" ref="M45">SUMPRODUCT(('KP_Testing  All Others'!$G$2=KP_HTS_INDEX_Community!$E$2:$E$346)*(KP_HTS_INDEX_Community!Q$2:Q$346))</f>
        <v>0</v>
      </c>
      <c r="N45" s="408" cm="1">
        <f t="array" ref="N45">SUMPRODUCT(('KP_Testing  All Others'!$G$2=KP_HTS_INDEX_Community!$E$2:$E$346)*(KP_HTS_INDEX_Community!R$2:R$346))</f>
        <v>0</v>
      </c>
      <c r="O45" s="408" cm="1">
        <f t="array" ref="O45">SUMPRODUCT(('KP_Testing  All Others'!$G$2=KP_HTS_INDEX_Community!$E$2:$E$346)*(KP_HTS_INDEX_Community!S$2:S$346))</f>
        <v>0</v>
      </c>
      <c r="P45" s="421" t="str">
        <f>IF(SUM(C45:O45)=0,"subtotal",SUM(C45:O45))</f>
        <v>subtotal</v>
      </c>
    </row>
    <row r="46" spans="2:16">
      <c r="B46" s="100"/>
      <c r="C46" s="94"/>
      <c r="D46" s="94"/>
      <c r="E46" s="94"/>
      <c r="F46" s="94"/>
      <c r="G46" s="94"/>
      <c r="H46" s="94"/>
      <c r="I46" s="94"/>
      <c r="J46" s="94"/>
      <c r="K46" s="94"/>
      <c r="L46" s="94"/>
      <c r="M46" s="94"/>
      <c r="N46" s="94"/>
      <c r="O46" s="94"/>
      <c r="P46" s="90"/>
    </row>
    <row r="47" spans="2:16">
      <c r="B47" s="192"/>
      <c r="C47" s="1"/>
      <c r="D47" s="1"/>
      <c r="E47" s="1"/>
      <c r="F47" s="1"/>
      <c r="G47" s="1"/>
      <c r="H47" s="1"/>
      <c r="I47" s="1"/>
      <c r="J47" s="1"/>
      <c r="K47" s="1"/>
      <c r="L47" s="1"/>
      <c r="M47" s="1"/>
      <c r="N47" s="1"/>
      <c r="O47" s="1"/>
      <c r="P47" s="3"/>
    </row>
    <row r="48" spans="2:16" ht="27" customHeight="1">
      <c r="B48" s="98" t="s">
        <v>39</v>
      </c>
      <c r="C48" s="408" cm="1">
        <f t="array" ref="C48">SUMPRODUCT(('KP_Testing  All Others'!$G$2=KP_HTS_INDEX_Community!$E$2:$E$46)*(KP_HTS_INDEX_Community!T$2:T$46))</f>
        <v>0</v>
      </c>
      <c r="D48" s="408" cm="1">
        <f t="array" ref="D48">SUMPRODUCT(('KP_Testing  All Others'!$G$2=KP_HTS_INDEX_Community!$E$2:$E$46)*(KP_HTS_INDEX_Community!U$2:U$46))</f>
        <v>0</v>
      </c>
      <c r="E48" s="408" cm="1">
        <f t="array" ref="E48">SUMPRODUCT(('KP_Testing  All Others'!$G$2=KP_HTS_INDEX_Community!$E$2:$E$46)*(KP_HTS_INDEX_Community!V$2:V$46))</f>
        <v>0</v>
      </c>
      <c r="F48" s="408" cm="1">
        <f t="array" ref="F48">SUMPRODUCT(('KP_Testing  All Others'!$G$2=KP_HTS_INDEX_Community!$E$2:$E$46)*(KP_HTS_INDEX_Community!W$2:W$46))</f>
        <v>0</v>
      </c>
      <c r="G48" s="408" cm="1">
        <f t="array" ref="G48">SUMPRODUCT(('KP_Testing  All Others'!$G$2=KP_HTS_INDEX_Community!$E$2:$E$46)*(KP_HTS_INDEX_Community!X$2:X$46))</f>
        <v>0</v>
      </c>
      <c r="H48" s="408" cm="1">
        <f t="array" ref="H48">SUMPRODUCT(('KP_Testing  All Others'!$G$2=KP_HTS_INDEX_Community!$E$2:$E$46)*(KP_HTS_INDEX_Community!Y$2:Y$46))</f>
        <v>0</v>
      </c>
      <c r="I48" s="408" cm="1">
        <f t="array" ref="I48">SUMPRODUCT(('KP_Testing  All Others'!$G$2=KP_HTS_INDEX_Community!$E$2:$E$46)*(KP_HTS_INDEX_Community!Z$2:Z$46))</f>
        <v>0</v>
      </c>
      <c r="J48" s="408" cm="1">
        <f t="array" ref="J48">SUMPRODUCT(('KP_Testing  All Others'!$G$2=KP_HTS_INDEX_Community!$E$2:$E$46)*(KP_HTS_INDEX_Community!AA$2:AA$46))</f>
        <v>0</v>
      </c>
      <c r="K48" s="408" cm="1">
        <f t="array" ref="K48">SUMPRODUCT(('KP_Testing  All Others'!$G$2=KP_HTS_INDEX_Community!$E$2:$E$46)*(KP_HTS_INDEX_Community!AB$2:AB$46))</f>
        <v>0</v>
      </c>
      <c r="L48" s="408" cm="1">
        <f t="array" ref="L48">SUMPRODUCT(('KP_Testing  All Others'!$G$2=KP_HTS_INDEX_Community!$E$2:$E$46)*(KP_HTS_INDEX_Community!AC$2:AC$46))</f>
        <v>0</v>
      </c>
      <c r="M48" s="408" cm="1">
        <f t="array" ref="M48">SUMPRODUCT(('KP_Testing  All Others'!$G$2=KP_HTS_INDEX_Community!$E$2:$E$46)*(KP_HTS_INDEX_Community!AD$2:AD$46))</f>
        <v>0</v>
      </c>
      <c r="N48" s="408" cm="1">
        <f t="array" ref="N48">SUMPRODUCT(('KP_Testing  All Others'!$G$2=KP_HTS_INDEX_Community!$E$2:$E$46)*(KP_HTS_INDEX_Community!AE$2:AE$46))</f>
        <v>0</v>
      </c>
      <c r="O48" s="408" cm="1">
        <f t="array" ref="O48">SUMPRODUCT(('KP_Testing  All Others'!$G$2=KP_HTS_INDEX_Community!$E$2:$E$46)*(KP_HTS_INDEX_Community!AF$2:AF$46))</f>
        <v>0</v>
      </c>
      <c r="P48" s="421" t="str">
        <f>IF(SUM(C48:O48)=0,"subtotal",SUM(C48:O48))</f>
        <v>subtotal</v>
      </c>
    </row>
    <row r="49" spans="2:16">
      <c r="B49" s="100"/>
      <c r="C49" s="94"/>
      <c r="D49" s="94"/>
      <c r="E49" s="94"/>
      <c r="F49" s="94"/>
      <c r="G49" s="94"/>
      <c r="H49" s="94"/>
      <c r="I49" s="94"/>
      <c r="J49" s="94"/>
      <c r="K49" s="94"/>
      <c r="L49" s="94"/>
      <c r="M49" s="94"/>
      <c r="N49" s="94"/>
      <c r="O49" s="94"/>
      <c r="P49" s="90"/>
    </row>
    <row r="50" spans="2:16" ht="27.75" customHeight="1">
      <c r="B50" s="937" t="s">
        <v>118</v>
      </c>
      <c r="C50" s="938"/>
      <c r="D50" s="982" t="s">
        <v>84</v>
      </c>
      <c r="E50" s="983"/>
      <c r="F50" s="983"/>
      <c r="G50" s="983"/>
      <c r="H50" s="983"/>
      <c r="I50" s="983"/>
      <c r="J50" s="983"/>
      <c r="K50" s="983"/>
      <c r="L50" s="983"/>
      <c r="M50" s="983"/>
      <c r="N50" s="983"/>
      <c r="O50" s="983"/>
      <c r="P50" s="86"/>
    </row>
    <row r="51" spans="2:16" ht="29.25">
      <c r="B51" s="102"/>
      <c r="C51" s="189" t="s">
        <v>5</v>
      </c>
      <c r="D51" s="187" t="s">
        <v>9</v>
      </c>
      <c r="E51" s="187" t="s">
        <v>22</v>
      </c>
      <c r="F51" s="187" t="s">
        <v>23</v>
      </c>
      <c r="G51" s="187" t="s">
        <v>24</v>
      </c>
      <c r="H51" s="187" t="s">
        <v>25</v>
      </c>
      <c r="I51" s="187" t="s">
        <v>26</v>
      </c>
      <c r="J51" s="187" t="s">
        <v>27</v>
      </c>
      <c r="K51" s="187" t="s">
        <v>28</v>
      </c>
      <c r="L51" s="187" t="s">
        <v>29</v>
      </c>
      <c r="M51" s="187" t="s">
        <v>30</v>
      </c>
      <c r="N51" s="187" t="s">
        <v>31</v>
      </c>
      <c r="O51" s="187" t="s">
        <v>32</v>
      </c>
      <c r="P51" s="86"/>
    </row>
    <row r="52" spans="2:16" ht="29.25" customHeight="1">
      <c r="B52" s="487" t="s">
        <v>37</v>
      </c>
      <c r="C52" s="408" cm="1">
        <f t="array" ref="C52">SUMPRODUCT(('KP_Testing  All Others'!$G$2=KP_HTS_INDEX_Community!$E$2:$E$46)*(KP_HTS_INDEX_Community!AG$2:AG$46))</f>
        <v>0</v>
      </c>
      <c r="D52" s="408" cm="1">
        <f t="array" ref="D52">SUMPRODUCT(('KP_Testing  All Others'!$G$2=KP_HTS_INDEX_Community!$E$2:$E$46)*(KP_HTS_INDEX_Community!AH$2:AH$46))</f>
        <v>0</v>
      </c>
      <c r="E52" s="408" cm="1">
        <f t="array" ref="E52">SUMPRODUCT(('KP_Testing  All Others'!$G$2=KP_HTS_INDEX_Community!$E$2:$E$46)*(KP_HTS_INDEX_Community!AI$2:AI$46))</f>
        <v>0</v>
      </c>
      <c r="F52" s="408" cm="1">
        <f t="array" ref="F52">SUMPRODUCT(('KP_Testing  All Others'!$G$2=KP_HTS_INDEX_Community!$E$2:$E$46)*(KP_HTS_INDEX_Community!AJ$2:AJ$46))</f>
        <v>0</v>
      </c>
      <c r="G52" s="408" cm="1">
        <f t="array" ref="G52">SUMPRODUCT(('KP_Testing  All Others'!$G$2=KP_HTS_INDEX_Community!$E$2:$E$46)*(KP_HTS_INDEX_Community!AK$2:AK$46))</f>
        <v>0</v>
      </c>
      <c r="H52" s="408" cm="1">
        <f t="array" ref="H52">SUMPRODUCT(('KP_Testing  All Others'!$G$2=KP_HTS_INDEX_Community!$E$2:$E$46)*(KP_HTS_INDEX_Community!AL$2:AL$46))</f>
        <v>0</v>
      </c>
      <c r="I52" s="408" cm="1">
        <f t="array" ref="I52">SUMPRODUCT(('KP_Testing  All Others'!$G$2=KP_HTS_INDEX_Community!$E$2:$E$46)*(KP_HTS_INDEX_Community!AM$2:AM$46))</f>
        <v>0</v>
      </c>
      <c r="J52" s="408" cm="1">
        <f t="array" ref="J52">SUMPRODUCT(('KP_Testing  All Others'!$G$2=KP_HTS_INDEX_Community!$E$2:$E$46)*(KP_HTS_INDEX_Community!AN$2:AN$46))</f>
        <v>0</v>
      </c>
      <c r="K52" s="408" cm="1">
        <f t="array" ref="K52">SUMPRODUCT(('KP_Testing  All Others'!$G$2=KP_HTS_INDEX_Community!$E$2:$E$46)*(KP_HTS_INDEX_Community!AO$2:AO$46))</f>
        <v>0</v>
      </c>
      <c r="L52" s="408" cm="1">
        <f t="array" ref="L52">SUMPRODUCT(('KP_Testing  All Others'!$G$2=KP_HTS_INDEX_Community!$E$2:$E$46)*(KP_HTS_INDEX_Community!AP$2:AP$46))</f>
        <v>0</v>
      </c>
      <c r="M52" s="408" cm="1">
        <f t="array" ref="M52">SUMPRODUCT(('KP_Testing  All Others'!$G$2=KP_HTS_INDEX_Community!$E$2:$E$46)*(KP_HTS_INDEX_Community!AQ$2:AQ$46))</f>
        <v>0</v>
      </c>
      <c r="N52" s="408" cm="1">
        <f t="array" ref="N52">SUMPRODUCT(('KP_Testing  All Others'!$G$2=KP_HTS_INDEX_Community!$E$2:$E$46)*(KP_HTS_INDEX_Community!AR$2:AR$46))</f>
        <v>0</v>
      </c>
      <c r="O52" s="408" cm="1">
        <f t="array" ref="O52">SUMPRODUCT(('KP_Testing  All Others'!$G$2=KP_HTS_INDEX_Community!$E$2:$E$46)*(KP_HTS_INDEX_Community!AS$2:AS$46))</f>
        <v>0</v>
      </c>
      <c r="P52" s="421" t="str">
        <f>IF(SUM(C52:O52)=0,"subtotal",SUM(C52:O52))</f>
        <v>subtotal</v>
      </c>
    </row>
    <row r="53" spans="2:16">
      <c r="B53" s="100"/>
      <c r="C53" s="94"/>
      <c r="D53" s="94"/>
      <c r="E53" s="94"/>
      <c r="F53" s="94"/>
      <c r="G53" s="94"/>
      <c r="H53" s="94"/>
      <c r="I53" s="94"/>
      <c r="J53" s="94"/>
      <c r="K53" s="94"/>
      <c r="L53" s="94"/>
      <c r="M53" s="94"/>
      <c r="N53" s="94"/>
      <c r="O53" s="94"/>
      <c r="P53" s="90"/>
    </row>
    <row r="54" spans="2:16">
      <c r="B54" s="96"/>
      <c r="C54" s="92"/>
      <c r="D54" s="92"/>
      <c r="E54" s="92"/>
      <c r="F54" s="92"/>
      <c r="G54" s="92"/>
      <c r="H54" s="92"/>
      <c r="I54" s="92"/>
      <c r="J54" s="92"/>
      <c r="K54" s="92"/>
      <c r="L54" s="92"/>
      <c r="M54" s="92"/>
      <c r="N54" s="92"/>
      <c r="O54" s="92"/>
      <c r="P54" s="86"/>
    </row>
    <row r="55" spans="2:16" ht="30.75" customHeight="1">
      <c r="B55" s="487" t="s">
        <v>39</v>
      </c>
      <c r="C55" s="408" cm="1">
        <f t="array" ref="C55">SUMPRODUCT(('KP_Testing  All Others'!$G$2=KP_HTS_INDEX_Community!$E$2:$E$346)*(KP_HTS_INDEX_Community!AT$2:AT$346))</f>
        <v>0</v>
      </c>
      <c r="D55" s="408" cm="1">
        <f t="array" ref="D55">SUMPRODUCT(('KP_Testing  All Others'!$G$2=KP_HTS_INDEX_Community!$E$2:$E$346)*(KP_HTS_INDEX_Community!AU$2:AU$346))</f>
        <v>0</v>
      </c>
      <c r="E55" s="408" cm="1">
        <f t="array" ref="E55">SUMPRODUCT(('KP_Testing  All Others'!$G$2=KP_HTS_INDEX_Community!$E$2:$E$346)*(KP_HTS_INDEX_Community!AV$2:AV$346))</f>
        <v>0</v>
      </c>
      <c r="F55" s="408" cm="1">
        <f t="array" ref="F55">SUMPRODUCT(('KP_Testing  All Others'!$G$2=KP_HTS_INDEX_Community!$E$2:$E$346)*(KP_HTS_INDEX_Community!AW$2:AW$346))</f>
        <v>0</v>
      </c>
      <c r="G55" s="408" cm="1">
        <f t="array" ref="G55">SUMPRODUCT(('KP_Testing  All Others'!$G$2=KP_HTS_INDEX_Community!$E$2:$E$346)*(KP_HTS_INDEX_Community!AX$2:AX$346))</f>
        <v>0</v>
      </c>
      <c r="H55" s="408" cm="1">
        <f t="array" ref="H55">SUMPRODUCT(('KP_Testing  All Others'!$G$2=KP_HTS_INDEX_Community!$E$2:$E$346)*(KP_HTS_INDEX_Community!AY$2:AY$346))</f>
        <v>0</v>
      </c>
      <c r="I55" s="408" cm="1">
        <f t="array" ref="I55">SUMPRODUCT(('KP_Testing  All Others'!$G$2=KP_HTS_INDEX_Community!$E$2:$E$346)*(KP_HTS_INDEX_Community!AZ$2:AZ$346))</f>
        <v>0</v>
      </c>
      <c r="J55" s="408" cm="1">
        <f t="array" ref="J55">SUMPRODUCT(('KP_Testing  All Others'!$G$2=KP_HTS_INDEX_Community!$E$2:$E$346)*(KP_HTS_INDEX_Community!BA$2:BA$346))</f>
        <v>0</v>
      </c>
      <c r="K55" s="408" cm="1">
        <f t="array" ref="K55">SUMPRODUCT(('KP_Testing  All Others'!$G$2=KP_HTS_INDEX_Community!$E$2:$E$346)*(KP_HTS_INDEX_Community!BB$2:BB$346))</f>
        <v>0</v>
      </c>
      <c r="L55" s="408" cm="1">
        <f t="array" ref="L55">SUMPRODUCT(('KP_Testing  All Others'!$G$2=KP_HTS_INDEX_Community!$E$2:$E$346)*(KP_HTS_INDEX_Community!BC$2:BC$346))</f>
        <v>0</v>
      </c>
      <c r="M55" s="408" cm="1">
        <f t="array" ref="M55">SUMPRODUCT(('KP_Testing  All Others'!$G$2=KP_HTS_INDEX_Community!$E$2:$E$346)*(KP_HTS_INDEX_Community!BD$2:BD$346))</f>
        <v>0</v>
      </c>
      <c r="N55" s="408" cm="1">
        <f t="array" ref="N55">SUMPRODUCT(('KP_Testing  All Others'!$G$2=KP_HTS_INDEX_Community!$E$2:$E$346)*(KP_HTS_INDEX_Community!BE$2:BE$346))</f>
        <v>0</v>
      </c>
      <c r="O55" s="408" cm="1">
        <f t="array" ref="O55">SUMPRODUCT(('KP_Testing  All Others'!$G$2=KP_HTS_INDEX_Community!$E$2:$E$346)*(KP_HTS_INDEX_Community!BF$2:BF$346))</f>
        <v>0</v>
      </c>
      <c r="P55" s="421" t="str">
        <f>IF(SUM(C55:O55)=0,"subtotal",SUM(C55:O55))</f>
        <v>subtotal</v>
      </c>
    </row>
    <row r="56" spans="2:16">
      <c r="B56" s="105"/>
      <c r="C56" s="94"/>
      <c r="D56" s="94"/>
      <c r="E56" s="94"/>
      <c r="F56" s="94"/>
      <c r="G56" s="94"/>
      <c r="H56" s="94"/>
      <c r="I56" s="94"/>
      <c r="J56" s="94"/>
      <c r="K56" s="94"/>
      <c r="L56" s="94"/>
      <c r="M56" s="94"/>
      <c r="N56" s="94"/>
      <c r="O56" s="94"/>
      <c r="P56" s="90"/>
    </row>
    <row r="57" spans="2:16" ht="25.5" customHeight="1">
      <c r="B57" s="937" t="s">
        <v>118</v>
      </c>
      <c r="C57" s="938"/>
      <c r="D57" s="984" t="s">
        <v>85</v>
      </c>
      <c r="E57" s="985"/>
      <c r="F57" s="985"/>
      <c r="G57" s="985"/>
      <c r="H57" s="985"/>
      <c r="I57" s="985"/>
      <c r="J57" s="985"/>
      <c r="K57" s="985"/>
      <c r="L57" s="985"/>
      <c r="M57" s="985"/>
      <c r="N57" s="985"/>
      <c r="O57" s="985"/>
      <c r="P57" s="986"/>
    </row>
    <row r="58" spans="2:16" ht="30">
      <c r="B58" s="102"/>
      <c r="C58" s="191" t="s">
        <v>5</v>
      </c>
      <c r="D58" s="190" t="s">
        <v>52</v>
      </c>
      <c r="E58" s="190" t="s">
        <v>86</v>
      </c>
      <c r="F58" s="132"/>
      <c r="G58" s="132"/>
      <c r="H58" s="132"/>
      <c r="I58" s="132"/>
      <c r="J58" s="132"/>
      <c r="K58" s="132"/>
      <c r="L58" s="132"/>
      <c r="M58" s="132"/>
      <c r="N58" s="132"/>
      <c r="O58" s="132"/>
      <c r="P58" s="110"/>
    </row>
    <row r="59" spans="2:16" ht="26.25" customHeight="1">
      <c r="B59" s="487" t="s">
        <v>37</v>
      </c>
      <c r="C59" s="408" cm="1">
        <f t="array" ref="C59">SUMPRODUCT(('KP_Testing  All Others'!$G$2=KP_HTS_INDEX_Community!$E$2:$E$346)*(KP_HTS_INDEX_Community!BG$2:BG$346))</f>
        <v>0</v>
      </c>
      <c r="D59" s="408" cm="1">
        <f t="array" ref="D59">SUMPRODUCT(('KP_Testing  All Others'!$G$2=KP_HTS_INDEX_Community!$E$2:$E$346)*(KP_HTS_INDEX_Community!BH$2:BH$346))</f>
        <v>0</v>
      </c>
      <c r="E59" s="408" cm="1">
        <f t="array" ref="E59">SUMPRODUCT(('KP_Testing  All Others'!$G$2=KP_HTS_INDEX_Community!$E$2:$E$346)*(KP_HTS_INDEX_Community!BI$2:BI$346))</f>
        <v>0</v>
      </c>
      <c r="F59" s="12"/>
      <c r="G59" s="12"/>
      <c r="H59" s="12"/>
      <c r="I59" s="12"/>
      <c r="J59" s="12"/>
      <c r="K59" s="12"/>
      <c r="L59" s="12"/>
      <c r="M59" s="12"/>
      <c r="N59" s="12"/>
      <c r="O59" s="12"/>
      <c r="P59" s="133"/>
    </row>
    <row r="60" spans="2:16">
      <c r="B60" s="100"/>
      <c r="C60" s="94"/>
      <c r="D60" s="94"/>
      <c r="E60" s="94"/>
      <c r="F60" s="94"/>
      <c r="G60" s="94"/>
      <c r="H60" s="94"/>
      <c r="I60" s="94"/>
      <c r="J60" s="94"/>
      <c r="K60" s="94"/>
      <c r="L60" s="94"/>
      <c r="M60" s="94"/>
      <c r="N60" s="94"/>
      <c r="O60" s="94"/>
      <c r="P60" s="90"/>
    </row>
    <row r="61" spans="2:16">
      <c r="B61" s="96"/>
      <c r="C61" s="92"/>
      <c r="D61" s="92"/>
      <c r="E61" s="92"/>
      <c r="F61" s="92"/>
      <c r="G61" s="92"/>
      <c r="H61" s="92"/>
      <c r="I61" s="92"/>
      <c r="J61" s="92"/>
      <c r="K61" s="92"/>
      <c r="L61" s="92"/>
      <c r="M61" s="92"/>
      <c r="N61" s="92"/>
      <c r="O61" s="92"/>
      <c r="P61" s="86"/>
    </row>
    <row r="62" spans="2:16" ht="27" customHeight="1">
      <c r="B62" s="487" t="s">
        <v>39</v>
      </c>
      <c r="C62" s="408" cm="1">
        <f t="array" ref="C62">SUMPRODUCT(('KP_Testing  All Others'!$G$2=KP_HTS_INDEX_Community!$E$2:$E$346)*(KP_HTS_INDEX_Community!BJ$2:BJ$346))</f>
        <v>0</v>
      </c>
      <c r="D62" s="408" cm="1">
        <f t="array" ref="D62">SUMPRODUCT(('KP_Testing  All Others'!$G$2=KP_HTS_INDEX_Community!$E$2:$E$346)*(KP_HTS_INDEX_Community!BK$2:BK$346))</f>
        <v>0</v>
      </c>
      <c r="E62" s="408" cm="1">
        <f t="array" ref="E62">SUMPRODUCT(('KP_Testing  All Others'!$G$2=KP_HTS_INDEX_Community!$E$2:$E$346)*(KP_HTS_INDEX_Community!BL$2:BL$346))</f>
        <v>0</v>
      </c>
      <c r="F62" s="12"/>
      <c r="G62" s="12"/>
      <c r="H62" s="420"/>
      <c r="I62" s="12"/>
      <c r="J62" s="12"/>
      <c r="K62" s="12"/>
      <c r="L62" s="12"/>
      <c r="M62" s="12"/>
      <c r="N62" s="12"/>
      <c r="O62" s="12"/>
      <c r="P62" s="133"/>
    </row>
    <row r="63" spans="2:16">
      <c r="B63" s="100"/>
      <c r="C63" s="94"/>
      <c r="D63" s="94"/>
      <c r="E63" s="94"/>
      <c r="F63" s="94"/>
      <c r="G63" s="94"/>
      <c r="H63" s="94"/>
      <c r="I63" s="94"/>
      <c r="J63" s="94"/>
      <c r="K63" s="94"/>
      <c r="L63" s="94"/>
      <c r="M63" s="94"/>
      <c r="N63" s="94"/>
      <c r="O63" s="94"/>
      <c r="P63" s="90"/>
    </row>
    <row r="64" spans="2:16">
      <c r="B64" s="66"/>
      <c r="C64" s="27"/>
      <c r="D64" s="64"/>
      <c r="E64" s="64"/>
      <c r="F64" s="64"/>
      <c r="G64" s="64"/>
      <c r="H64" s="64"/>
      <c r="I64" s="64"/>
      <c r="J64" s="64"/>
      <c r="K64" s="64"/>
      <c r="L64" s="64"/>
      <c r="M64" s="64"/>
      <c r="N64" s="64"/>
      <c r="O64" s="64"/>
      <c r="P64" s="39"/>
    </row>
    <row r="65" spans="2:16" ht="24.75" customHeight="1">
      <c r="B65" s="487" t="s">
        <v>33</v>
      </c>
      <c r="C65" s="404" t="str">
        <f>IF(SUM(C59:E59,C62:E62)=0,"subtotal",SUM(C59:E59,C62:E62))</f>
        <v>subtotal</v>
      </c>
      <c r="D65" s="2"/>
      <c r="E65" s="2"/>
      <c r="F65" s="2"/>
      <c r="G65" s="2"/>
      <c r="H65" s="2"/>
      <c r="I65" s="2"/>
      <c r="J65" s="2"/>
      <c r="K65" s="2"/>
      <c r="L65" s="2"/>
      <c r="M65" s="2"/>
      <c r="N65" s="2"/>
      <c r="O65" s="2"/>
      <c r="P65" s="34"/>
    </row>
    <row r="66" spans="2:16">
      <c r="B66" s="67"/>
      <c r="C66" s="68"/>
      <c r="D66" s="65"/>
      <c r="E66" s="65"/>
      <c r="F66" s="65"/>
      <c r="G66" s="65"/>
      <c r="H66" s="65"/>
      <c r="I66" s="65"/>
      <c r="J66" s="65"/>
      <c r="K66" s="65"/>
      <c r="L66" s="65"/>
      <c r="M66" s="65"/>
      <c r="N66" s="65"/>
      <c r="O66" s="65"/>
      <c r="P66" s="54"/>
    </row>
    <row r="67" spans="2:16">
      <c r="B67" s="950" t="s">
        <v>3</v>
      </c>
      <c r="C67" s="951"/>
      <c r="D67" s="976" t="s">
        <v>2760</v>
      </c>
      <c r="E67" s="977"/>
      <c r="F67" s="977"/>
      <c r="G67" s="977"/>
      <c r="H67" s="977"/>
      <c r="I67" s="977"/>
      <c r="J67" s="977"/>
      <c r="K67" s="977"/>
      <c r="L67" s="977"/>
      <c r="M67" s="977"/>
      <c r="N67" s="977"/>
      <c r="O67" s="977"/>
      <c r="P67" s="978"/>
    </row>
    <row r="68" spans="2:16">
      <c r="B68" s="952"/>
      <c r="C68" s="953"/>
      <c r="D68" s="979"/>
      <c r="E68" s="980"/>
      <c r="F68" s="980"/>
      <c r="G68" s="980"/>
      <c r="H68" s="980"/>
      <c r="I68" s="980"/>
      <c r="J68" s="980"/>
      <c r="K68" s="980"/>
      <c r="L68" s="980"/>
      <c r="M68" s="980"/>
      <c r="N68" s="980"/>
      <c r="O68" s="980"/>
      <c r="P68" s="981"/>
    </row>
    <row r="69" spans="2:16">
      <c r="B69" s="83"/>
      <c r="C69" s="84"/>
      <c r="D69" s="85"/>
      <c r="E69" s="85"/>
      <c r="F69" s="85"/>
      <c r="G69" s="85"/>
      <c r="H69" s="85"/>
      <c r="I69" s="85"/>
      <c r="J69" s="85"/>
      <c r="K69" s="85"/>
      <c r="L69" s="85"/>
      <c r="M69" s="85"/>
      <c r="N69" s="85"/>
      <c r="O69" s="85"/>
      <c r="P69" s="86"/>
    </row>
    <row r="70" spans="2:16">
      <c r="B70" s="489" t="s">
        <v>89</v>
      </c>
      <c r="C70" s="423" t="str">
        <f>IF(SUM(C73:O73,C76:O76)=0,"subtotal",SUM(C73:O73,C76:O76))</f>
        <v>subtotal</v>
      </c>
      <c r="D70" s="2"/>
      <c r="E70" s="2"/>
      <c r="F70" s="2"/>
      <c r="G70" s="2"/>
      <c r="H70" s="2"/>
      <c r="I70" s="2"/>
      <c r="J70" s="2"/>
      <c r="K70" s="2"/>
      <c r="L70" s="2"/>
      <c r="M70" s="2"/>
      <c r="N70" s="2"/>
      <c r="O70" s="2"/>
      <c r="P70" s="104"/>
    </row>
    <row r="71" spans="2:16">
      <c r="B71" s="98"/>
      <c r="C71" s="8"/>
      <c r="D71" s="2"/>
      <c r="E71" s="2"/>
      <c r="F71" s="2"/>
      <c r="G71" s="2"/>
      <c r="H71" s="2"/>
      <c r="I71" s="2"/>
      <c r="J71" s="2"/>
      <c r="K71" s="2"/>
      <c r="L71" s="2"/>
      <c r="M71" s="2"/>
      <c r="N71" s="2"/>
      <c r="O71" s="2"/>
      <c r="P71" s="104"/>
    </row>
    <row r="72" spans="2:16" ht="29.25">
      <c r="B72" s="102"/>
      <c r="C72" s="189" t="s">
        <v>5</v>
      </c>
      <c r="D72" s="187" t="s">
        <v>9</v>
      </c>
      <c r="E72" s="187" t="s">
        <v>22</v>
      </c>
      <c r="F72" s="187" t="s">
        <v>23</v>
      </c>
      <c r="G72" s="187" t="s">
        <v>24</v>
      </c>
      <c r="H72" s="187" t="s">
        <v>25</v>
      </c>
      <c r="I72" s="187" t="s">
        <v>26</v>
      </c>
      <c r="J72" s="187" t="s">
        <v>27</v>
      </c>
      <c r="K72" s="187" t="s">
        <v>28</v>
      </c>
      <c r="L72" s="187" t="s">
        <v>29</v>
      </c>
      <c r="M72" s="187" t="s">
        <v>30</v>
      </c>
      <c r="N72" s="187" t="s">
        <v>31</v>
      </c>
      <c r="O72" s="187" t="s">
        <v>32</v>
      </c>
      <c r="P72" s="86"/>
    </row>
    <row r="73" spans="2:16" ht="29.25" customHeight="1">
      <c r="B73" s="487" t="s">
        <v>37</v>
      </c>
      <c r="C73" s="408" cm="1">
        <f t="array" ref="C73">SUMPRODUCT(('KP_Testing  All Others'!$G$2=KP_HTS_INDEX_Community!$E$2:$E$346)*(KP_HTS_INDEX_Community!CM$2:CM$346))</f>
        <v>0</v>
      </c>
      <c r="D73" s="408" cm="1">
        <f t="array" ref="D73">SUMPRODUCT(('KP_Testing  All Others'!$G$2=KP_HTS_INDEX_Community!$E$2:$E$346)*(KP_HTS_INDEX_Community!CN$2:CN$346))</f>
        <v>0</v>
      </c>
      <c r="E73" s="408" cm="1">
        <f t="array" ref="E73">SUMPRODUCT(('KP_Testing  All Others'!$G$2=KP_HTS_INDEX_Community!$E$2:$E$346)*(KP_HTS_INDEX_Community!CO$2:CO$346))</f>
        <v>0</v>
      </c>
      <c r="F73" s="408" cm="1">
        <f t="array" ref="F73">SUMPRODUCT(('KP_Testing  All Others'!$G$2=KP_HTS_INDEX_Community!$E$2:$E$346)*(KP_HTS_INDEX_Community!CP$2:CP$346))</f>
        <v>0</v>
      </c>
      <c r="G73" s="408" cm="1">
        <f t="array" ref="G73">SUMPRODUCT(('KP_Testing  All Others'!$G$2=KP_HTS_INDEX_Community!$E$2:$E$346)*(KP_HTS_INDEX_Community!CQ$2:CQ$346))</f>
        <v>0</v>
      </c>
      <c r="H73" s="408" cm="1">
        <f t="array" ref="H73">SUMPRODUCT(('KP_Testing  All Others'!$G$2=KP_HTS_INDEX_Community!$E$2:$E$346)*(KP_HTS_INDEX_Community!CR$2:CR$346))</f>
        <v>0</v>
      </c>
      <c r="I73" s="408" cm="1">
        <f t="array" ref="I73">SUMPRODUCT(('KP_Testing  All Others'!$G$2=KP_HTS_INDEX_Community!$E$2:$E$346)*(KP_HTS_INDEX_Community!CS$2:CS$346))</f>
        <v>0</v>
      </c>
      <c r="J73" s="408" cm="1">
        <f t="array" ref="J73">SUMPRODUCT(('KP_Testing  All Others'!$G$2=KP_HTS_INDEX_Community!$E$2:$E$346)*(KP_HTS_INDEX_Community!CT$2:CT$346))</f>
        <v>0</v>
      </c>
      <c r="K73" s="408" cm="1">
        <f t="array" ref="K73">SUMPRODUCT(('KP_Testing  All Others'!$G$2=KP_HTS_INDEX_Community!$E$2:$E$346)*(KP_HTS_INDEX_Community!CU$2:CU$346))</f>
        <v>0</v>
      </c>
      <c r="L73" s="408" cm="1">
        <f t="array" ref="L73">SUMPRODUCT(('KP_Testing  All Others'!$G$2=KP_HTS_INDEX_Community!$E$2:$E$346)*(KP_HTS_INDEX_Community!CV$2:CV$346))</f>
        <v>0</v>
      </c>
      <c r="M73" s="408" cm="1">
        <f t="array" ref="M73">SUMPRODUCT(('KP_Testing  All Others'!$G$2=KP_HTS_INDEX_Community!$E$2:$E$346)*(KP_HTS_INDEX_Community!CW$2:CW$346))</f>
        <v>0</v>
      </c>
      <c r="N73" s="408" cm="1">
        <f t="array" ref="N73">SUMPRODUCT(('KP_Testing  All Others'!$G$2=KP_HTS_INDEX_Community!$E$2:$E$346)*(KP_HTS_INDEX_Community!CX$2:CX$346))</f>
        <v>0</v>
      </c>
      <c r="O73" s="408" cm="1">
        <f t="array" ref="O73">SUMPRODUCT(('KP_Testing  All Others'!$G$2=KP_HTS_INDEX_Community!$E$2:$E$346)*(KP_HTS_INDEX_Community!CY$2:CY$346))</f>
        <v>0</v>
      </c>
      <c r="P73" s="421" t="s">
        <v>1550</v>
      </c>
    </row>
    <row r="74" spans="2:16">
      <c r="B74" s="100"/>
      <c r="C74" s="94"/>
      <c r="D74" s="94"/>
      <c r="E74" s="94"/>
      <c r="F74" s="94"/>
      <c r="G74" s="94"/>
      <c r="H74" s="94"/>
      <c r="I74" s="94"/>
      <c r="J74" s="94"/>
      <c r="K74" s="94"/>
      <c r="L74" s="94"/>
      <c r="M74" s="94"/>
      <c r="N74" s="94"/>
      <c r="O74" s="94"/>
      <c r="P74" s="90"/>
    </row>
    <row r="75" spans="2:16" ht="29.25">
      <c r="B75" s="102"/>
      <c r="C75" s="189" t="s">
        <v>5</v>
      </c>
      <c r="D75" s="187" t="s">
        <v>9</v>
      </c>
      <c r="E75" s="187" t="s">
        <v>22</v>
      </c>
      <c r="F75" s="187" t="s">
        <v>23</v>
      </c>
      <c r="G75" s="187" t="s">
        <v>24</v>
      </c>
      <c r="H75" s="187" t="s">
        <v>25</v>
      </c>
      <c r="I75" s="187" t="s">
        <v>26</v>
      </c>
      <c r="J75" s="187" t="s">
        <v>27</v>
      </c>
      <c r="K75" s="187" t="s">
        <v>28</v>
      </c>
      <c r="L75" s="187" t="s">
        <v>29</v>
      </c>
      <c r="M75" s="187" t="s">
        <v>30</v>
      </c>
      <c r="N75" s="187" t="s">
        <v>31</v>
      </c>
      <c r="O75" s="187" t="s">
        <v>32</v>
      </c>
      <c r="P75" s="86"/>
    </row>
    <row r="76" spans="2:16" ht="30" customHeight="1">
      <c r="B76" s="487" t="s">
        <v>39</v>
      </c>
      <c r="C76" s="408" cm="1">
        <f t="array" ref="C76">SUMPRODUCT(('KP_Testing  All Others'!$G$2=KP_HTS_INDEX_Community!$E$2:$E$346)*(KP_HTS_INDEX_Community!CZ$2:CZ$346))</f>
        <v>0</v>
      </c>
      <c r="D76" s="408" cm="1">
        <f t="array" ref="D76">SUMPRODUCT(('KP_Testing  All Others'!$G$2=KP_HTS_INDEX_Community!$E$2:$E$346)*(KP_HTS_INDEX_Community!DA$2:DA$346))</f>
        <v>0</v>
      </c>
      <c r="E76" s="408" cm="1">
        <f t="array" ref="E76">SUMPRODUCT(('KP_Testing  All Others'!$G$2=KP_HTS_INDEX_Community!$E$2:$E$346)*(KP_HTS_INDEX_Community!DB$2:DB$346))</f>
        <v>0</v>
      </c>
      <c r="F76" s="408" cm="1">
        <f t="array" ref="F76">SUMPRODUCT(('KP_Testing  All Others'!$G$2=KP_HTS_INDEX_Community!$E$2:$E$346)*(KP_HTS_INDEX_Community!DC$2:DC$346))</f>
        <v>0</v>
      </c>
      <c r="G76" s="408" cm="1">
        <f t="array" ref="G76">SUMPRODUCT(('KP_Testing  All Others'!$G$2=KP_HTS_INDEX_Community!$E$2:$E$346)*(KP_HTS_INDEX_Community!DD$2:DD$346))</f>
        <v>0</v>
      </c>
      <c r="H76" s="408" cm="1">
        <f t="array" ref="H76">SUMPRODUCT(('KP_Testing  All Others'!$G$2=KP_HTS_INDEX_Community!$E$2:$E$346)*(KP_HTS_INDEX_Community!DE$2:DE$346))</f>
        <v>0</v>
      </c>
      <c r="I76" s="408" cm="1">
        <f t="array" ref="I76">SUMPRODUCT(('KP_Testing  All Others'!$G$2=KP_HTS_INDEX_Community!$E$2:$E$346)*(KP_HTS_INDEX_Community!DF$2:DF$346))</f>
        <v>0</v>
      </c>
      <c r="J76" s="408" cm="1">
        <f t="array" ref="J76">SUMPRODUCT(('KP_Testing  All Others'!$G$2=KP_HTS_INDEX_Community!$E$2:$E$346)*(KP_HTS_INDEX_Community!DG$2:DG$346))</f>
        <v>0</v>
      </c>
      <c r="K76" s="408" cm="1">
        <f t="array" ref="K76">SUMPRODUCT(('KP_Testing  All Others'!$G$2=KP_HTS_INDEX_Community!$E$2:$E$346)*(KP_HTS_INDEX_Community!DH$2:DH$346))</f>
        <v>0</v>
      </c>
      <c r="L76" s="408" cm="1">
        <f t="array" ref="L76">SUMPRODUCT(('KP_Testing  All Others'!$G$2=KP_HTS_INDEX_Community!$E$2:$E$346)*(KP_HTS_INDEX_Community!DI$2:DI$346))</f>
        <v>0</v>
      </c>
      <c r="M76" s="408" cm="1">
        <f t="array" ref="M76">SUMPRODUCT(('KP_Testing  All Others'!$G$2=KP_HTS_INDEX_Community!$E$2:$E$346)*(KP_HTS_INDEX_Community!DJ$2:DJ$346))</f>
        <v>0</v>
      </c>
      <c r="N76" s="408" cm="1">
        <f t="array" ref="N76">SUMPRODUCT(('KP_Testing  All Others'!$G$2=KP_HTS_INDEX_Community!$E$2:$E$346)*(KP_HTS_INDEX_Community!DK$2:DK$346))</f>
        <v>0</v>
      </c>
      <c r="O76" s="408" cm="1">
        <f t="array" ref="O76">SUMPRODUCT(('KP_Testing  All Others'!$G$2=KP_HTS_INDEX_Community!$E$2:$E$346)*(KP_HTS_INDEX_Community!DL$2:DL$346))</f>
        <v>0</v>
      </c>
      <c r="P76" s="403" t="s">
        <v>1550</v>
      </c>
    </row>
    <row r="77" spans="2:16">
      <c r="B77" s="100"/>
      <c r="C77" s="94"/>
      <c r="D77" s="94"/>
      <c r="E77" s="94"/>
      <c r="F77" s="94"/>
      <c r="G77" s="94"/>
      <c r="H77" s="94"/>
      <c r="I77" s="94"/>
      <c r="J77" s="94"/>
      <c r="K77" s="94"/>
      <c r="L77" s="94"/>
      <c r="M77" s="94"/>
      <c r="N77" s="94"/>
      <c r="O77" s="94"/>
      <c r="P77" s="90"/>
    </row>
    <row r="78" spans="2:16">
      <c r="B78" s="83"/>
      <c r="C78" s="84"/>
      <c r="D78" s="85"/>
      <c r="E78" s="85"/>
      <c r="F78" s="85"/>
      <c r="G78" s="85"/>
      <c r="H78" s="85"/>
      <c r="I78" s="85"/>
      <c r="J78" s="85"/>
      <c r="K78" s="85"/>
      <c r="L78" s="85"/>
      <c r="M78" s="85"/>
      <c r="N78" s="85"/>
      <c r="O78" s="85"/>
      <c r="P78" s="86"/>
    </row>
    <row r="79" spans="2:16">
      <c r="B79" s="487" t="s">
        <v>70</v>
      </c>
      <c r="C79" s="423" t="str">
        <f>IF(SUM(C82:O82,C85:O85)=0,"subtotal",SUM(C82:O82,C85:O85))</f>
        <v>subtotal</v>
      </c>
      <c r="D79" s="2"/>
      <c r="E79" s="2"/>
      <c r="F79" s="2"/>
      <c r="G79" s="2"/>
      <c r="H79" s="2"/>
      <c r="I79" s="2"/>
      <c r="J79" s="2"/>
      <c r="K79" s="2"/>
      <c r="L79" s="2"/>
      <c r="M79" s="2"/>
      <c r="N79" s="2"/>
      <c r="O79" s="2"/>
      <c r="P79" s="104"/>
    </row>
    <row r="80" spans="2:16">
      <c r="B80" s="98"/>
      <c r="C80" s="8"/>
      <c r="D80" s="2"/>
      <c r="E80" s="2"/>
      <c r="F80" s="2"/>
      <c r="G80" s="2"/>
      <c r="H80" s="2"/>
      <c r="I80" s="2"/>
      <c r="J80" s="2"/>
      <c r="K80" s="2"/>
      <c r="L80" s="2"/>
      <c r="M80" s="2"/>
      <c r="N80" s="2"/>
      <c r="O80" s="2"/>
      <c r="P80" s="104"/>
    </row>
    <row r="81" spans="2:16" ht="29.25">
      <c r="B81" s="102"/>
      <c r="C81" s="189" t="s">
        <v>5</v>
      </c>
      <c r="D81" s="187" t="s">
        <v>9</v>
      </c>
      <c r="E81" s="187" t="s">
        <v>22</v>
      </c>
      <c r="F81" s="187" t="s">
        <v>23</v>
      </c>
      <c r="G81" s="187" t="s">
        <v>24</v>
      </c>
      <c r="H81" s="187" t="s">
        <v>25</v>
      </c>
      <c r="I81" s="187" t="s">
        <v>26</v>
      </c>
      <c r="J81" s="187" t="s">
        <v>27</v>
      </c>
      <c r="K81" s="187" t="s">
        <v>28</v>
      </c>
      <c r="L81" s="187" t="s">
        <v>29</v>
      </c>
      <c r="M81" s="187" t="s">
        <v>30</v>
      </c>
      <c r="N81" s="187" t="s">
        <v>31</v>
      </c>
      <c r="O81" s="187" t="s">
        <v>32</v>
      </c>
      <c r="P81" s="86"/>
    </row>
    <row r="82" spans="2:16" ht="29.25" customHeight="1">
      <c r="B82" s="487" t="s">
        <v>37</v>
      </c>
      <c r="C82" s="408" cm="1">
        <f t="array" ref="C82">SUMPRODUCT(('KP_Testing  All Others'!$G$2=KP_HTS_INDEX_Community!$E$2:$E$346)*(KP_HTS_INDEX_Community!DM$2:DM$346))</f>
        <v>0</v>
      </c>
      <c r="D82" s="408" cm="1">
        <f t="array" ref="D82">SUMPRODUCT(('KP_Testing  All Others'!$G$2=KP_HTS_INDEX_Community!$E$2:$E$346)*(KP_HTS_INDEX_Community!DN$2:DN$346))</f>
        <v>0</v>
      </c>
      <c r="E82" s="408" cm="1">
        <f t="array" ref="E82">SUMPRODUCT(('KP_Testing  All Others'!$G$2=KP_HTS_INDEX_Community!$E$2:$E$346)*(KP_HTS_INDEX_Community!DO$2:DO$346))</f>
        <v>0</v>
      </c>
      <c r="F82" s="408" cm="1">
        <f t="array" ref="F82">SUMPRODUCT(('KP_Testing  All Others'!$G$2=KP_HTS_INDEX_Community!$E$2:$E$346)*(KP_HTS_INDEX_Community!DP$2:DP$346))</f>
        <v>0</v>
      </c>
      <c r="G82" s="408" cm="1">
        <f t="array" ref="G82">SUMPRODUCT(('KP_Testing  All Others'!$G$2=KP_HTS_INDEX_Community!$E$2:$E$346)*(KP_HTS_INDEX_Community!DQ$2:DQ$346))</f>
        <v>0</v>
      </c>
      <c r="H82" s="408" cm="1">
        <f t="array" ref="H82">SUMPRODUCT(('KP_Testing  All Others'!$G$2=KP_HTS_INDEX_Community!$E$2:$E$346)*(KP_HTS_INDEX_Community!DR$2:DR$346))</f>
        <v>0</v>
      </c>
      <c r="I82" s="408" cm="1">
        <f t="array" ref="I82">SUMPRODUCT(('KP_Testing  All Others'!$G$2=KP_HTS_INDEX_Community!$E$2:$E$346)*(KP_HTS_INDEX_Community!DS$2:DS$346))</f>
        <v>0</v>
      </c>
      <c r="J82" s="408" cm="1">
        <f t="array" ref="J82">SUMPRODUCT(('KP_Testing  All Others'!$G$2=KP_HTS_INDEX_Community!$E$2:$E$346)*(KP_HTS_INDEX_Community!DT$2:DT$346))</f>
        <v>0</v>
      </c>
      <c r="K82" s="408" cm="1">
        <f t="array" ref="K82">SUMPRODUCT(('KP_Testing  All Others'!$G$2=KP_HTS_INDEX_Community!$E$2:$E$346)*(KP_HTS_INDEX_Community!DU$2:DU$346))</f>
        <v>0</v>
      </c>
      <c r="L82" s="408" cm="1">
        <f t="array" ref="L82">SUMPRODUCT(('KP_Testing  All Others'!$G$2=KP_HTS_INDEX_Community!$E$2:$E$346)*(KP_HTS_INDEX_Community!DV$2:DV$346))</f>
        <v>0</v>
      </c>
      <c r="M82" s="408" cm="1">
        <f t="array" ref="M82">SUMPRODUCT(('KP_Testing  All Others'!$G$2=KP_HTS_INDEX_Community!$E$2:$E$346)*(KP_HTS_INDEX_Community!DW$2:DW$346))</f>
        <v>0</v>
      </c>
      <c r="N82" s="408" cm="1">
        <f t="array" ref="N82">SUMPRODUCT(('KP_Testing  All Others'!$G$2=KP_HTS_INDEX_Community!$E$2:$E$346)*(KP_HTS_INDEX_Community!DX$2:DX$346))</f>
        <v>0</v>
      </c>
      <c r="O82" s="408" cm="1">
        <f t="array" ref="O82">SUMPRODUCT(('KP_Testing  All Others'!$G$2=KP_HTS_INDEX_Community!$E$2:$E$346)*(KP_HTS_INDEX_Community!DY$2:DY$346))</f>
        <v>0</v>
      </c>
      <c r="P82" s="421" t="s">
        <v>1550</v>
      </c>
    </row>
    <row r="83" spans="2:16">
      <c r="B83" s="100"/>
      <c r="C83" s="94"/>
      <c r="D83" s="94"/>
      <c r="E83" s="94"/>
      <c r="F83" s="94"/>
      <c r="G83" s="94"/>
      <c r="H83" s="94"/>
      <c r="I83" s="94"/>
      <c r="J83" s="94"/>
      <c r="K83" s="94"/>
      <c r="L83" s="94"/>
      <c r="M83" s="94"/>
      <c r="N83" s="94"/>
      <c r="O83" s="94"/>
      <c r="P83" s="90"/>
    </row>
    <row r="84" spans="2:16" ht="29.25">
      <c r="B84" s="102"/>
      <c r="C84" s="189" t="s">
        <v>5</v>
      </c>
      <c r="D84" s="187" t="s">
        <v>9</v>
      </c>
      <c r="E84" s="187" t="s">
        <v>22</v>
      </c>
      <c r="F84" s="187" t="s">
        <v>23</v>
      </c>
      <c r="G84" s="187" t="s">
        <v>24</v>
      </c>
      <c r="H84" s="187" t="s">
        <v>25</v>
      </c>
      <c r="I84" s="187" t="s">
        <v>26</v>
      </c>
      <c r="J84" s="187" t="s">
        <v>27</v>
      </c>
      <c r="K84" s="187" t="s">
        <v>28</v>
      </c>
      <c r="L84" s="187" t="s">
        <v>29</v>
      </c>
      <c r="M84" s="187" t="s">
        <v>30</v>
      </c>
      <c r="N84" s="187" t="s">
        <v>31</v>
      </c>
      <c r="O84" s="187" t="s">
        <v>32</v>
      </c>
      <c r="P84" s="86"/>
    </row>
    <row r="85" spans="2:16" ht="27.75" customHeight="1">
      <c r="B85" s="487" t="s">
        <v>39</v>
      </c>
      <c r="C85" s="408" cm="1">
        <f t="array" ref="C85">SUMPRODUCT(('KP_Testing  All Others'!$G$2=KP_HTS_INDEX_Community!$E$2:$E$346)*(KP_HTS_INDEX_Community!DZ$2:DZ$346))</f>
        <v>0</v>
      </c>
      <c r="D85" s="408" cm="1">
        <f t="array" ref="D85">SUMPRODUCT(('KP_Testing  All Others'!$G$2=KP_HTS_INDEX_Community!$E$2:$E$346)*(KP_HTS_INDEX_Community!EA$2:EA$346))</f>
        <v>0</v>
      </c>
      <c r="E85" s="408" cm="1">
        <f t="array" ref="E85">SUMPRODUCT(('KP_Testing  All Others'!$G$2=KP_HTS_INDEX_Community!$E$2:$E$346)*(KP_HTS_INDEX_Community!EB$2:EB$346))</f>
        <v>0</v>
      </c>
      <c r="F85" s="408" cm="1">
        <f t="array" ref="F85">SUMPRODUCT(('KP_Testing  All Others'!$G$2=KP_HTS_INDEX_Community!$E$2:$E$346)*(KP_HTS_INDEX_Community!EC$2:EC$346))</f>
        <v>0</v>
      </c>
      <c r="G85" s="408" cm="1">
        <f t="array" ref="G85">SUMPRODUCT(('KP_Testing  All Others'!$G$2=KP_HTS_INDEX_Community!$E$2:$E$346)*(KP_HTS_INDEX_Community!ED$2:ED$346))</f>
        <v>0</v>
      </c>
      <c r="H85" s="408" cm="1">
        <f t="array" ref="H85">SUMPRODUCT(('KP_Testing  All Others'!$G$2=KP_HTS_INDEX_Community!$E$2:$E$346)*(KP_HTS_INDEX_Community!EE$2:EE$346))</f>
        <v>0</v>
      </c>
      <c r="I85" s="408" cm="1">
        <f t="array" ref="I85">SUMPRODUCT(('KP_Testing  All Others'!$G$2=KP_HTS_INDEX_Community!$E$2:$E$346)*(KP_HTS_INDEX_Community!EF$2:EF$346))</f>
        <v>0</v>
      </c>
      <c r="J85" s="408" cm="1">
        <f t="array" ref="J85">SUMPRODUCT(('KP_Testing  All Others'!$G$2=KP_HTS_INDEX_Community!$E$2:$E$346)*(KP_HTS_INDEX_Community!EG$2:EG$346))</f>
        <v>0</v>
      </c>
      <c r="K85" s="408" cm="1">
        <f t="array" ref="K85">SUMPRODUCT(('KP_Testing  All Others'!$G$2=KP_HTS_INDEX_Community!$E$2:$E$346)*(KP_HTS_INDEX_Community!EH$2:EH$346))</f>
        <v>0</v>
      </c>
      <c r="L85" s="408" cm="1">
        <f t="array" ref="L85">SUMPRODUCT(('KP_Testing  All Others'!$G$2=KP_HTS_INDEX_Community!$E$2:$E$346)*(KP_HTS_INDEX_Community!EI$2:EI$346))</f>
        <v>0</v>
      </c>
      <c r="M85" s="408" cm="1">
        <f t="array" ref="M85">SUMPRODUCT(('KP_Testing  All Others'!$G$2=KP_HTS_INDEX_Community!$E$2:$E$346)*(KP_HTS_INDEX_Community!EJ$2:EJ$346))</f>
        <v>0</v>
      </c>
      <c r="N85" s="408" cm="1">
        <f t="array" ref="N85">SUMPRODUCT(('KP_Testing  All Others'!$G$2=KP_HTS_INDEX_Community!$E$2:$E$346)*(KP_HTS_INDEX_Community!EK$2:EK$346))</f>
        <v>0</v>
      </c>
      <c r="O85" s="408" cm="1">
        <f t="array" ref="O85">SUMPRODUCT(('KP_Testing  All Others'!$G$2=KP_HTS_INDEX_Community!$E$2:$E$346)*(KP_HTS_INDEX_Community!EL$2:EL$346))</f>
        <v>0</v>
      </c>
      <c r="P85" s="422" t="s">
        <v>1550</v>
      </c>
    </row>
    <row r="86" spans="2:16">
      <c r="B86" s="100"/>
      <c r="C86" s="94"/>
      <c r="D86" s="94"/>
      <c r="E86" s="94"/>
      <c r="F86" s="94"/>
      <c r="G86" s="94"/>
      <c r="H86" s="94"/>
      <c r="I86" s="94"/>
      <c r="J86" s="94"/>
      <c r="K86" s="94"/>
      <c r="L86" s="94"/>
      <c r="M86" s="94"/>
      <c r="N86" s="94"/>
      <c r="O86" s="94"/>
      <c r="P86" s="90"/>
    </row>
    <row r="87" spans="2:16" ht="29.25" customHeight="1">
      <c r="B87" s="937" t="s">
        <v>118</v>
      </c>
      <c r="C87" s="938"/>
      <c r="D87" s="984" t="s">
        <v>87</v>
      </c>
      <c r="E87" s="985"/>
      <c r="F87" s="985"/>
      <c r="G87" s="985"/>
      <c r="H87" s="985"/>
      <c r="I87" s="985"/>
      <c r="J87" s="985"/>
      <c r="K87" s="985"/>
      <c r="L87" s="985"/>
      <c r="M87" s="985"/>
      <c r="N87" s="985"/>
      <c r="O87" s="985"/>
      <c r="P87" s="986"/>
    </row>
    <row r="88" spans="2:16">
      <c r="B88" s="83"/>
      <c r="C88" s="84"/>
      <c r="D88" s="85"/>
      <c r="E88" s="85"/>
      <c r="F88" s="85"/>
      <c r="G88" s="85"/>
      <c r="H88" s="85"/>
      <c r="I88" s="85"/>
      <c r="J88" s="85"/>
      <c r="K88" s="85"/>
      <c r="L88" s="85"/>
      <c r="M88" s="85"/>
      <c r="N88" s="85"/>
      <c r="O88" s="85"/>
      <c r="P88" s="86"/>
    </row>
    <row r="89" spans="2:16" ht="24.75" customHeight="1">
      <c r="B89" s="487" t="s">
        <v>88</v>
      </c>
      <c r="C89" s="134" t="str">
        <f>IF(SUM(C92:O92,C95:O95)=0,"subtotal",SUM(C92:O92,C95:O95))</f>
        <v>subtotal</v>
      </c>
      <c r="D89" s="2"/>
      <c r="E89" s="2"/>
      <c r="F89" s="2"/>
      <c r="G89" s="2"/>
      <c r="H89" s="2"/>
      <c r="I89" s="2"/>
      <c r="J89" s="2"/>
      <c r="K89" s="2"/>
      <c r="L89" s="2"/>
      <c r="M89" s="2"/>
      <c r="N89" s="2"/>
      <c r="O89" s="2"/>
      <c r="P89" s="104"/>
    </row>
    <row r="90" spans="2:16">
      <c r="B90" s="98"/>
      <c r="C90" s="8"/>
      <c r="D90" s="2"/>
      <c r="E90" s="2"/>
      <c r="F90" s="2"/>
      <c r="G90" s="2"/>
      <c r="H90" s="2"/>
      <c r="I90" s="2"/>
      <c r="J90" s="2"/>
      <c r="K90" s="2"/>
      <c r="L90" s="2"/>
      <c r="M90" s="2"/>
      <c r="N90" s="2"/>
      <c r="O90" s="2"/>
      <c r="P90" s="104"/>
    </row>
    <row r="91" spans="2:16" ht="29.25">
      <c r="B91" s="102"/>
      <c r="C91" s="189" t="s">
        <v>5</v>
      </c>
      <c r="D91" s="187" t="s">
        <v>9</v>
      </c>
      <c r="E91" s="187" t="s">
        <v>22</v>
      </c>
      <c r="F91" s="187" t="s">
        <v>23</v>
      </c>
      <c r="G91" s="187" t="s">
        <v>24</v>
      </c>
      <c r="H91" s="187" t="s">
        <v>25</v>
      </c>
      <c r="I91" s="187" t="s">
        <v>26</v>
      </c>
      <c r="J91" s="187" t="s">
        <v>27</v>
      </c>
      <c r="K91" s="187" t="s">
        <v>28</v>
      </c>
      <c r="L91" s="187" t="s">
        <v>29</v>
      </c>
      <c r="M91" s="187" t="s">
        <v>30</v>
      </c>
      <c r="N91" s="187" t="s">
        <v>31</v>
      </c>
      <c r="O91" s="187" t="s">
        <v>32</v>
      </c>
      <c r="P91" s="86"/>
    </row>
    <row r="92" spans="2:16" ht="26.25" customHeight="1">
      <c r="B92" s="487" t="s">
        <v>37</v>
      </c>
      <c r="C92" s="408" cm="1">
        <f t="array" ref="C92">SUMPRODUCT(('KP_Testing  All Others'!$G$2=KP_HTS_INDEX_Community!$E$2:$E$46)*(KP_HTS_INDEX_Community!BM$2:BM$46))</f>
        <v>0</v>
      </c>
      <c r="D92" s="408" cm="1">
        <f t="array" ref="D92">SUMPRODUCT(('KP_Testing  All Others'!$G$2=KP_HTS_INDEX_Community!$E$2:$E$46)*(KP_HTS_INDEX_Community!BN$2:BN$46))</f>
        <v>0</v>
      </c>
      <c r="E92" s="408" cm="1">
        <f t="array" ref="E92">SUMPRODUCT(('KP_Testing  All Others'!$G$2=KP_HTS_INDEX_Community!$E$2:$E$46)*(KP_HTS_INDEX_Community!BO$2:BO$46))</f>
        <v>0</v>
      </c>
      <c r="F92" s="408" cm="1">
        <f t="array" ref="F92">SUMPRODUCT(('KP_Testing  All Others'!$G$2=KP_HTS_INDEX_Community!$E$2:$E$46)*(KP_HTS_INDEX_Community!BP$2:BP$46))</f>
        <v>0</v>
      </c>
      <c r="G92" s="408" cm="1">
        <f t="array" ref="G92">SUMPRODUCT(('KP_Testing  All Others'!$G$2=KP_HTS_INDEX_Community!$E$2:$E$46)*(KP_HTS_INDEX_Community!BQ$2:BQ$46))</f>
        <v>0</v>
      </c>
      <c r="H92" s="408" cm="1">
        <f t="array" ref="H92">SUMPRODUCT(('KP_Testing  All Others'!$G$2=KP_HTS_INDEX_Community!$E$2:$E$46)*(KP_HTS_INDEX_Community!BR$2:BR$46))</f>
        <v>0</v>
      </c>
      <c r="I92" s="408" cm="1">
        <f t="array" ref="I92">SUMPRODUCT(('KP_Testing  All Others'!$G$2=KP_HTS_INDEX_Community!$E$2:$E$46)*(KP_HTS_INDEX_Community!BS$2:BS$46))</f>
        <v>0</v>
      </c>
      <c r="J92" s="408" cm="1">
        <f t="array" ref="J92">SUMPRODUCT(('KP_Testing  All Others'!$G$2=KP_HTS_INDEX_Community!$E$2:$E$46)*(KP_HTS_INDEX_Community!BT$2:BT$46))</f>
        <v>0</v>
      </c>
      <c r="K92" s="408" cm="1">
        <f t="array" ref="K92">SUMPRODUCT(('KP_Testing  All Others'!$G$2=KP_HTS_INDEX_Community!$E$2:$E$46)*(KP_HTS_INDEX_Community!BU$2:BU$46))</f>
        <v>0</v>
      </c>
      <c r="L92" s="408" cm="1">
        <f t="array" ref="L92">SUMPRODUCT(('KP_Testing  All Others'!$G$2=KP_HTS_INDEX_Community!$E$2:$E$46)*(KP_HTS_INDEX_Community!BV$2:BV$46))</f>
        <v>0</v>
      </c>
      <c r="M92" s="408" cm="1">
        <f t="array" ref="M92">SUMPRODUCT(('KP_Testing  All Others'!$G$2=KP_HTS_INDEX_Community!$E$2:$E$46)*(KP_HTS_INDEX_Community!BW$2:BW$46))</f>
        <v>0</v>
      </c>
      <c r="N92" s="408" cm="1">
        <f t="array" ref="N92">SUMPRODUCT(('KP_Testing  All Others'!$G$2=KP_HTS_INDEX_Community!$E$2:$E$46)*(KP_HTS_INDEX_Community!BX$2:BX$46))</f>
        <v>0</v>
      </c>
      <c r="O92" s="408" cm="1">
        <f t="array" ref="O92">SUMPRODUCT(('KP_Testing  All Others'!$G$2=KP_HTS_INDEX_Community!$E$2:$E$46)*(KP_HTS_INDEX_Community!BY$2:BY$46))</f>
        <v>0</v>
      </c>
      <c r="P92" s="421" t="s">
        <v>1550</v>
      </c>
    </row>
    <row r="93" spans="2:16">
      <c r="B93" s="100"/>
      <c r="C93" s="94"/>
      <c r="D93" s="94"/>
      <c r="E93" s="94"/>
      <c r="F93" s="94"/>
      <c r="G93" s="94"/>
      <c r="H93" s="94"/>
      <c r="I93" s="94"/>
      <c r="J93" s="94"/>
      <c r="K93" s="94"/>
      <c r="L93" s="94"/>
      <c r="M93" s="94"/>
      <c r="N93" s="94"/>
      <c r="O93" s="94"/>
      <c r="P93" s="90"/>
    </row>
    <row r="94" spans="2:16" ht="29.25">
      <c r="B94" s="102"/>
      <c r="C94" s="189" t="s">
        <v>5</v>
      </c>
      <c r="D94" s="187" t="s">
        <v>9</v>
      </c>
      <c r="E94" s="187" t="s">
        <v>22</v>
      </c>
      <c r="F94" s="187" t="s">
        <v>23</v>
      </c>
      <c r="G94" s="187" t="s">
        <v>24</v>
      </c>
      <c r="H94" s="187" t="s">
        <v>25</v>
      </c>
      <c r="I94" s="187" t="s">
        <v>26</v>
      </c>
      <c r="J94" s="187" t="s">
        <v>27</v>
      </c>
      <c r="K94" s="187" t="s">
        <v>28</v>
      </c>
      <c r="L94" s="187" t="s">
        <v>29</v>
      </c>
      <c r="M94" s="187" t="s">
        <v>30</v>
      </c>
      <c r="N94" s="187" t="s">
        <v>31</v>
      </c>
      <c r="O94" s="187" t="s">
        <v>32</v>
      </c>
      <c r="P94" s="86"/>
    </row>
    <row r="95" spans="2:16" ht="28.5" customHeight="1">
      <c r="B95" s="487" t="s">
        <v>39</v>
      </c>
      <c r="C95" s="408" cm="1">
        <f t="array" ref="C95">SUMPRODUCT(('KP_Testing  All Others'!$G$2=KP_HTS_INDEX_Community!$E$2:$E$346)*(KP_HTS_INDEX_Community!BZ$2:BZ$346))</f>
        <v>0</v>
      </c>
      <c r="D95" s="408" cm="1">
        <f t="array" ref="D95">SUMPRODUCT(('KP_Testing  All Others'!$G$2=KP_HTS_INDEX_Community!$E$2:$E$346)*(KP_HTS_INDEX_Community!CA$2:CA$346))</f>
        <v>0</v>
      </c>
      <c r="E95" s="408" cm="1">
        <f t="array" ref="E95">SUMPRODUCT(('KP_Testing  All Others'!$G$2=KP_HTS_INDEX_Community!$E$2:$E$346)*(KP_HTS_INDEX_Community!CB$2:CB$346))</f>
        <v>0</v>
      </c>
      <c r="F95" s="408" cm="1">
        <f t="array" ref="F95">SUMPRODUCT(('KP_Testing  All Others'!$G$2=KP_HTS_INDEX_Community!$E$2:$E$346)*(KP_HTS_INDEX_Community!CC$2:CC$346))</f>
        <v>0</v>
      </c>
      <c r="G95" s="408" cm="1">
        <f t="array" ref="G95">SUMPRODUCT(('KP_Testing  All Others'!$G$2=KP_HTS_INDEX_Community!$E$2:$E$346)*(KP_HTS_INDEX_Community!CD$2:CD$346))</f>
        <v>0</v>
      </c>
      <c r="H95" s="408" cm="1">
        <f t="array" ref="H95">SUMPRODUCT(('KP_Testing  All Others'!$G$2=KP_HTS_INDEX_Community!$E$2:$E$346)*(KP_HTS_INDEX_Community!CE$2:CE$346))</f>
        <v>0</v>
      </c>
      <c r="I95" s="408" cm="1">
        <f t="array" ref="I95">SUMPRODUCT(('KP_Testing  All Others'!$G$2=KP_HTS_INDEX_Community!$E$2:$E$346)*(KP_HTS_INDEX_Community!CF$2:CF$346))</f>
        <v>0</v>
      </c>
      <c r="J95" s="408" cm="1">
        <f t="array" ref="J95">SUMPRODUCT(('KP_Testing  All Others'!$G$2=KP_HTS_INDEX_Community!$E$2:$E$346)*(KP_HTS_INDEX_Community!CG$2:CG$346))</f>
        <v>0</v>
      </c>
      <c r="K95" s="408" cm="1">
        <f t="array" ref="K95">SUMPRODUCT(('KP_Testing  All Others'!$G$2=KP_HTS_INDEX_Community!$E$2:$E$346)*(KP_HTS_INDEX_Community!CH$2:CH$346))</f>
        <v>0</v>
      </c>
      <c r="L95" s="408" cm="1">
        <f t="array" ref="L95">SUMPRODUCT(('KP_Testing  All Others'!$G$2=KP_HTS_INDEX_Community!$E$2:$E$346)*(KP_HTS_INDEX_Community!CI$2:CI$346))</f>
        <v>0</v>
      </c>
      <c r="M95" s="408" cm="1">
        <f t="array" ref="M95">SUMPRODUCT(('KP_Testing  All Others'!$G$2=KP_HTS_INDEX_Community!$E$2:$E$346)*(KP_HTS_INDEX_Community!CJ$2:CJ$346))</f>
        <v>0</v>
      </c>
      <c r="N95" s="408" cm="1">
        <f t="array" ref="N95">SUMPRODUCT(('KP_Testing  All Others'!$G$2=KP_HTS_INDEX_Community!$E$2:$E$346)*(KP_HTS_INDEX_Community!CK$2:CK$346))</f>
        <v>0</v>
      </c>
      <c r="O95" s="408" cm="1">
        <f t="array" ref="O95">SUMPRODUCT(('KP_Testing  All Others'!$G$2=KP_HTS_INDEX_Community!$E$2:$E$346)*(KP_HTS_INDEX_Community!CL$2:CL$346))</f>
        <v>0</v>
      </c>
      <c r="P95" s="403" t="s">
        <v>1550</v>
      </c>
    </row>
    <row r="96" spans="2:16">
      <c r="B96" s="100"/>
      <c r="C96" s="94"/>
      <c r="D96" s="94"/>
      <c r="E96" s="94"/>
      <c r="F96" s="94"/>
      <c r="G96" s="94"/>
      <c r="H96" s="94"/>
      <c r="I96" s="94"/>
      <c r="J96" s="94"/>
      <c r="K96" s="94"/>
      <c r="L96" s="94"/>
      <c r="M96" s="94"/>
      <c r="N96" s="94"/>
      <c r="O96" s="94"/>
      <c r="P96" s="90"/>
    </row>
    <row r="97" spans="2:26" s="1" customFormat="1" ht="27.6" customHeight="1">
      <c r="B97" s="1233" t="s">
        <v>1775</v>
      </c>
      <c r="C97" s="1234"/>
      <c r="D97" s="1234"/>
      <c r="E97" s="1234"/>
      <c r="F97" s="1234"/>
      <c r="G97" s="1234"/>
      <c r="H97" s="1234"/>
      <c r="I97" s="1234"/>
      <c r="J97" s="1234"/>
      <c r="K97" s="1234"/>
      <c r="L97" s="1234"/>
      <c r="M97" s="1234"/>
      <c r="N97" s="1234"/>
      <c r="O97" s="1234"/>
      <c r="P97" s="1235"/>
      <c r="Z97" s="819"/>
    </row>
    <row r="98" spans="2:26" s="1" customFormat="1" ht="27" customHeight="1">
      <c r="B98" s="102"/>
      <c r="C98" s="522" t="s">
        <v>103</v>
      </c>
      <c r="D98" s="522" t="s">
        <v>1769</v>
      </c>
      <c r="E98" s="522" t="s">
        <v>104</v>
      </c>
      <c r="F98" s="132"/>
      <c r="G98" s="132"/>
      <c r="H98" s="132"/>
      <c r="I98" s="132"/>
      <c r="J98" s="132"/>
      <c r="K98" s="132"/>
      <c r="L98" s="132"/>
      <c r="M98" s="132"/>
      <c r="N98" s="132"/>
      <c r="O98" s="132"/>
      <c r="P98" s="110"/>
      <c r="Z98" s="819"/>
    </row>
    <row r="99" spans="2:26" s="1" customFormat="1" ht="23.85" customHeight="1">
      <c r="B99" s="98" t="s">
        <v>37</v>
      </c>
      <c r="C99" s="408">
        <f>SUMPRODUCT(('KP_Testing  All Others'!$G$2=KP_HTS_INDEX_Community!$E$2:$E$350)*(KP_HTS_INDEX_Community!EP$2:EP$350))</f>
        <v>0</v>
      </c>
      <c r="D99" s="408">
        <f>SUMPRODUCT(('KP_Testing  All Others'!$G$2=KP_HTS_INDEX_Community!$E$2:$E$350)*(KP_HTS_INDEX_Community!EQ$2:EQ$350))</f>
        <v>0</v>
      </c>
      <c r="E99" s="408">
        <f>SUMPRODUCT(('KP_Testing  All Others'!$G$2=KP_HTS_INDEX_Community!$E$2:$E$350)*(KP_HTS_INDEX_Community!ER$2:ER$350))</f>
        <v>0</v>
      </c>
      <c r="F99" s="423" t="str">
        <f>IF(SUM(C99:E99)=0,"subtotal",SUM(C99:E99))</f>
        <v>subtotal</v>
      </c>
      <c r="G99" s="12"/>
      <c r="H99" s="12"/>
      <c r="I99" s="12"/>
      <c r="J99" s="12"/>
      <c r="K99" s="12"/>
      <c r="L99" s="12"/>
      <c r="M99" s="12"/>
      <c r="N99" s="12"/>
      <c r="O99" s="12"/>
      <c r="P99" s="133"/>
      <c r="Z99" s="819"/>
    </row>
    <row r="100" spans="2:26" s="1" customFormat="1" ht="7.5" customHeight="1">
      <c r="B100" s="100"/>
      <c r="C100" s="94"/>
      <c r="D100" s="94"/>
      <c r="E100" s="94"/>
      <c r="F100" s="94"/>
      <c r="G100" s="94"/>
      <c r="H100" s="94"/>
      <c r="I100" s="94"/>
      <c r="J100" s="94"/>
      <c r="K100" s="94"/>
      <c r="L100" s="94"/>
      <c r="M100" s="94"/>
      <c r="N100" s="94"/>
      <c r="O100" s="94"/>
      <c r="P100" s="90"/>
      <c r="Z100" s="819"/>
    </row>
    <row r="101" spans="2:26" s="1" customFormat="1" ht="14.25">
      <c r="B101" s="96"/>
      <c r="C101" s="92"/>
      <c r="D101" s="92"/>
      <c r="E101" s="92"/>
      <c r="F101" s="92"/>
      <c r="G101" s="92"/>
      <c r="H101" s="92"/>
      <c r="I101" s="92"/>
      <c r="J101" s="92"/>
      <c r="K101" s="92"/>
      <c r="L101" s="92"/>
      <c r="M101" s="92"/>
      <c r="N101" s="92"/>
      <c r="O101" s="92"/>
      <c r="P101" s="86"/>
      <c r="Z101" s="819"/>
    </row>
    <row r="102" spans="2:26" s="1" customFormat="1" ht="23.85" customHeight="1">
      <c r="B102" s="98" t="s">
        <v>39</v>
      </c>
      <c r="C102" s="408">
        <f>SUMPRODUCT(('KP_Testing  All Others'!$G$2=KP_HTS_INDEX_Community!$E$2:$E$350)*(KP_HTS_INDEX_Community!ES$2:ES$350))</f>
        <v>0</v>
      </c>
      <c r="D102" s="408">
        <f>SUMPRODUCT(('KP_Testing  All Others'!$G$2=KP_HTS_INDEX_Community!$E$2:$E$350)*(KP_HTS_INDEX_Community!ET$2:ET$350))</f>
        <v>0</v>
      </c>
      <c r="E102" s="408">
        <f>SUMPRODUCT(('KP_Testing  All Others'!$G$2=KP_HTS_INDEX_Community!$E$2:$E$350)*(KP_HTS_INDEX_Community!EU$2:EU$350))</f>
        <v>0</v>
      </c>
      <c r="F102" s="423" t="str">
        <f>IF(SUM(C102:E102)=0,"subtotal",SUM(C102:E102))</f>
        <v>subtotal</v>
      </c>
      <c r="G102" s="12"/>
      <c r="H102" s="420"/>
      <c r="I102" s="12"/>
      <c r="J102" s="12"/>
      <c r="K102" s="12"/>
      <c r="L102" s="12"/>
      <c r="M102" s="12"/>
      <c r="N102" s="12"/>
      <c r="O102" s="12"/>
      <c r="P102" s="133"/>
      <c r="Z102" s="819"/>
    </row>
    <row r="103" spans="2:26" s="1" customFormat="1" ht="10.5" customHeight="1">
      <c r="B103" s="100"/>
      <c r="C103" s="94"/>
      <c r="D103" s="94"/>
      <c r="E103" s="94"/>
      <c r="F103" s="94"/>
      <c r="G103" s="94"/>
      <c r="H103" s="94"/>
      <c r="I103" s="94"/>
      <c r="J103" s="94"/>
      <c r="K103" s="94"/>
      <c r="L103" s="94"/>
      <c r="M103" s="94"/>
      <c r="N103" s="94"/>
      <c r="O103" s="94"/>
      <c r="P103" s="90"/>
      <c r="Z103" s="819"/>
    </row>
    <row r="104" spans="2:26" ht="29.25" hidden="1" customHeight="1">
      <c r="B104" s="1224" t="str">
        <f>CONCATENATE(K2,": HTS_TST (Community) - Index Testing Modality")</f>
        <v>: HTS_TST (Community) - Index Testing Modality</v>
      </c>
      <c r="C104" s="1225"/>
      <c r="D104" s="1225"/>
      <c r="E104" s="1225"/>
      <c r="F104" s="1225"/>
      <c r="G104" s="1225"/>
      <c r="H104" s="1225"/>
      <c r="I104" s="1225"/>
      <c r="J104" s="1225"/>
      <c r="K104" s="1225"/>
      <c r="L104" s="1225"/>
      <c r="M104" s="1225"/>
      <c r="N104" s="1225"/>
      <c r="O104" s="1225"/>
      <c r="P104" s="1226"/>
    </row>
    <row r="105" spans="2:26" ht="26.25" hidden="1" customHeight="1">
      <c r="B105" s="1014" t="s">
        <v>0</v>
      </c>
      <c r="C105" s="1015"/>
      <c r="D105" s="1016" t="s">
        <v>1559</v>
      </c>
      <c r="E105" s="1016"/>
      <c r="F105" s="1016"/>
      <c r="G105" s="1016"/>
      <c r="H105" s="1016"/>
      <c r="I105" s="1016"/>
      <c r="J105" s="1016"/>
      <c r="K105" s="1016"/>
      <c r="L105" s="1016"/>
      <c r="M105" s="1016"/>
      <c r="N105" s="1016"/>
      <c r="O105" s="1016"/>
      <c r="P105" s="34"/>
    </row>
    <row r="106" spans="2:26" ht="10.5" hidden="1" customHeight="1">
      <c r="B106" s="62"/>
      <c r="C106" s="63"/>
      <c r="D106" s="64"/>
      <c r="E106" s="64"/>
      <c r="F106" s="64"/>
      <c r="G106" s="64"/>
      <c r="H106" s="64"/>
      <c r="I106" s="64"/>
      <c r="J106" s="64"/>
      <c r="K106" s="64"/>
      <c r="L106" s="64"/>
      <c r="M106" s="64"/>
      <c r="N106" s="64"/>
      <c r="O106" s="64"/>
      <c r="P106" s="39"/>
    </row>
    <row r="107" spans="2:26" ht="27.75" hidden="1" customHeight="1">
      <c r="B107" s="449" t="s">
        <v>69</v>
      </c>
      <c r="C107" s="404" t="str">
        <f>IF(SUM('KP_Testing Path 2 - HTS TST Mod'!P73,'KP_Testing Path 2 - HTS TST Mod'!P76)=0,"subtotal",SUM('KP_Testing Path 2 - HTS TST Mod'!P73,'KP_Testing Path 2 - HTS TST Mod'!P76))</f>
        <v>subtotal</v>
      </c>
      <c r="D107" s="2"/>
      <c r="E107" s="2"/>
      <c r="F107" s="2"/>
      <c r="G107" s="2"/>
      <c r="H107" s="2"/>
      <c r="I107" s="2"/>
      <c r="J107" s="2"/>
      <c r="K107" s="2"/>
      <c r="L107" s="2"/>
      <c r="M107" s="2"/>
      <c r="N107" s="2"/>
      <c r="O107" s="2"/>
      <c r="P107" s="34"/>
    </row>
    <row r="108" spans="2:26" ht="9.75" hidden="1" customHeight="1">
      <c r="B108" s="449"/>
      <c r="C108" s="8"/>
      <c r="D108" s="2"/>
      <c r="E108" s="2"/>
      <c r="F108" s="2"/>
      <c r="G108" s="2"/>
      <c r="H108" s="2"/>
      <c r="I108" s="2"/>
      <c r="J108" s="2"/>
      <c r="K108" s="2"/>
      <c r="L108" s="2"/>
      <c r="M108" s="2"/>
      <c r="N108" s="2"/>
      <c r="O108" s="2"/>
      <c r="P108" s="34"/>
    </row>
    <row r="109" spans="2:26" ht="7.5" hidden="1" customHeight="1">
      <c r="B109" s="485"/>
      <c r="C109" s="27"/>
      <c r="D109" s="64"/>
      <c r="E109" s="64"/>
      <c r="F109" s="64"/>
      <c r="G109" s="64"/>
      <c r="H109" s="64"/>
      <c r="I109" s="64"/>
      <c r="J109" s="64"/>
      <c r="K109" s="64"/>
      <c r="L109" s="64"/>
      <c r="M109" s="64"/>
      <c r="N109" s="64"/>
      <c r="O109" s="64"/>
      <c r="P109" s="39"/>
    </row>
    <row r="110" spans="2:26" ht="26.25" hidden="1" customHeight="1">
      <c r="B110" s="449" t="s">
        <v>70</v>
      </c>
      <c r="C110" s="405" t="str">
        <f>IF(SUM('KP_Testing Path 2 - HTS TST Mod'!P82,'KP_Testing Path 2 - HTS TST Mod'!P85)=0,"subtotal",SUM('KP_Testing Path 2 - HTS TST Mod'!P82,'KP_Testing Path 2 - HTS TST Mod'!P85))</f>
        <v>subtotal</v>
      </c>
      <c r="D110" s="2"/>
      <c r="E110" s="2"/>
      <c r="F110" s="2"/>
      <c r="G110" s="2"/>
      <c r="H110" s="2"/>
      <c r="I110" s="2"/>
      <c r="J110" s="2"/>
      <c r="K110" s="2"/>
      <c r="L110" s="2"/>
      <c r="M110" s="2"/>
      <c r="N110" s="2"/>
      <c r="O110" s="2"/>
      <c r="P110" s="34"/>
    </row>
    <row r="111" spans="2:26" ht="8.25" hidden="1" customHeight="1">
      <c r="B111" s="486"/>
      <c r="C111" s="6"/>
      <c r="D111" s="2"/>
      <c r="E111" s="2"/>
      <c r="F111" s="2"/>
      <c r="G111" s="2"/>
      <c r="H111" s="2"/>
      <c r="I111" s="2"/>
      <c r="J111" s="2"/>
      <c r="K111" s="2"/>
      <c r="L111" s="2"/>
      <c r="M111" s="2"/>
      <c r="N111" s="2"/>
      <c r="O111" s="2"/>
      <c r="P111" s="34"/>
    </row>
    <row r="112" spans="2:26" ht="10.5" hidden="1" customHeight="1">
      <c r="B112" s="485"/>
      <c r="C112" s="27"/>
      <c r="D112" s="64"/>
      <c r="E112" s="64"/>
      <c r="F112" s="64"/>
      <c r="G112" s="64"/>
      <c r="H112" s="64"/>
      <c r="I112" s="64"/>
      <c r="J112" s="64"/>
      <c r="K112" s="64"/>
      <c r="L112" s="64"/>
      <c r="M112" s="64"/>
      <c r="N112" s="64"/>
      <c r="O112" s="64"/>
      <c r="P112" s="39"/>
    </row>
    <row r="113" spans="2:16" ht="23.25" hidden="1" customHeight="1">
      <c r="B113" s="449" t="s">
        <v>33</v>
      </c>
      <c r="C113" s="405" t="str">
        <f>IF(SUM(C107,C110)=0,"subtotal",SUM(C107,C110))</f>
        <v>subtotal</v>
      </c>
      <c r="D113" s="2"/>
      <c r="E113" s="2"/>
      <c r="F113" s="2"/>
      <c r="G113" s="2"/>
      <c r="H113" s="2"/>
      <c r="I113" s="2"/>
      <c r="J113" s="2"/>
      <c r="K113" s="2"/>
      <c r="L113" s="2"/>
      <c r="M113" s="2"/>
      <c r="N113" s="2"/>
      <c r="O113" s="2"/>
      <c r="P113" s="34"/>
    </row>
    <row r="114" spans="2:16" ht="11.25" hidden="1" customHeight="1">
      <c r="B114" s="67"/>
      <c r="C114" s="68"/>
      <c r="D114" s="65"/>
      <c r="E114" s="65"/>
      <c r="F114" s="65"/>
      <c r="G114" s="65"/>
      <c r="H114" s="65"/>
      <c r="I114" s="65"/>
      <c r="J114" s="65"/>
      <c r="K114" s="65"/>
      <c r="L114" s="65"/>
      <c r="M114" s="65"/>
      <c r="N114" s="65"/>
      <c r="O114" s="65"/>
      <c r="P114" s="54"/>
    </row>
    <row r="115" spans="2:16" ht="33" customHeight="1">
      <c r="B115" s="1207" t="str">
        <f>CONCATENATE(K2,": HTS_TST (Community) - Mobile")</f>
        <v>: HTS_TST (Community) - Mobile</v>
      </c>
      <c r="C115" s="1208"/>
      <c r="D115" s="1208"/>
      <c r="E115" s="1208"/>
      <c r="F115" s="1208"/>
      <c r="G115" s="1208"/>
      <c r="H115" s="1208"/>
      <c r="I115" s="1208"/>
      <c r="J115" s="1208"/>
      <c r="K115" s="1208"/>
      <c r="L115" s="1208"/>
      <c r="M115" s="1208"/>
      <c r="N115" s="1208"/>
      <c r="O115" s="1208"/>
      <c r="P115" s="1208"/>
    </row>
    <row r="116" spans="2:16" ht="27.75" customHeight="1">
      <c r="B116" s="1006" t="s">
        <v>3</v>
      </c>
      <c r="C116" s="1007"/>
      <c r="D116" s="1001" t="s">
        <v>2756</v>
      </c>
      <c r="E116" s="1002"/>
      <c r="F116" s="1002"/>
      <c r="G116" s="1002"/>
      <c r="H116" s="1002"/>
      <c r="I116" s="1002"/>
      <c r="J116" s="1002"/>
      <c r="K116" s="1002"/>
      <c r="L116" s="1002"/>
      <c r="M116" s="1002"/>
      <c r="N116" s="1002"/>
      <c r="O116" s="1003"/>
      <c r="P116" s="39"/>
    </row>
    <row r="117" spans="2:16">
      <c r="B117" s="29"/>
      <c r="C117" s="6"/>
      <c r="D117" s="2"/>
      <c r="E117" s="2"/>
      <c r="F117" s="2"/>
      <c r="G117" s="2"/>
      <c r="H117" s="2"/>
      <c r="I117" s="2"/>
      <c r="J117" s="2"/>
      <c r="K117" s="2"/>
      <c r="L117" s="2"/>
      <c r="M117" s="2"/>
      <c r="N117" s="2"/>
      <c r="O117" s="64"/>
      <c r="P117" s="75"/>
    </row>
    <row r="118" spans="2:16">
      <c r="B118" s="994"/>
      <c r="C118" s="10"/>
      <c r="D118" s="10"/>
      <c r="E118" s="10"/>
      <c r="F118" s="10"/>
      <c r="G118" s="10"/>
      <c r="H118" s="10"/>
      <c r="I118" s="10"/>
      <c r="J118" s="10"/>
      <c r="K118" s="10"/>
      <c r="L118" s="10"/>
      <c r="M118" s="10"/>
      <c r="N118" s="10"/>
      <c r="O118" s="79"/>
      <c r="P118" s="80"/>
    </row>
    <row r="119" spans="2:16">
      <c r="B119" s="893"/>
      <c r="C119" s="995" t="s">
        <v>5</v>
      </c>
      <c r="D119" s="996"/>
      <c r="E119" s="997" t="s">
        <v>9</v>
      </c>
      <c r="F119" s="998"/>
      <c r="G119" s="997" t="s">
        <v>22</v>
      </c>
      <c r="H119" s="998"/>
      <c r="I119" s="997" t="s">
        <v>23</v>
      </c>
      <c r="J119" s="998"/>
      <c r="K119" s="997" t="s">
        <v>24</v>
      </c>
      <c r="L119" s="998"/>
      <c r="M119" s="997" t="s">
        <v>25</v>
      </c>
      <c r="N119" s="998"/>
      <c r="O119" s="1004" t="s">
        <v>26</v>
      </c>
      <c r="P119" s="1005"/>
    </row>
    <row r="120" spans="2:16">
      <c r="B120" s="72"/>
      <c r="C120" s="73" t="s">
        <v>71</v>
      </c>
      <c r="D120" s="74" t="s">
        <v>72</v>
      </c>
      <c r="E120" s="73" t="s">
        <v>71</v>
      </c>
      <c r="F120" s="74" t="s">
        <v>72</v>
      </c>
      <c r="G120" s="73" t="s">
        <v>71</v>
      </c>
      <c r="H120" s="74" t="s">
        <v>72</v>
      </c>
      <c r="I120" s="73" t="s">
        <v>71</v>
      </c>
      <c r="J120" s="74" t="s">
        <v>72</v>
      </c>
      <c r="K120" s="73" t="s">
        <v>71</v>
      </c>
      <c r="L120" s="74" t="s">
        <v>72</v>
      </c>
      <c r="M120" s="73" t="s">
        <v>71</v>
      </c>
      <c r="N120" s="74" t="s">
        <v>72</v>
      </c>
      <c r="O120" s="73" t="s">
        <v>71</v>
      </c>
      <c r="P120" s="74" t="s">
        <v>72</v>
      </c>
    </row>
    <row r="121" spans="2:16">
      <c r="B121" s="70"/>
      <c r="C121" s="44"/>
      <c r="D121" s="60"/>
      <c r="E121" s="44"/>
      <c r="F121" s="60"/>
      <c r="G121" s="44"/>
      <c r="H121" s="60"/>
      <c r="I121" s="44"/>
      <c r="J121" s="60"/>
      <c r="K121" s="44"/>
      <c r="L121" s="60"/>
      <c r="M121" s="44"/>
      <c r="N121" s="60"/>
      <c r="O121" s="60"/>
      <c r="P121" s="39"/>
    </row>
    <row r="122" spans="2:16" ht="26.25" customHeight="1">
      <c r="B122" s="31" t="s">
        <v>46</v>
      </c>
      <c r="C122" s="408" cm="1">
        <f t="array" ref="C122">SUMPRODUCT(($G$2=KP_HTS_Mobile_Service_Modality!$E$2:$E$50)*(KP_HTS_Mobile_Service_Modality!G$2:G$50))</f>
        <v>0</v>
      </c>
      <c r="D122" s="408" cm="1">
        <f t="array" ref="D122">SUMPRODUCT(($G$2=KP_HTS_Mobile_Service_Modality!$E$2:$E$50)*(KP_HTS_Mobile_Service_Modality!H$2:H$50))</f>
        <v>0</v>
      </c>
      <c r="E122" s="408" cm="1">
        <f t="array" ref="E122">SUMPRODUCT(($G$2=KP_HTS_Mobile_Service_Modality!$E$2:$E$50)*(KP_HTS_Mobile_Service_Modality!I$2:I$50))</f>
        <v>0</v>
      </c>
      <c r="F122" s="408" cm="1">
        <f t="array" ref="F122">SUMPRODUCT(($G$2=KP_HTS_Mobile_Service_Modality!$E$2:$E$50)*(KP_HTS_Mobile_Service_Modality!J$2:J$50))</f>
        <v>0</v>
      </c>
      <c r="G122" s="408" cm="1">
        <f t="array" ref="G122">SUMPRODUCT(($G$2=KP_HTS_Mobile_Service_Modality!$E$2:$E$50)*(KP_HTS_Mobile_Service_Modality!K$2:K$50))</f>
        <v>0</v>
      </c>
      <c r="H122" s="408" cm="1">
        <f t="array" ref="H122">SUMPRODUCT(($G$2=KP_HTS_Mobile_Service_Modality!$E$2:$E$50)*(KP_HTS_Mobile_Service_Modality!L$2:L$50))</f>
        <v>0</v>
      </c>
      <c r="I122" s="408" cm="1">
        <f t="array" ref="I122">SUMPRODUCT(($G$2=KP_HTS_Mobile_Service_Modality!$E$2:$E$50)*(KP_HTS_Mobile_Service_Modality!M$2:M$50))</f>
        <v>0</v>
      </c>
      <c r="J122" s="408" cm="1">
        <f t="array" ref="J122">SUMPRODUCT(($G$2=KP_HTS_Mobile_Service_Modality!$E$2:$E$50)*(KP_HTS_Mobile_Service_Modality!N$2:N$50))</f>
        <v>0</v>
      </c>
      <c r="K122" s="408" cm="1">
        <f t="array" ref="K122">SUMPRODUCT(($G$2=KP_HTS_Mobile_Service_Modality!$E$2:$E$50)*(KP_HTS_Mobile_Service_Modality!O$2:O$50))</f>
        <v>0</v>
      </c>
      <c r="L122" s="408" cm="1">
        <f t="array" ref="L122">SUMPRODUCT(($G$2=KP_HTS_Mobile_Service_Modality!$E$2:$E$50)*(KP_HTS_Mobile_Service_Modality!P$2:P$50))</f>
        <v>0</v>
      </c>
      <c r="M122" s="408" cm="1">
        <f t="array" ref="M122">SUMPRODUCT(($G$2=KP_HTS_Mobile_Service_Modality!$E$2:$E$50)*(KP_HTS_Mobile_Service_Modality!Q$2:Q$50))</f>
        <v>0</v>
      </c>
      <c r="N122" s="408" cm="1">
        <f t="array" ref="N122">SUMPRODUCT(($G$2=KP_HTS_Mobile_Service_Modality!$E$2:$E$50)*(KP_HTS_Mobile_Service_Modality!R$2:R$50))</f>
        <v>0</v>
      </c>
      <c r="O122" s="408" cm="1">
        <f t="array" ref="O122">SUMPRODUCT(($G$2=KP_HTS_Mobile_Service_Modality!$E$2:$E$50)*(KP_HTS_Mobile_Service_Modality!S$2:S$50))</f>
        <v>0</v>
      </c>
      <c r="P122" s="408" cm="1">
        <f t="array" ref="P122">SUMPRODUCT(($G$2=KP_HTS_Mobile_Service_Modality!$E$2:$E$50)*(KP_HTS_Mobile_Service_Modality!T$2:T$50))</f>
        <v>0</v>
      </c>
    </row>
    <row r="123" spans="2:16">
      <c r="B123" s="26"/>
      <c r="C123" s="321"/>
      <c r="D123" s="321"/>
      <c r="E123" s="321"/>
      <c r="F123" s="321"/>
      <c r="G123" s="321"/>
      <c r="H123" s="321"/>
      <c r="I123" s="321"/>
      <c r="J123" s="321"/>
      <c r="K123" s="321"/>
      <c r="L123" s="321"/>
      <c r="M123" s="321"/>
      <c r="N123" s="321"/>
      <c r="O123" s="321"/>
      <c r="P123" s="325"/>
    </row>
    <row r="124" spans="2:16">
      <c r="B124" s="70"/>
      <c r="C124" s="322"/>
      <c r="D124" s="323"/>
      <c r="E124" s="322"/>
      <c r="F124" s="323"/>
      <c r="G124" s="322"/>
      <c r="H124" s="323"/>
      <c r="I124" s="322"/>
      <c r="J124" s="323"/>
      <c r="K124" s="322"/>
      <c r="L124" s="323"/>
      <c r="M124" s="322"/>
      <c r="N124" s="323"/>
      <c r="O124" s="323"/>
      <c r="P124" s="326"/>
    </row>
    <row r="125" spans="2:16" ht="29.25" customHeight="1">
      <c r="B125" s="31" t="s">
        <v>47</v>
      </c>
      <c r="C125" s="408" cm="1">
        <f t="array" ref="C125">SUMPRODUCT(($G$2=KP_HTS_Mobile_Service_Modality!$E$2:$E$50)*(KP_HTS_Mobile_Service_Modality!U$2:U$50))</f>
        <v>0</v>
      </c>
      <c r="D125" s="408" cm="1">
        <f t="array" ref="D125">SUMPRODUCT(($G$2=KP_HTS_Mobile_Service_Modality!$E$2:$E$50)*(KP_HTS_Mobile_Service_Modality!V$2:V$50))</f>
        <v>0</v>
      </c>
      <c r="E125" s="408" cm="1">
        <f t="array" ref="E125">SUMPRODUCT(($G$2=KP_HTS_Mobile_Service_Modality!$E$2:$E$50)*(KP_HTS_Mobile_Service_Modality!W$2:W$50))</f>
        <v>0</v>
      </c>
      <c r="F125" s="408" cm="1">
        <f t="array" ref="F125">SUMPRODUCT(($G$2=KP_HTS_Mobile_Service_Modality!$E$2:$E$50)*(KP_HTS_Mobile_Service_Modality!X$2:X$50))</f>
        <v>0</v>
      </c>
      <c r="G125" s="408" cm="1">
        <f t="array" ref="G125">SUMPRODUCT(($G$2=KP_HTS_Mobile_Service_Modality!$E$2:$E$50)*(KP_HTS_Mobile_Service_Modality!Y$2:Y$50))</f>
        <v>0</v>
      </c>
      <c r="H125" s="408" cm="1">
        <f t="array" ref="H125">SUMPRODUCT(($G$2=KP_HTS_Mobile_Service_Modality!$E$2:$E$50)*(KP_HTS_Mobile_Service_Modality!Z$2:Z$50))</f>
        <v>0</v>
      </c>
      <c r="I125" s="408" cm="1">
        <f t="array" ref="I125">SUMPRODUCT(($G$2=KP_HTS_Mobile_Service_Modality!$E$2:$E$50)*(KP_HTS_Mobile_Service_Modality!AA$2:AA$50))</f>
        <v>0</v>
      </c>
      <c r="J125" s="408" cm="1">
        <f t="array" ref="J125">SUMPRODUCT(($G$2=KP_HTS_Mobile_Service_Modality!$E$2:$E$50)*(KP_HTS_Mobile_Service_Modality!AB$2:AB$50))</f>
        <v>0</v>
      </c>
      <c r="K125" s="408" cm="1">
        <f t="array" ref="K125">SUMPRODUCT(($G$2=KP_HTS_Mobile_Service_Modality!$E$2:$E$50)*(KP_HTS_Mobile_Service_Modality!AC$2:AC$50))</f>
        <v>0</v>
      </c>
      <c r="L125" s="408" cm="1">
        <f t="array" ref="L125">SUMPRODUCT(($G$2=KP_HTS_Mobile_Service_Modality!$E$2:$E$50)*(KP_HTS_Mobile_Service_Modality!AD$2:AD$50))</f>
        <v>0</v>
      </c>
      <c r="M125" s="408" cm="1">
        <f t="array" ref="M125">SUMPRODUCT(($G$2=KP_HTS_Mobile_Service_Modality!$E$2:$E$50)*(KP_HTS_Mobile_Service_Modality!AE$2:AE$50))</f>
        <v>0</v>
      </c>
      <c r="N125" s="408" cm="1">
        <f t="array" ref="N125">SUMPRODUCT(($G$2=KP_HTS_Mobile_Service_Modality!$E$2:$E$50)*(KP_HTS_Mobile_Service_Modality!AF$2:AF$50))</f>
        <v>0</v>
      </c>
      <c r="O125" s="408" cm="1">
        <f t="array" ref="O125">SUMPRODUCT(($G$2=KP_HTS_Mobile_Service_Modality!$E$2:$E$50)*(KP_HTS_Mobile_Service_Modality!AG$2:AG$50))</f>
        <v>0</v>
      </c>
      <c r="P125" s="408" cm="1">
        <f t="array" ref="P125">SUMPRODUCT(($G$2=KP_HTS_Mobile_Service_Modality!$E$2:$E$50)*(KP_HTS_Mobile_Service_Modality!AH$2:AH$50))</f>
        <v>0</v>
      </c>
    </row>
    <row r="126" spans="2:16">
      <c r="B126" s="26"/>
      <c r="C126" s="23"/>
      <c r="D126" s="23"/>
      <c r="E126" s="23"/>
      <c r="F126" s="23"/>
      <c r="G126" s="23"/>
      <c r="H126" s="23"/>
      <c r="I126" s="23"/>
      <c r="J126" s="23"/>
      <c r="K126" s="23"/>
      <c r="L126" s="23"/>
      <c r="M126" s="23"/>
      <c r="N126" s="23"/>
      <c r="O126" s="23"/>
      <c r="P126" s="24"/>
    </row>
    <row r="127" spans="2:16">
      <c r="B127" s="994"/>
      <c r="C127" s="10"/>
      <c r="D127" s="10"/>
      <c r="E127" s="10"/>
      <c r="F127" s="10"/>
      <c r="G127" s="10"/>
      <c r="H127" s="10"/>
      <c r="I127" s="10"/>
      <c r="J127" s="10"/>
      <c r="K127" s="10"/>
      <c r="L127" s="10"/>
      <c r="M127" s="10"/>
      <c r="N127" s="10"/>
      <c r="O127" s="18"/>
      <c r="P127" s="25"/>
    </row>
    <row r="128" spans="2:16">
      <c r="B128" s="893"/>
      <c r="C128" s="995" t="s">
        <v>73</v>
      </c>
      <c r="D128" s="996"/>
      <c r="E128" s="997" t="s">
        <v>74</v>
      </c>
      <c r="F128" s="998"/>
      <c r="G128" s="997" t="s">
        <v>75</v>
      </c>
      <c r="H128" s="998"/>
      <c r="I128" s="997" t="s">
        <v>76</v>
      </c>
      <c r="J128" s="998"/>
      <c r="K128" s="997" t="s">
        <v>77</v>
      </c>
      <c r="L128" s="998"/>
      <c r="M128" s="997" t="s">
        <v>78</v>
      </c>
      <c r="N128" s="998"/>
      <c r="O128" s="999"/>
      <c r="P128" s="1000"/>
    </row>
    <row r="129" spans="2:26">
      <c r="B129" s="72"/>
      <c r="C129" s="73" t="s">
        <v>71</v>
      </c>
      <c r="D129" s="74" t="s">
        <v>72</v>
      </c>
      <c r="E129" s="73" t="s">
        <v>71</v>
      </c>
      <c r="F129" s="74" t="s">
        <v>72</v>
      </c>
      <c r="G129" s="73" t="s">
        <v>71</v>
      </c>
      <c r="H129" s="74" t="s">
        <v>72</v>
      </c>
      <c r="I129" s="73" t="s">
        <v>71</v>
      </c>
      <c r="J129" s="74" t="s">
        <v>72</v>
      </c>
      <c r="K129" s="73" t="s">
        <v>71</v>
      </c>
      <c r="L129" s="74" t="s">
        <v>72</v>
      </c>
      <c r="M129" s="73" t="s">
        <v>71</v>
      </c>
      <c r="N129" s="74" t="s">
        <v>72</v>
      </c>
      <c r="O129" s="81"/>
      <c r="P129" s="74"/>
    </row>
    <row r="130" spans="2:26">
      <c r="B130" s="70"/>
      <c r="C130" s="44"/>
      <c r="D130" s="60"/>
      <c r="E130" s="44"/>
      <c r="F130" s="60"/>
      <c r="G130" s="44"/>
      <c r="H130" s="60"/>
      <c r="I130" s="44"/>
      <c r="J130" s="60"/>
      <c r="K130" s="44"/>
      <c r="L130" s="60"/>
      <c r="M130" s="44"/>
      <c r="N130" s="60"/>
      <c r="O130" s="3"/>
      <c r="P130" s="39"/>
    </row>
    <row r="131" spans="2:26" ht="29.25" customHeight="1">
      <c r="B131" s="31" t="s">
        <v>46</v>
      </c>
      <c r="C131" s="408" cm="1">
        <f t="array" ref="C131">SUMPRODUCT(($G$2=KP_HTS_Mobile_Service_Modality!$E$2:$E$50)*(KP_HTS_Mobile_Service_Modality!AI$2:AI$50))</f>
        <v>0</v>
      </c>
      <c r="D131" s="408" cm="1">
        <f t="array" ref="D131">SUMPRODUCT(($G$2=KP_HTS_Mobile_Service_Modality!$E$2:$E$50)*(KP_HTS_Mobile_Service_Modality!AJ$2:AJ$50))</f>
        <v>0</v>
      </c>
      <c r="E131" s="408" cm="1">
        <f t="array" ref="E131">SUMPRODUCT(($G$2=KP_HTS_Mobile_Service_Modality!$E$2:$E$50)*(KP_HTS_Mobile_Service_Modality!AK$2:AK$50))</f>
        <v>0</v>
      </c>
      <c r="F131" s="408" cm="1">
        <f t="array" ref="F131">SUMPRODUCT(($G$2=KP_HTS_Mobile_Service_Modality!$E$2:$E$50)*(KP_HTS_Mobile_Service_Modality!AL$2:AL$50))</f>
        <v>0</v>
      </c>
      <c r="G131" s="408" cm="1">
        <f t="array" ref="G131">SUMPRODUCT(($G$2=KP_HTS_Mobile_Service_Modality!$E$2:$E$50)*(KP_HTS_Mobile_Service_Modality!AM$2:AM$50))</f>
        <v>0</v>
      </c>
      <c r="H131" s="408" cm="1">
        <f t="array" ref="H131">SUMPRODUCT(($G$2=KP_HTS_Mobile_Service_Modality!$E$2:$E$50)*(KP_HTS_Mobile_Service_Modality!AN$2:AN$50))</f>
        <v>0</v>
      </c>
      <c r="I131" s="408" cm="1">
        <f t="array" ref="I131">SUMPRODUCT(($G$2=KP_HTS_Mobile_Service_Modality!$E$2:$E$50)*(KP_HTS_Mobile_Service_Modality!AO$2:AO$50))</f>
        <v>0</v>
      </c>
      <c r="J131" s="408" cm="1">
        <f t="array" ref="J131">SUMPRODUCT(($G$2=KP_HTS_Mobile_Service_Modality!$E$2:$E$50)*(KP_HTS_Mobile_Service_Modality!AP$2:AP$50))</f>
        <v>0</v>
      </c>
      <c r="K131" s="408" cm="1">
        <f t="array" ref="K131">SUMPRODUCT(($G$2=KP_HTS_Mobile_Service_Modality!$E$2:$E$50)*(KP_HTS_Mobile_Service_Modality!AQ$2:AQ$50))</f>
        <v>0</v>
      </c>
      <c r="L131" s="408" cm="1">
        <f t="array" ref="L131">SUMPRODUCT(($G$2=KP_HTS_Mobile_Service_Modality!$E$2:$E$50)*(KP_HTS_Mobile_Service_Modality!AR$2:AR$50))</f>
        <v>0</v>
      </c>
      <c r="M131" s="408" cm="1">
        <f t="array" ref="M131">SUMPRODUCT(($G$2=KP_HTS_Mobile_Service_Modality!$E$2:$E$50)*(KP_HTS_Mobile_Service_Modality!AS$2:AS$50))</f>
        <v>0</v>
      </c>
      <c r="N131" s="408" cm="1">
        <f t="array" ref="N131">SUMPRODUCT(($G$2=KP_HTS_Mobile_Service_Modality!$E$2:$E$50)*(KP_HTS_Mobile_Service_Modality!AT$2:AT$50))</f>
        <v>0</v>
      </c>
      <c r="O131" s="12"/>
      <c r="P131" s="61"/>
      <c r="Z131" s="439">
        <f>SUM(C122:P122,C131:N131)</f>
        <v>0</v>
      </c>
    </row>
    <row r="132" spans="2:26">
      <c r="B132" s="26"/>
      <c r="C132" s="321"/>
      <c r="D132" s="321"/>
      <c r="E132" s="321"/>
      <c r="F132" s="321"/>
      <c r="G132" s="321"/>
      <c r="H132" s="321"/>
      <c r="I132" s="321"/>
      <c r="J132" s="321"/>
      <c r="K132" s="321"/>
      <c r="L132" s="321"/>
      <c r="M132" s="321"/>
      <c r="N132" s="321"/>
      <c r="O132" s="23"/>
      <c r="P132" s="24"/>
    </row>
    <row r="133" spans="2:26">
      <c r="B133" s="70"/>
      <c r="C133" s="322"/>
      <c r="D133" s="323"/>
      <c r="E133" s="322"/>
      <c r="F133" s="323"/>
      <c r="G133" s="322"/>
      <c r="H133" s="323"/>
      <c r="I133" s="322"/>
      <c r="J133" s="323"/>
      <c r="K133" s="322"/>
      <c r="L133" s="323"/>
      <c r="M133" s="322"/>
      <c r="N133" s="324"/>
      <c r="O133" s="3"/>
      <c r="P133" s="39"/>
    </row>
    <row r="134" spans="2:26" ht="28.5" customHeight="1">
      <c r="B134" s="31" t="s">
        <v>47</v>
      </c>
      <c r="C134" s="408" cm="1">
        <f t="array" ref="C134">SUMPRODUCT(($G$2=KP_HTS_Mobile_Service_Modality!$E$2:$E$50)*(KP_HTS_Mobile_Service_Modality!AU$2:AU$50))</f>
        <v>0</v>
      </c>
      <c r="D134" s="408" cm="1">
        <f t="array" ref="D134">SUMPRODUCT(($G$2=KP_HTS_Mobile_Service_Modality!$E$2:$E$50)*(KP_HTS_Mobile_Service_Modality!AV$2:AV$50))</f>
        <v>0</v>
      </c>
      <c r="E134" s="408" cm="1">
        <f t="array" ref="E134">SUMPRODUCT(($G$2=KP_HTS_Mobile_Service_Modality!$E$2:$E$50)*(KP_HTS_Mobile_Service_Modality!AW$2:AW$50))</f>
        <v>0</v>
      </c>
      <c r="F134" s="408" cm="1">
        <f t="array" ref="F134">SUMPRODUCT(($G$2=KP_HTS_Mobile_Service_Modality!$E$2:$E$50)*(KP_HTS_Mobile_Service_Modality!AX$2:AX$50))</f>
        <v>0</v>
      </c>
      <c r="G134" s="408" cm="1">
        <f t="array" ref="G134">SUMPRODUCT(($G$2=KP_HTS_Mobile_Service_Modality!$E$2:$E$50)*(KP_HTS_Mobile_Service_Modality!AY$2:AY$50))</f>
        <v>0</v>
      </c>
      <c r="H134" s="408" cm="1">
        <f t="array" ref="H134">SUMPRODUCT(($G$2=KP_HTS_Mobile_Service_Modality!$E$2:$E$50)*(KP_HTS_Mobile_Service_Modality!AZ$2:AZ$50))</f>
        <v>0</v>
      </c>
      <c r="I134" s="408" cm="1">
        <f t="array" ref="I134">SUMPRODUCT(($G$2=KP_HTS_Mobile_Service_Modality!$E$2:$E$50)*(KP_HTS_Mobile_Service_Modality!BA$2:BA$50))</f>
        <v>0</v>
      </c>
      <c r="J134" s="408" cm="1">
        <f t="array" ref="J134">SUMPRODUCT(($G$2=KP_HTS_Mobile_Service_Modality!$E$2:$E$50)*(KP_HTS_Mobile_Service_Modality!BB$2:BB$50))</f>
        <v>0</v>
      </c>
      <c r="K134" s="408" cm="1">
        <f t="array" ref="K134">SUMPRODUCT(($G$2=KP_HTS_Mobile_Service_Modality!$E$2:$E$50)*(KP_HTS_Mobile_Service_Modality!BC$2:BC$50))</f>
        <v>0</v>
      </c>
      <c r="L134" s="408" cm="1">
        <f t="array" ref="L134">SUMPRODUCT(($G$2=KP_HTS_Mobile_Service_Modality!$E$2:$E$50)*(KP_HTS_Mobile_Service_Modality!BD$2:BD$50))</f>
        <v>0</v>
      </c>
      <c r="M134" s="408" cm="1">
        <f t="array" ref="M134">SUMPRODUCT(($G$2=KP_HTS_Mobile_Service_Modality!$E$2:$E$50)*(KP_HTS_Mobile_Service_Modality!BE$2:BE$50))</f>
        <v>0</v>
      </c>
      <c r="N134" s="408" cm="1">
        <f t="array" ref="N134">SUMPRODUCT(($G$2=KP_HTS_Mobile_Service_Modality!$E$2:$E$50)*(KP_HTS_Mobile_Service_Modality!BF$2:BF$50))</f>
        <v>0</v>
      </c>
      <c r="O134" s="12"/>
      <c r="P134" s="61"/>
    </row>
    <row r="135" spans="2:26">
      <c r="B135" s="32"/>
      <c r="C135" s="379"/>
      <c r="D135" s="379"/>
      <c r="E135" s="379"/>
      <c r="F135" s="379"/>
      <c r="G135" s="379"/>
      <c r="H135" s="379"/>
      <c r="I135" s="379"/>
      <c r="J135" s="379"/>
      <c r="K135" s="379"/>
      <c r="L135" s="379"/>
      <c r="M135" s="379"/>
      <c r="N135" s="379"/>
      <c r="O135" s="1"/>
      <c r="P135" s="20"/>
    </row>
    <row r="136" spans="2:26">
      <c r="B136" s="96"/>
      <c r="C136" s="380"/>
      <c r="D136" s="380"/>
      <c r="E136" s="380"/>
      <c r="F136" s="380"/>
      <c r="G136" s="380"/>
      <c r="H136" s="380"/>
      <c r="I136" s="380"/>
      <c r="J136" s="380"/>
      <c r="K136" s="380"/>
      <c r="L136" s="380"/>
      <c r="M136" s="380"/>
      <c r="N136" s="380"/>
      <c r="O136" s="92"/>
      <c r="P136" s="97"/>
    </row>
    <row r="137" spans="2:26" ht="28.5" customHeight="1">
      <c r="B137" s="98" t="s">
        <v>79</v>
      </c>
      <c r="C137" s="411" t="str">
        <f>IF(SUM(C122:P122,C125:P125,C131:N131,C134:N134)=0,"subtotal",SUM(C122:P122,C125:P125,C131:N131,C134:N134))</f>
        <v>subtotal</v>
      </c>
      <c r="D137" s="379"/>
      <c r="E137" s="379"/>
      <c r="F137" s="379"/>
      <c r="G137" s="379"/>
      <c r="H137" s="379"/>
      <c r="I137" s="379"/>
      <c r="J137" s="379"/>
      <c r="K137" s="379"/>
      <c r="L137" s="379"/>
      <c r="M137" s="379"/>
      <c r="N137" s="379"/>
      <c r="O137" s="1"/>
      <c r="P137" s="99"/>
    </row>
    <row r="138" spans="2:26" ht="23.25" customHeight="1">
      <c r="B138" s="100"/>
      <c r="C138" s="94"/>
      <c r="D138" s="94"/>
      <c r="E138" s="94"/>
      <c r="F138" s="94"/>
      <c r="G138" s="94"/>
      <c r="H138" s="94"/>
      <c r="I138" s="94"/>
      <c r="J138" s="94"/>
      <c r="K138" s="94"/>
      <c r="L138" s="94"/>
      <c r="M138" s="94"/>
      <c r="N138" s="94"/>
      <c r="O138" s="94"/>
      <c r="P138" s="101"/>
    </row>
    <row r="139" spans="2:26" ht="11.25" customHeight="1">
      <c r="B139" s="67"/>
      <c r="C139" s="68"/>
      <c r="D139" s="65"/>
      <c r="E139" s="65"/>
      <c r="F139" s="65"/>
      <c r="G139" s="65"/>
      <c r="H139" s="65"/>
      <c r="I139" s="65"/>
      <c r="J139" s="65"/>
      <c r="K139" s="65"/>
      <c r="L139" s="65"/>
      <c r="M139" s="65"/>
      <c r="N139" s="65"/>
      <c r="O139" s="65"/>
      <c r="P139" s="54"/>
    </row>
    <row r="140" spans="2:26" ht="33" customHeight="1">
      <c r="B140" s="1207" t="str">
        <f>CONCATENATE(K32,": HTS_TST (Community) - SNS")</f>
        <v>: HTS_TST (Community) - SNS</v>
      </c>
      <c r="C140" s="1208"/>
      <c r="D140" s="1208"/>
      <c r="E140" s="1208"/>
      <c r="F140" s="1208"/>
      <c r="G140" s="1208"/>
      <c r="H140" s="1208"/>
      <c r="I140" s="1208"/>
      <c r="J140" s="1208"/>
      <c r="K140" s="1208"/>
      <c r="L140" s="1208"/>
      <c r="M140" s="1208"/>
      <c r="N140" s="1208"/>
      <c r="O140" s="1208"/>
      <c r="P140" s="1208"/>
    </row>
    <row r="141" spans="2:26" ht="27.75" customHeight="1">
      <c r="B141" s="1006" t="s">
        <v>3</v>
      </c>
      <c r="C141" s="1007"/>
      <c r="D141" s="1215" t="s">
        <v>2757</v>
      </c>
      <c r="E141" s="1216"/>
      <c r="F141" s="1216"/>
      <c r="G141" s="1216"/>
      <c r="H141" s="1216"/>
      <c r="I141" s="1216"/>
      <c r="J141" s="1216"/>
      <c r="K141" s="1216"/>
      <c r="L141" s="1216"/>
      <c r="M141" s="1216"/>
      <c r="N141" s="1216"/>
      <c r="O141" s="1216"/>
      <c r="P141" s="1217"/>
    </row>
    <row r="142" spans="2:26">
      <c r="B142" s="29"/>
      <c r="C142" s="6"/>
      <c r="D142" s="2"/>
      <c r="E142" s="2"/>
      <c r="F142" s="2"/>
      <c r="G142" s="2"/>
      <c r="H142" s="2"/>
      <c r="I142" s="2"/>
      <c r="J142" s="2"/>
      <c r="K142" s="2"/>
      <c r="L142" s="2"/>
      <c r="M142" s="2"/>
      <c r="N142" s="2"/>
      <c r="O142" s="64"/>
      <c r="P142" s="75"/>
    </row>
    <row r="143" spans="2:26">
      <c r="B143" s="994"/>
      <c r="C143" s="10"/>
      <c r="D143" s="10"/>
      <c r="E143" s="10"/>
      <c r="F143" s="10"/>
      <c r="G143" s="10"/>
      <c r="H143" s="10"/>
      <c r="I143" s="10"/>
      <c r="J143" s="10"/>
      <c r="K143" s="10"/>
      <c r="L143" s="10"/>
      <c r="M143" s="10"/>
      <c r="N143" s="10"/>
      <c r="O143" s="79"/>
      <c r="P143" s="80"/>
    </row>
    <row r="144" spans="2:26">
      <c r="B144" s="893"/>
      <c r="C144" s="995" t="s">
        <v>5</v>
      </c>
      <c r="D144" s="996"/>
      <c r="E144" s="997" t="s">
        <v>9</v>
      </c>
      <c r="F144" s="998"/>
      <c r="G144" s="997" t="s">
        <v>22</v>
      </c>
      <c r="H144" s="998"/>
      <c r="I144" s="997" t="s">
        <v>23</v>
      </c>
      <c r="J144" s="998"/>
      <c r="K144" s="997" t="s">
        <v>24</v>
      </c>
      <c r="L144" s="998"/>
      <c r="M144" s="997" t="s">
        <v>25</v>
      </c>
      <c r="N144" s="998"/>
      <c r="O144" s="1004" t="s">
        <v>26</v>
      </c>
      <c r="P144" s="1005"/>
    </row>
    <row r="145" spans="2:26">
      <c r="B145" s="72"/>
      <c r="C145" s="73" t="s">
        <v>71</v>
      </c>
      <c r="D145" s="74" t="s">
        <v>72</v>
      </c>
      <c r="E145" s="73" t="s">
        <v>71</v>
      </c>
      <c r="F145" s="74" t="s">
        <v>72</v>
      </c>
      <c r="G145" s="73" t="s">
        <v>71</v>
      </c>
      <c r="H145" s="74" t="s">
        <v>72</v>
      </c>
      <c r="I145" s="73" t="s">
        <v>71</v>
      </c>
      <c r="J145" s="74" t="s">
        <v>72</v>
      </c>
      <c r="K145" s="73" t="s">
        <v>71</v>
      </c>
      <c r="L145" s="74" t="s">
        <v>72</v>
      </c>
      <c r="M145" s="73" t="s">
        <v>71</v>
      </c>
      <c r="N145" s="74" t="s">
        <v>72</v>
      </c>
      <c r="O145" s="73" t="s">
        <v>71</v>
      </c>
      <c r="P145" s="74" t="s">
        <v>72</v>
      </c>
    </row>
    <row r="146" spans="2:26">
      <c r="B146" s="70"/>
      <c r="C146" s="44"/>
      <c r="D146" s="60"/>
      <c r="E146" s="44"/>
      <c r="F146" s="60"/>
      <c r="G146" s="44"/>
      <c r="H146" s="60"/>
      <c r="I146" s="44"/>
      <c r="J146" s="60"/>
      <c r="K146" s="44"/>
      <c r="L146" s="60"/>
      <c r="M146" s="44"/>
      <c r="N146" s="60"/>
      <c r="O146" s="60"/>
      <c r="P146" s="39"/>
    </row>
    <row r="147" spans="2:26" ht="25.5" customHeight="1">
      <c r="B147" s="31" t="s">
        <v>46</v>
      </c>
      <c r="C147" s="408">
        <f t="array" ref="C147">SUMPRODUCT(($G$2=KP_HTS_SNS_Modality!$E$2:$E$50)*(KP_HTS_SNS_Modality!G$2:G$50))</f>
        <v>0</v>
      </c>
      <c r="D147" s="408">
        <f t="array" ref="D147">SUMPRODUCT(($G$2=KP_HTS_SNS_Modality!$E$2:$E$50)*(KP_HTS_SNS_Modality!H$2:H$50))</f>
        <v>0</v>
      </c>
      <c r="E147" s="408">
        <f t="array" ref="E147">SUMPRODUCT(($G$2=KP_HTS_SNS_Modality!$E$2:$E$50)*(KP_HTS_SNS_Modality!I$2:I$50))</f>
        <v>0</v>
      </c>
      <c r="F147" s="408">
        <f t="array" ref="F147">SUMPRODUCT(($G$2=KP_HTS_SNS_Modality!$E$2:$E$50)*(KP_HTS_SNS_Modality!J$2:J$50))</f>
        <v>0</v>
      </c>
      <c r="G147" s="408">
        <f t="array" ref="G147">SUMPRODUCT(($G$2=KP_HTS_SNS_Modality!$E$2:$E$50)*(KP_HTS_SNS_Modality!K$2:K$50))</f>
        <v>0</v>
      </c>
      <c r="H147" s="408">
        <f t="array" ref="H147">SUMPRODUCT(($G$2=KP_HTS_SNS_Modality!$E$2:$E$50)*(KP_HTS_SNS_Modality!L$2:L$50))</f>
        <v>0</v>
      </c>
      <c r="I147" s="408">
        <f t="array" ref="I147">SUMPRODUCT(($G$2=KP_HTS_SNS_Modality!$E$2:$E$50)*(KP_HTS_SNS_Modality!M$2:M$50))</f>
        <v>0</v>
      </c>
      <c r="J147" s="408">
        <f t="array" ref="J147">SUMPRODUCT(($G$2=KP_HTS_SNS_Modality!$E$2:$E$50)*(KP_HTS_SNS_Modality!N$2:N$50))</f>
        <v>0</v>
      </c>
      <c r="K147" s="408">
        <f t="array" ref="K147">SUMPRODUCT(($G$2=KP_HTS_SNS_Modality!$E$2:$E$50)*(KP_HTS_SNS_Modality!O$2:O$50))</f>
        <v>0</v>
      </c>
      <c r="L147" s="408">
        <f t="array" ref="L147">SUMPRODUCT(($G$2=KP_HTS_SNS_Modality!$E$2:$E$50)*(KP_HTS_SNS_Modality!P$2:P$50))</f>
        <v>0</v>
      </c>
      <c r="M147" s="408">
        <f t="array" ref="M147">SUMPRODUCT(($G$2=KP_HTS_SNS_Modality!$E$2:$E$50)*(KP_HTS_SNS_Modality!Q$2:Q$50))</f>
        <v>0</v>
      </c>
      <c r="N147" s="408">
        <f t="array" ref="N147">SUMPRODUCT(($G$2=KP_HTS_SNS_Modality!$E$2:$E$50)*(KP_HTS_SNS_Modality!R$2:R$50))</f>
        <v>0</v>
      </c>
      <c r="O147" s="408">
        <f t="array" ref="O147">SUMPRODUCT(($G$2=KP_HTS_SNS_Modality!$E$2:$E$50)*(KP_HTS_SNS_Modality!S$2:S$50))</f>
        <v>0</v>
      </c>
      <c r="P147" s="408">
        <f t="array" ref="P147">SUMPRODUCT(($G$2=KP_HTS_SNS_Modality!$E$2:$E$50)*(KP_HTS_SNS_Modality!T$2:T$50))</f>
        <v>0</v>
      </c>
    </row>
    <row r="148" spans="2:26">
      <c r="B148" s="26"/>
      <c r="C148" s="321"/>
      <c r="D148" s="321"/>
      <c r="E148" s="321"/>
      <c r="F148" s="321"/>
      <c r="G148" s="321"/>
      <c r="H148" s="321"/>
      <c r="I148" s="321"/>
      <c r="J148" s="321"/>
      <c r="K148" s="321"/>
      <c r="L148" s="321"/>
      <c r="M148" s="321"/>
      <c r="N148" s="321"/>
      <c r="O148" s="321"/>
      <c r="P148" s="325"/>
    </row>
    <row r="149" spans="2:26">
      <c r="B149" s="70"/>
      <c r="C149" s="322"/>
      <c r="D149" s="323"/>
      <c r="E149" s="322"/>
      <c r="F149" s="323"/>
      <c r="G149" s="322"/>
      <c r="H149" s="323"/>
      <c r="I149" s="322"/>
      <c r="J149" s="323"/>
      <c r="K149" s="322"/>
      <c r="L149" s="323"/>
      <c r="M149" s="322"/>
      <c r="N149" s="323"/>
      <c r="O149" s="323"/>
      <c r="P149" s="326"/>
    </row>
    <row r="150" spans="2:26" ht="28.5" customHeight="1">
      <c r="B150" s="31" t="s">
        <v>47</v>
      </c>
      <c r="C150" s="408">
        <f t="array" ref="C150">SUMPRODUCT(($G$2=KP_HTS_SNS_Modality!$E$2:$E$50)*(KP_HTS_SNS_Modality!U$2:U$50))</f>
        <v>0</v>
      </c>
      <c r="D150" s="408">
        <f t="array" ref="D150">SUMPRODUCT(($G$2=KP_HTS_SNS_Modality!$E$2:$E$50)*(KP_HTS_SNS_Modality!V$2:V$50))</f>
        <v>0</v>
      </c>
      <c r="E150" s="408">
        <f t="array" ref="E150">SUMPRODUCT(($G$2=KP_HTS_SNS_Modality!$E$2:$E$50)*(KP_HTS_SNS_Modality!W$2:W$50))</f>
        <v>0</v>
      </c>
      <c r="F150" s="408">
        <f t="array" ref="F150">SUMPRODUCT(($G$2=KP_HTS_SNS_Modality!$E$2:$E$50)*(KP_HTS_SNS_Modality!X$2:X$50))</f>
        <v>0</v>
      </c>
      <c r="G150" s="408">
        <f t="array" ref="G150">SUMPRODUCT(($G$2=KP_HTS_SNS_Modality!$E$2:$E$50)*(KP_HTS_SNS_Modality!Y$2:Y$50))</f>
        <v>0</v>
      </c>
      <c r="H150" s="408">
        <f t="array" ref="H150">SUMPRODUCT(($G$2=KP_HTS_SNS_Modality!$E$2:$E$50)*(KP_HTS_SNS_Modality!Z$2:Z$50))</f>
        <v>0</v>
      </c>
      <c r="I150" s="408">
        <f t="array" ref="I150">SUMPRODUCT(($G$2=KP_HTS_SNS_Modality!$E$2:$E$50)*(KP_HTS_SNS_Modality!AA$2:AA$50))</f>
        <v>0</v>
      </c>
      <c r="J150" s="408">
        <f t="array" ref="J150">SUMPRODUCT(($G$2=KP_HTS_SNS_Modality!$E$2:$E$50)*(KP_HTS_SNS_Modality!AB$2:AB$50))</f>
        <v>0</v>
      </c>
      <c r="K150" s="408">
        <f t="array" ref="K150">SUMPRODUCT(($G$2=KP_HTS_SNS_Modality!$E$2:$E$50)*(KP_HTS_SNS_Modality!AC$2:AC$50))</f>
        <v>0</v>
      </c>
      <c r="L150" s="408">
        <f t="array" ref="L150">SUMPRODUCT(($G$2=KP_HTS_SNS_Modality!$E$2:$E$50)*(KP_HTS_SNS_Modality!AD$2:AD$50))</f>
        <v>0</v>
      </c>
      <c r="M150" s="408">
        <f t="array" ref="M150">SUMPRODUCT(($G$2=KP_HTS_SNS_Modality!$E$2:$E$50)*(KP_HTS_SNS_Modality!AE$2:AE$50))</f>
        <v>0</v>
      </c>
      <c r="N150" s="408">
        <f t="array" ref="N150">SUMPRODUCT(($G$2=KP_HTS_SNS_Modality!$E$2:$E$50)*(KP_HTS_SNS_Modality!AF$2:AF$50))</f>
        <v>0</v>
      </c>
      <c r="O150" s="408">
        <f t="array" ref="O150">SUMPRODUCT(($G$2=KP_HTS_SNS_Modality!$E$2:$E$50)*(KP_HTS_SNS_Modality!AG$2:AG$50))</f>
        <v>0</v>
      </c>
      <c r="P150" s="408">
        <f t="array" ref="P150">SUMPRODUCT(($G$2=KP_HTS_SNS_Modality!$E$2:$E$50)*(KP_HTS_SNS_Modality!AH$2:AH$50))</f>
        <v>0</v>
      </c>
    </row>
    <row r="151" spans="2:26">
      <c r="B151" s="26"/>
      <c r="C151" s="23"/>
      <c r="D151" s="23"/>
      <c r="E151" s="23"/>
      <c r="F151" s="23"/>
      <c r="G151" s="23"/>
      <c r="H151" s="23"/>
      <c r="I151" s="23"/>
      <c r="J151" s="23"/>
      <c r="K151" s="23"/>
      <c r="L151" s="23"/>
      <c r="M151" s="23"/>
      <c r="N151" s="23"/>
      <c r="O151" s="23"/>
      <c r="P151" s="24"/>
    </row>
    <row r="152" spans="2:26">
      <c r="B152" s="994"/>
      <c r="C152" s="10"/>
      <c r="D152" s="10"/>
      <c r="E152" s="10"/>
      <c r="F152" s="10"/>
      <c r="G152" s="10"/>
      <c r="H152" s="10"/>
      <c r="I152" s="10"/>
      <c r="J152" s="10"/>
      <c r="K152" s="10"/>
      <c r="L152" s="10"/>
      <c r="M152" s="10"/>
      <c r="N152" s="10"/>
      <c r="O152" s="18"/>
      <c r="P152" s="25"/>
    </row>
    <row r="153" spans="2:26">
      <c r="B153" s="893"/>
      <c r="C153" s="995" t="s">
        <v>73</v>
      </c>
      <c r="D153" s="996"/>
      <c r="E153" s="997" t="s">
        <v>74</v>
      </c>
      <c r="F153" s="998"/>
      <c r="G153" s="997" t="s">
        <v>75</v>
      </c>
      <c r="H153" s="998"/>
      <c r="I153" s="997" t="s">
        <v>76</v>
      </c>
      <c r="J153" s="998"/>
      <c r="K153" s="997" t="s">
        <v>77</v>
      </c>
      <c r="L153" s="998"/>
      <c r="M153" s="997" t="s">
        <v>78</v>
      </c>
      <c r="N153" s="998"/>
      <c r="O153" s="999"/>
      <c r="P153" s="1000"/>
    </row>
    <row r="154" spans="2:26">
      <c r="B154" s="72"/>
      <c r="C154" s="73" t="s">
        <v>71</v>
      </c>
      <c r="D154" s="74" t="s">
        <v>72</v>
      </c>
      <c r="E154" s="73" t="s">
        <v>71</v>
      </c>
      <c r="F154" s="74" t="s">
        <v>72</v>
      </c>
      <c r="G154" s="73" t="s">
        <v>71</v>
      </c>
      <c r="H154" s="74" t="s">
        <v>72</v>
      </c>
      <c r="I154" s="73" t="s">
        <v>71</v>
      </c>
      <c r="J154" s="74" t="s">
        <v>72</v>
      </c>
      <c r="K154" s="73" t="s">
        <v>71</v>
      </c>
      <c r="L154" s="74" t="s">
        <v>72</v>
      </c>
      <c r="M154" s="73" t="s">
        <v>71</v>
      </c>
      <c r="N154" s="74" t="s">
        <v>72</v>
      </c>
      <c r="O154" s="81"/>
      <c r="P154" s="74"/>
    </row>
    <row r="155" spans="2:26">
      <c r="B155" s="70"/>
      <c r="C155" s="44"/>
      <c r="D155" s="60"/>
      <c r="E155" s="44"/>
      <c r="F155" s="60"/>
      <c r="G155" s="44"/>
      <c r="H155" s="60"/>
      <c r="I155" s="44"/>
      <c r="J155" s="60"/>
      <c r="K155" s="44"/>
      <c r="L155" s="60"/>
      <c r="M155" s="44"/>
      <c r="N155" s="60"/>
      <c r="O155" s="3"/>
      <c r="P155" s="39"/>
    </row>
    <row r="156" spans="2:26" ht="29.25" customHeight="1">
      <c r="B156" s="31" t="s">
        <v>46</v>
      </c>
      <c r="C156" s="408">
        <f t="array" ref="C156">SUMPRODUCT(($G$2=KP_HTS_SNS_Modality!$E$2:$E$50)*(KP_HTS_SNS_Modality!AI$2:AI$50))</f>
        <v>0</v>
      </c>
      <c r="D156" s="408">
        <f t="array" ref="D156">SUMPRODUCT(($G$2=KP_HTS_SNS_Modality!$E$2:$E$50)*(KP_HTS_SNS_Modality!AJ$2:AJ$50))</f>
        <v>0</v>
      </c>
      <c r="E156" s="408">
        <f t="array" ref="E156">SUMPRODUCT(($G$2=KP_HTS_SNS_Modality!$E$2:$E$50)*(KP_HTS_SNS_Modality!AK$2:AK$50))</f>
        <v>0</v>
      </c>
      <c r="F156" s="408">
        <f t="array" ref="F156">SUMPRODUCT(($G$2=KP_HTS_SNS_Modality!$E$2:$E$50)*(KP_HTS_SNS_Modality!AL$2:AL$50))</f>
        <v>0</v>
      </c>
      <c r="G156" s="408">
        <f t="array" ref="G156">SUMPRODUCT(($G$2=KP_HTS_SNS_Modality!$E$2:$E$50)*(KP_HTS_SNS_Modality!AM$2:AM$50))</f>
        <v>0</v>
      </c>
      <c r="H156" s="408">
        <f t="array" ref="H156">SUMPRODUCT(($G$2=KP_HTS_SNS_Modality!$E$2:$E$50)*(KP_HTS_SNS_Modality!AN$2:AN$50))</f>
        <v>0</v>
      </c>
      <c r="I156" s="408">
        <f t="array" ref="I156">SUMPRODUCT(($G$2=KP_HTS_SNS_Modality!$E$2:$E$50)*(KP_HTS_SNS_Modality!AO$2:AO$50))</f>
        <v>0</v>
      </c>
      <c r="J156" s="408">
        <f t="array" ref="J156">SUMPRODUCT(($G$2=KP_HTS_SNS_Modality!$E$2:$E$50)*(KP_HTS_SNS_Modality!AP$2:AP$50))</f>
        <v>0</v>
      </c>
      <c r="K156" s="408">
        <f t="array" ref="K156">SUMPRODUCT(($G$2=KP_HTS_SNS_Modality!$E$2:$E$50)*(KP_HTS_SNS_Modality!AQ$2:AQ$50))</f>
        <v>0</v>
      </c>
      <c r="L156" s="408">
        <f t="array" ref="L156">SUMPRODUCT(($G$2=KP_HTS_SNS_Modality!$E$2:$E$50)*(KP_HTS_SNS_Modality!AR$2:AR$50))</f>
        <v>0</v>
      </c>
      <c r="M156" s="408">
        <f t="array" ref="M156">SUMPRODUCT(($G$2=KP_HTS_SNS_Modality!$E$2:$E$50)*(KP_HTS_SNS_Modality!AS$2:AS$50))</f>
        <v>0</v>
      </c>
      <c r="N156" s="408">
        <f t="array" ref="N156">SUMPRODUCT(($G$2=KP_HTS_SNS_Modality!$E$2:$E$50)*(KP_HTS_SNS_Modality!AT$2:AT$50))</f>
        <v>0</v>
      </c>
      <c r="O156" s="12"/>
      <c r="P156" s="61"/>
      <c r="Z156" s="439">
        <f>SUM(C147:P147,C156:N156)</f>
        <v>0</v>
      </c>
    </row>
    <row r="157" spans="2:26">
      <c r="B157" s="26"/>
      <c r="C157" s="321"/>
      <c r="D157" s="321"/>
      <c r="E157" s="321"/>
      <c r="F157" s="321"/>
      <c r="G157" s="321"/>
      <c r="H157" s="321"/>
      <c r="I157" s="321"/>
      <c r="J157" s="321"/>
      <c r="K157" s="321"/>
      <c r="L157" s="321"/>
      <c r="M157" s="321"/>
      <c r="N157" s="321"/>
      <c r="O157" s="23"/>
      <c r="P157" s="24"/>
    </row>
    <row r="158" spans="2:26">
      <c r="B158" s="70"/>
      <c r="C158" s="322"/>
      <c r="D158" s="323"/>
      <c r="E158" s="322"/>
      <c r="F158" s="323"/>
      <c r="G158" s="322"/>
      <c r="H158" s="323"/>
      <c r="I158" s="322"/>
      <c r="J158" s="323"/>
      <c r="K158" s="322"/>
      <c r="L158" s="323"/>
      <c r="M158" s="322"/>
      <c r="N158" s="324"/>
      <c r="O158" s="3"/>
      <c r="P158" s="39"/>
    </row>
    <row r="159" spans="2:26" ht="28.5" customHeight="1">
      <c r="B159" s="31" t="s">
        <v>47</v>
      </c>
      <c r="C159" s="408">
        <f t="array" ref="C159">SUMPRODUCT(($G$2=KP_HTS_SNS_Modality!$E$2:$E$50)*(KP_HTS_SNS_Modality!AU$2:AU$50))</f>
        <v>0</v>
      </c>
      <c r="D159" s="408">
        <f t="array" ref="D159">SUMPRODUCT(($G$2=KP_HTS_SNS_Modality!$E$2:$E$50)*(KP_HTS_SNS_Modality!AV$2:AV$50))</f>
        <v>0</v>
      </c>
      <c r="E159" s="408">
        <f t="array" ref="E159">SUMPRODUCT(($G$2=KP_HTS_SNS_Modality!$E$2:$E$50)*(KP_HTS_SNS_Modality!AW$2:AW$50))</f>
        <v>0</v>
      </c>
      <c r="F159" s="408">
        <f t="array" ref="F159">SUMPRODUCT(($G$2=KP_HTS_SNS_Modality!$E$2:$E$50)*(KP_HTS_SNS_Modality!AX$2:AX$50))</f>
        <v>0</v>
      </c>
      <c r="G159" s="408">
        <f t="array" ref="G159">SUMPRODUCT(($G$2=KP_HTS_SNS_Modality!$E$2:$E$50)*(KP_HTS_SNS_Modality!AY$2:AY$50))</f>
        <v>0</v>
      </c>
      <c r="H159" s="408">
        <f t="array" ref="H159">SUMPRODUCT(($G$2=KP_HTS_SNS_Modality!$E$2:$E$50)*(KP_HTS_SNS_Modality!AZ$2:AZ$50))</f>
        <v>0</v>
      </c>
      <c r="I159" s="408">
        <f t="array" ref="I159">SUMPRODUCT(($G$2=KP_HTS_SNS_Modality!$E$2:$E$50)*(KP_HTS_SNS_Modality!BA$2:BA$50))</f>
        <v>0</v>
      </c>
      <c r="J159" s="408">
        <f t="array" ref="J159">SUMPRODUCT(($G$2=KP_HTS_SNS_Modality!$E$2:$E$50)*(KP_HTS_SNS_Modality!BB$2:BB$50))</f>
        <v>0</v>
      </c>
      <c r="K159" s="408">
        <f t="array" ref="K159">SUMPRODUCT(($G$2=KP_HTS_SNS_Modality!$E$2:$E$50)*(KP_HTS_SNS_Modality!BC$2:BC$50))</f>
        <v>0</v>
      </c>
      <c r="L159" s="408">
        <f t="array" ref="L159">SUMPRODUCT(($G$2=KP_HTS_SNS_Modality!$E$2:$E$50)*(KP_HTS_SNS_Modality!BD$2:BD$50))</f>
        <v>0</v>
      </c>
      <c r="M159" s="408">
        <f t="array" ref="M159">SUMPRODUCT(($G$2=KP_HTS_SNS_Modality!$E$2:$E$50)*(KP_HTS_SNS_Modality!BE$2:BE$50))</f>
        <v>0</v>
      </c>
      <c r="N159" s="408">
        <f t="array" ref="N159">SUMPRODUCT(($G$2=KP_HTS_SNS_Modality!$E$2:$E$50)*(KP_HTS_SNS_Modality!BF$2:BF$50))</f>
        <v>0</v>
      </c>
      <c r="O159" s="12"/>
      <c r="P159" s="61"/>
    </row>
    <row r="160" spans="2:26">
      <c r="B160" s="32"/>
      <c r="C160" s="379"/>
      <c r="D160" s="379"/>
      <c r="E160" s="379"/>
      <c r="F160" s="379"/>
      <c r="G160" s="379"/>
      <c r="H160" s="379"/>
      <c r="I160" s="379"/>
      <c r="J160" s="379"/>
      <c r="K160" s="379"/>
      <c r="L160" s="379"/>
      <c r="M160" s="379"/>
      <c r="N160" s="379"/>
      <c r="O160" s="1"/>
      <c r="P160" s="20"/>
    </row>
    <row r="161" spans="2:16">
      <c r="B161" s="96"/>
      <c r="C161" s="380"/>
      <c r="D161" s="380"/>
      <c r="E161" s="380"/>
      <c r="F161" s="380"/>
      <c r="G161" s="380"/>
      <c r="H161" s="380"/>
      <c r="I161" s="380"/>
      <c r="J161" s="380"/>
      <c r="K161" s="380"/>
      <c r="L161" s="380"/>
      <c r="M161" s="380"/>
      <c r="N161" s="380"/>
      <c r="O161" s="92"/>
      <c r="P161" s="97"/>
    </row>
    <row r="162" spans="2:16" ht="32.25" customHeight="1">
      <c r="B162" s="98" t="s">
        <v>79</v>
      </c>
      <c r="C162" s="411" t="str">
        <f>IF(SUM(C147:P147,C150:P150,C156:N156,C159:N159)=0,"subtotal",SUM(C147:P147,C150:P150,C156:N156,C159:N159))</f>
        <v>subtotal</v>
      </c>
      <c r="D162" s="379"/>
      <c r="E162" s="379"/>
      <c r="F162" s="379"/>
      <c r="G162" s="379"/>
      <c r="H162" s="379"/>
      <c r="I162" s="379"/>
      <c r="J162" s="379"/>
      <c r="K162" s="379"/>
      <c r="L162" s="379"/>
      <c r="M162" s="379"/>
      <c r="N162" s="379"/>
      <c r="O162" s="1"/>
      <c r="P162" s="99"/>
    </row>
    <row r="163" spans="2:16" ht="23.25" customHeight="1">
      <c r="B163" s="100"/>
      <c r="C163" s="94"/>
      <c r="D163" s="94"/>
      <c r="E163" s="94"/>
      <c r="F163" s="94"/>
      <c r="G163" s="94"/>
      <c r="H163" s="94"/>
      <c r="I163" s="94"/>
      <c r="J163" s="94"/>
      <c r="K163" s="94"/>
      <c r="L163" s="94"/>
      <c r="M163" s="94"/>
      <c r="N163" s="94"/>
      <c r="O163" s="94"/>
      <c r="P163" s="101"/>
    </row>
    <row r="164" spans="2:16" ht="21.75" customHeight="1">
      <c r="B164" s="1213" t="str">
        <f>CONCATENATE(K$2,": HTS_TST (Community) - VCT")</f>
        <v>: HTS_TST (Community) - VCT</v>
      </c>
      <c r="C164" s="1214"/>
      <c r="D164" s="1214"/>
      <c r="E164" s="1214"/>
      <c r="F164" s="1214"/>
      <c r="G164" s="1214"/>
      <c r="H164" s="1214"/>
      <c r="I164" s="1214"/>
      <c r="J164" s="1214"/>
      <c r="K164" s="1214"/>
      <c r="L164" s="1214"/>
      <c r="M164" s="1214"/>
      <c r="N164" s="1214"/>
      <c r="O164" s="1214"/>
      <c r="P164" s="1214"/>
    </row>
    <row r="165" spans="2:16" ht="28.5" customHeight="1">
      <c r="B165" s="1218" t="s">
        <v>3</v>
      </c>
      <c r="C165" s="1219"/>
      <c r="D165" s="1001" t="s">
        <v>2758</v>
      </c>
      <c r="E165" s="1220"/>
      <c r="F165" s="1220"/>
      <c r="G165" s="1220"/>
      <c r="H165" s="1220"/>
      <c r="I165" s="1220"/>
      <c r="J165" s="1220"/>
      <c r="K165" s="1220"/>
      <c r="L165" s="1220"/>
      <c r="M165" s="1220"/>
      <c r="N165" s="1220"/>
      <c r="O165" s="1220"/>
      <c r="P165" s="1221"/>
    </row>
    <row r="166" spans="2:16">
      <c r="B166" s="29"/>
      <c r="C166" s="6"/>
      <c r="D166" s="2"/>
      <c r="E166" s="2"/>
      <c r="F166" s="2"/>
      <c r="G166" s="2"/>
      <c r="H166" s="2"/>
      <c r="I166" s="2"/>
      <c r="J166" s="2"/>
      <c r="K166" s="2"/>
      <c r="L166" s="2"/>
      <c r="M166" s="2"/>
      <c r="N166" s="2"/>
      <c r="O166" s="64"/>
      <c r="P166" s="75"/>
    </row>
    <row r="167" spans="2:16">
      <c r="B167" s="994"/>
      <c r="C167" s="10"/>
      <c r="D167" s="10"/>
      <c r="E167" s="10"/>
      <c r="F167" s="10"/>
      <c r="G167" s="10"/>
      <c r="H167" s="10"/>
      <c r="I167" s="10"/>
      <c r="J167" s="10"/>
      <c r="K167" s="10"/>
      <c r="L167" s="10"/>
      <c r="M167" s="10"/>
      <c r="N167" s="10"/>
      <c r="O167" s="79"/>
      <c r="P167" s="80"/>
    </row>
    <row r="168" spans="2:16">
      <c r="B168" s="893"/>
      <c r="C168" s="995" t="s">
        <v>5</v>
      </c>
      <c r="D168" s="996"/>
      <c r="E168" s="997" t="s">
        <v>9</v>
      </c>
      <c r="F168" s="998"/>
      <c r="G168" s="997" t="s">
        <v>22</v>
      </c>
      <c r="H168" s="998"/>
      <c r="I168" s="997" t="s">
        <v>23</v>
      </c>
      <c r="J168" s="998"/>
      <c r="K168" s="997" t="s">
        <v>24</v>
      </c>
      <c r="L168" s="998"/>
      <c r="M168" s="997" t="s">
        <v>25</v>
      </c>
      <c r="N168" s="998"/>
      <c r="O168" s="997" t="s">
        <v>26</v>
      </c>
      <c r="P168" s="998"/>
    </row>
    <row r="169" spans="2:16">
      <c r="B169" s="72"/>
      <c r="C169" s="73" t="s">
        <v>71</v>
      </c>
      <c r="D169" s="74" t="s">
        <v>72</v>
      </c>
      <c r="E169" s="73" t="s">
        <v>71</v>
      </c>
      <c r="F169" s="74" t="s">
        <v>72</v>
      </c>
      <c r="G169" s="73" t="s">
        <v>71</v>
      </c>
      <c r="H169" s="74" t="s">
        <v>72</v>
      </c>
      <c r="I169" s="73" t="s">
        <v>71</v>
      </c>
      <c r="J169" s="74" t="s">
        <v>72</v>
      </c>
      <c r="K169" s="73" t="s">
        <v>71</v>
      </c>
      <c r="L169" s="74" t="s">
        <v>72</v>
      </c>
      <c r="M169" s="73" t="s">
        <v>71</v>
      </c>
      <c r="N169" s="74" t="s">
        <v>72</v>
      </c>
      <c r="O169" s="73" t="s">
        <v>71</v>
      </c>
      <c r="P169" s="74" t="s">
        <v>72</v>
      </c>
    </row>
    <row r="170" spans="2:16" ht="8.25" customHeight="1">
      <c r="B170" s="70"/>
      <c r="C170" s="44"/>
      <c r="D170" s="60"/>
      <c r="E170" s="44"/>
      <c r="F170" s="60"/>
      <c r="G170" s="44"/>
      <c r="H170" s="60"/>
      <c r="I170" s="44"/>
      <c r="J170" s="60"/>
      <c r="K170" s="44"/>
      <c r="L170" s="60"/>
      <c r="M170" s="44"/>
      <c r="N170" s="60"/>
      <c r="O170" s="60"/>
      <c r="P170" s="39"/>
    </row>
    <row r="171" spans="2:16" ht="27" customHeight="1">
      <c r="B171" s="449" t="s">
        <v>46</v>
      </c>
      <c r="C171" s="408" cm="1">
        <f t="array" ref="C171">SUMPRODUCT(($G$2=KP_HTS_VCT_Service_Modality!$E$2:$E$50)*(KP_HTS_VCT_Service_Modality!G$2:G$50))</f>
        <v>0</v>
      </c>
      <c r="D171" s="408" cm="1">
        <f t="array" ref="D171">SUMPRODUCT(($G$2=KP_HTS_VCT_Service_Modality!$E$2:$E$50)*(KP_HTS_VCT_Service_Modality!H$2:H$50))</f>
        <v>0</v>
      </c>
      <c r="E171" s="408" cm="1">
        <f t="array" ref="E171">SUMPRODUCT(($G$2=KP_HTS_VCT_Service_Modality!$E$2:$E$50)*(KP_HTS_VCT_Service_Modality!I$2:I$50))</f>
        <v>0</v>
      </c>
      <c r="F171" s="408" cm="1">
        <f t="array" ref="F171">SUMPRODUCT(($G$2=KP_HTS_VCT_Service_Modality!$E$2:$E$50)*(KP_HTS_VCT_Service_Modality!J$2:J$50))</f>
        <v>0</v>
      </c>
      <c r="G171" s="408" cm="1">
        <f t="array" ref="G171">SUMPRODUCT(($G$2=KP_HTS_VCT_Service_Modality!$E$2:$E$50)*(KP_HTS_VCT_Service_Modality!K$2:K$50))</f>
        <v>0</v>
      </c>
      <c r="H171" s="408" cm="1">
        <f t="array" ref="H171">SUMPRODUCT(($G$2=KP_HTS_VCT_Service_Modality!$E$2:$E$50)*(KP_HTS_VCT_Service_Modality!L$2:L$50))</f>
        <v>0</v>
      </c>
      <c r="I171" s="408" cm="1">
        <f t="array" ref="I171">SUMPRODUCT(($G$2=KP_HTS_VCT_Service_Modality!$E$2:$E$50)*(KP_HTS_VCT_Service_Modality!M$2:M$50))</f>
        <v>0</v>
      </c>
      <c r="J171" s="408" cm="1">
        <f t="array" ref="J171">SUMPRODUCT(($G$2=KP_HTS_VCT_Service_Modality!$E$2:$E$50)*(KP_HTS_VCT_Service_Modality!N$2:N$50))</f>
        <v>0</v>
      </c>
      <c r="K171" s="408" cm="1">
        <f t="array" ref="K171">SUMPRODUCT(($G$2=KP_HTS_VCT_Service_Modality!$E$2:$E$50)*(KP_HTS_VCT_Service_Modality!O$2:O$50))</f>
        <v>0</v>
      </c>
      <c r="L171" s="408" cm="1">
        <f t="array" ref="L171">SUMPRODUCT(($G$2=KP_HTS_VCT_Service_Modality!$E$2:$E$50)*(KP_HTS_VCT_Service_Modality!P$2:P$50))</f>
        <v>0</v>
      </c>
      <c r="M171" s="408" cm="1">
        <f t="array" ref="M171">SUMPRODUCT(($G$2=KP_HTS_VCT_Service_Modality!$E$2:$E$50)*(KP_HTS_VCT_Service_Modality!Q$2:Q$50))</f>
        <v>0</v>
      </c>
      <c r="N171" s="408" cm="1">
        <f t="array" ref="N171">SUMPRODUCT(($G$2=KP_HTS_VCT_Service_Modality!$E$2:$E$50)*(KP_HTS_VCT_Service_Modality!R$2:R$50))</f>
        <v>0</v>
      </c>
      <c r="O171" s="408" cm="1">
        <f t="array" ref="O171">SUMPRODUCT(($G$2=KP_HTS_VCT_Service_Modality!$E$2:$E$50)*(KP_HTS_VCT_Service_Modality!S$2:S$50))</f>
        <v>0</v>
      </c>
      <c r="P171" s="408" cm="1">
        <f t="array" ref="P171">SUMPRODUCT(($G$2=KP_HTS_VCT_Service_Modality!$E$2:$E$50)*(KP_HTS_VCT_Service_Modality!T$2:T$50))</f>
        <v>0</v>
      </c>
    </row>
    <row r="172" spans="2:16" ht="6.75" customHeight="1">
      <c r="B172" s="26"/>
      <c r="C172" s="23"/>
      <c r="D172" s="23"/>
      <c r="E172" s="23"/>
      <c r="F172" s="23"/>
      <c r="G172" s="23"/>
      <c r="H172" s="23"/>
      <c r="I172" s="23"/>
      <c r="J172" s="23"/>
      <c r="K172" s="23"/>
      <c r="L172" s="23"/>
      <c r="M172" s="23"/>
      <c r="N172" s="23"/>
      <c r="O172" s="23"/>
      <c r="P172" s="24"/>
    </row>
    <row r="173" spans="2:16" ht="9.75" customHeight="1">
      <c r="B173" s="70"/>
      <c r="C173" s="44"/>
      <c r="D173" s="60"/>
      <c r="E173" s="44"/>
      <c r="F173" s="60"/>
      <c r="G173" s="44"/>
      <c r="H173" s="60"/>
      <c r="I173" s="44"/>
      <c r="J173" s="60"/>
      <c r="K173" s="44"/>
      <c r="L173" s="60"/>
      <c r="M173" s="44"/>
      <c r="N173" s="60"/>
      <c r="O173" s="60"/>
      <c r="P173" s="39"/>
    </row>
    <row r="174" spans="2:16" ht="26.25" customHeight="1">
      <c r="B174" s="449" t="s">
        <v>47</v>
      </c>
      <c r="C174" s="408" cm="1">
        <f t="array" ref="C174">SUMPRODUCT(($G$2=KP_HTS_VCT_Service_Modality!$E$2:$E$50)*(KP_HTS_VCT_Service_Modality!U$2:U$50))</f>
        <v>0</v>
      </c>
      <c r="D174" s="408" cm="1">
        <f t="array" ref="D174">SUMPRODUCT(($G$2=KP_HTS_VCT_Service_Modality!$E$2:$E$50)*(KP_HTS_VCT_Service_Modality!V$2:V$50))</f>
        <v>0</v>
      </c>
      <c r="E174" s="408" cm="1">
        <f t="array" ref="E174">SUMPRODUCT(($G$2=KP_HTS_VCT_Service_Modality!$E$2:$E$50)*(KP_HTS_VCT_Service_Modality!W$2:W$50))</f>
        <v>0</v>
      </c>
      <c r="F174" s="408" cm="1">
        <f t="array" ref="F174">SUMPRODUCT(($G$2=KP_HTS_VCT_Service_Modality!$E$2:$E$50)*(KP_HTS_VCT_Service_Modality!X$2:X$50))</f>
        <v>0</v>
      </c>
      <c r="G174" s="408" cm="1">
        <f t="array" ref="G174">SUMPRODUCT(($G$2=KP_HTS_VCT_Service_Modality!$E$2:$E$50)*(KP_HTS_VCT_Service_Modality!Y$2:Y$50))</f>
        <v>0</v>
      </c>
      <c r="H174" s="408" cm="1">
        <f t="array" ref="H174">SUMPRODUCT(($G$2=KP_HTS_VCT_Service_Modality!$E$2:$E$50)*(KP_HTS_VCT_Service_Modality!Z$2:Z$50))</f>
        <v>0</v>
      </c>
      <c r="I174" s="408" cm="1">
        <f t="array" ref="I174">SUMPRODUCT(($G$2=KP_HTS_VCT_Service_Modality!$E$2:$E$50)*(KP_HTS_VCT_Service_Modality!AA$2:AA$50))</f>
        <v>0</v>
      </c>
      <c r="J174" s="408" cm="1">
        <f t="array" ref="J174">SUMPRODUCT(($G$2=KP_HTS_VCT_Service_Modality!$E$2:$E$50)*(KP_HTS_VCT_Service_Modality!AB$2:AB$50))</f>
        <v>0</v>
      </c>
      <c r="K174" s="408" cm="1">
        <f t="array" ref="K174">SUMPRODUCT(($G$2=KP_HTS_VCT_Service_Modality!$E$2:$E$50)*(KP_HTS_VCT_Service_Modality!AC$2:AC$50))</f>
        <v>0</v>
      </c>
      <c r="L174" s="408" cm="1">
        <f t="array" ref="L174">SUMPRODUCT(($G$2=KP_HTS_VCT_Service_Modality!$E$2:$E$50)*(KP_HTS_VCT_Service_Modality!AD$2:AD$50))</f>
        <v>0</v>
      </c>
      <c r="M174" s="408" cm="1">
        <f t="array" ref="M174">SUMPRODUCT(($G$2=KP_HTS_VCT_Service_Modality!$E$2:$E$50)*(KP_HTS_VCT_Service_Modality!AE$2:AE$50))</f>
        <v>0</v>
      </c>
      <c r="N174" s="408" cm="1">
        <f t="array" ref="N174">SUMPRODUCT(($G$2=KP_HTS_VCT_Service_Modality!$E$2:$E$50)*(KP_HTS_VCT_Service_Modality!AF$2:AF$50))</f>
        <v>0</v>
      </c>
      <c r="O174" s="408" cm="1">
        <f t="array" ref="O174">SUMPRODUCT(($G$2=KP_HTS_VCT_Service_Modality!$E$2:$E$50)*(KP_HTS_VCT_Service_Modality!AG$2:AG$50))</f>
        <v>0</v>
      </c>
      <c r="P174" s="408" cm="1">
        <f t="array" ref="P174">SUMPRODUCT(($G$2=KP_HTS_VCT_Service_Modality!$E$2:$E$50)*(KP_HTS_VCT_Service_Modality!AH$2:AH$50))</f>
        <v>0</v>
      </c>
    </row>
    <row r="175" spans="2:16" ht="12" customHeight="1">
      <c r="B175" s="26"/>
      <c r="C175" s="23"/>
      <c r="D175" s="23"/>
      <c r="E175" s="23"/>
      <c r="F175" s="23"/>
      <c r="G175" s="23"/>
      <c r="H175" s="23"/>
      <c r="I175" s="23"/>
      <c r="J175" s="23"/>
      <c r="K175" s="23"/>
      <c r="L175" s="23"/>
      <c r="M175" s="23"/>
      <c r="N175" s="23"/>
      <c r="O175" s="23"/>
      <c r="P175" s="24"/>
    </row>
    <row r="176" spans="2:16" ht="8.25" customHeight="1">
      <c r="B176" s="994"/>
      <c r="C176" s="10"/>
      <c r="D176" s="10"/>
      <c r="E176" s="10"/>
      <c r="F176" s="10"/>
      <c r="G176" s="10"/>
      <c r="H176" s="10"/>
      <c r="I176" s="10"/>
      <c r="J176" s="10"/>
      <c r="K176" s="10"/>
      <c r="L176" s="10"/>
      <c r="M176" s="10"/>
      <c r="N176" s="10"/>
      <c r="O176" s="18"/>
      <c r="P176" s="25"/>
    </row>
    <row r="177" spans="2:26">
      <c r="B177" s="893"/>
      <c r="C177" s="995" t="s">
        <v>73</v>
      </c>
      <c r="D177" s="996"/>
      <c r="E177" s="997" t="s">
        <v>74</v>
      </c>
      <c r="F177" s="998"/>
      <c r="G177" s="997" t="s">
        <v>75</v>
      </c>
      <c r="H177" s="998"/>
      <c r="I177" s="997" t="s">
        <v>76</v>
      </c>
      <c r="J177" s="998"/>
      <c r="K177" s="997" t="s">
        <v>77</v>
      </c>
      <c r="L177" s="998"/>
      <c r="M177" s="997" t="s">
        <v>78</v>
      </c>
      <c r="N177" s="998"/>
      <c r="O177" s="1008"/>
      <c r="P177" s="1000"/>
    </row>
    <row r="178" spans="2:26">
      <c r="B178" s="72"/>
      <c r="C178" s="73" t="s">
        <v>71</v>
      </c>
      <c r="D178" s="74" t="s">
        <v>72</v>
      </c>
      <c r="E178" s="73" t="s">
        <v>71</v>
      </c>
      <c r="F178" s="74" t="s">
        <v>72</v>
      </c>
      <c r="G178" s="73" t="s">
        <v>71</v>
      </c>
      <c r="H178" s="74" t="s">
        <v>72</v>
      </c>
      <c r="I178" s="73" t="s">
        <v>71</v>
      </c>
      <c r="J178" s="74" t="s">
        <v>72</v>
      </c>
      <c r="K178" s="73" t="s">
        <v>71</v>
      </c>
      <c r="L178" s="74" t="s">
        <v>72</v>
      </c>
      <c r="M178" s="73" t="s">
        <v>71</v>
      </c>
      <c r="N178" s="74" t="s">
        <v>72</v>
      </c>
      <c r="O178" s="81"/>
      <c r="P178" s="74"/>
    </row>
    <row r="179" spans="2:26" ht="10.5" customHeight="1">
      <c r="B179" s="70"/>
      <c r="C179" s="44"/>
      <c r="D179" s="60"/>
      <c r="E179" s="44"/>
      <c r="F179" s="60"/>
      <c r="G179" s="44"/>
      <c r="H179" s="60"/>
      <c r="I179" s="44"/>
      <c r="J179" s="60"/>
      <c r="K179" s="44"/>
      <c r="L179" s="60"/>
      <c r="M179" s="44"/>
      <c r="N179" s="60"/>
      <c r="O179" s="3"/>
      <c r="P179" s="39"/>
    </row>
    <row r="180" spans="2:26" ht="22.5" customHeight="1">
      <c r="B180" s="449" t="s">
        <v>46</v>
      </c>
      <c r="C180" s="408" cm="1">
        <f t="array" ref="C180">SUMPRODUCT(($G$2=KP_HTS_VCT_Service_Modality!$E$2:$E$50)*(KP_HTS_VCT_Service_Modality!AI$2:AI$50))</f>
        <v>0</v>
      </c>
      <c r="D180" s="408" cm="1">
        <f t="array" ref="D180">SUMPRODUCT(($G$2=KP_HTS_VCT_Service_Modality!$E$2:$E$50)*(KP_HTS_VCT_Service_Modality!AJ$2:AJ$50))</f>
        <v>0</v>
      </c>
      <c r="E180" s="408" cm="1">
        <f t="array" ref="E180">SUMPRODUCT(($G$2=KP_HTS_VCT_Service_Modality!$E$2:$E$50)*(KP_HTS_VCT_Service_Modality!AK$2:AK$50))</f>
        <v>0</v>
      </c>
      <c r="F180" s="408" cm="1">
        <f t="array" ref="F180">SUMPRODUCT(($G$2=KP_HTS_VCT_Service_Modality!$E$2:$E$50)*(KP_HTS_VCT_Service_Modality!AL$2:AL$50))</f>
        <v>0</v>
      </c>
      <c r="G180" s="408" cm="1">
        <f t="array" ref="G180">SUMPRODUCT(($G$2=KP_HTS_VCT_Service_Modality!$E$2:$E$50)*(KP_HTS_VCT_Service_Modality!AM$2:AM$50))</f>
        <v>0</v>
      </c>
      <c r="H180" s="408" cm="1">
        <f t="array" ref="H180">SUMPRODUCT(($G$2=KP_HTS_VCT_Service_Modality!$E$2:$E$50)*(KP_HTS_VCT_Service_Modality!AN$2:AN$50))</f>
        <v>0</v>
      </c>
      <c r="I180" s="408" cm="1">
        <f t="array" ref="I180">SUMPRODUCT(($G$2=KP_HTS_VCT_Service_Modality!$E$2:$E$50)*(KP_HTS_VCT_Service_Modality!AO$2:AO$50))</f>
        <v>0</v>
      </c>
      <c r="J180" s="408" cm="1">
        <f t="array" ref="J180">SUMPRODUCT(($G$2=KP_HTS_VCT_Service_Modality!$E$2:$E$50)*(KP_HTS_VCT_Service_Modality!AP$2:AP$50))</f>
        <v>0</v>
      </c>
      <c r="K180" s="408" cm="1">
        <f t="array" ref="K180">SUMPRODUCT(($G$2=KP_HTS_VCT_Service_Modality!$E$2:$E$50)*(KP_HTS_VCT_Service_Modality!AQ$2:AQ$50))</f>
        <v>0</v>
      </c>
      <c r="L180" s="408" cm="1">
        <f t="array" ref="L180">SUMPRODUCT(($G$2=KP_HTS_VCT_Service_Modality!$E$2:$E$50)*(KP_HTS_VCT_Service_Modality!AR$2:AR$50))</f>
        <v>0</v>
      </c>
      <c r="M180" s="408" cm="1">
        <f t="array" ref="M180">SUMPRODUCT(($G$2=KP_HTS_VCT_Service_Modality!$E$2:$E$50)*(KP_HTS_VCT_Service_Modality!AS$2:AS$50))</f>
        <v>0</v>
      </c>
      <c r="N180" s="408" cm="1">
        <f t="array" ref="N180">SUMPRODUCT(($G$2=KP_HTS_VCT_Service_Modality!$E$2:$E$50)*(KP_HTS_VCT_Service_Modality!AT$2:AT$50))</f>
        <v>0</v>
      </c>
      <c r="O180" s="12"/>
      <c r="P180" s="61"/>
      <c r="Z180" s="439">
        <f>SUM(C171:P171,C180:N180)</f>
        <v>0</v>
      </c>
    </row>
    <row r="181" spans="2:26" ht="10.5" customHeight="1">
      <c r="B181" s="26"/>
      <c r="C181" s="23"/>
      <c r="D181" s="23"/>
      <c r="E181" s="23"/>
      <c r="F181" s="23"/>
      <c r="G181" s="23"/>
      <c r="H181" s="23"/>
      <c r="I181" s="23"/>
      <c r="J181" s="23"/>
      <c r="K181" s="23"/>
      <c r="L181" s="23"/>
      <c r="M181" s="23"/>
      <c r="N181" s="23"/>
      <c r="O181" s="23"/>
      <c r="P181" s="24"/>
    </row>
    <row r="182" spans="2:26" ht="9.75" customHeight="1">
      <c r="B182" s="70"/>
      <c r="C182" s="44"/>
      <c r="D182" s="60"/>
      <c r="E182" s="44"/>
      <c r="F182" s="60"/>
      <c r="G182" s="44"/>
      <c r="H182" s="60"/>
      <c r="I182" s="44"/>
      <c r="J182" s="60"/>
      <c r="K182" s="44"/>
      <c r="L182" s="60"/>
      <c r="M182" s="44"/>
      <c r="N182" s="3"/>
      <c r="O182" s="3"/>
      <c r="P182" s="39"/>
    </row>
    <row r="183" spans="2:26" ht="24.75" customHeight="1">
      <c r="B183" s="449" t="s">
        <v>47</v>
      </c>
      <c r="C183" s="408" cm="1">
        <f t="array" ref="C183">SUMPRODUCT(($G$2=KP_HTS_VCT_Service_Modality!$E$2:$E$50)*(KP_HTS_VCT_Service_Modality!AU$2:AU$50))</f>
        <v>0</v>
      </c>
      <c r="D183" s="408" cm="1">
        <f t="array" ref="D183">SUMPRODUCT(($G$2=KP_HTS_VCT_Service_Modality!$E$2:$E$50)*(KP_HTS_VCT_Service_Modality!AV$2:AV$50))</f>
        <v>0</v>
      </c>
      <c r="E183" s="408" cm="1">
        <f t="array" ref="E183">SUMPRODUCT(($G$2=KP_HTS_VCT_Service_Modality!$E$2:$E$50)*(KP_HTS_VCT_Service_Modality!AW$2:AW$50))</f>
        <v>0</v>
      </c>
      <c r="F183" s="408" cm="1">
        <f t="array" ref="F183">SUMPRODUCT(($G$2=KP_HTS_VCT_Service_Modality!$E$2:$E$50)*(KP_HTS_VCT_Service_Modality!AX$2:AX$50))</f>
        <v>0</v>
      </c>
      <c r="G183" s="408" cm="1">
        <f t="array" ref="G183">SUMPRODUCT(($G$2=KP_HTS_VCT_Service_Modality!$E$2:$E$50)*(KP_HTS_VCT_Service_Modality!AY$2:AY$50))</f>
        <v>0</v>
      </c>
      <c r="H183" s="408" cm="1">
        <f t="array" ref="H183">SUMPRODUCT(($G$2=KP_HTS_VCT_Service_Modality!$E$2:$E$50)*(KP_HTS_VCT_Service_Modality!AZ$2:AZ$50))</f>
        <v>0</v>
      </c>
      <c r="I183" s="408" cm="1">
        <f t="array" ref="I183">SUMPRODUCT(($G$2=KP_HTS_VCT_Service_Modality!$E$2:$E$50)*(KP_HTS_VCT_Service_Modality!BA$2:BA$50))</f>
        <v>0</v>
      </c>
      <c r="J183" s="408" cm="1">
        <f t="array" ref="J183">SUMPRODUCT(($G$2=KP_HTS_VCT_Service_Modality!$E$2:$E$50)*(KP_HTS_VCT_Service_Modality!BB$2:BB$50))</f>
        <v>0</v>
      </c>
      <c r="K183" s="408" cm="1">
        <f t="array" ref="K183">SUMPRODUCT(($G$2=KP_HTS_VCT_Service_Modality!$E$2:$E$50)*(KP_HTS_VCT_Service_Modality!BC$2:BC$50))</f>
        <v>0</v>
      </c>
      <c r="L183" s="408" cm="1">
        <f t="array" ref="L183">SUMPRODUCT(($G$2=KP_HTS_VCT_Service_Modality!$E$2:$E$50)*(KP_HTS_VCT_Service_Modality!BD$2:BD$50))</f>
        <v>0</v>
      </c>
      <c r="M183" s="408" cm="1">
        <f t="array" ref="M183">SUMPRODUCT(($G$2=KP_HTS_VCT_Service_Modality!$E$2:$E$50)*(KP_HTS_VCT_Service_Modality!BE$2:BE$50))</f>
        <v>0</v>
      </c>
      <c r="N183" s="408" cm="1">
        <f t="array" ref="N183">SUMPRODUCT(($G$2=KP_HTS_VCT_Service_Modality!$E$2:$E$50)*(KP_HTS_VCT_Service_Modality!BF$2:BF$50))</f>
        <v>0</v>
      </c>
      <c r="O183" s="12"/>
      <c r="P183" s="61"/>
    </row>
    <row r="184" spans="2:26">
      <c r="B184" s="32"/>
      <c r="C184" s="1"/>
      <c r="D184" s="1"/>
      <c r="E184" s="1"/>
      <c r="F184" s="1"/>
      <c r="G184" s="1"/>
      <c r="H184" s="1"/>
      <c r="I184" s="1"/>
      <c r="J184" s="1"/>
      <c r="K184" s="1"/>
      <c r="L184" s="1"/>
      <c r="M184" s="1"/>
      <c r="N184" s="1"/>
      <c r="O184" s="1"/>
      <c r="P184" s="20"/>
    </row>
    <row r="185" spans="2:26">
      <c r="B185" s="96"/>
      <c r="C185" s="92"/>
      <c r="D185" s="92"/>
      <c r="E185" s="92"/>
      <c r="F185" s="92"/>
      <c r="G185" s="92"/>
      <c r="H185" s="92"/>
      <c r="I185" s="92"/>
      <c r="J185" s="92"/>
      <c r="K185" s="92"/>
      <c r="L185" s="92"/>
      <c r="M185" s="92"/>
      <c r="N185" s="92"/>
      <c r="O185" s="92"/>
      <c r="P185" s="97"/>
    </row>
    <row r="186" spans="2:26" ht="26.25" customHeight="1">
      <c r="B186" s="487" t="s">
        <v>79</v>
      </c>
      <c r="C186" s="411" t="str">
        <f>IF(SUM(C171:P171,C174:P174,C180:N180,C183:N183)=0,"subtotal",SUM(C171:P171,C174:P174,C180:N180,C183:N183))</f>
        <v>subtotal</v>
      </c>
      <c r="D186" s="1"/>
      <c r="E186" s="1"/>
      <c r="F186" s="1"/>
      <c r="G186" s="1"/>
      <c r="H186" s="1"/>
      <c r="I186" s="1"/>
      <c r="J186" s="1"/>
      <c r="K186" s="1"/>
      <c r="L186" s="1"/>
      <c r="M186" s="1"/>
      <c r="N186" s="1"/>
      <c r="O186" s="1"/>
      <c r="P186" s="99"/>
    </row>
    <row r="187" spans="2:26">
      <c r="B187" s="100"/>
      <c r="C187" s="94"/>
      <c r="D187" s="94"/>
      <c r="E187" s="94"/>
      <c r="F187" s="94"/>
      <c r="G187" s="94"/>
      <c r="H187" s="94"/>
      <c r="I187" s="94"/>
      <c r="J187" s="94"/>
      <c r="K187" s="94"/>
      <c r="L187" s="94"/>
      <c r="M187" s="94"/>
      <c r="N187" s="94"/>
      <c r="O187" s="94"/>
      <c r="P187" s="101"/>
    </row>
    <row r="188" spans="2:26" ht="30" customHeight="1">
      <c r="B188" s="823" t="str">
        <f>CONCATENATE(K$2,": HTS_TST (Community) -  Other")</f>
        <v>: HTS_TST (Community) -  Other</v>
      </c>
      <c r="C188" s="824"/>
      <c r="D188" s="824"/>
      <c r="E188" s="824"/>
      <c r="F188" s="824"/>
      <c r="G188" s="824"/>
      <c r="H188" s="824"/>
      <c r="I188" s="824"/>
      <c r="J188" s="824"/>
      <c r="K188" s="824"/>
      <c r="L188" s="824"/>
      <c r="M188" s="824"/>
      <c r="N188" s="824"/>
      <c r="O188" s="824"/>
      <c r="P188" s="824"/>
    </row>
    <row r="189" spans="2:26" ht="33" customHeight="1">
      <c r="B189" s="1209" t="s">
        <v>3</v>
      </c>
      <c r="C189" s="1210"/>
      <c r="D189" s="1211" t="s">
        <v>2759</v>
      </c>
      <c r="E189" s="1212"/>
      <c r="F189" s="1212"/>
      <c r="G189" s="1212"/>
      <c r="H189" s="1212"/>
      <c r="I189" s="1212"/>
      <c r="J189" s="1212"/>
      <c r="K189" s="1212"/>
      <c r="L189" s="1212"/>
      <c r="M189" s="1212"/>
      <c r="N189" s="1212"/>
      <c r="O189" s="1212"/>
      <c r="P189" s="39"/>
    </row>
    <row r="190" spans="2:26">
      <c r="B190" s="29"/>
      <c r="C190" s="6"/>
      <c r="D190" s="2"/>
      <c r="E190" s="2"/>
      <c r="F190" s="2"/>
      <c r="G190" s="2"/>
      <c r="H190" s="2"/>
      <c r="I190" s="2"/>
      <c r="J190" s="2"/>
      <c r="K190" s="2"/>
      <c r="L190" s="2"/>
      <c r="M190" s="2"/>
      <c r="N190" s="2"/>
      <c r="O190" s="64"/>
      <c r="P190" s="75"/>
    </row>
    <row r="191" spans="2:26">
      <c r="B191" s="994"/>
      <c r="C191" s="10"/>
      <c r="D191" s="10"/>
      <c r="E191" s="10"/>
      <c r="F191" s="10"/>
      <c r="G191" s="10"/>
      <c r="H191" s="10"/>
      <c r="I191" s="10"/>
      <c r="J191" s="10"/>
      <c r="K191" s="10"/>
      <c r="L191" s="10"/>
      <c r="M191" s="10"/>
      <c r="N191" s="10"/>
      <c r="O191" s="79"/>
      <c r="P191" s="80"/>
    </row>
    <row r="192" spans="2:26">
      <c r="B192" s="893"/>
      <c r="C192" s="995" t="s">
        <v>5</v>
      </c>
      <c r="D192" s="996"/>
      <c r="E192" s="997" t="s">
        <v>9</v>
      </c>
      <c r="F192" s="998"/>
      <c r="G192" s="997" t="s">
        <v>22</v>
      </c>
      <c r="H192" s="998"/>
      <c r="I192" s="997" t="s">
        <v>23</v>
      </c>
      <c r="J192" s="998"/>
      <c r="K192" s="997" t="s">
        <v>24</v>
      </c>
      <c r="L192" s="998"/>
      <c r="M192" s="997" t="s">
        <v>25</v>
      </c>
      <c r="N192" s="998"/>
      <c r="O192" s="997" t="s">
        <v>26</v>
      </c>
      <c r="P192" s="998"/>
    </row>
    <row r="193" spans="2:26">
      <c r="B193" s="72"/>
      <c r="C193" s="73" t="s">
        <v>71</v>
      </c>
      <c r="D193" s="74" t="s">
        <v>72</v>
      </c>
      <c r="E193" s="73" t="s">
        <v>71</v>
      </c>
      <c r="F193" s="74" t="s">
        <v>72</v>
      </c>
      <c r="G193" s="73" t="s">
        <v>71</v>
      </c>
      <c r="H193" s="74" t="s">
        <v>72</v>
      </c>
      <c r="I193" s="73" t="s">
        <v>71</v>
      </c>
      <c r="J193" s="74" t="s">
        <v>72</v>
      </c>
      <c r="K193" s="73" t="s">
        <v>71</v>
      </c>
      <c r="L193" s="74" t="s">
        <v>72</v>
      </c>
      <c r="M193" s="73" t="s">
        <v>71</v>
      </c>
      <c r="N193" s="74" t="s">
        <v>72</v>
      </c>
      <c r="O193" s="73" t="s">
        <v>71</v>
      </c>
      <c r="P193" s="74" t="s">
        <v>72</v>
      </c>
    </row>
    <row r="194" spans="2:26" ht="7.5" customHeight="1">
      <c r="B194" s="70"/>
      <c r="C194" s="44"/>
      <c r="D194" s="60"/>
      <c r="E194" s="44"/>
      <c r="F194" s="60"/>
      <c r="G194" s="44"/>
      <c r="H194" s="60"/>
      <c r="I194" s="44"/>
      <c r="J194" s="60"/>
      <c r="K194" s="44"/>
      <c r="L194" s="60"/>
      <c r="M194" s="44"/>
      <c r="N194" s="60"/>
      <c r="O194" s="60"/>
      <c r="P194" s="39"/>
    </row>
    <row r="195" spans="2:26" ht="30.75" customHeight="1">
      <c r="B195" s="449" t="s">
        <v>46</v>
      </c>
      <c r="C195" s="408" cm="1">
        <f t="array" ref="C195">SUMPRODUCT(($G$2='KP_HTS_Other Service Modality'!$E$2:$E$50)*('KP_HTS_Other Service Modality'!G$2:G$50))</f>
        <v>0</v>
      </c>
      <c r="D195" s="408" cm="1">
        <f t="array" ref="D195">SUMPRODUCT(($G$2='KP_HTS_Other Service Modality'!$E$2:$E$50)*('KP_HTS_Other Service Modality'!H$2:H$50))</f>
        <v>0</v>
      </c>
      <c r="E195" s="408" cm="1">
        <f t="array" ref="E195">SUMPRODUCT(($G$2='KP_HTS_Other Service Modality'!$E$2:$E$50)*('KP_HTS_Other Service Modality'!I$2:I$50))</f>
        <v>0</v>
      </c>
      <c r="F195" s="408" cm="1">
        <f t="array" ref="F195">SUMPRODUCT(($G$2='KP_HTS_Other Service Modality'!$E$2:$E$50)*('KP_HTS_Other Service Modality'!J$2:J$50))</f>
        <v>0</v>
      </c>
      <c r="G195" s="408" cm="1">
        <f t="array" ref="G195">SUMPRODUCT(($G$2='KP_HTS_Other Service Modality'!$E$2:$E$50)*('KP_HTS_Other Service Modality'!K$2:K$50))</f>
        <v>0</v>
      </c>
      <c r="H195" s="408" cm="1">
        <f t="array" ref="H195">SUMPRODUCT(($G$2='KP_HTS_Other Service Modality'!$E$2:$E$50)*('KP_HTS_Other Service Modality'!L$2:L$50))</f>
        <v>0</v>
      </c>
      <c r="I195" s="408" cm="1">
        <f t="array" ref="I195">SUMPRODUCT(($G$2='KP_HTS_Other Service Modality'!$E$2:$E$50)*('KP_HTS_Other Service Modality'!M$2:M$50))</f>
        <v>0</v>
      </c>
      <c r="J195" s="408" cm="1">
        <f t="array" ref="J195">SUMPRODUCT(($G$2='KP_HTS_Other Service Modality'!$E$2:$E$50)*('KP_HTS_Other Service Modality'!N$2:N$50))</f>
        <v>0</v>
      </c>
      <c r="K195" s="408" cm="1">
        <f t="array" ref="K195">SUMPRODUCT(($G$2='KP_HTS_Other Service Modality'!$E$2:$E$50)*('KP_HTS_Other Service Modality'!O$2:O$50))</f>
        <v>0</v>
      </c>
      <c r="L195" s="408" cm="1">
        <f t="array" ref="L195">SUMPRODUCT(($G$2='KP_HTS_Other Service Modality'!$E$2:$E$50)*('KP_HTS_Other Service Modality'!P$2:P$50))</f>
        <v>0</v>
      </c>
      <c r="M195" s="408" cm="1">
        <f t="array" ref="M195">SUMPRODUCT(($G$2='KP_HTS_Other Service Modality'!$E$2:$E$50)*('KP_HTS_Other Service Modality'!Q$2:Q$50))</f>
        <v>0</v>
      </c>
      <c r="N195" s="408" cm="1">
        <f t="array" ref="N195">SUMPRODUCT(($G$2='KP_HTS_Other Service Modality'!$E$2:$E$50)*('KP_HTS_Other Service Modality'!R$2:R$50))</f>
        <v>0</v>
      </c>
      <c r="O195" s="408" cm="1">
        <f t="array" ref="O195">SUMPRODUCT(($G$2='KP_HTS_Other Service Modality'!$E$2:$E$50)*('KP_HTS_Other Service Modality'!S$2:S$50))</f>
        <v>0</v>
      </c>
      <c r="P195" s="408" cm="1">
        <f t="array" ref="P195">SUMPRODUCT(($G$2='KP_HTS_Other Service Modality'!$E$2:$E$50)*('KP_HTS_Other Service Modality'!T$2:T$50))</f>
        <v>0</v>
      </c>
    </row>
    <row r="196" spans="2:26">
      <c r="B196" s="26"/>
      <c r="C196" s="321"/>
      <c r="D196" s="321"/>
      <c r="E196" s="321"/>
      <c r="F196" s="321"/>
      <c r="G196" s="321"/>
      <c r="H196" s="321"/>
      <c r="I196" s="321"/>
      <c r="J196" s="321"/>
      <c r="K196" s="321"/>
      <c r="L196" s="321"/>
      <c r="M196" s="321"/>
      <c r="N196" s="321"/>
      <c r="O196" s="321"/>
      <c r="P196" s="325"/>
    </row>
    <row r="197" spans="2:26">
      <c r="B197" s="70"/>
      <c r="C197" s="322"/>
      <c r="D197" s="323"/>
      <c r="E197" s="322"/>
      <c r="F197" s="323"/>
      <c r="G197" s="322"/>
      <c r="H197" s="323"/>
      <c r="I197" s="322"/>
      <c r="J197" s="323"/>
      <c r="K197" s="322"/>
      <c r="L197" s="323"/>
      <c r="M197" s="322"/>
      <c r="N197" s="323"/>
      <c r="O197" s="323"/>
      <c r="P197" s="326"/>
    </row>
    <row r="198" spans="2:26" ht="27" customHeight="1">
      <c r="B198" s="449" t="s">
        <v>47</v>
      </c>
      <c r="C198" s="408" cm="1">
        <f t="array" ref="C198">SUMPRODUCT(($G$2='KP_HTS_Other Service Modality'!$E$2:$E$50)*('KP_HTS_Other Service Modality'!U$2:U$50))</f>
        <v>0</v>
      </c>
      <c r="D198" s="408" cm="1">
        <f t="array" ref="D198">SUMPRODUCT(($G$2='KP_HTS_Other Service Modality'!$E$2:$E$50)*('KP_HTS_Other Service Modality'!V$2:V$50))</f>
        <v>0</v>
      </c>
      <c r="E198" s="408" cm="1">
        <f t="array" ref="E198">SUMPRODUCT(($G$2='KP_HTS_Other Service Modality'!$E$2:$E$50)*('KP_HTS_Other Service Modality'!W$2:W$50))</f>
        <v>0</v>
      </c>
      <c r="F198" s="408" cm="1">
        <f t="array" ref="F198">SUMPRODUCT(($G$2='KP_HTS_Other Service Modality'!$E$2:$E$50)*('KP_HTS_Other Service Modality'!X$2:X$50))</f>
        <v>0</v>
      </c>
      <c r="G198" s="408" cm="1">
        <f t="array" ref="G198">SUMPRODUCT(($G$2='KP_HTS_Other Service Modality'!$E$2:$E$50)*('KP_HTS_Other Service Modality'!Y$2:Y$50))</f>
        <v>0</v>
      </c>
      <c r="H198" s="408" cm="1">
        <f t="array" ref="H198">SUMPRODUCT(($G$2='KP_HTS_Other Service Modality'!$E$2:$E$50)*('KP_HTS_Other Service Modality'!Z$2:Z$50))</f>
        <v>0</v>
      </c>
      <c r="I198" s="408" cm="1">
        <f t="array" ref="I198">SUMPRODUCT(($G$2='KP_HTS_Other Service Modality'!$E$2:$E$50)*('KP_HTS_Other Service Modality'!AA$2:AA$50))</f>
        <v>0</v>
      </c>
      <c r="J198" s="408" cm="1">
        <f t="array" ref="J198">SUMPRODUCT(($G$2='KP_HTS_Other Service Modality'!$E$2:$E$50)*('KP_HTS_Other Service Modality'!AB$2:AB$50))</f>
        <v>0</v>
      </c>
      <c r="K198" s="408" cm="1">
        <f t="array" ref="K198">SUMPRODUCT(($G$2='KP_HTS_Other Service Modality'!$E$2:$E$50)*('KP_HTS_Other Service Modality'!AC$2:AC$50))</f>
        <v>0</v>
      </c>
      <c r="L198" s="408" cm="1">
        <f t="array" ref="L198">SUMPRODUCT(($G$2='KP_HTS_Other Service Modality'!$E$2:$E$50)*('KP_HTS_Other Service Modality'!AD$2:AD$50))</f>
        <v>0</v>
      </c>
      <c r="M198" s="408" cm="1">
        <f t="array" ref="M198">SUMPRODUCT(($G$2='KP_HTS_Other Service Modality'!$E$2:$E$50)*('KP_HTS_Other Service Modality'!AE$2:AE$50))</f>
        <v>0</v>
      </c>
      <c r="N198" s="408" cm="1">
        <f t="array" ref="N198">SUMPRODUCT(($G$2='KP_HTS_Other Service Modality'!$E$2:$E$50)*('KP_HTS_Other Service Modality'!AF$2:AF$50))</f>
        <v>0</v>
      </c>
      <c r="O198" s="408" cm="1">
        <f t="array" ref="O198">SUMPRODUCT(($G$2='KP_HTS_Other Service Modality'!$E$2:$E$50)*('KP_HTS_Other Service Modality'!AG$2:AG$50))</f>
        <v>0</v>
      </c>
      <c r="P198" s="408" cm="1">
        <f t="array" ref="P198">SUMPRODUCT(($G$2='KP_HTS_Other Service Modality'!$E$2:$E$50)*('KP_HTS_Other Service Modality'!AH$2:AH$50))</f>
        <v>0</v>
      </c>
    </row>
    <row r="199" spans="2:26">
      <c r="B199" s="26"/>
      <c r="C199" s="23"/>
      <c r="D199" s="23"/>
      <c r="E199" s="23"/>
      <c r="F199" s="23"/>
      <c r="G199" s="23"/>
      <c r="H199" s="23"/>
      <c r="I199" s="23"/>
      <c r="J199" s="23"/>
      <c r="K199" s="23"/>
      <c r="L199" s="23"/>
      <c r="M199" s="23"/>
      <c r="N199" s="23"/>
      <c r="O199" s="23"/>
      <c r="P199" s="24"/>
    </row>
    <row r="200" spans="2:26" ht="18.75">
      <c r="B200" s="994"/>
      <c r="C200" s="10"/>
      <c r="D200" s="10"/>
      <c r="E200" s="10"/>
      <c r="F200" s="10"/>
      <c r="G200" s="10"/>
      <c r="H200" s="10"/>
      <c r="I200" s="10"/>
      <c r="J200" s="10"/>
      <c r="K200" s="10"/>
      <c r="L200" s="10"/>
      <c r="M200" s="10"/>
      <c r="N200" s="10"/>
      <c r="O200" s="18"/>
      <c r="P200" s="25"/>
      <c r="R200" s="488"/>
    </row>
    <row r="201" spans="2:26">
      <c r="B201" s="893"/>
      <c r="C201" s="995" t="s">
        <v>73</v>
      </c>
      <c r="D201" s="996"/>
      <c r="E201" s="997" t="s">
        <v>74</v>
      </c>
      <c r="F201" s="998"/>
      <c r="G201" s="997" t="s">
        <v>75</v>
      </c>
      <c r="H201" s="998"/>
      <c r="I201" s="997" t="s">
        <v>76</v>
      </c>
      <c r="J201" s="998"/>
      <c r="K201" s="997" t="s">
        <v>77</v>
      </c>
      <c r="L201" s="998"/>
      <c r="M201" s="997" t="s">
        <v>78</v>
      </c>
      <c r="N201" s="998"/>
      <c r="O201" s="1008"/>
      <c r="P201" s="1000"/>
    </row>
    <row r="202" spans="2:26">
      <c r="B202" s="72"/>
      <c r="C202" s="73" t="s">
        <v>71</v>
      </c>
      <c r="D202" s="74" t="s">
        <v>72</v>
      </c>
      <c r="E202" s="73" t="s">
        <v>71</v>
      </c>
      <c r="F202" s="74" t="s">
        <v>72</v>
      </c>
      <c r="G202" s="73" t="s">
        <v>71</v>
      </c>
      <c r="H202" s="74" t="s">
        <v>72</v>
      </c>
      <c r="I202" s="73" t="s">
        <v>71</v>
      </c>
      <c r="J202" s="74" t="s">
        <v>72</v>
      </c>
      <c r="K202" s="73" t="s">
        <v>71</v>
      </c>
      <c r="L202" s="74" t="s">
        <v>72</v>
      </c>
      <c r="M202" s="73" t="s">
        <v>71</v>
      </c>
      <c r="N202" s="74" t="s">
        <v>72</v>
      </c>
      <c r="O202" s="81"/>
      <c r="P202" s="74"/>
    </row>
    <row r="203" spans="2:26" ht="9.75" customHeight="1">
      <c r="B203" s="70"/>
      <c r="C203" s="44"/>
      <c r="D203" s="60"/>
      <c r="E203" s="44"/>
      <c r="F203" s="60"/>
      <c r="G203" s="44"/>
      <c r="H203" s="60"/>
      <c r="I203" s="44"/>
      <c r="J203" s="60"/>
      <c r="K203" s="44"/>
      <c r="L203" s="60"/>
      <c r="M203" s="44"/>
      <c r="N203" s="60"/>
      <c r="O203" s="3"/>
      <c r="P203" s="39"/>
    </row>
    <row r="204" spans="2:26" ht="28.5" customHeight="1">
      <c r="B204" s="449" t="s">
        <v>46</v>
      </c>
      <c r="C204" s="408" cm="1">
        <f t="array" ref="C204">SUMPRODUCT(($G$2='KP_HTS_Other Service Modality'!$E$2:$E$50)*('KP_HTS_Other Service Modality'!AI$2:AI$50))</f>
        <v>0</v>
      </c>
      <c r="D204" s="408" cm="1">
        <f t="array" ref="D204">SUMPRODUCT(($G$2='KP_HTS_Other Service Modality'!$E$2:$E$50)*('KP_HTS_Other Service Modality'!AJ$2:AJ$50))</f>
        <v>0</v>
      </c>
      <c r="E204" s="408" cm="1">
        <f t="array" ref="E204">SUMPRODUCT(($G$2='KP_HTS_Other Service Modality'!$E$2:$E$50)*('KP_HTS_Other Service Modality'!AK$2:AK$50))</f>
        <v>0</v>
      </c>
      <c r="F204" s="408" cm="1">
        <f t="array" ref="F204">SUMPRODUCT(($G$2='KP_HTS_Other Service Modality'!$E$2:$E$50)*('KP_HTS_Other Service Modality'!AL$2:AL$50))</f>
        <v>0</v>
      </c>
      <c r="G204" s="408" cm="1">
        <f t="array" ref="G204">SUMPRODUCT(($G$2='KP_HTS_Other Service Modality'!$E$2:$E$50)*('KP_HTS_Other Service Modality'!AM$2:AM$50))</f>
        <v>0</v>
      </c>
      <c r="H204" s="408" cm="1">
        <f t="array" ref="H204">SUMPRODUCT(($G$2='KP_HTS_Other Service Modality'!$E$2:$E$50)*('KP_HTS_Other Service Modality'!AN$2:AN$50))</f>
        <v>0</v>
      </c>
      <c r="I204" s="408" cm="1">
        <f t="array" ref="I204">SUMPRODUCT(($G$2='KP_HTS_Other Service Modality'!$E$2:$E$50)*('KP_HTS_Other Service Modality'!AO$2:AO$50))</f>
        <v>0</v>
      </c>
      <c r="J204" s="408" cm="1">
        <f t="array" ref="J204">SUMPRODUCT(($G$2='KP_HTS_Other Service Modality'!$E$2:$E$50)*('KP_HTS_Other Service Modality'!AP$2:AP$50))</f>
        <v>0</v>
      </c>
      <c r="K204" s="408" cm="1">
        <f t="array" ref="K204">SUMPRODUCT(($G$2='KP_HTS_Other Service Modality'!$E$2:$E$50)*('KP_HTS_Other Service Modality'!AQ$2:AQ$50))</f>
        <v>0</v>
      </c>
      <c r="L204" s="408" cm="1">
        <f t="array" ref="L204">SUMPRODUCT(($G$2='KP_HTS_Other Service Modality'!$E$2:$E$50)*('KP_HTS_Other Service Modality'!AR$2:AR$50))</f>
        <v>0</v>
      </c>
      <c r="M204" s="408" cm="1">
        <f t="array" ref="M204">SUMPRODUCT(($G$2='KP_HTS_Other Service Modality'!$E$2:$E$50)*('KP_HTS_Other Service Modality'!AS$2:AS$50))</f>
        <v>0</v>
      </c>
      <c r="N204" s="408" cm="1">
        <f t="array" ref="N204">SUMPRODUCT(($G$2='KP_HTS_Other Service Modality'!$E$2:$E$50)*('KP_HTS_Other Service Modality'!AT$2:AT$50))</f>
        <v>0</v>
      </c>
      <c r="O204" s="12"/>
      <c r="P204" s="61"/>
      <c r="Z204" s="439">
        <f>SUM(C195:P195,C204:N204)</f>
        <v>0</v>
      </c>
    </row>
    <row r="205" spans="2:26">
      <c r="B205" s="26"/>
      <c r="C205" s="321"/>
      <c r="D205" s="321"/>
      <c r="E205" s="321"/>
      <c r="F205" s="321"/>
      <c r="G205" s="321"/>
      <c r="H205" s="321"/>
      <c r="I205" s="321"/>
      <c r="J205" s="321"/>
      <c r="K205" s="321"/>
      <c r="L205" s="321"/>
      <c r="M205" s="321"/>
      <c r="N205" s="321"/>
      <c r="O205" s="23"/>
      <c r="P205" s="24"/>
    </row>
    <row r="206" spans="2:26" ht="10.5" customHeight="1">
      <c r="B206" s="70"/>
      <c r="C206" s="322"/>
      <c r="D206" s="323"/>
      <c r="E206" s="322"/>
      <c r="F206" s="323"/>
      <c r="G206" s="322"/>
      <c r="H206" s="323"/>
      <c r="I206" s="322"/>
      <c r="J206" s="323"/>
      <c r="K206" s="322"/>
      <c r="L206" s="323"/>
      <c r="M206" s="322"/>
      <c r="N206" s="324"/>
      <c r="O206" s="3"/>
      <c r="P206" s="39"/>
    </row>
    <row r="207" spans="2:26" ht="27" customHeight="1">
      <c r="B207" s="449" t="s">
        <v>47</v>
      </c>
      <c r="C207" s="408" cm="1">
        <f t="array" ref="C207">SUMPRODUCT(($G$2='KP_HTS_Other Service Modality'!$E$2:$E$50)*('KP_HTS_Other Service Modality'!AU$2:AU$50))</f>
        <v>0</v>
      </c>
      <c r="D207" s="408" cm="1">
        <f t="array" ref="D207">SUMPRODUCT(($G$2='KP_HTS_Other Service Modality'!$E$2:$E$50)*('KP_HTS_Other Service Modality'!AV$2:AV$50))</f>
        <v>0</v>
      </c>
      <c r="E207" s="408" cm="1">
        <f t="array" ref="E207">SUMPRODUCT(($G$2='KP_HTS_Other Service Modality'!$E$2:$E$50)*('KP_HTS_Other Service Modality'!AW$2:AW$50))</f>
        <v>0</v>
      </c>
      <c r="F207" s="408" cm="1">
        <f t="array" ref="F207">SUMPRODUCT(($G$2='KP_HTS_Other Service Modality'!$E$2:$E$50)*('KP_HTS_Other Service Modality'!AX$2:AX$50))</f>
        <v>0</v>
      </c>
      <c r="G207" s="408" cm="1">
        <f t="array" ref="G207">SUMPRODUCT(($G$2='KP_HTS_Other Service Modality'!$E$2:$E$50)*('KP_HTS_Other Service Modality'!AY$2:AY$50))</f>
        <v>0</v>
      </c>
      <c r="H207" s="408" cm="1">
        <f t="array" ref="H207">SUMPRODUCT(($G$2='KP_HTS_Other Service Modality'!$E$2:$E$50)*('KP_HTS_Other Service Modality'!AZ$2:AZ$50))</f>
        <v>0</v>
      </c>
      <c r="I207" s="408" cm="1">
        <f t="array" ref="I207">SUMPRODUCT(($G$2='KP_HTS_Other Service Modality'!$E$2:$E$50)*('KP_HTS_Other Service Modality'!BA$2:BA$50))</f>
        <v>0</v>
      </c>
      <c r="J207" s="408" cm="1">
        <f t="array" ref="J207">SUMPRODUCT(($G$2='KP_HTS_Other Service Modality'!$E$2:$E$50)*('KP_HTS_Other Service Modality'!BB$2:BB$50))</f>
        <v>0</v>
      </c>
      <c r="K207" s="408" cm="1">
        <f t="array" ref="K207">SUMPRODUCT(($G$2='KP_HTS_Other Service Modality'!$E$2:$E$50)*('KP_HTS_Other Service Modality'!BC$2:BC$50))</f>
        <v>0</v>
      </c>
      <c r="L207" s="408" cm="1">
        <f t="array" ref="L207">SUMPRODUCT(($G$2='KP_HTS_Other Service Modality'!$E$2:$E$50)*('KP_HTS_Other Service Modality'!BD$2:BD$50))</f>
        <v>0</v>
      </c>
      <c r="M207" s="408" cm="1">
        <f t="array" ref="M207">SUMPRODUCT(($G$2='KP_HTS_Other Service Modality'!$E$2:$E$50)*('KP_HTS_Other Service Modality'!BE$2:BE$50))</f>
        <v>0</v>
      </c>
      <c r="N207" s="408" cm="1">
        <f t="array" ref="N207">SUMPRODUCT(($G$2='KP_HTS_Other Service Modality'!$E$2:$E$50)*('KP_HTS_Other Service Modality'!BF$2:BF$50))</f>
        <v>0</v>
      </c>
      <c r="O207" s="12"/>
      <c r="P207" s="61"/>
    </row>
    <row r="208" spans="2:26">
      <c r="B208" s="32"/>
      <c r="C208" s="1"/>
      <c r="D208" s="1"/>
      <c r="E208" s="1"/>
      <c r="F208" s="1"/>
      <c r="G208" s="1"/>
      <c r="H208" s="1"/>
      <c r="I208" s="1"/>
      <c r="J208" s="1"/>
      <c r="K208" s="1"/>
      <c r="L208" s="1"/>
      <c r="M208" s="1"/>
      <c r="N208" s="1"/>
      <c r="O208" s="1"/>
      <c r="P208" s="20"/>
    </row>
    <row r="209" spans="2:16">
      <c r="B209" s="96"/>
      <c r="C209" s="92"/>
      <c r="D209" s="92"/>
      <c r="E209" s="92"/>
      <c r="F209" s="92"/>
      <c r="G209" s="92"/>
      <c r="H209" s="92"/>
      <c r="I209" s="92"/>
      <c r="J209" s="92"/>
      <c r="K209" s="92"/>
      <c r="L209" s="92"/>
      <c r="M209" s="92"/>
      <c r="N209" s="92"/>
      <c r="O209" s="92"/>
      <c r="P209" s="97"/>
    </row>
    <row r="210" spans="2:16" ht="29.25" customHeight="1">
      <c r="B210" s="487" t="s">
        <v>79</v>
      </c>
      <c r="C210" s="411" t="str">
        <f>IF(SUM(C195:P195,C198:P198,C204:N204,C207:N207)=0,"subtotal",SUM(C195:P195,C198:P198,C204:N204,C207:N207))</f>
        <v>subtotal</v>
      </c>
      <c r="D210" s="1"/>
      <c r="E210" s="1"/>
      <c r="F210" s="1"/>
      <c r="G210" s="1"/>
      <c r="H210" s="1"/>
      <c r="I210" s="1"/>
      <c r="J210" s="1"/>
      <c r="K210" s="1"/>
      <c r="L210" s="1"/>
      <c r="M210" s="1"/>
      <c r="N210" s="1"/>
      <c r="O210" s="1"/>
      <c r="P210" s="99"/>
    </row>
    <row r="211" spans="2:16">
      <c r="B211" s="100"/>
      <c r="C211" s="94"/>
      <c r="D211" s="94"/>
      <c r="E211" s="94"/>
      <c r="F211" s="94"/>
      <c r="G211" s="94"/>
      <c r="H211" s="94"/>
      <c r="I211" s="94"/>
      <c r="J211" s="94"/>
      <c r="K211" s="94"/>
      <c r="L211" s="94"/>
      <c r="M211" s="94"/>
      <c r="N211" s="94"/>
      <c r="O211" s="94"/>
      <c r="P211" s="101"/>
    </row>
  </sheetData>
  <sheetProtection algorithmName="SHA-512" hashValue="skeZ89qjuY1gMYqsDLSVpA227p7MYWcZupw58+o+6toDObEapwVSfvjijeQBAQ3oCdnMy6rAoo8UBMb8JPdiQg==" saltValue="0tkWkT5REqmLk3zBHmcOAw==" spinCount="100000" sheet="1" objects="1" scenarios="1"/>
  <mergeCells count="102">
    <mergeCell ref="B17:C17"/>
    <mergeCell ref="D17:O17"/>
    <mergeCell ref="B33:B35"/>
    <mergeCell ref="B104:P104"/>
    <mergeCell ref="B105:C105"/>
    <mergeCell ref="D105:O105"/>
    <mergeCell ref="C2:F2"/>
    <mergeCell ref="H2:J2"/>
    <mergeCell ref="N2:O2"/>
    <mergeCell ref="B8:P8"/>
    <mergeCell ref="B9:C10"/>
    <mergeCell ref="D9:P10"/>
    <mergeCell ref="B97:P97"/>
    <mergeCell ref="B37:P37"/>
    <mergeCell ref="B38:C39"/>
    <mergeCell ref="D38:P39"/>
    <mergeCell ref="B67:C68"/>
    <mergeCell ref="D67:P68"/>
    <mergeCell ref="B43:C43"/>
    <mergeCell ref="D43:O43"/>
    <mergeCell ref="B50:C50"/>
    <mergeCell ref="D50:O50"/>
    <mergeCell ref="B57:C57"/>
    <mergeCell ref="D57:P57"/>
    <mergeCell ref="O153:P153"/>
    <mergeCell ref="D141:P141"/>
    <mergeCell ref="B165:C165"/>
    <mergeCell ref="C153:D153"/>
    <mergeCell ref="E153:F153"/>
    <mergeCell ref="G153:H153"/>
    <mergeCell ref="I153:J153"/>
    <mergeCell ref="B127:B128"/>
    <mergeCell ref="C128:D128"/>
    <mergeCell ref="E128:F128"/>
    <mergeCell ref="G128:H128"/>
    <mergeCell ref="I128:J128"/>
    <mergeCell ref="K153:L153"/>
    <mergeCell ref="M153:N153"/>
    <mergeCell ref="K128:L128"/>
    <mergeCell ref="M128:N128"/>
    <mergeCell ref="B152:B153"/>
    <mergeCell ref="D165:P165"/>
    <mergeCell ref="B188:P188"/>
    <mergeCell ref="B189:C189"/>
    <mergeCell ref="D189:O189"/>
    <mergeCell ref="M192:N192"/>
    <mergeCell ref="O192:P192"/>
    <mergeCell ref="O128:P128"/>
    <mergeCell ref="B164:P164"/>
    <mergeCell ref="O168:P168"/>
    <mergeCell ref="B176:B177"/>
    <mergeCell ref="C177:D177"/>
    <mergeCell ref="E177:F177"/>
    <mergeCell ref="G177:H177"/>
    <mergeCell ref="I177:J177"/>
    <mergeCell ref="K177:L177"/>
    <mergeCell ref="M177:N177"/>
    <mergeCell ref="O177:P177"/>
    <mergeCell ref="B167:B168"/>
    <mergeCell ref="C168:D168"/>
    <mergeCell ref="E168:F168"/>
    <mergeCell ref="G168:H168"/>
    <mergeCell ref="I168:J168"/>
    <mergeCell ref="K168:L168"/>
    <mergeCell ref="M168:N168"/>
    <mergeCell ref="B140:P140"/>
    <mergeCell ref="K201:L201"/>
    <mergeCell ref="M201:N201"/>
    <mergeCell ref="O201:P201"/>
    <mergeCell ref="B191:B192"/>
    <mergeCell ref="C192:D192"/>
    <mergeCell ref="E192:F192"/>
    <mergeCell ref="G192:H192"/>
    <mergeCell ref="B200:B201"/>
    <mergeCell ref="C201:D201"/>
    <mergeCell ref="E201:F201"/>
    <mergeCell ref="G201:H201"/>
    <mergeCell ref="I201:J201"/>
    <mergeCell ref="I192:J192"/>
    <mergeCell ref="K192:L192"/>
    <mergeCell ref="B87:C87"/>
    <mergeCell ref="D87:P87"/>
    <mergeCell ref="B141:C141"/>
    <mergeCell ref="B143:B144"/>
    <mergeCell ref="C144:D144"/>
    <mergeCell ref="E144:F144"/>
    <mergeCell ref="G144:H144"/>
    <mergeCell ref="I144:J144"/>
    <mergeCell ref="K144:L144"/>
    <mergeCell ref="M144:N144"/>
    <mergeCell ref="O144:P144"/>
    <mergeCell ref="B115:P115"/>
    <mergeCell ref="B116:C116"/>
    <mergeCell ref="D116:O116"/>
    <mergeCell ref="B118:B119"/>
    <mergeCell ref="C119:D119"/>
    <mergeCell ref="E119:F119"/>
    <mergeCell ref="G119:H119"/>
    <mergeCell ref="I119:J119"/>
    <mergeCell ref="K119:L119"/>
    <mergeCell ref="M119:N119"/>
    <mergeCell ref="O119:P119"/>
  </mergeCells>
  <conditionalFormatting sqref="C22">
    <cfRule type="cellIs" dxfId="60" priority="41" operator="equal">
      <formula>0</formula>
    </cfRule>
  </conditionalFormatting>
  <conditionalFormatting sqref="D22">
    <cfRule type="cellIs" dxfId="59" priority="40" operator="equal">
      <formula>0</formula>
    </cfRule>
  </conditionalFormatting>
  <conditionalFormatting sqref="C25">
    <cfRule type="cellIs" dxfId="58" priority="39" operator="equal">
      <formula>0</formula>
    </cfRule>
  </conditionalFormatting>
  <conditionalFormatting sqref="D25">
    <cfRule type="cellIs" dxfId="57" priority="38" operator="equal">
      <formula>0</formula>
    </cfRule>
  </conditionalFormatting>
  <conditionalFormatting sqref="C28">
    <cfRule type="cellIs" dxfId="56" priority="37" operator="equal">
      <formula>0</formula>
    </cfRule>
  </conditionalFormatting>
  <conditionalFormatting sqref="D28">
    <cfRule type="cellIs" dxfId="55" priority="36" operator="equal">
      <formula>0</formula>
    </cfRule>
  </conditionalFormatting>
  <conditionalFormatting sqref="C31">
    <cfRule type="cellIs" dxfId="54" priority="35" operator="equal">
      <formula>0</formula>
    </cfRule>
  </conditionalFormatting>
  <conditionalFormatting sqref="D31">
    <cfRule type="cellIs" dxfId="53" priority="34" operator="equal">
      <formula>0</formula>
    </cfRule>
  </conditionalFormatting>
  <conditionalFormatting sqref="C34">
    <cfRule type="cellIs" dxfId="52" priority="33" operator="equal">
      <formula>0</formula>
    </cfRule>
  </conditionalFormatting>
  <conditionalFormatting sqref="D34">
    <cfRule type="cellIs" dxfId="51" priority="32" operator="equal">
      <formula>0</formula>
    </cfRule>
  </conditionalFormatting>
  <conditionalFormatting sqref="C122:P122">
    <cfRule type="cellIs" dxfId="50" priority="31" operator="equal">
      <formula>0</formula>
    </cfRule>
  </conditionalFormatting>
  <conditionalFormatting sqref="C204:N204">
    <cfRule type="cellIs" dxfId="49" priority="20" operator="equal">
      <formula>0</formula>
    </cfRule>
  </conditionalFormatting>
  <conditionalFormatting sqref="C125:P125">
    <cfRule type="cellIs" dxfId="48" priority="29" operator="equal">
      <formula>0</formula>
    </cfRule>
  </conditionalFormatting>
  <conditionalFormatting sqref="C131:N131">
    <cfRule type="cellIs" dxfId="47" priority="28" operator="equal">
      <formula>0</formula>
    </cfRule>
  </conditionalFormatting>
  <conditionalFormatting sqref="C134:N134">
    <cfRule type="cellIs" dxfId="46" priority="27" operator="equal">
      <formula>0</formula>
    </cfRule>
  </conditionalFormatting>
  <conditionalFormatting sqref="C171:P171">
    <cfRule type="cellIs" dxfId="45" priority="26" operator="equal">
      <formula>0</formula>
    </cfRule>
  </conditionalFormatting>
  <conditionalFormatting sqref="C174:P174">
    <cfRule type="cellIs" dxfId="44" priority="25" operator="equal">
      <formula>0</formula>
    </cfRule>
  </conditionalFormatting>
  <conditionalFormatting sqref="C180:N180">
    <cfRule type="cellIs" dxfId="43" priority="24" operator="equal">
      <formula>0</formula>
    </cfRule>
  </conditionalFormatting>
  <conditionalFormatting sqref="C183:N183">
    <cfRule type="cellIs" dxfId="42" priority="23" operator="equal">
      <formula>0</formula>
    </cfRule>
  </conditionalFormatting>
  <conditionalFormatting sqref="C195:P195">
    <cfRule type="cellIs" dxfId="41" priority="22" operator="equal">
      <formula>0</formula>
    </cfRule>
  </conditionalFormatting>
  <conditionalFormatting sqref="C198:P198">
    <cfRule type="cellIs" dxfId="40" priority="21" operator="equal">
      <formula>0</formula>
    </cfRule>
  </conditionalFormatting>
  <conditionalFormatting sqref="C207:N207">
    <cfRule type="cellIs" dxfId="39" priority="19" operator="equal">
      <formula>0</formula>
    </cfRule>
  </conditionalFormatting>
  <conditionalFormatting sqref="C147:P147">
    <cfRule type="cellIs" dxfId="38" priority="18" operator="equal">
      <formula>0</formula>
    </cfRule>
  </conditionalFormatting>
  <conditionalFormatting sqref="C150:P150">
    <cfRule type="cellIs" dxfId="37" priority="17" operator="equal">
      <formula>0</formula>
    </cfRule>
  </conditionalFormatting>
  <conditionalFormatting sqref="C156:N156">
    <cfRule type="cellIs" dxfId="36" priority="16" operator="equal">
      <formula>0</formula>
    </cfRule>
  </conditionalFormatting>
  <conditionalFormatting sqref="C159:N159">
    <cfRule type="cellIs" dxfId="35" priority="15" operator="equal">
      <formula>0</formula>
    </cfRule>
  </conditionalFormatting>
  <conditionalFormatting sqref="C76:O76">
    <cfRule type="cellIs" dxfId="34" priority="5" operator="equal">
      <formula>0</formula>
    </cfRule>
  </conditionalFormatting>
  <conditionalFormatting sqref="C45:O45">
    <cfRule type="cellIs" dxfId="33" priority="14" operator="equal">
      <formula>0</formula>
    </cfRule>
  </conditionalFormatting>
  <conditionalFormatting sqref="C48:O48">
    <cfRule type="cellIs" dxfId="32" priority="13" operator="equal">
      <formula>0</formula>
    </cfRule>
  </conditionalFormatting>
  <conditionalFormatting sqref="C52:O52">
    <cfRule type="cellIs" dxfId="31" priority="12" operator="equal">
      <formula>0</formula>
    </cfRule>
  </conditionalFormatting>
  <conditionalFormatting sqref="C85:O85">
    <cfRule type="cellIs" dxfId="30" priority="3" operator="equal">
      <formula>0</formula>
    </cfRule>
  </conditionalFormatting>
  <conditionalFormatting sqref="C82:O82">
    <cfRule type="cellIs" dxfId="29" priority="4" operator="equal">
      <formula>0</formula>
    </cfRule>
  </conditionalFormatting>
  <conditionalFormatting sqref="C55:O55">
    <cfRule type="cellIs" dxfId="28" priority="11" operator="equal">
      <formula>0</formula>
    </cfRule>
  </conditionalFormatting>
  <conditionalFormatting sqref="C59:E59">
    <cfRule type="cellIs" dxfId="27" priority="10" operator="equal">
      <formula>0</formula>
    </cfRule>
  </conditionalFormatting>
  <conditionalFormatting sqref="C62:E62">
    <cfRule type="cellIs" dxfId="26" priority="9" operator="equal">
      <formula>0</formula>
    </cfRule>
  </conditionalFormatting>
  <conditionalFormatting sqref="C92:O92">
    <cfRule type="cellIs" dxfId="25" priority="8" operator="equal">
      <formula>0</formula>
    </cfRule>
  </conditionalFormatting>
  <conditionalFormatting sqref="C95:O95">
    <cfRule type="cellIs" dxfId="24" priority="7" operator="equal">
      <formula>0</formula>
    </cfRule>
  </conditionalFormatting>
  <conditionalFormatting sqref="C73:O73">
    <cfRule type="cellIs" dxfId="23" priority="6" operator="equal">
      <formula>0</formula>
    </cfRule>
  </conditionalFormatting>
  <conditionalFormatting sqref="C99:E99">
    <cfRule type="cellIs" dxfId="22" priority="2" operator="equal">
      <formula>0</formula>
    </cfRule>
  </conditionalFormatting>
  <conditionalFormatting sqref="C102:E102">
    <cfRule type="cellIs" dxfId="21" priority="1" operator="equal">
      <formula>0</formula>
    </cfRule>
  </conditionalFormatting>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749992370372631"/>
  </sheetPr>
  <dimension ref="B2:V130"/>
  <sheetViews>
    <sheetView showGridLines="0" zoomScale="80" zoomScaleNormal="80" workbookViewId="0">
      <pane xSplit="1" ySplit="2" topLeftCell="B3" activePane="bottomRight" state="frozen"/>
      <selection activeCell="E8" sqref="E8"/>
      <selection pane="topRight" activeCell="E8" sqref="E8"/>
      <selection pane="bottomLeft" activeCell="E8" sqref="E8"/>
      <selection pane="bottomRight" activeCell="B100" sqref="B100"/>
    </sheetView>
  </sheetViews>
  <sheetFormatPr defaultRowHeight="15"/>
  <cols>
    <col min="2" max="2" width="20.85546875" customWidth="1"/>
    <col min="3" max="3" width="14.85546875" customWidth="1"/>
    <col min="4" max="4" width="12.7109375" bestFit="1" customWidth="1"/>
    <col min="13" max="13" width="10" customWidth="1"/>
  </cols>
  <sheetData>
    <row r="2" spans="2:16" ht="18">
      <c r="B2" s="477" t="s">
        <v>1560</v>
      </c>
      <c r="C2" s="1227" t="str">
        <f>KP_Prevention!D3</f>
        <v>USAID Tujenge Jamii</v>
      </c>
      <c r="D2" s="1227"/>
      <c r="E2" s="1227"/>
      <c r="F2" s="1227"/>
      <c r="G2" s="510" t="str">
        <f>IFERROR(VLOOKUP(C2,Facilities!$F$2:$G$300,2,FALSE),"")</f>
        <v/>
      </c>
      <c r="H2" s="1228" t="s">
        <v>65</v>
      </c>
      <c r="I2" s="1228"/>
      <c r="J2" s="1228"/>
      <c r="K2" s="478" t="str">
        <f>IFERROR(VLOOKUP(G2,Facilities!$G$2:$I$300,2,FALSE),"")</f>
        <v/>
      </c>
      <c r="L2" s="479"/>
      <c r="M2" s="480" t="s">
        <v>35</v>
      </c>
      <c r="N2" s="1229">
        <f>KP_HTS_INDEX_Community!A2</f>
        <v>0</v>
      </c>
      <c r="O2" s="1229"/>
      <c r="P2" s="481"/>
    </row>
    <row r="3" spans="2:16" hidden="1"/>
    <row r="4" spans="2:16" hidden="1"/>
    <row r="5" spans="2:16" hidden="1"/>
    <row r="6" spans="2:16" hidden="1"/>
    <row r="7" spans="2:16" hidden="1"/>
    <row r="8" spans="2:16" hidden="1"/>
    <row r="9" spans="2:16" hidden="1"/>
    <row r="10" spans="2:16" hidden="1"/>
    <row r="11" spans="2:16" hidden="1"/>
    <row r="12" spans="2:16" hidden="1"/>
    <row r="13" spans="2:16" hidden="1"/>
    <row r="14" spans="2:16" hidden="1"/>
    <row r="15" spans="2:16" hidden="1"/>
    <row r="16" spans="2: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spans="2:16" hidden="1"/>
    <row r="66" spans="2:16" hidden="1"/>
    <row r="67" spans="2:16" hidden="1"/>
    <row r="68" spans="2:16" hidden="1"/>
    <row r="69" spans="2:16" ht="34.5" customHeight="1">
      <c r="B69" s="490" t="str">
        <f>CONCATENATE(K2,": HTS_SELF")</f>
        <v>: HTS_SELF</v>
      </c>
      <c r="C69" s="368"/>
      <c r="D69" s="368"/>
      <c r="E69" s="368"/>
      <c r="F69" s="368"/>
      <c r="G69" s="368"/>
      <c r="H69" s="368"/>
      <c r="I69" s="368"/>
      <c r="J69" s="368"/>
      <c r="K69" s="368"/>
      <c r="L69" s="368"/>
      <c r="M69" s="368"/>
      <c r="N69" s="368"/>
      <c r="O69" s="368"/>
      <c r="P69" s="369"/>
    </row>
    <row r="70" spans="2:16" ht="36.75" customHeight="1">
      <c r="B70" s="1014" t="s">
        <v>0</v>
      </c>
      <c r="C70" s="1015"/>
      <c r="D70" s="876" t="s">
        <v>1561</v>
      </c>
      <c r="E70" s="876"/>
      <c r="F70" s="876"/>
      <c r="G70" s="876"/>
      <c r="H70" s="876"/>
      <c r="I70" s="876"/>
      <c r="J70" s="876"/>
      <c r="K70" s="876"/>
      <c r="L70" s="876"/>
      <c r="M70" s="876"/>
      <c r="N70" s="876"/>
      <c r="O70" s="876"/>
      <c r="P70" s="34"/>
    </row>
    <row r="71" spans="2:16">
      <c r="B71" s="62"/>
      <c r="C71" s="63"/>
      <c r="D71" s="64"/>
      <c r="E71" s="64"/>
      <c r="F71" s="64"/>
      <c r="G71" s="64"/>
      <c r="H71" s="64"/>
      <c r="I71" s="64"/>
      <c r="J71" s="64"/>
      <c r="K71" s="64"/>
      <c r="L71" s="64"/>
      <c r="M71" s="64"/>
      <c r="N71" s="64"/>
      <c r="O71" s="64"/>
      <c r="P71" s="39"/>
    </row>
    <row r="72" spans="2:16" ht="9.75" customHeight="1">
      <c r="B72" s="66"/>
      <c r="C72" s="27"/>
      <c r="D72" s="64"/>
      <c r="E72" s="64"/>
      <c r="F72" s="64"/>
      <c r="G72" s="64"/>
      <c r="H72" s="64"/>
      <c r="I72" s="64"/>
      <c r="J72" s="64"/>
      <c r="K72" s="64"/>
      <c r="L72" s="64"/>
      <c r="M72" s="64"/>
      <c r="N72" s="64"/>
      <c r="O72" s="64"/>
      <c r="P72" s="39"/>
    </row>
    <row r="73" spans="2:16" ht="27.75" customHeight="1">
      <c r="B73" s="449" t="s">
        <v>33</v>
      </c>
      <c r="C73" s="404" t="str">
        <f>IF(SUM(C81:L81,C84:L84,C94:L94,C97:L97,C100)=0,"subtotal",SUM(C81:L81,C84:L84,C94:L94,C97:L97,C100))</f>
        <v>subtotal</v>
      </c>
      <c r="D73" s="2"/>
      <c r="E73" s="2"/>
      <c r="F73" s="2"/>
      <c r="G73" s="2"/>
      <c r="H73" s="2"/>
      <c r="I73" s="2"/>
      <c r="J73" s="2"/>
      <c r="K73" s="2"/>
      <c r="L73" s="2"/>
      <c r="M73" s="2"/>
      <c r="N73" s="2"/>
      <c r="O73" s="2"/>
      <c r="P73" s="34"/>
    </row>
    <row r="74" spans="2:16" ht="7.5" customHeight="1">
      <c r="B74" s="29"/>
      <c r="C74" s="6"/>
      <c r="D74" s="2"/>
      <c r="E74" s="2"/>
      <c r="F74" s="2"/>
      <c r="G74" s="2"/>
      <c r="H74" s="2"/>
      <c r="I74" s="2"/>
      <c r="J74" s="2"/>
      <c r="K74" s="2"/>
      <c r="L74" s="2"/>
      <c r="M74" s="2"/>
      <c r="N74" s="2"/>
      <c r="O74" s="2"/>
      <c r="P74" s="34"/>
    </row>
    <row r="75" spans="2:16" ht="4.5" customHeight="1">
      <c r="B75" s="31"/>
      <c r="C75" s="8"/>
      <c r="D75" s="2"/>
      <c r="E75" s="2"/>
      <c r="F75" s="2"/>
      <c r="G75" s="2"/>
      <c r="H75" s="2"/>
      <c r="I75" s="2"/>
      <c r="J75" s="2"/>
      <c r="K75" s="2"/>
      <c r="L75" s="2"/>
      <c r="M75" s="2"/>
      <c r="N75" s="2"/>
      <c r="O75" s="2"/>
      <c r="P75" s="34"/>
    </row>
    <row r="76" spans="2:16" ht="27.75" customHeight="1">
      <c r="B76" s="1006" t="s">
        <v>3</v>
      </c>
      <c r="C76" s="1007"/>
      <c r="D76" s="1054" t="s">
        <v>90</v>
      </c>
      <c r="E76" s="1002"/>
      <c r="F76" s="1002"/>
      <c r="G76" s="1002"/>
      <c r="H76" s="1002"/>
      <c r="I76" s="1002"/>
      <c r="J76" s="1002"/>
      <c r="K76" s="1002"/>
      <c r="L76" s="1002"/>
      <c r="M76" s="1002"/>
      <c r="N76" s="1002"/>
      <c r="O76" s="1003"/>
      <c r="P76" s="39"/>
    </row>
    <row r="77" spans="2:16">
      <c r="B77" s="29"/>
      <c r="C77" s="6"/>
      <c r="D77" s="2"/>
      <c r="E77" s="2"/>
      <c r="F77" s="2"/>
      <c r="G77" s="2"/>
      <c r="H77" s="2"/>
      <c r="I77" s="2"/>
      <c r="J77" s="2"/>
      <c r="K77" s="2"/>
      <c r="L77" s="2"/>
      <c r="M77" s="2"/>
      <c r="N77" s="2"/>
      <c r="O77" s="64"/>
      <c r="P77" s="39"/>
    </row>
    <row r="78" spans="2:16">
      <c r="B78" s="1031"/>
      <c r="C78" s="92"/>
      <c r="D78" s="92"/>
      <c r="E78" s="92"/>
      <c r="F78" s="92"/>
      <c r="G78" s="92"/>
      <c r="H78" s="92"/>
      <c r="I78" s="92"/>
      <c r="J78" s="92"/>
      <c r="K78" s="92"/>
      <c r="L78" s="92"/>
      <c r="M78" s="92"/>
      <c r="N78" s="92"/>
      <c r="O78" s="92"/>
      <c r="P78" s="97"/>
    </row>
    <row r="79" spans="2:16">
      <c r="B79" s="1032"/>
      <c r="C79" s="111" t="s">
        <v>5</v>
      </c>
      <c r="D79" s="112" t="s">
        <v>24</v>
      </c>
      <c r="E79" s="112" t="s">
        <v>25</v>
      </c>
      <c r="F79" s="112" t="s">
        <v>26</v>
      </c>
      <c r="G79" s="112" t="s">
        <v>27</v>
      </c>
      <c r="H79" s="112" t="s">
        <v>28</v>
      </c>
      <c r="I79" s="112" t="s">
        <v>29</v>
      </c>
      <c r="J79" s="112" t="s">
        <v>30</v>
      </c>
      <c r="K79" s="112" t="s">
        <v>31</v>
      </c>
      <c r="L79" s="116" t="s">
        <v>32</v>
      </c>
      <c r="M79" s="1033"/>
      <c r="N79" s="1033"/>
      <c r="O79" s="1033"/>
      <c r="P79" s="1034"/>
    </row>
    <row r="80" spans="2:16">
      <c r="B80" s="46"/>
      <c r="C80" s="48"/>
      <c r="D80" s="3"/>
      <c r="E80" s="48"/>
      <c r="F80" s="3"/>
      <c r="G80" s="48"/>
      <c r="H80" s="3"/>
      <c r="I80" s="48"/>
      <c r="J80" s="3"/>
      <c r="K80" s="48"/>
      <c r="L80" s="3"/>
      <c r="M80" s="48"/>
      <c r="N80" s="3"/>
      <c r="O80" s="3"/>
      <c r="P80" s="86"/>
    </row>
    <row r="81" spans="2:16" ht="27.75" customHeight="1">
      <c r="B81" s="449" t="s">
        <v>37</v>
      </c>
      <c r="C81" s="408" cm="1">
        <f t="array" ref="C81">SUMPRODUCT(($G$2=KP_HTS_SELF!$E$2:$E$50)*(KP_HTS_SELF!H$2:H$50))</f>
        <v>0</v>
      </c>
      <c r="D81" s="408" cm="1">
        <f t="array" ref="D81">SUMPRODUCT(($G$2=KP_HTS_SELF!$E$2:$E$50)*(KP_HTS_SELF!I$2:I$50))</f>
        <v>0</v>
      </c>
      <c r="E81" s="408" cm="1">
        <f t="array" ref="E81">SUMPRODUCT(($G$2=KP_HTS_SELF!$E$2:$E$50)*(KP_HTS_SELF!J$2:J$50))</f>
        <v>0</v>
      </c>
      <c r="F81" s="408" cm="1">
        <f t="array" ref="F81">SUMPRODUCT(($G$2=KP_HTS_SELF!$E$2:$E$50)*(KP_HTS_SELF!K$2:K$50))</f>
        <v>0</v>
      </c>
      <c r="G81" s="408" cm="1">
        <f t="array" ref="G81">SUMPRODUCT(($G$2=KP_HTS_SELF!$E$2:$E$50)*(KP_HTS_SELF!L$2:L$50))</f>
        <v>0</v>
      </c>
      <c r="H81" s="408" cm="1">
        <f t="array" ref="H81">SUMPRODUCT(($G$2=KP_HTS_SELF!$E$2:$E$50)*(KP_HTS_SELF!M$2:M$50))</f>
        <v>0</v>
      </c>
      <c r="I81" s="408" cm="1">
        <f t="array" ref="I81">SUMPRODUCT(($G$2=KP_HTS_SELF!$E$2:$E$50)*(KP_HTS_SELF!N$2:N$50))</f>
        <v>0</v>
      </c>
      <c r="J81" s="408" cm="1">
        <f t="array" ref="J81">SUMPRODUCT(($G$2=KP_HTS_SELF!$E$2:$E$50)*(KP_HTS_SELF!O$2:O$50))</f>
        <v>0</v>
      </c>
      <c r="K81" s="408" cm="1">
        <f t="array" ref="K81">SUMPRODUCT(($G$2=KP_HTS_SELF!$E$2:$E$50)*(KP_HTS_SELF!P$2:P$50))</f>
        <v>0</v>
      </c>
      <c r="L81" s="408" cm="1">
        <f t="array" ref="L81">SUMPRODUCT(($G$2=KP_HTS_SELF!$E$2:$E$50)*(KP_HTS_SELF!Q$2:Q$50))</f>
        <v>0</v>
      </c>
      <c r="M81" s="404" t="str">
        <f>IF(SUM(C81:L81)=0,"subtotal",SUM(C81:L81))</f>
        <v>subtotal</v>
      </c>
      <c r="N81" s="12"/>
      <c r="O81" s="12"/>
      <c r="P81" s="113"/>
    </row>
    <row r="82" spans="2:16">
      <c r="B82" s="491"/>
      <c r="C82" s="23"/>
      <c r="D82" s="23"/>
      <c r="E82" s="23"/>
      <c r="F82" s="23"/>
      <c r="G82" s="23"/>
      <c r="H82" s="23"/>
      <c r="I82" s="23"/>
      <c r="J82" s="23"/>
      <c r="K82" s="23"/>
      <c r="L82" s="23"/>
      <c r="M82" s="23"/>
      <c r="N82" s="23"/>
      <c r="O82" s="23"/>
      <c r="P82" s="114"/>
    </row>
    <row r="83" spans="2:16">
      <c r="B83" s="492"/>
      <c r="C83" s="44"/>
      <c r="D83" s="60"/>
      <c r="E83" s="44"/>
      <c r="F83" s="60"/>
      <c r="G83" s="44"/>
      <c r="H83" s="60"/>
      <c r="I83" s="44"/>
      <c r="J83" s="60"/>
      <c r="K83" s="44"/>
      <c r="L83" s="60"/>
      <c r="M83" s="44"/>
      <c r="N83" s="60"/>
      <c r="O83" s="60"/>
      <c r="P83" s="115"/>
    </row>
    <row r="84" spans="2:16" ht="27" customHeight="1">
      <c r="B84" s="449" t="s">
        <v>39</v>
      </c>
      <c r="C84" s="408" cm="1">
        <f t="array" ref="C84">SUMPRODUCT(($G$2=KP_HTS_SELF!$E$2:$E$350)*(KP_HTS_SELF!R$2:R$350))</f>
        <v>0</v>
      </c>
      <c r="D84" s="408" cm="1">
        <f t="array" ref="D84">SUMPRODUCT(($G$2=KP_HTS_SELF!$E$2:$E$350)*(KP_HTS_SELF!S$2:S$350))</f>
        <v>0</v>
      </c>
      <c r="E84" s="408" cm="1">
        <f t="array" ref="E84">SUMPRODUCT(($G$2=KP_HTS_SELF!$E$2:$E$350)*(KP_HTS_SELF!T$2:T$350))</f>
        <v>0</v>
      </c>
      <c r="F84" s="408" cm="1">
        <f t="array" ref="F84">SUMPRODUCT(($G$2=KP_HTS_SELF!$E$2:$E$350)*(KP_HTS_SELF!U$2:U$350))</f>
        <v>0</v>
      </c>
      <c r="G84" s="408" cm="1">
        <f t="array" ref="G84">SUMPRODUCT(($G$2=KP_HTS_SELF!$E$2:$E$350)*(KP_HTS_SELF!V$2:V$350))</f>
        <v>0</v>
      </c>
      <c r="H84" s="408" cm="1">
        <f t="array" ref="H84">SUMPRODUCT(($G$2=KP_HTS_SELF!$E$2:$E$350)*(KP_HTS_SELF!W$2:W$350))</f>
        <v>0</v>
      </c>
      <c r="I84" s="408" cm="1">
        <f t="array" ref="I84">SUMPRODUCT(($G$2=KP_HTS_SELF!$E$2:$E$350)*(KP_HTS_SELF!X$2:X$350))</f>
        <v>0</v>
      </c>
      <c r="J84" s="408" cm="1">
        <f t="array" ref="J84">SUMPRODUCT(($G$2=KP_HTS_SELF!$E$2:$E$350)*(KP_HTS_SELF!Y$2:Y$350))</f>
        <v>0</v>
      </c>
      <c r="K84" s="408" cm="1">
        <f t="array" ref="K84">SUMPRODUCT(($G$2=KP_HTS_SELF!$E$2:$E$350)*(KP_HTS_SELF!Z$2:Z$350))</f>
        <v>0</v>
      </c>
      <c r="L84" s="408" cm="1">
        <f t="array" ref="L84">SUMPRODUCT(($G$2=KP_HTS_SELF!$E$2:$E$350)*(KP_HTS_SELF!AA$2:AA$350))</f>
        <v>0</v>
      </c>
      <c r="M84" s="404" t="str">
        <f>IF(SUM(C84:L84)=0,"subtotal",SUM(C84:L84))</f>
        <v>subtotal</v>
      </c>
      <c r="N84" s="12"/>
      <c r="O84" s="12"/>
      <c r="P84" s="113"/>
    </row>
    <row r="85" spans="2:16">
      <c r="B85" s="491"/>
      <c r="C85" s="23"/>
      <c r="D85" s="23"/>
      <c r="E85" s="23"/>
      <c r="F85" s="23"/>
      <c r="G85" s="23"/>
      <c r="H85" s="23"/>
      <c r="I85" s="23"/>
      <c r="J85" s="23"/>
      <c r="K85" s="23"/>
      <c r="L85" s="23"/>
      <c r="M85" s="23"/>
      <c r="N85" s="23"/>
      <c r="O85" s="23"/>
      <c r="P85" s="114"/>
    </row>
    <row r="86" spans="2:16">
      <c r="B86" s="493"/>
      <c r="C86" s="103"/>
      <c r="D86" s="85"/>
      <c r="E86" s="85"/>
      <c r="F86" s="85"/>
      <c r="G86" s="85"/>
      <c r="H86" s="85"/>
      <c r="I86" s="85"/>
      <c r="J86" s="85"/>
      <c r="K86" s="85"/>
      <c r="L86" s="85"/>
      <c r="M86" s="85"/>
      <c r="N86" s="85"/>
      <c r="O86" s="85"/>
      <c r="P86" s="86"/>
    </row>
    <row r="87" spans="2:16" ht="26.25" customHeight="1">
      <c r="B87" s="487" t="s">
        <v>33</v>
      </c>
      <c r="C87" s="424" t="str">
        <f>IF(SUM(C81:L81,C84:L84)=0,"subtotal",SUM(C81:L81,C84:L84))</f>
        <v>subtotal</v>
      </c>
      <c r="D87" s="2"/>
      <c r="E87" s="2"/>
      <c r="F87" s="2"/>
      <c r="G87" s="2"/>
      <c r="H87" s="2"/>
      <c r="I87" s="2"/>
      <c r="J87" s="2"/>
      <c r="K87" s="2"/>
      <c r="L87" s="2"/>
      <c r="M87" s="2"/>
      <c r="N87" s="2"/>
      <c r="O87" s="2"/>
      <c r="P87" s="104"/>
    </row>
    <row r="88" spans="2:16">
      <c r="B88" s="105"/>
      <c r="C88" s="88"/>
      <c r="D88" s="89"/>
      <c r="E88" s="89"/>
      <c r="F88" s="89"/>
      <c r="G88" s="89"/>
      <c r="H88" s="89"/>
      <c r="I88" s="89"/>
      <c r="J88" s="89"/>
      <c r="K88" s="89"/>
      <c r="L88" s="89"/>
      <c r="M88" s="89"/>
      <c r="N88" s="89"/>
      <c r="O88" s="89"/>
      <c r="P88" s="90"/>
    </row>
    <row r="89" spans="2:16" ht="30" customHeight="1">
      <c r="B89" s="1006" t="s">
        <v>3</v>
      </c>
      <c r="C89" s="1007"/>
      <c r="D89" s="1054" t="s">
        <v>91</v>
      </c>
      <c r="E89" s="1002"/>
      <c r="F89" s="1002"/>
      <c r="G89" s="1002"/>
      <c r="H89" s="1002"/>
      <c r="I89" s="1002"/>
      <c r="J89" s="1002"/>
      <c r="K89" s="1002"/>
      <c r="L89" s="1002"/>
      <c r="M89" s="1002"/>
      <c r="N89" s="1002"/>
      <c r="O89" s="1003"/>
      <c r="P89" s="39"/>
    </row>
    <row r="90" spans="2:16">
      <c r="B90" s="29"/>
      <c r="C90" s="6"/>
      <c r="D90" s="2"/>
      <c r="E90" s="2"/>
      <c r="F90" s="2"/>
      <c r="G90" s="2"/>
      <c r="H90" s="2"/>
      <c r="I90" s="2"/>
      <c r="J90" s="2"/>
      <c r="K90" s="2"/>
      <c r="L90" s="2"/>
      <c r="M90" s="2"/>
      <c r="N90" s="2"/>
      <c r="O90" s="64"/>
      <c r="P90" s="39"/>
    </row>
    <row r="91" spans="2:16">
      <c r="B91" s="1031"/>
      <c r="C91" s="92"/>
      <c r="D91" s="92"/>
      <c r="E91" s="92"/>
      <c r="F91" s="92"/>
      <c r="G91" s="92"/>
      <c r="H91" s="92"/>
      <c r="I91" s="92"/>
      <c r="J91" s="92"/>
      <c r="K91" s="92"/>
      <c r="L91" s="92"/>
      <c r="M91" s="92"/>
      <c r="N91" s="92"/>
      <c r="O91" s="92"/>
      <c r="P91" s="97"/>
    </row>
    <row r="92" spans="2:16">
      <c r="B92" s="1032"/>
      <c r="C92" s="111" t="s">
        <v>5</v>
      </c>
      <c r="D92" s="112" t="s">
        <v>24</v>
      </c>
      <c r="E92" s="112" t="s">
        <v>25</v>
      </c>
      <c r="F92" s="112" t="s">
        <v>26</v>
      </c>
      <c r="G92" s="112" t="s">
        <v>27</v>
      </c>
      <c r="H92" s="112" t="s">
        <v>28</v>
      </c>
      <c r="I92" s="112" t="s">
        <v>29</v>
      </c>
      <c r="J92" s="112" t="s">
        <v>30</v>
      </c>
      <c r="K92" s="112" t="s">
        <v>31</v>
      </c>
      <c r="L92" s="116" t="s">
        <v>32</v>
      </c>
      <c r="M92" s="1033"/>
      <c r="N92" s="1033"/>
      <c r="O92" s="1033"/>
      <c r="P92" s="1034"/>
    </row>
    <row r="93" spans="2:16">
      <c r="B93" s="46"/>
      <c r="C93" s="48"/>
      <c r="D93" s="3"/>
      <c r="E93" s="48"/>
      <c r="F93" s="3"/>
      <c r="G93" s="48"/>
      <c r="H93" s="3"/>
      <c r="I93" s="48"/>
      <c r="J93" s="3"/>
      <c r="K93" s="48"/>
      <c r="L93" s="3"/>
      <c r="M93" s="48"/>
      <c r="N93" s="3"/>
      <c r="O93" s="3"/>
      <c r="P93" s="86"/>
    </row>
    <row r="94" spans="2:16" ht="18">
      <c r="B94" s="449" t="s">
        <v>37</v>
      </c>
      <c r="C94" s="408" cm="1">
        <f t="array" ref="C94">SUMPRODUCT(($G$2=KP_HTS_SELF!$E$2:$E$350)*(KP_HTS_SELF!AB$2:AB$350))</f>
        <v>0</v>
      </c>
      <c r="D94" s="408" cm="1">
        <f t="array" ref="D94">SUMPRODUCT(($G$2=KP_HTS_SELF!$E$2:$E$350)*(KP_HTS_SELF!AC$2:AC$350))</f>
        <v>0</v>
      </c>
      <c r="E94" s="408" cm="1">
        <f t="array" ref="E94">SUMPRODUCT(($G$2=KP_HTS_SELF!$E$2:$E$350)*(KP_HTS_SELF!AD$2:AD$350))</f>
        <v>0</v>
      </c>
      <c r="F94" s="408" cm="1">
        <f t="array" ref="F94">SUMPRODUCT(($G$2=KP_HTS_SELF!$E$2:$E$350)*(KP_HTS_SELF!AE$2:AE$350))</f>
        <v>0</v>
      </c>
      <c r="G94" s="408" cm="1">
        <f t="array" ref="G94">SUMPRODUCT(($G$2=KP_HTS_SELF!$E$2:$E$350)*(KP_HTS_SELF!AF$2:AF$350))</f>
        <v>0</v>
      </c>
      <c r="H94" s="408" cm="1">
        <f t="array" ref="H94">SUMPRODUCT(($G$2=KP_HTS_SELF!$E$2:$E$350)*(KP_HTS_SELF!AG$2:AG$350))</f>
        <v>0</v>
      </c>
      <c r="I94" s="408" cm="1">
        <f t="array" ref="I94">SUMPRODUCT(($G$2=KP_HTS_SELF!$E$2:$E$350)*(KP_HTS_SELF!AH$2:AH$350))</f>
        <v>0</v>
      </c>
      <c r="J94" s="408" cm="1">
        <f t="array" ref="J94">SUMPRODUCT(($G$2=KP_HTS_SELF!$E$2:$E$350)*(KP_HTS_SELF!AI$2:AI$350))</f>
        <v>0</v>
      </c>
      <c r="K94" s="408" cm="1">
        <f t="array" ref="K94">SUMPRODUCT(($G$2=KP_HTS_SELF!$E$2:$E$350)*(KP_HTS_SELF!AJ$2:AJ$350))</f>
        <v>0</v>
      </c>
      <c r="L94" s="408" cm="1">
        <f t="array" ref="L94">SUMPRODUCT(($G$2=KP_HTS_SELF!$E$2:$E$350)*(KP_HTS_SELF!AK$2:AK$350))</f>
        <v>0</v>
      </c>
      <c r="M94" s="404" t="str">
        <f>IF(SUM(C94:L94)=0,"subtotal",SUM(C94:L94))</f>
        <v>subtotal</v>
      </c>
      <c r="N94" s="12"/>
      <c r="O94" s="12"/>
      <c r="P94" s="113"/>
    </row>
    <row r="95" spans="2:16">
      <c r="B95" s="491"/>
      <c r="C95" s="23"/>
      <c r="D95" s="23"/>
      <c r="E95" s="23"/>
      <c r="F95" s="23"/>
      <c r="G95" s="23"/>
      <c r="H95" s="23"/>
      <c r="I95" s="23"/>
      <c r="J95" s="23"/>
      <c r="K95" s="23"/>
      <c r="L95" s="23"/>
      <c r="M95" s="23"/>
      <c r="N95" s="23"/>
      <c r="O95" s="23"/>
      <c r="P95" s="114"/>
    </row>
    <row r="96" spans="2:16">
      <c r="B96" s="492"/>
      <c r="C96" s="44"/>
      <c r="D96" s="60"/>
      <c r="E96" s="44"/>
      <c r="F96" s="60"/>
      <c r="G96" s="44"/>
      <c r="H96" s="60"/>
      <c r="I96" s="44"/>
      <c r="J96" s="60"/>
      <c r="K96" s="44"/>
      <c r="L96" s="60"/>
      <c r="M96" s="44"/>
      <c r="N96" s="60"/>
      <c r="O96" s="60"/>
      <c r="P96" s="115"/>
    </row>
    <row r="97" spans="2:16" ht="28.35" customHeight="1">
      <c r="B97" s="449" t="s">
        <v>39</v>
      </c>
      <c r="C97" s="408" cm="1">
        <f t="array" ref="C97">SUMPRODUCT(($G$2=KP_HTS_SELF!$E$2:$E$350)*(KP_HTS_SELF!AL$2:AL$350))</f>
        <v>0</v>
      </c>
      <c r="D97" s="408" cm="1">
        <f t="array" ref="D97">SUMPRODUCT(($G$2=KP_HTS_SELF!$E$2:$E$350)*(KP_HTS_SELF!AM$2:AM$350))</f>
        <v>0</v>
      </c>
      <c r="E97" s="408" cm="1">
        <f t="array" ref="E97">SUMPRODUCT(($G$2=KP_HTS_SELF!$E$2:$E$350)*(KP_HTS_SELF!AN$2:AN$350))</f>
        <v>0</v>
      </c>
      <c r="F97" s="408" cm="1">
        <f t="array" ref="F97">SUMPRODUCT(($G$2=KP_HTS_SELF!$E$2:$E$350)*(KP_HTS_SELF!AO$2:AO$350))</f>
        <v>0</v>
      </c>
      <c r="G97" s="408" cm="1">
        <f t="array" ref="G97">SUMPRODUCT(($G$2=KP_HTS_SELF!$E$2:$E$350)*(KP_HTS_SELF!AP$2:AP$350))</f>
        <v>0</v>
      </c>
      <c r="H97" s="408" cm="1">
        <f t="array" ref="H97">SUMPRODUCT(($G$2=KP_HTS_SELF!$E$2:$E$350)*(KP_HTS_SELF!AQ$2:AQ$350))</f>
        <v>0</v>
      </c>
      <c r="I97" s="408" cm="1">
        <f t="array" ref="I97">SUMPRODUCT(($G$2=KP_HTS_SELF!$E$2:$E$350)*(KP_HTS_SELF!AR$2:AR$350))</f>
        <v>0</v>
      </c>
      <c r="J97" s="408" cm="1">
        <f t="array" ref="J97">SUMPRODUCT(($G$2=KP_HTS_SELF!$E$2:$E$350)*(KP_HTS_SELF!AS$2:AS$350))</f>
        <v>0</v>
      </c>
      <c r="K97" s="408" cm="1">
        <f t="array" ref="K97">SUMPRODUCT(($G$2=KP_HTS_SELF!$E$2:$E$350)*(KP_HTS_SELF!AT$2:AT$350))</f>
        <v>0</v>
      </c>
      <c r="L97" s="408" cm="1">
        <f t="array" ref="L97">SUMPRODUCT(($G$2=KP_HTS_SELF!$E$2:$E$350)*(KP_HTS_SELF!AU$2:AU$350))</f>
        <v>0</v>
      </c>
      <c r="M97" s="404" t="str">
        <f>IF(SUM(C97:L97)=0,"subtotal",SUM(C97:L97))</f>
        <v>subtotal</v>
      </c>
      <c r="N97" s="12"/>
      <c r="O97" s="12"/>
      <c r="P97" s="113"/>
    </row>
    <row r="98" spans="2:16">
      <c r="B98" s="491"/>
      <c r="C98" s="23"/>
      <c r="D98" s="23"/>
      <c r="E98" s="23"/>
      <c r="F98" s="23"/>
      <c r="G98" s="23"/>
      <c r="H98" s="23"/>
      <c r="I98" s="23"/>
      <c r="J98" s="23"/>
      <c r="K98" s="23"/>
      <c r="L98" s="23"/>
      <c r="M98" s="23"/>
      <c r="N98" s="23"/>
      <c r="O98" s="23"/>
      <c r="P98" s="114"/>
    </row>
    <row r="99" spans="2:16" hidden="1">
      <c r="B99" s="493"/>
      <c r="C99" s="103"/>
      <c r="D99" s="85"/>
      <c r="E99" s="85"/>
      <c r="F99" s="85"/>
      <c r="G99" s="85"/>
      <c r="H99" s="85"/>
      <c r="I99" s="85"/>
      <c r="J99" s="85"/>
      <c r="K99" s="85"/>
      <c r="L99" s="85"/>
      <c r="M99" s="85"/>
      <c r="N99" s="85"/>
      <c r="O99" s="85"/>
      <c r="P99" s="86"/>
    </row>
    <row r="100" spans="2:16" ht="24.75" hidden="1" customHeight="1">
      <c r="B100" s="487" t="s">
        <v>92</v>
      </c>
      <c r="C100" s="408" cm="1">
        <f t="array" ref="C100">SUMPRODUCT(($G$2=KP_HTS_SELF!$E$2:$E$350)*(KP_HTS_SELF!AV$2:AV$350))</f>
        <v>0</v>
      </c>
      <c r="D100" s="2"/>
      <c r="E100" s="2"/>
      <c r="F100" s="2"/>
      <c r="G100" s="2"/>
      <c r="H100" s="2"/>
      <c r="I100" s="2"/>
      <c r="J100" s="2"/>
      <c r="K100" s="2"/>
      <c r="L100" s="2"/>
      <c r="M100" s="2"/>
      <c r="N100" s="2"/>
      <c r="O100" s="2"/>
      <c r="P100" s="104"/>
    </row>
    <row r="101" spans="2:16" hidden="1">
      <c r="B101" s="494"/>
      <c r="C101" s="88"/>
      <c r="D101" s="89"/>
      <c r="E101" s="89"/>
      <c r="F101" s="89"/>
      <c r="G101" s="89"/>
      <c r="H101" s="89"/>
      <c r="I101" s="89"/>
      <c r="J101" s="89"/>
      <c r="K101" s="89"/>
      <c r="L101" s="89"/>
      <c r="M101" s="89"/>
      <c r="N101" s="89"/>
      <c r="O101" s="89"/>
      <c r="P101" s="90"/>
    </row>
    <row r="102" spans="2:16">
      <c r="B102" s="493"/>
      <c r="C102" s="103"/>
      <c r="D102" s="85"/>
      <c r="E102" s="85"/>
      <c r="F102" s="85"/>
      <c r="G102" s="85"/>
      <c r="H102" s="85"/>
      <c r="I102" s="85"/>
      <c r="J102" s="85"/>
      <c r="K102" s="85"/>
      <c r="L102" s="85"/>
      <c r="M102" s="85"/>
      <c r="N102" s="85"/>
      <c r="O102" s="85"/>
      <c r="P102" s="86"/>
    </row>
    <row r="103" spans="2:16" ht="26.25" customHeight="1">
      <c r="B103" s="487" t="s">
        <v>33</v>
      </c>
      <c r="C103" s="425" t="str">
        <f>IF(SUM(C97:L97,C94:L94)=0,"subtotal",SUM(C97:L97,C94:L94))</f>
        <v>subtotal</v>
      </c>
      <c r="D103" s="2"/>
      <c r="E103" s="2"/>
      <c r="F103" s="2"/>
      <c r="G103" s="2"/>
      <c r="H103" s="2"/>
      <c r="I103" s="2"/>
      <c r="J103" s="2"/>
      <c r="K103" s="2"/>
      <c r="L103" s="2"/>
      <c r="M103" s="2"/>
      <c r="N103" s="2"/>
      <c r="O103" s="2"/>
      <c r="P103" s="104"/>
    </row>
    <row r="104" spans="2:16">
      <c r="B104" s="105"/>
      <c r="C104" s="88"/>
      <c r="D104" s="89"/>
      <c r="E104" s="89"/>
      <c r="F104" s="89"/>
      <c r="G104" s="89"/>
      <c r="H104" s="89"/>
      <c r="I104" s="89"/>
      <c r="J104" s="89"/>
      <c r="K104" s="89"/>
      <c r="L104" s="89"/>
      <c r="M104" s="89"/>
      <c r="N104" s="89"/>
      <c r="O104" s="89"/>
      <c r="P104" s="90"/>
    </row>
    <row r="105" spans="2:16" ht="54.75" hidden="1" customHeight="1">
      <c r="B105" s="952" t="s">
        <v>3</v>
      </c>
      <c r="C105" s="953"/>
      <c r="D105" s="1013" t="s">
        <v>94</v>
      </c>
      <c r="E105" s="942"/>
      <c r="F105" s="942"/>
      <c r="G105" s="942"/>
      <c r="H105" s="942"/>
      <c r="I105" s="942"/>
      <c r="J105" s="942"/>
      <c r="K105" s="942"/>
      <c r="L105" s="942"/>
      <c r="M105" s="942"/>
      <c r="N105" s="942"/>
      <c r="O105" s="942"/>
      <c r="P105" s="39"/>
    </row>
    <row r="106" spans="2:16" hidden="1">
      <c r="B106" s="38"/>
      <c r="C106" s="17"/>
      <c r="D106" s="1"/>
      <c r="E106" s="17"/>
      <c r="F106" s="18"/>
      <c r="G106" s="18"/>
      <c r="H106" s="18"/>
      <c r="I106" s="18"/>
      <c r="J106" s="18"/>
      <c r="K106" s="18"/>
      <c r="L106" s="18"/>
      <c r="M106" s="18"/>
      <c r="N106" s="18"/>
      <c r="O106" s="18"/>
      <c r="P106" s="39"/>
    </row>
    <row r="107" spans="2:16" ht="26.25" hidden="1" customHeight="1">
      <c r="B107" s="50" t="s">
        <v>67</v>
      </c>
      <c r="C107" s="519" t="s">
        <v>1767</v>
      </c>
      <c r="D107" s="520" t="s">
        <v>1768</v>
      </c>
      <c r="E107" s="52" t="s">
        <v>6</v>
      </c>
      <c r="F107" s="3"/>
      <c r="G107" s="3"/>
      <c r="H107" s="3"/>
      <c r="I107" s="3"/>
      <c r="J107" s="3"/>
      <c r="K107" s="3"/>
      <c r="L107" s="3"/>
      <c r="M107" s="3"/>
      <c r="N107" s="3"/>
      <c r="O107" s="3"/>
      <c r="P107" s="34"/>
    </row>
    <row r="108" spans="2:16" hidden="1">
      <c r="B108" s="51"/>
      <c r="C108" s="53"/>
      <c r="D108" s="55"/>
      <c r="E108" s="76"/>
      <c r="F108" s="3"/>
      <c r="G108" s="3"/>
      <c r="H108" s="3"/>
      <c r="I108" s="3"/>
      <c r="J108" s="3"/>
      <c r="K108" s="3"/>
      <c r="L108" s="3"/>
      <c r="M108" s="3"/>
      <c r="N108" s="3"/>
      <c r="O108" s="3"/>
      <c r="P108" s="34"/>
    </row>
    <row r="109" spans="2:16" ht="9" hidden="1" customHeight="1">
      <c r="B109" s="56"/>
      <c r="C109" s="3"/>
      <c r="D109" s="3"/>
      <c r="E109" s="59"/>
      <c r="F109" s="60"/>
      <c r="G109" s="60"/>
      <c r="H109" s="60"/>
      <c r="I109" s="60"/>
      <c r="J109" s="60"/>
      <c r="K109" s="60"/>
      <c r="L109" s="60"/>
      <c r="M109" s="60"/>
      <c r="N109" s="60"/>
      <c r="O109" s="60"/>
      <c r="P109" s="39"/>
    </row>
    <row r="110" spans="2:16" ht="25.5" hidden="1" customHeight="1">
      <c r="B110" s="482" t="s">
        <v>41</v>
      </c>
      <c r="C110" s="408">
        <f>SUMPRODUCT(($G$2=KP_HTS_SELF!$E$2:$E$50)*(KP_HTS_SELF!$AW$2:$AW$50))</f>
        <v>0</v>
      </c>
      <c r="D110" s="408" cm="1">
        <f t="array" ref="D110">SUMPRODUCT(($G$2=KP_HTS_SELF!$E$2:$E$50)*(KP_HTS_SELF!$AX$2:$AX$50))</f>
        <v>0</v>
      </c>
      <c r="E110" s="403" t="str">
        <f>IF(SUM(C110:D110)=0,"subtotal",SUM(C110:D110))</f>
        <v>subtotal</v>
      </c>
      <c r="F110" s="12"/>
      <c r="G110" s="12"/>
      <c r="H110" s="12"/>
      <c r="I110" s="12"/>
      <c r="J110" s="12"/>
      <c r="K110" s="12"/>
      <c r="L110" s="12"/>
      <c r="M110" s="12"/>
      <c r="N110" s="12"/>
      <c r="O110" s="12"/>
      <c r="P110" s="34"/>
    </row>
    <row r="111" spans="2:16" ht="9.75" hidden="1" customHeight="1">
      <c r="B111" s="483"/>
      <c r="C111" s="11"/>
      <c r="D111" s="11"/>
      <c r="E111" s="26"/>
      <c r="F111" s="23"/>
      <c r="G111" s="23"/>
      <c r="H111" s="23"/>
      <c r="I111" s="23"/>
      <c r="J111" s="23"/>
      <c r="K111" s="23"/>
      <c r="L111" s="23"/>
      <c r="M111" s="23"/>
      <c r="N111" s="23"/>
      <c r="O111" s="23"/>
      <c r="P111" s="54"/>
    </row>
    <row r="112" spans="2:16" hidden="1">
      <c r="B112" s="484"/>
      <c r="C112" s="3"/>
      <c r="D112" s="3"/>
      <c r="E112" s="59"/>
      <c r="F112" s="60"/>
      <c r="G112" s="60"/>
      <c r="H112" s="60"/>
      <c r="I112" s="60"/>
      <c r="J112" s="60"/>
      <c r="K112" s="60"/>
      <c r="L112" s="60"/>
      <c r="M112" s="60"/>
      <c r="N112" s="60"/>
      <c r="O112" s="60"/>
      <c r="P112" s="39"/>
    </row>
    <row r="113" spans="2:22" ht="28.5" hidden="1" customHeight="1">
      <c r="B113" s="482" t="s">
        <v>42</v>
      </c>
      <c r="C113" s="408" cm="1">
        <f t="array" ref="C113">SUMPRODUCT(($G$2=KP_HTS_SELF!$E$2:$E$50)*(KP_HTS_SELF!$AZ$2:$AZ$50))</f>
        <v>0</v>
      </c>
      <c r="D113" s="408" cm="1">
        <f t="array" ref="D113">SUMPRODUCT(($G$2=KP_HTS_SELF!$E$2:$E$50)*(KP_HTS_SELF!$BA$2:$BA$50))</f>
        <v>0</v>
      </c>
      <c r="E113" s="403" t="str">
        <f>IF(SUM(C113:D113)=0,"subtotal",SUM(C113:D113))</f>
        <v>subtotal</v>
      </c>
      <c r="F113" s="12"/>
      <c r="G113" s="12"/>
      <c r="H113" s="12"/>
      <c r="I113" s="12"/>
      <c r="J113" s="12"/>
      <c r="K113" s="12"/>
      <c r="L113" s="12"/>
      <c r="M113" s="12"/>
      <c r="N113" s="12"/>
      <c r="O113" s="12"/>
      <c r="P113" s="34"/>
    </row>
    <row r="114" spans="2:22" hidden="1">
      <c r="B114" s="483"/>
      <c r="C114" s="11"/>
      <c r="D114" s="11"/>
      <c r="E114" s="26"/>
      <c r="F114" s="23"/>
      <c r="G114" s="23"/>
      <c r="H114" s="23"/>
      <c r="I114" s="23"/>
      <c r="J114" s="23"/>
      <c r="K114" s="23"/>
      <c r="L114" s="23"/>
      <c r="M114" s="23"/>
      <c r="N114" s="23"/>
      <c r="O114" s="23"/>
      <c r="P114" s="54"/>
    </row>
    <row r="115" spans="2:22" hidden="1">
      <c r="B115" s="484"/>
      <c r="C115" s="3"/>
      <c r="D115" s="3"/>
      <c r="E115" s="59"/>
      <c r="F115" s="60"/>
      <c r="G115" s="60"/>
      <c r="H115" s="60"/>
      <c r="I115" s="60"/>
      <c r="J115" s="60"/>
      <c r="K115" s="60"/>
      <c r="L115" s="60"/>
      <c r="M115" s="60"/>
      <c r="N115" s="60"/>
      <c r="O115" s="60"/>
      <c r="P115" s="39"/>
    </row>
    <row r="116" spans="2:22" ht="28.5" hidden="1" customHeight="1">
      <c r="B116" s="482" t="s">
        <v>43</v>
      </c>
      <c r="C116" s="408" cm="1">
        <f t="array" ref="C116">SUMPRODUCT(($G$2=KP_HTS_SELF!$E$2:$E$50)*(KP_HTS_SELF!$BC$2:$BC$50))</f>
        <v>0</v>
      </c>
      <c r="D116" s="408" cm="1">
        <f t="array" ref="D116">SUMPRODUCT(($G$2=KP_HTS_SELF!$E$2:$E$50)*(KP_HTS_SELF!$BD$2:$BD$50))</f>
        <v>0</v>
      </c>
      <c r="E116" s="403" t="str">
        <f>IF(SUM(C116:D116)=0,"subtotal",SUM(C116:D116))</f>
        <v>subtotal</v>
      </c>
      <c r="F116" s="12"/>
      <c r="G116" s="12"/>
      <c r="H116" s="12"/>
      <c r="I116" s="12"/>
      <c r="J116" s="12"/>
      <c r="K116" s="12"/>
      <c r="L116" s="12"/>
      <c r="M116" s="12"/>
      <c r="N116" s="12"/>
      <c r="O116" s="12"/>
      <c r="P116" s="34"/>
    </row>
    <row r="117" spans="2:22" hidden="1">
      <c r="B117" s="483"/>
      <c r="C117" s="11"/>
      <c r="D117" s="11"/>
      <c r="E117" s="26"/>
      <c r="F117" s="23"/>
      <c r="G117" s="23"/>
      <c r="H117" s="23"/>
      <c r="I117" s="23"/>
      <c r="J117" s="23"/>
      <c r="K117" s="23"/>
      <c r="L117" s="23"/>
      <c r="M117" s="23"/>
      <c r="N117" s="23"/>
      <c r="O117" s="23"/>
      <c r="P117" s="54"/>
    </row>
    <row r="118" spans="2:22" hidden="1">
      <c r="B118" s="484"/>
      <c r="C118" s="3"/>
      <c r="D118" s="3"/>
      <c r="E118" s="59"/>
      <c r="F118" s="60"/>
      <c r="G118" s="60"/>
      <c r="H118" s="60"/>
      <c r="I118" s="60"/>
      <c r="J118" s="60"/>
      <c r="K118" s="60"/>
      <c r="L118" s="60"/>
      <c r="M118" s="60"/>
      <c r="N118" s="60"/>
      <c r="O118" s="60"/>
      <c r="P118" s="39"/>
    </row>
    <row r="119" spans="2:22" ht="28.5" hidden="1" customHeight="1">
      <c r="B119" s="482" t="s">
        <v>44</v>
      </c>
      <c r="C119" s="408" cm="1">
        <f t="array" ref="C119">SUMPRODUCT(($G$2=KP_HTS_SELF!$E$2:$E$50)*(KP_HTS_SELF!$BF$2:$BF$50))</f>
        <v>0</v>
      </c>
      <c r="D119" s="408" cm="1">
        <f t="array" ref="D119">SUMPRODUCT(($G$2=KP_HTS_SELF!$E$2:$E$50)*(KP_HTS_SELF!$BG$2:$BG$50))</f>
        <v>0</v>
      </c>
      <c r="E119" s="403" t="str">
        <f>IF(SUM(C119:D119)=0,"subtotal",SUM(C119:D119))</f>
        <v>subtotal</v>
      </c>
      <c r="F119" s="12"/>
      <c r="G119" s="12"/>
      <c r="H119" s="12"/>
      <c r="I119" s="12"/>
      <c r="J119" s="12"/>
      <c r="K119" s="12"/>
      <c r="L119" s="12"/>
      <c r="M119" s="12"/>
      <c r="N119" s="12"/>
      <c r="O119" s="12"/>
      <c r="P119" s="34"/>
    </row>
    <row r="120" spans="2:22" hidden="1">
      <c r="B120" s="483"/>
      <c r="C120" s="11"/>
      <c r="D120" s="11"/>
      <c r="E120" s="26"/>
      <c r="F120" s="23"/>
      <c r="G120" s="23"/>
      <c r="H120" s="23"/>
      <c r="I120" s="23"/>
      <c r="J120" s="23"/>
      <c r="K120" s="23"/>
      <c r="L120" s="23"/>
      <c r="M120" s="23"/>
      <c r="N120" s="23"/>
      <c r="O120" s="23"/>
      <c r="P120" s="54"/>
    </row>
    <row r="121" spans="2:22" hidden="1">
      <c r="B121" s="1222" t="s">
        <v>45</v>
      </c>
      <c r="C121" s="3"/>
      <c r="D121" s="3"/>
      <c r="E121" s="59"/>
      <c r="F121" s="60"/>
      <c r="G121" s="60"/>
      <c r="H121" s="60"/>
      <c r="I121" s="60"/>
      <c r="J121" s="60"/>
      <c r="K121" s="60"/>
      <c r="L121" s="60"/>
      <c r="M121" s="60"/>
      <c r="N121" s="60"/>
      <c r="O121" s="60"/>
      <c r="P121" s="39"/>
    </row>
    <row r="122" spans="2:22" ht="26.25" hidden="1" customHeight="1">
      <c r="B122" s="1223"/>
      <c r="C122" s="408" cm="1">
        <f t="array" ref="C122">SUMPRODUCT(($G$2=KP_HTS_SELF!$E$2:$E$50)*(KP_HTS_SELF!$BI$2:$BI$50))</f>
        <v>0</v>
      </c>
      <c r="D122" s="408" cm="1">
        <f t="array" ref="D122">SUMPRODUCT(($G$2=KP_HTS_SELF!$E$2:$E$50)*(KP_HTS_SELF!$BJ$2:$BJ$50))</f>
        <v>0</v>
      </c>
      <c r="E122" s="403" t="str">
        <f>IF(SUM(C122:D122)=0,"subtotal",SUM(C122:D122))</f>
        <v>subtotal</v>
      </c>
      <c r="F122" s="12"/>
      <c r="G122" s="12"/>
      <c r="H122" s="12"/>
      <c r="I122" s="12"/>
      <c r="J122" s="12"/>
      <c r="K122" s="12"/>
      <c r="L122" s="12"/>
      <c r="M122" s="12"/>
      <c r="N122" s="12"/>
      <c r="O122" s="12"/>
      <c r="P122" s="34"/>
    </row>
    <row r="123" spans="2:22" ht="14.25" hidden="1" customHeight="1">
      <c r="B123" s="1223"/>
      <c r="C123" s="1"/>
      <c r="D123" s="1"/>
      <c r="E123" s="32"/>
      <c r="F123" s="1"/>
      <c r="G123" s="1"/>
      <c r="H123" s="1"/>
      <c r="I123" s="1"/>
      <c r="J123" s="1"/>
      <c r="K123" s="1"/>
      <c r="L123" s="1"/>
      <c r="M123" s="1"/>
      <c r="N123" s="1"/>
      <c r="O123" s="1"/>
      <c r="P123" s="34"/>
    </row>
    <row r="124" spans="2:22" ht="26.25" customHeight="1">
      <c r="B124" s="952" t="s">
        <v>118</v>
      </c>
      <c r="C124" s="953"/>
      <c r="D124" s="1237" t="s">
        <v>95</v>
      </c>
      <c r="E124" s="1238"/>
      <c r="F124" s="1238"/>
      <c r="G124" s="1238"/>
      <c r="H124" s="1238"/>
      <c r="I124" s="1238"/>
      <c r="J124" s="1238"/>
      <c r="K124" s="1238"/>
      <c r="L124" s="1238"/>
      <c r="M124" s="1238"/>
      <c r="N124" s="1238"/>
      <c r="O124" s="1238"/>
      <c r="P124" s="1239"/>
    </row>
    <row r="125" spans="2:22">
      <c r="B125" s="126"/>
      <c r="C125" s="127"/>
      <c r="D125" s="127"/>
      <c r="E125" s="127"/>
      <c r="F125" s="127"/>
      <c r="G125" s="127"/>
      <c r="H125" s="127"/>
      <c r="I125" s="127"/>
      <c r="J125" s="127"/>
      <c r="K125" s="127"/>
      <c r="L125" s="127"/>
      <c r="M125" s="127"/>
      <c r="N125" s="127"/>
      <c r="O125" s="127"/>
      <c r="P125" s="110"/>
    </row>
    <row r="126" spans="2:22">
      <c r="B126" s="136"/>
      <c r="C126" s="121" t="s">
        <v>97</v>
      </c>
      <c r="D126" s="1"/>
      <c r="E126" s="121" t="s">
        <v>98</v>
      </c>
      <c r="F126" s="91"/>
      <c r="G126" s="652" t="s">
        <v>2301</v>
      </c>
      <c r="H126" s="91"/>
      <c r="I126" s="632" t="s">
        <v>99</v>
      </c>
      <c r="J126" s="91"/>
      <c r="K126" s="91"/>
      <c r="L126" s="91"/>
      <c r="M126" s="91"/>
      <c r="N126" s="91"/>
      <c r="O126" s="91"/>
      <c r="P126" s="131"/>
    </row>
    <row r="127" spans="2:22">
      <c r="B127" s="137"/>
      <c r="C127" s="91"/>
      <c r="D127" s="91"/>
      <c r="E127" s="91"/>
      <c r="F127" s="91"/>
      <c r="G127" s="91"/>
      <c r="H127" s="91"/>
      <c r="I127" s="632"/>
      <c r="J127" s="91"/>
      <c r="K127" s="91"/>
      <c r="L127" s="91"/>
      <c r="M127" s="91"/>
      <c r="N127" s="91"/>
      <c r="O127" s="91"/>
      <c r="P127" s="131"/>
    </row>
    <row r="128" spans="2:22">
      <c r="B128" s="188"/>
      <c r="C128" s="187"/>
      <c r="D128" s="187"/>
      <c r="E128" s="187"/>
      <c r="F128" s="187"/>
      <c r="G128" s="187"/>
      <c r="H128" s="187"/>
      <c r="I128" s="187"/>
      <c r="J128" s="187"/>
      <c r="K128" s="187"/>
      <c r="L128" s="187"/>
      <c r="M128" s="187"/>
      <c r="N128" s="187"/>
      <c r="O128" s="187"/>
      <c r="P128" s="86"/>
      <c r="V128" s="509"/>
    </row>
    <row r="129" spans="2:16" ht="28.5">
      <c r="B129" s="186" t="s">
        <v>96</v>
      </c>
      <c r="C129" s="408" cm="1">
        <f t="array" ref="C129">SUMPRODUCT(($G$2=KP_HTS_SELF!$E$2:$E$50)*(KP_HTS_SELF!BL$2:BL$50))</f>
        <v>0</v>
      </c>
      <c r="D129" s="12"/>
      <c r="E129" s="408" cm="1">
        <f t="array" ref="E129">SUMPRODUCT(($G$2=KP_HTS_SELF!$E$2:$E$50)*(KP_HTS_SELF!BM$2:BM$50))</f>
        <v>0</v>
      </c>
      <c r="F129" s="12"/>
      <c r="G129" s="408">
        <v>0</v>
      </c>
      <c r="H129" s="12"/>
      <c r="I129" s="408">
        <f>SUMPRODUCT(($G$2=KP_HTS_SELF!$E$2:$E$50)*(KP_HTS_SELF!BN$2:BN$50))</f>
        <v>0</v>
      </c>
      <c r="J129" s="12"/>
      <c r="K129" s="12"/>
      <c r="L129" s="12"/>
      <c r="M129" s="12"/>
      <c r="N129" s="12"/>
      <c r="O129" s="12"/>
      <c r="P129" s="104"/>
    </row>
    <row r="130" spans="2:16">
      <c r="B130" s="185"/>
      <c r="C130" s="94"/>
      <c r="D130" s="94"/>
      <c r="E130" s="94"/>
      <c r="F130" s="94"/>
      <c r="G130" s="94"/>
      <c r="H130" s="94"/>
      <c r="I130" s="94"/>
      <c r="J130" s="94"/>
      <c r="K130" s="94"/>
      <c r="L130" s="94"/>
      <c r="M130" s="94"/>
      <c r="N130" s="94"/>
      <c r="O130" s="94"/>
      <c r="P130" s="90"/>
    </row>
  </sheetData>
  <sheetProtection algorithmName="SHA-512" hashValue="0/LoOPLn6LqmfuLS7rgGsPEVCYPq6zFFzmO/3zRo8Zly6LzGhpOmif2Y5ykqsKjTAv+mbuibwTyswgItmXZkCQ==" saltValue="ApvyrUtzVw+oE80vCo0nZg==" spinCount="100000" sheet="1" objects="1" scenarios="1"/>
  <mergeCells count="20">
    <mergeCell ref="C2:F2"/>
    <mergeCell ref="H2:J2"/>
    <mergeCell ref="N2:O2"/>
    <mergeCell ref="B105:C105"/>
    <mergeCell ref="D105:O105"/>
    <mergeCell ref="B70:C70"/>
    <mergeCell ref="D70:O70"/>
    <mergeCell ref="B76:C76"/>
    <mergeCell ref="D76:O76"/>
    <mergeCell ref="B78:B79"/>
    <mergeCell ref="M79:N79"/>
    <mergeCell ref="O79:P79"/>
    <mergeCell ref="B89:C89"/>
    <mergeCell ref="D89:O89"/>
    <mergeCell ref="B121:B123"/>
    <mergeCell ref="B124:C124"/>
    <mergeCell ref="D124:P124"/>
    <mergeCell ref="B91:B92"/>
    <mergeCell ref="M92:N92"/>
    <mergeCell ref="O92:P92"/>
  </mergeCells>
  <conditionalFormatting sqref="C81:L81">
    <cfRule type="cellIs" dxfId="20" priority="37" operator="equal">
      <formula>0</formula>
    </cfRule>
  </conditionalFormatting>
  <conditionalFormatting sqref="C84:L84">
    <cfRule type="cellIs" dxfId="19" priority="36" operator="equal">
      <formula>0</formula>
    </cfRule>
  </conditionalFormatting>
  <conditionalFormatting sqref="C94:L94">
    <cfRule type="cellIs" dxfId="18" priority="35" operator="equal">
      <formula>0</formula>
    </cfRule>
  </conditionalFormatting>
  <conditionalFormatting sqref="C97:L97">
    <cfRule type="cellIs" dxfId="17" priority="34" operator="equal">
      <formula>0</formula>
    </cfRule>
  </conditionalFormatting>
  <conditionalFormatting sqref="C100">
    <cfRule type="cellIs" dxfId="16" priority="33" operator="equal">
      <formula>0</formula>
    </cfRule>
  </conditionalFormatting>
  <conditionalFormatting sqref="C129">
    <cfRule type="cellIs" dxfId="15" priority="32" operator="equal">
      <formula>0</formula>
    </cfRule>
  </conditionalFormatting>
  <conditionalFormatting sqref="E129">
    <cfRule type="cellIs" dxfId="14" priority="31" operator="equal">
      <formula>0</formula>
    </cfRule>
  </conditionalFormatting>
  <conditionalFormatting sqref="G129">
    <cfRule type="cellIs" dxfId="13" priority="30" operator="equal">
      <formula>0</formula>
    </cfRule>
  </conditionalFormatting>
  <conditionalFormatting sqref="C110">
    <cfRule type="cellIs" dxfId="12" priority="19" operator="equal">
      <formula>0</formula>
    </cfRule>
  </conditionalFormatting>
  <conditionalFormatting sqref="D110">
    <cfRule type="cellIs" dxfId="11" priority="18" operator="equal">
      <formula>0</formula>
    </cfRule>
  </conditionalFormatting>
  <conditionalFormatting sqref="C113">
    <cfRule type="cellIs" dxfId="10" priority="17" operator="equal">
      <formula>0</formula>
    </cfRule>
  </conditionalFormatting>
  <conditionalFormatting sqref="D113">
    <cfRule type="cellIs" dxfId="9" priority="16" operator="equal">
      <formula>0</formula>
    </cfRule>
  </conditionalFormatting>
  <conditionalFormatting sqref="C116">
    <cfRule type="cellIs" dxfId="8" priority="9" operator="equal">
      <formula>0</formula>
    </cfRule>
  </conditionalFormatting>
  <conditionalFormatting sqref="D116">
    <cfRule type="cellIs" dxfId="7" priority="8" operator="equal">
      <formula>0</formula>
    </cfRule>
  </conditionalFormatting>
  <conditionalFormatting sqref="C119">
    <cfRule type="cellIs" dxfId="6" priority="7" operator="equal">
      <formula>0</formula>
    </cfRule>
  </conditionalFormatting>
  <conditionalFormatting sqref="D119">
    <cfRule type="cellIs" dxfId="5" priority="6" operator="equal">
      <formula>0</formula>
    </cfRule>
  </conditionalFormatting>
  <conditionalFormatting sqref="C122">
    <cfRule type="cellIs" dxfId="4" priority="5" operator="equal">
      <formula>0</formula>
    </cfRule>
  </conditionalFormatting>
  <conditionalFormatting sqref="D122">
    <cfRule type="cellIs" dxfId="3" priority="4" operator="equal">
      <formula>0</formula>
    </cfRule>
  </conditionalFormatting>
  <conditionalFormatting sqref="I129">
    <cfRule type="cellIs" dxfId="2" priority="1" operator="equal">
      <formula>0</formula>
    </cfRule>
  </conditionalFormatting>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D1:H18"/>
  <sheetViews>
    <sheetView showGridLines="0" topLeftCell="D1" workbookViewId="0">
      <selection activeCell="E8" sqref="E8:E16"/>
    </sheetView>
  </sheetViews>
  <sheetFormatPr defaultRowHeight="15"/>
  <cols>
    <col min="5" max="5" width="14.28515625" bestFit="1" customWidth="1"/>
    <col min="6" max="6" width="14.28515625" style="581" customWidth="1"/>
    <col min="7" max="7" width="24" bestFit="1" customWidth="1"/>
    <col min="8" max="8" width="104.5703125" customWidth="1"/>
  </cols>
  <sheetData>
    <row r="1" spans="4:8" ht="15.75" thickBot="1"/>
    <row r="2" spans="4:8" ht="27.75" customHeight="1" thickBot="1">
      <c r="D2" s="1240" t="s">
        <v>2144</v>
      </c>
      <c r="E2" s="1241"/>
      <c r="F2" s="1241"/>
      <c r="G2" s="1241"/>
      <c r="H2" s="1242"/>
    </row>
    <row r="3" spans="4:8" ht="24" customHeight="1" thickBot="1">
      <c r="D3" s="594" t="s">
        <v>2105</v>
      </c>
      <c r="E3" s="595" t="s">
        <v>2138</v>
      </c>
      <c r="F3" s="596" t="s">
        <v>2143</v>
      </c>
      <c r="G3" s="597" t="s">
        <v>2103</v>
      </c>
      <c r="H3" s="598" t="s">
        <v>2113</v>
      </c>
    </row>
    <row r="4" spans="4:8">
      <c r="D4" s="576">
        <v>1</v>
      </c>
      <c r="E4" s="1243" t="s">
        <v>2140</v>
      </c>
      <c r="F4" s="582" t="s">
        <v>2139</v>
      </c>
      <c r="G4" s="589" t="s">
        <v>2104</v>
      </c>
      <c r="H4" s="591" t="str">
        <f>_xlfn.CONCAT(PrEP_NEW!AR2:AR349)</f>
        <v/>
      </c>
    </row>
    <row r="5" spans="4:8">
      <c r="D5" s="577">
        <v>2</v>
      </c>
      <c r="E5" s="1244"/>
      <c r="F5" s="583" t="s">
        <v>2106</v>
      </c>
      <c r="G5" s="590" t="s">
        <v>2106</v>
      </c>
      <c r="H5" s="592" t="str">
        <f>_xlfn.CONCAT(PrEP_CT!AU2:AU349)</f>
        <v/>
      </c>
    </row>
    <row r="6" spans="4:8">
      <c r="D6" s="577">
        <v>3</v>
      </c>
      <c r="E6" s="1245" t="s">
        <v>2141</v>
      </c>
      <c r="F6" s="584" t="s">
        <v>2107</v>
      </c>
      <c r="G6" s="590" t="s">
        <v>2107</v>
      </c>
      <c r="H6" s="592" t="str">
        <f>_xlfn.CONCAT(KP_HTS_TST_Community!AE2:AE36)</f>
        <v/>
      </c>
    </row>
    <row r="7" spans="4:8">
      <c r="D7" s="577">
        <v>4</v>
      </c>
      <c r="E7" s="1246"/>
      <c r="F7" s="588" t="s">
        <v>2108</v>
      </c>
      <c r="G7" s="575" t="s">
        <v>2108</v>
      </c>
      <c r="H7" s="592" t="str">
        <f>_xlfn.CONCAT(KP_HTS_SELF!BS2:BS49)</f>
        <v/>
      </c>
    </row>
    <row r="8" spans="4:8">
      <c r="D8" s="577">
        <v>5</v>
      </c>
      <c r="E8" s="1247" t="s">
        <v>2142</v>
      </c>
      <c r="F8" s="587" t="str">
        <f>G8</f>
        <v>TX_NEW</v>
      </c>
      <c r="G8" s="590" t="s">
        <v>2109</v>
      </c>
      <c r="H8" s="592" t="str">
        <f>_xlfn.CONCAT(TX_NEW!DJ2:DJ349)</f>
        <v/>
      </c>
    </row>
    <row r="9" spans="4:8">
      <c r="D9" s="577">
        <v>6</v>
      </c>
      <c r="E9" s="1248"/>
      <c r="F9" s="585" t="str">
        <f>G9</f>
        <v>TX_CURR</v>
      </c>
      <c r="G9" s="590" t="s">
        <v>2110</v>
      </c>
      <c r="H9" s="592" t="str">
        <f>_xlfn.CONCAT(TX_CURR!BO2:BO349)</f>
        <v/>
      </c>
    </row>
    <row r="10" spans="4:8">
      <c r="D10" s="577">
        <v>7</v>
      </c>
      <c r="E10" s="1249"/>
      <c r="F10" s="586" t="str">
        <f>G10</f>
        <v>TX_RTT</v>
      </c>
      <c r="G10" s="575" t="s">
        <v>2111</v>
      </c>
      <c r="H10" s="592" t="str">
        <f>_xlfn.CONCAT(TX_RTT!ER2:ER349)</f>
        <v/>
      </c>
    </row>
    <row r="11" spans="4:8">
      <c r="D11" s="577">
        <v>8</v>
      </c>
      <c r="E11" s="1249"/>
      <c r="F11" s="1252" t="s">
        <v>2112</v>
      </c>
      <c r="G11" s="575" t="s">
        <v>2126</v>
      </c>
      <c r="H11" s="592" t="str">
        <f>_xlfn.CONCAT(TX_ML!SH2:SH349)</f>
        <v/>
      </c>
    </row>
    <row r="12" spans="4:8">
      <c r="D12" s="577">
        <v>9</v>
      </c>
      <c r="E12" s="1249"/>
      <c r="F12" s="1252"/>
      <c r="G12" s="575" t="s">
        <v>2127</v>
      </c>
      <c r="H12" s="592" t="str">
        <f>_xlfn.CONCAT(TX_ML!SJ2:SJ349)</f>
        <v/>
      </c>
    </row>
    <row r="13" spans="4:8">
      <c r="D13" s="577">
        <v>10</v>
      </c>
      <c r="E13" s="1249"/>
      <c r="F13" s="1252"/>
      <c r="G13" s="575" t="s">
        <v>2128</v>
      </c>
      <c r="H13" s="592" t="str">
        <f>_xlfn.CONCAT(TX_ML!SL2:SL349)</f>
        <v/>
      </c>
    </row>
    <row r="14" spans="4:8">
      <c r="D14" s="577">
        <v>11</v>
      </c>
      <c r="E14" s="1249"/>
      <c r="F14" s="1252"/>
      <c r="G14" s="575" t="s">
        <v>2129</v>
      </c>
      <c r="H14" s="592" t="str">
        <f>_xlfn.CONCAT(TX_ML!SN2:SN349)</f>
        <v/>
      </c>
    </row>
    <row r="15" spans="4:8">
      <c r="D15" s="577">
        <v>12</v>
      </c>
      <c r="E15" s="1249"/>
      <c r="F15" s="1252"/>
      <c r="G15" s="575" t="s">
        <v>2131</v>
      </c>
      <c r="H15" s="592" t="str">
        <f>_xlfn.CONCAT(TX_ML!SP2:SP349)</f>
        <v/>
      </c>
    </row>
    <row r="16" spans="4:8">
      <c r="D16" s="577">
        <v>13</v>
      </c>
      <c r="E16" s="1249"/>
      <c r="F16" s="1252"/>
      <c r="G16" s="575" t="s">
        <v>2130</v>
      </c>
      <c r="H16" s="592" t="str">
        <f>_xlfn.CONCAT(TX_ML!SR2:SR349)</f>
        <v/>
      </c>
    </row>
    <row r="17" spans="4:8">
      <c r="D17" s="578">
        <v>15</v>
      </c>
      <c r="E17" s="1250"/>
      <c r="F17" s="1253"/>
      <c r="G17" s="575" t="s">
        <v>2481</v>
      </c>
      <c r="H17" s="592" t="str">
        <f>_xlfn.CONCAT(TX_PVLS!CV2:CV349)</f>
        <v/>
      </c>
    </row>
    <row r="18" spans="4:8" ht="15.75" thickBot="1">
      <c r="D18" s="579">
        <v>17</v>
      </c>
      <c r="E18" s="1251"/>
      <c r="F18" s="1254"/>
      <c r="G18" s="580" t="s">
        <v>2482</v>
      </c>
      <c r="H18" s="593" t="str">
        <f>_xlfn.CONCAT(TX_PVLS!CZ2:CZ349)</f>
        <v/>
      </c>
    </row>
  </sheetData>
  <sheetProtection algorithmName="SHA-512" hashValue="UsbtbRs8+d8eFE2f71g5sS2xQ62MnTDyXDv4F3n5425TJeIy79YdQTf+U6wIm2iff4LmGfRTrx9ZxBKDGKh5Ig==" saltValue="yc3GD1tUygQaQUVo07+vJQ==" spinCount="100000" sheet="1" objects="1" scenarios="1"/>
  <mergeCells count="7">
    <mergeCell ref="D2:H2"/>
    <mergeCell ref="E4:E5"/>
    <mergeCell ref="E6:E7"/>
    <mergeCell ref="E8:E16"/>
    <mergeCell ref="E17:E18"/>
    <mergeCell ref="F11:F16"/>
    <mergeCell ref="F17:F18"/>
  </mergeCells>
  <conditionalFormatting sqref="H4">
    <cfRule type="notContainsBlanks" dxfId="1" priority="3">
      <formula>LEN(TRIM(H4))&gt;0</formula>
    </cfRule>
  </conditionalFormatting>
  <conditionalFormatting sqref="H5:H18">
    <cfRule type="notContainsBlanks" dxfId="0" priority="1">
      <formula>LEN(TRIM(H5))&gt;0</formula>
    </cfRule>
  </conditionalFormatting>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288"/>
  <sheetViews>
    <sheetView showGridLines="0" workbookViewId="0">
      <selection activeCell="C8" sqref="C8"/>
    </sheetView>
  </sheetViews>
  <sheetFormatPr defaultRowHeight="15"/>
  <cols>
    <col min="3" max="3" width="107.28515625" style="607" customWidth="1"/>
    <col min="4" max="4" width="8.5703125" customWidth="1"/>
  </cols>
  <sheetData>
    <row r="1" spans="2:4">
      <c r="B1" s="608"/>
      <c r="C1" s="609"/>
      <c r="D1" s="610"/>
    </row>
    <row r="2" spans="2:4">
      <c r="B2" s="611"/>
      <c r="C2" s="612" t="s">
        <v>2148</v>
      </c>
      <c r="D2" s="613"/>
    </row>
    <row r="3" spans="2:4">
      <c r="B3" s="611"/>
      <c r="C3" s="614"/>
      <c r="D3" s="613"/>
    </row>
    <row r="4" spans="2:4" ht="38.25">
      <c r="B4" s="611"/>
      <c r="C4" s="615" t="s">
        <v>2149</v>
      </c>
      <c r="D4" s="613"/>
    </row>
    <row r="5" spans="2:4">
      <c r="B5" s="611"/>
      <c r="C5" s="614"/>
      <c r="D5" s="613"/>
    </row>
    <row r="6" spans="2:4">
      <c r="B6" s="611"/>
      <c r="C6" s="616" t="s">
        <v>2150</v>
      </c>
      <c r="D6" s="613"/>
    </row>
    <row r="7" spans="2:4">
      <c r="B7" s="611"/>
      <c r="C7" s="617"/>
      <c r="D7" s="613"/>
    </row>
    <row r="8" spans="2:4" ht="25.5">
      <c r="B8" s="611"/>
      <c r="C8" s="618" t="s">
        <v>2245</v>
      </c>
      <c r="D8" s="613"/>
    </row>
    <row r="9" spans="2:4" ht="25.5">
      <c r="B9" s="611"/>
      <c r="C9" s="618" t="s">
        <v>2246</v>
      </c>
      <c r="D9" s="613"/>
    </row>
    <row r="10" spans="2:4" ht="25.5">
      <c r="B10" s="611"/>
      <c r="C10" s="618" t="s">
        <v>2247</v>
      </c>
      <c r="D10" s="613"/>
    </row>
    <row r="11" spans="2:4" ht="25.5">
      <c r="B11" s="611"/>
      <c r="C11" s="618" t="s">
        <v>2248</v>
      </c>
      <c r="D11" s="613"/>
    </row>
    <row r="12" spans="2:4">
      <c r="B12" s="611"/>
      <c r="C12" s="618" t="s">
        <v>2249</v>
      </c>
      <c r="D12" s="613"/>
    </row>
    <row r="13" spans="2:4">
      <c r="B13" s="611"/>
      <c r="C13" s="618" t="s">
        <v>2250</v>
      </c>
      <c r="D13" s="613"/>
    </row>
    <row r="14" spans="2:4">
      <c r="B14" s="611"/>
      <c r="C14" s="618" t="s">
        <v>2251</v>
      </c>
      <c r="D14" s="613"/>
    </row>
    <row r="15" spans="2:4">
      <c r="B15" s="611"/>
      <c r="C15" s="618" t="s">
        <v>2252</v>
      </c>
      <c r="D15" s="613"/>
    </row>
    <row r="16" spans="2:4">
      <c r="B16" s="611"/>
      <c r="C16" s="618" t="s">
        <v>2253</v>
      </c>
      <c r="D16" s="613"/>
    </row>
    <row r="17" spans="2:4">
      <c r="B17" s="611"/>
      <c r="C17" s="618" t="s">
        <v>2254</v>
      </c>
      <c r="D17" s="613"/>
    </row>
    <row r="18" spans="2:4">
      <c r="B18" s="611"/>
      <c r="C18" s="618" t="s">
        <v>2255</v>
      </c>
      <c r="D18" s="613"/>
    </row>
    <row r="19" spans="2:4">
      <c r="B19" s="611"/>
      <c r="C19" s="618" t="s">
        <v>2256</v>
      </c>
      <c r="D19" s="613"/>
    </row>
    <row r="20" spans="2:4">
      <c r="B20" s="611"/>
      <c r="C20" s="618" t="s">
        <v>2257</v>
      </c>
      <c r="D20" s="613"/>
    </row>
    <row r="21" spans="2:4">
      <c r="B21" s="611"/>
      <c r="C21" s="614"/>
      <c r="D21" s="613"/>
    </row>
    <row r="22" spans="2:4">
      <c r="B22" s="611"/>
      <c r="C22" s="616" t="s">
        <v>2151</v>
      </c>
      <c r="D22" s="613"/>
    </row>
    <row r="23" spans="2:4">
      <c r="B23" s="611"/>
      <c r="C23" s="617"/>
      <c r="D23" s="613"/>
    </row>
    <row r="24" spans="2:4">
      <c r="B24" s="611"/>
      <c r="C24" s="618" t="s">
        <v>2258</v>
      </c>
      <c r="D24" s="613"/>
    </row>
    <row r="25" spans="2:4" ht="38.25">
      <c r="B25" s="611"/>
      <c r="C25" s="618" t="s">
        <v>2259</v>
      </c>
      <c r="D25" s="613"/>
    </row>
    <row r="26" spans="2:4" ht="63.75">
      <c r="B26" s="611"/>
      <c r="C26" s="618" t="s">
        <v>2260</v>
      </c>
      <c r="D26" s="613"/>
    </row>
    <row r="27" spans="2:4">
      <c r="B27" s="611"/>
      <c r="C27" s="618" t="s">
        <v>2261</v>
      </c>
      <c r="D27" s="613"/>
    </row>
    <row r="28" spans="2:4">
      <c r="B28" s="611"/>
      <c r="C28" s="614"/>
      <c r="D28" s="613"/>
    </row>
    <row r="29" spans="2:4">
      <c r="B29" s="611"/>
      <c r="C29" s="616" t="s">
        <v>2152</v>
      </c>
      <c r="D29" s="613"/>
    </row>
    <row r="30" spans="2:4">
      <c r="B30" s="611"/>
      <c r="C30" s="617"/>
      <c r="D30" s="613"/>
    </row>
    <row r="31" spans="2:4" ht="25.5">
      <c r="B31" s="611"/>
      <c r="C31" s="618" t="s">
        <v>2262</v>
      </c>
      <c r="D31" s="613"/>
    </row>
    <row r="32" spans="2:4">
      <c r="B32" s="611"/>
      <c r="C32" s="618" t="s">
        <v>2263</v>
      </c>
      <c r="D32" s="613"/>
    </row>
    <row r="33" spans="2:4">
      <c r="B33" s="611"/>
      <c r="C33" s="614"/>
      <c r="D33" s="613"/>
    </row>
    <row r="34" spans="2:4">
      <c r="B34" s="611"/>
      <c r="C34" s="616" t="s">
        <v>2153</v>
      </c>
      <c r="D34" s="613"/>
    </row>
    <row r="35" spans="2:4">
      <c r="B35" s="611"/>
      <c r="C35" s="617"/>
      <c r="D35" s="613"/>
    </row>
    <row r="36" spans="2:4">
      <c r="B36" s="611"/>
      <c r="C36" s="618" t="s">
        <v>2264</v>
      </c>
      <c r="D36" s="613"/>
    </row>
    <row r="37" spans="2:4">
      <c r="B37" s="611"/>
      <c r="C37" s="618" t="s">
        <v>2265</v>
      </c>
      <c r="D37" s="613"/>
    </row>
    <row r="38" spans="2:4">
      <c r="B38" s="611"/>
      <c r="C38" s="614"/>
      <c r="D38" s="613"/>
    </row>
    <row r="39" spans="2:4">
      <c r="B39" s="611"/>
      <c r="C39" s="619" t="s">
        <v>2154</v>
      </c>
      <c r="D39" s="613"/>
    </row>
    <row r="40" spans="2:4">
      <c r="B40" s="611"/>
      <c r="C40" s="614"/>
      <c r="D40" s="613"/>
    </row>
    <row r="41" spans="2:4">
      <c r="B41" s="611"/>
      <c r="C41" s="616" t="s">
        <v>2155</v>
      </c>
      <c r="D41" s="613"/>
    </row>
    <row r="42" spans="2:4">
      <c r="B42" s="611"/>
      <c r="C42" s="614"/>
      <c r="D42" s="613"/>
    </row>
    <row r="43" spans="2:4">
      <c r="B43" s="611"/>
      <c r="C43" s="615" t="s">
        <v>2266</v>
      </c>
      <c r="D43" s="613"/>
    </row>
    <row r="44" spans="2:4">
      <c r="B44" s="611"/>
      <c r="C44" s="614"/>
      <c r="D44" s="613"/>
    </row>
    <row r="45" spans="2:4">
      <c r="B45" s="611"/>
      <c r="C45" s="612" t="s">
        <v>2156</v>
      </c>
      <c r="D45" s="613"/>
    </row>
    <row r="46" spans="2:4">
      <c r="B46" s="611"/>
      <c r="C46" s="617"/>
      <c r="D46" s="613"/>
    </row>
    <row r="47" spans="2:4">
      <c r="B47" s="611"/>
      <c r="C47" s="618" t="s">
        <v>2157</v>
      </c>
      <c r="D47" s="613"/>
    </row>
    <row r="48" spans="2:4">
      <c r="B48" s="611"/>
      <c r="C48" s="618" t="s">
        <v>2158</v>
      </c>
      <c r="D48" s="613"/>
    </row>
    <row r="49" spans="2:4">
      <c r="B49" s="611"/>
      <c r="C49" s="618" t="s">
        <v>2159</v>
      </c>
      <c r="D49" s="613"/>
    </row>
    <row r="50" spans="2:4">
      <c r="B50" s="611"/>
      <c r="C50" s="618" t="s">
        <v>2160</v>
      </c>
      <c r="D50" s="613"/>
    </row>
    <row r="51" spans="2:4">
      <c r="B51" s="611"/>
      <c r="C51" s="618" t="s">
        <v>2161</v>
      </c>
      <c r="D51" s="613"/>
    </row>
    <row r="52" spans="2:4">
      <c r="B52" s="611"/>
      <c r="C52" s="618" t="s">
        <v>2162</v>
      </c>
      <c r="D52" s="613"/>
    </row>
    <row r="53" spans="2:4">
      <c r="B53" s="611"/>
      <c r="C53" s="614"/>
      <c r="D53" s="613"/>
    </row>
    <row r="54" spans="2:4">
      <c r="B54" s="611"/>
      <c r="C54" s="616" t="s">
        <v>2271</v>
      </c>
      <c r="D54" s="613"/>
    </row>
    <row r="55" spans="2:4">
      <c r="B55" s="611"/>
      <c r="C55" s="614"/>
      <c r="D55" s="613"/>
    </row>
    <row r="56" spans="2:4">
      <c r="B56" s="611"/>
      <c r="C56" s="615" t="s">
        <v>2266</v>
      </c>
      <c r="D56" s="613"/>
    </row>
    <row r="57" spans="2:4">
      <c r="B57" s="611"/>
      <c r="C57" s="614"/>
      <c r="D57" s="613"/>
    </row>
    <row r="58" spans="2:4">
      <c r="B58" s="611"/>
      <c r="C58" s="612" t="s">
        <v>2156</v>
      </c>
      <c r="D58" s="613"/>
    </row>
    <row r="59" spans="2:4">
      <c r="B59" s="611"/>
      <c r="C59" s="617"/>
      <c r="D59" s="613"/>
    </row>
    <row r="60" spans="2:4">
      <c r="B60" s="611"/>
      <c r="C60" s="618" t="s">
        <v>2157</v>
      </c>
      <c r="D60" s="613"/>
    </row>
    <row r="61" spans="2:4">
      <c r="B61" s="611"/>
      <c r="C61" s="618" t="s">
        <v>2158</v>
      </c>
      <c r="D61" s="613"/>
    </row>
    <row r="62" spans="2:4">
      <c r="B62" s="611"/>
      <c r="C62" s="618" t="s">
        <v>2159</v>
      </c>
      <c r="D62" s="613"/>
    </row>
    <row r="63" spans="2:4">
      <c r="B63" s="611"/>
      <c r="C63" s="618" t="s">
        <v>2160</v>
      </c>
      <c r="D63" s="613"/>
    </row>
    <row r="64" spans="2:4">
      <c r="B64" s="611"/>
      <c r="C64" s="618" t="s">
        <v>2161</v>
      </c>
      <c r="D64" s="613"/>
    </row>
    <row r="65" spans="2:4">
      <c r="B65" s="611"/>
      <c r="C65" s="618" t="s">
        <v>2163</v>
      </c>
      <c r="D65" s="613"/>
    </row>
    <row r="66" spans="2:4">
      <c r="B66" s="611"/>
      <c r="C66" s="618" t="s">
        <v>2162</v>
      </c>
      <c r="D66" s="613"/>
    </row>
    <row r="67" spans="2:4">
      <c r="B67" s="611"/>
      <c r="C67" s="614"/>
      <c r="D67" s="613"/>
    </row>
    <row r="68" spans="2:4">
      <c r="B68" s="611"/>
      <c r="C68" s="616" t="s">
        <v>2164</v>
      </c>
      <c r="D68" s="613"/>
    </row>
    <row r="69" spans="2:4">
      <c r="B69" s="611"/>
      <c r="C69" s="614"/>
      <c r="D69" s="613"/>
    </row>
    <row r="70" spans="2:4">
      <c r="B70" s="611"/>
      <c r="C70" s="615" t="s">
        <v>2266</v>
      </c>
      <c r="D70" s="613"/>
    </row>
    <row r="71" spans="2:4">
      <c r="B71" s="611"/>
      <c r="C71" s="614"/>
      <c r="D71" s="613"/>
    </row>
    <row r="72" spans="2:4">
      <c r="B72" s="611"/>
      <c r="C72" s="612" t="s">
        <v>2156</v>
      </c>
      <c r="D72" s="613"/>
    </row>
    <row r="73" spans="2:4">
      <c r="B73" s="611"/>
      <c r="C73" s="617"/>
      <c r="D73" s="613"/>
    </row>
    <row r="74" spans="2:4">
      <c r="B74" s="611"/>
      <c r="C74" s="618" t="s">
        <v>2165</v>
      </c>
      <c r="D74" s="613"/>
    </row>
    <row r="75" spans="2:4">
      <c r="B75" s="611"/>
      <c r="C75" s="618" t="s">
        <v>2166</v>
      </c>
      <c r="D75" s="613"/>
    </row>
    <row r="76" spans="2:4">
      <c r="B76" s="611"/>
      <c r="C76" s="614"/>
      <c r="D76" s="613"/>
    </row>
    <row r="77" spans="2:4">
      <c r="B77" s="611"/>
      <c r="C77" s="616" t="s">
        <v>2167</v>
      </c>
      <c r="D77" s="613"/>
    </row>
    <row r="78" spans="2:4">
      <c r="B78" s="611"/>
      <c r="C78" s="614"/>
      <c r="D78" s="613"/>
    </row>
    <row r="79" spans="2:4">
      <c r="B79" s="611"/>
      <c r="C79" s="615" t="s">
        <v>2266</v>
      </c>
      <c r="D79" s="613"/>
    </row>
    <row r="80" spans="2:4">
      <c r="B80" s="611"/>
      <c r="C80" s="614"/>
      <c r="D80" s="613"/>
    </row>
    <row r="81" spans="2:4">
      <c r="B81" s="611"/>
      <c r="C81" s="612" t="s">
        <v>2156</v>
      </c>
      <c r="D81" s="613"/>
    </row>
    <row r="82" spans="2:4">
      <c r="B82" s="611"/>
      <c r="C82" s="617"/>
      <c r="D82" s="613"/>
    </row>
    <row r="83" spans="2:4">
      <c r="B83" s="611"/>
      <c r="C83" s="618" t="s">
        <v>2165</v>
      </c>
      <c r="D83" s="613"/>
    </row>
    <row r="84" spans="2:4">
      <c r="B84" s="611"/>
      <c r="C84" s="618" t="s">
        <v>2168</v>
      </c>
      <c r="D84" s="613"/>
    </row>
    <row r="85" spans="2:4">
      <c r="B85" s="611"/>
      <c r="C85" s="618" t="s">
        <v>2169</v>
      </c>
      <c r="D85" s="613"/>
    </row>
    <row r="86" spans="2:4">
      <c r="B86" s="611"/>
      <c r="C86" s="618" t="s">
        <v>2170</v>
      </c>
      <c r="D86" s="613"/>
    </row>
    <row r="87" spans="2:4">
      <c r="B87" s="611"/>
      <c r="C87" s="618" t="s">
        <v>2171</v>
      </c>
      <c r="D87" s="613"/>
    </row>
    <row r="88" spans="2:4">
      <c r="B88" s="611"/>
      <c r="C88" s="618" t="s">
        <v>2172</v>
      </c>
      <c r="D88" s="613"/>
    </row>
    <row r="89" spans="2:4">
      <c r="B89" s="611"/>
      <c r="C89" s="618" t="s">
        <v>2267</v>
      </c>
      <c r="D89" s="613"/>
    </row>
    <row r="90" spans="2:4">
      <c r="B90" s="611"/>
      <c r="C90" s="618" t="s">
        <v>2268</v>
      </c>
      <c r="D90" s="613"/>
    </row>
    <row r="91" spans="2:4">
      <c r="B91" s="611"/>
      <c r="C91" s="618" t="s">
        <v>2173</v>
      </c>
      <c r="D91" s="613"/>
    </row>
    <row r="92" spans="2:4">
      <c r="B92" s="611"/>
      <c r="C92" s="618" t="s">
        <v>2174</v>
      </c>
      <c r="D92" s="613"/>
    </row>
    <row r="93" spans="2:4">
      <c r="B93" s="611"/>
      <c r="C93" s="618" t="s">
        <v>2175</v>
      </c>
      <c r="D93" s="613"/>
    </row>
    <row r="94" spans="2:4">
      <c r="B94" s="611"/>
      <c r="C94" s="614"/>
      <c r="D94" s="613"/>
    </row>
    <row r="95" spans="2:4">
      <c r="B95" s="611"/>
      <c r="C95" s="612" t="s">
        <v>2176</v>
      </c>
      <c r="D95" s="613"/>
    </row>
    <row r="96" spans="2:4">
      <c r="B96" s="611"/>
      <c r="C96" s="614"/>
      <c r="D96" s="613"/>
    </row>
    <row r="97" spans="2:4">
      <c r="B97" s="611"/>
      <c r="C97" s="616" t="s">
        <v>2177</v>
      </c>
      <c r="D97" s="613"/>
    </row>
    <row r="98" spans="2:4">
      <c r="B98" s="611"/>
      <c r="C98" s="614"/>
      <c r="D98" s="613"/>
    </row>
    <row r="99" spans="2:4">
      <c r="B99" s="611"/>
      <c r="C99" s="615" t="s">
        <v>2269</v>
      </c>
      <c r="D99" s="613"/>
    </row>
    <row r="100" spans="2:4">
      <c r="B100" s="611"/>
      <c r="C100" s="614"/>
      <c r="D100" s="613"/>
    </row>
    <row r="101" spans="2:4">
      <c r="B101" s="611"/>
      <c r="C101" s="612" t="s">
        <v>2156</v>
      </c>
      <c r="D101" s="613"/>
    </row>
    <row r="102" spans="2:4">
      <c r="B102" s="611"/>
      <c r="C102" s="617"/>
      <c r="D102" s="613"/>
    </row>
    <row r="103" spans="2:4">
      <c r="B103" s="611"/>
      <c r="C103" s="618" t="s">
        <v>2178</v>
      </c>
      <c r="D103" s="613"/>
    </row>
    <row r="104" spans="2:4">
      <c r="B104" s="611"/>
      <c r="C104" s="618" t="s">
        <v>2179</v>
      </c>
      <c r="D104" s="613"/>
    </row>
    <row r="105" spans="2:4">
      <c r="B105" s="611"/>
      <c r="C105" s="614"/>
      <c r="D105" s="613"/>
    </row>
    <row r="106" spans="2:4">
      <c r="B106" s="611"/>
      <c r="C106" s="616" t="s">
        <v>2180</v>
      </c>
      <c r="D106" s="613"/>
    </row>
    <row r="107" spans="2:4">
      <c r="B107" s="611"/>
      <c r="C107" s="614"/>
      <c r="D107" s="613"/>
    </row>
    <row r="108" spans="2:4">
      <c r="B108" s="611"/>
      <c r="C108" s="615" t="s">
        <v>2266</v>
      </c>
      <c r="D108" s="613"/>
    </row>
    <row r="109" spans="2:4">
      <c r="B109" s="611"/>
      <c r="C109" s="614"/>
      <c r="D109" s="613"/>
    </row>
    <row r="110" spans="2:4">
      <c r="B110" s="611"/>
      <c r="C110" s="612" t="s">
        <v>2156</v>
      </c>
      <c r="D110" s="613"/>
    </row>
    <row r="111" spans="2:4">
      <c r="B111" s="611"/>
      <c r="C111" s="617"/>
      <c r="D111" s="613"/>
    </row>
    <row r="112" spans="2:4">
      <c r="B112" s="611"/>
      <c r="C112" s="618" t="s">
        <v>2181</v>
      </c>
      <c r="D112" s="613"/>
    </row>
    <row r="113" spans="2:4">
      <c r="B113" s="611"/>
      <c r="C113" s="618" t="s">
        <v>2182</v>
      </c>
      <c r="D113" s="613"/>
    </row>
    <row r="114" spans="2:4">
      <c r="B114" s="611"/>
      <c r="C114" s="618" t="s">
        <v>2183</v>
      </c>
      <c r="D114" s="613"/>
    </row>
    <row r="115" spans="2:4">
      <c r="B115" s="611"/>
      <c r="C115" s="614"/>
      <c r="D115" s="613"/>
    </row>
    <row r="116" spans="2:4">
      <c r="B116" s="611"/>
      <c r="C116" s="614"/>
      <c r="D116" s="613"/>
    </row>
    <row r="117" spans="2:4">
      <c r="B117" s="611"/>
      <c r="C117" s="616" t="s">
        <v>2184</v>
      </c>
      <c r="D117" s="613"/>
    </row>
    <row r="118" spans="2:4">
      <c r="B118" s="611"/>
      <c r="C118" s="614"/>
      <c r="D118" s="613"/>
    </row>
    <row r="119" spans="2:4">
      <c r="B119" s="611"/>
      <c r="C119" s="615" t="s">
        <v>2266</v>
      </c>
      <c r="D119" s="613"/>
    </row>
    <row r="120" spans="2:4">
      <c r="B120" s="611"/>
      <c r="C120" s="614"/>
      <c r="D120" s="613"/>
    </row>
    <row r="121" spans="2:4">
      <c r="B121" s="611"/>
      <c r="C121" s="612" t="s">
        <v>2156</v>
      </c>
      <c r="D121" s="613"/>
    </row>
    <row r="122" spans="2:4">
      <c r="B122" s="611"/>
      <c r="C122" s="617"/>
      <c r="D122" s="613"/>
    </row>
    <row r="123" spans="2:4">
      <c r="B123" s="611"/>
      <c r="C123" s="618" t="s">
        <v>2185</v>
      </c>
      <c r="D123" s="613"/>
    </row>
    <row r="124" spans="2:4">
      <c r="B124" s="611"/>
      <c r="C124" s="618" t="s">
        <v>2186</v>
      </c>
      <c r="D124" s="613"/>
    </row>
    <row r="125" spans="2:4">
      <c r="B125" s="611"/>
      <c r="C125" s="618" t="s">
        <v>2187</v>
      </c>
      <c r="D125" s="613"/>
    </row>
    <row r="126" spans="2:4">
      <c r="B126" s="611"/>
      <c r="C126" s="614"/>
      <c r="D126" s="613"/>
    </row>
    <row r="127" spans="2:4">
      <c r="B127" s="611"/>
      <c r="C127" s="616" t="s">
        <v>2188</v>
      </c>
      <c r="D127" s="613"/>
    </row>
    <row r="128" spans="2:4">
      <c r="B128" s="611"/>
      <c r="C128" s="614"/>
      <c r="D128" s="613"/>
    </row>
    <row r="129" spans="2:4">
      <c r="B129" s="611"/>
      <c r="C129" s="615" t="s">
        <v>2266</v>
      </c>
      <c r="D129" s="613"/>
    </row>
    <row r="130" spans="2:4">
      <c r="B130" s="611"/>
      <c r="C130" s="614"/>
      <c r="D130" s="613"/>
    </row>
    <row r="131" spans="2:4">
      <c r="B131" s="611"/>
      <c r="C131" s="612" t="s">
        <v>2156</v>
      </c>
      <c r="D131" s="613"/>
    </row>
    <row r="132" spans="2:4">
      <c r="B132" s="611"/>
      <c r="C132" s="617"/>
      <c r="D132" s="613"/>
    </row>
    <row r="133" spans="2:4">
      <c r="B133" s="611"/>
      <c r="C133" s="618" t="s">
        <v>2189</v>
      </c>
      <c r="D133" s="613"/>
    </row>
    <row r="134" spans="2:4">
      <c r="B134" s="611"/>
      <c r="C134" s="618" t="s">
        <v>2185</v>
      </c>
      <c r="D134" s="613"/>
    </row>
    <row r="135" spans="2:4">
      <c r="B135" s="611"/>
      <c r="C135" s="618" t="s">
        <v>2190</v>
      </c>
      <c r="D135" s="613"/>
    </row>
    <row r="136" spans="2:4">
      <c r="B136" s="611"/>
      <c r="C136" s="618" t="s">
        <v>2191</v>
      </c>
      <c r="D136" s="613"/>
    </row>
    <row r="137" spans="2:4">
      <c r="B137" s="611"/>
      <c r="C137" s="618" t="s">
        <v>2192</v>
      </c>
      <c r="D137" s="613"/>
    </row>
    <row r="138" spans="2:4">
      <c r="B138" s="611"/>
      <c r="C138" s="618" t="s">
        <v>2193</v>
      </c>
      <c r="D138" s="613"/>
    </row>
    <row r="139" spans="2:4">
      <c r="B139" s="611"/>
      <c r="C139" s="618" t="s">
        <v>2194</v>
      </c>
      <c r="D139" s="613"/>
    </row>
    <row r="140" spans="2:4">
      <c r="B140" s="611"/>
      <c r="C140" s="618" t="s">
        <v>2195</v>
      </c>
      <c r="D140" s="613"/>
    </row>
    <row r="141" spans="2:4">
      <c r="B141" s="611"/>
      <c r="C141" s="618" t="s">
        <v>2196</v>
      </c>
      <c r="D141" s="613"/>
    </row>
    <row r="142" spans="2:4">
      <c r="B142" s="611"/>
      <c r="C142" s="618" t="s">
        <v>2197</v>
      </c>
      <c r="D142" s="613"/>
    </row>
    <row r="143" spans="2:4">
      <c r="B143" s="611"/>
      <c r="C143" s="614"/>
      <c r="D143" s="613"/>
    </row>
    <row r="144" spans="2:4">
      <c r="B144" s="611"/>
      <c r="C144" s="619" t="s">
        <v>2198</v>
      </c>
      <c r="D144" s="613"/>
    </row>
    <row r="145" spans="2:4">
      <c r="B145" s="611"/>
      <c r="C145" s="614"/>
      <c r="D145" s="613"/>
    </row>
    <row r="146" spans="2:4">
      <c r="B146" s="611"/>
      <c r="C146" s="616" t="s">
        <v>2199</v>
      </c>
      <c r="D146" s="613"/>
    </row>
    <row r="147" spans="2:4">
      <c r="B147" s="611"/>
      <c r="C147" s="614"/>
      <c r="D147" s="613"/>
    </row>
    <row r="148" spans="2:4">
      <c r="B148" s="611"/>
      <c r="C148" s="615" t="s">
        <v>2266</v>
      </c>
      <c r="D148" s="613"/>
    </row>
    <row r="149" spans="2:4">
      <c r="B149" s="611"/>
      <c r="C149" s="614"/>
      <c r="D149" s="613"/>
    </row>
    <row r="150" spans="2:4">
      <c r="B150" s="611"/>
      <c r="C150" s="612" t="s">
        <v>2156</v>
      </c>
      <c r="D150" s="613"/>
    </row>
    <row r="151" spans="2:4">
      <c r="B151" s="611"/>
      <c r="C151" s="617"/>
      <c r="D151" s="613"/>
    </row>
    <row r="152" spans="2:4" ht="25.5">
      <c r="B152" s="611"/>
      <c r="C152" s="618" t="s">
        <v>2200</v>
      </c>
      <c r="D152" s="613"/>
    </row>
    <row r="153" spans="2:4">
      <c r="B153" s="611"/>
      <c r="C153" s="618" t="s">
        <v>2201</v>
      </c>
      <c r="D153" s="613"/>
    </row>
    <row r="154" spans="2:4">
      <c r="B154" s="611"/>
      <c r="C154" s="618" t="s">
        <v>2202</v>
      </c>
      <c r="D154" s="613"/>
    </row>
    <row r="155" spans="2:4">
      <c r="B155" s="611"/>
      <c r="C155" s="618" t="s">
        <v>2203</v>
      </c>
      <c r="D155" s="613"/>
    </row>
    <row r="156" spans="2:4">
      <c r="B156" s="611"/>
      <c r="C156" s="614"/>
      <c r="D156" s="613"/>
    </row>
    <row r="157" spans="2:4">
      <c r="B157" s="611"/>
      <c r="C157" s="616" t="s">
        <v>2204</v>
      </c>
      <c r="D157" s="613"/>
    </row>
    <row r="158" spans="2:4">
      <c r="B158" s="611"/>
      <c r="C158" s="614"/>
      <c r="D158" s="613"/>
    </row>
    <row r="159" spans="2:4">
      <c r="B159" s="611"/>
      <c r="C159" s="615" t="s">
        <v>2266</v>
      </c>
      <c r="D159" s="613"/>
    </row>
    <row r="160" spans="2:4">
      <c r="B160" s="611"/>
      <c r="C160" s="614"/>
      <c r="D160" s="613"/>
    </row>
    <row r="161" spans="2:4">
      <c r="B161" s="611"/>
      <c r="C161" s="612" t="s">
        <v>2156</v>
      </c>
      <c r="D161" s="613"/>
    </row>
    <row r="162" spans="2:4">
      <c r="B162" s="611"/>
      <c r="C162" s="617"/>
      <c r="D162" s="613"/>
    </row>
    <row r="163" spans="2:4" ht="25.5">
      <c r="B163" s="611"/>
      <c r="C163" s="618" t="s">
        <v>2200</v>
      </c>
      <c r="D163" s="613"/>
    </row>
    <row r="164" spans="2:4">
      <c r="B164" s="611"/>
      <c r="C164" s="618" t="s">
        <v>2201</v>
      </c>
      <c r="D164" s="613"/>
    </row>
    <row r="165" spans="2:4">
      <c r="B165" s="611"/>
      <c r="C165" s="618" t="s">
        <v>2202</v>
      </c>
      <c r="D165" s="613"/>
    </row>
    <row r="166" spans="2:4">
      <c r="B166" s="611"/>
      <c r="C166" s="618" t="s">
        <v>2203</v>
      </c>
      <c r="D166" s="613"/>
    </row>
    <row r="167" spans="2:4">
      <c r="B167" s="611"/>
      <c r="C167" s="614"/>
      <c r="D167" s="613"/>
    </row>
    <row r="168" spans="2:4">
      <c r="B168" s="611"/>
      <c r="C168" s="619" t="s">
        <v>2205</v>
      </c>
      <c r="D168" s="613"/>
    </row>
    <row r="169" spans="2:4">
      <c r="B169" s="611"/>
      <c r="C169" s="614"/>
      <c r="D169" s="613"/>
    </row>
    <row r="170" spans="2:4">
      <c r="B170" s="611"/>
      <c r="C170" s="612" t="s">
        <v>2206</v>
      </c>
      <c r="D170" s="613"/>
    </row>
    <row r="171" spans="2:4">
      <c r="B171" s="611"/>
      <c r="C171" s="614"/>
      <c r="D171" s="613"/>
    </row>
    <row r="172" spans="2:4">
      <c r="B172" s="611"/>
      <c r="C172" s="615" t="s">
        <v>2266</v>
      </c>
      <c r="D172" s="613"/>
    </row>
    <row r="173" spans="2:4">
      <c r="B173" s="611"/>
      <c r="C173" s="614"/>
      <c r="D173" s="613"/>
    </row>
    <row r="174" spans="2:4">
      <c r="B174" s="611"/>
      <c r="C174" s="612" t="s">
        <v>2156</v>
      </c>
      <c r="D174" s="613"/>
    </row>
    <row r="175" spans="2:4">
      <c r="B175" s="611"/>
      <c r="C175" s="617"/>
      <c r="D175" s="613"/>
    </row>
    <row r="176" spans="2:4">
      <c r="B176" s="611"/>
      <c r="C176" s="618" t="s">
        <v>2207</v>
      </c>
      <c r="D176" s="613"/>
    </row>
    <row r="177" spans="2:4">
      <c r="B177" s="611"/>
      <c r="C177" s="618" t="s">
        <v>2208</v>
      </c>
      <c r="D177" s="613"/>
    </row>
    <row r="178" spans="2:4">
      <c r="B178" s="611"/>
      <c r="C178" s="618" t="s">
        <v>2209</v>
      </c>
      <c r="D178" s="613"/>
    </row>
    <row r="179" spans="2:4" ht="25.5">
      <c r="B179" s="611"/>
      <c r="C179" s="618" t="s">
        <v>2210</v>
      </c>
      <c r="D179" s="613"/>
    </row>
    <row r="180" spans="2:4">
      <c r="B180" s="611"/>
      <c r="C180" s="618" t="s">
        <v>2211</v>
      </c>
      <c r="D180" s="613"/>
    </row>
    <row r="181" spans="2:4">
      <c r="B181" s="611"/>
      <c r="C181" s="618" t="s">
        <v>2212</v>
      </c>
      <c r="D181" s="613"/>
    </row>
    <row r="182" spans="2:4">
      <c r="B182" s="611"/>
      <c r="C182" s="618" t="s">
        <v>2213</v>
      </c>
      <c r="D182" s="613"/>
    </row>
    <row r="183" spans="2:4" ht="25.5">
      <c r="B183" s="611"/>
      <c r="C183" s="618" t="s">
        <v>2214</v>
      </c>
      <c r="D183" s="613"/>
    </row>
    <row r="184" spans="2:4">
      <c r="B184" s="611"/>
      <c r="C184" s="618" t="s">
        <v>2215</v>
      </c>
      <c r="D184" s="613"/>
    </row>
    <row r="185" spans="2:4">
      <c r="B185" s="611"/>
      <c r="C185" s="618" t="s">
        <v>2216</v>
      </c>
      <c r="D185" s="613"/>
    </row>
    <row r="186" spans="2:4">
      <c r="B186" s="611"/>
      <c r="C186" s="614"/>
      <c r="D186" s="613"/>
    </row>
    <row r="187" spans="2:4">
      <c r="B187" s="611"/>
      <c r="C187" s="612" t="s">
        <v>2217</v>
      </c>
      <c r="D187" s="613"/>
    </row>
    <row r="188" spans="2:4">
      <c r="B188" s="611"/>
      <c r="C188" s="614"/>
      <c r="D188" s="613"/>
    </row>
    <row r="189" spans="2:4">
      <c r="B189" s="611"/>
      <c r="C189" s="615" t="s">
        <v>2266</v>
      </c>
      <c r="D189" s="613"/>
    </row>
    <row r="190" spans="2:4">
      <c r="B190" s="611"/>
      <c r="C190" s="614"/>
      <c r="D190" s="613"/>
    </row>
    <row r="191" spans="2:4">
      <c r="B191" s="611"/>
      <c r="C191" s="612" t="s">
        <v>2156</v>
      </c>
      <c r="D191" s="613"/>
    </row>
    <row r="192" spans="2:4">
      <c r="B192" s="611"/>
      <c r="C192" s="617"/>
      <c r="D192" s="613"/>
    </row>
    <row r="193" spans="2:4">
      <c r="B193" s="611"/>
      <c r="C193" s="618" t="s">
        <v>2207</v>
      </c>
      <c r="D193" s="613"/>
    </row>
    <row r="194" spans="2:4">
      <c r="B194" s="611"/>
      <c r="C194" s="618" t="s">
        <v>2208</v>
      </c>
      <c r="D194" s="613"/>
    </row>
    <row r="195" spans="2:4">
      <c r="B195" s="611"/>
      <c r="C195" s="618" t="s">
        <v>2209</v>
      </c>
      <c r="D195" s="613"/>
    </row>
    <row r="196" spans="2:4" ht="25.5">
      <c r="B196" s="611"/>
      <c r="C196" s="618" t="s">
        <v>2210</v>
      </c>
      <c r="D196" s="613"/>
    </row>
    <row r="197" spans="2:4">
      <c r="B197" s="611"/>
      <c r="C197" s="618" t="s">
        <v>2211</v>
      </c>
      <c r="D197" s="613"/>
    </row>
    <row r="198" spans="2:4">
      <c r="B198" s="611"/>
      <c r="C198" s="618" t="s">
        <v>2212</v>
      </c>
      <c r="D198" s="613"/>
    </row>
    <row r="199" spans="2:4">
      <c r="B199" s="611"/>
      <c r="C199" s="618" t="s">
        <v>2213</v>
      </c>
      <c r="D199" s="613"/>
    </row>
    <row r="200" spans="2:4" ht="25.5">
      <c r="B200" s="611"/>
      <c r="C200" s="618" t="s">
        <v>2214</v>
      </c>
      <c r="D200" s="613"/>
    </row>
    <row r="201" spans="2:4">
      <c r="B201" s="611"/>
      <c r="C201" s="618" t="s">
        <v>2215</v>
      </c>
      <c r="D201" s="613"/>
    </row>
    <row r="202" spans="2:4">
      <c r="B202" s="611"/>
      <c r="C202" s="618" t="s">
        <v>2216</v>
      </c>
      <c r="D202" s="613"/>
    </row>
    <row r="203" spans="2:4">
      <c r="B203" s="611"/>
      <c r="C203" s="614"/>
      <c r="D203" s="613"/>
    </row>
    <row r="204" spans="2:4">
      <c r="B204" s="611"/>
      <c r="C204" s="619" t="s">
        <v>2218</v>
      </c>
      <c r="D204" s="613"/>
    </row>
    <row r="205" spans="2:4">
      <c r="B205" s="611"/>
      <c r="C205" s="614"/>
      <c r="D205" s="613"/>
    </row>
    <row r="206" spans="2:4">
      <c r="B206" s="611"/>
      <c r="C206" s="616" t="s">
        <v>2272</v>
      </c>
      <c r="D206" s="613"/>
    </row>
    <row r="207" spans="2:4">
      <c r="B207" s="611"/>
      <c r="C207" s="614"/>
      <c r="D207" s="613"/>
    </row>
    <row r="208" spans="2:4">
      <c r="B208" s="611"/>
      <c r="C208" s="615" t="s">
        <v>2266</v>
      </c>
      <c r="D208" s="613"/>
    </row>
    <row r="209" spans="2:4">
      <c r="B209" s="611"/>
      <c r="C209" s="614"/>
      <c r="D209" s="613"/>
    </row>
    <row r="210" spans="2:4">
      <c r="B210" s="611"/>
      <c r="C210" s="612" t="s">
        <v>2156</v>
      </c>
      <c r="D210" s="613"/>
    </row>
    <row r="211" spans="2:4">
      <c r="B211" s="611"/>
      <c r="C211" s="617"/>
      <c r="D211" s="613"/>
    </row>
    <row r="212" spans="2:4">
      <c r="B212" s="611"/>
      <c r="C212" s="618" t="s">
        <v>2219</v>
      </c>
      <c r="D212" s="613"/>
    </row>
    <row r="213" spans="2:4">
      <c r="B213" s="611"/>
      <c r="C213" s="618" t="s">
        <v>2220</v>
      </c>
      <c r="D213" s="613"/>
    </row>
    <row r="214" spans="2:4">
      <c r="B214" s="611"/>
      <c r="C214" s="614"/>
      <c r="D214" s="613"/>
    </row>
    <row r="215" spans="2:4">
      <c r="B215" s="611"/>
      <c r="C215" s="616" t="s">
        <v>2221</v>
      </c>
      <c r="D215" s="613"/>
    </row>
    <row r="216" spans="2:4">
      <c r="B216" s="611"/>
      <c r="C216" s="614"/>
      <c r="D216" s="613"/>
    </row>
    <row r="217" spans="2:4">
      <c r="B217" s="611"/>
      <c r="C217" s="615" t="s">
        <v>2266</v>
      </c>
      <c r="D217" s="613"/>
    </row>
    <row r="218" spans="2:4">
      <c r="B218" s="611"/>
      <c r="C218" s="614"/>
      <c r="D218" s="613"/>
    </row>
    <row r="219" spans="2:4">
      <c r="B219" s="611"/>
      <c r="C219" s="612" t="s">
        <v>2156</v>
      </c>
      <c r="D219" s="613"/>
    </row>
    <row r="220" spans="2:4">
      <c r="B220" s="611"/>
      <c r="C220" s="617"/>
      <c r="D220" s="613"/>
    </row>
    <row r="221" spans="2:4">
      <c r="B221" s="611"/>
      <c r="C221" s="618" t="s">
        <v>2222</v>
      </c>
      <c r="D221" s="613"/>
    </row>
    <row r="222" spans="2:4">
      <c r="B222" s="611"/>
      <c r="C222" s="618" t="s">
        <v>2220</v>
      </c>
      <c r="D222" s="613"/>
    </row>
    <row r="223" spans="2:4">
      <c r="B223" s="611"/>
      <c r="C223" s="614"/>
      <c r="D223" s="613"/>
    </row>
    <row r="224" spans="2:4">
      <c r="B224" s="611"/>
      <c r="C224" s="619" t="s">
        <v>2223</v>
      </c>
      <c r="D224" s="613"/>
    </row>
    <row r="225" spans="2:4">
      <c r="B225" s="611"/>
      <c r="C225" s="614"/>
      <c r="D225" s="613"/>
    </row>
    <row r="226" spans="2:4">
      <c r="B226" s="611"/>
      <c r="C226" s="616" t="s">
        <v>2224</v>
      </c>
      <c r="D226" s="613"/>
    </row>
    <row r="227" spans="2:4">
      <c r="B227" s="611"/>
      <c r="C227" s="614"/>
      <c r="D227" s="613"/>
    </row>
    <row r="228" spans="2:4">
      <c r="B228" s="611"/>
      <c r="C228" s="615" t="s">
        <v>2266</v>
      </c>
      <c r="D228" s="613"/>
    </row>
    <row r="229" spans="2:4">
      <c r="B229" s="611"/>
      <c r="C229" s="614"/>
      <c r="D229" s="613"/>
    </row>
    <row r="230" spans="2:4">
      <c r="B230" s="611"/>
      <c r="C230" s="612" t="s">
        <v>2156</v>
      </c>
      <c r="D230" s="613"/>
    </row>
    <row r="231" spans="2:4">
      <c r="B231" s="611"/>
      <c r="C231" s="617"/>
      <c r="D231" s="613"/>
    </row>
    <row r="232" spans="2:4">
      <c r="B232" s="611"/>
      <c r="C232" s="618" t="s">
        <v>2225</v>
      </c>
      <c r="D232" s="613"/>
    </row>
    <row r="233" spans="2:4">
      <c r="B233" s="611"/>
      <c r="C233" s="614"/>
      <c r="D233" s="613"/>
    </row>
    <row r="234" spans="2:4">
      <c r="B234" s="611"/>
      <c r="C234" s="616" t="s">
        <v>2226</v>
      </c>
      <c r="D234" s="613"/>
    </row>
    <row r="235" spans="2:4">
      <c r="B235" s="611"/>
      <c r="C235" s="614"/>
      <c r="D235" s="613"/>
    </row>
    <row r="236" spans="2:4">
      <c r="B236" s="611"/>
      <c r="C236" s="615" t="s">
        <v>2266</v>
      </c>
      <c r="D236" s="613"/>
    </row>
    <row r="237" spans="2:4">
      <c r="B237" s="611"/>
      <c r="C237" s="614"/>
      <c r="D237" s="613"/>
    </row>
    <row r="238" spans="2:4">
      <c r="B238" s="611"/>
      <c r="C238" s="612" t="s">
        <v>2156</v>
      </c>
      <c r="D238" s="613"/>
    </row>
    <row r="239" spans="2:4">
      <c r="B239" s="611"/>
      <c r="C239" s="617"/>
      <c r="D239" s="613"/>
    </row>
    <row r="240" spans="2:4">
      <c r="B240" s="611"/>
      <c r="C240" s="618" t="s">
        <v>2227</v>
      </c>
      <c r="D240" s="613"/>
    </row>
    <row r="241" spans="2:4">
      <c r="B241" s="611"/>
      <c r="C241" s="614"/>
      <c r="D241" s="613"/>
    </row>
    <row r="242" spans="2:4">
      <c r="B242" s="611"/>
      <c r="C242" s="619" t="s">
        <v>2228</v>
      </c>
      <c r="D242" s="613"/>
    </row>
    <row r="243" spans="2:4">
      <c r="B243" s="611"/>
      <c r="C243" s="614"/>
      <c r="D243" s="613"/>
    </row>
    <row r="244" spans="2:4">
      <c r="B244" s="611"/>
      <c r="C244" s="616" t="s">
        <v>2229</v>
      </c>
      <c r="D244" s="613"/>
    </row>
    <row r="245" spans="2:4">
      <c r="B245" s="611"/>
      <c r="C245" s="614"/>
      <c r="D245" s="613"/>
    </row>
    <row r="246" spans="2:4">
      <c r="B246" s="611"/>
      <c r="C246" s="615" t="s">
        <v>2266</v>
      </c>
      <c r="D246" s="613"/>
    </row>
    <row r="247" spans="2:4">
      <c r="B247" s="611"/>
      <c r="C247" s="614"/>
      <c r="D247" s="613"/>
    </row>
    <row r="248" spans="2:4">
      <c r="B248" s="611"/>
      <c r="C248" s="612" t="s">
        <v>2156</v>
      </c>
      <c r="D248" s="613"/>
    </row>
    <row r="249" spans="2:4">
      <c r="B249" s="611"/>
      <c r="C249" s="617"/>
      <c r="D249" s="613"/>
    </row>
    <row r="250" spans="2:4">
      <c r="B250" s="611"/>
      <c r="C250" s="618" t="s">
        <v>2230</v>
      </c>
      <c r="D250" s="613"/>
    </row>
    <row r="251" spans="2:4">
      <c r="B251" s="611"/>
      <c r="C251" s="618" t="s">
        <v>2231</v>
      </c>
      <c r="D251" s="613"/>
    </row>
    <row r="252" spans="2:4">
      <c r="B252" s="611"/>
      <c r="C252" s="618" t="s">
        <v>2232</v>
      </c>
      <c r="D252" s="613"/>
    </row>
    <row r="253" spans="2:4">
      <c r="B253" s="611"/>
      <c r="C253" s="618" t="s">
        <v>2233</v>
      </c>
      <c r="D253" s="613"/>
    </row>
    <row r="254" spans="2:4">
      <c r="B254" s="611"/>
      <c r="C254" s="618" t="s">
        <v>2234</v>
      </c>
      <c r="D254" s="613"/>
    </row>
    <row r="255" spans="2:4">
      <c r="B255" s="611"/>
      <c r="C255" s="618" t="s">
        <v>2235</v>
      </c>
      <c r="D255" s="613"/>
    </row>
    <row r="256" spans="2:4">
      <c r="B256" s="611"/>
      <c r="C256" s="618" t="s">
        <v>135</v>
      </c>
      <c r="D256" s="613"/>
    </row>
    <row r="257" spans="2:4">
      <c r="B257" s="611"/>
      <c r="C257" s="618" t="s">
        <v>1773</v>
      </c>
      <c r="D257" s="613"/>
    </row>
    <row r="258" spans="2:4">
      <c r="B258" s="611"/>
      <c r="C258" s="618" t="s">
        <v>2236</v>
      </c>
      <c r="D258" s="613"/>
    </row>
    <row r="259" spans="2:4">
      <c r="B259" s="611"/>
      <c r="C259" s="618" t="s">
        <v>2237</v>
      </c>
      <c r="D259" s="613"/>
    </row>
    <row r="260" spans="2:4">
      <c r="B260" s="611"/>
      <c r="C260" s="618" t="s">
        <v>2238</v>
      </c>
      <c r="D260" s="613"/>
    </row>
    <row r="261" spans="2:4">
      <c r="B261" s="611"/>
      <c r="C261" s="618" t="s">
        <v>2239</v>
      </c>
      <c r="D261" s="613"/>
    </row>
    <row r="262" spans="2:4">
      <c r="B262" s="611"/>
      <c r="C262" s="618" t="s">
        <v>99</v>
      </c>
      <c r="D262" s="613"/>
    </row>
    <row r="263" spans="2:4">
      <c r="B263" s="611"/>
      <c r="C263" s="614"/>
      <c r="D263" s="613"/>
    </row>
    <row r="264" spans="2:4">
      <c r="B264" s="611"/>
      <c r="C264" s="616" t="s">
        <v>2240</v>
      </c>
      <c r="D264" s="613"/>
    </row>
    <row r="265" spans="2:4">
      <c r="B265" s="611"/>
      <c r="C265" s="614"/>
      <c r="D265" s="613"/>
    </row>
    <row r="266" spans="2:4">
      <c r="B266" s="611"/>
      <c r="C266" s="615" t="s">
        <v>2266</v>
      </c>
      <c r="D266" s="613"/>
    </row>
    <row r="267" spans="2:4">
      <c r="B267" s="611"/>
      <c r="C267" s="614"/>
      <c r="D267" s="613"/>
    </row>
    <row r="268" spans="2:4">
      <c r="B268" s="611"/>
      <c r="C268" s="612" t="s">
        <v>2156</v>
      </c>
      <c r="D268" s="613"/>
    </row>
    <row r="269" spans="2:4">
      <c r="B269" s="611"/>
      <c r="C269" s="617"/>
      <c r="D269" s="613"/>
    </row>
    <row r="270" spans="2:4">
      <c r="B270" s="611"/>
      <c r="C270" s="618" t="s">
        <v>2241</v>
      </c>
      <c r="D270" s="613"/>
    </row>
    <row r="271" spans="2:4">
      <c r="B271" s="611"/>
      <c r="C271" s="618" t="s">
        <v>2237</v>
      </c>
      <c r="D271" s="613"/>
    </row>
    <row r="272" spans="2:4">
      <c r="B272" s="611"/>
      <c r="C272" s="618" t="s">
        <v>2238</v>
      </c>
      <c r="D272" s="613"/>
    </row>
    <row r="273" spans="2:4">
      <c r="B273" s="611"/>
      <c r="C273" s="618" t="s">
        <v>2239</v>
      </c>
      <c r="D273" s="613"/>
    </row>
    <row r="274" spans="2:4">
      <c r="B274" s="611"/>
      <c r="C274" s="618" t="s">
        <v>99</v>
      </c>
      <c r="D274" s="613"/>
    </row>
    <row r="275" spans="2:4">
      <c r="B275" s="611"/>
      <c r="C275" s="614"/>
      <c r="D275" s="613"/>
    </row>
    <row r="276" spans="2:4">
      <c r="B276" s="611"/>
      <c r="C276" s="619" t="s">
        <v>2242</v>
      </c>
      <c r="D276" s="613"/>
    </row>
    <row r="277" spans="2:4">
      <c r="B277" s="611"/>
      <c r="C277" s="614"/>
      <c r="D277" s="613"/>
    </row>
    <row r="278" spans="2:4">
      <c r="B278" s="611"/>
      <c r="C278" s="616" t="s">
        <v>2229</v>
      </c>
      <c r="D278" s="613"/>
    </row>
    <row r="279" spans="2:4">
      <c r="B279" s="611"/>
      <c r="C279" s="614"/>
      <c r="D279" s="613"/>
    </row>
    <row r="280" spans="2:4">
      <c r="B280" s="611"/>
      <c r="C280" s="615" t="s">
        <v>2270</v>
      </c>
      <c r="D280" s="613"/>
    </row>
    <row r="281" spans="2:4">
      <c r="B281" s="611"/>
      <c r="C281" s="614"/>
      <c r="D281" s="613"/>
    </row>
    <row r="282" spans="2:4">
      <c r="B282" s="611"/>
      <c r="C282" s="612" t="s">
        <v>2156</v>
      </c>
      <c r="D282" s="613"/>
    </row>
    <row r="283" spans="2:4">
      <c r="B283" s="611"/>
      <c r="C283" s="617"/>
      <c r="D283" s="613"/>
    </row>
    <row r="284" spans="2:4">
      <c r="B284" s="611"/>
      <c r="C284" s="618" t="s">
        <v>2243</v>
      </c>
      <c r="D284" s="613"/>
    </row>
    <row r="285" spans="2:4">
      <c r="B285" s="611"/>
      <c r="C285" s="618" t="s">
        <v>2244</v>
      </c>
      <c r="D285" s="613"/>
    </row>
    <row r="286" spans="2:4" ht="15.75" thickBot="1">
      <c r="B286" s="620"/>
      <c r="C286" s="621"/>
      <c r="D286" s="622"/>
    </row>
    <row r="287" spans="2:4">
      <c r="C287" s="605"/>
    </row>
    <row r="288" spans="2:4">
      <c r="C288" s="606"/>
    </row>
  </sheetData>
  <pageMargins left="0.25" right="0.25" top="0.75" bottom="0.75" header="0.3" footer="0.3"/>
  <pageSetup scale="76" fitToHeight="0" orientation="portrait"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G2:AC457"/>
  <sheetViews>
    <sheetView showGridLines="0" topLeftCell="D1" zoomScale="75" zoomScaleNormal="75" workbookViewId="0">
      <selection activeCell="G2" sqref="G2"/>
    </sheetView>
  </sheetViews>
  <sheetFormatPr defaultRowHeight="15"/>
  <cols>
    <col min="7" max="7" width="81.7109375" style="607" customWidth="1"/>
  </cols>
  <sheetData>
    <row r="2" spans="7:22">
      <c r="H2" t="s">
        <v>135</v>
      </c>
      <c r="I2" t="s">
        <v>1773</v>
      </c>
      <c r="J2" t="s">
        <v>2290</v>
      </c>
      <c r="K2" t="s">
        <v>2291</v>
      </c>
      <c r="L2" t="s">
        <v>2292</v>
      </c>
      <c r="M2" t="s">
        <v>2293</v>
      </c>
    </row>
    <row r="3" spans="7:22" ht="15.75" thickBot="1"/>
    <row r="4" spans="7:22" ht="24" thickBot="1">
      <c r="G4" s="1279" t="s">
        <v>2278</v>
      </c>
      <c r="H4" s="1280"/>
      <c r="I4" s="1280"/>
      <c r="J4" s="1280"/>
      <c r="K4" s="1280"/>
      <c r="L4" s="1280"/>
      <c r="M4" s="1280"/>
      <c r="N4" s="1280"/>
      <c r="O4" s="1280"/>
      <c r="P4" s="1280"/>
      <c r="Q4" s="1280"/>
      <c r="R4" s="1280"/>
      <c r="S4" s="1280"/>
      <c r="T4" s="1280"/>
      <c r="U4" s="1280"/>
      <c r="V4" s="1281"/>
    </row>
    <row r="5" spans="7:22">
      <c r="G5" s="642" t="s">
        <v>118</v>
      </c>
    </row>
    <row r="6" spans="7:22" ht="38.25">
      <c r="G6" s="643" t="s">
        <v>2273</v>
      </c>
    </row>
    <row r="7" spans="7:22">
      <c r="G7" s="645" t="s">
        <v>135</v>
      </c>
    </row>
    <row r="8" spans="7:22">
      <c r="G8" s="645"/>
    </row>
    <row r="9" spans="7:22">
      <c r="G9" s="645" t="s">
        <v>1773</v>
      </c>
    </row>
    <row r="10" spans="7:22">
      <c r="G10" s="645"/>
    </row>
    <row r="11" spans="7:22">
      <c r="G11" s="642" t="s">
        <v>118</v>
      </c>
    </row>
    <row r="12" spans="7:22" ht="38.25">
      <c r="G12" s="643" t="s">
        <v>2274</v>
      </c>
    </row>
    <row r="13" spans="7:22">
      <c r="G13" s="645" t="s">
        <v>212</v>
      </c>
    </row>
    <row r="14" spans="7:22">
      <c r="G14" s="645"/>
    </row>
    <row r="15" spans="7:22">
      <c r="G15" s="645" t="s">
        <v>2275</v>
      </c>
    </row>
    <row r="16" spans="7:22">
      <c r="G16" s="645" t="s">
        <v>2276</v>
      </c>
    </row>
    <row r="17" spans="7:22">
      <c r="G17" s="645"/>
    </row>
    <row r="18" spans="7:22">
      <c r="G18" s="642" t="s">
        <v>3</v>
      </c>
    </row>
    <row r="19" spans="7:22" ht="25.5">
      <c r="G19" s="643" t="s">
        <v>2277</v>
      </c>
    </row>
    <row r="20" spans="7:22">
      <c r="G20" s="645" t="s">
        <v>2238</v>
      </c>
    </row>
    <row r="21" spans="7:22">
      <c r="G21" s="645"/>
    </row>
    <row r="22" spans="7:22">
      <c r="G22" s="645" t="s">
        <v>2239</v>
      </c>
    </row>
    <row r="23" spans="7:22">
      <c r="G23" s="645"/>
    </row>
    <row r="24" spans="7:22">
      <c r="G24" s="645" t="s">
        <v>99</v>
      </c>
    </row>
    <row r="25" spans="7:22">
      <c r="G25" s="644"/>
    </row>
    <row r="27" spans="7:22" ht="15.75" thickBot="1"/>
    <row r="28" spans="7:22" ht="24" thickBot="1">
      <c r="G28" s="1279" t="s">
        <v>2106</v>
      </c>
      <c r="H28" s="1280"/>
      <c r="I28" s="1280"/>
      <c r="J28" s="1280"/>
      <c r="K28" s="1280"/>
      <c r="L28" s="1280"/>
      <c r="M28" s="1280"/>
      <c r="N28" s="1280"/>
      <c r="O28" s="1280"/>
      <c r="P28" s="1280"/>
      <c r="Q28" s="1280"/>
      <c r="R28" s="1280"/>
      <c r="S28" s="1280"/>
      <c r="T28" s="1280"/>
      <c r="U28" s="1280"/>
      <c r="V28" s="1281"/>
    </row>
    <row r="30" spans="7:22">
      <c r="G30" s="645" t="s">
        <v>2279</v>
      </c>
    </row>
    <row r="31" spans="7:22">
      <c r="G31" s="645"/>
    </row>
    <row r="32" spans="7:22">
      <c r="G32" s="642" t="s">
        <v>118</v>
      </c>
    </row>
    <row r="33" spans="7:7" ht="38.25">
      <c r="G33" s="643" t="s">
        <v>2280</v>
      </c>
    </row>
    <row r="34" spans="7:7">
      <c r="G34" s="645" t="s">
        <v>135</v>
      </c>
    </row>
    <row r="35" spans="7:7">
      <c r="G35" s="645"/>
    </row>
    <row r="36" spans="7:7">
      <c r="G36" s="645" t="s">
        <v>1773</v>
      </c>
    </row>
    <row r="37" spans="7:7">
      <c r="G37" s="645"/>
    </row>
    <row r="38" spans="7:7">
      <c r="G38" s="642" t="s">
        <v>118</v>
      </c>
    </row>
    <row r="39" spans="7:7" ht="38.25">
      <c r="G39" s="643" t="s">
        <v>2274</v>
      </c>
    </row>
    <row r="40" spans="7:7">
      <c r="G40" s="645" t="s">
        <v>212</v>
      </c>
    </row>
    <row r="41" spans="7:7">
      <c r="G41" s="645"/>
    </row>
    <row r="42" spans="7:7">
      <c r="G42" s="645" t="s">
        <v>2275</v>
      </c>
    </row>
    <row r="43" spans="7:7">
      <c r="G43" s="645" t="s">
        <v>2276</v>
      </c>
    </row>
    <row r="44" spans="7:7">
      <c r="G44" s="645"/>
    </row>
    <row r="45" spans="7:7">
      <c r="G45" s="642" t="s">
        <v>3</v>
      </c>
    </row>
    <row r="46" spans="7:7" ht="25.5">
      <c r="G46" s="643" t="s">
        <v>2277</v>
      </c>
    </row>
    <row r="47" spans="7:7">
      <c r="G47" s="645" t="s">
        <v>2238</v>
      </c>
    </row>
    <row r="48" spans="7:7">
      <c r="G48" s="645"/>
    </row>
    <row r="49" spans="7:29">
      <c r="G49" s="645" t="s">
        <v>2239</v>
      </c>
    </row>
    <row r="50" spans="7:29">
      <c r="G50" s="645"/>
    </row>
    <row r="51" spans="7:29">
      <c r="G51" s="645" t="s">
        <v>99</v>
      </c>
    </row>
    <row r="52" spans="7:29">
      <c r="G52" s="645"/>
    </row>
    <row r="54" spans="7:29" ht="15.75" thickBot="1"/>
    <row r="55" spans="7:29">
      <c r="G55" s="1282" t="s">
        <v>2281</v>
      </c>
      <c r="H55" s="1283"/>
      <c r="I55" s="1283"/>
      <c r="J55" s="1283"/>
      <c r="K55" s="1283"/>
      <c r="L55" s="1283"/>
      <c r="M55" s="1283"/>
      <c r="N55" s="1283"/>
      <c r="O55" s="1283"/>
      <c r="P55" s="1283"/>
      <c r="Q55" s="1283"/>
      <c r="R55" s="1283"/>
      <c r="S55" s="1283"/>
      <c r="T55" s="1283"/>
      <c r="U55" s="1283"/>
      <c r="V55" s="1283"/>
      <c r="W55" s="1283"/>
      <c r="X55" s="1283"/>
      <c r="Y55" s="1283"/>
      <c r="Z55" s="1283"/>
      <c r="AA55" s="1283"/>
      <c r="AB55" s="1283"/>
      <c r="AC55" s="1284"/>
    </row>
    <row r="56" spans="7:29" ht="15.75" thickBot="1">
      <c r="G56" s="1285"/>
      <c r="H56" s="1286"/>
      <c r="I56" s="1286"/>
      <c r="J56" s="1286"/>
      <c r="K56" s="1286"/>
      <c r="L56" s="1286"/>
      <c r="M56" s="1286"/>
      <c r="N56" s="1286"/>
      <c r="O56" s="1286"/>
      <c r="P56" s="1286"/>
      <c r="Q56" s="1286"/>
      <c r="R56" s="1286"/>
      <c r="S56" s="1286"/>
      <c r="T56" s="1286"/>
      <c r="U56" s="1286"/>
      <c r="V56" s="1286"/>
      <c r="W56" s="1286"/>
      <c r="X56" s="1286"/>
      <c r="Y56" s="1286"/>
      <c r="Z56" s="1286"/>
      <c r="AA56" s="1286"/>
      <c r="AB56" s="1286"/>
      <c r="AC56" s="1287"/>
    </row>
    <row r="82" spans="7:29" ht="15.75" thickBot="1"/>
    <row r="83" spans="7:29">
      <c r="G83" s="1282" t="s">
        <v>2108</v>
      </c>
      <c r="H83" s="1283"/>
      <c r="I83" s="1283"/>
      <c r="J83" s="1283"/>
      <c r="K83" s="1283"/>
      <c r="L83" s="1283"/>
      <c r="M83" s="1283"/>
      <c r="N83" s="1283"/>
      <c r="O83" s="1283"/>
      <c r="P83" s="1283"/>
      <c r="Q83" s="1283"/>
      <c r="R83" s="1283"/>
      <c r="S83" s="1283"/>
      <c r="T83" s="1283"/>
      <c r="U83" s="1283"/>
      <c r="V83" s="1283"/>
      <c r="W83" s="1283"/>
      <c r="X83" s="1283"/>
      <c r="Y83" s="1283"/>
      <c r="Z83" s="1283"/>
      <c r="AA83" s="1283"/>
      <c r="AB83" s="1283"/>
      <c r="AC83" s="1284"/>
    </row>
    <row r="84" spans="7:29" ht="15.75" thickBot="1">
      <c r="G84" s="1285"/>
      <c r="H84" s="1286"/>
      <c r="I84" s="1286"/>
      <c r="J84" s="1286"/>
      <c r="K84" s="1286"/>
      <c r="L84" s="1286"/>
      <c r="M84" s="1286"/>
      <c r="N84" s="1286"/>
      <c r="O84" s="1286"/>
      <c r="P84" s="1286"/>
      <c r="Q84" s="1286"/>
      <c r="R84" s="1286"/>
      <c r="S84" s="1286"/>
      <c r="T84" s="1286"/>
      <c r="U84" s="1286"/>
      <c r="V84" s="1286"/>
      <c r="W84" s="1286"/>
      <c r="X84" s="1286"/>
      <c r="Y84" s="1286"/>
      <c r="Z84" s="1286"/>
      <c r="AA84" s="1286"/>
      <c r="AB84" s="1286"/>
      <c r="AC84" s="1287"/>
    </row>
    <row r="93" spans="7:29" ht="15.75" thickBot="1"/>
    <row r="94" spans="7:29">
      <c r="G94" s="1288" t="s">
        <v>2282</v>
      </c>
      <c r="H94" s="1289"/>
      <c r="I94" s="1289"/>
      <c r="J94" s="1289"/>
      <c r="K94" s="1289"/>
      <c r="L94" s="1289"/>
      <c r="M94" s="1289"/>
      <c r="N94" s="1289"/>
      <c r="O94" s="1289"/>
      <c r="P94" s="1289"/>
      <c r="Q94" s="1289"/>
      <c r="R94" s="1289"/>
      <c r="S94" s="1289"/>
      <c r="T94" s="1289"/>
      <c r="U94" s="1289"/>
      <c r="V94" s="1289"/>
      <c r="W94" s="1289"/>
      <c r="X94" s="1289"/>
      <c r="Y94" s="1289"/>
      <c r="Z94" s="1289"/>
      <c r="AA94" s="1289"/>
      <c r="AB94" s="1289"/>
      <c r="AC94" s="1290"/>
    </row>
    <row r="95" spans="7:29" ht="15.75" thickBot="1">
      <c r="G95" s="1291"/>
      <c r="H95" s="1292"/>
      <c r="I95" s="1292"/>
      <c r="J95" s="1292"/>
      <c r="K95" s="1292"/>
      <c r="L95" s="1292"/>
      <c r="M95" s="1292"/>
      <c r="N95" s="1292"/>
      <c r="O95" s="1292"/>
      <c r="P95" s="1292"/>
      <c r="Q95" s="1292"/>
      <c r="R95" s="1292"/>
      <c r="S95" s="1292"/>
      <c r="T95" s="1292"/>
      <c r="U95" s="1292"/>
      <c r="V95" s="1292"/>
      <c r="W95" s="1292"/>
      <c r="X95" s="1292"/>
      <c r="Y95" s="1292"/>
      <c r="Z95" s="1292"/>
      <c r="AA95" s="1292"/>
      <c r="AB95" s="1292"/>
      <c r="AC95" s="1293"/>
    </row>
    <row r="131" spans="7:29" ht="15.75" thickBot="1"/>
    <row r="132" spans="7:29">
      <c r="G132" s="1273" t="s">
        <v>2283</v>
      </c>
      <c r="H132" s="1274"/>
      <c r="I132" s="1274"/>
      <c r="J132" s="1274"/>
      <c r="K132" s="1274"/>
      <c r="L132" s="1274"/>
      <c r="M132" s="1274"/>
      <c r="N132" s="1274"/>
      <c r="O132" s="1274"/>
      <c r="P132" s="1274"/>
      <c r="Q132" s="1274"/>
      <c r="R132" s="1274"/>
      <c r="S132" s="1274"/>
      <c r="T132" s="1274"/>
      <c r="U132" s="1274"/>
      <c r="V132" s="1274"/>
      <c r="W132" s="1274"/>
      <c r="X132" s="1274"/>
      <c r="Y132" s="1274"/>
      <c r="Z132" s="1274"/>
      <c r="AA132" s="1274"/>
      <c r="AB132" s="1274"/>
      <c r="AC132" s="1275"/>
    </row>
    <row r="133" spans="7:29" ht="15.75" thickBot="1">
      <c r="G133" s="1276"/>
      <c r="H133" s="1277"/>
      <c r="I133" s="1277"/>
      <c r="J133" s="1277"/>
      <c r="K133" s="1277"/>
      <c r="L133" s="1277"/>
      <c r="M133" s="1277"/>
      <c r="N133" s="1277"/>
      <c r="O133" s="1277"/>
      <c r="P133" s="1277"/>
      <c r="Q133" s="1277"/>
      <c r="R133" s="1277"/>
      <c r="S133" s="1277"/>
      <c r="T133" s="1277"/>
      <c r="U133" s="1277"/>
      <c r="V133" s="1277"/>
      <c r="W133" s="1277"/>
      <c r="X133" s="1277"/>
      <c r="Y133" s="1277"/>
      <c r="Z133" s="1277"/>
      <c r="AA133" s="1277"/>
      <c r="AB133" s="1277"/>
      <c r="AC133" s="1278"/>
    </row>
    <row r="145" spans="7:29" ht="15.75" thickBot="1"/>
    <row r="146" spans="7:29">
      <c r="G146" s="1261" t="s">
        <v>2284</v>
      </c>
      <c r="H146" s="1262"/>
      <c r="I146" s="1262"/>
      <c r="J146" s="1262"/>
      <c r="K146" s="1262"/>
      <c r="L146" s="1262"/>
      <c r="M146" s="1262"/>
      <c r="N146" s="1262"/>
      <c r="O146" s="1262"/>
      <c r="P146" s="1262"/>
      <c r="Q146" s="1262"/>
      <c r="R146" s="1262"/>
      <c r="S146" s="1262"/>
      <c r="T146" s="1262"/>
      <c r="U146" s="1262"/>
      <c r="V146" s="1262"/>
      <c r="W146" s="1262"/>
      <c r="X146" s="1262"/>
      <c r="Y146" s="1262"/>
      <c r="Z146" s="1262"/>
      <c r="AA146" s="1262"/>
      <c r="AB146" s="1262"/>
      <c r="AC146" s="1263"/>
    </row>
    <row r="147" spans="7:29" ht="15.75" thickBot="1">
      <c r="G147" s="1264"/>
      <c r="H147" s="1265"/>
      <c r="I147" s="1265"/>
      <c r="J147" s="1265"/>
      <c r="K147" s="1265"/>
      <c r="L147" s="1265"/>
      <c r="M147" s="1265"/>
      <c r="N147" s="1265"/>
      <c r="O147" s="1265"/>
      <c r="P147" s="1265"/>
      <c r="Q147" s="1265"/>
      <c r="R147" s="1265"/>
      <c r="S147" s="1265"/>
      <c r="T147" s="1265"/>
      <c r="U147" s="1265"/>
      <c r="V147" s="1265"/>
      <c r="W147" s="1265"/>
      <c r="X147" s="1265"/>
      <c r="Y147" s="1265"/>
      <c r="Z147" s="1265"/>
      <c r="AA147" s="1265"/>
      <c r="AB147" s="1265"/>
      <c r="AC147" s="1266"/>
    </row>
    <row r="195" spans="7:29" ht="15.75" thickBot="1"/>
    <row r="196" spans="7:29">
      <c r="G196" s="1255" t="s">
        <v>2111</v>
      </c>
      <c r="H196" s="1256"/>
      <c r="I196" s="1256"/>
      <c r="J196" s="1256"/>
      <c r="K196" s="1256"/>
      <c r="L196" s="1256"/>
      <c r="M196" s="1256"/>
      <c r="N196" s="1256"/>
      <c r="O196" s="1256"/>
      <c r="P196" s="1256"/>
      <c r="Q196" s="1256"/>
      <c r="R196" s="1256"/>
      <c r="S196" s="1256"/>
      <c r="T196" s="1256"/>
      <c r="U196" s="1256"/>
      <c r="V196" s="1256"/>
      <c r="W196" s="1256"/>
      <c r="X196" s="1256"/>
      <c r="Y196" s="1256"/>
      <c r="Z196" s="1256"/>
      <c r="AA196" s="1256"/>
      <c r="AB196" s="1256"/>
      <c r="AC196" s="1257"/>
    </row>
    <row r="197" spans="7:29" ht="15.75" thickBot="1">
      <c r="G197" s="1258"/>
      <c r="H197" s="1259"/>
      <c r="I197" s="1259"/>
      <c r="J197" s="1259"/>
      <c r="K197" s="1259"/>
      <c r="L197" s="1259"/>
      <c r="M197" s="1259"/>
      <c r="N197" s="1259"/>
      <c r="O197" s="1259"/>
      <c r="P197" s="1259"/>
      <c r="Q197" s="1259"/>
      <c r="R197" s="1259"/>
      <c r="S197" s="1259"/>
      <c r="T197" s="1259"/>
      <c r="U197" s="1259"/>
      <c r="V197" s="1259"/>
      <c r="W197" s="1259"/>
      <c r="X197" s="1259"/>
      <c r="Y197" s="1259"/>
      <c r="Z197" s="1259"/>
      <c r="AA197" s="1259"/>
      <c r="AB197" s="1259"/>
      <c r="AC197" s="1260"/>
    </row>
    <row r="261" spans="7:29" ht="23.25" customHeight="1" thickBot="1"/>
    <row r="262" spans="7:29">
      <c r="G262" s="1267" t="s">
        <v>2285</v>
      </c>
      <c r="H262" s="1268"/>
      <c r="I262" s="1268"/>
      <c r="J262" s="1268"/>
      <c r="K262" s="1268"/>
      <c r="L262" s="1268"/>
      <c r="M262" s="1268"/>
      <c r="N262" s="1268"/>
      <c r="O262" s="1268"/>
      <c r="P262" s="1268"/>
      <c r="Q262" s="1268"/>
      <c r="R262" s="1268"/>
      <c r="S262" s="1268"/>
      <c r="T262" s="1268"/>
      <c r="U262" s="1268"/>
      <c r="V262" s="1268"/>
      <c r="W262" s="1268"/>
      <c r="X262" s="1268"/>
      <c r="Y262" s="1268"/>
      <c r="Z262" s="1268"/>
      <c r="AA262" s="1268"/>
      <c r="AB262" s="1268"/>
      <c r="AC262" s="1269"/>
    </row>
    <row r="263" spans="7:29" ht="15.75" thickBot="1">
      <c r="G263" s="1270"/>
      <c r="H263" s="1271"/>
      <c r="I263" s="1271"/>
      <c r="J263" s="1271"/>
      <c r="K263" s="1271"/>
      <c r="L263" s="1271"/>
      <c r="M263" s="1271"/>
      <c r="N263" s="1271"/>
      <c r="O263" s="1271"/>
      <c r="P263" s="1271"/>
      <c r="Q263" s="1271"/>
      <c r="R263" s="1271"/>
      <c r="S263" s="1271"/>
      <c r="T263" s="1271"/>
      <c r="U263" s="1271"/>
      <c r="V263" s="1271"/>
      <c r="W263" s="1271"/>
      <c r="X263" s="1271"/>
      <c r="Y263" s="1271"/>
      <c r="Z263" s="1271"/>
      <c r="AA263" s="1271"/>
      <c r="AB263" s="1271"/>
      <c r="AC263" s="1272"/>
    </row>
    <row r="300" spans="7:29" ht="15.75" thickBot="1"/>
    <row r="301" spans="7:29">
      <c r="G301" s="1267" t="s">
        <v>2286</v>
      </c>
      <c r="H301" s="1268"/>
      <c r="I301" s="1268"/>
      <c r="J301" s="1268"/>
      <c r="K301" s="1268"/>
      <c r="L301" s="1268"/>
      <c r="M301" s="1268"/>
      <c r="N301" s="1268"/>
      <c r="O301" s="1268"/>
      <c r="P301" s="1268"/>
      <c r="Q301" s="1268"/>
      <c r="R301" s="1268"/>
      <c r="S301" s="1268"/>
      <c r="T301" s="1268"/>
      <c r="U301" s="1268"/>
      <c r="V301" s="1268"/>
      <c r="W301" s="1268"/>
      <c r="X301" s="1268"/>
      <c r="Y301" s="1268"/>
      <c r="Z301" s="1268"/>
      <c r="AA301" s="1268"/>
      <c r="AB301" s="1268"/>
      <c r="AC301" s="1269"/>
    </row>
    <row r="302" spans="7:29" ht="15.75" thickBot="1">
      <c r="G302" s="1270"/>
      <c r="H302" s="1271"/>
      <c r="I302" s="1271"/>
      <c r="J302" s="1271"/>
      <c r="K302" s="1271"/>
      <c r="L302" s="1271"/>
      <c r="M302" s="1271"/>
      <c r="N302" s="1271"/>
      <c r="O302" s="1271"/>
      <c r="P302" s="1271"/>
      <c r="Q302" s="1271"/>
      <c r="R302" s="1271"/>
      <c r="S302" s="1271"/>
      <c r="T302" s="1271"/>
      <c r="U302" s="1271"/>
      <c r="V302" s="1271"/>
      <c r="W302" s="1271"/>
      <c r="X302" s="1271"/>
      <c r="Y302" s="1271"/>
      <c r="Z302" s="1271"/>
      <c r="AA302" s="1271"/>
      <c r="AB302" s="1271"/>
      <c r="AC302" s="1272"/>
    </row>
    <row r="378" spans="7:29" ht="15.75" thickBot="1"/>
    <row r="379" spans="7:29">
      <c r="G379" s="1255" t="s">
        <v>2287</v>
      </c>
      <c r="H379" s="1256"/>
      <c r="I379" s="1256"/>
      <c r="J379" s="1256"/>
      <c r="K379" s="1256"/>
      <c r="L379" s="1256"/>
      <c r="M379" s="1256"/>
      <c r="N379" s="1256"/>
      <c r="O379" s="1256"/>
      <c r="P379" s="1256"/>
      <c r="Q379" s="1256"/>
      <c r="R379" s="1256"/>
      <c r="S379" s="1256"/>
      <c r="T379" s="1256"/>
      <c r="U379" s="1256"/>
      <c r="V379" s="1256"/>
      <c r="W379" s="1256"/>
      <c r="X379" s="1256"/>
      <c r="Y379" s="1256"/>
      <c r="Z379" s="1256"/>
      <c r="AA379" s="1256"/>
      <c r="AB379" s="1256"/>
      <c r="AC379" s="1257"/>
    </row>
    <row r="380" spans="7:29" ht="15.75" thickBot="1">
      <c r="G380" s="1258"/>
      <c r="H380" s="1259"/>
      <c r="I380" s="1259"/>
      <c r="J380" s="1259"/>
      <c r="K380" s="1259"/>
      <c r="L380" s="1259"/>
      <c r="M380" s="1259"/>
      <c r="N380" s="1259"/>
      <c r="O380" s="1259"/>
      <c r="P380" s="1259"/>
      <c r="Q380" s="1259"/>
      <c r="R380" s="1259"/>
      <c r="S380" s="1259"/>
      <c r="T380" s="1259"/>
      <c r="U380" s="1259"/>
      <c r="V380" s="1259"/>
      <c r="W380" s="1259"/>
      <c r="X380" s="1259"/>
      <c r="Y380" s="1259"/>
      <c r="Z380" s="1259"/>
      <c r="AA380" s="1259"/>
      <c r="AB380" s="1259"/>
      <c r="AC380" s="1260"/>
    </row>
    <row r="415" spans="7:29" ht="15.75" thickBot="1"/>
    <row r="416" spans="7:29">
      <c r="G416" s="1255" t="s">
        <v>2288</v>
      </c>
      <c r="H416" s="1256"/>
      <c r="I416" s="1256"/>
      <c r="J416" s="1256"/>
      <c r="K416" s="1256"/>
      <c r="L416" s="1256"/>
      <c r="M416" s="1256"/>
      <c r="N416" s="1256"/>
      <c r="O416" s="1256"/>
      <c r="P416" s="1256"/>
      <c r="Q416" s="1256"/>
      <c r="R416" s="1256"/>
      <c r="S416" s="1256"/>
      <c r="T416" s="1256"/>
      <c r="U416" s="1256"/>
      <c r="V416" s="1256"/>
      <c r="W416" s="1256"/>
      <c r="X416" s="1256"/>
      <c r="Y416" s="1256"/>
      <c r="Z416" s="1256"/>
      <c r="AA416" s="1256"/>
      <c r="AB416" s="1256"/>
      <c r="AC416" s="1257"/>
    </row>
    <row r="417" spans="7:29" ht="15.75" thickBot="1">
      <c r="G417" s="1258"/>
      <c r="H417" s="1259"/>
      <c r="I417" s="1259"/>
      <c r="J417" s="1259"/>
      <c r="K417" s="1259"/>
      <c r="L417" s="1259"/>
      <c r="M417" s="1259"/>
      <c r="N417" s="1259"/>
      <c r="O417" s="1259"/>
      <c r="P417" s="1259"/>
      <c r="Q417" s="1259"/>
      <c r="R417" s="1259"/>
      <c r="S417" s="1259"/>
      <c r="T417" s="1259"/>
      <c r="U417" s="1259"/>
      <c r="V417" s="1259"/>
      <c r="W417" s="1259"/>
      <c r="X417" s="1259"/>
      <c r="Y417" s="1259"/>
      <c r="Z417" s="1259"/>
      <c r="AA417" s="1259"/>
      <c r="AB417" s="1259"/>
      <c r="AC417" s="1260"/>
    </row>
    <row r="455" spans="7:29" ht="15.75" thickBot="1"/>
    <row r="456" spans="7:29">
      <c r="G456" s="1255" t="s">
        <v>2289</v>
      </c>
      <c r="H456" s="1256"/>
      <c r="I456" s="1256"/>
      <c r="J456" s="1256"/>
      <c r="K456" s="1256"/>
      <c r="L456" s="1256"/>
      <c r="M456" s="1256"/>
      <c r="N456" s="1256"/>
      <c r="O456" s="1256"/>
      <c r="P456" s="1256"/>
      <c r="Q456" s="1256"/>
      <c r="R456" s="1256"/>
      <c r="S456" s="1256"/>
      <c r="T456" s="1256"/>
      <c r="U456" s="1256"/>
      <c r="V456" s="1256"/>
      <c r="W456" s="1256"/>
      <c r="X456" s="1256"/>
      <c r="Y456" s="1256"/>
      <c r="Z456" s="1256"/>
      <c r="AA456" s="1256"/>
      <c r="AB456" s="1256"/>
      <c r="AC456" s="1257"/>
    </row>
    <row r="457" spans="7:29" ht="15.75" thickBot="1">
      <c r="G457" s="1258"/>
      <c r="H457" s="1259"/>
      <c r="I457" s="1259"/>
      <c r="J457" s="1259"/>
      <c r="K457" s="1259"/>
      <c r="L457" s="1259"/>
      <c r="M457" s="1259"/>
      <c r="N457" s="1259"/>
      <c r="O457" s="1259"/>
      <c r="P457" s="1259"/>
      <c r="Q457" s="1259"/>
      <c r="R457" s="1259"/>
      <c r="S457" s="1259"/>
      <c r="T457" s="1259"/>
      <c r="U457" s="1259"/>
      <c r="V457" s="1259"/>
      <c r="W457" s="1259"/>
      <c r="X457" s="1259"/>
      <c r="Y457" s="1259"/>
      <c r="Z457" s="1259"/>
      <c r="AA457" s="1259"/>
      <c r="AB457" s="1259"/>
      <c r="AC457" s="1260"/>
    </row>
  </sheetData>
  <mergeCells count="13">
    <mergeCell ref="G132:AC133"/>
    <mergeCell ref="G4:V4"/>
    <mergeCell ref="G28:V28"/>
    <mergeCell ref="G55:AC56"/>
    <mergeCell ref="G83:AC84"/>
    <mergeCell ref="G94:AC95"/>
    <mergeCell ref="G416:AC417"/>
    <mergeCell ref="G456:AC457"/>
    <mergeCell ref="G146:AC147"/>
    <mergeCell ref="G196:AC197"/>
    <mergeCell ref="G262:AC263"/>
    <mergeCell ref="G301:AC302"/>
    <mergeCell ref="G379:AC380"/>
  </mergeCells>
  <pageMargins left="0.7" right="0.7" top="0.75" bottom="0.75" header="0.3" footer="0.3"/>
  <pageSetup orientation="portrait" r:id="rId1"/>
  <drawing r:id="rId2"/>
  <legacyDrawing r:id="rId3"/>
  <controls>
    <mc:AlternateContent xmlns:mc="http://schemas.openxmlformats.org/markup-compatibility/2006">
      <mc:Choice Requires="x14">
        <control shapeId="44033" r:id="rId4" name="Control 1">
          <controlPr defaultSize="0" autoPict="0" r:id="rId5">
            <anchor moveWithCells="1">
              <from>
                <xdr:col>6</xdr:col>
                <xdr:colOff>0</xdr:colOff>
                <xdr:row>6</xdr:row>
                <xdr:rowOff>142875</xdr:rowOff>
              </from>
              <to>
                <xdr:col>6</xdr:col>
                <xdr:colOff>209550</xdr:colOff>
                <xdr:row>7</xdr:row>
                <xdr:rowOff>180975</xdr:rowOff>
              </to>
            </anchor>
          </controlPr>
        </control>
      </mc:Choice>
      <mc:Fallback>
        <control shapeId="44033" r:id="rId4" name="Control 1"/>
      </mc:Fallback>
    </mc:AlternateContent>
    <mc:AlternateContent xmlns:mc="http://schemas.openxmlformats.org/markup-compatibility/2006">
      <mc:Choice Requires="x14">
        <control shapeId="44034" r:id="rId6" name="Control 2">
          <controlPr defaultSize="0" r:id="rId5">
            <anchor moveWithCells="1">
              <from>
                <xdr:col>6</xdr:col>
                <xdr:colOff>0</xdr:colOff>
                <xdr:row>8</xdr:row>
                <xdr:rowOff>142875</xdr:rowOff>
              </from>
              <to>
                <xdr:col>6</xdr:col>
                <xdr:colOff>152400</xdr:colOff>
                <xdr:row>9</xdr:row>
                <xdr:rowOff>104775</xdr:rowOff>
              </to>
            </anchor>
          </controlPr>
        </control>
      </mc:Choice>
      <mc:Fallback>
        <control shapeId="44034" r:id="rId6" name="Control 2"/>
      </mc:Fallback>
    </mc:AlternateContent>
    <mc:AlternateContent xmlns:mc="http://schemas.openxmlformats.org/markup-compatibility/2006">
      <mc:Choice Requires="x14">
        <control shapeId="44035" r:id="rId7" name="Control 3">
          <controlPr defaultSize="0" r:id="rId5">
            <anchor moveWithCells="1">
              <from>
                <xdr:col>6</xdr:col>
                <xdr:colOff>0</xdr:colOff>
                <xdr:row>12</xdr:row>
                <xdr:rowOff>123825</xdr:rowOff>
              </from>
              <to>
                <xdr:col>6</xdr:col>
                <xdr:colOff>152400</xdr:colOff>
                <xdr:row>13</xdr:row>
                <xdr:rowOff>85725</xdr:rowOff>
              </to>
            </anchor>
          </controlPr>
        </control>
      </mc:Choice>
      <mc:Fallback>
        <control shapeId="44035" r:id="rId7" name="Control 3"/>
      </mc:Fallback>
    </mc:AlternateContent>
    <mc:AlternateContent xmlns:mc="http://schemas.openxmlformats.org/markup-compatibility/2006">
      <mc:Choice Requires="x14">
        <control shapeId="44036" r:id="rId8" name="Control 4">
          <controlPr defaultSize="0" r:id="rId5">
            <anchor moveWithCells="1">
              <from>
                <xdr:col>6</xdr:col>
                <xdr:colOff>0</xdr:colOff>
                <xdr:row>15</xdr:row>
                <xdr:rowOff>114300</xdr:rowOff>
              </from>
              <to>
                <xdr:col>6</xdr:col>
                <xdr:colOff>152400</xdr:colOff>
                <xdr:row>16</xdr:row>
                <xdr:rowOff>76200</xdr:rowOff>
              </to>
            </anchor>
          </controlPr>
        </control>
      </mc:Choice>
      <mc:Fallback>
        <control shapeId="44036" r:id="rId8" name="Control 4"/>
      </mc:Fallback>
    </mc:AlternateContent>
    <mc:AlternateContent xmlns:mc="http://schemas.openxmlformats.org/markup-compatibility/2006">
      <mc:Choice Requires="x14">
        <control shapeId="44037" r:id="rId9" name="Control 5">
          <controlPr defaultSize="0" autoPict="0" r:id="rId5">
            <anchor moveWithCells="1">
              <from>
                <xdr:col>6</xdr:col>
                <xdr:colOff>0</xdr:colOff>
                <xdr:row>19</xdr:row>
                <xdr:rowOff>85725</xdr:rowOff>
              </from>
              <to>
                <xdr:col>6</xdr:col>
                <xdr:colOff>209550</xdr:colOff>
                <xdr:row>20</xdr:row>
                <xdr:rowOff>123825</xdr:rowOff>
              </to>
            </anchor>
          </controlPr>
        </control>
      </mc:Choice>
      <mc:Fallback>
        <control shapeId="44037" r:id="rId9" name="Control 5"/>
      </mc:Fallback>
    </mc:AlternateContent>
    <mc:AlternateContent xmlns:mc="http://schemas.openxmlformats.org/markup-compatibility/2006">
      <mc:Choice Requires="x14">
        <control shapeId="44038" r:id="rId10" name="Control 6">
          <controlPr defaultSize="0" r:id="rId5">
            <anchor moveWithCells="1">
              <from>
                <xdr:col>6</xdr:col>
                <xdr:colOff>0</xdr:colOff>
                <xdr:row>21</xdr:row>
                <xdr:rowOff>85725</xdr:rowOff>
              </from>
              <to>
                <xdr:col>6</xdr:col>
                <xdr:colOff>152400</xdr:colOff>
                <xdr:row>22</xdr:row>
                <xdr:rowOff>47625</xdr:rowOff>
              </to>
            </anchor>
          </controlPr>
        </control>
      </mc:Choice>
      <mc:Fallback>
        <control shapeId="44038" r:id="rId10" name="Control 6"/>
      </mc:Fallback>
    </mc:AlternateContent>
    <mc:AlternateContent xmlns:mc="http://schemas.openxmlformats.org/markup-compatibility/2006">
      <mc:Choice Requires="x14">
        <control shapeId="44039" r:id="rId11" name="Control 7">
          <controlPr defaultSize="0" autoPict="0" r:id="rId5">
            <anchor moveWithCells="1">
              <from>
                <xdr:col>6</xdr:col>
                <xdr:colOff>0</xdr:colOff>
                <xdr:row>23</xdr:row>
                <xdr:rowOff>66675</xdr:rowOff>
              </from>
              <to>
                <xdr:col>6</xdr:col>
                <xdr:colOff>209550</xdr:colOff>
                <xdr:row>24</xdr:row>
                <xdr:rowOff>104775</xdr:rowOff>
              </to>
            </anchor>
          </controlPr>
        </control>
      </mc:Choice>
      <mc:Fallback>
        <control shapeId="44039" r:id="rId11" name="Control 7"/>
      </mc:Fallback>
    </mc:AlternateContent>
    <mc:AlternateContent xmlns:mc="http://schemas.openxmlformats.org/markup-compatibility/2006">
      <mc:Choice Requires="x14">
        <control shapeId="44040" r:id="rId12" name="Control 8">
          <controlPr defaultSize="0" r:id="rId13">
            <anchor moveWithCells="1">
              <from>
                <xdr:col>6</xdr:col>
                <xdr:colOff>0</xdr:colOff>
                <xdr:row>27</xdr:row>
                <xdr:rowOff>285750</xdr:rowOff>
              </from>
              <to>
                <xdr:col>6</xdr:col>
                <xdr:colOff>190500</xdr:colOff>
                <xdr:row>28</xdr:row>
                <xdr:rowOff>133350</xdr:rowOff>
              </to>
            </anchor>
          </controlPr>
        </control>
      </mc:Choice>
      <mc:Fallback>
        <control shapeId="44040" r:id="rId12" name="Control 8"/>
      </mc:Fallback>
    </mc:AlternateContent>
    <mc:AlternateContent xmlns:mc="http://schemas.openxmlformats.org/markup-compatibility/2006">
      <mc:Choice Requires="x14">
        <control shapeId="44041" r:id="rId14" name="Control 9">
          <controlPr defaultSize="0" autoPict="0" r:id="rId5">
            <anchor moveWithCells="1">
              <from>
                <xdr:col>6</xdr:col>
                <xdr:colOff>0</xdr:colOff>
                <xdr:row>33</xdr:row>
                <xdr:rowOff>9525</xdr:rowOff>
              </from>
              <to>
                <xdr:col>6</xdr:col>
                <xdr:colOff>209550</xdr:colOff>
                <xdr:row>34</xdr:row>
                <xdr:rowOff>47625</xdr:rowOff>
              </to>
            </anchor>
          </controlPr>
        </control>
      </mc:Choice>
      <mc:Fallback>
        <control shapeId="44041" r:id="rId14" name="Control 9"/>
      </mc:Fallback>
    </mc:AlternateContent>
    <mc:AlternateContent xmlns:mc="http://schemas.openxmlformats.org/markup-compatibility/2006">
      <mc:Choice Requires="x14">
        <control shapeId="44042" r:id="rId15" name="Control 10">
          <controlPr defaultSize="0" autoPict="0" r:id="rId5">
            <anchor moveWithCells="1">
              <from>
                <xdr:col>6</xdr:col>
                <xdr:colOff>0</xdr:colOff>
                <xdr:row>35</xdr:row>
                <xdr:rowOff>0</xdr:rowOff>
              </from>
              <to>
                <xdr:col>6</xdr:col>
                <xdr:colOff>209550</xdr:colOff>
                <xdr:row>36</xdr:row>
                <xdr:rowOff>38100</xdr:rowOff>
              </to>
            </anchor>
          </controlPr>
        </control>
      </mc:Choice>
      <mc:Fallback>
        <control shapeId="44042" r:id="rId15" name="Control 10"/>
      </mc:Fallback>
    </mc:AlternateContent>
    <mc:AlternateContent xmlns:mc="http://schemas.openxmlformats.org/markup-compatibility/2006">
      <mc:Choice Requires="x14">
        <control shapeId="44043" r:id="rId16" name="Control 11">
          <controlPr defaultSize="0" autoPict="0" r:id="rId5">
            <anchor moveWithCells="1">
              <from>
                <xdr:col>6</xdr:col>
                <xdr:colOff>0</xdr:colOff>
                <xdr:row>38</xdr:row>
                <xdr:rowOff>476250</xdr:rowOff>
              </from>
              <to>
                <xdr:col>6</xdr:col>
                <xdr:colOff>209550</xdr:colOff>
                <xdr:row>40</xdr:row>
                <xdr:rowOff>28575</xdr:rowOff>
              </to>
            </anchor>
          </controlPr>
        </control>
      </mc:Choice>
      <mc:Fallback>
        <control shapeId="44043" r:id="rId16" name="Control 11"/>
      </mc:Fallback>
    </mc:AlternateContent>
    <mc:AlternateContent xmlns:mc="http://schemas.openxmlformats.org/markup-compatibility/2006">
      <mc:Choice Requires="x14">
        <control shapeId="44044" r:id="rId17" name="Control 12">
          <controlPr defaultSize="0" autoPict="0" r:id="rId5">
            <anchor moveWithCells="1">
              <from>
                <xdr:col>6</xdr:col>
                <xdr:colOff>0</xdr:colOff>
                <xdr:row>41</xdr:row>
                <xdr:rowOff>142875</xdr:rowOff>
              </from>
              <to>
                <xdr:col>6</xdr:col>
                <xdr:colOff>209550</xdr:colOff>
                <xdr:row>42</xdr:row>
                <xdr:rowOff>180975</xdr:rowOff>
              </to>
            </anchor>
          </controlPr>
        </control>
      </mc:Choice>
      <mc:Fallback>
        <control shapeId="44044" r:id="rId17" name="Control 12"/>
      </mc:Fallback>
    </mc:AlternateContent>
    <mc:AlternateContent xmlns:mc="http://schemas.openxmlformats.org/markup-compatibility/2006">
      <mc:Choice Requires="x14">
        <control shapeId="44045" r:id="rId18" name="Control 13">
          <controlPr defaultSize="0" r:id="rId19">
            <anchor moveWithCells="1">
              <from>
                <xdr:col>6</xdr:col>
                <xdr:colOff>0</xdr:colOff>
                <xdr:row>45</xdr:row>
                <xdr:rowOff>238125</xdr:rowOff>
              </from>
              <to>
                <xdr:col>6</xdr:col>
                <xdr:colOff>152400</xdr:colOff>
                <xdr:row>46</xdr:row>
                <xdr:rowOff>66675</xdr:rowOff>
              </to>
            </anchor>
          </controlPr>
        </control>
      </mc:Choice>
      <mc:Fallback>
        <control shapeId="44045" r:id="rId18" name="Control 13"/>
      </mc:Fallback>
    </mc:AlternateContent>
    <mc:AlternateContent xmlns:mc="http://schemas.openxmlformats.org/markup-compatibility/2006">
      <mc:Choice Requires="x14">
        <control shapeId="44046" r:id="rId20" name="Control 14">
          <controlPr defaultSize="0" r:id="rId5">
            <anchor moveWithCells="1">
              <from>
                <xdr:col>6</xdr:col>
                <xdr:colOff>0</xdr:colOff>
                <xdr:row>46</xdr:row>
                <xdr:rowOff>85725</xdr:rowOff>
              </from>
              <to>
                <xdr:col>6</xdr:col>
                <xdr:colOff>152400</xdr:colOff>
                <xdr:row>47</xdr:row>
                <xdr:rowOff>47625</xdr:rowOff>
              </to>
            </anchor>
          </controlPr>
        </control>
      </mc:Choice>
      <mc:Fallback>
        <control shapeId="44046" r:id="rId20" name="Control 14"/>
      </mc:Fallback>
    </mc:AlternateContent>
    <mc:AlternateContent xmlns:mc="http://schemas.openxmlformats.org/markup-compatibility/2006">
      <mc:Choice Requires="x14">
        <control shapeId="44047" r:id="rId21" name="Control 15">
          <controlPr defaultSize="0" autoPict="0" r:id="rId5">
            <anchor moveWithCells="1">
              <from>
                <xdr:col>6</xdr:col>
                <xdr:colOff>0</xdr:colOff>
                <xdr:row>48</xdr:row>
                <xdr:rowOff>76200</xdr:rowOff>
              </from>
              <to>
                <xdr:col>6</xdr:col>
                <xdr:colOff>209550</xdr:colOff>
                <xdr:row>49</xdr:row>
                <xdr:rowOff>114300</xdr:rowOff>
              </to>
            </anchor>
          </controlPr>
        </control>
      </mc:Choice>
      <mc:Fallback>
        <control shapeId="44047" r:id="rId21" name="Control 15"/>
      </mc:Fallback>
    </mc:AlternateContent>
  </control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50"/>
  <sheetViews>
    <sheetView showGridLines="0" workbookViewId="0">
      <pane xSplit="1" ySplit="1" topLeftCell="B25" activePane="bottomRight" state="frozen"/>
      <selection activeCell="T2" sqref="T2"/>
      <selection pane="topRight" activeCell="T2" sqref="T2"/>
      <selection pane="bottomLeft" activeCell="T2" sqref="T2"/>
      <selection pane="bottomRight" activeCell="G50" sqref="G50"/>
    </sheetView>
  </sheetViews>
  <sheetFormatPr defaultRowHeight="15"/>
  <cols>
    <col min="1" max="1" width="13.7109375" bestFit="1" customWidth="1"/>
    <col min="2" max="4" width="16.85546875" bestFit="1" customWidth="1"/>
    <col min="5" max="5" width="11.5703125" bestFit="1" customWidth="1"/>
    <col min="6" max="6" width="10.5703125" bestFit="1" customWidth="1"/>
    <col min="8" max="8" width="6" bestFit="1" customWidth="1"/>
    <col min="9" max="9" width="5.42578125" bestFit="1" customWidth="1"/>
    <col min="10" max="10" width="3.42578125" bestFit="1" customWidth="1"/>
    <col min="11" max="11" width="5.7109375" bestFit="1" customWidth="1"/>
    <col min="12" max="12" width="7.140625" bestFit="1" customWidth="1"/>
    <col min="13" max="17" width="8.140625" bestFit="1" customWidth="1"/>
    <col min="18" max="30" width="8.85546875" bestFit="1" customWidth="1"/>
    <col min="31" max="33" width="7.85546875" bestFit="1" customWidth="1"/>
  </cols>
  <sheetData>
    <row r="1" spans="1:33" s="496" customFormat="1" ht="71.25">
      <c r="A1" s="515" t="s">
        <v>140</v>
      </c>
      <c r="B1" s="515" t="s">
        <v>141</v>
      </c>
      <c r="C1" s="515" t="s">
        <v>211</v>
      </c>
      <c r="D1" s="515" t="s">
        <v>1130</v>
      </c>
      <c r="E1" s="515" t="s">
        <v>213</v>
      </c>
      <c r="F1" s="515" t="s">
        <v>65</v>
      </c>
      <c r="G1" s="515" t="s">
        <v>2</v>
      </c>
      <c r="H1" s="515" t="s">
        <v>41</v>
      </c>
      <c r="I1" s="515" t="s">
        <v>42</v>
      </c>
      <c r="J1" s="515" t="s">
        <v>1562</v>
      </c>
      <c r="K1" s="515" t="s">
        <v>44</v>
      </c>
      <c r="L1" s="515" t="s">
        <v>1563</v>
      </c>
      <c r="M1" s="515" t="s">
        <v>1564</v>
      </c>
      <c r="N1" s="515" t="s">
        <v>1565</v>
      </c>
      <c r="O1" s="515" t="s">
        <v>1566</v>
      </c>
      <c r="P1" s="515" t="s">
        <v>1567</v>
      </c>
      <c r="Q1" s="515" t="s">
        <v>1568</v>
      </c>
      <c r="R1" s="515" t="s">
        <v>1569</v>
      </c>
      <c r="S1" s="515" t="s">
        <v>1570</v>
      </c>
      <c r="T1" s="515" t="s">
        <v>1571</v>
      </c>
      <c r="U1" s="515" t="s">
        <v>1572</v>
      </c>
      <c r="V1" s="515" t="s">
        <v>1573</v>
      </c>
      <c r="W1" s="515" t="s">
        <v>1574</v>
      </c>
      <c r="X1" s="515" t="s">
        <v>1575</v>
      </c>
      <c r="Y1" s="515" t="s">
        <v>1576</v>
      </c>
      <c r="Z1" s="515" t="s">
        <v>1577</v>
      </c>
      <c r="AA1" s="515" t="s">
        <v>1578</v>
      </c>
      <c r="AB1" s="515" t="s">
        <v>1579</v>
      </c>
      <c r="AC1" s="515" t="s">
        <v>1580</v>
      </c>
      <c r="AD1" s="515" t="s">
        <v>1581</v>
      </c>
      <c r="AE1" s="515" t="s">
        <v>259</v>
      </c>
      <c r="AF1" s="515" t="s">
        <v>260</v>
      </c>
      <c r="AG1" s="515" t="s">
        <v>261</v>
      </c>
    </row>
    <row r="2" spans="1:33">
      <c r="A2" s="516"/>
      <c r="B2" s="516"/>
      <c r="C2" s="516"/>
      <c r="D2" s="516"/>
      <c r="E2" s="516"/>
      <c r="F2" s="516"/>
      <c r="G2" s="516"/>
      <c r="H2" s="516"/>
      <c r="I2" s="516"/>
      <c r="J2" s="516"/>
      <c r="K2" s="516"/>
      <c r="L2" s="516"/>
      <c r="M2" s="516"/>
      <c r="N2" s="516"/>
      <c r="O2" s="516"/>
      <c r="P2" s="516"/>
      <c r="Q2" s="516"/>
      <c r="R2" s="516"/>
      <c r="S2" s="516"/>
      <c r="T2" s="516"/>
      <c r="U2" s="516"/>
      <c r="V2" s="516"/>
      <c r="W2" s="516"/>
      <c r="X2" s="516"/>
      <c r="Y2" s="516"/>
      <c r="Z2" s="516"/>
      <c r="AA2" s="516"/>
      <c r="AB2" s="516"/>
      <c r="AC2" s="516"/>
      <c r="AD2" s="516"/>
      <c r="AE2" s="516"/>
      <c r="AF2" s="516"/>
      <c r="AG2" s="516"/>
    </row>
    <row r="3" spans="1:33">
      <c r="A3" s="516"/>
      <c r="B3" s="516"/>
      <c r="C3" s="516"/>
      <c r="D3" s="516"/>
      <c r="E3" s="516"/>
      <c r="F3" s="516"/>
      <c r="G3" s="516"/>
      <c r="H3" s="516"/>
      <c r="I3" s="516"/>
      <c r="J3" s="516"/>
      <c r="K3" s="516"/>
      <c r="L3" s="516"/>
      <c r="M3" s="516"/>
      <c r="N3" s="516"/>
      <c r="O3" s="516"/>
      <c r="P3" s="516"/>
      <c r="Q3" s="516"/>
      <c r="R3" s="516"/>
      <c r="S3" s="516"/>
      <c r="T3" s="516"/>
      <c r="U3" s="516"/>
      <c r="V3" s="516"/>
      <c r="W3" s="516"/>
      <c r="X3" s="516"/>
      <c r="Y3" s="516"/>
      <c r="Z3" s="516"/>
      <c r="AA3" s="516"/>
      <c r="AB3" s="516"/>
      <c r="AC3" s="516"/>
      <c r="AD3" s="516"/>
      <c r="AE3" s="516"/>
      <c r="AF3" s="516"/>
      <c r="AG3" s="516"/>
    </row>
    <row r="4" spans="1:33">
      <c r="A4" s="516"/>
      <c r="B4" s="516"/>
      <c r="C4" s="516"/>
      <c r="D4" s="516"/>
      <c r="E4" s="516"/>
      <c r="F4" s="516"/>
      <c r="G4" s="516"/>
      <c r="H4" s="516"/>
      <c r="I4" s="516"/>
      <c r="J4" s="516"/>
      <c r="K4" s="516"/>
      <c r="L4" s="516"/>
      <c r="M4" s="516"/>
      <c r="N4" s="516"/>
      <c r="O4" s="516"/>
      <c r="P4" s="516"/>
      <c r="Q4" s="516"/>
      <c r="R4" s="516"/>
      <c r="S4" s="516"/>
      <c r="T4" s="516"/>
      <c r="U4" s="516"/>
      <c r="V4" s="516"/>
      <c r="W4" s="516"/>
      <c r="X4" s="516"/>
      <c r="Y4" s="516"/>
      <c r="Z4" s="516"/>
      <c r="AA4" s="516"/>
      <c r="AB4" s="516"/>
      <c r="AC4" s="516"/>
      <c r="AD4" s="516"/>
      <c r="AE4" s="516"/>
      <c r="AF4" s="516"/>
      <c r="AG4" s="516"/>
    </row>
    <row r="5" spans="1:33">
      <c r="A5" s="516"/>
      <c r="B5" s="516"/>
      <c r="C5" s="516"/>
      <c r="D5" s="516"/>
      <c r="E5" s="516"/>
      <c r="F5" s="516"/>
      <c r="G5" s="516"/>
      <c r="H5" s="516"/>
      <c r="I5" s="516"/>
      <c r="J5" s="516"/>
      <c r="K5" s="516"/>
      <c r="L5" s="516"/>
      <c r="M5" s="516"/>
      <c r="N5" s="516"/>
      <c r="O5" s="516"/>
      <c r="P5" s="516"/>
      <c r="Q5" s="516"/>
      <c r="R5" s="516"/>
      <c r="S5" s="516"/>
      <c r="T5" s="516"/>
      <c r="U5" s="516"/>
      <c r="V5" s="516"/>
      <c r="W5" s="516"/>
      <c r="X5" s="516"/>
      <c r="Y5" s="516"/>
      <c r="Z5" s="516"/>
      <c r="AA5" s="516"/>
      <c r="AB5" s="516"/>
      <c r="AC5" s="516"/>
      <c r="AD5" s="516"/>
      <c r="AE5" s="516"/>
      <c r="AF5" s="516"/>
      <c r="AG5" s="516"/>
    </row>
    <row r="6" spans="1:33">
      <c r="A6" s="516"/>
      <c r="B6" s="516"/>
      <c r="C6" s="516"/>
      <c r="D6" s="516"/>
      <c r="E6" s="516"/>
      <c r="F6" s="516"/>
      <c r="G6" s="516"/>
      <c r="H6" s="516"/>
      <c r="I6" s="516"/>
      <c r="J6" s="516"/>
      <c r="K6" s="516"/>
      <c r="L6" s="516"/>
      <c r="M6" s="516"/>
      <c r="N6" s="516"/>
      <c r="O6" s="516"/>
      <c r="P6" s="516"/>
      <c r="Q6" s="516"/>
      <c r="R6" s="516"/>
      <c r="S6" s="516"/>
      <c r="T6" s="516"/>
      <c r="U6" s="516"/>
      <c r="V6" s="516"/>
      <c r="W6" s="516"/>
      <c r="X6" s="516"/>
      <c r="Y6" s="516"/>
      <c r="Z6" s="516"/>
      <c r="AA6" s="516"/>
      <c r="AB6" s="516"/>
      <c r="AC6" s="516"/>
      <c r="AD6" s="516"/>
      <c r="AE6" s="516"/>
      <c r="AF6" s="516"/>
      <c r="AG6" s="516"/>
    </row>
    <row r="7" spans="1:33">
      <c r="A7" s="516"/>
      <c r="B7" s="516"/>
      <c r="C7" s="516"/>
      <c r="D7" s="516"/>
      <c r="E7" s="516"/>
      <c r="F7" s="516"/>
      <c r="G7" s="516"/>
      <c r="H7" s="516"/>
      <c r="I7" s="516"/>
      <c r="J7" s="516"/>
      <c r="K7" s="516"/>
      <c r="L7" s="516"/>
      <c r="M7" s="516"/>
      <c r="N7" s="516"/>
      <c r="O7" s="516"/>
      <c r="P7" s="516"/>
      <c r="Q7" s="516"/>
      <c r="R7" s="516"/>
      <c r="S7" s="516"/>
      <c r="T7" s="516"/>
      <c r="U7" s="516"/>
      <c r="V7" s="516"/>
      <c r="W7" s="516"/>
      <c r="X7" s="516"/>
      <c r="Y7" s="516"/>
      <c r="Z7" s="516"/>
      <c r="AA7" s="516"/>
      <c r="AB7" s="516"/>
      <c r="AC7" s="516"/>
      <c r="AD7" s="516"/>
      <c r="AE7" s="516"/>
      <c r="AF7" s="516"/>
      <c r="AG7" s="516"/>
    </row>
    <row r="8" spans="1:33">
      <c r="A8" s="516"/>
      <c r="B8" s="516"/>
      <c r="C8" s="516"/>
      <c r="D8" s="516"/>
      <c r="E8" s="516"/>
      <c r="F8" s="516"/>
      <c r="G8" s="516"/>
      <c r="H8" s="516"/>
      <c r="I8" s="516"/>
      <c r="J8" s="516"/>
      <c r="K8" s="516"/>
      <c r="L8" s="516"/>
      <c r="M8" s="516"/>
      <c r="N8" s="516"/>
      <c r="O8" s="516"/>
      <c r="P8" s="516"/>
      <c r="Q8" s="516"/>
      <c r="R8" s="516"/>
      <c r="S8" s="516"/>
      <c r="T8" s="516"/>
      <c r="U8" s="516"/>
      <c r="V8" s="516"/>
      <c r="W8" s="516"/>
      <c r="X8" s="516"/>
      <c r="Y8" s="516"/>
      <c r="Z8" s="516"/>
      <c r="AA8" s="516"/>
      <c r="AB8" s="516"/>
      <c r="AC8" s="516"/>
      <c r="AD8" s="516"/>
      <c r="AE8" s="516"/>
      <c r="AF8" s="516"/>
      <c r="AG8" s="516"/>
    </row>
    <row r="9" spans="1:33">
      <c r="A9" s="516"/>
      <c r="B9" s="516"/>
      <c r="C9" s="516"/>
      <c r="D9" s="516"/>
      <c r="E9" s="516"/>
      <c r="F9" s="516"/>
      <c r="G9" s="516"/>
      <c r="H9" s="516"/>
      <c r="I9" s="516"/>
      <c r="J9" s="516"/>
      <c r="K9" s="516"/>
      <c r="L9" s="516"/>
      <c r="M9" s="516"/>
      <c r="N9" s="516"/>
      <c r="O9" s="516"/>
      <c r="P9" s="516"/>
      <c r="Q9" s="516"/>
      <c r="R9" s="516"/>
      <c r="S9" s="516"/>
      <c r="T9" s="516"/>
      <c r="U9" s="516"/>
      <c r="V9" s="516"/>
      <c r="W9" s="516"/>
      <c r="X9" s="516"/>
      <c r="Y9" s="516"/>
      <c r="Z9" s="516"/>
      <c r="AA9" s="516"/>
      <c r="AB9" s="516"/>
      <c r="AC9" s="516"/>
      <c r="AD9" s="516"/>
      <c r="AE9" s="516"/>
      <c r="AF9" s="516"/>
      <c r="AG9" s="516"/>
    </row>
    <row r="10" spans="1:33">
      <c r="A10" s="516"/>
      <c r="B10" s="516"/>
      <c r="C10" s="516"/>
      <c r="D10" s="516"/>
      <c r="E10" s="516"/>
      <c r="F10" s="516"/>
      <c r="G10" s="516"/>
      <c r="H10" s="516"/>
      <c r="I10" s="516"/>
      <c r="J10" s="516"/>
      <c r="K10" s="516"/>
      <c r="L10" s="516"/>
      <c r="M10" s="516"/>
      <c r="N10" s="516"/>
      <c r="O10" s="516"/>
      <c r="P10" s="516"/>
      <c r="Q10" s="516"/>
      <c r="R10" s="516"/>
      <c r="S10" s="516"/>
      <c r="T10" s="516"/>
      <c r="U10" s="516"/>
      <c r="V10" s="516"/>
      <c r="W10" s="516"/>
      <c r="X10" s="516"/>
      <c r="Y10" s="516"/>
      <c r="Z10" s="516"/>
      <c r="AA10" s="516"/>
      <c r="AB10" s="516"/>
      <c r="AC10" s="516"/>
      <c r="AD10" s="516"/>
      <c r="AE10" s="516"/>
      <c r="AF10" s="516"/>
      <c r="AG10" s="516"/>
    </row>
    <row r="11" spans="1:33">
      <c r="A11" s="516"/>
      <c r="B11" s="516"/>
      <c r="C11" s="516"/>
      <c r="D11" s="516"/>
      <c r="E11" s="516"/>
      <c r="F11" s="516"/>
      <c r="G11" s="516"/>
      <c r="H11" s="516"/>
      <c r="I11" s="516"/>
      <c r="J11" s="516"/>
      <c r="K11" s="516"/>
      <c r="L11" s="516"/>
      <c r="M11" s="516"/>
      <c r="N11" s="516"/>
      <c r="O11" s="516"/>
      <c r="P11" s="516"/>
      <c r="Q11" s="516"/>
      <c r="R11" s="516"/>
      <c r="S11" s="516"/>
      <c r="T11" s="516"/>
      <c r="U11" s="516"/>
      <c r="V11" s="516"/>
      <c r="W11" s="516"/>
      <c r="X11" s="516"/>
      <c r="Y11" s="516"/>
      <c r="Z11" s="516"/>
      <c r="AA11" s="516"/>
      <c r="AB11" s="516"/>
      <c r="AC11" s="516"/>
      <c r="AD11" s="516"/>
      <c r="AE11" s="516"/>
      <c r="AF11" s="516"/>
      <c r="AG11" s="516"/>
    </row>
    <row r="50" spans="1:33" s="143" customFormat="1">
      <c r="A50" s="446">
        <f>A2</f>
        <v>0</v>
      </c>
      <c r="B50" s="446" t="s">
        <v>1587</v>
      </c>
      <c r="C50" s="446" t="s">
        <v>1587</v>
      </c>
      <c r="D50" s="446" t="s">
        <v>1587</v>
      </c>
      <c r="E50" s="446">
        <v>11111</v>
      </c>
      <c r="F50" s="446" t="s">
        <v>66</v>
      </c>
      <c r="G50" s="446">
        <f t="shared" ref="G50:AD50" si="0">SUM(G2:G49)</f>
        <v>0</v>
      </c>
      <c r="H50" s="446">
        <f t="shared" si="0"/>
        <v>0</v>
      </c>
      <c r="I50" s="446">
        <f t="shared" si="0"/>
        <v>0</v>
      </c>
      <c r="J50" s="446">
        <f t="shared" si="0"/>
        <v>0</v>
      </c>
      <c r="K50" s="446">
        <f t="shared" si="0"/>
        <v>0</v>
      </c>
      <c r="L50" s="446">
        <f t="shared" si="0"/>
        <v>0</v>
      </c>
      <c r="M50" s="446">
        <f t="shared" si="0"/>
        <v>0</v>
      </c>
      <c r="N50" s="446">
        <f t="shared" si="0"/>
        <v>0</v>
      </c>
      <c r="O50" s="446">
        <f t="shared" si="0"/>
        <v>0</v>
      </c>
      <c r="P50" s="446">
        <f t="shared" si="0"/>
        <v>0</v>
      </c>
      <c r="Q50" s="446">
        <f t="shared" si="0"/>
        <v>0</v>
      </c>
      <c r="R50" s="446">
        <f t="shared" si="0"/>
        <v>0</v>
      </c>
      <c r="S50" s="446">
        <f t="shared" si="0"/>
        <v>0</v>
      </c>
      <c r="T50" s="446">
        <f t="shared" si="0"/>
        <v>0</v>
      </c>
      <c r="U50" s="446">
        <f t="shared" si="0"/>
        <v>0</v>
      </c>
      <c r="V50" s="446">
        <f t="shared" si="0"/>
        <v>0</v>
      </c>
      <c r="W50" s="446">
        <f t="shared" si="0"/>
        <v>0</v>
      </c>
      <c r="X50" s="446">
        <f t="shared" si="0"/>
        <v>0</v>
      </c>
      <c r="Y50" s="446">
        <f t="shared" si="0"/>
        <v>0</v>
      </c>
      <c r="Z50" s="446">
        <f t="shared" si="0"/>
        <v>0</v>
      </c>
      <c r="AA50" s="446">
        <f t="shared" si="0"/>
        <v>0</v>
      </c>
      <c r="AB50" s="446">
        <f t="shared" si="0"/>
        <v>0</v>
      </c>
      <c r="AC50" s="446">
        <f t="shared" si="0"/>
        <v>0</v>
      </c>
      <c r="AD50" s="446">
        <f t="shared" si="0"/>
        <v>0</v>
      </c>
      <c r="AE50" s="446">
        <v>1</v>
      </c>
      <c r="AF50" s="446">
        <v>1</v>
      </c>
      <c r="AG50" s="447">
        <v>1</v>
      </c>
    </row>
  </sheetData>
  <autoFilter ref="A1:F1"/>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45"/>
  <sheetViews>
    <sheetView showGridLines="0" workbookViewId="0">
      <pane xSplit="2" ySplit="1" topLeftCell="BK28" activePane="bottomRight" state="frozen"/>
      <selection activeCell="T2" sqref="T2"/>
      <selection pane="topRight" activeCell="T2" sqref="T2"/>
      <selection pane="bottomLeft" activeCell="T2" sqref="T2"/>
      <selection pane="bottomRight" activeCell="BK45" sqref="BK45"/>
    </sheetView>
  </sheetViews>
  <sheetFormatPr defaultRowHeight="15"/>
  <sheetData>
    <row r="1" spans="1:78" ht="72">
      <c r="A1" s="498" t="s">
        <v>140</v>
      </c>
      <c r="B1" s="498" t="s">
        <v>141</v>
      </c>
      <c r="C1" s="498" t="s">
        <v>211</v>
      </c>
      <c r="D1" s="498" t="s">
        <v>1130</v>
      </c>
      <c r="E1" s="498" t="s">
        <v>213</v>
      </c>
      <c r="F1" s="498" t="s">
        <v>65</v>
      </c>
      <c r="G1" s="498" t="s">
        <v>2</v>
      </c>
      <c r="H1" s="498" t="s">
        <v>57</v>
      </c>
      <c r="I1" s="498" t="s">
        <v>58</v>
      </c>
      <c r="J1" s="498" t="s">
        <v>479</v>
      </c>
      <c r="K1" s="498" t="s">
        <v>478</v>
      </c>
      <c r="L1" s="498" t="s">
        <v>477</v>
      </c>
      <c r="M1" s="498" t="s">
        <v>476</v>
      </c>
      <c r="N1" s="498" t="s">
        <v>475</v>
      </c>
      <c r="O1" s="498" t="s">
        <v>474</v>
      </c>
      <c r="P1" s="498" t="s">
        <v>473</v>
      </c>
      <c r="Q1" s="498" t="s">
        <v>472</v>
      </c>
      <c r="R1" s="498" t="s">
        <v>471</v>
      </c>
      <c r="S1" s="498" t="s">
        <v>470</v>
      </c>
      <c r="T1" s="498" t="s">
        <v>469</v>
      </c>
      <c r="U1" s="498" t="s">
        <v>468</v>
      </c>
      <c r="V1" s="498" t="s">
        <v>467</v>
      </c>
      <c r="W1" s="498" t="s">
        <v>466</v>
      </c>
      <c r="X1" s="498" t="s">
        <v>465</v>
      </c>
      <c r="Y1" s="498" t="s">
        <v>464</v>
      </c>
      <c r="Z1" s="498" t="s">
        <v>463</v>
      </c>
      <c r="AA1" s="498" t="s">
        <v>462</v>
      </c>
      <c r="AB1" s="498" t="s">
        <v>461</v>
      </c>
      <c r="AC1" s="498" t="s">
        <v>460</v>
      </c>
      <c r="AD1" s="498" t="s">
        <v>459</v>
      </c>
      <c r="AE1" s="498" t="s">
        <v>458</v>
      </c>
      <c r="AF1" s="498" t="s">
        <v>457</v>
      </c>
      <c r="AG1" s="498" t="s">
        <v>456</v>
      </c>
      <c r="AH1" s="498" t="s">
        <v>455</v>
      </c>
      <c r="AI1" s="498" t="s">
        <v>454</v>
      </c>
      <c r="AJ1" s="498" t="s">
        <v>453</v>
      </c>
      <c r="AK1" s="498" t="s">
        <v>452</v>
      </c>
      <c r="AL1" s="498" t="s">
        <v>451</v>
      </c>
      <c r="AM1" s="498" t="s">
        <v>450</v>
      </c>
      <c r="AN1" s="498" t="s">
        <v>449</v>
      </c>
      <c r="AO1" s="498" t="s">
        <v>448</v>
      </c>
      <c r="AP1" s="498" t="s">
        <v>447</v>
      </c>
      <c r="AQ1" s="498" t="s">
        <v>446</v>
      </c>
      <c r="AR1" s="498" t="s">
        <v>445</v>
      </c>
      <c r="AS1" s="498" t="s">
        <v>444</v>
      </c>
      <c r="AT1" s="498" t="s">
        <v>443</v>
      </c>
      <c r="AU1" s="498" t="s">
        <v>442</v>
      </c>
      <c r="AV1" s="498" t="s">
        <v>441</v>
      </c>
      <c r="AW1" s="498" t="s">
        <v>440</v>
      </c>
      <c r="AX1" s="498" t="s">
        <v>439</v>
      </c>
      <c r="AY1" s="498" t="s">
        <v>438</v>
      </c>
      <c r="AZ1" s="498" t="s">
        <v>437</v>
      </c>
      <c r="BA1" s="498" t="s">
        <v>436</v>
      </c>
      <c r="BB1" s="498" t="s">
        <v>435</v>
      </c>
      <c r="BC1" s="498" t="s">
        <v>434</v>
      </c>
      <c r="BD1" s="498" t="s">
        <v>433</v>
      </c>
      <c r="BE1" s="498" t="s">
        <v>432</v>
      </c>
      <c r="BF1" s="498" t="s">
        <v>431</v>
      </c>
      <c r="BG1" s="498" t="s">
        <v>430</v>
      </c>
      <c r="BH1" s="498" t="s">
        <v>429</v>
      </c>
      <c r="BI1" s="498" t="s">
        <v>428</v>
      </c>
      <c r="BJ1" s="498" t="s">
        <v>427</v>
      </c>
      <c r="BK1" s="498" t="s">
        <v>426</v>
      </c>
      <c r="BL1" s="498" t="s">
        <v>425</v>
      </c>
      <c r="BM1" s="498" t="s">
        <v>424</v>
      </c>
      <c r="BN1" s="498" t="s">
        <v>423</v>
      </c>
      <c r="BO1" s="498" t="s">
        <v>422</v>
      </c>
      <c r="BP1" s="498" t="s">
        <v>421</v>
      </c>
      <c r="BQ1" s="498" t="s">
        <v>420</v>
      </c>
      <c r="BR1" s="498" t="s">
        <v>419</v>
      </c>
      <c r="BS1" s="498" t="s">
        <v>418</v>
      </c>
      <c r="BT1" s="498" t="s">
        <v>417</v>
      </c>
      <c r="BU1" s="498" t="s">
        <v>416</v>
      </c>
      <c r="BV1" s="498" t="s">
        <v>415</v>
      </c>
      <c r="BW1" s="498" t="s">
        <v>414</v>
      </c>
      <c r="BX1" s="498" t="s">
        <v>259</v>
      </c>
      <c r="BY1" s="498" t="s">
        <v>260</v>
      </c>
      <c r="BZ1" s="498" t="s">
        <v>261</v>
      </c>
    </row>
    <row r="45" spans="1:78" s="143" customFormat="1">
      <c r="A45" s="446">
        <f>A2</f>
        <v>0</v>
      </c>
      <c r="B45" s="446" t="s">
        <v>1587</v>
      </c>
      <c r="C45" s="446" t="s">
        <v>1587</v>
      </c>
      <c r="D45" s="446" t="s">
        <v>1587</v>
      </c>
      <c r="E45" s="446">
        <v>11111</v>
      </c>
      <c r="F45" s="446" t="s">
        <v>66</v>
      </c>
      <c r="G45" s="446">
        <f t="shared" ref="G45:AL45" si="0">SUM(G2:G44)</f>
        <v>0</v>
      </c>
      <c r="H45" s="446">
        <f t="shared" si="0"/>
        <v>0</v>
      </c>
      <c r="I45" s="446">
        <f t="shared" si="0"/>
        <v>0</v>
      </c>
      <c r="J45" s="446">
        <f t="shared" si="0"/>
        <v>0</v>
      </c>
      <c r="K45" s="446">
        <f t="shared" si="0"/>
        <v>0</v>
      </c>
      <c r="L45" s="446">
        <f t="shared" si="0"/>
        <v>0</v>
      </c>
      <c r="M45" s="446">
        <f t="shared" si="0"/>
        <v>0</v>
      </c>
      <c r="N45" s="446">
        <f t="shared" si="0"/>
        <v>0</v>
      </c>
      <c r="O45" s="446">
        <f t="shared" si="0"/>
        <v>0</v>
      </c>
      <c r="P45" s="446">
        <f t="shared" si="0"/>
        <v>0</v>
      </c>
      <c r="Q45" s="446">
        <f t="shared" si="0"/>
        <v>0</v>
      </c>
      <c r="R45" s="446">
        <f t="shared" si="0"/>
        <v>0</v>
      </c>
      <c r="S45" s="446">
        <f t="shared" si="0"/>
        <v>0</v>
      </c>
      <c r="T45" s="446">
        <f t="shared" si="0"/>
        <v>0</v>
      </c>
      <c r="U45" s="446">
        <f t="shared" si="0"/>
        <v>0</v>
      </c>
      <c r="V45" s="446">
        <f t="shared" si="0"/>
        <v>0</v>
      </c>
      <c r="W45" s="446">
        <f t="shared" si="0"/>
        <v>0</v>
      </c>
      <c r="X45" s="446">
        <f t="shared" si="0"/>
        <v>0</v>
      </c>
      <c r="Y45" s="446">
        <f t="shared" si="0"/>
        <v>0</v>
      </c>
      <c r="Z45" s="446">
        <f t="shared" si="0"/>
        <v>0</v>
      </c>
      <c r="AA45" s="446">
        <f t="shared" si="0"/>
        <v>0</v>
      </c>
      <c r="AB45" s="446">
        <f t="shared" si="0"/>
        <v>0</v>
      </c>
      <c r="AC45" s="446">
        <f t="shared" si="0"/>
        <v>0</v>
      </c>
      <c r="AD45" s="446">
        <f t="shared" si="0"/>
        <v>0</v>
      </c>
      <c r="AE45" s="446">
        <f t="shared" si="0"/>
        <v>0</v>
      </c>
      <c r="AF45" s="446">
        <f t="shared" si="0"/>
        <v>0</v>
      </c>
      <c r="AG45" s="446">
        <f t="shared" si="0"/>
        <v>0</v>
      </c>
      <c r="AH45" s="446">
        <f t="shared" si="0"/>
        <v>0</v>
      </c>
      <c r="AI45" s="446">
        <f t="shared" si="0"/>
        <v>0</v>
      </c>
      <c r="AJ45" s="446">
        <f t="shared" si="0"/>
        <v>0</v>
      </c>
      <c r="AK45" s="446">
        <f t="shared" si="0"/>
        <v>0</v>
      </c>
      <c r="AL45" s="446">
        <f t="shared" si="0"/>
        <v>0</v>
      </c>
      <c r="AM45" s="446">
        <f t="shared" ref="AM45:BR45" si="1">SUM(AM2:AM44)</f>
        <v>0</v>
      </c>
      <c r="AN45" s="446">
        <f t="shared" si="1"/>
        <v>0</v>
      </c>
      <c r="AO45" s="446">
        <f t="shared" si="1"/>
        <v>0</v>
      </c>
      <c r="AP45" s="446">
        <f t="shared" si="1"/>
        <v>0</v>
      </c>
      <c r="AQ45" s="446">
        <f t="shared" si="1"/>
        <v>0</v>
      </c>
      <c r="AR45" s="446">
        <f t="shared" si="1"/>
        <v>0</v>
      </c>
      <c r="AS45" s="446">
        <f t="shared" si="1"/>
        <v>0</v>
      </c>
      <c r="AT45" s="446">
        <f t="shared" si="1"/>
        <v>0</v>
      </c>
      <c r="AU45" s="446">
        <f t="shared" si="1"/>
        <v>0</v>
      </c>
      <c r="AV45" s="446">
        <f t="shared" si="1"/>
        <v>0</v>
      </c>
      <c r="AW45" s="446">
        <f t="shared" si="1"/>
        <v>0</v>
      </c>
      <c r="AX45" s="446">
        <f t="shared" si="1"/>
        <v>0</v>
      </c>
      <c r="AY45" s="446">
        <f t="shared" si="1"/>
        <v>0</v>
      </c>
      <c r="AZ45" s="446">
        <f t="shared" si="1"/>
        <v>0</v>
      </c>
      <c r="BA45" s="446">
        <f t="shared" si="1"/>
        <v>0</v>
      </c>
      <c r="BB45" s="446">
        <f t="shared" si="1"/>
        <v>0</v>
      </c>
      <c r="BC45" s="446">
        <f t="shared" si="1"/>
        <v>0</v>
      </c>
      <c r="BD45" s="446">
        <f t="shared" si="1"/>
        <v>0</v>
      </c>
      <c r="BE45" s="446">
        <f t="shared" si="1"/>
        <v>0</v>
      </c>
      <c r="BF45" s="446">
        <f t="shared" si="1"/>
        <v>0</v>
      </c>
      <c r="BG45" s="446">
        <f t="shared" si="1"/>
        <v>0</v>
      </c>
      <c r="BH45" s="446">
        <f t="shared" si="1"/>
        <v>0</v>
      </c>
      <c r="BI45" s="446">
        <f t="shared" si="1"/>
        <v>0</v>
      </c>
      <c r="BJ45" s="446">
        <f t="shared" si="1"/>
        <v>0</v>
      </c>
      <c r="BK45" s="446">
        <f t="shared" si="1"/>
        <v>0</v>
      </c>
      <c r="BL45" s="446">
        <f t="shared" si="1"/>
        <v>0</v>
      </c>
      <c r="BM45" s="446">
        <f t="shared" si="1"/>
        <v>0</v>
      </c>
      <c r="BN45" s="446">
        <f t="shared" si="1"/>
        <v>0</v>
      </c>
      <c r="BO45" s="446">
        <f t="shared" si="1"/>
        <v>0</v>
      </c>
      <c r="BP45" s="446">
        <f t="shared" si="1"/>
        <v>0</v>
      </c>
      <c r="BQ45" s="446">
        <f t="shared" si="1"/>
        <v>0</v>
      </c>
      <c r="BR45" s="446">
        <f t="shared" si="1"/>
        <v>0</v>
      </c>
      <c r="BS45" s="446">
        <f t="shared" ref="BS45:BW45" si="2">SUM(BS2:BS44)</f>
        <v>0</v>
      </c>
      <c r="BT45" s="446">
        <f t="shared" si="2"/>
        <v>0</v>
      </c>
      <c r="BU45" s="446">
        <f t="shared" si="2"/>
        <v>0</v>
      </c>
      <c r="BV45" s="446">
        <f t="shared" si="2"/>
        <v>0</v>
      </c>
      <c r="BW45" s="446">
        <f t="shared" si="2"/>
        <v>0</v>
      </c>
      <c r="BX45" s="447">
        <v>1</v>
      </c>
      <c r="BY45" s="447">
        <v>1</v>
      </c>
      <c r="BZ45" s="447">
        <v>1</v>
      </c>
    </row>
  </sheetData>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39"/>
  <sheetViews>
    <sheetView showGridLines="0" workbookViewId="0">
      <pane xSplit="4" ySplit="1" topLeftCell="E2" activePane="bottomRight" state="frozen"/>
      <selection sqref="A1:AC1"/>
      <selection pane="topRight" sqref="A1:AC1"/>
      <selection pane="bottomLeft" sqref="A1:AC1"/>
      <selection pane="bottomRight" activeCell="AD2" sqref="AD2:AE37"/>
    </sheetView>
  </sheetViews>
  <sheetFormatPr defaultRowHeight="15"/>
  <cols>
    <col min="1" max="1" width="6.85546875" bestFit="1" customWidth="1"/>
    <col min="2" max="4" width="17" bestFit="1" customWidth="1"/>
    <col min="5" max="5" width="7" bestFit="1" customWidth="1"/>
    <col min="6" max="6" width="8.28515625" bestFit="1" customWidth="1"/>
    <col min="8" max="8" width="8.140625" bestFit="1" customWidth="1"/>
    <col min="9" max="10" width="6" bestFit="1" customWidth="1"/>
    <col min="11" max="11" width="8.85546875" bestFit="1" customWidth="1"/>
    <col min="12" max="13" width="5.42578125" bestFit="1" customWidth="1"/>
    <col min="14" max="14" width="8.85546875" bestFit="1" customWidth="1"/>
    <col min="15" max="15" width="7.42578125" bestFit="1" customWidth="1"/>
    <col min="16" max="16" width="7.7109375" bestFit="1" customWidth="1"/>
    <col min="17" max="18" width="8.85546875" bestFit="1" customWidth="1"/>
    <col min="19" max="19" width="4.85546875" bestFit="1" customWidth="1"/>
    <col min="20" max="20" width="8.85546875" bestFit="1" customWidth="1"/>
    <col min="21" max="21" width="4.28515625" bestFit="1" customWidth="1"/>
    <col min="22" max="22" width="4.5703125" bestFit="1" customWidth="1"/>
    <col min="23" max="23" width="8.85546875" bestFit="1" customWidth="1"/>
    <col min="24" max="25" width="6.140625" bestFit="1" customWidth="1"/>
    <col min="26" max="26" width="8.85546875" bestFit="1" customWidth="1"/>
    <col min="27" max="28" width="6.85546875" bestFit="1" customWidth="1"/>
    <col min="29" max="29" width="7.28515625" bestFit="1" customWidth="1"/>
  </cols>
  <sheetData>
    <row r="1" spans="1:31" ht="57.75">
      <c r="A1" s="499" t="s">
        <v>140</v>
      </c>
      <c r="B1" s="499" t="s">
        <v>141</v>
      </c>
      <c r="C1" s="499" t="s">
        <v>211</v>
      </c>
      <c r="D1" s="499" t="s">
        <v>1130</v>
      </c>
      <c r="E1" s="499" t="s">
        <v>213</v>
      </c>
      <c r="F1" s="499" t="s">
        <v>65</v>
      </c>
      <c r="G1" s="499" t="s">
        <v>2</v>
      </c>
      <c r="H1" s="499" t="s">
        <v>46</v>
      </c>
      <c r="I1" s="499" t="s">
        <v>1588</v>
      </c>
      <c r="J1" s="499" t="s">
        <v>1589</v>
      </c>
      <c r="K1" s="499" t="s">
        <v>1590</v>
      </c>
      <c r="L1" s="499" t="s">
        <v>1591</v>
      </c>
      <c r="M1" s="499" t="s">
        <v>1592</v>
      </c>
      <c r="N1" s="499" t="s">
        <v>1593</v>
      </c>
      <c r="O1" s="499" t="s">
        <v>1594</v>
      </c>
      <c r="P1" s="499" t="s">
        <v>1595</v>
      </c>
      <c r="Q1" s="499" t="s">
        <v>1596</v>
      </c>
      <c r="R1" s="499" t="s">
        <v>1597</v>
      </c>
      <c r="S1" s="499" t="s">
        <v>1598</v>
      </c>
      <c r="T1" s="499" t="s">
        <v>1599</v>
      </c>
      <c r="U1" s="499" t="s">
        <v>1600</v>
      </c>
      <c r="V1" s="499" t="s">
        <v>1601</v>
      </c>
      <c r="W1" s="499" t="s">
        <v>1602</v>
      </c>
      <c r="X1" s="499" t="s">
        <v>1603</v>
      </c>
      <c r="Y1" s="499" t="s">
        <v>1604</v>
      </c>
      <c r="Z1" s="499" t="s">
        <v>1605</v>
      </c>
      <c r="AA1" s="499" t="s">
        <v>259</v>
      </c>
      <c r="AB1" s="499" t="s">
        <v>260</v>
      </c>
      <c r="AC1" s="499" t="s">
        <v>261</v>
      </c>
      <c r="AD1" s="569" t="s">
        <v>2101</v>
      </c>
      <c r="AE1" s="569" t="s">
        <v>2102</v>
      </c>
    </row>
    <row r="2" spans="1:31">
      <c r="AD2" s="143">
        <f>G2-SUM(K2,N2,Q2,T2,W2,Z2)</f>
        <v>0</v>
      </c>
      <c r="AE2" s="143" t="str">
        <f>IF(AD2&lt;0,#REF!&amp;",","")</f>
        <v/>
      </c>
    </row>
    <row r="3" spans="1:31">
      <c r="AD3" s="143">
        <f t="shared" ref="AD3:AD37" si="0">G3-SUM(K3,N3,Q3,T3,W3,Z3)</f>
        <v>0</v>
      </c>
      <c r="AE3" s="143" t="str">
        <f>IF(AD3&lt;0,#REF!&amp;",","")</f>
        <v/>
      </c>
    </row>
    <row r="4" spans="1:31">
      <c r="AD4" s="143">
        <f t="shared" si="0"/>
        <v>0</v>
      </c>
      <c r="AE4" s="143" t="str">
        <f>IF(AD4&lt;0,#REF!&amp;",","")</f>
        <v/>
      </c>
    </row>
    <row r="5" spans="1:31">
      <c r="AD5" s="143">
        <f t="shared" si="0"/>
        <v>0</v>
      </c>
      <c r="AE5" s="143" t="str">
        <f>IF(AD5&lt;0,#REF!&amp;",","")</f>
        <v/>
      </c>
    </row>
    <row r="6" spans="1:31">
      <c r="AD6" s="143">
        <f t="shared" si="0"/>
        <v>0</v>
      </c>
      <c r="AE6" s="143" t="str">
        <f>IF(AD6&lt;0,#REF!&amp;",","")</f>
        <v/>
      </c>
    </row>
    <row r="7" spans="1:31">
      <c r="AD7" s="143">
        <f t="shared" si="0"/>
        <v>0</v>
      </c>
      <c r="AE7" s="143" t="str">
        <f>IF(AD7&lt;0,#REF!&amp;",","")</f>
        <v/>
      </c>
    </row>
    <row r="8" spans="1:31">
      <c r="AD8" s="143">
        <f t="shared" si="0"/>
        <v>0</v>
      </c>
      <c r="AE8" s="143" t="str">
        <f>IF(AD8&lt;0,#REF!&amp;",","")</f>
        <v/>
      </c>
    </row>
    <row r="9" spans="1:31">
      <c r="AD9" s="143">
        <f t="shared" si="0"/>
        <v>0</v>
      </c>
      <c r="AE9" s="143" t="str">
        <f>IF(AD9&lt;0,#REF!&amp;",","")</f>
        <v/>
      </c>
    </row>
    <row r="10" spans="1:31">
      <c r="AD10" s="143">
        <f t="shared" si="0"/>
        <v>0</v>
      </c>
      <c r="AE10" s="143" t="str">
        <f>IF(AD10&lt;0,#REF!&amp;",","")</f>
        <v/>
      </c>
    </row>
    <row r="11" spans="1:31">
      <c r="AD11" s="143">
        <f t="shared" si="0"/>
        <v>0</v>
      </c>
      <c r="AE11" s="143" t="str">
        <f>IF(AD11&lt;0,#REF!&amp;",","")</f>
        <v/>
      </c>
    </row>
    <row r="12" spans="1:31">
      <c r="AD12" s="143">
        <f t="shared" si="0"/>
        <v>0</v>
      </c>
      <c r="AE12" s="143" t="str">
        <f>IF(AD12&lt;0,#REF!&amp;",","")</f>
        <v/>
      </c>
    </row>
    <row r="13" spans="1:31">
      <c r="AD13" s="143">
        <f t="shared" si="0"/>
        <v>0</v>
      </c>
      <c r="AE13" s="143" t="str">
        <f>IF(AD13&lt;0,#REF!&amp;",","")</f>
        <v/>
      </c>
    </row>
    <row r="14" spans="1:31">
      <c r="AD14" s="143">
        <f t="shared" si="0"/>
        <v>0</v>
      </c>
      <c r="AE14" s="143" t="str">
        <f>IF(AD14&lt;0,#REF!&amp;",","")</f>
        <v/>
      </c>
    </row>
    <row r="15" spans="1:31">
      <c r="AD15" s="143">
        <f t="shared" si="0"/>
        <v>0</v>
      </c>
      <c r="AE15" s="143" t="str">
        <f>IF(AD15&lt;0,#REF!&amp;",","")</f>
        <v/>
      </c>
    </row>
    <row r="16" spans="1:31">
      <c r="AD16" s="143">
        <f t="shared" si="0"/>
        <v>0</v>
      </c>
      <c r="AE16" s="143" t="str">
        <f>IF(AD16&lt;0,#REF!&amp;",","")</f>
        <v/>
      </c>
    </row>
    <row r="17" spans="30:31">
      <c r="AD17" s="143">
        <f t="shared" si="0"/>
        <v>0</v>
      </c>
      <c r="AE17" s="143" t="str">
        <f>IF(AD17&lt;0,#REF!&amp;",","")</f>
        <v/>
      </c>
    </row>
    <row r="18" spans="30:31">
      <c r="AD18" s="143">
        <f t="shared" si="0"/>
        <v>0</v>
      </c>
      <c r="AE18" s="143" t="str">
        <f>IF(AD18&lt;0,#REF!&amp;",","")</f>
        <v/>
      </c>
    </row>
    <row r="19" spans="30:31">
      <c r="AD19" s="143">
        <f t="shared" si="0"/>
        <v>0</v>
      </c>
      <c r="AE19" s="143" t="str">
        <f>IF(AD19&lt;0,#REF!&amp;",","")</f>
        <v/>
      </c>
    </row>
    <row r="20" spans="30:31">
      <c r="AD20" s="143">
        <f t="shared" si="0"/>
        <v>0</v>
      </c>
      <c r="AE20" s="143" t="str">
        <f>IF(AD20&lt;0,#REF!&amp;",","")</f>
        <v/>
      </c>
    </row>
    <row r="21" spans="30:31">
      <c r="AD21" s="143">
        <f t="shared" si="0"/>
        <v>0</v>
      </c>
      <c r="AE21" s="143" t="str">
        <f>IF(AD21&lt;0,#REF!&amp;",","")</f>
        <v/>
      </c>
    </row>
    <row r="22" spans="30:31">
      <c r="AD22" s="143">
        <f t="shared" si="0"/>
        <v>0</v>
      </c>
      <c r="AE22" s="143" t="str">
        <f>IF(AD22&lt;0,#REF!&amp;",","")</f>
        <v/>
      </c>
    </row>
    <row r="23" spans="30:31">
      <c r="AD23" s="143">
        <f t="shared" si="0"/>
        <v>0</v>
      </c>
      <c r="AE23" s="143" t="str">
        <f>IF(AD23&lt;0,#REF!&amp;",","")</f>
        <v/>
      </c>
    </row>
    <row r="24" spans="30:31">
      <c r="AD24" s="143">
        <f t="shared" si="0"/>
        <v>0</v>
      </c>
      <c r="AE24" s="143" t="str">
        <f>IF(AD24&lt;0,#REF!&amp;",","")</f>
        <v/>
      </c>
    </row>
    <row r="25" spans="30:31">
      <c r="AD25" s="143">
        <f t="shared" si="0"/>
        <v>0</v>
      </c>
      <c r="AE25" s="143" t="str">
        <f>IF(AD25&lt;0,#REF!&amp;",","")</f>
        <v/>
      </c>
    </row>
    <row r="26" spans="30:31">
      <c r="AD26" s="143">
        <f t="shared" si="0"/>
        <v>0</v>
      </c>
      <c r="AE26" s="143" t="str">
        <f>IF(AD26&lt;0,#REF!&amp;",","")</f>
        <v/>
      </c>
    </row>
    <row r="27" spans="30:31">
      <c r="AD27" s="143">
        <f t="shared" si="0"/>
        <v>0</v>
      </c>
      <c r="AE27" s="143" t="str">
        <f>IF(AD27&lt;0,#REF!&amp;",","")</f>
        <v/>
      </c>
    </row>
    <row r="28" spans="30:31">
      <c r="AD28" s="143">
        <f t="shared" si="0"/>
        <v>0</v>
      </c>
      <c r="AE28" s="143" t="str">
        <f>IF(AD28&lt;0,#REF!&amp;",","")</f>
        <v/>
      </c>
    </row>
    <row r="29" spans="30:31">
      <c r="AD29" s="143">
        <f t="shared" si="0"/>
        <v>0</v>
      </c>
      <c r="AE29" s="143" t="str">
        <f>IF(AD29&lt;0,#REF!&amp;",","")</f>
        <v/>
      </c>
    </row>
    <row r="30" spans="30:31">
      <c r="AD30" s="143">
        <f t="shared" si="0"/>
        <v>0</v>
      </c>
      <c r="AE30" s="143" t="str">
        <f>IF(AD30&lt;0,#REF!&amp;",","")</f>
        <v/>
      </c>
    </row>
    <row r="31" spans="30:31">
      <c r="AD31" s="143">
        <f t="shared" si="0"/>
        <v>0</v>
      </c>
      <c r="AE31" s="143" t="str">
        <f>IF(AD31&lt;0,#REF!&amp;",","")</f>
        <v/>
      </c>
    </row>
    <row r="32" spans="30:31">
      <c r="AD32" s="143">
        <f t="shared" si="0"/>
        <v>0</v>
      </c>
      <c r="AE32" s="143" t="str">
        <f>IF(AD32&lt;0,#REF!&amp;",","")</f>
        <v/>
      </c>
    </row>
    <row r="33" spans="1:78">
      <c r="AD33" s="143">
        <f t="shared" si="0"/>
        <v>0</v>
      </c>
      <c r="AE33" s="143" t="str">
        <f>IF(AD33&lt;0,#REF!&amp;",","")</f>
        <v/>
      </c>
    </row>
    <row r="34" spans="1:78">
      <c r="AD34" s="143">
        <f t="shared" si="0"/>
        <v>0</v>
      </c>
      <c r="AE34" s="143" t="str">
        <f>IF(AD34&lt;0,#REF!&amp;",","")</f>
        <v/>
      </c>
    </row>
    <row r="35" spans="1:78">
      <c r="AD35" s="143">
        <f t="shared" si="0"/>
        <v>0</v>
      </c>
      <c r="AE35" s="143" t="str">
        <f>IF(AD35&lt;0,#REF!&amp;",","")</f>
        <v/>
      </c>
    </row>
    <row r="36" spans="1:78">
      <c r="AD36" s="143">
        <f t="shared" si="0"/>
        <v>0</v>
      </c>
      <c r="AE36" s="143" t="str">
        <f>IF(AD36&lt;0,#REF!&amp;",","")</f>
        <v/>
      </c>
    </row>
    <row r="37" spans="1:78">
      <c r="A37" s="446">
        <f>A2</f>
        <v>0</v>
      </c>
      <c r="B37" s="446" t="s">
        <v>1587</v>
      </c>
      <c r="C37" s="446" t="s">
        <v>1587</v>
      </c>
      <c r="D37" s="446" t="s">
        <v>1587</v>
      </c>
      <c r="E37" s="446">
        <v>11111</v>
      </c>
      <c r="F37" s="446" t="s">
        <v>66</v>
      </c>
      <c r="G37" s="446">
        <f t="shared" ref="G37:Z37" si="1">SUM(G2:G36)</f>
        <v>0</v>
      </c>
      <c r="H37" s="446">
        <f t="shared" si="1"/>
        <v>0</v>
      </c>
      <c r="I37" s="446">
        <f t="shared" si="1"/>
        <v>0</v>
      </c>
      <c r="J37" s="446">
        <f t="shared" si="1"/>
        <v>0</v>
      </c>
      <c r="K37" s="446">
        <f t="shared" si="1"/>
        <v>0</v>
      </c>
      <c r="L37" s="446">
        <f t="shared" si="1"/>
        <v>0</v>
      </c>
      <c r="M37" s="446">
        <f t="shared" si="1"/>
        <v>0</v>
      </c>
      <c r="N37" s="446">
        <f t="shared" si="1"/>
        <v>0</v>
      </c>
      <c r="O37" s="446">
        <f t="shared" si="1"/>
        <v>0</v>
      </c>
      <c r="P37" s="446">
        <f t="shared" si="1"/>
        <v>0</v>
      </c>
      <c r="Q37" s="446">
        <f t="shared" si="1"/>
        <v>0</v>
      </c>
      <c r="R37" s="446">
        <f t="shared" si="1"/>
        <v>0</v>
      </c>
      <c r="S37" s="446">
        <f t="shared" si="1"/>
        <v>0</v>
      </c>
      <c r="T37" s="446">
        <f t="shared" si="1"/>
        <v>0</v>
      </c>
      <c r="U37" s="446">
        <f t="shared" si="1"/>
        <v>0</v>
      </c>
      <c r="V37" s="446">
        <f t="shared" si="1"/>
        <v>0</v>
      </c>
      <c r="W37" s="446">
        <f t="shared" si="1"/>
        <v>0</v>
      </c>
      <c r="X37" s="446">
        <f t="shared" si="1"/>
        <v>0</v>
      </c>
      <c r="Y37" s="446">
        <f t="shared" si="1"/>
        <v>0</v>
      </c>
      <c r="Z37" s="446">
        <f t="shared" si="1"/>
        <v>0</v>
      </c>
      <c r="AA37" s="446">
        <v>1</v>
      </c>
      <c r="AB37" s="446">
        <v>1</v>
      </c>
      <c r="AC37" s="446">
        <v>1</v>
      </c>
      <c r="AD37" s="143">
        <f t="shared" si="0"/>
        <v>0</v>
      </c>
      <c r="AE37" s="143" t="str">
        <f>IF(AD37&lt;0,#REF!&amp;",","")</f>
        <v/>
      </c>
    </row>
    <row r="39" spans="1:78" s="143" customFormat="1">
      <c r="A39"/>
      <c r="B39"/>
      <c r="C39"/>
      <c r="D39"/>
      <c r="E39"/>
      <c r="F39"/>
      <c r="G39"/>
      <c r="H39"/>
      <c r="I39"/>
      <c r="J39"/>
      <c r="K39"/>
      <c r="L39"/>
      <c r="M39"/>
      <c r="N39"/>
      <c r="O39"/>
      <c r="P39"/>
      <c r="Q39"/>
      <c r="R39"/>
      <c r="S39"/>
      <c r="T39"/>
      <c r="U39"/>
      <c r="V39"/>
      <c r="W39"/>
      <c r="X39"/>
      <c r="Y39"/>
      <c r="Z39"/>
      <c r="AA39"/>
      <c r="AB39"/>
      <c r="AC39"/>
      <c r="AD39" s="446"/>
      <c r="AE39" s="446"/>
      <c r="AF39" s="446"/>
      <c r="AG39" s="446"/>
      <c r="AH39" s="446"/>
      <c r="AI39" s="446"/>
      <c r="AJ39" s="446"/>
      <c r="AK39" s="446"/>
      <c r="AL39" s="446"/>
      <c r="AM39" s="446"/>
      <c r="AN39" s="446"/>
      <c r="AO39" s="446"/>
      <c r="AP39" s="446"/>
      <c r="AQ39" s="446"/>
      <c r="AR39" s="446"/>
      <c r="AS39" s="446"/>
      <c r="AT39" s="446"/>
      <c r="AU39" s="446"/>
      <c r="AV39" s="446"/>
      <c r="AW39" s="446"/>
      <c r="AX39" s="446"/>
      <c r="AY39" s="446"/>
      <c r="AZ39" s="446"/>
      <c r="BA39" s="446"/>
      <c r="BB39" s="446"/>
      <c r="BC39" s="446"/>
      <c r="BD39" s="446"/>
      <c r="BE39" s="446"/>
      <c r="BF39" s="446"/>
      <c r="BG39" s="446"/>
      <c r="BH39" s="446"/>
      <c r="BI39" s="446"/>
      <c r="BJ39" s="446"/>
      <c r="BK39" s="446"/>
      <c r="BL39" s="446"/>
      <c r="BM39" s="446"/>
      <c r="BN39" s="446"/>
      <c r="BO39" s="446"/>
      <c r="BP39" s="446"/>
      <c r="BQ39" s="446"/>
      <c r="BR39" s="446"/>
      <c r="BS39" s="446"/>
      <c r="BT39" s="446"/>
      <c r="BU39" s="446"/>
      <c r="BV39" s="446"/>
      <c r="BW39" s="446"/>
      <c r="BX39" s="447"/>
      <c r="BY39" s="447"/>
      <c r="BZ39" s="447"/>
    </row>
  </sheetData>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50"/>
  <sheetViews>
    <sheetView showGridLines="0" workbookViewId="0">
      <pane xSplit="6" ySplit="1" topLeftCell="X2" activePane="bottomRight" state="frozen"/>
      <selection sqref="A1:AC1"/>
      <selection pane="topRight" sqref="A1:AC1"/>
      <selection pane="bottomLeft" sqref="A1:AC1"/>
      <selection pane="bottomRight" activeCell="AA6" sqref="AA6"/>
    </sheetView>
  </sheetViews>
  <sheetFormatPr defaultColWidth="17" defaultRowHeight="15"/>
  <cols>
    <col min="1" max="1" width="14.140625" bestFit="1" customWidth="1"/>
    <col min="2" max="4" width="17.7109375" bestFit="1" customWidth="1"/>
    <col min="5" max="5" width="6" bestFit="1" customWidth="1"/>
    <col min="6" max="6" width="5.140625" bestFit="1" customWidth="1"/>
    <col min="7" max="58" width="3.85546875" bestFit="1" customWidth="1"/>
    <col min="59" max="59" width="4.7109375" bestFit="1" customWidth="1"/>
    <col min="60" max="62" width="3.85546875" bestFit="1" customWidth="1"/>
  </cols>
  <sheetData>
    <row r="1" spans="1:62" s="508" customFormat="1" ht="142.5">
      <c r="A1" s="517" t="s">
        <v>140</v>
      </c>
      <c r="B1" s="517" t="s">
        <v>141</v>
      </c>
      <c r="C1" s="517" t="s">
        <v>211</v>
      </c>
      <c r="D1" s="517" t="s">
        <v>1130</v>
      </c>
      <c r="E1" s="517" t="s">
        <v>213</v>
      </c>
      <c r="F1" s="517" t="s">
        <v>65</v>
      </c>
      <c r="G1" s="517" t="s">
        <v>1606</v>
      </c>
      <c r="H1" s="517" t="s">
        <v>1607</v>
      </c>
      <c r="I1" s="517" t="s">
        <v>1608</v>
      </c>
      <c r="J1" s="517" t="s">
        <v>1609</v>
      </c>
      <c r="K1" s="517" t="s">
        <v>1610</v>
      </c>
      <c r="L1" s="517" t="s">
        <v>1611</v>
      </c>
      <c r="M1" s="517" t="s">
        <v>1612</v>
      </c>
      <c r="N1" s="517" t="s">
        <v>1613</v>
      </c>
      <c r="O1" s="517" t="s">
        <v>1614</v>
      </c>
      <c r="P1" s="517" t="s">
        <v>1615</v>
      </c>
      <c r="Q1" s="517" t="s">
        <v>1616</v>
      </c>
      <c r="R1" s="517" t="s">
        <v>1617</v>
      </c>
      <c r="S1" s="517" t="s">
        <v>1618</v>
      </c>
      <c r="T1" s="517" t="s">
        <v>1619</v>
      </c>
      <c r="U1" s="517" t="s">
        <v>1620</v>
      </c>
      <c r="V1" s="517" t="s">
        <v>1621</v>
      </c>
      <c r="W1" s="517" t="s">
        <v>1622</v>
      </c>
      <c r="X1" s="517" t="s">
        <v>1623</v>
      </c>
      <c r="Y1" s="517" t="s">
        <v>1624</v>
      </c>
      <c r="Z1" s="517" t="s">
        <v>1625</v>
      </c>
      <c r="AA1" s="517" t="s">
        <v>1626</v>
      </c>
      <c r="AB1" s="517" t="s">
        <v>1627</v>
      </c>
      <c r="AC1" s="517" t="s">
        <v>1628</v>
      </c>
      <c r="AD1" s="517" t="s">
        <v>1629</v>
      </c>
      <c r="AE1" s="517" t="s">
        <v>1630</v>
      </c>
      <c r="AF1" s="517" t="s">
        <v>1631</v>
      </c>
      <c r="AG1" s="517" t="s">
        <v>1632</v>
      </c>
      <c r="AH1" s="517" t="s">
        <v>1633</v>
      </c>
      <c r="AI1" s="517" t="s">
        <v>1634</v>
      </c>
      <c r="AJ1" s="517" t="s">
        <v>1635</v>
      </c>
      <c r="AK1" s="517" t="s">
        <v>1636</v>
      </c>
      <c r="AL1" s="517" t="s">
        <v>1637</v>
      </c>
      <c r="AM1" s="517" t="s">
        <v>1638</v>
      </c>
      <c r="AN1" s="517" t="s">
        <v>1639</v>
      </c>
      <c r="AO1" s="517" t="s">
        <v>1640</v>
      </c>
      <c r="AP1" s="517" t="s">
        <v>1641</v>
      </c>
      <c r="AQ1" s="517" t="s">
        <v>1642</v>
      </c>
      <c r="AR1" s="517" t="s">
        <v>1643</v>
      </c>
      <c r="AS1" s="517" t="s">
        <v>1644</v>
      </c>
      <c r="AT1" s="517" t="s">
        <v>1645</v>
      </c>
      <c r="AU1" s="517" t="s">
        <v>1646</v>
      </c>
      <c r="AV1" s="517" t="s">
        <v>1647</v>
      </c>
      <c r="AW1" s="517" t="s">
        <v>1648</v>
      </c>
      <c r="AX1" s="517" t="s">
        <v>1649</v>
      </c>
      <c r="AY1" s="517" t="s">
        <v>1650</v>
      </c>
      <c r="AZ1" s="517" t="s">
        <v>1651</v>
      </c>
      <c r="BA1" s="517" t="s">
        <v>1652</v>
      </c>
      <c r="BB1" s="517" t="s">
        <v>1653</v>
      </c>
      <c r="BC1" s="517" t="s">
        <v>1654</v>
      </c>
      <c r="BD1" s="517" t="s">
        <v>1655</v>
      </c>
      <c r="BE1" s="517" t="s">
        <v>1656</v>
      </c>
      <c r="BF1" s="517" t="s">
        <v>1657</v>
      </c>
      <c r="BG1" s="517" t="s">
        <v>1658</v>
      </c>
      <c r="BH1" s="517" t="s">
        <v>259</v>
      </c>
      <c r="BI1" s="517" t="s">
        <v>260</v>
      </c>
      <c r="BJ1" s="517" t="s">
        <v>261</v>
      </c>
    </row>
    <row r="2" spans="1:62">
      <c r="A2" s="518"/>
      <c r="B2" s="518"/>
      <c r="C2" s="518"/>
      <c r="D2" s="518"/>
      <c r="E2" s="518"/>
      <c r="F2" s="518"/>
      <c r="G2" s="518"/>
      <c r="H2" s="518"/>
      <c r="I2" s="518"/>
      <c r="J2" s="518"/>
      <c r="K2" s="518"/>
      <c r="L2" s="518"/>
      <c r="M2" s="518"/>
      <c r="N2" s="518"/>
      <c r="O2" s="518"/>
      <c r="P2" s="518"/>
      <c r="Q2" s="518"/>
      <c r="R2" s="518"/>
      <c r="S2" s="518"/>
      <c r="T2" s="518"/>
      <c r="U2" s="518"/>
      <c r="V2" s="518"/>
      <c r="W2" s="518"/>
      <c r="X2" s="518"/>
      <c r="Y2" s="518"/>
      <c r="Z2" s="518"/>
      <c r="AA2" s="518"/>
      <c r="AB2" s="518"/>
      <c r="AC2" s="518"/>
      <c r="AD2" s="518"/>
      <c r="AE2" s="518"/>
      <c r="AF2" s="518"/>
      <c r="AG2" s="518"/>
      <c r="AH2" s="518"/>
      <c r="AI2" s="518"/>
      <c r="AJ2" s="518"/>
      <c r="AK2" s="518"/>
      <c r="AL2" s="518"/>
      <c r="AM2" s="518"/>
      <c r="AN2" s="518"/>
      <c r="AO2" s="518"/>
      <c r="AP2" s="518"/>
      <c r="AQ2" s="518"/>
      <c r="AR2" s="518"/>
      <c r="AS2" s="518"/>
      <c r="AT2" s="518"/>
      <c r="AU2" s="518"/>
      <c r="AV2" s="518"/>
      <c r="AW2" s="518"/>
      <c r="AX2" s="518"/>
      <c r="AY2" s="518"/>
      <c r="AZ2" s="518"/>
      <c r="BA2" s="518"/>
      <c r="BB2" s="518"/>
      <c r="BC2" s="518"/>
      <c r="BD2" s="518"/>
      <c r="BE2" s="518"/>
      <c r="BF2" s="518"/>
      <c r="BG2" s="518"/>
      <c r="BH2" s="518"/>
      <c r="BI2" s="518"/>
      <c r="BJ2" s="518"/>
    </row>
    <row r="3" spans="1:62">
      <c r="A3" s="518"/>
      <c r="B3" s="518"/>
      <c r="C3" s="518"/>
      <c r="D3" s="518"/>
      <c r="E3" s="518"/>
      <c r="F3" s="518"/>
      <c r="G3" s="518"/>
      <c r="H3" s="518"/>
      <c r="I3" s="518"/>
      <c r="J3" s="518"/>
      <c r="K3" s="518"/>
      <c r="L3" s="518"/>
      <c r="M3" s="518"/>
      <c r="N3" s="518"/>
      <c r="O3" s="518"/>
      <c r="P3" s="518"/>
      <c r="Q3" s="518"/>
      <c r="R3" s="518"/>
      <c r="S3" s="518"/>
      <c r="T3" s="518"/>
      <c r="U3" s="518"/>
      <c r="V3" s="518"/>
      <c r="W3" s="518"/>
      <c r="X3" s="518"/>
      <c r="Y3" s="518"/>
      <c r="Z3" s="518"/>
      <c r="AA3" s="518"/>
      <c r="AB3" s="518"/>
      <c r="AC3" s="518"/>
      <c r="AD3" s="518"/>
      <c r="AE3" s="518"/>
      <c r="AF3" s="518"/>
      <c r="AG3" s="518"/>
      <c r="AH3" s="518"/>
      <c r="AI3" s="518"/>
      <c r="AJ3" s="518"/>
      <c r="AK3" s="518"/>
      <c r="AL3" s="518"/>
      <c r="AM3" s="518"/>
      <c r="AN3" s="518"/>
      <c r="AO3" s="518"/>
      <c r="AP3" s="518"/>
      <c r="AQ3" s="518"/>
      <c r="AR3" s="518"/>
      <c r="AS3" s="518"/>
      <c r="AT3" s="518"/>
      <c r="AU3" s="518"/>
      <c r="AV3" s="518"/>
      <c r="AW3" s="518"/>
      <c r="AX3" s="518"/>
      <c r="AY3" s="518"/>
      <c r="AZ3" s="518"/>
      <c r="BA3" s="518"/>
      <c r="BB3" s="518"/>
      <c r="BC3" s="518"/>
      <c r="BD3" s="518"/>
      <c r="BE3" s="518"/>
      <c r="BF3" s="518"/>
      <c r="BG3" s="518"/>
      <c r="BH3" s="518"/>
      <c r="BI3" s="518"/>
      <c r="BJ3" s="518"/>
    </row>
    <row r="4" spans="1:62">
      <c r="A4" s="518"/>
      <c r="B4" s="518"/>
      <c r="C4" s="518"/>
      <c r="D4" s="518"/>
      <c r="E4" s="518"/>
      <c r="F4" s="518"/>
      <c r="G4" s="518"/>
      <c r="H4" s="518"/>
      <c r="I4" s="518"/>
      <c r="J4" s="518"/>
      <c r="K4" s="518"/>
      <c r="L4" s="518"/>
      <c r="M4" s="518"/>
      <c r="N4" s="518"/>
      <c r="O4" s="518"/>
      <c r="P4" s="518"/>
      <c r="Q4" s="518"/>
      <c r="R4" s="518"/>
      <c r="S4" s="518"/>
      <c r="T4" s="518"/>
      <c r="U4" s="518"/>
      <c r="V4" s="518"/>
      <c r="W4" s="518"/>
      <c r="X4" s="518"/>
      <c r="Y4" s="518"/>
      <c r="Z4" s="518"/>
      <c r="AA4" s="518"/>
      <c r="AB4" s="518"/>
      <c r="AC4" s="518"/>
      <c r="AD4" s="518"/>
      <c r="AE4" s="518"/>
      <c r="AF4" s="518"/>
      <c r="AG4" s="518"/>
      <c r="AH4" s="518"/>
      <c r="AI4" s="518"/>
      <c r="AJ4" s="518"/>
      <c r="AK4" s="518"/>
      <c r="AL4" s="518"/>
      <c r="AM4" s="518"/>
      <c r="AN4" s="518"/>
      <c r="AO4" s="518"/>
      <c r="AP4" s="518"/>
      <c r="AQ4" s="518"/>
      <c r="AR4" s="518"/>
      <c r="AS4" s="518"/>
      <c r="AT4" s="518"/>
      <c r="AU4" s="518"/>
      <c r="AV4" s="518"/>
      <c r="AW4" s="518"/>
      <c r="AX4" s="518"/>
      <c r="AY4" s="518"/>
      <c r="AZ4" s="518"/>
      <c r="BA4" s="518"/>
      <c r="BB4" s="518"/>
      <c r="BC4" s="518"/>
      <c r="BD4" s="518"/>
      <c r="BE4" s="518"/>
      <c r="BF4" s="518"/>
      <c r="BG4" s="518"/>
      <c r="BH4" s="518"/>
      <c r="BI4" s="518"/>
      <c r="BJ4" s="518"/>
    </row>
    <row r="5" spans="1:62">
      <c r="A5" s="518"/>
      <c r="B5" s="518"/>
      <c r="C5" s="518"/>
      <c r="D5" s="518"/>
      <c r="E5" s="518"/>
      <c r="F5" s="518"/>
      <c r="G5" s="518"/>
      <c r="H5" s="518"/>
      <c r="I5" s="518"/>
      <c r="J5" s="518"/>
      <c r="K5" s="518"/>
      <c r="L5" s="518"/>
      <c r="M5" s="518"/>
      <c r="N5" s="518"/>
      <c r="O5" s="518"/>
      <c r="P5" s="518"/>
      <c r="Q5" s="518"/>
      <c r="R5" s="518"/>
      <c r="S5" s="518"/>
      <c r="T5" s="518"/>
      <c r="U5" s="518"/>
      <c r="V5" s="518"/>
      <c r="W5" s="518"/>
      <c r="X5" s="518"/>
      <c r="Y5" s="518"/>
      <c r="Z5" s="518"/>
      <c r="AA5" s="518"/>
      <c r="AB5" s="518"/>
      <c r="AC5" s="518"/>
      <c r="AD5" s="518"/>
      <c r="AE5" s="518"/>
      <c r="AF5" s="518"/>
      <c r="AG5" s="518"/>
      <c r="AH5" s="518"/>
      <c r="AI5" s="518"/>
      <c r="AJ5" s="518"/>
      <c r="AK5" s="518"/>
      <c r="AL5" s="518"/>
      <c r="AM5" s="518"/>
      <c r="AN5" s="518"/>
      <c r="AO5" s="518"/>
      <c r="AP5" s="518"/>
      <c r="AQ5" s="518"/>
      <c r="AR5" s="518"/>
      <c r="AS5" s="518"/>
      <c r="AT5" s="518"/>
      <c r="AU5" s="518"/>
      <c r="AV5" s="518"/>
      <c r="AW5" s="518"/>
      <c r="AX5" s="518"/>
      <c r="AY5" s="518"/>
      <c r="AZ5" s="518"/>
      <c r="BA5" s="518"/>
      <c r="BB5" s="518"/>
      <c r="BC5" s="518"/>
      <c r="BD5" s="518"/>
      <c r="BE5" s="518"/>
      <c r="BF5" s="518"/>
      <c r="BG5" s="518"/>
      <c r="BH5" s="518"/>
      <c r="BI5" s="518"/>
      <c r="BJ5" s="518"/>
    </row>
    <row r="6" spans="1:62">
      <c r="A6" s="518"/>
      <c r="B6" s="518"/>
      <c r="C6" s="518"/>
      <c r="D6" s="518"/>
      <c r="E6" s="518"/>
      <c r="F6" s="518"/>
      <c r="G6" s="518"/>
      <c r="H6" s="518"/>
      <c r="I6" s="518"/>
      <c r="J6" s="518"/>
      <c r="K6" s="518"/>
      <c r="L6" s="518"/>
      <c r="M6" s="518"/>
      <c r="N6" s="518"/>
      <c r="O6" s="518"/>
      <c r="P6" s="518"/>
      <c r="Q6" s="518"/>
      <c r="R6" s="518"/>
      <c r="S6" s="518"/>
      <c r="T6" s="518"/>
      <c r="U6" s="518"/>
      <c r="V6" s="518"/>
      <c r="W6" s="518"/>
      <c r="X6" s="518"/>
      <c r="Y6" s="518"/>
      <c r="Z6" s="518"/>
      <c r="AA6" s="518"/>
      <c r="AB6" s="518"/>
      <c r="AC6" s="518"/>
      <c r="AD6" s="518"/>
      <c r="AE6" s="518"/>
      <c r="AF6" s="518"/>
      <c r="AG6" s="518"/>
      <c r="AH6" s="518"/>
      <c r="AI6" s="518"/>
      <c r="AJ6" s="518"/>
      <c r="AK6" s="518"/>
      <c r="AL6" s="518"/>
      <c r="AM6" s="518"/>
      <c r="AN6" s="518"/>
      <c r="AO6" s="518"/>
      <c r="AP6" s="518"/>
      <c r="AQ6" s="518"/>
      <c r="AR6" s="518"/>
      <c r="AS6" s="518"/>
      <c r="AT6" s="518"/>
      <c r="AU6" s="518"/>
      <c r="AV6" s="518"/>
      <c r="AW6" s="518"/>
      <c r="AX6" s="518"/>
      <c r="AY6" s="518"/>
      <c r="AZ6" s="518"/>
      <c r="BA6" s="518"/>
      <c r="BB6" s="518"/>
      <c r="BC6" s="518"/>
      <c r="BD6" s="518"/>
      <c r="BE6" s="518"/>
      <c r="BF6" s="518"/>
      <c r="BG6" s="518"/>
      <c r="BH6" s="518"/>
      <c r="BI6" s="518"/>
      <c r="BJ6" s="518"/>
    </row>
    <row r="7" spans="1:62">
      <c r="A7" s="518"/>
      <c r="B7" s="518"/>
      <c r="C7" s="518"/>
      <c r="D7" s="518"/>
      <c r="E7" s="518"/>
      <c r="F7" s="518"/>
      <c r="G7" s="518"/>
      <c r="H7" s="518"/>
      <c r="I7" s="518"/>
      <c r="J7" s="518"/>
      <c r="K7" s="518"/>
      <c r="L7" s="518"/>
      <c r="M7" s="518"/>
      <c r="N7" s="518"/>
      <c r="O7" s="518"/>
      <c r="P7" s="518"/>
      <c r="Q7" s="518"/>
      <c r="R7" s="518"/>
      <c r="S7" s="518"/>
      <c r="T7" s="518"/>
      <c r="U7" s="518"/>
      <c r="V7" s="518"/>
      <c r="W7" s="518"/>
      <c r="X7" s="518"/>
      <c r="Y7" s="518"/>
      <c r="Z7" s="518"/>
      <c r="AA7" s="518"/>
      <c r="AB7" s="518"/>
      <c r="AC7" s="518"/>
      <c r="AD7" s="518"/>
      <c r="AE7" s="518"/>
      <c r="AF7" s="518"/>
      <c r="AG7" s="518"/>
      <c r="AH7" s="518"/>
      <c r="AI7" s="518"/>
      <c r="AJ7" s="518"/>
      <c r="AK7" s="518"/>
      <c r="AL7" s="518"/>
      <c r="AM7" s="518"/>
      <c r="AN7" s="518"/>
      <c r="AO7" s="518"/>
      <c r="AP7" s="518"/>
      <c r="AQ7" s="518"/>
      <c r="AR7" s="518"/>
      <c r="AS7" s="518"/>
      <c r="AT7" s="518"/>
      <c r="AU7" s="518"/>
      <c r="AV7" s="518"/>
      <c r="AW7" s="518"/>
      <c r="AX7" s="518"/>
      <c r="AY7" s="518"/>
      <c r="AZ7" s="518"/>
      <c r="BA7" s="518"/>
      <c r="BB7" s="518"/>
      <c r="BC7" s="518"/>
      <c r="BD7" s="518"/>
      <c r="BE7" s="518"/>
      <c r="BF7" s="518"/>
      <c r="BG7" s="518"/>
      <c r="BH7" s="518"/>
      <c r="BI7" s="518"/>
      <c r="BJ7" s="518"/>
    </row>
    <row r="8" spans="1:62">
      <c r="A8" s="518"/>
      <c r="B8" s="518"/>
      <c r="C8" s="518"/>
      <c r="D8" s="518"/>
      <c r="E8" s="518"/>
      <c r="F8" s="518"/>
      <c r="G8" s="518"/>
      <c r="H8" s="518"/>
      <c r="I8" s="518"/>
      <c r="J8" s="518"/>
      <c r="K8" s="518"/>
      <c r="L8" s="518"/>
      <c r="M8" s="518"/>
      <c r="N8" s="518"/>
      <c r="O8" s="518"/>
      <c r="P8" s="518"/>
      <c r="Q8" s="518"/>
      <c r="R8" s="518"/>
      <c r="S8" s="518"/>
      <c r="T8" s="518"/>
      <c r="U8" s="518"/>
      <c r="V8" s="518"/>
      <c r="W8" s="518"/>
      <c r="X8" s="518"/>
      <c r="Y8" s="518"/>
      <c r="Z8" s="518"/>
      <c r="AA8" s="518"/>
      <c r="AB8" s="518"/>
      <c r="AC8" s="518"/>
      <c r="AD8" s="518"/>
      <c r="AE8" s="518"/>
      <c r="AF8" s="518"/>
      <c r="AG8" s="518"/>
      <c r="AH8" s="518"/>
      <c r="AI8" s="518"/>
      <c r="AJ8" s="518"/>
      <c r="AK8" s="518"/>
      <c r="AL8" s="518"/>
      <c r="AM8" s="518"/>
      <c r="AN8" s="518"/>
      <c r="AO8" s="518"/>
      <c r="AP8" s="518"/>
      <c r="AQ8" s="518"/>
      <c r="AR8" s="518"/>
      <c r="AS8" s="518"/>
      <c r="AT8" s="518"/>
      <c r="AU8" s="518"/>
      <c r="AV8" s="518"/>
      <c r="AW8" s="518"/>
      <c r="AX8" s="518"/>
      <c r="AY8" s="518"/>
      <c r="AZ8" s="518"/>
      <c r="BA8" s="518"/>
      <c r="BB8" s="518"/>
      <c r="BC8" s="518"/>
      <c r="BD8" s="518"/>
      <c r="BE8" s="518"/>
      <c r="BF8" s="518"/>
      <c r="BG8" s="518"/>
      <c r="BH8" s="518"/>
      <c r="BI8" s="518"/>
      <c r="BJ8" s="518"/>
    </row>
    <row r="9" spans="1:62">
      <c r="A9" s="518"/>
      <c r="B9" s="518"/>
      <c r="C9" s="518"/>
      <c r="D9" s="518"/>
      <c r="E9" s="518"/>
      <c r="F9" s="518"/>
      <c r="G9" s="518"/>
      <c r="H9" s="518"/>
      <c r="I9" s="518"/>
      <c r="J9" s="518"/>
      <c r="K9" s="518"/>
      <c r="L9" s="518"/>
      <c r="M9" s="518"/>
      <c r="N9" s="518"/>
      <c r="O9" s="518"/>
      <c r="P9" s="518"/>
      <c r="Q9" s="518"/>
      <c r="R9" s="518"/>
      <c r="S9" s="518"/>
      <c r="T9" s="518"/>
      <c r="U9" s="518"/>
      <c r="V9" s="518"/>
      <c r="W9" s="518"/>
      <c r="X9" s="518"/>
      <c r="Y9" s="518"/>
      <c r="Z9" s="518"/>
      <c r="AA9" s="518"/>
      <c r="AB9" s="518"/>
      <c r="AC9" s="518"/>
      <c r="AD9" s="518"/>
      <c r="AE9" s="518"/>
      <c r="AF9" s="518"/>
      <c r="AG9" s="518"/>
      <c r="AH9" s="518"/>
      <c r="AI9" s="518"/>
      <c r="AJ9" s="518"/>
      <c r="AK9" s="518"/>
      <c r="AL9" s="518"/>
      <c r="AM9" s="518"/>
      <c r="AN9" s="518"/>
      <c r="AO9" s="518"/>
      <c r="AP9" s="518"/>
      <c r="AQ9" s="518"/>
      <c r="AR9" s="518"/>
      <c r="AS9" s="518"/>
      <c r="AT9" s="518"/>
      <c r="AU9" s="518"/>
      <c r="AV9" s="518"/>
      <c r="AW9" s="518"/>
      <c r="AX9" s="518"/>
      <c r="AY9" s="518"/>
      <c r="AZ9" s="518"/>
      <c r="BA9" s="518"/>
      <c r="BB9" s="518"/>
      <c r="BC9" s="518"/>
      <c r="BD9" s="518"/>
      <c r="BE9" s="518"/>
      <c r="BF9" s="518"/>
      <c r="BG9" s="518"/>
      <c r="BH9" s="518"/>
      <c r="BI9" s="518"/>
      <c r="BJ9" s="518"/>
    </row>
    <row r="10" spans="1:62">
      <c r="A10" s="518"/>
      <c r="B10" s="518"/>
      <c r="C10" s="518"/>
      <c r="D10" s="518"/>
      <c r="E10" s="518"/>
      <c r="F10" s="518"/>
      <c r="G10" s="518"/>
      <c r="H10" s="518"/>
      <c r="I10" s="518"/>
      <c r="J10" s="518"/>
      <c r="K10" s="518"/>
      <c r="L10" s="518"/>
      <c r="M10" s="518"/>
      <c r="N10" s="518"/>
      <c r="O10" s="518"/>
      <c r="P10" s="518"/>
      <c r="Q10" s="518"/>
      <c r="R10" s="518"/>
      <c r="S10" s="518"/>
      <c r="T10" s="518"/>
      <c r="U10" s="518"/>
      <c r="V10" s="518"/>
      <c r="W10" s="518"/>
      <c r="X10" s="518"/>
      <c r="Y10" s="518"/>
      <c r="Z10" s="518"/>
      <c r="AA10" s="518"/>
      <c r="AB10" s="518"/>
      <c r="AC10" s="518"/>
      <c r="AD10" s="518"/>
      <c r="AE10" s="518"/>
      <c r="AF10" s="518"/>
      <c r="AG10" s="518"/>
      <c r="AH10" s="518"/>
      <c r="AI10" s="518"/>
      <c r="AJ10" s="518"/>
      <c r="AK10" s="518"/>
      <c r="AL10" s="518"/>
      <c r="AM10" s="518"/>
      <c r="AN10" s="518"/>
      <c r="AO10" s="518"/>
      <c r="AP10" s="518"/>
      <c r="AQ10" s="518"/>
      <c r="AR10" s="518"/>
      <c r="AS10" s="518"/>
      <c r="AT10" s="518"/>
      <c r="AU10" s="518"/>
      <c r="AV10" s="518"/>
      <c r="AW10" s="518"/>
      <c r="AX10" s="518"/>
      <c r="AY10" s="518"/>
      <c r="AZ10" s="518"/>
      <c r="BA10" s="518"/>
      <c r="BB10" s="518"/>
      <c r="BC10" s="518"/>
      <c r="BD10" s="518"/>
      <c r="BE10" s="518"/>
      <c r="BF10" s="518"/>
      <c r="BG10" s="518"/>
      <c r="BH10" s="518"/>
      <c r="BI10" s="518"/>
      <c r="BJ10" s="518"/>
    </row>
    <row r="50" spans="1:78" s="143" customFormat="1">
      <c r="A50" s="446">
        <f>A2</f>
        <v>0</v>
      </c>
      <c r="B50" s="446" t="s">
        <v>1587</v>
      </c>
      <c r="C50" s="446" t="s">
        <v>1587</v>
      </c>
      <c r="D50" s="446" t="s">
        <v>1587</v>
      </c>
      <c r="E50" s="446">
        <v>11111</v>
      </c>
      <c r="F50" s="446" t="s">
        <v>66</v>
      </c>
      <c r="G50" s="446">
        <f>SUM(G2:G49)</f>
        <v>0</v>
      </c>
      <c r="H50" s="446">
        <f t="shared" ref="H50:BG50" si="0">SUM(H2:H49)</f>
        <v>0</v>
      </c>
      <c r="I50" s="446">
        <f t="shared" si="0"/>
        <v>0</v>
      </c>
      <c r="J50" s="446">
        <f t="shared" si="0"/>
        <v>0</v>
      </c>
      <c r="K50" s="446">
        <f t="shared" si="0"/>
        <v>0</v>
      </c>
      <c r="L50" s="446">
        <f t="shared" si="0"/>
        <v>0</v>
      </c>
      <c r="M50" s="446">
        <f t="shared" si="0"/>
        <v>0</v>
      </c>
      <c r="N50" s="446">
        <f t="shared" si="0"/>
        <v>0</v>
      </c>
      <c r="O50" s="446">
        <f t="shared" si="0"/>
        <v>0</v>
      </c>
      <c r="P50" s="446">
        <f t="shared" si="0"/>
        <v>0</v>
      </c>
      <c r="Q50" s="446">
        <f t="shared" si="0"/>
        <v>0</v>
      </c>
      <c r="R50" s="446">
        <f t="shared" si="0"/>
        <v>0</v>
      </c>
      <c r="S50" s="446">
        <f t="shared" si="0"/>
        <v>0</v>
      </c>
      <c r="T50" s="446">
        <f t="shared" si="0"/>
        <v>0</v>
      </c>
      <c r="U50" s="446">
        <f t="shared" si="0"/>
        <v>0</v>
      </c>
      <c r="V50" s="446">
        <f t="shared" si="0"/>
        <v>0</v>
      </c>
      <c r="W50" s="446">
        <f t="shared" si="0"/>
        <v>0</v>
      </c>
      <c r="X50" s="446">
        <f t="shared" si="0"/>
        <v>0</v>
      </c>
      <c r="Y50" s="446">
        <f t="shared" si="0"/>
        <v>0</v>
      </c>
      <c r="Z50" s="446">
        <f t="shared" si="0"/>
        <v>0</v>
      </c>
      <c r="AA50" s="446">
        <f t="shared" si="0"/>
        <v>0</v>
      </c>
      <c r="AB50" s="446">
        <f t="shared" si="0"/>
        <v>0</v>
      </c>
      <c r="AC50" s="446">
        <f t="shared" si="0"/>
        <v>0</v>
      </c>
      <c r="AD50" s="446">
        <f t="shared" si="0"/>
        <v>0</v>
      </c>
      <c r="AE50" s="446">
        <f t="shared" si="0"/>
        <v>0</v>
      </c>
      <c r="AF50" s="446">
        <f t="shared" si="0"/>
        <v>0</v>
      </c>
      <c r="AG50" s="446">
        <f t="shared" si="0"/>
        <v>0</v>
      </c>
      <c r="AH50" s="446">
        <f t="shared" si="0"/>
        <v>0</v>
      </c>
      <c r="AI50" s="446">
        <f t="shared" si="0"/>
        <v>0</v>
      </c>
      <c r="AJ50" s="446">
        <f t="shared" si="0"/>
        <v>0</v>
      </c>
      <c r="AK50" s="446">
        <f t="shared" si="0"/>
        <v>0</v>
      </c>
      <c r="AL50" s="446">
        <f t="shared" si="0"/>
        <v>0</v>
      </c>
      <c r="AM50" s="446">
        <f t="shared" si="0"/>
        <v>0</v>
      </c>
      <c r="AN50" s="446">
        <f t="shared" si="0"/>
        <v>0</v>
      </c>
      <c r="AO50" s="446">
        <f t="shared" si="0"/>
        <v>0</v>
      </c>
      <c r="AP50" s="446">
        <f t="shared" si="0"/>
        <v>0</v>
      </c>
      <c r="AQ50" s="446">
        <f t="shared" si="0"/>
        <v>0</v>
      </c>
      <c r="AR50" s="446">
        <f t="shared" si="0"/>
        <v>0</v>
      </c>
      <c r="AS50" s="446">
        <f t="shared" si="0"/>
        <v>0</v>
      </c>
      <c r="AT50" s="446">
        <f t="shared" si="0"/>
        <v>0</v>
      </c>
      <c r="AU50" s="446">
        <f t="shared" si="0"/>
        <v>0</v>
      </c>
      <c r="AV50" s="446">
        <f t="shared" si="0"/>
        <v>0</v>
      </c>
      <c r="AW50" s="446">
        <f t="shared" si="0"/>
        <v>0</v>
      </c>
      <c r="AX50" s="446">
        <f t="shared" si="0"/>
        <v>0</v>
      </c>
      <c r="AY50" s="446">
        <f t="shared" si="0"/>
        <v>0</v>
      </c>
      <c r="AZ50" s="446">
        <f t="shared" si="0"/>
        <v>0</v>
      </c>
      <c r="BA50" s="446">
        <f t="shared" si="0"/>
        <v>0</v>
      </c>
      <c r="BB50" s="446">
        <f t="shared" si="0"/>
        <v>0</v>
      </c>
      <c r="BC50" s="446">
        <f t="shared" si="0"/>
        <v>0</v>
      </c>
      <c r="BD50" s="446">
        <f t="shared" si="0"/>
        <v>0</v>
      </c>
      <c r="BE50" s="446">
        <f t="shared" si="0"/>
        <v>0</v>
      </c>
      <c r="BF50" s="446">
        <f t="shared" si="0"/>
        <v>0</v>
      </c>
      <c r="BG50" s="446">
        <f t="shared" si="0"/>
        <v>0</v>
      </c>
      <c r="BH50" s="446">
        <v>1</v>
      </c>
      <c r="BI50" s="446">
        <v>1</v>
      </c>
      <c r="BJ50" s="446">
        <v>1</v>
      </c>
      <c r="BK50" s="446"/>
      <c r="BL50" s="446"/>
      <c r="BM50" s="446"/>
      <c r="BN50" s="446"/>
      <c r="BO50" s="446"/>
      <c r="BP50" s="446"/>
      <c r="BQ50" s="446"/>
      <c r="BR50" s="446"/>
      <c r="BS50" s="446"/>
      <c r="BT50" s="446"/>
      <c r="BU50" s="446"/>
      <c r="BV50" s="446"/>
      <c r="BW50" s="446"/>
      <c r="BX50" s="447"/>
      <c r="BY50" s="447"/>
      <c r="BZ50" s="447"/>
    </row>
  </sheetData>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50"/>
  <sheetViews>
    <sheetView showGridLines="0" workbookViewId="0">
      <selection activeCell="AR26" sqref="AR26"/>
    </sheetView>
  </sheetViews>
  <sheetFormatPr defaultRowHeight="15"/>
  <cols>
    <col min="1" max="62" width="3.5703125" bestFit="1" customWidth="1"/>
  </cols>
  <sheetData>
    <row r="1" spans="1:62" ht="130.5">
      <c r="A1" s="536" t="s">
        <v>140</v>
      </c>
      <c r="B1" s="536" t="s">
        <v>141</v>
      </c>
      <c r="C1" s="536" t="s">
        <v>211</v>
      </c>
      <c r="D1" s="536" t="s">
        <v>1130</v>
      </c>
      <c r="E1" s="536" t="s">
        <v>213</v>
      </c>
      <c r="F1" s="536" t="s">
        <v>65</v>
      </c>
      <c r="G1" s="536" t="s">
        <v>1837</v>
      </c>
      <c r="H1" s="536" t="s">
        <v>1838</v>
      </c>
      <c r="I1" s="536" t="s">
        <v>1839</v>
      </c>
      <c r="J1" s="536" t="s">
        <v>1840</v>
      </c>
      <c r="K1" s="536" t="s">
        <v>1841</v>
      </c>
      <c r="L1" s="536" t="s">
        <v>1842</v>
      </c>
      <c r="M1" s="536" t="s">
        <v>1843</v>
      </c>
      <c r="N1" s="536" t="s">
        <v>1844</v>
      </c>
      <c r="O1" s="536" t="s">
        <v>1845</v>
      </c>
      <c r="P1" s="536" t="s">
        <v>1846</v>
      </c>
      <c r="Q1" s="536" t="s">
        <v>1847</v>
      </c>
      <c r="R1" s="536" t="s">
        <v>1848</v>
      </c>
      <c r="S1" s="536" t="s">
        <v>1849</v>
      </c>
      <c r="T1" s="536" t="s">
        <v>1850</v>
      </c>
      <c r="U1" s="536" t="s">
        <v>1851</v>
      </c>
      <c r="V1" s="536" t="s">
        <v>1852</v>
      </c>
      <c r="W1" s="536" t="s">
        <v>1853</v>
      </c>
      <c r="X1" s="536" t="s">
        <v>1854</v>
      </c>
      <c r="Y1" s="536" t="s">
        <v>1855</v>
      </c>
      <c r="Z1" s="536" t="s">
        <v>1856</v>
      </c>
      <c r="AA1" s="536" t="s">
        <v>1857</v>
      </c>
      <c r="AB1" s="536" t="s">
        <v>1858</v>
      </c>
      <c r="AC1" s="536" t="s">
        <v>1859</v>
      </c>
      <c r="AD1" s="536" t="s">
        <v>1860</v>
      </c>
      <c r="AE1" s="536" t="s">
        <v>1861</v>
      </c>
      <c r="AF1" s="536" t="s">
        <v>1862</v>
      </c>
      <c r="AG1" s="536" t="s">
        <v>1863</v>
      </c>
      <c r="AH1" s="536" t="s">
        <v>1864</v>
      </c>
      <c r="AI1" s="536" t="s">
        <v>1865</v>
      </c>
      <c r="AJ1" s="536" t="s">
        <v>1866</v>
      </c>
      <c r="AK1" s="536" t="s">
        <v>1867</v>
      </c>
      <c r="AL1" s="536" t="s">
        <v>1868</v>
      </c>
      <c r="AM1" s="536" t="s">
        <v>1869</v>
      </c>
      <c r="AN1" s="536" t="s">
        <v>1870</v>
      </c>
      <c r="AO1" s="536" t="s">
        <v>1871</v>
      </c>
      <c r="AP1" s="536" t="s">
        <v>1872</v>
      </c>
      <c r="AQ1" s="536" t="s">
        <v>1873</v>
      </c>
      <c r="AR1" s="536" t="s">
        <v>1874</v>
      </c>
      <c r="AS1" s="536" t="s">
        <v>1875</v>
      </c>
      <c r="AT1" s="536" t="s">
        <v>1876</v>
      </c>
      <c r="AU1" s="536" t="s">
        <v>1877</v>
      </c>
      <c r="AV1" s="536" t="s">
        <v>1878</v>
      </c>
      <c r="AW1" s="536" t="s">
        <v>1879</v>
      </c>
      <c r="AX1" s="536" t="s">
        <v>1880</v>
      </c>
      <c r="AY1" s="536" t="s">
        <v>1881</v>
      </c>
      <c r="AZ1" s="536" t="s">
        <v>1882</v>
      </c>
      <c r="BA1" s="536" t="s">
        <v>1883</v>
      </c>
      <c r="BB1" s="536" t="s">
        <v>1884</v>
      </c>
      <c r="BC1" s="536" t="s">
        <v>1885</v>
      </c>
      <c r="BD1" s="536" t="s">
        <v>1886</v>
      </c>
      <c r="BE1" s="536" t="s">
        <v>1887</v>
      </c>
      <c r="BF1" s="536" t="s">
        <v>1888</v>
      </c>
      <c r="BG1" s="536" t="s">
        <v>1889</v>
      </c>
      <c r="BH1" s="536" t="s">
        <v>259</v>
      </c>
      <c r="BI1" s="536" t="s">
        <v>260</v>
      </c>
      <c r="BJ1" s="536" t="s">
        <v>261</v>
      </c>
    </row>
    <row r="50" spans="1:78" s="143" customFormat="1">
      <c r="A50" s="446">
        <f>A2</f>
        <v>0</v>
      </c>
      <c r="B50" s="446" t="s">
        <v>1587</v>
      </c>
      <c r="C50" s="446" t="s">
        <v>1587</v>
      </c>
      <c r="D50" s="446" t="s">
        <v>1587</v>
      </c>
      <c r="E50" s="446">
        <v>11111</v>
      </c>
      <c r="F50" s="446" t="s">
        <v>66</v>
      </c>
      <c r="G50" s="446">
        <f>SUM(G2:G49)</f>
        <v>0</v>
      </c>
      <c r="H50" s="446">
        <f t="shared" ref="H50:BG50" si="0">SUM(H2:H49)</f>
        <v>0</v>
      </c>
      <c r="I50" s="446">
        <f t="shared" si="0"/>
        <v>0</v>
      </c>
      <c r="J50" s="446">
        <f t="shared" si="0"/>
        <v>0</v>
      </c>
      <c r="K50" s="446">
        <f t="shared" si="0"/>
        <v>0</v>
      </c>
      <c r="L50" s="446">
        <f t="shared" si="0"/>
        <v>0</v>
      </c>
      <c r="M50" s="446">
        <f t="shared" si="0"/>
        <v>0</v>
      </c>
      <c r="N50" s="446">
        <f t="shared" si="0"/>
        <v>0</v>
      </c>
      <c r="O50" s="446">
        <f t="shared" si="0"/>
        <v>0</v>
      </c>
      <c r="P50" s="446">
        <f t="shared" si="0"/>
        <v>0</v>
      </c>
      <c r="Q50" s="446">
        <f t="shared" si="0"/>
        <v>0</v>
      </c>
      <c r="R50" s="446">
        <f t="shared" si="0"/>
        <v>0</v>
      </c>
      <c r="S50" s="446">
        <f t="shared" si="0"/>
        <v>0</v>
      </c>
      <c r="T50" s="446">
        <f t="shared" si="0"/>
        <v>0</v>
      </c>
      <c r="U50" s="446">
        <f t="shared" si="0"/>
        <v>0</v>
      </c>
      <c r="V50" s="446">
        <f t="shared" si="0"/>
        <v>0</v>
      </c>
      <c r="W50" s="446">
        <f t="shared" si="0"/>
        <v>0</v>
      </c>
      <c r="X50" s="446">
        <f t="shared" si="0"/>
        <v>0</v>
      </c>
      <c r="Y50" s="446">
        <f t="shared" si="0"/>
        <v>0</v>
      </c>
      <c r="Z50" s="446">
        <f t="shared" si="0"/>
        <v>0</v>
      </c>
      <c r="AA50" s="446">
        <f t="shared" si="0"/>
        <v>0</v>
      </c>
      <c r="AB50" s="446">
        <f t="shared" si="0"/>
        <v>0</v>
      </c>
      <c r="AC50" s="446">
        <f t="shared" si="0"/>
        <v>0</v>
      </c>
      <c r="AD50" s="446">
        <f t="shared" si="0"/>
        <v>0</v>
      </c>
      <c r="AE50" s="446">
        <f t="shared" si="0"/>
        <v>0</v>
      </c>
      <c r="AF50" s="446">
        <f t="shared" si="0"/>
        <v>0</v>
      </c>
      <c r="AG50" s="446">
        <f t="shared" si="0"/>
        <v>0</v>
      </c>
      <c r="AH50" s="446">
        <f t="shared" si="0"/>
        <v>0</v>
      </c>
      <c r="AI50" s="446">
        <f t="shared" si="0"/>
        <v>0</v>
      </c>
      <c r="AJ50" s="446">
        <f t="shared" si="0"/>
        <v>0</v>
      </c>
      <c r="AK50" s="446">
        <f t="shared" si="0"/>
        <v>0</v>
      </c>
      <c r="AL50" s="446">
        <f t="shared" si="0"/>
        <v>0</v>
      </c>
      <c r="AM50" s="446">
        <f t="shared" si="0"/>
        <v>0</v>
      </c>
      <c r="AN50" s="446">
        <f t="shared" si="0"/>
        <v>0</v>
      </c>
      <c r="AO50" s="446">
        <f t="shared" si="0"/>
        <v>0</v>
      </c>
      <c r="AP50" s="446">
        <f t="shared" si="0"/>
        <v>0</v>
      </c>
      <c r="AQ50" s="446">
        <f t="shared" si="0"/>
        <v>0</v>
      </c>
      <c r="AR50" s="446">
        <f t="shared" si="0"/>
        <v>0</v>
      </c>
      <c r="AS50" s="446">
        <f t="shared" si="0"/>
        <v>0</v>
      </c>
      <c r="AT50" s="446">
        <f t="shared" si="0"/>
        <v>0</v>
      </c>
      <c r="AU50" s="446">
        <f t="shared" si="0"/>
        <v>0</v>
      </c>
      <c r="AV50" s="446">
        <f t="shared" si="0"/>
        <v>0</v>
      </c>
      <c r="AW50" s="446">
        <f t="shared" si="0"/>
        <v>0</v>
      </c>
      <c r="AX50" s="446">
        <f t="shared" si="0"/>
        <v>0</v>
      </c>
      <c r="AY50" s="446">
        <f t="shared" si="0"/>
        <v>0</v>
      </c>
      <c r="AZ50" s="446">
        <f t="shared" si="0"/>
        <v>0</v>
      </c>
      <c r="BA50" s="446">
        <f t="shared" si="0"/>
        <v>0</v>
      </c>
      <c r="BB50" s="446">
        <f t="shared" si="0"/>
        <v>0</v>
      </c>
      <c r="BC50" s="446">
        <f t="shared" si="0"/>
        <v>0</v>
      </c>
      <c r="BD50" s="446">
        <f t="shared" si="0"/>
        <v>0</v>
      </c>
      <c r="BE50" s="446">
        <f t="shared" si="0"/>
        <v>0</v>
      </c>
      <c r="BF50" s="446">
        <f t="shared" si="0"/>
        <v>0</v>
      </c>
      <c r="BG50" s="446">
        <f t="shared" si="0"/>
        <v>0</v>
      </c>
      <c r="BH50" s="446">
        <v>1</v>
      </c>
      <c r="BI50" s="446">
        <v>1</v>
      </c>
      <c r="BJ50" s="446">
        <v>1</v>
      </c>
      <c r="BK50" s="446"/>
      <c r="BL50" s="446"/>
      <c r="BM50" s="446"/>
      <c r="BN50" s="446"/>
      <c r="BO50" s="446"/>
      <c r="BP50" s="446"/>
      <c r="BQ50" s="446"/>
      <c r="BR50" s="446"/>
      <c r="BS50" s="446"/>
      <c r="BT50" s="446"/>
      <c r="BU50" s="446"/>
      <c r="BV50" s="446"/>
      <c r="BW50" s="446"/>
      <c r="BX50" s="447"/>
      <c r="BY50" s="447"/>
      <c r="BZ50" s="447"/>
    </row>
  </sheetData>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50"/>
  <sheetViews>
    <sheetView showGridLines="0" workbookViewId="0">
      <pane xSplit="4" ySplit="1" topLeftCell="E2" activePane="bottomRight" state="frozen"/>
      <selection sqref="A1:AC1"/>
      <selection pane="topRight" sqref="A1:AC1"/>
      <selection pane="bottomLeft" sqref="A1:AC1"/>
      <selection pane="bottomRight" activeCell="A2" sqref="A2"/>
    </sheetView>
  </sheetViews>
  <sheetFormatPr defaultRowHeight="15"/>
  <cols>
    <col min="1" max="1" width="13.7109375" bestFit="1" customWidth="1"/>
    <col min="2" max="4" width="16.85546875" bestFit="1" customWidth="1"/>
    <col min="5" max="5" width="8.140625" bestFit="1" customWidth="1"/>
    <col min="6" max="6" width="8.28515625" bestFit="1" customWidth="1"/>
    <col min="7" max="15" width="8.42578125" bestFit="1" customWidth="1"/>
    <col min="16" max="16" width="8.5703125" bestFit="1" customWidth="1"/>
    <col min="17" max="17" width="8.42578125" bestFit="1" customWidth="1"/>
    <col min="18" max="18" width="8.5703125" bestFit="1" customWidth="1"/>
    <col min="19" max="19" width="8.42578125" bestFit="1" customWidth="1"/>
    <col min="20" max="20" width="8.5703125" bestFit="1" customWidth="1"/>
    <col min="21" max="34" width="8.85546875" bestFit="1" customWidth="1"/>
    <col min="35" max="35" width="8.42578125" bestFit="1" customWidth="1"/>
    <col min="36" max="36" width="8.5703125" bestFit="1" customWidth="1"/>
    <col min="37" max="37" width="8.42578125" bestFit="1" customWidth="1"/>
    <col min="38" max="38" width="8.5703125" bestFit="1" customWidth="1"/>
    <col min="39" max="39" width="8.42578125" bestFit="1" customWidth="1"/>
    <col min="40" max="40" width="8.5703125" bestFit="1" customWidth="1"/>
    <col min="41" max="41" width="8.42578125" bestFit="1" customWidth="1"/>
    <col min="42" max="42" width="8.5703125" bestFit="1" customWidth="1"/>
    <col min="43" max="43" width="8.42578125" bestFit="1" customWidth="1"/>
    <col min="44" max="44" width="8.5703125" bestFit="1" customWidth="1"/>
    <col min="45" max="46" width="8.42578125" bestFit="1" customWidth="1"/>
    <col min="47" max="58" width="8.85546875" bestFit="1" customWidth="1"/>
    <col min="60" max="62" width="7.85546875" bestFit="1" customWidth="1"/>
  </cols>
  <sheetData>
    <row r="1" spans="1:62" ht="57.75">
      <c r="A1" s="499" t="s">
        <v>140</v>
      </c>
      <c r="B1" s="499" t="s">
        <v>141</v>
      </c>
      <c r="C1" s="499" t="s">
        <v>211</v>
      </c>
      <c r="D1" s="499" t="s">
        <v>1130</v>
      </c>
      <c r="E1" s="499" t="s">
        <v>213</v>
      </c>
      <c r="F1" s="499" t="s">
        <v>65</v>
      </c>
      <c r="G1" s="499" t="s">
        <v>1659</v>
      </c>
      <c r="H1" s="499" t="s">
        <v>1660</v>
      </c>
      <c r="I1" s="499" t="s">
        <v>1661</v>
      </c>
      <c r="J1" s="499" t="s">
        <v>1662</v>
      </c>
      <c r="K1" s="499" t="s">
        <v>1663</v>
      </c>
      <c r="L1" s="499" t="s">
        <v>1664</v>
      </c>
      <c r="M1" s="499" t="s">
        <v>1665</v>
      </c>
      <c r="N1" s="499" t="s">
        <v>1666</v>
      </c>
      <c r="O1" s="499" t="s">
        <v>1667</v>
      </c>
      <c r="P1" s="499" t="s">
        <v>1668</v>
      </c>
      <c r="Q1" s="499" t="s">
        <v>1669</v>
      </c>
      <c r="R1" s="499" t="s">
        <v>1670</v>
      </c>
      <c r="S1" s="499" t="s">
        <v>1671</v>
      </c>
      <c r="T1" s="499" t="s">
        <v>1672</v>
      </c>
      <c r="U1" s="499" t="s">
        <v>1673</v>
      </c>
      <c r="V1" s="499" t="s">
        <v>1674</v>
      </c>
      <c r="W1" s="499" t="s">
        <v>1675</v>
      </c>
      <c r="X1" s="499" t="s">
        <v>1676</v>
      </c>
      <c r="Y1" s="499" t="s">
        <v>1677</v>
      </c>
      <c r="Z1" s="499" t="s">
        <v>1678</v>
      </c>
      <c r="AA1" s="499" t="s">
        <v>1679</v>
      </c>
      <c r="AB1" s="499" t="s">
        <v>1680</v>
      </c>
      <c r="AC1" s="499" t="s">
        <v>1681</v>
      </c>
      <c r="AD1" s="499" t="s">
        <v>1682</v>
      </c>
      <c r="AE1" s="499" t="s">
        <v>1683</v>
      </c>
      <c r="AF1" s="499" t="s">
        <v>1684</v>
      </c>
      <c r="AG1" s="499" t="s">
        <v>1685</v>
      </c>
      <c r="AH1" s="499" t="s">
        <v>1686</v>
      </c>
      <c r="AI1" s="499" t="s">
        <v>1687</v>
      </c>
      <c r="AJ1" s="499" t="s">
        <v>1688</v>
      </c>
      <c r="AK1" s="499" t="s">
        <v>1689</v>
      </c>
      <c r="AL1" s="499" t="s">
        <v>1690</v>
      </c>
      <c r="AM1" s="499" t="s">
        <v>1691</v>
      </c>
      <c r="AN1" s="499" t="s">
        <v>1692</v>
      </c>
      <c r="AO1" s="499" t="s">
        <v>1693</v>
      </c>
      <c r="AP1" s="499" t="s">
        <v>1694</v>
      </c>
      <c r="AQ1" s="499" t="s">
        <v>1695</v>
      </c>
      <c r="AR1" s="499" t="s">
        <v>1696</v>
      </c>
      <c r="AS1" s="499" t="s">
        <v>1697</v>
      </c>
      <c r="AT1" s="499" t="s">
        <v>1698</v>
      </c>
      <c r="AU1" s="499" t="s">
        <v>1699</v>
      </c>
      <c r="AV1" s="499" t="s">
        <v>1700</v>
      </c>
      <c r="AW1" s="499" t="s">
        <v>1701</v>
      </c>
      <c r="AX1" s="499" t="s">
        <v>1702</v>
      </c>
      <c r="AY1" s="499" t="s">
        <v>1703</v>
      </c>
      <c r="AZ1" s="499" t="s">
        <v>1704</v>
      </c>
      <c r="BA1" s="499" t="s">
        <v>1705</v>
      </c>
      <c r="BB1" s="499" t="s">
        <v>1706</v>
      </c>
      <c r="BC1" s="499" t="s">
        <v>1707</v>
      </c>
      <c r="BD1" s="499" t="s">
        <v>1708</v>
      </c>
      <c r="BE1" s="499" t="s">
        <v>1709</v>
      </c>
      <c r="BF1" s="499" t="s">
        <v>1710</v>
      </c>
      <c r="BG1" s="499" t="s">
        <v>1711</v>
      </c>
      <c r="BH1" s="499" t="s">
        <v>259</v>
      </c>
      <c r="BI1" s="499" t="s">
        <v>260</v>
      </c>
      <c r="BJ1" s="499" t="s">
        <v>261</v>
      </c>
    </row>
    <row r="50" spans="1:62" s="143" customFormat="1">
      <c r="A50" s="446">
        <f>A2</f>
        <v>0</v>
      </c>
      <c r="B50" s="446" t="s">
        <v>1587</v>
      </c>
      <c r="C50" s="446" t="s">
        <v>1587</v>
      </c>
      <c r="D50" s="446" t="s">
        <v>1587</v>
      </c>
      <c r="E50" s="446">
        <v>11111</v>
      </c>
      <c r="F50" s="446" t="s">
        <v>66</v>
      </c>
      <c r="G50" s="446">
        <f t="shared" ref="G50:AL50" si="0">SUM(G2:G49)</f>
        <v>0</v>
      </c>
      <c r="H50" s="446">
        <f t="shared" si="0"/>
        <v>0</v>
      </c>
      <c r="I50" s="446">
        <f t="shared" si="0"/>
        <v>0</v>
      </c>
      <c r="J50" s="446">
        <f t="shared" si="0"/>
        <v>0</v>
      </c>
      <c r="K50" s="446">
        <f t="shared" si="0"/>
        <v>0</v>
      </c>
      <c r="L50" s="446">
        <f t="shared" si="0"/>
        <v>0</v>
      </c>
      <c r="M50" s="446">
        <f t="shared" si="0"/>
        <v>0</v>
      </c>
      <c r="N50" s="446">
        <f t="shared" si="0"/>
        <v>0</v>
      </c>
      <c r="O50" s="446">
        <f t="shared" si="0"/>
        <v>0</v>
      </c>
      <c r="P50" s="446">
        <f t="shared" si="0"/>
        <v>0</v>
      </c>
      <c r="Q50" s="446">
        <f t="shared" si="0"/>
        <v>0</v>
      </c>
      <c r="R50" s="446">
        <f t="shared" si="0"/>
        <v>0</v>
      </c>
      <c r="S50" s="446">
        <f t="shared" si="0"/>
        <v>0</v>
      </c>
      <c r="T50" s="446">
        <f t="shared" si="0"/>
        <v>0</v>
      </c>
      <c r="U50" s="446">
        <f t="shared" si="0"/>
        <v>0</v>
      </c>
      <c r="V50" s="446">
        <f t="shared" si="0"/>
        <v>0</v>
      </c>
      <c r="W50" s="446">
        <f t="shared" si="0"/>
        <v>0</v>
      </c>
      <c r="X50" s="446">
        <f t="shared" si="0"/>
        <v>0</v>
      </c>
      <c r="Y50" s="446">
        <f t="shared" si="0"/>
        <v>0</v>
      </c>
      <c r="Z50" s="446">
        <f t="shared" si="0"/>
        <v>0</v>
      </c>
      <c r="AA50" s="446">
        <f t="shared" si="0"/>
        <v>0</v>
      </c>
      <c r="AB50" s="446">
        <f t="shared" si="0"/>
        <v>0</v>
      </c>
      <c r="AC50" s="446">
        <f t="shared" si="0"/>
        <v>0</v>
      </c>
      <c r="AD50" s="446">
        <f t="shared" si="0"/>
        <v>0</v>
      </c>
      <c r="AE50" s="446">
        <f t="shared" si="0"/>
        <v>0</v>
      </c>
      <c r="AF50" s="446">
        <f t="shared" si="0"/>
        <v>0</v>
      </c>
      <c r="AG50" s="446">
        <f t="shared" si="0"/>
        <v>0</v>
      </c>
      <c r="AH50" s="446">
        <f t="shared" si="0"/>
        <v>0</v>
      </c>
      <c r="AI50" s="446">
        <f t="shared" si="0"/>
        <v>0</v>
      </c>
      <c r="AJ50" s="446">
        <f t="shared" si="0"/>
        <v>0</v>
      </c>
      <c r="AK50" s="446">
        <f t="shared" si="0"/>
        <v>0</v>
      </c>
      <c r="AL50" s="446">
        <f t="shared" si="0"/>
        <v>0</v>
      </c>
      <c r="AM50" s="446">
        <f t="shared" ref="AM50:BG50" si="1">SUM(AM2:AM49)</f>
        <v>0</v>
      </c>
      <c r="AN50" s="446">
        <f t="shared" si="1"/>
        <v>0</v>
      </c>
      <c r="AO50" s="446">
        <f t="shared" si="1"/>
        <v>0</v>
      </c>
      <c r="AP50" s="446">
        <f t="shared" si="1"/>
        <v>0</v>
      </c>
      <c r="AQ50" s="446">
        <f t="shared" si="1"/>
        <v>0</v>
      </c>
      <c r="AR50" s="446">
        <f t="shared" si="1"/>
        <v>0</v>
      </c>
      <c r="AS50" s="446">
        <f t="shared" si="1"/>
        <v>0</v>
      </c>
      <c r="AT50" s="446">
        <f t="shared" si="1"/>
        <v>0</v>
      </c>
      <c r="AU50" s="446">
        <f t="shared" si="1"/>
        <v>0</v>
      </c>
      <c r="AV50" s="446">
        <f t="shared" si="1"/>
        <v>0</v>
      </c>
      <c r="AW50" s="446">
        <f t="shared" si="1"/>
        <v>0</v>
      </c>
      <c r="AX50" s="446">
        <f t="shared" si="1"/>
        <v>0</v>
      </c>
      <c r="AY50" s="446">
        <f t="shared" si="1"/>
        <v>0</v>
      </c>
      <c r="AZ50" s="446">
        <f t="shared" si="1"/>
        <v>0</v>
      </c>
      <c r="BA50" s="446">
        <f t="shared" si="1"/>
        <v>0</v>
      </c>
      <c r="BB50" s="446">
        <f t="shared" si="1"/>
        <v>0</v>
      </c>
      <c r="BC50" s="446">
        <f t="shared" si="1"/>
        <v>0</v>
      </c>
      <c r="BD50" s="446">
        <f t="shared" si="1"/>
        <v>0</v>
      </c>
      <c r="BE50" s="446">
        <f t="shared" si="1"/>
        <v>0</v>
      </c>
      <c r="BF50" s="446">
        <f t="shared" si="1"/>
        <v>0</v>
      </c>
      <c r="BG50" s="446">
        <f t="shared" si="1"/>
        <v>0</v>
      </c>
      <c r="BH50" s="446">
        <v>1</v>
      </c>
      <c r="BI50" s="446">
        <v>1</v>
      </c>
      <c r="BJ50" s="446">
        <v>1</v>
      </c>
    </row>
  </sheetData>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50"/>
  <sheetViews>
    <sheetView showGridLines="0" workbookViewId="0">
      <pane xSplit="5" ySplit="1" topLeftCell="F2" activePane="bottomRight" state="frozen"/>
      <selection sqref="A1:AC1"/>
      <selection pane="topRight" sqref="A1:AC1"/>
      <selection pane="bottomLeft" sqref="A1:AC1"/>
      <selection pane="bottomRight" activeCell="A2" sqref="A2"/>
    </sheetView>
  </sheetViews>
  <sheetFormatPr defaultRowHeight="15"/>
  <sheetData>
    <row r="1" spans="1:62" ht="57.75">
      <c r="A1" s="499" t="s">
        <v>140</v>
      </c>
      <c r="B1" s="499" t="s">
        <v>141</v>
      </c>
      <c r="C1" s="499" t="s">
        <v>211</v>
      </c>
      <c r="D1" s="499" t="s">
        <v>1130</v>
      </c>
      <c r="E1" s="499" t="s">
        <v>213</v>
      </c>
      <c r="F1" s="499" t="s">
        <v>65</v>
      </c>
      <c r="G1" s="499" t="s">
        <v>1712</v>
      </c>
      <c r="H1" s="499" t="s">
        <v>1713</v>
      </c>
      <c r="I1" s="499" t="s">
        <v>1714</v>
      </c>
      <c r="J1" s="499" t="s">
        <v>1715</v>
      </c>
      <c r="K1" s="499" t="s">
        <v>1716</v>
      </c>
      <c r="L1" s="499" t="s">
        <v>1717</v>
      </c>
      <c r="M1" s="499" t="s">
        <v>1718</v>
      </c>
      <c r="N1" s="499" t="s">
        <v>1719</v>
      </c>
      <c r="O1" s="499" t="s">
        <v>1720</v>
      </c>
      <c r="P1" s="499" t="s">
        <v>1721</v>
      </c>
      <c r="Q1" s="499" t="s">
        <v>1722</v>
      </c>
      <c r="R1" s="499" t="s">
        <v>1723</v>
      </c>
      <c r="S1" s="499" t="s">
        <v>1724</v>
      </c>
      <c r="T1" s="499" t="s">
        <v>1725</v>
      </c>
      <c r="U1" s="499" t="s">
        <v>1726</v>
      </c>
      <c r="V1" s="499" t="s">
        <v>1727</v>
      </c>
      <c r="W1" s="499" t="s">
        <v>1728</v>
      </c>
      <c r="X1" s="499" t="s">
        <v>1729</v>
      </c>
      <c r="Y1" s="499" t="s">
        <v>1730</v>
      </c>
      <c r="Z1" s="499" t="s">
        <v>1731</v>
      </c>
      <c r="AA1" s="499" t="s">
        <v>1732</v>
      </c>
      <c r="AB1" s="499" t="s">
        <v>1733</v>
      </c>
      <c r="AC1" s="499" t="s">
        <v>1734</v>
      </c>
      <c r="AD1" s="499" t="s">
        <v>1735</v>
      </c>
      <c r="AE1" s="499" t="s">
        <v>1736</v>
      </c>
      <c r="AF1" s="499" t="s">
        <v>1737</v>
      </c>
      <c r="AG1" s="499" t="s">
        <v>1738</v>
      </c>
      <c r="AH1" s="499" t="s">
        <v>1739</v>
      </c>
      <c r="AI1" s="499" t="s">
        <v>1740</v>
      </c>
      <c r="AJ1" s="499" t="s">
        <v>1741</v>
      </c>
      <c r="AK1" s="499" t="s">
        <v>1742</v>
      </c>
      <c r="AL1" s="499" t="s">
        <v>1743</v>
      </c>
      <c r="AM1" s="499" t="s">
        <v>1744</v>
      </c>
      <c r="AN1" s="499" t="s">
        <v>1745</v>
      </c>
      <c r="AO1" s="499" t="s">
        <v>1746</v>
      </c>
      <c r="AP1" s="499" t="s">
        <v>1747</v>
      </c>
      <c r="AQ1" s="499" t="s">
        <v>1748</v>
      </c>
      <c r="AR1" s="499" t="s">
        <v>1749</v>
      </c>
      <c r="AS1" s="499" t="s">
        <v>1750</v>
      </c>
      <c r="AT1" s="499" t="s">
        <v>1751</v>
      </c>
      <c r="AU1" s="499" t="s">
        <v>1752</v>
      </c>
      <c r="AV1" s="499" t="s">
        <v>1753</v>
      </c>
      <c r="AW1" s="499" t="s">
        <v>1754</v>
      </c>
      <c r="AX1" s="499" t="s">
        <v>1755</v>
      </c>
      <c r="AY1" s="499" t="s">
        <v>1756</v>
      </c>
      <c r="AZ1" s="499" t="s">
        <v>1757</v>
      </c>
      <c r="BA1" s="499" t="s">
        <v>1758</v>
      </c>
      <c r="BB1" s="499" t="s">
        <v>1759</v>
      </c>
      <c r="BC1" s="499" t="s">
        <v>1760</v>
      </c>
      <c r="BD1" s="499" t="s">
        <v>1761</v>
      </c>
      <c r="BE1" s="499" t="s">
        <v>1762</v>
      </c>
      <c r="BF1" s="499" t="s">
        <v>1763</v>
      </c>
      <c r="BG1" s="499" t="s">
        <v>1764</v>
      </c>
      <c r="BH1" s="499" t="s">
        <v>259</v>
      </c>
      <c r="BI1" s="499" t="s">
        <v>260</v>
      </c>
      <c r="BJ1" s="499" t="s">
        <v>261</v>
      </c>
    </row>
    <row r="50" spans="1:78" s="143" customFormat="1">
      <c r="A50" s="446">
        <f>A2</f>
        <v>0</v>
      </c>
      <c r="B50" s="446" t="s">
        <v>1587</v>
      </c>
      <c r="C50" s="446" t="s">
        <v>1587</v>
      </c>
      <c r="D50" s="446" t="s">
        <v>1587</v>
      </c>
      <c r="E50" s="446">
        <v>11111</v>
      </c>
      <c r="F50" s="446" t="s">
        <v>66</v>
      </c>
      <c r="G50" s="446">
        <f>SUM(G2:G49)</f>
        <v>0</v>
      </c>
      <c r="H50" s="446">
        <f t="shared" ref="H50:BG50" si="0">SUM(H2:H49)</f>
        <v>0</v>
      </c>
      <c r="I50" s="446">
        <f t="shared" si="0"/>
        <v>0</v>
      </c>
      <c r="J50" s="446">
        <f t="shared" si="0"/>
        <v>0</v>
      </c>
      <c r="K50" s="446">
        <f t="shared" si="0"/>
        <v>0</v>
      </c>
      <c r="L50" s="446">
        <f t="shared" si="0"/>
        <v>0</v>
      </c>
      <c r="M50" s="446">
        <f t="shared" si="0"/>
        <v>0</v>
      </c>
      <c r="N50" s="446">
        <f t="shared" si="0"/>
        <v>0</v>
      </c>
      <c r="O50" s="446">
        <f t="shared" si="0"/>
        <v>0</v>
      </c>
      <c r="P50" s="446">
        <f t="shared" si="0"/>
        <v>0</v>
      </c>
      <c r="Q50" s="446">
        <f t="shared" si="0"/>
        <v>0</v>
      </c>
      <c r="R50" s="446">
        <f t="shared" si="0"/>
        <v>0</v>
      </c>
      <c r="S50" s="446">
        <f t="shared" si="0"/>
        <v>0</v>
      </c>
      <c r="T50" s="446">
        <f t="shared" si="0"/>
        <v>0</v>
      </c>
      <c r="U50" s="446">
        <f t="shared" si="0"/>
        <v>0</v>
      </c>
      <c r="V50" s="446">
        <f t="shared" si="0"/>
        <v>0</v>
      </c>
      <c r="W50" s="446">
        <f t="shared" si="0"/>
        <v>0</v>
      </c>
      <c r="X50" s="446">
        <f t="shared" si="0"/>
        <v>0</v>
      </c>
      <c r="Y50" s="446">
        <f t="shared" si="0"/>
        <v>0</v>
      </c>
      <c r="Z50" s="446">
        <f t="shared" si="0"/>
        <v>0</v>
      </c>
      <c r="AA50" s="446">
        <f t="shared" si="0"/>
        <v>0</v>
      </c>
      <c r="AB50" s="446">
        <f t="shared" si="0"/>
        <v>0</v>
      </c>
      <c r="AC50" s="446">
        <f t="shared" si="0"/>
        <v>0</v>
      </c>
      <c r="AD50" s="446">
        <f t="shared" si="0"/>
        <v>0</v>
      </c>
      <c r="AE50" s="446">
        <f t="shared" si="0"/>
        <v>0</v>
      </c>
      <c r="AF50" s="446">
        <f t="shared" si="0"/>
        <v>0</v>
      </c>
      <c r="AG50" s="446">
        <f t="shared" si="0"/>
        <v>0</v>
      </c>
      <c r="AH50" s="446">
        <f t="shared" si="0"/>
        <v>0</v>
      </c>
      <c r="AI50" s="446">
        <f t="shared" si="0"/>
        <v>0</v>
      </c>
      <c r="AJ50" s="446">
        <f t="shared" si="0"/>
        <v>0</v>
      </c>
      <c r="AK50" s="446">
        <f t="shared" si="0"/>
        <v>0</v>
      </c>
      <c r="AL50" s="446">
        <f t="shared" si="0"/>
        <v>0</v>
      </c>
      <c r="AM50" s="446">
        <f t="shared" si="0"/>
        <v>0</v>
      </c>
      <c r="AN50" s="446">
        <f t="shared" si="0"/>
        <v>0</v>
      </c>
      <c r="AO50" s="446">
        <f t="shared" si="0"/>
        <v>0</v>
      </c>
      <c r="AP50" s="446">
        <f t="shared" si="0"/>
        <v>0</v>
      </c>
      <c r="AQ50" s="446">
        <f t="shared" si="0"/>
        <v>0</v>
      </c>
      <c r="AR50" s="446">
        <f t="shared" si="0"/>
        <v>0</v>
      </c>
      <c r="AS50" s="446">
        <f t="shared" si="0"/>
        <v>0</v>
      </c>
      <c r="AT50" s="446">
        <f t="shared" si="0"/>
        <v>0</v>
      </c>
      <c r="AU50" s="446">
        <f t="shared" si="0"/>
        <v>0</v>
      </c>
      <c r="AV50" s="446">
        <f t="shared" si="0"/>
        <v>0</v>
      </c>
      <c r="AW50" s="446">
        <f t="shared" si="0"/>
        <v>0</v>
      </c>
      <c r="AX50" s="446">
        <f t="shared" si="0"/>
        <v>0</v>
      </c>
      <c r="AY50" s="446">
        <f t="shared" si="0"/>
        <v>0</v>
      </c>
      <c r="AZ50" s="446">
        <f t="shared" si="0"/>
        <v>0</v>
      </c>
      <c r="BA50" s="446">
        <f t="shared" si="0"/>
        <v>0</v>
      </c>
      <c r="BB50" s="446">
        <f t="shared" si="0"/>
        <v>0</v>
      </c>
      <c r="BC50" s="446">
        <f t="shared" si="0"/>
        <v>0</v>
      </c>
      <c r="BD50" s="446">
        <f t="shared" si="0"/>
        <v>0</v>
      </c>
      <c r="BE50" s="446">
        <f t="shared" si="0"/>
        <v>0</v>
      </c>
      <c r="BF50" s="446">
        <f t="shared" si="0"/>
        <v>0</v>
      </c>
      <c r="BG50" s="446">
        <f t="shared" si="0"/>
        <v>0</v>
      </c>
      <c r="BH50" s="446">
        <v>1</v>
      </c>
      <c r="BI50" s="446">
        <v>1</v>
      </c>
      <c r="BJ50" s="446">
        <v>1</v>
      </c>
      <c r="BK50" s="446"/>
      <c r="BL50" s="446"/>
      <c r="BM50" s="446"/>
      <c r="BN50" s="446"/>
      <c r="BO50" s="446"/>
      <c r="BP50" s="446"/>
      <c r="BQ50" s="446"/>
      <c r="BR50" s="446"/>
      <c r="BS50" s="446"/>
      <c r="BT50" s="446"/>
      <c r="BU50" s="446"/>
      <c r="BV50" s="446"/>
      <c r="BW50" s="446"/>
      <c r="BX50" s="447"/>
      <c r="BY50" s="447"/>
      <c r="BZ50" s="447"/>
    </row>
  </sheetData>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U46"/>
  <sheetViews>
    <sheetView showGridLines="0" workbookViewId="0">
      <pane xSplit="6" ySplit="1" topLeftCell="EC2" activePane="bottomRight" state="frozen"/>
      <selection sqref="A1:AC1"/>
      <selection pane="topRight" sqref="A1:AC1"/>
      <selection pane="bottomLeft" sqref="A1:AC1"/>
      <selection pane="bottomRight" activeCell="EP1" sqref="EP1"/>
    </sheetView>
  </sheetViews>
  <sheetFormatPr defaultColWidth="9.140625" defaultRowHeight="15"/>
  <cols>
    <col min="1" max="1" width="13.7109375" style="501" bestFit="1" customWidth="1"/>
    <col min="2" max="2" width="7.85546875" style="501" bestFit="1" customWidth="1"/>
    <col min="3" max="3" width="12.28515625" style="501" bestFit="1" customWidth="1"/>
    <col min="4" max="4" width="10.5703125" style="501" bestFit="1" customWidth="1"/>
    <col min="5" max="5" width="8.140625" style="501" bestFit="1" customWidth="1"/>
    <col min="6" max="7" width="8.28515625" style="501" bestFit="1" customWidth="1"/>
    <col min="8" max="10" width="7.85546875" style="501" bestFit="1" customWidth="1"/>
    <col min="11" max="18" width="8.140625" style="501" bestFit="1" customWidth="1"/>
    <col min="19" max="19" width="7.85546875" style="501" bestFit="1" customWidth="1"/>
    <col min="20" max="20" width="8.42578125" style="501" bestFit="1" customWidth="1"/>
    <col min="21" max="23" width="7.85546875" style="501" bestFit="1" customWidth="1"/>
    <col min="24" max="31" width="8.5703125" style="501" bestFit="1" customWidth="1"/>
    <col min="32" max="32" width="7.85546875" style="501" bestFit="1" customWidth="1"/>
    <col min="33" max="33" width="8.28515625" style="501" bestFit="1" customWidth="1"/>
    <col min="34" max="45" width="8.140625" style="501" bestFit="1" customWidth="1"/>
    <col min="46" max="46" width="8.42578125" style="501" bestFit="1" customWidth="1"/>
    <col min="47" max="57" width="8.140625" style="501" bestFit="1" customWidth="1"/>
    <col min="58" max="58" width="8.5703125" style="501" bestFit="1" customWidth="1"/>
    <col min="59" max="64" width="9" style="501" bestFit="1" customWidth="1"/>
    <col min="65" max="65" width="8.28515625" style="501" bestFit="1" customWidth="1"/>
    <col min="66" max="68" width="8.85546875" style="501" bestFit="1" customWidth="1"/>
    <col min="69" max="76" width="7.140625" style="501" bestFit="1" customWidth="1"/>
    <col min="77" max="77" width="7.5703125" style="501" bestFit="1" customWidth="1"/>
    <col min="78" max="78" width="8.42578125" style="501" bestFit="1" customWidth="1"/>
    <col min="79" max="79" width="7" style="501" bestFit="1" customWidth="1"/>
    <col min="80" max="89" width="7.140625" style="501" bestFit="1" customWidth="1"/>
    <col min="90" max="90" width="7.5703125" style="501" bestFit="1" customWidth="1"/>
    <col min="91" max="91" width="8.28515625" style="501" bestFit="1" customWidth="1"/>
    <col min="92" max="92" width="8.85546875" style="501" bestFit="1" customWidth="1"/>
    <col min="93" max="94" width="9" style="501" bestFit="1" customWidth="1"/>
    <col min="95" max="102" width="7.140625" style="501" bestFit="1" customWidth="1"/>
    <col min="103" max="103" width="7.85546875" style="501" bestFit="1" customWidth="1"/>
    <col min="104" max="104" width="8.42578125" style="501" bestFit="1" customWidth="1"/>
    <col min="105" max="115" width="7.140625" style="501" bestFit="1" customWidth="1"/>
    <col min="116" max="116" width="7.85546875" style="501" bestFit="1" customWidth="1"/>
    <col min="117" max="117" width="8.28515625" style="501" bestFit="1" customWidth="1"/>
    <col min="118" max="128" width="7.42578125" style="501" bestFit="1" customWidth="1"/>
    <col min="129" max="129" width="8" style="501" bestFit="1" customWidth="1"/>
    <col min="130" max="130" width="8.42578125" style="501" bestFit="1" customWidth="1"/>
    <col min="131" max="141" width="7.42578125" style="501" bestFit="1" customWidth="1"/>
    <col min="142" max="142" width="8" style="501" bestFit="1" customWidth="1"/>
    <col min="143" max="145" width="7.85546875" style="501" bestFit="1" customWidth="1"/>
    <col min="146" max="16384" width="9.140625" style="501"/>
  </cols>
  <sheetData>
    <row r="1" spans="1:151" ht="85.5">
      <c r="A1" s="500" t="s">
        <v>140</v>
      </c>
      <c r="B1" s="500" t="s">
        <v>141</v>
      </c>
      <c r="C1" s="500" t="s">
        <v>211</v>
      </c>
      <c r="D1" s="500" t="s">
        <v>1130</v>
      </c>
      <c r="E1" s="500" t="s">
        <v>213</v>
      </c>
      <c r="F1" s="500" t="s">
        <v>65</v>
      </c>
      <c r="G1" s="500" t="s">
        <v>490</v>
      </c>
      <c r="H1" s="500" t="s">
        <v>491</v>
      </c>
      <c r="I1" s="500" t="s">
        <v>492</v>
      </c>
      <c r="J1" s="500" t="s">
        <v>493</v>
      </c>
      <c r="K1" s="500" t="s">
        <v>494</v>
      </c>
      <c r="L1" s="500" t="s">
        <v>495</v>
      </c>
      <c r="M1" s="500" t="s">
        <v>496</v>
      </c>
      <c r="N1" s="500" t="s">
        <v>497</v>
      </c>
      <c r="O1" s="500" t="s">
        <v>498</v>
      </c>
      <c r="P1" s="500" t="s">
        <v>499</v>
      </c>
      <c r="Q1" s="500" t="s">
        <v>500</v>
      </c>
      <c r="R1" s="500" t="s">
        <v>501</v>
      </c>
      <c r="S1" s="500" t="s">
        <v>502</v>
      </c>
      <c r="T1" s="500" t="s">
        <v>503</v>
      </c>
      <c r="U1" s="500" t="s">
        <v>504</v>
      </c>
      <c r="V1" s="500" t="s">
        <v>505</v>
      </c>
      <c r="W1" s="500" t="s">
        <v>506</v>
      </c>
      <c r="X1" s="500" t="s">
        <v>507</v>
      </c>
      <c r="Y1" s="500" t="s">
        <v>508</v>
      </c>
      <c r="Z1" s="500" t="s">
        <v>509</v>
      </c>
      <c r="AA1" s="500" t="s">
        <v>510</v>
      </c>
      <c r="AB1" s="500" t="s">
        <v>511</v>
      </c>
      <c r="AC1" s="500" t="s">
        <v>512</v>
      </c>
      <c r="AD1" s="500" t="s">
        <v>513</v>
      </c>
      <c r="AE1" s="500" t="s">
        <v>514</v>
      </c>
      <c r="AF1" s="500" t="s">
        <v>515</v>
      </c>
      <c r="AG1" s="500" t="s">
        <v>516</v>
      </c>
      <c r="AH1" s="500" t="s">
        <v>517</v>
      </c>
      <c r="AI1" s="500" t="s">
        <v>518</v>
      </c>
      <c r="AJ1" s="500" t="s">
        <v>519</v>
      </c>
      <c r="AK1" s="500" t="s">
        <v>520</v>
      </c>
      <c r="AL1" s="500" t="s">
        <v>521</v>
      </c>
      <c r="AM1" s="500" t="s">
        <v>522</v>
      </c>
      <c r="AN1" s="500" t="s">
        <v>523</v>
      </c>
      <c r="AO1" s="500" t="s">
        <v>524</v>
      </c>
      <c r="AP1" s="500" t="s">
        <v>525</v>
      </c>
      <c r="AQ1" s="500" t="s">
        <v>526</v>
      </c>
      <c r="AR1" s="500" t="s">
        <v>527</v>
      </c>
      <c r="AS1" s="500" t="s">
        <v>528</v>
      </c>
      <c r="AT1" s="500" t="s">
        <v>529</v>
      </c>
      <c r="AU1" s="500" t="s">
        <v>530</v>
      </c>
      <c r="AV1" s="500" t="s">
        <v>531</v>
      </c>
      <c r="AW1" s="500" t="s">
        <v>532</v>
      </c>
      <c r="AX1" s="500" t="s">
        <v>533</v>
      </c>
      <c r="AY1" s="500" t="s">
        <v>534</v>
      </c>
      <c r="AZ1" s="500" t="s">
        <v>535</v>
      </c>
      <c r="BA1" s="500" t="s">
        <v>536</v>
      </c>
      <c r="BB1" s="500" t="s">
        <v>537</v>
      </c>
      <c r="BC1" s="500" t="s">
        <v>538</v>
      </c>
      <c r="BD1" s="500" t="s">
        <v>539</v>
      </c>
      <c r="BE1" s="500" t="s">
        <v>540</v>
      </c>
      <c r="BF1" s="500" t="s">
        <v>541</v>
      </c>
      <c r="BG1" s="500" t="s">
        <v>542</v>
      </c>
      <c r="BH1" s="500" t="s">
        <v>543</v>
      </c>
      <c r="BI1" s="500" t="s">
        <v>544</v>
      </c>
      <c r="BJ1" s="500" t="s">
        <v>545</v>
      </c>
      <c r="BK1" s="500" t="s">
        <v>546</v>
      </c>
      <c r="BL1" s="500" t="s">
        <v>547</v>
      </c>
      <c r="BM1" s="500" t="s">
        <v>548</v>
      </c>
      <c r="BN1" s="500" t="s">
        <v>549</v>
      </c>
      <c r="BO1" s="500" t="s">
        <v>550</v>
      </c>
      <c r="BP1" s="500" t="s">
        <v>551</v>
      </c>
      <c r="BQ1" s="500" t="s">
        <v>552</v>
      </c>
      <c r="BR1" s="500" t="s">
        <v>553</v>
      </c>
      <c r="BS1" s="500" t="s">
        <v>554</v>
      </c>
      <c r="BT1" s="500" t="s">
        <v>555</v>
      </c>
      <c r="BU1" s="500" t="s">
        <v>556</v>
      </c>
      <c r="BV1" s="500" t="s">
        <v>557</v>
      </c>
      <c r="BW1" s="500" t="s">
        <v>558</v>
      </c>
      <c r="BX1" s="500" t="s">
        <v>559</v>
      </c>
      <c r="BY1" s="500" t="s">
        <v>560</v>
      </c>
      <c r="BZ1" s="500" t="s">
        <v>561</v>
      </c>
      <c r="CA1" s="500" t="s">
        <v>562</v>
      </c>
      <c r="CB1" s="500" t="s">
        <v>563</v>
      </c>
      <c r="CC1" s="500" t="s">
        <v>564</v>
      </c>
      <c r="CD1" s="500" t="s">
        <v>565</v>
      </c>
      <c r="CE1" s="500" t="s">
        <v>566</v>
      </c>
      <c r="CF1" s="500" t="s">
        <v>567</v>
      </c>
      <c r="CG1" s="500" t="s">
        <v>568</v>
      </c>
      <c r="CH1" s="500" t="s">
        <v>569</v>
      </c>
      <c r="CI1" s="500" t="s">
        <v>570</v>
      </c>
      <c r="CJ1" s="500" t="s">
        <v>571</v>
      </c>
      <c r="CK1" s="500" t="s">
        <v>572</v>
      </c>
      <c r="CL1" s="500" t="s">
        <v>573</v>
      </c>
      <c r="CM1" s="500" t="s">
        <v>574</v>
      </c>
      <c r="CN1" s="500" t="s">
        <v>575</v>
      </c>
      <c r="CO1" s="500" t="s">
        <v>576</v>
      </c>
      <c r="CP1" s="500" t="s">
        <v>577</v>
      </c>
      <c r="CQ1" s="500" t="s">
        <v>578</v>
      </c>
      <c r="CR1" s="500" t="s">
        <v>579</v>
      </c>
      <c r="CS1" s="500" t="s">
        <v>580</v>
      </c>
      <c r="CT1" s="500" t="s">
        <v>581</v>
      </c>
      <c r="CU1" s="500" t="s">
        <v>582</v>
      </c>
      <c r="CV1" s="500" t="s">
        <v>583</v>
      </c>
      <c r="CW1" s="500" t="s">
        <v>584</v>
      </c>
      <c r="CX1" s="500" t="s">
        <v>585</v>
      </c>
      <c r="CY1" s="500" t="s">
        <v>586</v>
      </c>
      <c r="CZ1" s="500" t="s">
        <v>587</v>
      </c>
      <c r="DA1" s="500" t="s">
        <v>588</v>
      </c>
      <c r="DB1" s="500" t="s">
        <v>589</v>
      </c>
      <c r="DC1" s="500" t="s">
        <v>590</v>
      </c>
      <c r="DD1" s="500" t="s">
        <v>591</v>
      </c>
      <c r="DE1" s="500" t="s">
        <v>592</v>
      </c>
      <c r="DF1" s="500" t="s">
        <v>593</v>
      </c>
      <c r="DG1" s="500" t="s">
        <v>594</v>
      </c>
      <c r="DH1" s="500" t="s">
        <v>595</v>
      </c>
      <c r="DI1" s="500" t="s">
        <v>596</v>
      </c>
      <c r="DJ1" s="500" t="s">
        <v>597</v>
      </c>
      <c r="DK1" s="500" t="s">
        <v>598</v>
      </c>
      <c r="DL1" s="500" t="s">
        <v>599</v>
      </c>
      <c r="DM1" s="500" t="s">
        <v>600</v>
      </c>
      <c r="DN1" s="500" t="s">
        <v>601</v>
      </c>
      <c r="DO1" s="500" t="s">
        <v>602</v>
      </c>
      <c r="DP1" s="500" t="s">
        <v>603</v>
      </c>
      <c r="DQ1" s="500" t="s">
        <v>604</v>
      </c>
      <c r="DR1" s="500" t="s">
        <v>605</v>
      </c>
      <c r="DS1" s="500" t="s">
        <v>606</v>
      </c>
      <c r="DT1" s="500" t="s">
        <v>607</v>
      </c>
      <c r="DU1" s="500" t="s">
        <v>608</v>
      </c>
      <c r="DV1" s="500" t="s">
        <v>609</v>
      </c>
      <c r="DW1" s="500" t="s">
        <v>610</v>
      </c>
      <c r="DX1" s="500" t="s">
        <v>611</v>
      </c>
      <c r="DY1" s="500" t="s">
        <v>612</v>
      </c>
      <c r="DZ1" s="500" t="s">
        <v>613</v>
      </c>
      <c r="EA1" s="500" t="s">
        <v>614</v>
      </c>
      <c r="EB1" s="500" t="s">
        <v>615</v>
      </c>
      <c r="EC1" s="500" t="s">
        <v>616</v>
      </c>
      <c r="ED1" s="500" t="s">
        <v>617</v>
      </c>
      <c r="EE1" s="500" t="s">
        <v>618</v>
      </c>
      <c r="EF1" s="500" t="s">
        <v>619</v>
      </c>
      <c r="EG1" s="500" t="s">
        <v>620</v>
      </c>
      <c r="EH1" s="500" t="s">
        <v>621</v>
      </c>
      <c r="EI1" s="500" t="s">
        <v>622</v>
      </c>
      <c r="EJ1" s="500" t="s">
        <v>623</v>
      </c>
      <c r="EK1" s="500" t="s">
        <v>624</v>
      </c>
      <c r="EL1" s="500" t="s">
        <v>625</v>
      </c>
      <c r="EM1" s="500" t="s">
        <v>259</v>
      </c>
      <c r="EN1" s="500" t="s">
        <v>260</v>
      </c>
      <c r="EO1" s="500" t="s">
        <v>261</v>
      </c>
      <c r="EP1" s="525" t="s">
        <v>1777</v>
      </c>
      <c r="EQ1" s="525" t="s">
        <v>1778</v>
      </c>
      <c r="ER1" s="525" t="s">
        <v>1779</v>
      </c>
      <c r="ES1" s="524" t="s">
        <v>1776</v>
      </c>
      <c r="ET1" s="524" t="s">
        <v>1780</v>
      </c>
      <c r="EU1" s="524" t="s">
        <v>1781</v>
      </c>
    </row>
    <row r="46" spans="1:145" s="143" customFormat="1">
      <c r="A46" s="446" t="e">
        <f>#REF!</f>
        <v>#REF!</v>
      </c>
      <c r="B46" s="446" t="s">
        <v>1587</v>
      </c>
      <c r="C46" s="446" t="s">
        <v>1587</v>
      </c>
      <c r="D46" s="446" t="s">
        <v>1587</v>
      </c>
      <c r="E46" s="446">
        <v>11111</v>
      </c>
      <c r="F46" s="446" t="s">
        <v>66</v>
      </c>
      <c r="G46" s="446">
        <f t="shared" ref="G46:AL46" si="0">SUM(G2:G45)</f>
        <v>0</v>
      </c>
      <c r="H46" s="446">
        <f t="shared" si="0"/>
        <v>0</v>
      </c>
      <c r="I46" s="446">
        <f t="shared" si="0"/>
        <v>0</v>
      </c>
      <c r="J46" s="446">
        <f t="shared" si="0"/>
        <v>0</v>
      </c>
      <c r="K46" s="446">
        <f t="shared" si="0"/>
        <v>0</v>
      </c>
      <c r="L46" s="446">
        <f t="shared" si="0"/>
        <v>0</v>
      </c>
      <c r="M46" s="446">
        <f t="shared" si="0"/>
        <v>0</v>
      </c>
      <c r="N46" s="446">
        <f t="shared" si="0"/>
        <v>0</v>
      </c>
      <c r="O46" s="446">
        <f t="shared" si="0"/>
        <v>0</v>
      </c>
      <c r="P46" s="446">
        <f t="shared" si="0"/>
        <v>0</v>
      </c>
      <c r="Q46" s="446">
        <f t="shared" si="0"/>
        <v>0</v>
      </c>
      <c r="R46" s="446">
        <f t="shared" si="0"/>
        <v>0</v>
      </c>
      <c r="S46" s="446">
        <f t="shared" si="0"/>
        <v>0</v>
      </c>
      <c r="T46" s="446">
        <f t="shared" si="0"/>
        <v>0</v>
      </c>
      <c r="U46" s="446">
        <f t="shared" si="0"/>
        <v>0</v>
      </c>
      <c r="V46" s="446">
        <f t="shared" si="0"/>
        <v>0</v>
      </c>
      <c r="W46" s="446">
        <f t="shared" si="0"/>
        <v>0</v>
      </c>
      <c r="X46" s="446">
        <f t="shared" si="0"/>
        <v>0</v>
      </c>
      <c r="Y46" s="446">
        <f t="shared" si="0"/>
        <v>0</v>
      </c>
      <c r="Z46" s="446">
        <f t="shared" si="0"/>
        <v>0</v>
      </c>
      <c r="AA46" s="446">
        <f t="shared" si="0"/>
        <v>0</v>
      </c>
      <c r="AB46" s="446">
        <f t="shared" si="0"/>
        <v>0</v>
      </c>
      <c r="AC46" s="446">
        <f t="shared" si="0"/>
        <v>0</v>
      </c>
      <c r="AD46" s="446">
        <f t="shared" si="0"/>
        <v>0</v>
      </c>
      <c r="AE46" s="446">
        <f t="shared" si="0"/>
        <v>0</v>
      </c>
      <c r="AF46" s="446">
        <f t="shared" si="0"/>
        <v>0</v>
      </c>
      <c r="AG46" s="446">
        <f t="shared" si="0"/>
        <v>0</v>
      </c>
      <c r="AH46" s="446">
        <f t="shared" si="0"/>
        <v>0</v>
      </c>
      <c r="AI46" s="446">
        <f t="shared" si="0"/>
        <v>0</v>
      </c>
      <c r="AJ46" s="446">
        <f t="shared" si="0"/>
        <v>0</v>
      </c>
      <c r="AK46" s="446">
        <f t="shared" si="0"/>
        <v>0</v>
      </c>
      <c r="AL46" s="446">
        <f t="shared" si="0"/>
        <v>0</v>
      </c>
      <c r="AM46" s="446">
        <f t="shared" ref="AM46:BR46" si="1">SUM(AM2:AM45)</f>
        <v>0</v>
      </c>
      <c r="AN46" s="446">
        <f t="shared" si="1"/>
        <v>0</v>
      </c>
      <c r="AO46" s="446">
        <f t="shared" si="1"/>
        <v>0</v>
      </c>
      <c r="AP46" s="446">
        <f t="shared" si="1"/>
        <v>0</v>
      </c>
      <c r="AQ46" s="446">
        <f t="shared" si="1"/>
        <v>0</v>
      </c>
      <c r="AR46" s="446">
        <f t="shared" si="1"/>
        <v>0</v>
      </c>
      <c r="AS46" s="446">
        <f t="shared" si="1"/>
        <v>0</v>
      </c>
      <c r="AT46" s="446">
        <f t="shared" si="1"/>
        <v>0</v>
      </c>
      <c r="AU46" s="446">
        <f t="shared" si="1"/>
        <v>0</v>
      </c>
      <c r="AV46" s="446">
        <f t="shared" si="1"/>
        <v>0</v>
      </c>
      <c r="AW46" s="446">
        <f t="shared" si="1"/>
        <v>0</v>
      </c>
      <c r="AX46" s="446">
        <f t="shared" si="1"/>
        <v>0</v>
      </c>
      <c r="AY46" s="446">
        <f t="shared" si="1"/>
        <v>0</v>
      </c>
      <c r="AZ46" s="446">
        <f t="shared" si="1"/>
        <v>0</v>
      </c>
      <c r="BA46" s="446">
        <f t="shared" si="1"/>
        <v>0</v>
      </c>
      <c r="BB46" s="446">
        <f t="shared" si="1"/>
        <v>0</v>
      </c>
      <c r="BC46" s="446">
        <f t="shared" si="1"/>
        <v>0</v>
      </c>
      <c r="BD46" s="446">
        <f t="shared" si="1"/>
        <v>0</v>
      </c>
      <c r="BE46" s="446">
        <f t="shared" si="1"/>
        <v>0</v>
      </c>
      <c r="BF46" s="446">
        <f t="shared" si="1"/>
        <v>0</v>
      </c>
      <c r="BG46" s="446">
        <f t="shared" si="1"/>
        <v>0</v>
      </c>
      <c r="BH46" s="446">
        <f t="shared" si="1"/>
        <v>0</v>
      </c>
      <c r="BI46" s="446">
        <f t="shared" si="1"/>
        <v>0</v>
      </c>
      <c r="BJ46" s="446">
        <f t="shared" si="1"/>
        <v>0</v>
      </c>
      <c r="BK46" s="446">
        <f t="shared" si="1"/>
        <v>0</v>
      </c>
      <c r="BL46" s="446">
        <f t="shared" si="1"/>
        <v>0</v>
      </c>
      <c r="BM46" s="446">
        <f t="shared" si="1"/>
        <v>0</v>
      </c>
      <c r="BN46" s="446">
        <f t="shared" si="1"/>
        <v>0</v>
      </c>
      <c r="BO46" s="446">
        <f t="shared" si="1"/>
        <v>0</v>
      </c>
      <c r="BP46" s="446">
        <f t="shared" si="1"/>
        <v>0</v>
      </c>
      <c r="BQ46" s="446">
        <f t="shared" si="1"/>
        <v>0</v>
      </c>
      <c r="BR46" s="446">
        <f t="shared" si="1"/>
        <v>0</v>
      </c>
      <c r="BS46" s="446">
        <f t="shared" ref="BS46:CX46" si="2">SUM(BS2:BS45)</f>
        <v>0</v>
      </c>
      <c r="BT46" s="446">
        <f t="shared" si="2"/>
        <v>0</v>
      </c>
      <c r="BU46" s="446">
        <f t="shared" si="2"/>
        <v>0</v>
      </c>
      <c r="BV46" s="446">
        <f t="shared" si="2"/>
        <v>0</v>
      </c>
      <c r="BW46" s="446">
        <f t="shared" si="2"/>
        <v>0</v>
      </c>
      <c r="BX46" s="446">
        <f t="shared" si="2"/>
        <v>0</v>
      </c>
      <c r="BY46" s="446">
        <f t="shared" si="2"/>
        <v>0</v>
      </c>
      <c r="BZ46" s="446">
        <f t="shared" si="2"/>
        <v>0</v>
      </c>
      <c r="CA46" s="446">
        <f t="shared" si="2"/>
        <v>0</v>
      </c>
      <c r="CB46" s="446">
        <f t="shared" si="2"/>
        <v>0</v>
      </c>
      <c r="CC46" s="446">
        <f t="shared" si="2"/>
        <v>0</v>
      </c>
      <c r="CD46" s="446">
        <f t="shared" si="2"/>
        <v>0</v>
      </c>
      <c r="CE46" s="446">
        <f t="shared" si="2"/>
        <v>0</v>
      </c>
      <c r="CF46" s="446">
        <f t="shared" si="2"/>
        <v>0</v>
      </c>
      <c r="CG46" s="446">
        <f t="shared" si="2"/>
        <v>0</v>
      </c>
      <c r="CH46" s="446">
        <f t="shared" si="2"/>
        <v>0</v>
      </c>
      <c r="CI46" s="446">
        <f t="shared" si="2"/>
        <v>0</v>
      </c>
      <c r="CJ46" s="446">
        <f t="shared" si="2"/>
        <v>0</v>
      </c>
      <c r="CK46" s="446">
        <f t="shared" si="2"/>
        <v>0</v>
      </c>
      <c r="CL46" s="446">
        <f t="shared" si="2"/>
        <v>0</v>
      </c>
      <c r="CM46" s="446">
        <f t="shared" si="2"/>
        <v>0</v>
      </c>
      <c r="CN46" s="446">
        <f t="shared" si="2"/>
        <v>0</v>
      </c>
      <c r="CO46" s="446">
        <f t="shared" si="2"/>
        <v>0</v>
      </c>
      <c r="CP46" s="446">
        <f t="shared" si="2"/>
        <v>0</v>
      </c>
      <c r="CQ46" s="446">
        <f t="shared" si="2"/>
        <v>0</v>
      </c>
      <c r="CR46" s="446">
        <f t="shared" si="2"/>
        <v>0</v>
      </c>
      <c r="CS46" s="446">
        <f t="shared" si="2"/>
        <v>0</v>
      </c>
      <c r="CT46" s="446">
        <f t="shared" si="2"/>
        <v>0</v>
      </c>
      <c r="CU46" s="446">
        <f t="shared" si="2"/>
        <v>0</v>
      </c>
      <c r="CV46" s="446">
        <f t="shared" si="2"/>
        <v>0</v>
      </c>
      <c r="CW46" s="446">
        <f t="shared" si="2"/>
        <v>0</v>
      </c>
      <c r="CX46" s="446">
        <f t="shared" si="2"/>
        <v>0</v>
      </c>
      <c r="CY46" s="446">
        <f t="shared" ref="CY46:ED46" si="3">SUM(CY2:CY45)</f>
        <v>0</v>
      </c>
      <c r="CZ46" s="446">
        <f t="shared" si="3"/>
        <v>0</v>
      </c>
      <c r="DA46" s="446">
        <f t="shared" si="3"/>
        <v>0</v>
      </c>
      <c r="DB46" s="446">
        <f t="shared" si="3"/>
        <v>0</v>
      </c>
      <c r="DC46" s="446">
        <f t="shared" si="3"/>
        <v>0</v>
      </c>
      <c r="DD46" s="446">
        <f t="shared" si="3"/>
        <v>0</v>
      </c>
      <c r="DE46" s="446">
        <f t="shared" si="3"/>
        <v>0</v>
      </c>
      <c r="DF46" s="446">
        <f t="shared" si="3"/>
        <v>0</v>
      </c>
      <c r="DG46" s="446">
        <f t="shared" si="3"/>
        <v>0</v>
      </c>
      <c r="DH46" s="446">
        <f t="shared" si="3"/>
        <v>0</v>
      </c>
      <c r="DI46" s="446">
        <f t="shared" si="3"/>
        <v>0</v>
      </c>
      <c r="DJ46" s="446">
        <f t="shared" si="3"/>
        <v>0</v>
      </c>
      <c r="DK46" s="446">
        <f t="shared" si="3"/>
        <v>0</v>
      </c>
      <c r="DL46" s="446">
        <f t="shared" si="3"/>
        <v>0</v>
      </c>
      <c r="DM46" s="446">
        <f t="shared" si="3"/>
        <v>0</v>
      </c>
      <c r="DN46" s="446">
        <f t="shared" si="3"/>
        <v>0</v>
      </c>
      <c r="DO46" s="446">
        <f t="shared" si="3"/>
        <v>0</v>
      </c>
      <c r="DP46" s="446">
        <f t="shared" si="3"/>
        <v>0</v>
      </c>
      <c r="DQ46" s="446">
        <f t="shared" si="3"/>
        <v>0</v>
      </c>
      <c r="DR46" s="446">
        <f t="shared" si="3"/>
        <v>0</v>
      </c>
      <c r="DS46" s="446">
        <f t="shared" si="3"/>
        <v>0</v>
      </c>
      <c r="DT46" s="446">
        <f t="shared" si="3"/>
        <v>0</v>
      </c>
      <c r="DU46" s="446">
        <f t="shared" si="3"/>
        <v>0</v>
      </c>
      <c r="DV46" s="446">
        <f t="shared" si="3"/>
        <v>0</v>
      </c>
      <c r="DW46" s="446">
        <f t="shared" si="3"/>
        <v>0</v>
      </c>
      <c r="DX46" s="446">
        <f t="shared" si="3"/>
        <v>0</v>
      </c>
      <c r="DY46" s="446">
        <f t="shared" si="3"/>
        <v>0</v>
      </c>
      <c r="DZ46" s="446">
        <f t="shared" si="3"/>
        <v>0</v>
      </c>
      <c r="EA46" s="446">
        <f t="shared" si="3"/>
        <v>0</v>
      </c>
      <c r="EB46" s="446">
        <f t="shared" si="3"/>
        <v>0</v>
      </c>
      <c r="EC46" s="446">
        <f t="shared" si="3"/>
        <v>0</v>
      </c>
      <c r="ED46" s="446">
        <f t="shared" si="3"/>
        <v>0</v>
      </c>
      <c r="EE46" s="446">
        <f t="shared" ref="EE46:EL46" si="4">SUM(EE2:EE45)</f>
        <v>0</v>
      </c>
      <c r="EF46" s="446">
        <f t="shared" si="4"/>
        <v>0</v>
      </c>
      <c r="EG46" s="446">
        <f t="shared" si="4"/>
        <v>0</v>
      </c>
      <c r="EH46" s="446">
        <f t="shared" si="4"/>
        <v>0</v>
      </c>
      <c r="EI46" s="446">
        <f t="shared" si="4"/>
        <v>0</v>
      </c>
      <c r="EJ46" s="446">
        <f t="shared" si="4"/>
        <v>0</v>
      </c>
      <c r="EK46" s="446">
        <f t="shared" si="4"/>
        <v>0</v>
      </c>
      <c r="EL46" s="446">
        <f t="shared" si="4"/>
        <v>0</v>
      </c>
      <c r="EM46" s="447">
        <v>1</v>
      </c>
      <c r="EN46" s="447">
        <v>1</v>
      </c>
      <c r="EO46" s="447">
        <v>1</v>
      </c>
    </row>
  </sheetData>
  <autoFilter ref="A1:EO1"/>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50"/>
  <sheetViews>
    <sheetView showGridLines="0" topLeftCell="E1" workbookViewId="0">
      <pane ySplit="1" topLeftCell="A2" activePane="bottomLeft" state="frozen"/>
      <selection pane="bottomLeft" activeCell="BQ1" sqref="A1:BQ1"/>
    </sheetView>
  </sheetViews>
  <sheetFormatPr defaultRowHeight="15"/>
  <cols>
    <col min="1" max="1" width="3.42578125" bestFit="1" customWidth="1"/>
    <col min="2" max="4" width="17.7109375" bestFit="1" customWidth="1"/>
    <col min="5" max="5" width="6" bestFit="1" customWidth="1"/>
    <col min="6" max="6" width="4.28515625" bestFit="1" customWidth="1"/>
    <col min="7" max="48" width="3.42578125" bestFit="1" customWidth="1"/>
    <col min="49" max="58" width="3.85546875" bestFit="1" customWidth="1"/>
    <col min="59" max="60" width="4.7109375" bestFit="1" customWidth="1"/>
    <col min="61" max="63" width="3.85546875" bestFit="1" customWidth="1"/>
    <col min="64" max="69" width="3.42578125" bestFit="1" customWidth="1"/>
  </cols>
  <sheetData>
    <row r="1" spans="1:71" s="508" customFormat="1" ht="170.25">
      <c r="A1" s="511" t="s">
        <v>140</v>
      </c>
      <c r="B1" s="511" t="s">
        <v>141</v>
      </c>
      <c r="C1" s="511" t="s">
        <v>211</v>
      </c>
      <c r="D1" s="511" t="s">
        <v>212</v>
      </c>
      <c r="E1" s="512" t="s">
        <v>213</v>
      </c>
      <c r="F1" s="512" t="s">
        <v>65</v>
      </c>
      <c r="G1" s="512" t="s">
        <v>2</v>
      </c>
      <c r="H1" s="512" t="s">
        <v>679</v>
      </c>
      <c r="I1" s="512" t="s">
        <v>680</v>
      </c>
      <c r="J1" s="512" t="s">
        <v>681</v>
      </c>
      <c r="K1" s="512" t="s">
        <v>682</v>
      </c>
      <c r="L1" s="512" t="s">
        <v>683</v>
      </c>
      <c r="M1" s="512" t="s">
        <v>684</v>
      </c>
      <c r="N1" s="512" t="s">
        <v>685</v>
      </c>
      <c r="O1" s="512" t="s">
        <v>686</v>
      </c>
      <c r="P1" s="512" t="s">
        <v>687</v>
      </c>
      <c r="Q1" s="512" t="s">
        <v>688</v>
      </c>
      <c r="R1" s="512" t="s">
        <v>689</v>
      </c>
      <c r="S1" s="512" t="s">
        <v>690</v>
      </c>
      <c r="T1" s="512" t="s">
        <v>691</v>
      </c>
      <c r="U1" s="512" t="s">
        <v>692</v>
      </c>
      <c r="V1" s="512" t="s">
        <v>693</v>
      </c>
      <c r="W1" s="512" t="s">
        <v>694</v>
      </c>
      <c r="X1" s="512" t="s">
        <v>695</v>
      </c>
      <c r="Y1" s="512" t="s">
        <v>696</v>
      </c>
      <c r="Z1" s="512" t="s">
        <v>697</v>
      </c>
      <c r="AA1" s="512" t="s">
        <v>698</v>
      </c>
      <c r="AB1" s="512" t="s">
        <v>699</v>
      </c>
      <c r="AC1" s="512" t="s">
        <v>700</v>
      </c>
      <c r="AD1" s="512" t="s">
        <v>701</v>
      </c>
      <c r="AE1" s="512" t="s">
        <v>702</v>
      </c>
      <c r="AF1" s="512" t="s">
        <v>703</v>
      </c>
      <c r="AG1" s="512" t="s">
        <v>704</v>
      </c>
      <c r="AH1" s="512" t="s">
        <v>705</v>
      </c>
      <c r="AI1" s="512" t="s">
        <v>706</v>
      </c>
      <c r="AJ1" s="512" t="s">
        <v>707</v>
      </c>
      <c r="AK1" s="512" t="s">
        <v>708</v>
      </c>
      <c r="AL1" s="512" t="s">
        <v>709</v>
      </c>
      <c r="AM1" s="512" t="s">
        <v>710</v>
      </c>
      <c r="AN1" s="512" t="s">
        <v>711</v>
      </c>
      <c r="AO1" s="512" t="s">
        <v>712</v>
      </c>
      <c r="AP1" s="512" t="s">
        <v>713</v>
      </c>
      <c r="AQ1" s="512" t="s">
        <v>714</v>
      </c>
      <c r="AR1" s="512" t="s">
        <v>715</v>
      </c>
      <c r="AS1" s="512" t="s">
        <v>716</v>
      </c>
      <c r="AT1" s="512" t="s">
        <v>717</v>
      </c>
      <c r="AU1" s="512" t="s">
        <v>718</v>
      </c>
      <c r="AV1" s="512" t="s">
        <v>92</v>
      </c>
      <c r="AW1" s="514" t="s">
        <v>1588</v>
      </c>
      <c r="AX1" s="514" t="s">
        <v>1589</v>
      </c>
      <c r="AY1" s="514" t="s">
        <v>1590</v>
      </c>
      <c r="AZ1" s="514" t="s">
        <v>1591</v>
      </c>
      <c r="BA1" s="514" t="s">
        <v>1592</v>
      </c>
      <c r="BB1" s="514" t="s">
        <v>1593</v>
      </c>
      <c r="BC1" s="514" t="s">
        <v>1594</v>
      </c>
      <c r="BD1" s="514" t="s">
        <v>1595</v>
      </c>
      <c r="BE1" s="514" t="s">
        <v>1596</v>
      </c>
      <c r="BF1" s="514" t="s">
        <v>1597</v>
      </c>
      <c r="BG1" s="514" t="s">
        <v>1598</v>
      </c>
      <c r="BH1" s="514" t="s">
        <v>1599</v>
      </c>
      <c r="BI1" s="514" t="s">
        <v>1600</v>
      </c>
      <c r="BJ1" s="514" t="s">
        <v>1601</v>
      </c>
      <c r="BK1" s="514" t="s">
        <v>1602</v>
      </c>
      <c r="BL1" s="512" t="s">
        <v>719</v>
      </c>
      <c r="BM1" s="512" t="s">
        <v>720</v>
      </c>
      <c r="BN1" s="512" t="s">
        <v>721</v>
      </c>
      <c r="BO1" s="512" t="s">
        <v>259</v>
      </c>
      <c r="BP1" s="512" t="s">
        <v>260</v>
      </c>
      <c r="BQ1" s="513" t="s">
        <v>261</v>
      </c>
      <c r="BR1" s="569" t="s">
        <v>2101</v>
      </c>
      <c r="BS1" s="569" t="s">
        <v>2102</v>
      </c>
    </row>
    <row r="2" spans="1:71">
      <c r="BR2" s="143">
        <f>G2-SUM(AY2,BB2,BE2,BH2,)</f>
        <v>0</v>
      </c>
      <c r="BS2" s="143" t="str">
        <f>IF(BR2&lt;0,AG2&amp;",","")</f>
        <v/>
      </c>
    </row>
    <row r="3" spans="1:71">
      <c r="BR3" s="143">
        <f t="shared" ref="BR3:BR49" si="0">G3-SUM(AY3,BB3,BE3,BH3,)</f>
        <v>0</v>
      </c>
      <c r="BS3" s="143" t="str">
        <f t="shared" ref="BS3:BS49" si="1">IF(BR3&lt;0,AG3&amp;",","")</f>
        <v/>
      </c>
    </row>
    <row r="4" spans="1:71">
      <c r="BR4" s="143">
        <f t="shared" si="0"/>
        <v>0</v>
      </c>
      <c r="BS4" s="143" t="str">
        <f t="shared" si="1"/>
        <v/>
      </c>
    </row>
    <row r="5" spans="1:71">
      <c r="BR5" s="143">
        <f t="shared" si="0"/>
        <v>0</v>
      </c>
      <c r="BS5" s="143" t="str">
        <f t="shared" si="1"/>
        <v/>
      </c>
    </row>
    <row r="6" spans="1:71">
      <c r="BR6" s="143">
        <f t="shared" si="0"/>
        <v>0</v>
      </c>
      <c r="BS6" s="143" t="str">
        <f t="shared" si="1"/>
        <v/>
      </c>
    </row>
    <row r="7" spans="1:71">
      <c r="BR7" s="143">
        <f t="shared" si="0"/>
        <v>0</v>
      </c>
      <c r="BS7" s="143" t="str">
        <f t="shared" si="1"/>
        <v/>
      </c>
    </row>
    <row r="8" spans="1:71">
      <c r="BR8" s="143">
        <f t="shared" si="0"/>
        <v>0</v>
      </c>
      <c r="BS8" s="143" t="str">
        <f t="shared" si="1"/>
        <v/>
      </c>
    </row>
    <row r="9" spans="1:71">
      <c r="BR9" s="143">
        <f t="shared" si="0"/>
        <v>0</v>
      </c>
      <c r="BS9" s="143" t="str">
        <f t="shared" si="1"/>
        <v/>
      </c>
    </row>
    <row r="10" spans="1:71">
      <c r="BR10" s="143">
        <f t="shared" si="0"/>
        <v>0</v>
      </c>
      <c r="BS10" s="143" t="str">
        <f t="shared" si="1"/>
        <v/>
      </c>
    </row>
    <row r="11" spans="1:71">
      <c r="BR11" s="143">
        <f t="shared" si="0"/>
        <v>0</v>
      </c>
      <c r="BS11" s="143" t="str">
        <f t="shared" si="1"/>
        <v/>
      </c>
    </row>
    <row r="12" spans="1:71">
      <c r="BR12" s="143">
        <f t="shared" si="0"/>
        <v>0</v>
      </c>
      <c r="BS12" s="143" t="str">
        <f t="shared" si="1"/>
        <v/>
      </c>
    </row>
    <row r="13" spans="1:71">
      <c r="BR13" s="143">
        <f t="shared" si="0"/>
        <v>0</v>
      </c>
      <c r="BS13" s="143" t="str">
        <f t="shared" si="1"/>
        <v/>
      </c>
    </row>
    <row r="14" spans="1:71">
      <c r="BR14" s="143">
        <f t="shared" si="0"/>
        <v>0</v>
      </c>
      <c r="BS14" s="143" t="str">
        <f t="shared" si="1"/>
        <v/>
      </c>
    </row>
    <row r="15" spans="1:71">
      <c r="BR15" s="143">
        <f t="shared" si="0"/>
        <v>0</v>
      </c>
      <c r="BS15" s="143" t="str">
        <f t="shared" si="1"/>
        <v/>
      </c>
    </row>
    <row r="16" spans="1:71">
      <c r="BR16" s="143">
        <f t="shared" si="0"/>
        <v>0</v>
      </c>
      <c r="BS16" s="143" t="str">
        <f t="shared" si="1"/>
        <v/>
      </c>
    </row>
    <row r="17" spans="70:71">
      <c r="BR17" s="143">
        <f t="shared" si="0"/>
        <v>0</v>
      </c>
      <c r="BS17" s="143" t="str">
        <f t="shared" si="1"/>
        <v/>
      </c>
    </row>
    <row r="18" spans="70:71">
      <c r="BR18" s="143">
        <f t="shared" si="0"/>
        <v>0</v>
      </c>
      <c r="BS18" s="143" t="str">
        <f t="shared" si="1"/>
        <v/>
      </c>
    </row>
    <row r="19" spans="70:71">
      <c r="BR19" s="143">
        <f t="shared" si="0"/>
        <v>0</v>
      </c>
      <c r="BS19" s="143" t="str">
        <f t="shared" si="1"/>
        <v/>
      </c>
    </row>
    <row r="20" spans="70:71">
      <c r="BR20" s="143">
        <f t="shared" si="0"/>
        <v>0</v>
      </c>
      <c r="BS20" s="143" t="str">
        <f t="shared" si="1"/>
        <v/>
      </c>
    </row>
    <row r="21" spans="70:71">
      <c r="BR21" s="143">
        <f t="shared" si="0"/>
        <v>0</v>
      </c>
      <c r="BS21" s="143" t="str">
        <f t="shared" si="1"/>
        <v/>
      </c>
    </row>
    <row r="22" spans="70:71">
      <c r="BR22" s="143">
        <f t="shared" si="0"/>
        <v>0</v>
      </c>
      <c r="BS22" s="143" t="str">
        <f t="shared" si="1"/>
        <v/>
      </c>
    </row>
    <row r="23" spans="70:71">
      <c r="BR23" s="143">
        <f t="shared" si="0"/>
        <v>0</v>
      </c>
      <c r="BS23" s="143" t="str">
        <f t="shared" si="1"/>
        <v/>
      </c>
    </row>
    <row r="24" spans="70:71">
      <c r="BR24" s="143">
        <f t="shared" si="0"/>
        <v>0</v>
      </c>
      <c r="BS24" s="143" t="str">
        <f t="shared" si="1"/>
        <v/>
      </c>
    </row>
    <row r="25" spans="70:71">
      <c r="BR25" s="143">
        <f t="shared" si="0"/>
        <v>0</v>
      </c>
      <c r="BS25" s="143" t="str">
        <f t="shared" si="1"/>
        <v/>
      </c>
    </row>
    <row r="26" spans="70:71">
      <c r="BR26" s="143">
        <f t="shared" si="0"/>
        <v>0</v>
      </c>
      <c r="BS26" s="143" t="str">
        <f t="shared" si="1"/>
        <v/>
      </c>
    </row>
    <row r="27" spans="70:71">
      <c r="BR27" s="143">
        <f t="shared" si="0"/>
        <v>0</v>
      </c>
      <c r="BS27" s="143" t="str">
        <f t="shared" si="1"/>
        <v/>
      </c>
    </row>
    <row r="28" spans="70:71">
      <c r="BR28" s="143">
        <f t="shared" si="0"/>
        <v>0</v>
      </c>
      <c r="BS28" s="143" t="str">
        <f t="shared" si="1"/>
        <v/>
      </c>
    </row>
    <row r="29" spans="70:71">
      <c r="BR29" s="143">
        <f t="shared" si="0"/>
        <v>0</v>
      </c>
      <c r="BS29" s="143" t="str">
        <f t="shared" si="1"/>
        <v/>
      </c>
    </row>
    <row r="30" spans="70:71">
      <c r="BR30" s="143">
        <f t="shared" si="0"/>
        <v>0</v>
      </c>
      <c r="BS30" s="143" t="str">
        <f t="shared" si="1"/>
        <v/>
      </c>
    </row>
    <row r="31" spans="70:71">
      <c r="BR31" s="143">
        <f t="shared" si="0"/>
        <v>0</v>
      </c>
      <c r="BS31" s="143" t="str">
        <f t="shared" si="1"/>
        <v/>
      </c>
    </row>
    <row r="32" spans="70:71">
      <c r="BR32" s="143">
        <f t="shared" si="0"/>
        <v>0</v>
      </c>
      <c r="BS32" s="143" t="str">
        <f t="shared" si="1"/>
        <v/>
      </c>
    </row>
    <row r="33" spans="70:71">
      <c r="BR33" s="143">
        <f t="shared" si="0"/>
        <v>0</v>
      </c>
      <c r="BS33" s="143" t="str">
        <f t="shared" si="1"/>
        <v/>
      </c>
    </row>
    <row r="34" spans="70:71">
      <c r="BR34" s="143">
        <f t="shared" si="0"/>
        <v>0</v>
      </c>
      <c r="BS34" s="143" t="str">
        <f t="shared" si="1"/>
        <v/>
      </c>
    </row>
    <row r="35" spans="70:71">
      <c r="BR35" s="143">
        <f t="shared" si="0"/>
        <v>0</v>
      </c>
      <c r="BS35" s="143" t="str">
        <f t="shared" si="1"/>
        <v/>
      </c>
    </row>
    <row r="36" spans="70:71">
      <c r="BR36" s="143">
        <f t="shared" si="0"/>
        <v>0</v>
      </c>
      <c r="BS36" s="143" t="str">
        <f t="shared" si="1"/>
        <v/>
      </c>
    </row>
    <row r="37" spans="70:71">
      <c r="BR37" s="143">
        <f t="shared" si="0"/>
        <v>0</v>
      </c>
      <c r="BS37" s="143" t="str">
        <f t="shared" si="1"/>
        <v/>
      </c>
    </row>
    <row r="38" spans="70:71">
      <c r="BR38" s="143">
        <f t="shared" si="0"/>
        <v>0</v>
      </c>
      <c r="BS38" s="143" t="str">
        <f t="shared" si="1"/>
        <v/>
      </c>
    </row>
    <row r="39" spans="70:71">
      <c r="BR39" s="143">
        <f t="shared" si="0"/>
        <v>0</v>
      </c>
      <c r="BS39" s="143" t="str">
        <f t="shared" si="1"/>
        <v/>
      </c>
    </row>
    <row r="40" spans="70:71">
      <c r="BR40" s="143">
        <f t="shared" si="0"/>
        <v>0</v>
      </c>
      <c r="BS40" s="143" t="str">
        <f t="shared" si="1"/>
        <v/>
      </c>
    </row>
    <row r="41" spans="70:71">
      <c r="BR41" s="143">
        <f t="shared" si="0"/>
        <v>0</v>
      </c>
      <c r="BS41" s="143" t="str">
        <f t="shared" si="1"/>
        <v/>
      </c>
    </row>
    <row r="42" spans="70:71">
      <c r="BR42" s="143">
        <f t="shared" si="0"/>
        <v>0</v>
      </c>
      <c r="BS42" s="143" t="str">
        <f t="shared" si="1"/>
        <v/>
      </c>
    </row>
    <row r="43" spans="70:71">
      <c r="BR43" s="143">
        <f t="shared" si="0"/>
        <v>0</v>
      </c>
      <c r="BS43" s="143" t="str">
        <f t="shared" si="1"/>
        <v/>
      </c>
    </row>
    <row r="44" spans="70:71">
      <c r="BR44" s="143">
        <f t="shared" si="0"/>
        <v>0</v>
      </c>
      <c r="BS44" s="143" t="str">
        <f t="shared" si="1"/>
        <v/>
      </c>
    </row>
    <row r="45" spans="70:71">
      <c r="BR45" s="143">
        <f t="shared" si="0"/>
        <v>0</v>
      </c>
      <c r="BS45" s="143" t="str">
        <f t="shared" si="1"/>
        <v/>
      </c>
    </row>
    <row r="46" spans="70:71">
      <c r="BR46" s="143">
        <f t="shared" si="0"/>
        <v>0</v>
      </c>
      <c r="BS46" s="143" t="str">
        <f t="shared" si="1"/>
        <v/>
      </c>
    </row>
    <row r="47" spans="70:71">
      <c r="BR47" s="143">
        <f t="shared" si="0"/>
        <v>0</v>
      </c>
      <c r="BS47" s="143" t="str">
        <f t="shared" si="1"/>
        <v/>
      </c>
    </row>
    <row r="48" spans="70:71">
      <c r="BR48" s="143">
        <f t="shared" si="0"/>
        <v>0</v>
      </c>
      <c r="BS48" s="143" t="str">
        <f t="shared" si="1"/>
        <v/>
      </c>
    </row>
    <row r="49" spans="1:71">
      <c r="BR49" s="143">
        <f t="shared" si="0"/>
        <v>0</v>
      </c>
      <c r="BS49" s="143" t="str">
        <f t="shared" si="1"/>
        <v/>
      </c>
    </row>
    <row r="50" spans="1:71">
      <c r="A50" s="446">
        <f>A2</f>
        <v>0</v>
      </c>
      <c r="B50" s="446" t="s">
        <v>1587</v>
      </c>
      <c r="C50" s="446" t="s">
        <v>1587</v>
      </c>
      <c r="D50" s="446" t="s">
        <v>1587</v>
      </c>
      <c r="E50" s="446">
        <v>11111</v>
      </c>
      <c r="F50" s="446" t="s">
        <v>66</v>
      </c>
      <c r="G50" s="446">
        <f>SUM(G2:G49)</f>
        <v>0</v>
      </c>
      <c r="H50" s="446">
        <f t="shared" ref="H50:BQ50" si="2">SUM(H2:H49)</f>
        <v>0</v>
      </c>
      <c r="I50" s="446">
        <f t="shared" si="2"/>
        <v>0</v>
      </c>
      <c r="J50" s="446">
        <f t="shared" si="2"/>
        <v>0</v>
      </c>
      <c r="K50" s="446">
        <f t="shared" si="2"/>
        <v>0</v>
      </c>
      <c r="L50" s="446">
        <f t="shared" si="2"/>
        <v>0</v>
      </c>
      <c r="M50" s="446">
        <f t="shared" si="2"/>
        <v>0</v>
      </c>
      <c r="N50" s="446">
        <f t="shared" si="2"/>
        <v>0</v>
      </c>
      <c r="O50" s="446">
        <f t="shared" si="2"/>
        <v>0</v>
      </c>
      <c r="P50" s="446">
        <f t="shared" si="2"/>
        <v>0</v>
      </c>
      <c r="Q50" s="446">
        <f t="shared" si="2"/>
        <v>0</v>
      </c>
      <c r="R50" s="446">
        <f t="shared" si="2"/>
        <v>0</v>
      </c>
      <c r="S50" s="446">
        <f t="shared" si="2"/>
        <v>0</v>
      </c>
      <c r="T50" s="446">
        <f t="shared" si="2"/>
        <v>0</v>
      </c>
      <c r="U50" s="446">
        <f t="shared" si="2"/>
        <v>0</v>
      </c>
      <c r="V50" s="446">
        <f t="shared" si="2"/>
        <v>0</v>
      </c>
      <c r="W50" s="446">
        <f t="shared" si="2"/>
        <v>0</v>
      </c>
      <c r="X50" s="446">
        <f t="shared" si="2"/>
        <v>0</v>
      </c>
      <c r="Y50" s="446">
        <f t="shared" si="2"/>
        <v>0</v>
      </c>
      <c r="Z50" s="446">
        <f t="shared" si="2"/>
        <v>0</v>
      </c>
      <c r="AA50" s="446">
        <f t="shared" si="2"/>
        <v>0</v>
      </c>
      <c r="AB50" s="446">
        <f t="shared" si="2"/>
        <v>0</v>
      </c>
      <c r="AC50" s="446">
        <f t="shared" si="2"/>
        <v>0</v>
      </c>
      <c r="AD50" s="446">
        <f t="shared" si="2"/>
        <v>0</v>
      </c>
      <c r="AE50" s="446">
        <f t="shared" si="2"/>
        <v>0</v>
      </c>
      <c r="AF50" s="446">
        <f t="shared" si="2"/>
        <v>0</v>
      </c>
      <c r="AG50" s="446">
        <f t="shared" si="2"/>
        <v>0</v>
      </c>
      <c r="AH50" s="446">
        <f t="shared" si="2"/>
        <v>0</v>
      </c>
      <c r="AI50" s="446">
        <f t="shared" si="2"/>
        <v>0</v>
      </c>
      <c r="AJ50" s="446">
        <f t="shared" si="2"/>
        <v>0</v>
      </c>
      <c r="AK50" s="446">
        <f t="shared" si="2"/>
        <v>0</v>
      </c>
      <c r="AL50" s="446">
        <f t="shared" si="2"/>
        <v>0</v>
      </c>
      <c r="AM50" s="446">
        <f t="shared" si="2"/>
        <v>0</v>
      </c>
      <c r="AN50" s="446">
        <f t="shared" si="2"/>
        <v>0</v>
      </c>
      <c r="AO50" s="446">
        <f t="shared" si="2"/>
        <v>0</v>
      </c>
      <c r="AP50" s="446">
        <f t="shared" si="2"/>
        <v>0</v>
      </c>
      <c r="AQ50" s="446">
        <f t="shared" si="2"/>
        <v>0</v>
      </c>
      <c r="AR50" s="446">
        <f t="shared" si="2"/>
        <v>0</v>
      </c>
      <c r="AS50" s="446">
        <f t="shared" si="2"/>
        <v>0</v>
      </c>
      <c r="AT50" s="446">
        <f t="shared" si="2"/>
        <v>0</v>
      </c>
      <c r="AU50" s="446">
        <f t="shared" si="2"/>
        <v>0</v>
      </c>
      <c r="AV50" s="446">
        <f t="shared" si="2"/>
        <v>0</v>
      </c>
      <c r="AW50" s="446">
        <f t="shared" si="2"/>
        <v>0</v>
      </c>
      <c r="AX50" s="446">
        <f t="shared" si="2"/>
        <v>0</v>
      </c>
      <c r="AY50" s="446">
        <f t="shared" si="2"/>
        <v>0</v>
      </c>
      <c r="AZ50" s="446">
        <f t="shared" si="2"/>
        <v>0</v>
      </c>
      <c r="BA50" s="446">
        <f t="shared" si="2"/>
        <v>0</v>
      </c>
      <c r="BB50" s="446">
        <f t="shared" si="2"/>
        <v>0</v>
      </c>
      <c r="BC50" s="446">
        <f t="shared" si="2"/>
        <v>0</v>
      </c>
      <c r="BD50" s="446">
        <f t="shared" si="2"/>
        <v>0</v>
      </c>
      <c r="BE50" s="446">
        <f t="shared" si="2"/>
        <v>0</v>
      </c>
      <c r="BF50" s="446">
        <f t="shared" si="2"/>
        <v>0</v>
      </c>
      <c r="BG50" s="446">
        <f t="shared" si="2"/>
        <v>0</v>
      </c>
      <c r="BH50" s="446">
        <f t="shared" si="2"/>
        <v>0</v>
      </c>
      <c r="BI50" s="446">
        <f t="shared" si="2"/>
        <v>0</v>
      </c>
      <c r="BJ50" s="446">
        <f t="shared" si="2"/>
        <v>0</v>
      </c>
      <c r="BK50" s="446">
        <f t="shared" si="2"/>
        <v>0</v>
      </c>
      <c r="BL50" s="446">
        <f t="shared" si="2"/>
        <v>0</v>
      </c>
      <c r="BM50" s="446">
        <f t="shared" si="2"/>
        <v>0</v>
      </c>
      <c r="BN50" s="446">
        <f t="shared" si="2"/>
        <v>0</v>
      </c>
      <c r="BO50" s="446">
        <f t="shared" si="2"/>
        <v>0</v>
      </c>
      <c r="BP50" s="446">
        <f t="shared" si="2"/>
        <v>0</v>
      </c>
      <c r="BQ50" s="446">
        <f t="shared" si="2"/>
        <v>0</v>
      </c>
    </row>
  </sheetData>
  <sheetProtection algorithmName="SHA-512" hashValue="JmfdZezZ55fPqWm2X0wtfBLn6b9kG4meJWQXKNoffvgfYuodeQV1X/sin0OuaJwY6BvaMMEMIqZUGRkyrqy5KQ==" saltValue="ND+xI38tsZJSwmkdfCJgxQ==" spinCount="100000" sheet="1" objects="1" scenarios="1"/>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50"/>
  <sheetViews>
    <sheetView showGridLines="0" workbookViewId="0">
      <pane xSplit="6" ySplit="1" topLeftCell="G2" activePane="bottomRight" state="frozen"/>
      <selection activeCell="B3" sqref="B3:P3"/>
      <selection pane="topRight" activeCell="B3" sqref="B3:P3"/>
      <selection pane="bottomLeft" activeCell="B3" sqref="B3:P3"/>
      <selection pane="bottomRight" activeCell="AJ350" sqref="AJ350"/>
    </sheetView>
  </sheetViews>
  <sheetFormatPr defaultRowHeight="15"/>
  <cols>
    <col min="1" max="1" width="17.85546875" bestFit="1" customWidth="1"/>
    <col min="2" max="2" width="7.28515625" bestFit="1" customWidth="1"/>
    <col min="3" max="3" width="12" bestFit="1" customWidth="1"/>
    <col min="4" max="4" width="23.85546875" bestFit="1" customWidth="1"/>
    <col min="6" max="6" width="12.85546875" bestFit="1" customWidth="1"/>
    <col min="7" max="7" width="10.7109375" bestFit="1" customWidth="1"/>
    <col min="8" max="8" width="17.42578125" bestFit="1" customWidth="1"/>
    <col min="9" max="9" width="16" bestFit="1" customWidth="1"/>
    <col min="10" max="10" width="17" bestFit="1" customWidth="1"/>
    <col min="11" max="11" width="17.42578125" bestFit="1" customWidth="1"/>
    <col min="12" max="12" width="16" bestFit="1" customWidth="1"/>
    <col min="13" max="13" width="17" bestFit="1" customWidth="1"/>
    <col min="14" max="14" width="25.7109375" bestFit="1" customWidth="1"/>
    <col min="15" max="15" width="14.5703125" bestFit="1" customWidth="1"/>
    <col min="16" max="16" width="18.7109375" bestFit="1" customWidth="1"/>
    <col min="17" max="17" width="17.28515625" bestFit="1" customWidth="1"/>
    <col min="18" max="18" width="20" bestFit="1" customWidth="1"/>
    <col min="28" max="28" width="18.7109375" bestFit="1" customWidth="1"/>
    <col min="29" max="29" width="17.28515625" bestFit="1" customWidth="1"/>
    <col min="30" max="30" width="20" bestFit="1" customWidth="1"/>
    <col min="31" max="31" width="15.5703125" customWidth="1"/>
  </cols>
  <sheetData>
    <row r="1" spans="1:32" ht="14.25" customHeight="1">
      <c r="A1" s="386" t="s">
        <v>140</v>
      </c>
      <c r="B1" s="386" t="s">
        <v>141</v>
      </c>
      <c r="C1" s="386" t="s">
        <v>211</v>
      </c>
      <c r="D1" s="386" t="s">
        <v>212</v>
      </c>
      <c r="E1" s="386" t="s">
        <v>213</v>
      </c>
      <c r="F1" s="387" t="s">
        <v>65</v>
      </c>
      <c r="G1" s="388" t="s">
        <v>1540</v>
      </c>
      <c r="H1" s="389" t="s">
        <v>1468</v>
      </c>
      <c r="I1" s="390" t="s">
        <v>1469</v>
      </c>
      <c r="J1" s="390" t="s">
        <v>1470</v>
      </c>
      <c r="K1" s="391" t="s">
        <v>1536</v>
      </c>
      <c r="L1" s="390" t="s">
        <v>1537</v>
      </c>
      <c r="M1" s="390" t="s">
        <v>1538</v>
      </c>
      <c r="N1" s="392" t="s">
        <v>1475</v>
      </c>
      <c r="O1" s="390" t="s">
        <v>1477</v>
      </c>
      <c r="P1" s="393" t="s">
        <v>1478</v>
      </c>
      <c r="Q1" s="393" t="s">
        <v>1479</v>
      </c>
      <c r="R1" s="393" t="s">
        <v>1480</v>
      </c>
      <c r="S1" s="388" t="s">
        <v>1539</v>
      </c>
      <c r="T1" s="389" t="s">
        <v>1468</v>
      </c>
      <c r="U1" s="390" t="s">
        <v>1469</v>
      </c>
      <c r="V1" s="390" t="s">
        <v>1470</v>
      </c>
      <c r="W1" s="391" t="s">
        <v>1536</v>
      </c>
      <c r="X1" s="390" t="s">
        <v>1537</v>
      </c>
      <c r="Y1" s="390" t="s">
        <v>1538</v>
      </c>
      <c r="Z1" s="392" t="s">
        <v>1475</v>
      </c>
      <c r="AA1" s="390" t="s">
        <v>1477</v>
      </c>
      <c r="AB1" s="393" t="s">
        <v>1478</v>
      </c>
      <c r="AC1" s="393" t="s">
        <v>1479</v>
      </c>
      <c r="AD1" s="393" t="s">
        <v>1480</v>
      </c>
      <c r="AE1" s="535" t="s">
        <v>1835</v>
      </c>
      <c r="AF1" s="535" t="s">
        <v>1836</v>
      </c>
    </row>
    <row r="2" spans="1:32">
      <c r="A2" s="394"/>
      <c r="B2" s="394"/>
      <c r="C2" s="394"/>
      <c r="D2" s="394"/>
      <c r="E2" s="394"/>
      <c r="F2" s="394"/>
      <c r="G2" s="394"/>
      <c r="S2" s="394"/>
    </row>
    <row r="350" spans="1:35">
      <c r="A350" s="340">
        <f>A2</f>
        <v>0</v>
      </c>
      <c r="B350" s="340" t="s">
        <v>1163</v>
      </c>
      <c r="C350" s="340" t="s">
        <v>1163</v>
      </c>
      <c r="D350" s="340" t="s">
        <v>1163</v>
      </c>
      <c r="E350" s="340">
        <v>11111</v>
      </c>
      <c r="F350" s="340" t="s">
        <v>66</v>
      </c>
      <c r="G350" s="340">
        <f>SUM(G2:G349)</f>
        <v>0</v>
      </c>
      <c r="H350" s="340">
        <f t="shared" ref="H350:AF350" si="0">SUM(H2:H349)</f>
        <v>0</v>
      </c>
      <c r="I350" s="340">
        <f t="shared" si="0"/>
        <v>0</v>
      </c>
      <c r="J350" s="340">
        <f t="shared" si="0"/>
        <v>0</v>
      </c>
      <c r="K350" s="340">
        <f t="shared" si="0"/>
        <v>0</v>
      </c>
      <c r="L350" s="340">
        <f t="shared" si="0"/>
        <v>0</v>
      </c>
      <c r="M350" s="340">
        <f t="shared" si="0"/>
        <v>0</v>
      </c>
      <c r="N350" s="340">
        <f t="shared" si="0"/>
        <v>0</v>
      </c>
      <c r="O350" s="340">
        <f t="shared" si="0"/>
        <v>0</v>
      </c>
      <c r="P350" s="340">
        <f t="shared" si="0"/>
        <v>0</v>
      </c>
      <c r="Q350" s="340">
        <f t="shared" si="0"/>
        <v>0</v>
      </c>
      <c r="R350" s="340">
        <f t="shared" si="0"/>
        <v>0</v>
      </c>
      <c r="S350" s="340">
        <f t="shared" si="0"/>
        <v>0</v>
      </c>
      <c r="T350" s="340">
        <f t="shared" si="0"/>
        <v>0</v>
      </c>
      <c r="U350" s="340">
        <f t="shared" si="0"/>
        <v>0</v>
      </c>
      <c r="V350" s="340">
        <f t="shared" si="0"/>
        <v>0</v>
      </c>
      <c r="W350" s="340">
        <f t="shared" si="0"/>
        <v>0</v>
      </c>
      <c r="X350" s="340">
        <f t="shared" si="0"/>
        <v>0</v>
      </c>
      <c r="Y350" s="340">
        <f t="shared" si="0"/>
        <v>0</v>
      </c>
      <c r="Z350" s="340">
        <f t="shared" si="0"/>
        <v>0</v>
      </c>
      <c r="AA350" s="340">
        <f t="shared" si="0"/>
        <v>0</v>
      </c>
      <c r="AB350" s="340">
        <f t="shared" si="0"/>
        <v>0</v>
      </c>
      <c r="AC350" s="340">
        <f t="shared" si="0"/>
        <v>0</v>
      </c>
      <c r="AD350" s="340">
        <f t="shared" si="0"/>
        <v>0</v>
      </c>
      <c r="AE350" s="340">
        <f t="shared" si="0"/>
        <v>0</v>
      </c>
      <c r="AF350" s="340">
        <f t="shared" si="0"/>
        <v>0</v>
      </c>
      <c r="AG350">
        <v>1</v>
      </c>
      <c r="AH350">
        <v>1</v>
      </c>
      <c r="AI350">
        <v>1</v>
      </c>
    </row>
  </sheetData>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FF00"/>
  </sheetPr>
  <dimension ref="A1:F106"/>
  <sheetViews>
    <sheetView showGridLines="0" workbookViewId="0">
      <selection activeCell="A5" sqref="A5"/>
    </sheetView>
  </sheetViews>
  <sheetFormatPr defaultRowHeight="15"/>
  <cols>
    <col min="1" max="1" width="8" bestFit="1" customWidth="1"/>
    <col min="2" max="2" width="30" bestFit="1" customWidth="1"/>
    <col min="3" max="3" width="40" bestFit="1" customWidth="1"/>
    <col min="4" max="4" width="30.28515625" customWidth="1"/>
    <col min="5" max="5" width="44.5703125" bestFit="1" customWidth="1"/>
    <col min="6" max="6" width="23.140625" customWidth="1"/>
  </cols>
  <sheetData>
    <row r="1" spans="1:6">
      <c r="A1" s="335" t="s">
        <v>141</v>
      </c>
      <c r="B1" t="s">
        <v>275</v>
      </c>
      <c r="C1" t="s">
        <v>266</v>
      </c>
      <c r="D1" t="s">
        <v>262</v>
      </c>
      <c r="E1" t="s">
        <v>202</v>
      </c>
      <c r="F1" t="s">
        <v>270</v>
      </c>
    </row>
    <row r="2" spans="1:6">
      <c r="A2" s="337" t="s">
        <v>275</v>
      </c>
      <c r="B2" s="336" t="s">
        <v>1139</v>
      </c>
      <c r="C2" s="336" t="s">
        <v>267</v>
      </c>
      <c r="D2" s="336" t="s">
        <v>263</v>
      </c>
      <c r="E2" s="336" t="s">
        <v>1138</v>
      </c>
      <c r="F2" s="336" t="s">
        <v>271</v>
      </c>
    </row>
    <row r="3" spans="1:6">
      <c r="A3" s="337" t="s">
        <v>266</v>
      </c>
      <c r="B3" s="336" t="s">
        <v>285</v>
      </c>
      <c r="C3" s="336" t="s">
        <v>268</v>
      </c>
      <c r="D3" s="336" t="s">
        <v>264</v>
      </c>
      <c r="E3" s="336" t="s">
        <v>269</v>
      </c>
      <c r="F3" s="336" t="s">
        <v>274</v>
      </c>
    </row>
    <row r="4" spans="1:6">
      <c r="A4" s="337" t="s">
        <v>262</v>
      </c>
      <c r="B4" s="336" t="s">
        <v>287</v>
      </c>
      <c r="C4" s="336" t="s">
        <v>277</v>
      </c>
      <c r="D4" s="336" t="s">
        <v>1140</v>
      </c>
      <c r="E4" s="336" t="s">
        <v>272</v>
      </c>
      <c r="F4" s="336" t="s">
        <v>323</v>
      </c>
    </row>
    <row r="5" spans="1:6">
      <c r="A5" s="337" t="s">
        <v>202</v>
      </c>
      <c r="B5" s="336" t="s">
        <v>291</v>
      </c>
      <c r="C5" s="336" t="s">
        <v>286</v>
      </c>
      <c r="D5" s="336" t="s">
        <v>311</v>
      </c>
      <c r="E5" s="336" t="s">
        <v>273</v>
      </c>
      <c r="F5" s="336" t="s">
        <v>333</v>
      </c>
    </row>
    <row r="6" spans="1:6">
      <c r="A6" s="337" t="s">
        <v>270</v>
      </c>
      <c r="B6" s="336" t="s">
        <v>306</v>
      </c>
      <c r="C6" s="336" t="s">
        <v>289</v>
      </c>
      <c r="D6" s="336" t="s">
        <v>320</v>
      </c>
      <c r="E6" s="336" t="s">
        <v>276</v>
      </c>
      <c r="F6" s="336" t="s">
        <v>722</v>
      </c>
    </row>
    <row r="7" spans="1:6">
      <c r="B7" s="336" t="s">
        <v>307</v>
      </c>
      <c r="C7" s="336" t="s">
        <v>290</v>
      </c>
      <c r="D7" s="336" t="s">
        <v>327</v>
      </c>
      <c r="E7" s="336" t="s">
        <v>626</v>
      </c>
      <c r="F7" s="336" t="s">
        <v>336</v>
      </c>
    </row>
    <row r="8" spans="1:6">
      <c r="B8" s="336" t="s">
        <v>757</v>
      </c>
      <c r="C8" s="336" t="s">
        <v>292</v>
      </c>
      <c r="D8" s="336" t="s">
        <v>331</v>
      </c>
      <c r="E8" s="336" t="s">
        <v>278</v>
      </c>
      <c r="F8" s="336" t="s">
        <v>1150</v>
      </c>
    </row>
    <row r="9" spans="1:6">
      <c r="B9" s="336" t="s">
        <v>1144</v>
      </c>
      <c r="C9" s="336" t="s">
        <v>293</v>
      </c>
      <c r="D9" s="336" t="s">
        <v>340</v>
      </c>
      <c r="E9" s="336" t="s">
        <v>279</v>
      </c>
      <c r="F9" s="336" t="s">
        <v>383</v>
      </c>
    </row>
    <row r="10" spans="1:6">
      <c r="B10" s="336" t="s">
        <v>322</v>
      </c>
      <c r="C10" s="336" t="s">
        <v>627</v>
      </c>
      <c r="D10" s="336" t="s">
        <v>342</v>
      </c>
      <c r="E10" s="336" t="s">
        <v>1141</v>
      </c>
      <c r="F10" s="336" t="s">
        <v>391</v>
      </c>
    </row>
    <row r="11" spans="1:6">
      <c r="B11" s="336" t="s">
        <v>337</v>
      </c>
      <c r="C11" s="336" t="s">
        <v>300</v>
      </c>
      <c r="D11" s="336" t="s">
        <v>349</v>
      </c>
      <c r="E11" s="336" t="s">
        <v>280</v>
      </c>
      <c r="F11" s="336" t="s">
        <v>1153</v>
      </c>
    </row>
    <row r="12" spans="1:6">
      <c r="B12" s="336" t="s">
        <v>338</v>
      </c>
      <c r="C12" s="336" t="s">
        <v>301</v>
      </c>
      <c r="D12" s="336" t="s">
        <v>350</v>
      </c>
      <c r="E12" s="336" t="s">
        <v>282</v>
      </c>
      <c r="F12" s="336" t="s">
        <v>397</v>
      </c>
    </row>
    <row r="13" spans="1:6">
      <c r="B13" s="336" t="s">
        <v>343</v>
      </c>
      <c r="C13" s="336" t="s">
        <v>303</v>
      </c>
      <c r="D13" s="336" t="s">
        <v>358</v>
      </c>
      <c r="E13" s="336" t="s">
        <v>283</v>
      </c>
      <c r="F13" s="336" t="s">
        <v>398</v>
      </c>
    </row>
    <row r="14" spans="1:6">
      <c r="B14" s="336" t="s">
        <v>345</v>
      </c>
      <c r="C14" s="336" t="s">
        <v>304</v>
      </c>
      <c r="D14" s="336" t="s">
        <v>359</v>
      </c>
      <c r="E14" s="336" t="s">
        <v>284</v>
      </c>
    </row>
    <row r="15" spans="1:6">
      <c r="B15" s="336" t="s">
        <v>346</v>
      </c>
      <c r="C15" s="336" t="s">
        <v>310</v>
      </c>
      <c r="D15" s="336" t="s">
        <v>361</v>
      </c>
      <c r="E15" s="336" t="s">
        <v>288</v>
      </c>
    </row>
    <row r="16" spans="1:6">
      <c r="B16" s="336" t="s">
        <v>392</v>
      </c>
      <c r="C16" s="336" t="s">
        <v>319</v>
      </c>
      <c r="D16" s="336" t="s">
        <v>363</v>
      </c>
      <c r="E16" s="336" t="s">
        <v>1142</v>
      </c>
    </row>
    <row r="17" spans="2:5">
      <c r="B17" s="336" t="s">
        <v>393</v>
      </c>
      <c r="C17" s="336" t="s">
        <v>324</v>
      </c>
      <c r="D17" s="336" t="s">
        <v>364</v>
      </c>
      <c r="E17" s="336" t="s">
        <v>294</v>
      </c>
    </row>
    <row r="18" spans="2:5">
      <c r="B18" s="336" t="s">
        <v>394</v>
      </c>
      <c r="C18" s="336" t="s">
        <v>325</v>
      </c>
      <c r="D18" s="336" t="s">
        <v>370</v>
      </c>
      <c r="E18" s="336" t="s">
        <v>295</v>
      </c>
    </row>
    <row r="19" spans="2:5">
      <c r="C19" s="336" t="s">
        <v>332</v>
      </c>
      <c r="D19" s="336" t="s">
        <v>371</v>
      </c>
      <c r="E19" s="336" t="s">
        <v>1079</v>
      </c>
    </row>
    <row r="20" spans="2:5">
      <c r="C20" s="336" t="s">
        <v>335</v>
      </c>
      <c r="D20" s="336" t="s">
        <v>379</v>
      </c>
      <c r="E20" s="336" t="s">
        <v>296</v>
      </c>
    </row>
    <row r="21" spans="2:5">
      <c r="C21" s="336" t="s">
        <v>339</v>
      </c>
      <c r="D21" s="336" t="s">
        <v>382</v>
      </c>
      <c r="E21" s="336" t="s">
        <v>297</v>
      </c>
    </row>
    <row r="22" spans="2:5">
      <c r="C22" s="336" t="s">
        <v>356</v>
      </c>
      <c r="D22" s="336" t="s">
        <v>387</v>
      </c>
      <c r="E22" s="336" t="s">
        <v>1143</v>
      </c>
    </row>
    <row r="23" spans="2:5">
      <c r="C23" s="336" t="s">
        <v>357</v>
      </c>
      <c r="D23" s="336" t="s">
        <v>405</v>
      </c>
      <c r="E23" s="336" t="s">
        <v>298</v>
      </c>
    </row>
    <row r="24" spans="2:5">
      <c r="C24" s="336" t="s">
        <v>365</v>
      </c>
      <c r="D24" s="336" t="s">
        <v>758</v>
      </c>
      <c r="E24" s="336" t="s">
        <v>299</v>
      </c>
    </row>
    <row r="25" spans="2:5">
      <c r="C25" s="336" t="s">
        <v>372</v>
      </c>
      <c r="E25" s="336" t="s">
        <v>302</v>
      </c>
    </row>
    <row r="26" spans="2:5">
      <c r="C26" s="336" t="s">
        <v>377</v>
      </c>
      <c r="E26" s="336" t="s">
        <v>305</v>
      </c>
    </row>
    <row r="27" spans="2:5">
      <c r="C27" s="336" t="s">
        <v>381</v>
      </c>
      <c r="E27" s="336" t="s">
        <v>308</v>
      </c>
    </row>
    <row r="28" spans="2:5">
      <c r="C28" s="336" t="s">
        <v>389</v>
      </c>
      <c r="E28" s="336" t="s">
        <v>309</v>
      </c>
    </row>
    <row r="29" spans="2:5">
      <c r="C29" s="336" t="s">
        <v>1074</v>
      </c>
      <c r="E29" s="336" t="s">
        <v>312</v>
      </c>
    </row>
    <row r="30" spans="2:5">
      <c r="C30" s="336" t="s">
        <v>402</v>
      </c>
      <c r="E30" s="336" t="s">
        <v>313</v>
      </c>
    </row>
    <row r="31" spans="2:5">
      <c r="C31" s="336" t="s">
        <v>724</v>
      </c>
      <c r="E31" s="336" t="s">
        <v>314</v>
      </c>
    </row>
    <row r="32" spans="2:5">
      <c r="C32" s="336" t="s">
        <v>1157</v>
      </c>
      <c r="E32" s="336" t="s">
        <v>315</v>
      </c>
    </row>
    <row r="33" spans="3:5">
      <c r="C33" s="336" t="s">
        <v>760</v>
      </c>
      <c r="E33" s="336" t="s">
        <v>317</v>
      </c>
    </row>
    <row r="34" spans="3:5">
      <c r="C34" s="336" t="s">
        <v>725</v>
      </c>
      <c r="E34" s="336" t="s">
        <v>318</v>
      </c>
    </row>
    <row r="35" spans="3:5">
      <c r="C35" s="336" t="s">
        <v>726</v>
      </c>
      <c r="E35" s="336" t="s">
        <v>1078</v>
      </c>
    </row>
    <row r="36" spans="3:5">
      <c r="C36" s="336" t="s">
        <v>630</v>
      </c>
      <c r="E36" s="336" t="s">
        <v>1077</v>
      </c>
    </row>
    <row r="37" spans="3:5">
      <c r="E37" s="336" t="s">
        <v>1145</v>
      </c>
    </row>
    <row r="38" spans="3:5">
      <c r="E38" s="336" t="s">
        <v>321</v>
      </c>
    </row>
    <row r="39" spans="3:5">
      <c r="E39" s="336" t="s">
        <v>326</v>
      </c>
    </row>
    <row r="40" spans="3:5">
      <c r="E40" s="336" t="s">
        <v>1076</v>
      </c>
    </row>
    <row r="41" spans="3:5">
      <c r="E41" s="336" t="s">
        <v>328</v>
      </c>
    </row>
    <row r="42" spans="3:5">
      <c r="E42" s="336" t="s">
        <v>329</v>
      </c>
    </row>
    <row r="43" spans="3:5">
      <c r="E43" s="336" t="s">
        <v>330</v>
      </c>
    </row>
    <row r="44" spans="3:5">
      <c r="E44" s="336" t="s">
        <v>334</v>
      </c>
    </row>
    <row r="45" spans="3:5">
      <c r="E45" s="336" t="s">
        <v>1146</v>
      </c>
    </row>
    <row r="46" spans="3:5">
      <c r="E46" s="336" t="s">
        <v>341</v>
      </c>
    </row>
    <row r="47" spans="3:5">
      <c r="E47" s="336" t="s">
        <v>344</v>
      </c>
    </row>
    <row r="48" spans="3:5">
      <c r="E48" s="336" t="s">
        <v>1147</v>
      </c>
    </row>
    <row r="49" spans="5:5">
      <c r="E49" s="336" t="s">
        <v>347</v>
      </c>
    </row>
    <row r="50" spans="5:5">
      <c r="E50" s="336" t="s">
        <v>204</v>
      </c>
    </row>
    <row r="51" spans="5:5">
      <c r="E51" s="336" t="s">
        <v>348</v>
      </c>
    </row>
    <row r="52" spans="5:5">
      <c r="E52" s="336" t="s">
        <v>351</v>
      </c>
    </row>
    <row r="53" spans="5:5">
      <c r="E53" s="336" t="s">
        <v>206</v>
      </c>
    </row>
    <row r="54" spans="5:5">
      <c r="E54" s="336" t="s">
        <v>352</v>
      </c>
    </row>
    <row r="55" spans="5:5">
      <c r="E55" s="336" t="s">
        <v>353</v>
      </c>
    </row>
    <row r="56" spans="5:5">
      <c r="E56" s="336" t="s">
        <v>354</v>
      </c>
    </row>
    <row r="57" spans="5:5">
      <c r="E57" s="336" t="s">
        <v>355</v>
      </c>
    </row>
    <row r="58" spans="5:5">
      <c r="E58" s="336" t="s">
        <v>360</v>
      </c>
    </row>
    <row r="59" spans="5:5">
      <c r="E59" s="336" t="s">
        <v>362</v>
      </c>
    </row>
    <row r="60" spans="5:5">
      <c r="E60" s="336" t="s">
        <v>209</v>
      </c>
    </row>
    <row r="61" spans="5:5">
      <c r="E61" s="336" t="s">
        <v>1148</v>
      </c>
    </row>
    <row r="62" spans="5:5">
      <c r="E62" s="336" t="s">
        <v>366</v>
      </c>
    </row>
    <row r="63" spans="5:5">
      <c r="E63" s="336" t="s">
        <v>367</v>
      </c>
    </row>
    <row r="64" spans="5:5">
      <c r="E64" s="336" t="s">
        <v>628</v>
      </c>
    </row>
    <row r="65" spans="5:5">
      <c r="E65" s="336" t="s">
        <v>368</v>
      </c>
    </row>
    <row r="66" spans="5:5">
      <c r="E66" s="336" t="s">
        <v>1149</v>
      </c>
    </row>
    <row r="67" spans="5:5">
      <c r="E67" s="336" t="s">
        <v>369</v>
      </c>
    </row>
    <row r="68" spans="5:5">
      <c r="E68" s="336" t="s">
        <v>373</v>
      </c>
    </row>
    <row r="69" spans="5:5">
      <c r="E69" s="336" t="s">
        <v>374</v>
      </c>
    </row>
    <row r="70" spans="5:5">
      <c r="E70" s="336" t="s">
        <v>1075</v>
      </c>
    </row>
    <row r="71" spans="5:5">
      <c r="E71" s="336" t="s">
        <v>375</v>
      </c>
    </row>
    <row r="72" spans="5:5">
      <c r="E72" s="336" t="s">
        <v>376</v>
      </c>
    </row>
    <row r="73" spans="5:5">
      <c r="E73" s="336" t="s">
        <v>378</v>
      </c>
    </row>
    <row r="74" spans="5:5">
      <c r="E74" s="336" t="s">
        <v>380</v>
      </c>
    </row>
    <row r="75" spans="5:5">
      <c r="E75" s="336" t="s">
        <v>384</v>
      </c>
    </row>
    <row r="76" spans="5:5">
      <c r="E76" s="336" t="s">
        <v>385</v>
      </c>
    </row>
    <row r="77" spans="5:5">
      <c r="E77" s="336" t="s">
        <v>386</v>
      </c>
    </row>
    <row r="78" spans="5:5">
      <c r="E78" s="336" t="s">
        <v>388</v>
      </c>
    </row>
    <row r="79" spans="5:5">
      <c r="E79" s="336" t="s">
        <v>1151</v>
      </c>
    </row>
    <row r="80" spans="5:5">
      <c r="E80" s="336" t="s">
        <v>390</v>
      </c>
    </row>
    <row r="81" spans="5:5">
      <c r="E81" s="336" t="s">
        <v>1152</v>
      </c>
    </row>
    <row r="82" spans="5:5">
      <c r="E82" s="336" t="s">
        <v>1154</v>
      </c>
    </row>
    <row r="83" spans="5:5">
      <c r="E83" s="336" t="s">
        <v>395</v>
      </c>
    </row>
    <row r="84" spans="5:5">
      <c r="E84" s="336" t="s">
        <v>396</v>
      </c>
    </row>
    <row r="85" spans="5:5">
      <c r="E85" s="336" t="s">
        <v>1073</v>
      </c>
    </row>
    <row r="86" spans="5:5">
      <c r="E86" s="336" t="s">
        <v>399</v>
      </c>
    </row>
    <row r="87" spans="5:5">
      <c r="E87" s="336" t="s">
        <v>400</v>
      </c>
    </row>
    <row r="88" spans="5:5">
      <c r="E88" s="336" t="s">
        <v>1155</v>
      </c>
    </row>
    <row r="89" spans="5:5">
      <c r="E89" s="336" t="s">
        <v>401</v>
      </c>
    </row>
    <row r="90" spans="5:5">
      <c r="E90" s="336" t="s">
        <v>403</v>
      </c>
    </row>
    <row r="91" spans="5:5">
      <c r="E91" s="336" t="s">
        <v>404</v>
      </c>
    </row>
    <row r="92" spans="5:5">
      <c r="E92" s="336" t="s">
        <v>759</v>
      </c>
    </row>
    <row r="93" spans="5:5">
      <c r="E93" s="336" t="s">
        <v>723</v>
      </c>
    </row>
    <row r="94" spans="5:5">
      <c r="E94" s="336" t="s">
        <v>1156</v>
      </c>
    </row>
    <row r="95" spans="5:5">
      <c r="E95" s="336" t="s">
        <v>406</v>
      </c>
    </row>
    <row r="96" spans="5:5">
      <c r="E96" s="336" t="s">
        <v>407</v>
      </c>
    </row>
    <row r="97" spans="5:5">
      <c r="E97" s="336" t="s">
        <v>408</v>
      </c>
    </row>
    <row r="98" spans="5:5">
      <c r="E98" s="336" t="s">
        <v>629</v>
      </c>
    </row>
    <row r="99" spans="5:5">
      <c r="E99" s="336" t="s">
        <v>409</v>
      </c>
    </row>
    <row r="100" spans="5:5">
      <c r="E100" s="336" t="s">
        <v>727</v>
      </c>
    </row>
    <row r="101" spans="5:5">
      <c r="E101" s="336" t="s">
        <v>871</v>
      </c>
    </row>
    <row r="102" spans="5:5">
      <c r="E102" s="336" t="s">
        <v>1072</v>
      </c>
    </row>
    <row r="103" spans="5:5">
      <c r="E103" s="336" t="s">
        <v>1158</v>
      </c>
    </row>
    <row r="104" spans="5:5">
      <c r="E104" s="336" t="s">
        <v>410</v>
      </c>
    </row>
    <row r="105" spans="5:5">
      <c r="E105" s="336" t="s">
        <v>1159</v>
      </c>
    </row>
    <row r="106" spans="5:5">
      <c r="E106" s="336" t="s">
        <v>1160</v>
      </c>
    </row>
  </sheetData>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1"/>
  <sheetViews>
    <sheetView showGridLines="0" topLeftCell="B1" workbookViewId="0">
      <selection activeCell="E21" sqref="E21"/>
    </sheetView>
  </sheetViews>
  <sheetFormatPr defaultRowHeight="15"/>
  <cols>
    <col min="1" max="1" width="16.85546875" bestFit="1" customWidth="1"/>
    <col min="2" max="2" width="21.140625" bestFit="1" customWidth="1"/>
    <col min="3" max="3" width="22.5703125" bestFit="1" customWidth="1"/>
    <col min="4" max="4" width="39.85546875" bestFit="1" customWidth="1"/>
    <col min="5" max="5" width="16.28515625" bestFit="1" customWidth="1"/>
    <col min="6" max="6" width="44.5703125" bestFit="1" customWidth="1"/>
    <col min="7" max="7" width="9.85546875" bestFit="1" customWidth="1"/>
    <col min="10" max="10" width="17.85546875" bestFit="1" customWidth="1"/>
  </cols>
  <sheetData>
    <row r="1" spans="1:10" ht="39">
      <c r="A1" s="440" t="s">
        <v>141</v>
      </c>
      <c r="B1" s="440" t="s">
        <v>1129</v>
      </c>
      <c r="C1" s="440" t="s">
        <v>1130</v>
      </c>
      <c r="D1" s="440" t="s">
        <v>212</v>
      </c>
      <c r="E1" s="441" t="s">
        <v>1136</v>
      </c>
      <c r="F1" s="441" t="s">
        <v>1137</v>
      </c>
      <c r="G1" s="440" t="s">
        <v>1131</v>
      </c>
      <c r="H1" s="440" t="s">
        <v>1161</v>
      </c>
      <c r="I1" s="440" t="s">
        <v>1162</v>
      </c>
      <c r="J1" s="440" t="s">
        <v>1544</v>
      </c>
    </row>
  </sheetData>
  <sheetProtection algorithmName="SHA-512" hashValue="wFgVsHu+47tInSGG4DsoMyBZ7gCwjTI/QZCAoReYP5zjSg+g75Ehk46UCChvi4qBucFEEp9zoO3g/TwPpluaJg==" saltValue="zDiTGQ1OSxmdD38KNHl5BQ==" spinCount="100000" sheet="1" objects="1" scenarios="1"/>
  <autoFilter ref="A1:I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A9366B03F6EC145B189534E5AC3D6E6" ma:contentTypeVersion="14" ma:contentTypeDescription="Create a new document." ma:contentTypeScope="" ma:versionID="ffc27aaa6afa60559960f746ac0a40ab">
  <xsd:schema xmlns:xsd="http://www.w3.org/2001/XMLSchema" xmlns:xs="http://www.w3.org/2001/XMLSchema" xmlns:p="http://schemas.microsoft.com/office/2006/metadata/properties" xmlns:ns1="http://schemas.microsoft.com/sharepoint/v3" xmlns:ns3="dac3fa0a-9923-49c3-b4ba-df6390fa58ea" xmlns:ns4="1ed6e237-7a44-4d6d-bfbc-e270d277b5ad" targetNamespace="http://schemas.microsoft.com/office/2006/metadata/properties" ma:root="true" ma:fieldsID="a6816e770e34b85fcdcbb3032b3d95e9" ns1:_="" ns3:_="" ns4:_="">
    <xsd:import namespace="http://schemas.microsoft.com/sharepoint/v3"/>
    <xsd:import namespace="dac3fa0a-9923-49c3-b4ba-df6390fa58ea"/>
    <xsd:import namespace="1ed6e237-7a44-4d6d-bfbc-e270d277b5ad"/>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4:SharedWithUsers" minOccurs="0"/>
                <xsd:element ref="ns4:SharedWithDetails" minOccurs="0"/>
                <xsd:element ref="ns4:SharingHintHash" minOccurs="0"/>
                <xsd:element ref="ns3:MediaServiceOCR" minOccurs="0"/>
                <xsd:element ref="ns3:MediaServiceEventHashCode" minOccurs="0"/>
                <xsd:element ref="ns3:MediaServiceGenerationTime" minOccurs="0"/>
                <xsd:element ref="ns3:MediaServiceAutoKeyPoints" minOccurs="0"/>
                <xsd:element ref="ns3:MediaServiceKeyPoint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c3fa0a-9923-49c3-b4ba-df6390fa58ea"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ed6e237-7a44-4d6d-bfbc-e270d277b5a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F712E3D5-1DCB-41A9-A5D3-1120835CC0F9}">
  <ds:schemaRefs>
    <ds:schemaRef ds:uri="http://schemas.openxmlformats.org/package/2006/metadata/core-properties"/>
    <ds:schemaRef ds:uri="http://schemas.microsoft.com/office/2006/documentManagement/types"/>
    <ds:schemaRef ds:uri="http://schemas.microsoft.com/office/infopath/2007/PartnerControls"/>
    <ds:schemaRef ds:uri="1ed6e237-7a44-4d6d-bfbc-e270d277b5ad"/>
    <ds:schemaRef ds:uri="http://purl.org/dc/elements/1.1/"/>
    <ds:schemaRef ds:uri="http://schemas.microsoft.com/office/2006/metadata/properties"/>
    <ds:schemaRef ds:uri="http://schemas.microsoft.com/sharepoint/v3"/>
    <ds:schemaRef ds:uri="dac3fa0a-9923-49c3-b4ba-df6390fa58ea"/>
    <ds:schemaRef ds:uri="http://purl.org/dc/terms/"/>
    <ds:schemaRef ds:uri="http://www.w3.org/XML/1998/namespace"/>
    <ds:schemaRef ds:uri="http://purl.org/dc/dcmitype/"/>
  </ds:schemaRefs>
</ds:datastoreItem>
</file>

<file path=customXml/itemProps2.xml><?xml version="1.0" encoding="utf-8"?>
<ds:datastoreItem xmlns:ds="http://schemas.openxmlformats.org/officeDocument/2006/customXml" ds:itemID="{58F4C8AC-1258-47DF-85A3-0EB47A6492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ac3fa0a-9923-49c3-b4ba-df6390fa58ea"/>
    <ds:schemaRef ds:uri="1ed6e237-7a44-4d6d-bfbc-e270d277b5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E238243-3C4F-44B9-825F-58ED244467ED}">
  <ds:schemaRefs>
    <ds:schemaRef ds:uri="http://schemas.microsoft.com/sharepoint/v3/contenttype/forms"/>
  </ds:schemaRefs>
</ds:datastoreItem>
</file>

<file path=customXml/itemProps4.xml><?xml version="1.0" encoding="utf-8"?>
<ds:datastoreItem xmlns:ds="http://schemas.openxmlformats.org/officeDocument/2006/customXml" ds:itemID="{408FBCA0-1FE5-4FC5-BF08-BA135EF1D6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17</vt:i4>
      </vt:variant>
    </vt:vector>
  </HeadingPairs>
  <TitlesOfParts>
    <vt:vector size="75" baseType="lpstr">
      <vt:lpstr>ward</vt:lpstr>
      <vt:lpstr>Prevention</vt:lpstr>
      <vt:lpstr>VMMC_CIRC</vt:lpstr>
      <vt:lpstr>PrEP_NEW</vt:lpstr>
      <vt:lpstr>PrEP_CT</vt:lpstr>
      <vt:lpstr>TB_PREV</vt:lpstr>
      <vt:lpstr>GEND_GBV</vt:lpstr>
      <vt:lpstr>Testing Path 2 - HTS TST Mod</vt:lpstr>
      <vt:lpstr>HTS_TST_Inpatient Services</vt:lpstr>
      <vt:lpstr>HTS_TST_Pediatric Services</vt:lpstr>
      <vt:lpstr>HTS_TST_Malnutrition Clinics</vt:lpstr>
      <vt:lpstr>HTS_TST_PMTCT Post ANC1_Preg_LD</vt:lpstr>
      <vt:lpstr>HTS_TST_PMTCT Post ANC1_BF</vt:lpstr>
      <vt:lpstr>HTS_TST_STI Clinic</vt:lpstr>
      <vt:lpstr>HTS_TST_Emergency Ward</vt:lpstr>
      <vt:lpstr>HTS_TST_Other PITC</vt:lpstr>
      <vt:lpstr>HTS_TST_VCT</vt:lpstr>
      <vt:lpstr>HTS_TST_SNS</vt:lpstr>
      <vt:lpstr>Testing-All Others</vt:lpstr>
      <vt:lpstr>HTS_INDEX</vt:lpstr>
      <vt:lpstr>HTS_SELF</vt:lpstr>
      <vt:lpstr>PMTCT_STAT</vt:lpstr>
      <vt:lpstr>PMTCT_EID</vt:lpstr>
      <vt:lpstr>TB_STAT</vt:lpstr>
      <vt:lpstr>CXCA_SCRN</vt:lpstr>
      <vt:lpstr>PMTCT_FO</vt:lpstr>
      <vt:lpstr>Treatment</vt:lpstr>
      <vt:lpstr>TX_NEW</vt:lpstr>
      <vt:lpstr>TX_CURR</vt:lpstr>
      <vt:lpstr>TX_RTT</vt:lpstr>
      <vt:lpstr>TX_ML</vt:lpstr>
      <vt:lpstr>PMTCT_ART</vt:lpstr>
      <vt:lpstr>TB_ART</vt:lpstr>
      <vt:lpstr>TX_TB_Do_not_use</vt:lpstr>
      <vt:lpstr>TX_TB</vt:lpstr>
      <vt:lpstr>CXCA_TX</vt:lpstr>
      <vt:lpstr>TX_HIV_HTN</vt:lpstr>
      <vt:lpstr>Viral Suppression</vt:lpstr>
      <vt:lpstr>TX_PVLS</vt:lpstr>
      <vt:lpstr>Health Systems</vt:lpstr>
      <vt:lpstr>KP_Prevention</vt:lpstr>
      <vt:lpstr>KP_Testing Path 2 - HTS TST Mod</vt:lpstr>
      <vt:lpstr>KP_Testing  All Others</vt:lpstr>
      <vt:lpstr>KP Vs Num Validation Check</vt:lpstr>
      <vt:lpstr>Revisions</vt:lpstr>
      <vt:lpstr>Revised Screens</vt:lpstr>
      <vt:lpstr>KP_PREV</vt:lpstr>
      <vt:lpstr>KP_GEND_GBV</vt:lpstr>
      <vt:lpstr>KP_HTS_TST_Community</vt:lpstr>
      <vt:lpstr>KP_HTS_Mobile_Service_Modality</vt:lpstr>
      <vt:lpstr>KP_HTS_SNS_Modality</vt:lpstr>
      <vt:lpstr>KP_HTS_VCT_Service_Modality</vt:lpstr>
      <vt:lpstr>KP_HTS_Other Service Modality</vt:lpstr>
      <vt:lpstr>KP_HTS_INDEX_Community</vt:lpstr>
      <vt:lpstr>KP_HTS_SELF</vt:lpstr>
      <vt:lpstr>SC_ARV_CURR</vt:lpstr>
      <vt:lpstr>masterlist</vt:lpstr>
      <vt:lpstr>Facilities</vt:lpstr>
      <vt:lpstr>Facilities!allfacilities</vt:lpstr>
      <vt:lpstr>ward!allfacilities</vt:lpstr>
      <vt:lpstr>Baringo</vt:lpstr>
      <vt:lpstr>county</vt:lpstr>
      <vt:lpstr>Kajiado</vt:lpstr>
      <vt:lpstr>Laikipia</vt:lpstr>
      <vt:lpstr>Nakuru</vt:lpstr>
      <vt:lpstr>Prevention!prepnew</vt:lpstr>
      <vt:lpstr>TX_HIV_HTN!prepnew</vt:lpstr>
      <vt:lpstr>prepnew</vt:lpstr>
      <vt:lpstr>'Health Systems'!Print_Area</vt:lpstr>
      <vt:lpstr>Prevention!Print_Area</vt:lpstr>
      <vt:lpstr>'Testing Path 2 - HTS TST Mod'!Print_Area</vt:lpstr>
      <vt:lpstr>'Testing-All Others'!Print_Area</vt:lpstr>
      <vt:lpstr>Treatment!Print_Area</vt:lpstr>
      <vt:lpstr>'Viral Suppression'!Print_Area</vt:lpstr>
      <vt:lpstr>Samburu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Kaunda</dc:creator>
  <cp:lastModifiedBy>Emmanuel Kaunda</cp:lastModifiedBy>
  <cp:lastPrinted>2024-01-08T05:23:44Z</cp:lastPrinted>
  <dcterms:created xsi:type="dcterms:W3CDTF">2020-02-10T05:01:03Z</dcterms:created>
  <dcterms:modified xsi:type="dcterms:W3CDTF">2025-08-26T08:38:03Z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b075189d-eed2-48d5-b8ef-3303cfb7df2d</vt:lpwstr>
  </property>
  <property fmtid="{D5CDD505-2E9C-101B-9397-08002B2CF9AE}" pid="3" name="ContentTypeId">
    <vt:lpwstr>0x010100EA9366B03F6EC145B189534E5AC3D6E6</vt:lpwstr>
  </property>
  <property fmtid="{D5CDD505-2E9C-101B-9397-08002B2CF9AE}" pid="4" name="ConnectionInfosStorage">
    <vt:lpwstr>WorkbookXmlParts</vt:lpwstr>
  </property>
  <property fmtid="{D5CDD505-2E9C-101B-9397-08002B2CF9AE}" pid="5" name="MSIP_Label_589256c7-9946-44df-b379-51beb93fd2d9_Enabled">
    <vt:lpwstr>true</vt:lpwstr>
  </property>
  <property fmtid="{D5CDD505-2E9C-101B-9397-08002B2CF9AE}" pid="6" name="MSIP_Label_589256c7-9946-44df-b379-51beb93fd2d9_SetDate">
    <vt:lpwstr>2024-04-10T15:17:42Z</vt:lpwstr>
  </property>
  <property fmtid="{D5CDD505-2E9C-101B-9397-08002B2CF9AE}" pid="7" name="MSIP_Label_589256c7-9946-44df-b379-51beb93fd2d9_Method">
    <vt:lpwstr>Privileged</vt:lpwstr>
  </property>
  <property fmtid="{D5CDD505-2E9C-101B-9397-08002B2CF9AE}" pid="8" name="MSIP_Label_589256c7-9946-44df-b379-51beb93fd2d9_Name">
    <vt:lpwstr>589256c7-9946-44df-b379-51beb93fd2d9</vt:lpwstr>
  </property>
  <property fmtid="{D5CDD505-2E9C-101B-9397-08002B2CF9AE}" pid="9" name="MSIP_Label_589256c7-9946-44df-b379-51beb93fd2d9_SiteId">
    <vt:lpwstr>36da45f1-dd2c-4d1f-af13-5abe46b99921</vt:lpwstr>
  </property>
  <property fmtid="{D5CDD505-2E9C-101B-9397-08002B2CF9AE}" pid="10" name="MSIP_Label_589256c7-9946-44df-b379-51beb93fd2d9_ActionId">
    <vt:lpwstr>51aa1a11-ac8f-4015-87cd-8dbd7c080720</vt:lpwstr>
  </property>
  <property fmtid="{D5CDD505-2E9C-101B-9397-08002B2CF9AE}" pid="11" name="MSIP_Label_589256c7-9946-44df-b379-51beb93fd2d9_ContentBits">
    <vt:lpwstr>0</vt:lpwstr>
  </property>
</Properties>
</file>